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Owner\Documents\Just Saying That\Consulting\GCO\Program Sources\Medicaid and CHIP\"/>
    </mc:Choice>
  </mc:AlternateContent>
  <xr:revisionPtr revIDLastSave="0" documentId="8_{4B5F0458-E77A-422C-A924-EAA2A9F3F6D1}" xr6:coauthVersionLast="47" xr6:coauthVersionMax="47" xr10:uidLastSave="{00000000-0000-0000-0000-000000000000}"/>
  <bookViews>
    <workbookView xWindow="140" yWindow="70" windowWidth="17580" windowHeight="9930" tabRatio="706" firstSheet="2" activeTab="6" xr2:uid="{2EE14172-1000-4051-A7D3-F5CA4888653A}"/>
  </bookViews>
  <sheets>
    <sheet name="Results (2)" sheetId="9" r:id="rId1"/>
    <sheet name="Sources" sheetId="2" r:id="rId2"/>
    <sheet name="Results" sheetId="5" r:id="rId3"/>
    <sheet name="Weighting" sheetId="3" r:id="rId4"/>
    <sheet name="Enrollment" sheetId="1" r:id="rId5"/>
    <sheet name="PMPA-KFF" sheetId="6" r:id="rId6"/>
    <sheet name="PMPA-MACPAC" sheetId="11" r:id="rId7"/>
    <sheet name="CliffWB PMPM" sheetId="20" r:id="rId8"/>
    <sheet name="Expenditures" sheetId="12" r:id="rId9"/>
    <sheet name="Eligibility 2024" sheetId="4" r:id="rId10"/>
    <sheet name="Eligibility 2023" sheetId="21" r:id="rId11"/>
    <sheet name="Eligibility 2022" sheetId="22" r:id="rId12"/>
    <sheet name="Eligibility 2021" sheetId="23" r:id="rId13"/>
    <sheet name="Eligibility 2020" sheetId="24" r:id="rId14"/>
    <sheet name="Eligibility 2019" sheetId="25" r:id="rId15"/>
    <sheet name="BLS Data" sheetId="7" r:id="rId16"/>
    <sheet name="KFF Premium Cost Sharing" sheetId="14" r:id="rId17"/>
    <sheet name="Cost Sharing Rules" sheetId="13" r:id="rId18"/>
    <sheet name="PremiumSharingTabulation" sheetId="15" r:id="rId19"/>
    <sheet name="PA" sheetId="16" r:id="rId20"/>
    <sheet name="FPIG" sheetId="17" r:id="rId21"/>
    <sheet name="Mcaid" sheetId="18" r:id="rId22"/>
    <sheet name="CHIP" sheetId="19" r:id="rId23"/>
  </sheets>
  <externalReferences>
    <externalReference r:id="rId24"/>
    <externalReference r:id="rId25"/>
  </externalReferences>
  <definedNames>
    <definedName name="ACTC">'[1]State Comparison Data'!#REF!</definedName>
    <definedName name="ActiveState">[1]Calc1!$D$3</definedName>
    <definedName name="Adjusted_Gross_Income" localSheetId="22">[1]Calc1!$R$58:INDEX([1]Calc1!$R$58:$HJ$58,COUNTIF([1]Calc1!$R$58:$HJ$58,”&lt;&gt;”&amp;””))</definedName>
    <definedName name="Adjusted_Gross_Income" localSheetId="14">[1]Calc1!$R$58:INDEX([1]Calc1!$R$58:$HJ$58,COUNTIF([1]Calc1!$R$58:$HJ$58,”&lt;&gt;”&amp;””))</definedName>
    <definedName name="Adjusted_Gross_Income" localSheetId="13">[1]Calc1!$R$58:INDEX([1]Calc1!$R$58:$HJ$58,COUNTIF([1]Calc1!$R$58:$HJ$58,”&lt;&gt;”&amp;””))</definedName>
    <definedName name="Adjusted_Gross_Income" localSheetId="12">[1]Calc1!$R$58:INDEX([1]Calc1!$R$58:$HJ$58,COUNTIF([1]Calc1!$R$58:$HJ$58,”&lt;&gt;”&amp;””))</definedName>
    <definedName name="Adjusted_Gross_Income" localSheetId="11">[1]Calc1!$R$58:INDEX([1]Calc1!$R$58:$HJ$58,COUNTIF([1]Calc1!$R$58:$HJ$58,”&lt;&gt;”&amp;””))</definedName>
    <definedName name="Adjusted_Gross_Income" localSheetId="10">[1]Calc1!$R$58:INDEX([1]Calc1!$R$58:$HJ$58,COUNTIF([1]Calc1!$R$58:$HJ$58,”&lt;&gt;”&amp;””))</definedName>
    <definedName name="Adjusted_Gross_Income" localSheetId="20">[1]Calc1!$R$58:INDEX([1]Calc1!$R$58:$HJ$58,COUNTIF([1]Calc1!$R$58:$HJ$58,”&lt;&gt;”&amp;””))</definedName>
    <definedName name="Adjusted_Gross_Income" localSheetId="21">[1]Calc1!$R$58:INDEX([1]Calc1!$R$58:$HJ$58,COUNTIF([1]Calc1!$R$58:$HJ$58,”&lt;&gt;”&amp;””))</definedName>
    <definedName name="Adjusted_Gross_Income">[1]Calc1!$R$58:INDEX([1]Calc1!$R$58:$HJ$58,COUNTIF([1]Calc1!$R$58:$HJ$58,”&lt;&gt;”&amp;””))</definedName>
    <definedName name="AgeAdult">[1]Lists!$F$10:$F$59</definedName>
    <definedName name="AgeChild">[1]Lists!$H$10:$H$33</definedName>
    <definedName name="Apply">[1]MarriagePenalties!$B$30</definedName>
    <definedName name="CalculatorNewHours">[1]Inputs!$R$7</definedName>
    <definedName name="CalculatorNewWage">[1]Inputs!$Q$7</definedName>
    <definedName name="CCA_RateCategoryEntireCol" localSheetId="22">INDEX([1]!CCA_RateCategoryStates[#Data],,CHIP!CCA_RateCategoryStateColNum)</definedName>
    <definedName name="CCA_RateCategoryEntireCol" localSheetId="20">INDEX([1]!CCA_RateCategoryStates[#Data],,FPIG!CCA_RateCategoryStateColNum)</definedName>
    <definedName name="CCA_RateCategoryEntireCol" localSheetId="21">INDEX([1]!CCA_RateCategoryStates[#Data],,Mcaid!CCA_RateCategoryStateColNum)</definedName>
    <definedName name="CCA_RateCategoryEntireCol">INDEX([1]!CCA_RateCategoryStates[#Data],,CCA_RateCategoryStateColNum)</definedName>
    <definedName name="CCA_RateCategoryLookup" localSheetId="22">INDEX([1]!CCA_RateCategoryStates[#Data],1,CHIP!CCA_RateCategoryStateColNum):INDEX([1]!CCA_RateCategoryStates[#Data],COUNTA(CHIP!CCA_RateCategoryEntireCol),CHIP!CCA_RateCategoryStateColNum)</definedName>
    <definedName name="CCA_RateCategoryLookup" localSheetId="20">INDEX([1]!CCA_RateCategoryStates[#Data],1,FPIG!CCA_RateCategoryStateColNum):INDEX([1]!CCA_RateCategoryStates[#Data],COUNTA(FPIG!CCA_RateCategoryEntireCol),FPIG!CCA_RateCategoryStateColNum)</definedName>
    <definedName name="CCA_RateCategoryLookup" localSheetId="21">INDEX([1]!CCA_RateCategoryStates[#Data],1,Mcaid!CCA_RateCategoryStateColNum):INDEX([1]!CCA_RateCategoryStates[#Data],COUNTA(Mcaid!CCA_RateCategoryEntireCol),Mcaid!CCA_RateCategoryStateColNum)</definedName>
    <definedName name="CCA_RateCategoryLookup">INDEX([1]!CCA_RateCategoryStates[#Data],1,CCA_RateCategoryStateColNum):INDEX([1]!CCA_RateCategoryStates[#Data],COUNTA(CCA_RateCategoryEntireCol),CCA_RateCategoryStateColNum)</definedName>
    <definedName name="CCA_RateCategoryStateColNum" localSheetId="22">MATCH(InputStateName,[1]!CCA_RateCategoryStates[#Headers],0)</definedName>
    <definedName name="CCA_RateCategoryStateColNum" localSheetId="20">MATCH(InputStateName,[1]!CCA_RateCategoryStates[#Headers],0)</definedName>
    <definedName name="CCA_RateCategoryStateColNum" localSheetId="21">MATCH(InputStateName,[1]!CCA_RateCategoryStates[#Headers],0)</definedName>
    <definedName name="CCA_RateCategoryStateColNum">MATCH(InputStateName,[1]!CCA_RateCategoryStates[#Headers],0)</definedName>
    <definedName name="CCA_RateCategoryStatesEntireCol" localSheetId="22">INDEX([1]!CCA_RateCategoryStates[#Data],,CHIP!CCA_RateCategoryStatesStateColNum)</definedName>
    <definedName name="CCA_RateCategoryStatesEntireCol" localSheetId="20">INDEX([1]!CCA_RateCategoryStates[#Data],,FPIG!CCA_RateCategoryStatesStateColNum)</definedName>
    <definedName name="CCA_RateCategoryStatesEntireCol" localSheetId="21">INDEX([1]!CCA_RateCategoryStates[#Data],,Mcaid!CCA_RateCategoryStatesStateColNum)</definedName>
    <definedName name="CCA_RateCategoryStatesEntireCol">INDEX([1]!CCA_RateCategoryStates[#Data],,CCA_RateCategoryStatesStateColNum)</definedName>
    <definedName name="CCA_RateCategoryStatesLookup">OFFSET(INDEX([1]!CCA_RateCategoryStates[Rate Category],MATCH(1,([1]!CCA_RateCategoryStates[State]=[1]Inputs!$C$6)*([1]!CCA_RateCategoryStates[Year]=[1]Inputs!$C$5),0)),0,0,COUNTIFS([1]!CCA_RateCategoryStates[State],[1]Inputs!$C$6,[1]!CCA_RateCategoryStates[Year],[1]Inputs!$C$5,[1]!CCA_RateCategoryStates[Setting],[1]Inputs!$J1))</definedName>
    <definedName name="CCA_RateCategoryStatesStateColNum" localSheetId="22">MATCH(InputStateName,[1]!CCA_RateCategoryStates[#Headers],0)</definedName>
    <definedName name="CCA_RateCategoryStatesStateColNum" localSheetId="20">MATCH(InputStateName,[1]!CCA_RateCategoryStates[#Headers],0)</definedName>
    <definedName name="CCA_RateCategoryStatesStateColNum" localSheetId="21">MATCH(InputStateName,[1]!CCA_RateCategoryStates[#Headers],0)</definedName>
    <definedName name="CCA_RateCategoryStatesStateColNum">MATCH(InputStateName,[1]!CCA_RateCategoryStates[#Headers],0)</definedName>
    <definedName name="CCA_SettingsEntireCol" localSheetId="22">INDEX([1]!CCA_SettingsStates[#Data],,CHIP!CCA_SettingsStateColNum)</definedName>
    <definedName name="CCA_SettingsEntireCol" localSheetId="20">INDEX([1]!CCA_SettingsStates[#Data],,FPIG!CCA_SettingsStateColNum)</definedName>
    <definedName name="CCA_SettingsEntireCol" localSheetId="21">INDEX([1]!CCA_SettingsStates[#Data],,Mcaid!CCA_SettingsStateColNum)</definedName>
    <definedName name="CCA_SettingsEntireCol">INDEX([1]!CCA_SettingsStates[#Data],,CCA_SettingsStateColNum)</definedName>
    <definedName name="CCA_SettingsLookup" localSheetId="22">INDEX([1]!CCA_SettingsStates[#Data],1,CHIP!CCA_SettingsStateColNum):INDEX([1]!CCA_SettingsStates[#Data],COUNTA(CHIP!CCA_SettingsEntireCol),CHIP!CCA_SettingsStateColNum)</definedName>
    <definedName name="CCA_SettingsLookup" localSheetId="20">INDEX([1]!CCA_SettingsStates[#Data],1,FPIG!CCA_SettingsStateColNum):INDEX([1]!CCA_SettingsStates[#Data],COUNTA(FPIG!CCA_SettingsEntireCol),FPIG!CCA_SettingsStateColNum)</definedName>
    <definedName name="CCA_SettingsLookup" localSheetId="21">INDEX([1]!CCA_SettingsStates[#Data],1,Mcaid!CCA_SettingsStateColNum):INDEX([1]!CCA_SettingsStates[#Data],COUNTA(Mcaid!CCA_SettingsEntireCol),Mcaid!CCA_SettingsStateColNum)</definedName>
    <definedName name="CCA_SettingsLookup">INDEX([1]!CCA_SettingsStates[#Data],1,CCA_SettingsStateColNum):INDEX([1]!CCA_SettingsStates[#Data],COUNTA(CCA_SettingsEntireCol),CCA_SettingsStateColNum)</definedName>
    <definedName name="CCA_SettingsStateColNum" localSheetId="22">MATCH(InputStateName,[1]!CCA_SettingsStates[#Headers],0)</definedName>
    <definedName name="CCA_SettingsStateColNum" localSheetId="20">MATCH(InputStateName,[1]!CCA_SettingsStates[#Headers],0)</definedName>
    <definedName name="CCA_SettingsStateColNum" localSheetId="21">MATCH(InputStateName,[1]!CCA_SettingsStates[#Headers],0)</definedName>
    <definedName name="CCA_SettingsStateColNum">MATCH(InputStateName,[1]!CCA_SettingsStates[#Headers],0)</definedName>
    <definedName name="CCA_SettingsStatesEntireCol" localSheetId="22">INDEX([1]!CCA_SettingsStates[#Data],,CHIP!CCA_SettingsStatesStateColNum)</definedName>
    <definedName name="CCA_SettingsStatesEntireCol" localSheetId="20">INDEX([1]!CCA_SettingsStates[#Data],,FPIG!CCA_SettingsStatesStateColNum)</definedName>
    <definedName name="CCA_SettingsStatesEntireCol" localSheetId="21">INDEX([1]!CCA_SettingsStates[#Data],,Mcaid!CCA_SettingsStatesStateColNum)</definedName>
    <definedName name="CCA_SettingsStatesEntireCol">INDEX([1]!CCA_SettingsStates[#Data],,CCA_SettingsStatesStateColNum)</definedName>
    <definedName name="CCA_SettingsStatesLookup" localSheetId="22">INDEX([1]!CCA_SettingsStates[#Data],1,CHIP!CCA_SettingsStatesStateColNum):INDEX([1]!CCA_SettingsStates[#Data],COUNTA(CHIP!CCA_SettingsStatesEntireCol),CHIP!CCA_SettingsStatesStateColNum)</definedName>
    <definedName name="CCA_SettingsStatesLookup" localSheetId="20">INDEX([1]!CCA_SettingsStates[#Data],1,FPIG!CCA_SettingsStatesStateColNum):INDEX([1]!CCA_SettingsStates[#Data],COUNTA(FPIG!CCA_SettingsStatesEntireCol),FPIG!CCA_SettingsStatesStateColNum)</definedName>
    <definedName name="CCA_SettingsStatesLookup" localSheetId="21">INDEX([1]!CCA_SettingsStates[#Data],1,Mcaid!CCA_SettingsStatesStateColNum):INDEX([1]!CCA_SettingsStates[#Data],COUNTA(Mcaid!CCA_SettingsStatesEntireCol),Mcaid!CCA_SettingsStatesStateColNum)</definedName>
    <definedName name="CCA_SettingsStatesLookup">INDEX([1]!CCA_SettingsStates[#Data],1,CCA_SettingsStatesStateColNum):INDEX([1]!CCA_SettingsStates[#Data],COUNTA(CCA_SettingsStatesEntireCol),CCA_SettingsStatesStateColNum)</definedName>
    <definedName name="CCA_SettingsStatesStateColNum" localSheetId="22">MATCH(InputStateName,[1]!CCA_SettingsStates[#Headers],0)</definedName>
    <definedName name="CCA_SettingsStatesStateColNum" localSheetId="20">MATCH(InputStateName,[1]!CCA_SettingsStates[#Headers],0)</definedName>
    <definedName name="CCA_SettingsStatesStateColNum" localSheetId="21">MATCH(InputStateName,[1]!CCA_SettingsStates[#Headers],0)</definedName>
    <definedName name="CCA_SettingsStatesStateColNum">MATCH(InputStateName,[1]!CCA_SettingsStates[#Headers],0)</definedName>
    <definedName name="CCAP">[1]MarriagePenalties!$B$20</definedName>
    <definedName name="Child_Care_Subsidy">'[1]State Comparison Data'!#REF!</definedName>
    <definedName name="ChildCare_Specific">[1]MarriagePenalties!$B$37</definedName>
    <definedName name="CHIP">'[1]State Comparison Data'!#REF!</definedName>
    <definedName name="CHIP_Specific">[1]MarriagePenalties!$B$35</definedName>
    <definedName name="CountAdults">COUNTA([1]Inputs!$B$11:$B$14)</definedName>
    <definedName name="CountChildren">COUNTIF([1]Inputs!$C$18:$C$23,"Yes")</definedName>
    <definedName name="CTC">'[1]State Comparison Data'!#REF!</definedName>
    <definedName name="CTCr">[1]MarriagePenalties!$B$10</definedName>
    <definedName name="EITC">[1]MarriagePenalties!$B$8</definedName>
    <definedName name="FedFilingStatusHeadofHousehold">[1]fTax!$C$8</definedName>
    <definedName name="FedFilingStatusMarriedFilingJointly">[1]fTax!$C$7</definedName>
    <definedName name="FedFilingStatusMarriedFilingSeparately">[1]fTax!$C$6</definedName>
    <definedName name="FedFilingStatusSingle">[1]fTax!$C$5</definedName>
    <definedName name="FedTax">'[1]State Comparison Data'!#REF!</definedName>
    <definedName name="FedTaxes">[1]MarriagePenalties!$B$6</definedName>
    <definedName name="FICA">[1]MarriagePenalties!$B$5</definedName>
    <definedName name="FICAlist">[1]!FICAtbl[#Headers]</definedName>
    <definedName name="Flip">[1]MarriagePenalties!$B$26</definedName>
    <definedName name="GeorgiaLowIncomeTaxCredit">[2]GAIncTax!$B$71:$J$76</definedName>
    <definedName name="GrossY">[1]MarriagePenalties!$B$4</definedName>
    <definedName name="HIeX">[1]MarriagePenalties!$B$19</definedName>
    <definedName name="HIX_PTC">'[1]State Comparison Data'!#REF!</definedName>
    <definedName name="HIX_Specific">[1]MarriagePenalties!$B$36</definedName>
    <definedName name="HOUS">[1]MarriagePenalties!$B$21</definedName>
    <definedName name="Household_Annual_Earned_Income" localSheetId="22">[1]Calc1!$R$11:INDEX([1]Calc1!$R$11:$HJ$11,COUNTIF([1]Calc1!$R$11:$HJ$11,”&lt;&gt;”&amp;””))</definedName>
    <definedName name="Household_Annual_Earned_Income" localSheetId="14">[1]Calc1!$R$11:INDEX([1]Calc1!$R$11:$HJ$11,COUNTIF([1]Calc1!$R$11:$HJ$11,”&lt;&gt;”&amp;””))</definedName>
    <definedName name="Household_Annual_Earned_Income" localSheetId="13">[1]Calc1!$R$11:INDEX([1]Calc1!$R$11:$HJ$11,COUNTIF([1]Calc1!$R$11:$HJ$11,”&lt;&gt;”&amp;””))</definedName>
    <definedName name="Household_Annual_Earned_Income" localSheetId="12">[1]Calc1!$R$11:INDEX([1]Calc1!$R$11:$HJ$11,COUNTIF([1]Calc1!$R$11:$HJ$11,”&lt;&gt;”&amp;””))</definedName>
    <definedName name="Household_Annual_Earned_Income" localSheetId="11">[1]Calc1!$R$11:INDEX([1]Calc1!$R$11:$HJ$11,COUNTIF([1]Calc1!$R$11:$HJ$11,”&lt;&gt;”&amp;””))</definedName>
    <definedName name="Household_Annual_Earned_Income" localSheetId="10">[1]Calc1!$R$11:INDEX([1]Calc1!$R$11:$HJ$11,COUNTIF([1]Calc1!$R$11:$HJ$11,”&lt;&gt;”&amp;””))</definedName>
    <definedName name="Household_Annual_Earned_Income" localSheetId="20">[1]Calc1!$R$11:INDEX([1]Calc1!$R$11:$HJ$11,COUNTIF([1]Calc1!$R$11:$HJ$11,”&lt;&gt;”&amp;””))</definedName>
    <definedName name="Household_Annual_Earned_Income" localSheetId="21">[1]Calc1!$R$11:INDEX([1]Calc1!$R$11:$HJ$11,COUNTIF([1]Calc1!$R$11:$HJ$11,”&lt;&gt;”&amp;””))</definedName>
    <definedName name="Household_Annual_Earned_Income">[1]Calc1!$R$11:INDEX([1]Calc1!$R$11:$HJ$11,COUNTIF([1]Calc1!$R$11:$HJ$11,”&lt;&gt;”&amp;””))</definedName>
    <definedName name="Household_Annual_Income" localSheetId="22">[1]Calc1!$R$45:INDEX([1]Calc1!$R$45:$HJ$45,COUNTIF([1]Calc1!$R$45:$HJ$45,”&lt;&gt;”&amp;””))</definedName>
    <definedName name="Household_Annual_Income" localSheetId="14">[1]Calc1!$R$45:INDEX([1]Calc1!$R$45:$HJ$45,COUNTIF([1]Calc1!$R$45:$HJ$45,”&lt;&gt;”&amp;””))</definedName>
    <definedName name="Household_Annual_Income" localSheetId="13">[1]Calc1!$R$45:INDEX([1]Calc1!$R$45:$HJ$45,COUNTIF([1]Calc1!$R$45:$HJ$45,”&lt;&gt;”&amp;””))</definedName>
    <definedName name="Household_Annual_Income" localSheetId="12">[1]Calc1!$R$45:INDEX([1]Calc1!$R$45:$HJ$45,COUNTIF([1]Calc1!$R$45:$HJ$45,”&lt;&gt;”&amp;””))</definedName>
    <definedName name="Household_Annual_Income" localSheetId="11">[1]Calc1!$R$45:INDEX([1]Calc1!$R$45:$HJ$45,COUNTIF([1]Calc1!$R$45:$HJ$45,”&lt;&gt;”&amp;””))</definedName>
    <definedName name="Household_Annual_Income" localSheetId="10">[1]Calc1!$R$45:INDEX([1]Calc1!$R$45:$HJ$45,COUNTIF([1]Calc1!$R$45:$HJ$45,”&lt;&gt;”&amp;””))</definedName>
    <definedName name="Household_Annual_Income" localSheetId="20">[1]Calc1!$R$45:INDEX([1]Calc1!$R$45:$HJ$45,COUNTIF([1]Calc1!$R$45:$HJ$45,”&lt;&gt;”&amp;””))</definedName>
    <definedName name="Household_Annual_Income" localSheetId="21">[1]Calc1!$R$45:INDEX([1]Calc1!$R$45:$HJ$45,COUNTIF([1]Calc1!$R$45:$HJ$45,”&lt;&gt;”&amp;””))</definedName>
    <definedName name="Household_Annual_Income">[1]Calc1!$R$45:INDEX([1]Calc1!$R$45:$HJ$45,COUNTIF([1]Calc1!$R$45:$HJ$45,”&lt;&gt;”&amp;””))</definedName>
    <definedName name="Household_Annual_Unearned_Income" localSheetId="22">[1]Calc1!$R$41:INDEX([1]Calc1!$R$41:$HJ$41,COUNTIF([1]Calc1!$R$41:$HJ$41,”&lt;&gt;”&amp;””))</definedName>
    <definedName name="Household_Annual_Unearned_Income" localSheetId="14">[1]Calc1!$R$41:INDEX([1]Calc1!$R$41:$HJ$41,COUNTIF([1]Calc1!$R$41:$HJ$41,”&lt;&gt;”&amp;””))</definedName>
    <definedName name="Household_Annual_Unearned_Income" localSheetId="13">[1]Calc1!$R$41:INDEX([1]Calc1!$R$41:$HJ$41,COUNTIF([1]Calc1!$R$41:$HJ$41,”&lt;&gt;”&amp;””))</definedName>
    <definedName name="Household_Annual_Unearned_Income" localSheetId="12">[1]Calc1!$R$41:INDEX([1]Calc1!$R$41:$HJ$41,COUNTIF([1]Calc1!$R$41:$HJ$41,”&lt;&gt;”&amp;””))</definedName>
    <definedName name="Household_Annual_Unearned_Income" localSheetId="11">[1]Calc1!$R$41:INDEX([1]Calc1!$R$41:$HJ$41,COUNTIF([1]Calc1!$R$41:$HJ$41,”&lt;&gt;”&amp;””))</definedName>
    <definedName name="Household_Annual_Unearned_Income" localSheetId="10">[1]Calc1!$R$41:INDEX([1]Calc1!$R$41:$HJ$41,COUNTIF([1]Calc1!$R$41:$HJ$41,”&lt;&gt;”&amp;””))</definedName>
    <definedName name="Household_Annual_Unearned_Income" localSheetId="20">[1]Calc1!$R$41:INDEX([1]Calc1!$R$41:$HJ$41,COUNTIF([1]Calc1!$R$41:$HJ$41,”&lt;&gt;”&amp;””))</definedName>
    <definedName name="Household_Annual_Unearned_Income" localSheetId="21">[1]Calc1!$R$41:INDEX([1]Calc1!$R$41:$HJ$41,COUNTIF([1]Calc1!$R$41:$HJ$41,”&lt;&gt;”&amp;””))</definedName>
    <definedName name="Household_Annual_Unearned_Income">[1]Calc1!$R$41:INDEX([1]Calc1!$R$41:$HJ$41,COUNTIF([1]Calc1!$R$41:$HJ$41,”&lt;&gt;”&amp;””))</definedName>
    <definedName name="Household_Monthly_Earned_Income" localSheetId="22">[1]Calc1!$R$10:INDEX([1]Calc1!$R$10:$HJ$10,COUNTIF([1]Calc1!$R$10:$HJ$10,”&lt;&gt;”&amp;””))</definedName>
    <definedName name="Household_Monthly_Earned_Income" localSheetId="14">[1]Calc1!$R$10:INDEX([1]Calc1!$R$10:$HJ$10,COUNTIF([1]Calc1!$R$10:$HJ$10,”&lt;&gt;”&amp;””))</definedName>
    <definedName name="Household_Monthly_Earned_Income" localSheetId="13">[1]Calc1!$R$10:INDEX([1]Calc1!$R$10:$HJ$10,COUNTIF([1]Calc1!$R$10:$HJ$10,”&lt;&gt;”&amp;””))</definedName>
    <definedName name="Household_Monthly_Earned_Income" localSheetId="12">[1]Calc1!$R$10:INDEX([1]Calc1!$R$10:$HJ$10,COUNTIF([1]Calc1!$R$10:$HJ$10,”&lt;&gt;”&amp;””))</definedName>
    <definedName name="Household_Monthly_Earned_Income" localSheetId="11">[1]Calc1!$R$10:INDEX([1]Calc1!$R$10:$HJ$10,COUNTIF([1]Calc1!$R$10:$HJ$10,”&lt;&gt;”&amp;””))</definedName>
    <definedName name="Household_Monthly_Earned_Income" localSheetId="10">[1]Calc1!$R$10:INDEX([1]Calc1!$R$10:$HJ$10,COUNTIF([1]Calc1!$R$10:$HJ$10,”&lt;&gt;”&amp;””))</definedName>
    <definedName name="Household_Monthly_Earned_Income" localSheetId="20">[1]Calc1!$R$10:INDEX([1]Calc1!$R$10:$HJ$10,COUNTIF([1]Calc1!$R$10:$HJ$10,”&lt;&gt;”&amp;””))</definedName>
    <definedName name="Household_Monthly_Earned_Income" localSheetId="21">[1]Calc1!$R$10:INDEX([1]Calc1!$R$10:$HJ$10,COUNTIF([1]Calc1!$R$10:$HJ$10,”&lt;&gt;”&amp;””))</definedName>
    <definedName name="Household_Monthly_Earned_Income">[1]Calc1!$R$10:INDEX([1]Calc1!$R$10:$HJ$10,COUNTIF([1]Calc1!$R$10:$HJ$10,”&lt;&gt;”&amp;””))</definedName>
    <definedName name="Household_Monthly_Income" localSheetId="22">[1]Calc1!$R$44:INDEX([1]Calc1!$R$44:$HJ$44,COUNTIF([1]Calc1!$R$44:$HJ$44,”&lt;&gt;”&amp;””))</definedName>
    <definedName name="Household_Monthly_Income" localSheetId="14">[1]Calc1!$R$44:INDEX([1]Calc1!$R$44:$HJ$44,COUNTIF([1]Calc1!$R$44:$HJ$44,”&lt;&gt;”&amp;””))</definedName>
    <definedName name="Household_Monthly_Income" localSheetId="13">[1]Calc1!$R$44:INDEX([1]Calc1!$R$44:$HJ$44,COUNTIF([1]Calc1!$R$44:$HJ$44,”&lt;&gt;”&amp;””))</definedName>
    <definedName name="Household_Monthly_Income" localSheetId="12">[1]Calc1!$R$44:INDEX([1]Calc1!$R$44:$HJ$44,COUNTIF([1]Calc1!$R$44:$HJ$44,”&lt;&gt;”&amp;””))</definedName>
    <definedName name="Household_Monthly_Income" localSheetId="11">[1]Calc1!$R$44:INDEX([1]Calc1!$R$44:$HJ$44,COUNTIF([1]Calc1!$R$44:$HJ$44,”&lt;&gt;”&amp;””))</definedName>
    <definedName name="Household_Monthly_Income" localSheetId="10">[1]Calc1!$R$44:INDEX([1]Calc1!$R$44:$HJ$44,COUNTIF([1]Calc1!$R$44:$HJ$44,”&lt;&gt;”&amp;””))</definedName>
    <definedName name="Household_Monthly_Income" localSheetId="20">[1]Calc1!$R$44:INDEX([1]Calc1!$R$44:$HJ$44,COUNTIF([1]Calc1!$R$44:$HJ$44,”&lt;&gt;”&amp;””))</definedName>
    <definedName name="Household_Monthly_Income" localSheetId="21">[1]Calc1!$R$44:INDEX([1]Calc1!$R$44:$HJ$44,COUNTIF([1]Calc1!$R$44:$HJ$44,”&lt;&gt;”&amp;””))</definedName>
    <definedName name="Household_Monthly_Income">[1]Calc1!$R$44:INDEX([1]Calc1!$R$44:$HJ$44,COUNTIF([1]Calc1!$R$44:$HJ$44,”&lt;&gt;”&amp;””))</definedName>
    <definedName name="Household_Monthly_Unearned_Income" localSheetId="22">[1]Calc1!$R$40:INDEX([1]Calc1!$R$40:$HJ$40,COUNTIF([1]Calc1!$R$40:$HJ$40,”&lt;&gt;”&amp;””))</definedName>
    <definedName name="Household_Monthly_Unearned_Income" localSheetId="14">[1]Calc1!$R$40:INDEX([1]Calc1!$R$40:$HJ$40,COUNTIF([1]Calc1!$R$40:$HJ$40,”&lt;&gt;”&amp;””))</definedName>
    <definedName name="Household_Monthly_Unearned_Income" localSheetId="13">[1]Calc1!$R$40:INDEX([1]Calc1!$R$40:$HJ$40,COUNTIF([1]Calc1!$R$40:$HJ$40,”&lt;&gt;”&amp;””))</definedName>
    <definedName name="Household_Monthly_Unearned_Income" localSheetId="12">[1]Calc1!$R$40:INDEX([1]Calc1!$R$40:$HJ$40,COUNTIF([1]Calc1!$R$40:$HJ$40,”&lt;&gt;”&amp;””))</definedName>
    <definedName name="Household_Monthly_Unearned_Income" localSheetId="11">[1]Calc1!$R$40:INDEX([1]Calc1!$R$40:$HJ$40,COUNTIF([1]Calc1!$R$40:$HJ$40,”&lt;&gt;”&amp;””))</definedName>
    <definedName name="Household_Monthly_Unearned_Income" localSheetId="10">[1]Calc1!$R$40:INDEX([1]Calc1!$R$40:$HJ$40,COUNTIF([1]Calc1!$R$40:$HJ$40,”&lt;&gt;”&amp;””))</definedName>
    <definedName name="Household_Monthly_Unearned_Income" localSheetId="20">[1]Calc1!$R$40:INDEX([1]Calc1!$R$40:$HJ$40,COUNTIF([1]Calc1!$R$40:$HJ$40,”&lt;&gt;”&amp;””))</definedName>
    <definedName name="Household_Monthly_Unearned_Income" localSheetId="21">[1]Calc1!$R$40:INDEX([1]Calc1!$R$40:$HJ$40,COUNTIF([1]Calc1!$R$40:$HJ$40,”&lt;&gt;”&amp;””))</definedName>
    <definedName name="Household_Monthly_Unearned_Income">[1]Calc1!$R$40:INDEX([1]Calc1!$R$40:$HJ$40,COUNTIF([1]Calc1!$R$40:$HJ$40,”&lt;&gt;”&amp;””))</definedName>
    <definedName name="Income_Exclusions">[1]!fTaxIncomeExclusions[#All]</definedName>
    <definedName name="InputAdult1">[1]Inputs!$B$11</definedName>
    <definedName name="InputAdult1Age">[1]Inputs!$E$11</definedName>
    <definedName name="InputAdult1AgeDisabilityIncome">[1]Inputs!$L$11</definedName>
    <definedName name="InputAdult1AgeDisabilityType">[1]Inputs!$K$11</definedName>
    <definedName name="InputAdult1Disabled">[1]Inputs!$J$11</definedName>
    <definedName name="InputAdult2Age">[1]Inputs!$E$12</definedName>
    <definedName name="InputAdult2AgeDisabilityIncome">[1]Inputs!$L$12</definedName>
    <definedName name="InputAdult2AgeDisabilityType">[1]Inputs!$K$12</definedName>
    <definedName name="InputAdult2Disabled">[1]Inputs!$J$12</definedName>
    <definedName name="InputAdult3AgeDisabilityIncome">[1]Inputs!$L$13</definedName>
    <definedName name="InputAdult3AgeDisabilityType">[1]Inputs!$K$13</definedName>
    <definedName name="InputAdult4AgeDisabilityIncome">[1]Inputs!$L$14</definedName>
    <definedName name="InputAdult4AgeDisabilityType">[1]Inputs!$K$14</definedName>
    <definedName name="InputChild1Age">[1]Inputs!$D$18</definedName>
    <definedName name="InputChild1CCRateCat">[1]Inputs!$M$18</definedName>
    <definedName name="InputChild1CCSetting">[1]Inputs!$J$18</definedName>
    <definedName name="InputChild1Disabled">[1]Inputs!$H$18</definedName>
    <definedName name="InputChild1Include">[1]Inputs!$C$18</definedName>
    <definedName name="InputChild1School">[1]Inputs!$I$18</definedName>
    <definedName name="InputChild1Sex">[1]Inputs!$E$18</definedName>
    <definedName name="InputChild2Age">[1]Inputs!$D$19</definedName>
    <definedName name="InputChild2CCRateCat">[1]Inputs!$M$19</definedName>
    <definedName name="InputChild2CCSetting">[1]Inputs!$J$19</definedName>
    <definedName name="InputChild2Disabled">[1]Inputs!$H$19</definedName>
    <definedName name="InputChild2Include">[1]Inputs!$C$19</definedName>
    <definedName name="InputChild2School">[1]Inputs!$I$19</definedName>
    <definedName name="InputChild2Sex">[1]Inputs!$E$19</definedName>
    <definedName name="InputChild3Age">[1]Inputs!$D$20</definedName>
    <definedName name="InputChild3CCRateCat">[1]Inputs!$M$20</definedName>
    <definedName name="InputChild3CCSetting">[1]Inputs!$J$20</definedName>
    <definedName name="InputChild3Disabled">[1]Inputs!$H$20</definedName>
    <definedName name="InputChild3Include">[1]Inputs!$C$20</definedName>
    <definedName name="InputChild3School">[1]Inputs!$I$20</definedName>
    <definedName name="InputChild3Sex">[1]Inputs!$E$20</definedName>
    <definedName name="InputChild4Age">[1]Inputs!$D$21</definedName>
    <definedName name="InputChild4CCRateCat">[1]Inputs!$M$21</definedName>
    <definedName name="InputChild4CCSetting">[1]Inputs!$J$21</definedName>
    <definedName name="InputChild4Disabled">[1]Inputs!$H$21</definedName>
    <definedName name="InputChild4Include">[1]Inputs!$C$21</definedName>
    <definedName name="InputChild4School">[1]Inputs!$I$21</definedName>
    <definedName name="InputChild4Sex">[1]Inputs!$E$21</definedName>
    <definedName name="InputChild5Age">[1]Inputs!$D$22</definedName>
    <definedName name="InputChild5CCRateCat">[1]Inputs!$M$22</definedName>
    <definedName name="InputChild5CCSetting">[1]Inputs!$J$22</definedName>
    <definedName name="InputChild5Disabled">[1]Inputs!$H$22</definedName>
    <definedName name="InputChild5Include">[1]Inputs!$C$22</definedName>
    <definedName name="InputChild5School">[1]Inputs!$I$22</definedName>
    <definedName name="InputChild5Sex">[1]Inputs!$E$22</definedName>
    <definedName name="InputChild6Age">[1]Inputs!$D$23</definedName>
    <definedName name="InputChild6CCRateCat">[1]Inputs!$M$23</definedName>
    <definedName name="InputChild6CCSetting">[1]Inputs!$J$23</definedName>
    <definedName name="InputChild6Disabled">[1]Inputs!$H$23</definedName>
    <definedName name="InputChild6Include">[1]Inputs!$C$23</definedName>
    <definedName name="InputChild6School">[1]Inputs!$I$23</definedName>
    <definedName name="InputChild6Sex">[1]Inputs!$E$23</definedName>
    <definedName name="InputDad">[1]Inputs!$D$12</definedName>
    <definedName name="InputDadAge">[1]Inputs!$E$12</definedName>
    <definedName name="InputDadDisabled">[1]Inputs!$J$12</definedName>
    <definedName name="InputHeatCoolType">[1]Inputs!$C$8</definedName>
    <definedName name="InputMarried">[1]Inputs!$H$11</definedName>
    <definedName name="InputMom">[1]Inputs!$D$11</definedName>
    <definedName name="InputMomAge">[1]Inputs!$E$11</definedName>
    <definedName name="InputMomDisabled">[1]Inputs!$J$11</definedName>
    <definedName name="InputMomPregnant">[1]Inputs!$G$11</definedName>
    <definedName name="InputStateName">[1]Inputs!$C$6</definedName>
    <definedName name="InputSubdivisionName">[1]Inputs!$C$7</definedName>
    <definedName name="InputYear">[1]Inputs!$C$5</definedName>
    <definedName name="LIEAP_Fuel_Type">[1]!LIHEAPFuelType[LIHEAP Fuel Type]</definedName>
    <definedName name="LIHEAP">[1]MarriagePenalties!$B$13</definedName>
    <definedName name="Medi">[1]MarriagePenalties!$B$17</definedName>
    <definedName name="Medicaid">'[1]State Comparison Data'!#REF!</definedName>
    <definedName name="Medicaid_Specific">[1]MarriagePenalties!$B$34</definedName>
    <definedName name="MP_HH1EITC">[1]MarriagePenalties!$EP$214:$EP$414</definedName>
    <definedName name="MP_HH1SNAP">[1]MarriagePenalties!$EV$214:$EV$414</definedName>
    <definedName name="MP_HH2SNAP">[1]MarriagePenalties!$FU$214:$FU$414</definedName>
    <definedName name="MP_MarriedEITC">[1]MarriagePenalties!$DQ$214:$DQ$414</definedName>
    <definedName name="MP_MarriedSNAP">[1]MarriagePenalties!$DW$214:$DW$414</definedName>
    <definedName name="MP_SolutionEITC">[1]MarriagePenalties!$D$8</definedName>
    <definedName name="MP_SolutionHH1EITC">'[1]MP Solutions'!$P$8:$P$208</definedName>
    <definedName name="MP_SolutionHH1SNAP">'[1]MP Solutions'!$S$8:$S$208</definedName>
    <definedName name="MP_SolutionHH2SNAP">'[1]MP Solutions'!$T$8:$T$208</definedName>
    <definedName name="MP_SolutionMarriedEITC">'[1]MP Solutions'!$O$8:$O$208</definedName>
    <definedName name="MP_SolutionMarriedSNAP">'[1]MP Solutions'!$R$8:$R$208</definedName>
    <definedName name="MP_SolutionSNAP">[1]MarriagePenalties!$D$14</definedName>
    <definedName name="NSLP">[1]MarriagePenalties!$B$16</definedName>
    <definedName name="NSLP_Specific">[1]MarriagePenalties!$B$33</definedName>
    <definedName name="OnACTC">[1]Inputs!$D$33</definedName>
    <definedName name="OnCHIP">[1]Inputs!$D$40</definedName>
    <definedName name="OnCTC">[1]Inputs!$D$32</definedName>
    <definedName name="OnEITC">[1]Inputs!$D$30</definedName>
    <definedName name="OnFedTax">[1]Inputs!$D$28</definedName>
    <definedName name="OnFICA">[1]Inputs!$D$27</definedName>
    <definedName name="OnHIX_PTC">[1]Inputs!$D$41</definedName>
    <definedName name="OnLIHEAP">[1]Inputs!$D$44</definedName>
    <definedName name="OnMedicaid">[1]Inputs!$D$39</definedName>
    <definedName name="OnPandemic">[1]Inputs!$D$26</definedName>
    <definedName name="OnSchoolMealsSubsidy">[1]Inputs!$D$37</definedName>
    <definedName name="OnSec8_Housing">[1]Inputs!$D$43</definedName>
    <definedName name="OnSNAP">[1]Inputs!$D$36</definedName>
    <definedName name="OnSSI">[1]Inputs!$D$35</definedName>
    <definedName name="OnstateEITC">[1]Inputs!$D$31</definedName>
    <definedName name="OnStateTax">[1]Inputs!$D$29</definedName>
    <definedName name="OnSubsidizedChildcare">[1]Inputs!$D$42</definedName>
    <definedName name="OnTANF">[1]Inputs!$D$34</definedName>
    <definedName name="OnWIC">[1]Inputs!$D$38</definedName>
    <definedName name="Output_Adjusted_Gross_Income" localSheetId="22">[1]Calc1!$R$58:INDEX([1]Calc1!$R$58:$HJ$58,COUNTIF([1]Calc1!$R$58:$HJ$58,”&lt;&gt;”&amp;””))</definedName>
    <definedName name="Output_Adjusted_Gross_Income" localSheetId="14">[1]Calc1!$R$58:INDEX([1]Calc1!$R$58:$HJ$58,COUNTIF([1]Calc1!$R$58:$HJ$58,”&lt;&gt;”&amp;””))</definedName>
    <definedName name="Output_Adjusted_Gross_Income" localSheetId="13">[1]Calc1!$R$58:INDEX([1]Calc1!$R$58:$HJ$58,COUNTIF([1]Calc1!$R$58:$HJ$58,”&lt;&gt;”&amp;””))</definedName>
    <definedName name="Output_Adjusted_Gross_Income" localSheetId="12">[1]Calc1!$R$58:INDEX([1]Calc1!$R$58:$HJ$58,COUNTIF([1]Calc1!$R$58:$HJ$58,”&lt;&gt;”&amp;””))</definedName>
    <definedName name="Output_Adjusted_Gross_Income" localSheetId="11">[1]Calc1!$R$58:INDEX([1]Calc1!$R$58:$HJ$58,COUNTIF([1]Calc1!$R$58:$HJ$58,”&lt;&gt;”&amp;””))</definedName>
    <definedName name="Output_Adjusted_Gross_Income" localSheetId="10">[1]Calc1!$R$58:INDEX([1]Calc1!$R$58:$HJ$58,COUNTIF([1]Calc1!$R$58:$HJ$58,”&lt;&gt;”&amp;””))</definedName>
    <definedName name="Output_Adjusted_Gross_Income" localSheetId="20">[1]Calc1!$R$58:INDEX([1]Calc1!$R$58:$HJ$58,COUNTIF([1]Calc1!$R$58:$HJ$58,”&lt;&gt;”&amp;””))</definedName>
    <definedName name="Output_Adjusted_Gross_Income" localSheetId="21">[1]Calc1!$R$58:INDEX([1]Calc1!$R$58:$HJ$58,COUNTIF([1]Calc1!$R$58:$HJ$58,”&lt;&gt;”&amp;””))</definedName>
    <definedName name="Output_Adjusted_Gross_Income">[1]Calc1!$R$58:INDEX([1]Calc1!$R$58:$HJ$58,COUNTIF([1]Calc1!$R$58:$HJ$58,”&lt;&gt;”&amp;””))</definedName>
    <definedName name="Output_Household_Annual_Earned_Income" localSheetId="22">[1]Calc1!$R$11:INDEX([1]Calc1!$R$11:$HJ$11,COUNTIF([1]Calc1!$R$11:$HJ$11,”&lt;&gt;”&amp;””))</definedName>
    <definedName name="Output_Household_Annual_Earned_Income" localSheetId="14">[1]Calc1!$R$11:INDEX([1]Calc1!$R$11:$HJ$11,COUNTIF([1]Calc1!$R$11:$HJ$11,”&lt;&gt;”&amp;””))</definedName>
    <definedName name="Output_Household_Annual_Earned_Income" localSheetId="13">[1]Calc1!$R$11:INDEX([1]Calc1!$R$11:$HJ$11,COUNTIF([1]Calc1!$R$11:$HJ$11,”&lt;&gt;”&amp;””))</definedName>
    <definedName name="Output_Household_Annual_Earned_Income" localSheetId="12">[1]Calc1!$R$11:INDEX([1]Calc1!$R$11:$HJ$11,COUNTIF([1]Calc1!$R$11:$HJ$11,”&lt;&gt;”&amp;””))</definedName>
    <definedName name="Output_Household_Annual_Earned_Income" localSheetId="11">[1]Calc1!$R$11:INDEX([1]Calc1!$R$11:$HJ$11,COUNTIF([1]Calc1!$R$11:$HJ$11,”&lt;&gt;”&amp;””))</definedName>
    <definedName name="Output_Household_Annual_Earned_Income" localSheetId="10">[1]Calc1!$R$11:INDEX([1]Calc1!$R$11:$HJ$11,COUNTIF([1]Calc1!$R$11:$HJ$11,”&lt;&gt;”&amp;””))</definedName>
    <definedName name="Output_Household_Annual_Earned_Income" localSheetId="20">[1]Calc1!$R$11:INDEX([1]Calc1!$R$11:$HJ$11,COUNTIF([1]Calc1!$R$11:$HJ$11,”&lt;&gt;”&amp;””))</definedName>
    <definedName name="Output_Household_Annual_Earned_Income" localSheetId="21">[1]Calc1!$R$11:INDEX([1]Calc1!$R$11:$HJ$11,COUNTIF([1]Calc1!$R$11:$HJ$11,”&lt;&gt;”&amp;””))</definedName>
    <definedName name="Output_Household_Annual_Earned_Income">[1]Calc1!$R$11:INDEX([1]Calc1!$R$11:$HJ$11,COUNTIF([1]Calc1!$R$11:$HJ$11,”&lt;&gt;”&amp;””))</definedName>
    <definedName name="Output_Household_Annual_Unearned_Income" localSheetId="22">[1]Calc1!$R$41:INDEX([1]Calc1!$R$41:$HJ$41,COUNTIF([1]Calc1!$R$41:$HJ$41,”&lt;&gt;”&amp;””))</definedName>
    <definedName name="Output_Household_Annual_Unearned_Income" localSheetId="14">[1]Calc1!$R$41:INDEX([1]Calc1!$R$41:$HJ$41,COUNTIF([1]Calc1!$R$41:$HJ$41,”&lt;&gt;”&amp;””))</definedName>
    <definedName name="Output_Household_Annual_Unearned_Income" localSheetId="13">[1]Calc1!$R$41:INDEX([1]Calc1!$R$41:$HJ$41,COUNTIF([1]Calc1!$R$41:$HJ$41,”&lt;&gt;”&amp;””))</definedName>
    <definedName name="Output_Household_Annual_Unearned_Income" localSheetId="12">[1]Calc1!$R$41:INDEX([1]Calc1!$R$41:$HJ$41,COUNTIF([1]Calc1!$R$41:$HJ$41,”&lt;&gt;”&amp;””))</definedName>
    <definedName name="Output_Household_Annual_Unearned_Income" localSheetId="11">[1]Calc1!$R$41:INDEX([1]Calc1!$R$41:$HJ$41,COUNTIF([1]Calc1!$R$41:$HJ$41,”&lt;&gt;”&amp;””))</definedName>
    <definedName name="Output_Household_Annual_Unearned_Income" localSheetId="10">[1]Calc1!$R$41:INDEX([1]Calc1!$R$41:$HJ$41,COUNTIF([1]Calc1!$R$41:$HJ$41,”&lt;&gt;”&amp;””))</definedName>
    <definedName name="Output_Household_Annual_Unearned_Income" localSheetId="20">[1]Calc1!$R$41:INDEX([1]Calc1!$R$41:$HJ$41,COUNTIF([1]Calc1!$R$41:$HJ$41,”&lt;&gt;”&amp;””))</definedName>
    <definedName name="Output_Household_Annual_Unearned_Income" localSheetId="21">[1]Calc1!$R$41:INDEX([1]Calc1!$R$41:$HJ$41,COUNTIF([1]Calc1!$R$41:$HJ$41,”&lt;&gt;”&amp;””))</definedName>
    <definedName name="Output_Household_Annual_Unearned_Income">[1]Calc1!$R$41:INDEX([1]Calc1!$R$41:$HJ$41,COUNTIF([1]Calc1!$R$41:$HJ$41,”&lt;&gt;”&amp;””))</definedName>
    <definedName name="Output_Total_Annual_Income" localSheetId="22">[1]Calc1!$R$45:INDEX([1]Calc1!$R$45:$HJ$45,COUNTIF([1]Calc1!$R$45:$HJ$45,”&lt;&gt;”&amp;””))</definedName>
    <definedName name="Output_Total_Annual_Income" localSheetId="14">[1]Calc1!$R$45:INDEX([1]Calc1!$R$45:$HJ$45,COUNTIF([1]Calc1!$R$45:$HJ$45,”&lt;&gt;”&amp;””))</definedName>
    <definedName name="Output_Total_Annual_Income" localSheetId="13">[1]Calc1!$R$45:INDEX([1]Calc1!$R$45:$HJ$45,COUNTIF([1]Calc1!$R$45:$HJ$45,”&lt;&gt;”&amp;””))</definedName>
    <definedName name="Output_Total_Annual_Income" localSheetId="12">[1]Calc1!$R$45:INDEX([1]Calc1!$R$45:$HJ$45,COUNTIF([1]Calc1!$R$45:$HJ$45,”&lt;&gt;”&amp;””))</definedName>
    <definedName name="Output_Total_Annual_Income" localSheetId="11">[1]Calc1!$R$45:INDEX([1]Calc1!$R$45:$HJ$45,COUNTIF([1]Calc1!$R$45:$HJ$45,”&lt;&gt;”&amp;””))</definedName>
    <definedName name="Output_Total_Annual_Income" localSheetId="10">[1]Calc1!$R$45:INDEX([1]Calc1!$R$45:$HJ$45,COUNTIF([1]Calc1!$R$45:$HJ$45,”&lt;&gt;”&amp;””))</definedName>
    <definedName name="Output_Total_Annual_Income" localSheetId="20">[1]Calc1!$R$45:INDEX([1]Calc1!$R$45:$HJ$45,COUNTIF([1]Calc1!$R$45:$HJ$45,”&lt;&gt;”&amp;””))</definedName>
    <definedName name="Output_Total_Annual_Income" localSheetId="21">[1]Calc1!$R$45:INDEX([1]Calc1!$R$45:$HJ$45,COUNTIF([1]Calc1!$R$45:$HJ$45,”&lt;&gt;”&amp;””))</definedName>
    <definedName name="Output_Total_Annual_Income">[1]Calc1!$R$45:INDEX([1]Calc1!$R$45:$HJ$45,COUNTIF([1]Calc1!$R$45:$HJ$45,”&lt;&gt;”&amp;””))</definedName>
    <definedName name="OutputACTC">[1]Calc1!$R$134:$HJ$134</definedName>
    <definedName name="OutputAverageHourlyWage" localSheetId="22">[1]Calc1!$R$9:INDEX([1]Calc1!$R$9:$HJ$9,COUNTIF([1]Calc1!$R$9:$HJ$9,”&lt;&gt;”&amp;””))</definedName>
    <definedName name="OutputAverageHourlyWage" localSheetId="14">[1]Calc1!$R$9:INDEX([1]Calc1!$R$9:$HJ$9,COUNTIF([1]Calc1!$R$9:$HJ$9,”&lt;&gt;”&amp;””))</definedName>
    <definedName name="OutputAverageHourlyWage" localSheetId="13">[1]Calc1!$R$9:INDEX([1]Calc1!$R$9:$HJ$9,COUNTIF([1]Calc1!$R$9:$HJ$9,”&lt;&gt;”&amp;””))</definedName>
    <definedName name="OutputAverageHourlyWage" localSheetId="12">[1]Calc1!$R$9:INDEX([1]Calc1!$R$9:$HJ$9,COUNTIF([1]Calc1!$R$9:$HJ$9,”&lt;&gt;”&amp;””))</definedName>
    <definedName name="OutputAverageHourlyWage" localSheetId="11">[1]Calc1!$R$9:INDEX([1]Calc1!$R$9:$HJ$9,COUNTIF([1]Calc1!$R$9:$HJ$9,”&lt;&gt;”&amp;””))</definedName>
    <definedName name="OutputAverageHourlyWage" localSheetId="10">[1]Calc1!$R$9:INDEX([1]Calc1!$R$9:$HJ$9,COUNTIF([1]Calc1!$R$9:$HJ$9,”&lt;&gt;”&amp;””))</definedName>
    <definedName name="OutputAverageHourlyWage" localSheetId="20">[1]Calc1!$R$9:INDEX([1]Calc1!$R$9:$HJ$9,COUNTIF([1]Calc1!$R$9:$HJ$9,”&lt;&gt;”&amp;””))</definedName>
    <definedName name="OutputAverageHourlyWage" localSheetId="21">[1]Calc1!$R$9:INDEX([1]Calc1!$R$9:$HJ$9,COUNTIF([1]Calc1!$R$9:$HJ$9,”&lt;&gt;”&amp;””))</definedName>
    <definedName name="OutputAverageHourlyWage">[1]Calc1!$R$9:INDEX([1]Calc1!$R$9:$HJ$9,COUNTIF([1]Calc1!$R$9:$HJ$9,”&lt;&gt;”&amp;””))</definedName>
    <definedName name="OutputAverageWeeklyHours" localSheetId="22">[1]Calc1!$R$4:INDEX([1]Calc1!$R$4:$HJ$4,COUNTIF([1]Calc1!$R$4:$HJ$4,”&lt;&gt;”&amp;””))</definedName>
    <definedName name="OutputAverageWeeklyHours" localSheetId="14">[1]Calc1!$R$4:INDEX([1]Calc1!$R$4:$HJ$4,COUNTIF([1]Calc1!$R$4:$HJ$4,”&lt;&gt;”&amp;””))</definedName>
    <definedName name="OutputAverageWeeklyHours" localSheetId="13">[1]Calc1!$R$4:INDEX([1]Calc1!$R$4:$HJ$4,COUNTIF([1]Calc1!$R$4:$HJ$4,”&lt;&gt;”&amp;””))</definedName>
    <definedName name="OutputAverageWeeklyHours" localSheetId="12">[1]Calc1!$R$4:INDEX([1]Calc1!$R$4:$HJ$4,COUNTIF([1]Calc1!$R$4:$HJ$4,”&lt;&gt;”&amp;””))</definedName>
    <definedName name="OutputAverageWeeklyHours" localSheetId="11">[1]Calc1!$R$4:INDEX([1]Calc1!$R$4:$HJ$4,COUNTIF([1]Calc1!$R$4:$HJ$4,”&lt;&gt;”&amp;””))</definedName>
    <definedName name="OutputAverageWeeklyHours" localSheetId="10">[1]Calc1!$R$4:INDEX([1]Calc1!$R$4:$HJ$4,COUNTIF([1]Calc1!$R$4:$HJ$4,”&lt;&gt;”&amp;””))</definedName>
    <definedName name="OutputAverageWeeklyHours" localSheetId="20">[1]Calc1!$R$4:INDEX([1]Calc1!$R$4:$HJ$4,COUNTIF([1]Calc1!$R$4:$HJ$4,”&lt;&gt;”&amp;””))</definedName>
    <definedName name="OutputAverageWeeklyHours" localSheetId="21">[1]Calc1!$R$4:INDEX([1]Calc1!$R$4:$HJ$4,COUNTIF([1]Calc1!$R$4:$HJ$4,”&lt;&gt;”&amp;””))</definedName>
    <definedName name="OutputAverageWeeklyHours">[1]Calc1!$R$4:INDEX([1]Calc1!$R$4:$HJ$4,COUNTIF([1]Calc1!$R$4:$HJ$4,”&lt;&gt;”&amp;””))</definedName>
    <definedName name="OutputChildCareSubsidyFinal">[1]Calc1!$R$309:$HJ$309</definedName>
    <definedName name="OutputCHIP">[1]Calc1!$R$299:$HJ$299</definedName>
    <definedName name="OutputComboCashAssistance" localSheetId="22">OutputTANF + OutputSSI + OutputLIHEAP</definedName>
    <definedName name="OutputComboCashAssistance" localSheetId="20">OutputTANF + OutputSSI + OutputLIHEAP</definedName>
    <definedName name="OutputComboCashAssistance" localSheetId="21">OutputTANF + OutputSSI + OutputLIHEAP</definedName>
    <definedName name="OutputComboCashAssistance">OutputTANF + OutputSSI + OutputLIHEAP</definedName>
    <definedName name="OutputComboChildTaxCredit" localSheetId="22">#N/A</definedName>
    <definedName name="OutputComboChildTaxCredit" localSheetId="21">#N/A</definedName>
    <definedName name="OutputComboChildTaxCredit">#N/A</definedName>
    <definedName name="OutputComboFoodAssistance" localSheetId="22">OutputSNAP + OutputWIC + OutputSubsidizedSchoolMeals</definedName>
    <definedName name="OutputComboFoodAssistance" localSheetId="20">OutputSNAP + OutputWIC + OutputSubsidizedSchoolMeals</definedName>
    <definedName name="OutputComboFoodAssistance" localSheetId="21">OutputSNAP + OutputWIC + OutputSubsidizedSchoolMeals</definedName>
    <definedName name="OutputComboFoodAssistance">OutputSNAP + OutputWIC + OutputSubsidizedSchoolMeals</definedName>
    <definedName name="OutputComboMedicalAssistance" localSheetId="22">OutputMedicaid + OutputCHIP + OutputHIXPTC</definedName>
    <definedName name="OutputComboMedicalAssistance" localSheetId="20">OutputMedicaid + OutputCHIP + OutputHIXPTC</definedName>
    <definedName name="OutputComboMedicalAssistance" localSheetId="21">OutputMedicaid + OutputCHIP + OutputHIXPTC</definedName>
    <definedName name="OutputComboMedicalAssistance">OutputMedicaid + OutputCHIP + OutputHIXPTC</definedName>
    <definedName name="OutputComboNetEarnings" localSheetId="22">CHIP!Output_Adjusted_Gross_Income - OutputFICA - OutputFedTax - OutputStateTax</definedName>
    <definedName name="OutputComboNetEarnings" localSheetId="14">'Eligibility 2019'!Output_Adjusted_Gross_Income - [0]!OutputFICA - [0]!OutputFedTax - [0]!OutputStateTax</definedName>
    <definedName name="OutputComboNetEarnings" localSheetId="13">'Eligibility 2020'!Output_Adjusted_Gross_Income - [0]!OutputFICA - [0]!OutputFedTax - [0]!OutputStateTax</definedName>
    <definedName name="OutputComboNetEarnings" localSheetId="12">'Eligibility 2021'!Output_Adjusted_Gross_Income - [0]!OutputFICA - [0]!OutputFedTax - [0]!OutputStateTax</definedName>
    <definedName name="OutputComboNetEarnings" localSheetId="11">'Eligibility 2022'!Output_Adjusted_Gross_Income - [0]!OutputFICA - [0]!OutputFedTax - [0]!OutputStateTax</definedName>
    <definedName name="OutputComboNetEarnings" localSheetId="10">'Eligibility 2023'!Output_Adjusted_Gross_Income - [0]!OutputFICA - [0]!OutputFedTax - [0]!OutputStateTax</definedName>
    <definedName name="OutputComboNetEarnings" localSheetId="20">FPIG!Output_Adjusted_Gross_Income - OutputFICA - OutputFedTax - OutputStateTax</definedName>
    <definedName name="OutputComboNetEarnings" localSheetId="21">Mcaid!Output_Adjusted_Gross_Income - OutputFICA - OutputFedTax - OutputStateTax</definedName>
    <definedName name="OutputComboNetEarnings">Output_Adjusted_Gross_Income - OutputFICA - OutputFedTax - OutputStateTax</definedName>
    <definedName name="OutputComboRefundableTaxCredits" localSheetId="22">OutputEITC +  OutputACTC + OutputStateEITC</definedName>
    <definedName name="OutputComboRefundableTaxCredits" localSheetId="20">OutputEITC +  OutputACTC + OutputStateEITC</definedName>
    <definedName name="OutputComboRefundableTaxCredits" localSheetId="21">OutputEITC +  OutputACTC + OutputStateEITC</definedName>
    <definedName name="OutputComboRefundableTaxCredits">OutputEITC +  OutputACTC + OutputStateEITC</definedName>
    <definedName name="OutputComboUnearnedIncome" localSheetId="22">CHIP!Household_Annual_Unearned_Income</definedName>
    <definedName name="OutputComboUnearnedIncome" localSheetId="14">'Eligibility 2019'!Household_Annual_Unearned_Income</definedName>
    <definedName name="OutputComboUnearnedIncome" localSheetId="13">'Eligibility 2020'!Household_Annual_Unearned_Income</definedName>
    <definedName name="OutputComboUnearnedIncome" localSheetId="12">'Eligibility 2021'!Household_Annual_Unearned_Income</definedName>
    <definedName name="OutputComboUnearnedIncome" localSheetId="11">'Eligibility 2022'!Household_Annual_Unearned_Income</definedName>
    <definedName name="OutputComboUnearnedIncome" localSheetId="10">'Eligibility 2023'!Household_Annual_Unearned_Income</definedName>
    <definedName name="OutputComboUnearnedIncome" localSheetId="20">FPIG!Household_Annual_Unearned_Income</definedName>
    <definedName name="OutputComboUnearnedIncome" localSheetId="21">Mcaid!Household_Annual_Unearned_Income</definedName>
    <definedName name="OutputComboUnearnedIncome">Household_Annual_Unearned_Income</definedName>
    <definedName name="OutputCTC">[1]Calc1!$R$100:$HJ$100</definedName>
    <definedName name="OutputCurrentWages">[1]Calc1!$HL$11</definedName>
    <definedName name="OutputDynamicXAxis">OFFSET([1]Output!$A$6, 1, 0, COUNTA([1]Output!$A1048564:$A188)-1, 1)</definedName>
    <definedName name="OutputEITC">[1]Calc1!$R$115:$HJ$115</definedName>
    <definedName name="OutputEMTR">[1]Calc1!$R$358:$HJ$358</definedName>
    <definedName name="OutputEMTRnonRefTaxOnly">[1]Calc1!$R$352:$HJ$352</definedName>
    <definedName name="OutputFedTax">[1]Calc1!$R$94:$HJ$94</definedName>
    <definedName name="OutputFICA">[1]Calc1!$R$49:$HJ$49</definedName>
    <definedName name="OutputHIXPTC">[1]Calc1!$R$305:$HJ$305</definedName>
    <definedName name="OutputInterval">[1]Calc1!$R$2:$HJ$2</definedName>
    <definedName name="OutputLIHEAP">[1]Calc1!$R$325:$HJ$325</definedName>
    <definedName name="OutputMedicaid">[1]Calc1!$R$256:$HJ$256</definedName>
    <definedName name="OutputMedicaidAndCHIP" localSheetId="22">OutputMedicaid + OutputCHIP</definedName>
    <definedName name="OutputMedicaidAndCHIP" localSheetId="20">OutputMedicaid + OutputCHIP</definedName>
    <definedName name="OutputMedicaidAndCHIP" localSheetId="21">OutputMedicaid + OutputCHIP</definedName>
    <definedName name="OutputMedicaidAndCHIP">OutputMedicaid + OutputCHIP</definedName>
    <definedName name="OutputMPSolutionSNAP">[1]Calc1!$R$313:$HJ$313</definedName>
    <definedName name="OutputNetContribution">[1]Calc1!$R$363:$HJ$363</definedName>
    <definedName name="OutputProspectiveWages">[1]Calc1!$HM$11</definedName>
    <definedName name="OutputSec8Entry">[1]Calc1!$R$313:$HJ$313</definedName>
    <definedName name="OutputSec8Extended">[1]Calc1!$R$318:$HJ$318</definedName>
    <definedName name="OutputSec8Final">[1]Calc1!$R$316:$HJ$316</definedName>
    <definedName name="OutputSNAP">[1]Calc1!$R$194:$HJ$194</definedName>
    <definedName name="OutputSSI">[1]Calc1!$R$160:$HJ$160</definedName>
    <definedName name="OutputStackPlusCashAssistance" localSheetId="22">CHIP!OutputStackPlusRefundableTaxCredits + CHIP!OutputComboCashAssistance</definedName>
    <definedName name="OutputStackPlusCashAssistance" localSheetId="14">'Eligibility 2019'!OutputStackPlusRefundableTaxCredits + [0]!OutputComboCashAssistance</definedName>
    <definedName name="OutputStackPlusCashAssistance" localSheetId="13">'Eligibility 2020'!OutputStackPlusRefundableTaxCredits + [0]!OutputComboCashAssistance</definedName>
    <definedName name="OutputStackPlusCashAssistance" localSheetId="12">'Eligibility 2021'!OutputStackPlusRefundableTaxCredits + [0]!OutputComboCashAssistance</definedName>
    <definedName name="OutputStackPlusCashAssistance" localSheetId="11">'Eligibility 2022'!OutputStackPlusRefundableTaxCredits + [0]!OutputComboCashAssistance</definedName>
    <definedName name="OutputStackPlusCashAssistance" localSheetId="10">'Eligibility 2023'!OutputStackPlusRefundableTaxCredits + [0]!OutputComboCashAssistance</definedName>
    <definedName name="OutputStackPlusCashAssistance" localSheetId="20">FPIG!OutputStackPlusRefundableTaxCredits + FPIG!OutputComboCashAssistance</definedName>
    <definedName name="OutputStackPlusCashAssistance" localSheetId="21">Mcaid!OutputStackPlusRefundableTaxCredits + Mcaid!OutputComboCashAssistance</definedName>
    <definedName name="OutputStackPlusCashAssistance">OutputStackPlusRefundableTaxCredits + OutputComboCashAssistance</definedName>
    <definedName name="OutputStackPlusChildCareFinal" localSheetId="22">CHIP!OutputStackPlusMedicalAssistance + OutputChildCareSubsidyFinal</definedName>
    <definedName name="OutputStackPlusChildCareFinal" localSheetId="14">'Eligibility 2019'!OutputStackPlusMedicalAssistance + [0]!OutputChildCareSubsidyFinal</definedName>
    <definedName name="OutputStackPlusChildCareFinal" localSheetId="13">'Eligibility 2020'!OutputStackPlusMedicalAssistance + [0]!OutputChildCareSubsidyFinal</definedName>
    <definedName name="OutputStackPlusChildCareFinal" localSheetId="12">'Eligibility 2021'!OutputStackPlusMedicalAssistance + [0]!OutputChildCareSubsidyFinal</definedName>
    <definedName name="OutputStackPlusChildCareFinal" localSheetId="11">'Eligibility 2022'!OutputStackPlusMedicalAssistance + [0]!OutputChildCareSubsidyFinal</definedName>
    <definedName name="OutputStackPlusChildCareFinal" localSheetId="10">'Eligibility 2023'!OutputStackPlusMedicalAssistance + [0]!OutputChildCareSubsidyFinal</definedName>
    <definedName name="OutputStackPlusChildCareFinal" localSheetId="20">FPIG!OutputStackPlusMedicalAssistance + OutputChildCareSubsidyFinal</definedName>
    <definedName name="OutputStackPlusChildCareFinal" localSheetId="21">Mcaid!OutputStackPlusMedicalAssistance + OutputChildCareSubsidyFinal</definedName>
    <definedName name="OutputStackPlusChildCareFinal">OutputStackPlusMedicalAssistance + OutputChildCareSubsidyFinal</definedName>
    <definedName name="OutputStackPlusFoodAssistance" localSheetId="22">CHIP!OutputStackPlusCashAssistance + CHIP!OutputComboFoodAssistance</definedName>
    <definedName name="OutputStackPlusFoodAssistance" localSheetId="14">'Eligibility 2019'!OutputStackPlusCashAssistance + [0]!OutputComboFoodAssistance</definedName>
    <definedName name="OutputStackPlusFoodAssistance" localSheetId="13">'Eligibility 2020'!OutputStackPlusCashAssistance + [0]!OutputComboFoodAssistance</definedName>
    <definedName name="OutputStackPlusFoodAssistance" localSheetId="12">'Eligibility 2021'!OutputStackPlusCashAssistance + [0]!OutputComboFoodAssistance</definedName>
    <definedName name="OutputStackPlusFoodAssistance" localSheetId="11">'Eligibility 2022'!OutputStackPlusCashAssistance + [0]!OutputComboFoodAssistance</definedName>
    <definedName name="OutputStackPlusFoodAssistance" localSheetId="10">'Eligibility 2023'!OutputStackPlusCashAssistance + [0]!OutputComboFoodAssistance</definedName>
    <definedName name="OutputStackPlusFoodAssistance" localSheetId="20">FPIG!OutputStackPlusCashAssistance + FPIG!OutputComboFoodAssistance</definedName>
    <definedName name="OutputStackPlusFoodAssistance" localSheetId="21">Mcaid!OutputStackPlusCashAssistance + Mcaid!OutputComboFoodAssistance</definedName>
    <definedName name="OutputStackPlusFoodAssistance">OutputStackPlusCashAssistance + OutputComboFoodAssistance</definedName>
    <definedName name="OutputStackPlusHIXPTC" localSheetId="22">CHIP!OutputStackPlusMedicaidAndCHIP + OutputHIXPTC</definedName>
    <definedName name="OutputStackPlusHIXPTC" localSheetId="14">'Eligibility 2019'!OutputStackPlusMedicaidAndCHIP + [0]!OutputHIXPTC</definedName>
    <definedName name="OutputStackPlusHIXPTC" localSheetId="13">'Eligibility 2020'!OutputStackPlusMedicaidAndCHIP + [0]!OutputHIXPTC</definedName>
    <definedName name="OutputStackPlusHIXPTC" localSheetId="12">'Eligibility 2021'!OutputStackPlusMedicaidAndCHIP + [0]!OutputHIXPTC</definedName>
    <definedName name="OutputStackPlusHIXPTC" localSheetId="11">'Eligibility 2022'!OutputStackPlusMedicaidAndCHIP + [0]!OutputHIXPTC</definedName>
    <definedName name="OutputStackPlusHIXPTC" localSheetId="10">'Eligibility 2023'!OutputStackPlusMedicaidAndCHIP + [0]!OutputHIXPTC</definedName>
    <definedName name="OutputStackPlusHIXPTC" localSheetId="20">FPIG!OutputStackPlusMedicaidAndCHIP + OutputHIXPTC</definedName>
    <definedName name="OutputStackPlusHIXPTC" localSheetId="21">Mcaid!OutputStackPlusMedicaidAndCHIP + OutputHIXPTC</definedName>
    <definedName name="OutputStackPlusHIXPTC">OutputStackPlusMedicaidAndCHIP + OutputHIXPTC</definedName>
    <definedName name="OutputStackPlusMedicaidAndCHIP" localSheetId="22">CHIP!OutputStackPlusFoodAssistance + OutputMedicaid + OutputCHIP</definedName>
    <definedName name="OutputStackPlusMedicaidAndCHIP" localSheetId="14">'Eligibility 2019'!OutputStackPlusFoodAssistance + [0]!OutputMedicaid + [0]!OutputCHIP</definedName>
    <definedName name="OutputStackPlusMedicaidAndCHIP" localSheetId="13">'Eligibility 2020'!OutputStackPlusFoodAssistance + [0]!OutputMedicaid + [0]!OutputCHIP</definedName>
    <definedName name="OutputStackPlusMedicaidAndCHIP" localSheetId="12">'Eligibility 2021'!OutputStackPlusFoodAssistance + [0]!OutputMedicaid + [0]!OutputCHIP</definedName>
    <definedName name="OutputStackPlusMedicaidAndCHIP" localSheetId="11">'Eligibility 2022'!OutputStackPlusFoodAssistance + [0]!OutputMedicaid + [0]!OutputCHIP</definedName>
    <definedName name="OutputStackPlusMedicaidAndCHIP" localSheetId="10">'Eligibility 2023'!OutputStackPlusFoodAssistance + [0]!OutputMedicaid + [0]!OutputCHIP</definedName>
    <definedName name="OutputStackPlusMedicaidAndCHIP" localSheetId="20">FPIG!OutputStackPlusFoodAssistance + OutputMedicaid + OutputCHIP</definedName>
    <definedName name="OutputStackPlusMedicaidAndCHIP" localSheetId="21">Mcaid!OutputStackPlusFoodAssistance + OutputMedicaid + OutputCHIP</definedName>
    <definedName name="OutputStackPlusMedicaidAndCHIP">OutputStackPlusFoodAssistance + OutputMedicaid + OutputCHIP</definedName>
    <definedName name="OutputStackPlusMedicalAssistance" localSheetId="22">CHIP!OutputStackPlusFoodAssistance + CHIP!OutputComboMedicalAssistance</definedName>
    <definedName name="OutputStackPlusMedicalAssistance" localSheetId="14">'Eligibility 2019'!OutputStackPlusFoodAssistance + [0]!OutputComboMedicalAssistance</definedName>
    <definedName name="OutputStackPlusMedicalAssistance" localSheetId="13">'Eligibility 2020'!OutputStackPlusFoodAssistance + [0]!OutputComboMedicalAssistance</definedName>
    <definedName name="OutputStackPlusMedicalAssistance" localSheetId="12">'Eligibility 2021'!OutputStackPlusFoodAssistance + [0]!OutputComboMedicalAssistance</definedName>
    <definedName name="OutputStackPlusMedicalAssistance" localSheetId="11">'Eligibility 2022'!OutputStackPlusFoodAssistance + [0]!OutputComboMedicalAssistance</definedName>
    <definedName name="OutputStackPlusMedicalAssistance" localSheetId="10">'Eligibility 2023'!OutputStackPlusFoodAssistance + [0]!OutputComboMedicalAssistance</definedName>
    <definedName name="OutputStackPlusMedicalAssistance" localSheetId="20">FPIG!OutputStackPlusFoodAssistance + FPIG!OutputComboMedicalAssistance</definedName>
    <definedName name="OutputStackPlusMedicalAssistance" localSheetId="21">Mcaid!OutputStackPlusFoodAssistance + Mcaid!OutputComboMedicalAssistance</definedName>
    <definedName name="OutputStackPlusMedicalAssistance">OutputStackPlusFoodAssistance + OutputComboMedicalAssistance</definedName>
    <definedName name="OutputStackPlusNetEarnings" localSheetId="22">CHIP!OutputComboUnearnedIncome+CHIP!OutputComboNetEarnings</definedName>
    <definedName name="OutputStackPlusNetEarnings" localSheetId="14">'Eligibility 2019'!OutputComboUnearnedIncome+'Eligibility 2019'!OutputComboNetEarnings</definedName>
    <definedName name="OutputStackPlusNetEarnings" localSheetId="13">'Eligibility 2020'!OutputComboUnearnedIncome+'Eligibility 2020'!OutputComboNetEarnings</definedName>
    <definedName name="OutputStackPlusNetEarnings" localSheetId="12">'Eligibility 2021'!OutputComboUnearnedIncome+'Eligibility 2021'!OutputComboNetEarnings</definedName>
    <definedName name="OutputStackPlusNetEarnings" localSheetId="11">'Eligibility 2022'!OutputComboUnearnedIncome+'Eligibility 2022'!OutputComboNetEarnings</definedName>
    <definedName name="OutputStackPlusNetEarnings" localSheetId="10">'Eligibility 2023'!OutputComboUnearnedIncome+'Eligibility 2023'!OutputComboNetEarnings</definedName>
    <definedName name="OutputStackPlusNetEarnings" localSheetId="20">FPIG!OutputComboUnearnedIncome+FPIG!OutputComboNetEarnings</definedName>
    <definedName name="OutputStackPlusNetEarnings" localSheetId="21">Mcaid!OutputComboUnearnedIncome+Mcaid!OutputComboNetEarnings</definedName>
    <definedName name="OutputStackPlusNetEarnings">OutputComboUnearnedIncome+OutputComboNetEarnings</definedName>
    <definedName name="OutputStackPlusRefundableTaxCredits" localSheetId="22">CHIP!OutputStackPlusNetEarnings+CHIP!OutputComboRefundableTaxCredits</definedName>
    <definedName name="OutputStackPlusRefundableTaxCredits" localSheetId="14">'Eligibility 2019'!OutputStackPlusNetEarnings+[0]!OutputComboRefundableTaxCredits</definedName>
    <definedName name="OutputStackPlusRefundableTaxCredits" localSheetId="13">'Eligibility 2020'!OutputStackPlusNetEarnings+[0]!OutputComboRefundableTaxCredits</definedName>
    <definedName name="OutputStackPlusRefundableTaxCredits" localSheetId="12">'Eligibility 2021'!OutputStackPlusNetEarnings+[0]!OutputComboRefundableTaxCredits</definedName>
    <definedName name="OutputStackPlusRefundableTaxCredits" localSheetId="11">'Eligibility 2022'!OutputStackPlusNetEarnings+[0]!OutputComboRefundableTaxCredits</definedName>
    <definedName name="OutputStackPlusRefundableTaxCredits" localSheetId="10">'Eligibility 2023'!OutputStackPlusNetEarnings+[0]!OutputComboRefundableTaxCredits</definedName>
    <definedName name="OutputStackPlusRefundableTaxCredits" localSheetId="20">FPIG!OutputStackPlusNetEarnings+FPIG!OutputComboRefundableTaxCredits</definedName>
    <definedName name="OutputStackPlusRefundableTaxCredits" localSheetId="21">Mcaid!OutputStackPlusNetEarnings+Mcaid!OutputComboRefundableTaxCredits</definedName>
    <definedName name="OutputStackPlusRefundableTaxCredits">OutputStackPlusNetEarnings+OutputComboRefundableTaxCredits</definedName>
    <definedName name="OutputStackPlusSec8Entry" localSheetId="22">CHIP!OutputStackPlusChildCareFinal + OutputSec8Entry</definedName>
    <definedName name="OutputStackPlusSec8Entry" localSheetId="14">'Eligibility 2019'!OutputStackPlusChildCareFinal + [0]!OutputSec8Entry</definedName>
    <definedName name="OutputStackPlusSec8Entry" localSheetId="13">'Eligibility 2020'!OutputStackPlusChildCareFinal + [0]!OutputSec8Entry</definedName>
    <definedName name="OutputStackPlusSec8Entry" localSheetId="12">'Eligibility 2021'!OutputStackPlusChildCareFinal + [0]!OutputSec8Entry</definedName>
    <definedName name="OutputStackPlusSec8Entry" localSheetId="11">'Eligibility 2022'!OutputStackPlusChildCareFinal + [0]!OutputSec8Entry</definedName>
    <definedName name="OutputStackPlusSec8Entry" localSheetId="10">'Eligibility 2023'!OutputStackPlusChildCareFinal + [0]!OutputSec8Entry</definedName>
    <definedName name="OutputStackPlusSec8Entry" localSheetId="20">FPIG!OutputStackPlusChildCareFinal + OutputSec8Entry</definedName>
    <definedName name="OutputStackPlusSec8Entry" localSheetId="21">Mcaid!OutputStackPlusChildCareFinal + OutputSec8Entry</definedName>
    <definedName name="OutputStackPlusSec8Entry">OutputStackPlusChildCareFinal + OutputSec8Entry</definedName>
    <definedName name="OutputStackPlusSec8Entry_Graph" localSheetId="22">CHIP!OutputStackPlusChildCareFinal + OutputSec8Final</definedName>
    <definedName name="OutputStackPlusSec8Entry_Graph" localSheetId="14">'Eligibility 2019'!OutputStackPlusChildCareFinal + [0]!OutputSec8Final</definedName>
    <definedName name="OutputStackPlusSec8Entry_Graph" localSheetId="13">'Eligibility 2020'!OutputStackPlusChildCareFinal + [0]!OutputSec8Final</definedName>
    <definedName name="OutputStackPlusSec8Entry_Graph" localSheetId="12">'Eligibility 2021'!OutputStackPlusChildCareFinal + [0]!OutputSec8Final</definedName>
    <definedName name="OutputStackPlusSec8Entry_Graph" localSheetId="11">'Eligibility 2022'!OutputStackPlusChildCareFinal + [0]!OutputSec8Final</definedName>
    <definedName name="OutputStackPlusSec8Entry_Graph" localSheetId="10">'Eligibility 2023'!OutputStackPlusChildCareFinal + [0]!OutputSec8Final</definedName>
    <definedName name="OutputStackPlusSec8Entry_Graph" localSheetId="20">FPIG!OutputStackPlusChildCareFinal + OutputSec8Final</definedName>
    <definedName name="OutputStackPlusSec8Entry_Graph" localSheetId="21">Mcaid!OutputStackPlusChildCareFinal + OutputSec8Final</definedName>
    <definedName name="OutputStackPlusSec8Entry_Graph">OutputStackPlusChildCareFinal + OutputSec8Final</definedName>
    <definedName name="OutputStackPlusSec8Extended" localSheetId="22">CHIP!OutputStackPlusSec8Entry + OutputSec8Extended</definedName>
    <definedName name="OutputStackPlusSec8Extended" localSheetId="14">'Eligibility 2019'!OutputStackPlusSec8Entry + [0]!OutputSec8Extended</definedName>
    <definedName name="OutputStackPlusSec8Extended" localSheetId="13">'Eligibility 2020'!OutputStackPlusSec8Entry + [0]!OutputSec8Extended</definedName>
    <definedName name="OutputStackPlusSec8Extended" localSheetId="12">'Eligibility 2021'!OutputStackPlusSec8Entry + [0]!OutputSec8Extended</definedName>
    <definedName name="OutputStackPlusSec8Extended" localSheetId="11">'Eligibility 2022'!OutputStackPlusSec8Entry + [0]!OutputSec8Extended</definedName>
    <definedName name="OutputStackPlusSec8Extended" localSheetId="10">'Eligibility 2023'!OutputStackPlusSec8Entry + [0]!OutputSec8Extended</definedName>
    <definedName name="OutputStackPlusSec8Extended" localSheetId="20">FPIG!OutputStackPlusSec8Entry + OutputSec8Extended</definedName>
    <definedName name="OutputStackPlusSec8Extended" localSheetId="21">Mcaid!OutputStackPlusSec8Entry + OutputSec8Extended</definedName>
    <definedName name="OutputStackPlusSec8Extended">OutputStackPlusSec8Entry + OutputSec8Extended</definedName>
    <definedName name="OutputStateEITC">[1]Calc1!$R$142:$HJ$142</definedName>
    <definedName name="OutputStateTax">[1]Calc1!$R$138:$HJ$138</definedName>
    <definedName name="OutputSubsidizedSchoolMeals">[1]Calc1!$R$227:$HJ$227</definedName>
    <definedName name="OutputTANF">[1]Calc1!$R$146:$HJ$146</definedName>
    <definedName name="OutputWIC">[1]Calc1!$R$216:$HJ$216</definedName>
    <definedName name="RelationToCaretaker">[1]!Relationships[Male]</definedName>
    <definedName name="RelationToChild">[1]!Relationships[Relationship to Child]</definedName>
    <definedName name="RelationToHeadOfHoushold">[1]!Relationships[Relationship to Head of HH]</definedName>
    <definedName name="SameSNAPHH">[1]MarriagePenalties!$B$24</definedName>
    <definedName name="School_Meals">'[1]State Comparison Data'!#REF!</definedName>
    <definedName name="Sec_8_Housing_Entry">'[1]State Comparison Data'!#REF!</definedName>
    <definedName name="Sec_8_Housing_Final">'[1]State Comparison Data'!#REF!</definedName>
    <definedName name="sEITC">[1]MarriagePenalties!$B$9</definedName>
    <definedName name="SharedHousing">[1]MarriagePenalties!$B$25</definedName>
    <definedName name="SNAP">'[1]State Comparison Data'!#REF!</definedName>
    <definedName name="Social_Security_Income_Deductions">[1]!fTaxSocSecIncomeDeductions[#All]</definedName>
    <definedName name="SocialSecurityIncomeDisregardUT">[1]UT!$F$55</definedName>
    <definedName name="SocialSecurityInitialDeductionUT">[1]UT!$F$56</definedName>
    <definedName name="SocialSecuritySecondDeductionUT">[1]UT!$F$57</definedName>
    <definedName name="SSI">'[1]State Comparison Data'!#REF!</definedName>
    <definedName name="SSI_Specific">[1]MarriagePenalties!$B$31</definedName>
    <definedName name="SSIn">[1]MarriagePenalties!$B$11</definedName>
    <definedName name="State_ETIC">'[1]State Comparison Data'!#REF!</definedName>
    <definedName name="State_List">[1]!StateAreasTbl[#Headers]</definedName>
    <definedName name="StateColNum" localSheetId="22">MATCH(InputStateName,State_List,0)</definedName>
    <definedName name="StateColNum" localSheetId="20">MATCH(InputStateName,State_List,0)</definedName>
    <definedName name="StateColNum" localSheetId="21">MATCH(InputStateName,State_List,0)</definedName>
    <definedName name="StateColNum">MATCH(InputStateName,State_List,0)</definedName>
    <definedName name="StateEntireCol" localSheetId="22">INDEX([1]!StateAreasTbl[#Data],,CHIP!StateColNum)</definedName>
    <definedName name="StateEntireCol" localSheetId="20">INDEX([1]!StateAreasTbl[#Data],,FPIG!StateColNum)</definedName>
    <definedName name="StateEntireCol" localSheetId="21">INDEX([1]!StateAreasTbl[#Data],,Mcaid!StateColNum)</definedName>
    <definedName name="StateEntireCol">INDEX([1]!StateAreasTbl[#Data],,StateColNum)</definedName>
    <definedName name="StateLookup" localSheetId="22">INDEX([1]!StateAreasTbl[#Data],1,CHIP!StateColNum):INDEX([1]!StateAreasTbl[#Data],COUNTA(CHIP!StateEntireCol),CHIP!StateColNum)</definedName>
    <definedName name="StateLookup" localSheetId="20">INDEX([1]!StateAreasTbl[#Data],1,FPIG!StateColNum):INDEX([1]!StateAreasTbl[#Data],COUNTA(FPIG!StateEntireCol),FPIG!StateColNum)</definedName>
    <definedName name="StateLookup" localSheetId="21">INDEX([1]!StateAreasTbl[#Data],1,Mcaid!StateColNum):INDEX([1]!StateAreasTbl[#Data],COUNTA(Mcaid!StateEntireCol),Mcaid!StateColNum)</definedName>
    <definedName name="StateLookup">INDEX([1]!StateAreasTbl[#Data],1,StateColNum):INDEX([1]!StateAreasTbl[#Data],COUNTA(StateEntireCol),StateColNum)</definedName>
    <definedName name="StateLookup2" localSheetId="22">INDEX([1]!StateAreasTbl[#Data],1,CHIP!StateColNum):INDEX([1]!StateAreasTbl[#Data],COUNTA(CHIP!StateEntireCol),CHIP!StateColNum)</definedName>
    <definedName name="StateLookup2" localSheetId="20">INDEX([1]!StateAreasTbl[#Data],1,FPIG!StateColNum):INDEX([1]!StateAreasTbl[#Data],COUNTA(FPIG!StateEntireCol),FPIG!StateColNum)</definedName>
    <definedName name="StateLookup2" localSheetId="21">INDEX([1]!StateAreasTbl[#Data],1,Mcaid!StateColNum):INDEX([1]!StateAreasTbl[#Data],COUNTA(Mcaid!StateEntireCol),Mcaid!StateColNum)</definedName>
    <definedName name="StateLookup2">INDEX([1]!StateAreasTbl[#Data],1,StateColNum):INDEX([1]!StateAreasTbl[#Data],COUNTA(StateEntireCol),StateColNum)</definedName>
    <definedName name="StateTax">'[1]State Comparison Data'!#REF!</definedName>
    <definedName name="StateTaxes">[1]MarriagePenalties!$B$7</definedName>
    <definedName name="SubdivisionName">[1]Inputs!$C$7</definedName>
    <definedName name="TANF">'[1]State Comparison Data'!#REF!</definedName>
    <definedName name="WIC">'[1]State Comparison Data'!#REF!</definedName>
    <definedName name="WIC_Specific">[1]MarriagePenalties!$B$32</definedName>
    <definedName name="WICh">[1]MarriagePenalties!$B$15</definedName>
    <definedName name="YearSelect">[1]Lists!$B$11:$B$15</definedName>
    <definedName name="YesNo">[1]Lists!$D$10:$D$11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4" l="1"/>
  <c r="B4" i="14"/>
  <c r="C4" i="14"/>
  <c r="D4" i="14"/>
  <c r="E4" i="14"/>
  <c r="F4" i="14"/>
  <c r="A5" i="14"/>
  <c r="B5" i="14"/>
  <c r="C5" i="14"/>
  <c r="D5" i="14"/>
  <c r="E5" i="14"/>
  <c r="F5" i="14"/>
  <c r="A6" i="14"/>
  <c r="B6" i="14"/>
  <c r="C6" i="14"/>
  <c r="D6" i="14"/>
  <c r="E6" i="14"/>
  <c r="F6" i="14"/>
  <c r="A7" i="14"/>
  <c r="B7" i="14"/>
  <c r="C7" i="14"/>
  <c r="D7" i="14"/>
  <c r="E7" i="14"/>
  <c r="F7" i="14"/>
  <c r="M13" i="14"/>
  <c r="M14" i="14"/>
  <c r="M15" i="14"/>
  <c r="M16" i="14"/>
  <c r="M17" i="14"/>
  <c r="M18" i="14"/>
  <c r="M19" i="14"/>
  <c r="M20" i="14"/>
  <c r="M21" i="14"/>
  <c r="M22" i="14"/>
  <c r="M23" i="14"/>
  <c r="M24" i="14"/>
  <c r="M25" i="14"/>
  <c r="M26" i="14"/>
  <c r="M27" i="14"/>
  <c r="M28" i="14"/>
  <c r="M29" i="14"/>
  <c r="M30" i="14"/>
  <c r="M31" i="14"/>
  <c r="M32" i="14"/>
  <c r="M33" i="14"/>
  <c r="M34" i="14"/>
  <c r="M35" i="14"/>
  <c r="M36" i="14"/>
  <c r="M38" i="14"/>
  <c r="M39" i="14"/>
  <c r="M41" i="14"/>
  <c r="M42" i="14"/>
  <c r="M43" i="14"/>
  <c r="M44" i="14"/>
  <c r="M46" i="14"/>
  <c r="M47" i="14"/>
  <c r="M48" i="14"/>
  <c r="M49" i="14"/>
  <c r="M50" i="14"/>
  <c r="M51" i="14"/>
  <c r="M52" i="14"/>
  <c r="M53" i="14"/>
  <c r="M54" i="14"/>
  <c r="M55" i="14"/>
  <c r="M56" i="14"/>
  <c r="M57" i="14"/>
  <c r="M58" i="14"/>
  <c r="M59" i="14"/>
  <c r="M60" i="14"/>
  <c r="M61" i="14"/>
  <c r="M62" i="14"/>
  <c r="M63" i="14"/>
  <c r="M64" i="14"/>
  <c r="M65" i="14"/>
  <c r="M66" i="14"/>
  <c r="S7" i="23"/>
  <c r="T7" i="23"/>
  <c r="U7" i="23"/>
  <c r="V7" i="23"/>
  <c r="W7" i="23"/>
  <c r="Y7" i="23"/>
  <c r="N250" i="3" a="1"/>
  <c r="N250" i="3" s="1"/>
  <c r="Q269" i="3" a="1"/>
  <c r="Q269" i="3" s="1"/>
  <c r="P269" i="3" a="1"/>
  <c r="P269" i="3" s="1"/>
  <c r="O269" i="3" a="1"/>
  <c r="O269" i="3" s="1"/>
  <c r="N269" i="3" a="1"/>
  <c r="N269" i="3" s="1"/>
  <c r="M269" i="3" a="1"/>
  <c r="M269" i="3" s="1"/>
  <c r="L269" i="3" a="1"/>
  <c r="L269" i="3" s="1"/>
  <c r="K269" i="3" a="1"/>
  <c r="K269" i="3" s="1"/>
  <c r="J269" i="3" a="1"/>
  <c r="J269" i="3" s="1"/>
  <c r="I269" i="3" a="1"/>
  <c r="I269" i="3" s="1"/>
  <c r="H269" i="3" a="1"/>
  <c r="H269" i="3" s="1"/>
  <c r="G269" i="3" a="1"/>
  <c r="G269" i="3" s="1"/>
  <c r="F269" i="3" a="1"/>
  <c r="F269" i="3" s="1"/>
  <c r="Q268" i="3" a="1"/>
  <c r="Q268" i="3" s="1"/>
  <c r="P268" i="3" a="1"/>
  <c r="P268" i="3" s="1"/>
  <c r="O268" i="3" a="1"/>
  <c r="O268" i="3" s="1"/>
  <c r="N268" i="3" a="1"/>
  <c r="N268" i="3" s="1"/>
  <c r="M268" i="3" a="1"/>
  <c r="M268" i="3" s="1"/>
  <c r="L268" i="3" a="1"/>
  <c r="L268" i="3" s="1"/>
  <c r="K268" i="3" a="1"/>
  <c r="K268" i="3" s="1"/>
  <c r="J268" i="3" a="1"/>
  <c r="J268" i="3" s="1"/>
  <c r="I268" i="3" a="1"/>
  <c r="I268" i="3" s="1"/>
  <c r="H268" i="3" a="1"/>
  <c r="H268" i="3" s="1"/>
  <c r="G268" i="3" a="1"/>
  <c r="G268" i="3" s="1"/>
  <c r="F268" i="3" a="1"/>
  <c r="F268" i="3" s="1"/>
  <c r="Q267" i="3" a="1"/>
  <c r="Q267" i="3" s="1"/>
  <c r="P267" i="3" a="1"/>
  <c r="P267" i="3" s="1"/>
  <c r="O267" i="3" a="1"/>
  <c r="O267" i="3" s="1"/>
  <c r="N267" i="3" a="1"/>
  <c r="N267" i="3" s="1"/>
  <c r="M267" i="3" a="1"/>
  <c r="M267" i="3" s="1"/>
  <c r="L267" i="3" a="1"/>
  <c r="L267" i="3" s="1"/>
  <c r="K267" i="3" a="1"/>
  <c r="K267" i="3" s="1"/>
  <c r="J267" i="3" a="1"/>
  <c r="J267" i="3" s="1"/>
  <c r="I267" i="3" a="1"/>
  <c r="I267" i="3" s="1"/>
  <c r="H267" i="3" a="1"/>
  <c r="H267" i="3" s="1"/>
  <c r="G267" i="3" a="1"/>
  <c r="G267" i="3" s="1"/>
  <c r="F267" i="3" a="1"/>
  <c r="F267" i="3" s="1"/>
  <c r="Q266" i="3" a="1"/>
  <c r="Q266" i="3" s="1"/>
  <c r="P266" i="3" a="1"/>
  <c r="P266" i="3" s="1"/>
  <c r="O266" i="3" a="1"/>
  <c r="O266" i="3" s="1"/>
  <c r="N266" i="3" a="1"/>
  <c r="N266" i="3" s="1"/>
  <c r="M266" i="3" a="1"/>
  <c r="M266" i="3" s="1"/>
  <c r="L266" i="3" a="1"/>
  <c r="L266" i="3" s="1"/>
  <c r="K266" i="3" a="1"/>
  <c r="K266" i="3" s="1"/>
  <c r="J266" i="3" a="1"/>
  <c r="J266" i="3" s="1"/>
  <c r="I266" i="3" a="1"/>
  <c r="I266" i="3" s="1"/>
  <c r="H266" i="3" a="1"/>
  <c r="H266" i="3" s="1"/>
  <c r="G266" i="3" a="1"/>
  <c r="G266" i="3" s="1"/>
  <c r="F266" i="3" a="1"/>
  <c r="F266" i="3" s="1"/>
  <c r="Q265" i="3" a="1"/>
  <c r="Q265" i="3" s="1"/>
  <c r="P265" i="3" a="1"/>
  <c r="P265" i="3" s="1"/>
  <c r="O265" i="3" a="1"/>
  <c r="O265" i="3" s="1"/>
  <c r="N265" i="3" a="1"/>
  <c r="N265" i="3" s="1"/>
  <c r="M265" i="3" a="1"/>
  <c r="M265" i="3" s="1"/>
  <c r="L265" i="3" a="1"/>
  <c r="L265" i="3" s="1"/>
  <c r="K265" i="3" a="1"/>
  <c r="K265" i="3" s="1"/>
  <c r="J265" i="3" a="1"/>
  <c r="J265" i="3" s="1"/>
  <c r="I265" i="3" a="1"/>
  <c r="I265" i="3" s="1"/>
  <c r="H265" i="3" a="1"/>
  <c r="H265" i="3" s="1"/>
  <c r="G265" i="3" a="1"/>
  <c r="G265" i="3" s="1"/>
  <c r="F265" i="3" a="1"/>
  <c r="F265" i="3" s="1"/>
  <c r="Q264" i="3" a="1"/>
  <c r="Q264" i="3" s="1"/>
  <c r="P264" i="3" a="1"/>
  <c r="P264" i="3" s="1"/>
  <c r="O264" i="3" a="1"/>
  <c r="O264" i="3" s="1"/>
  <c r="N264" i="3" a="1"/>
  <c r="N264" i="3" s="1"/>
  <c r="M264" i="3" a="1"/>
  <c r="M264" i="3" s="1"/>
  <c r="L264" i="3" a="1"/>
  <c r="L264" i="3" s="1"/>
  <c r="K264" i="3" a="1"/>
  <c r="K264" i="3" s="1"/>
  <c r="J264" i="3" a="1"/>
  <c r="J264" i="3" s="1"/>
  <c r="I264" i="3" a="1"/>
  <c r="I264" i="3" s="1"/>
  <c r="H264" i="3" a="1"/>
  <c r="H264" i="3" s="1"/>
  <c r="G264" i="3" a="1"/>
  <c r="G264" i="3" s="1"/>
  <c r="F264" i="3" a="1"/>
  <c r="F264" i="3" s="1"/>
  <c r="Q263" i="3" a="1"/>
  <c r="Q263" i="3" s="1"/>
  <c r="P263" i="3" a="1"/>
  <c r="P263" i="3" s="1"/>
  <c r="O263" i="3" a="1"/>
  <c r="O263" i="3" s="1"/>
  <c r="N263" i="3" a="1"/>
  <c r="N263" i="3" s="1"/>
  <c r="M263" i="3" a="1"/>
  <c r="M263" i="3" s="1"/>
  <c r="L263" i="3" a="1"/>
  <c r="L263" i="3" s="1"/>
  <c r="K263" i="3" a="1"/>
  <c r="K263" i="3" s="1"/>
  <c r="J263" i="3" a="1"/>
  <c r="J263" i="3" s="1"/>
  <c r="I263" i="3" a="1"/>
  <c r="I263" i="3" s="1"/>
  <c r="H263" i="3" a="1"/>
  <c r="H263" i="3" s="1"/>
  <c r="G263" i="3" a="1"/>
  <c r="G263" i="3" s="1"/>
  <c r="F263" i="3" a="1"/>
  <c r="F263" i="3" s="1"/>
  <c r="Q262" i="3" a="1"/>
  <c r="Q262" i="3" s="1"/>
  <c r="P262" i="3" a="1"/>
  <c r="P262" i="3" s="1"/>
  <c r="O262" i="3" a="1"/>
  <c r="O262" i="3" s="1"/>
  <c r="N262" i="3" a="1"/>
  <c r="N262" i="3" s="1"/>
  <c r="M262" i="3" a="1"/>
  <c r="M262" i="3" s="1"/>
  <c r="L262" i="3" a="1"/>
  <c r="L262" i="3" s="1"/>
  <c r="K262" i="3" a="1"/>
  <c r="K262" i="3" s="1"/>
  <c r="J262" i="3" a="1"/>
  <c r="J262" i="3" s="1"/>
  <c r="I262" i="3" a="1"/>
  <c r="I262" i="3" s="1"/>
  <c r="H262" i="3" a="1"/>
  <c r="H262" i="3" s="1"/>
  <c r="G262" i="3" a="1"/>
  <c r="G262" i="3" s="1"/>
  <c r="F262" i="3" a="1"/>
  <c r="F262" i="3" s="1"/>
  <c r="Q261" i="3" a="1"/>
  <c r="Q261" i="3" s="1"/>
  <c r="P261" i="3" a="1"/>
  <c r="P261" i="3" s="1"/>
  <c r="O261" i="3" a="1"/>
  <c r="O261" i="3" s="1"/>
  <c r="N261" i="3" a="1"/>
  <c r="N261" i="3" s="1"/>
  <c r="M261" i="3" a="1"/>
  <c r="M261" i="3" s="1"/>
  <c r="L261" i="3" a="1"/>
  <c r="L261" i="3" s="1"/>
  <c r="K261" i="3" a="1"/>
  <c r="K261" i="3" s="1"/>
  <c r="J261" i="3" a="1"/>
  <c r="J261" i="3" s="1"/>
  <c r="I261" i="3" a="1"/>
  <c r="I261" i="3" s="1"/>
  <c r="H261" i="3" a="1"/>
  <c r="H261" i="3" s="1"/>
  <c r="G261" i="3" a="1"/>
  <c r="G261" i="3" s="1"/>
  <c r="F261" i="3" a="1"/>
  <c r="F261" i="3" s="1"/>
  <c r="Q260" i="3" a="1"/>
  <c r="Q260" i="3" s="1"/>
  <c r="P260" i="3" a="1"/>
  <c r="P260" i="3" s="1"/>
  <c r="O260" i="3" a="1"/>
  <c r="O260" i="3" s="1"/>
  <c r="N260" i="3" a="1"/>
  <c r="N260" i="3" s="1"/>
  <c r="M260" i="3" a="1"/>
  <c r="M260" i="3" s="1"/>
  <c r="L260" i="3" a="1"/>
  <c r="L260" i="3" s="1"/>
  <c r="K260" i="3" a="1"/>
  <c r="K260" i="3" s="1"/>
  <c r="J260" i="3" a="1"/>
  <c r="J260" i="3" s="1"/>
  <c r="I260" i="3" a="1"/>
  <c r="I260" i="3" s="1"/>
  <c r="H260" i="3" a="1"/>
  <c r="H260" i="3" s="1"/>
  <c r="G260" i="3" a="1"/>
  <c r="G260" i="3" s="1"/>
  <c r="F260" i="3" a="1"/>
  <c r="F260" i="3" s="1"/>
  <c r="Q259" i="3" a="1"/>
  <c r="Q259" i="3" s="1"/>
  <c r="P259" i="3" a="1"/>
  <c r="P259" i="3" s="1"/>
  <c r="O259" i="3" a="1"/>
  <c r="O259" i="3" s="1"/>
  <c r="N259" i="3" a="1"/>
  <c r="N259" i="3" s="1"/>
  <c r="M259" i="3" a="1"/>
  <c r="M259" i="3" s="1"/>
  <c r="L259" i="3" a="1"/>
  <c r="L259" i="3" s="1"/>
  <c r="K259" i="3" a="1"/>
  <c r="K259" i="3" s="1"/>
  <c r="J259" i="3" a="1"/>
  <c r="J259" i="3" s="1"/>
  <c r="I259" i="3" a="1"/>
  <c r="I259" i="3" s="1"/>
  <c r="H259" i="3" a="1"/>
  <c r="H259" i="3" s="1"/>
  <c r="G259" i="3" a="1"/>
  <c r="G259" i="3" s="1"/>
  <c r="F259" i="3" a="1"/>
  <c r="F259" i="3" s="1"/>
  <c r="Q258" i="3" a="1"/>
  <c r="Q258" i="3" s="1"/>
  <c r="P258" i="3" a="1"/>
  <c r="P258" i="3" s="1"/>
  <c r="O258" i="3" a="1"/>
  <c r="O258" i="3" s="1"/>
  <c r="N258" i="3" a="1"/>
  <c r="N258" i="3" s="1"/>
  <c r="M258" i="3" a="1"/>
  <c r="M258" i="3" s="1"/>
  <c r="L258" i="3" a="1"/>
  <c r="L258" i="3" s="1"/>
  <c r="K258" i="3" a="1"/>
  <c r="K258" i="3" s="1"/>
  <c r="J258" i="3" a="1"/>
  <c r="J258" i="3" s="1"/>
  <c r="I258" i="3" a="1"/>
  <c r="I258" i="3" s="1"/>
  <c r="H258" i="3" a="1"/>
  <c r="H258" i="3" s="1"/>
  <c r="G258" i="3" a="1"/>
  <c r="G258" i="3" s="1"/>
  <c r="F258" i="3" a="1"/>
  <c r="F258" i="3" s="1"/>
  <c r="Q257" i="3" a="1"/>
  <c r="Q257" i="3" s="1"/>
  <c r="P257" i="3" a="1"/>
  <c r="P257" i="3" s="1"/>
  <c r="O257" i="3" a="1"/>
  <c r="O257" i="3" s="1"/>
  <c r="N257" i="3" a="1"/>
  <c r="N257" i="3" s="1"/>
  <c r="M257" i="3" a="1"/>
  <c r="M257" i="3" s="1"/>
  <c r="L257" i="3" a="1"/>
  <c r="L257" i="3" s="1"/>
  <c r="K257" i="3" a="1"/>
  <c r="K257" i="3" s="1"/>
  <c r="J257" i="3" a="1"/>
  <c r="J257" i="3" s="1"/>
  <c r="I257" i="3" a="1"/>
  <c r="I257" i="3" s="1"/>
  <c r="H257" i="3" a="1"/>
  <c r="H257" i="3" s="1"/>
  <c r="G257" i="3" a="1"/>
  <c r="G257" i="3" s="1"/>
  <c r="F257" i="3" a="1"/>
  <c r="F257" i="3" s="1"/>
  <c r="Q256" i="3" a="1"/>
  <c r="Q256" i="3" s="1"/>
  <c r="P256" i="3" a="1"/>
  <c r="P256" i="3" s="1"/>
  <c r="O256" i="3" a="1"/>
  <c r="O256" i="3" s="1"/>
  <c r="N256" i="3" a="1"/>
  <c r="N256" i="3" s="1"/>
  <c r="M256" i="3" a="1"/>
  <c r="M256" i="3" s="1"/>
  <c r="L256" i="3" a="1"/>
  <c r="L256" i="3" s="1"/>
  <c r="K256" i="3" a="1"/>
  <c r="K256" i="3" s="1"/>
  <c r="J256" i="3" a="1"/>
  <c r="J256" i="3" s="1"/>
  <c r="I256" i="3" a="1"/>
  <c r="I256" i="3" s="1"/>
  <c r="H256" i="3" a="1"/>
  <c r="H256" i="3" s="1"/>
  <c r="G256" i="3" a="1"/>
  <c r="G256" i="3" s="1"/>
  <c r="F256" i="3" a="1"/>
  <c r="F256" i="3" s="1"/>
  <c r="Q255" i="3" a="1"/>
  <c r="Q255" i="3" s="1"/>
  <c r="P255" i="3" a="1"/>
  <c r="P255" i="3" s="1"/>
  <c r="O255" i="3" a="1"/>
  <c r="O255" i="3" s="1"/>
  <c r="N255" i="3" a="1"/>
  <c r="N255" i="3" s="1"/>
  <c r="M255" i="3" a="1"/>
  <c r="M255" i="3" s="1"/>
  <c r="L255" i="3" a="1"/>
  <c r="L255" i="3" s="1"/>
  <c r="K255" i="3" a="1"/>
  <c r="K255" i="3" s="1"/>
  <c r="J255" i="3" a="1"/>
  <c r="J255" i="3" s="1"/>
  <c r="I255" i="3" a="1"/>
  <c r="I255" i="3" s="1"/>
  <c r="H255" i="3" a="1"/>
  <c r="H255" i="3" s="1"/>
  <c r="G255" i="3" a="1"/>
  <c r="G255" i="3" s="1"/>
  <c r="F255" i="3" a="1"/>
  <c r="F255" i="3" s="1"/>
  <c r="Q254" i="3" a="1"/>
  <c r="Q254" i="3" s="1"/>
  <c r="P254" i="3" a="1"/>
  <c r="P254" i="3" s="1"/>
  <c r="O254" i="3" a="1"/>
  <c r="O254" i="3" s="1"/>
  <c r="N254" i="3" a="1"/>
  <c r="N254" i="3" s="1"/>
  <c r="M254" i="3" a="1"/>
  <c r="M254" i="3" s="1"/>
  <c r="L254" i="3" a="1"/>
  <c r="L254" i="3" s="1"/>
  <c r="K254" i="3" a="1"/>
  <c r="K254" i="3" s="1"/>
  <c r="J254" i="3" a="1"/>
  <c r="J254" i="3" s="1"/>
  <c r="I254" i="3" a="1"/>
  <c r="I254" i="3" s="1"/>
  <c r="H254" i="3" a="1"/>
  <c r="H254" i="3" s="1"/>
  <c r="G254" i="3" a="1"/>
  <c r="G254" i="3" s="1"/>
  <c r="F254" i="3" a="1"/>
  <c r="F254" i="3" s="1"/>
  <c r="Q253" i="3" a="1"/>
  <c r="Q253" i="3" s="1"/>
  <c r="P253" i="3" a="1"/>
  <c r="P253" i="3" s="1"/>
  <c r="O253" i="3" a="1"/>
  <c r="O253" i="3" s="1"/>
  <c r="N253" i="3" a="1"/>
  <c r="N253" i="3" s="1"/>
  <c r="M253" i="3" a="1"/>
  <c r="M253" i="3" s="1"/>
  <c r="L253" i="3" a="1"/>
  <c r="L253" i="3" s="1"/>
  <c r="K253" i="3" a="1"/>
  <c r="K253" i="3" s="1"/>
  <c r="J253" i="3" a="1"/>
  <c r="J253" i="3" s="1"/>
  <c r="I253" i="3" a="1"/>
  <c r="I253" i="3" s="1"/>
  <c r="H253" i="3" a="1"/>
  <c r="H253" i="3" s="1"/>
  <c r="G253" i="3" a="1"/>
  <c r="G253" i="3" s="1"/>
  <c r="F253" i="3" a="1"/>
  <c r="F253" i="3" s="1"/>
  <c r="Q252" i="3" a="1"/>
  <c r="Q252" i="3" s="1"/>
  <c r="P252" i="3" a="1"/>
  <c r="P252" i="3" s="1"/>
  <c r="O252" i="3" a="1"/>
  <c r="O252" i="3" s="1"/>
  <c r="N252" i="3" a="1"/>
  <c r="N252" i="3" s="1"/>
  <c r="M252" i="3" a="1"/>
  <c r="M252" i="3" s="1"/>
  <c r="L252" i="3" a="1"/>
  <c r="L252" i="3" s="1"/>
  <c r="K252" i="3" a="1"/>
  <c r="K252" i="3" s="1"/>
  <c r="J252" i="3" a="1"/>
  <c r="J252" i="3" s="1"/>
  <c r="I252" i="3" a="1"/>
  <c r="I252" i="3" s="1"/>
  <c r="H252" i="3" a="1"/>
  <c r="H252" i="3" s="1"/>
  <c r="G252" i="3" a="1"/>
  <c r="G252" i="3" s="1"/>
  <c r="F252" i="3" a="1"/>
  <c r="F252" i="3" s="1"/>
  <c r="Q251" i="3" a="1"/>
  <c r="Q251" i="3" s="1"/>
  <c r="P251" i="3" a="1"/>
  <c r="P251" i="3" s="1"/>
  <c r="O251" i="3" a="1"/>
  <c r="O251" i="3" s="1"/>
  <c r="N251" i="3" a="1"/>
  <c r="N251" i="3" s="1"/>
  <c r="M251" i="3" a="1"/>
  <c r="M251" i="3" s="1"/>
  <c r="L251" i="3" a="1"/>
  <c r="L251" i="3" s="1"/>
  <c r="K251" i="3" a="1"/>
  <c r="K251" i="3" s="1"/>
  <c r="J251" i="3" a="1"/>
  <c r="J251" i="3" s="1"/>
  <c r="I251" i="3" a="1"/>
  <c r="I251" i="3" s="1"/>
  <c r="H251" i="3" a="1"/>
  <c r="H251" i="3" s="1"/>
  <c r="G251" i="3" a="1"/>
  <c r="G251" i="3" s="1"/>
  <c r="F251" i="3" a="1"/>
  <c r="F251" i="3" s="1"/>
  <c r="Q250" i="3" a="1"/>
  <c r="Q250" i="3" s="1"/>
  <c r="P250" i="3" a="1"/>
  <c r="P250" i="3" s="1"/>
  <c r="O250" i="3" a="1"/>
  <c r="O250" i="3" s="1"/>
  <c r="M250" i="3" a="1"/>
  <c r="M250" i="3" s="1"/>
  <c r="L250" i="3" a="1"/>
  <c r="L250" i="3" s="1"/>
  <c r="K250" i="3" a="1"/>
  <c r="K250" i="3" s="1"/>
  <c r="J250" i="3" a="1"/>
  <c r="J250" i="3" s="1"/>
  <c r="I250" i="3" a="1"/>
  <c r="I250" i="3" s="1"/>
  <c r="H250" i="3" a="1"/>
  <c r="H250" i="3" s="1"/>
  <c r="G250" i="3" a="1"/>
  <c r="G250" i="3" s="1"/>
  <c r="F250" i="3" a="1"/>
  <c r="F250" i="3" s="1"/>
  <c r="Q249" i="3" a="1"/>
  <c r="Q249" i="3" s="1"/>
  <c r="P249" i="3" a="1"/>
  <c r="P249" i="3" s="1"/>
  <c r="O249" i="3" a="1"/>
  <c r="O249" i="3" s="1"/>
  <c r="N249" i="3" a="1"/>
  <c r="N249" i="3" s="1"/>
  <c r="M249" i="3" a="1"/>
  <c r="M249" i="3" s="1"/>
  <c r="L249" i="3" a="1"/>
  <c r="L249" i="3" s="1"/>
  <c r="K249" i="3" a="1"/>
  <c r="K249" i="3" s="1"/>
  <c r="J249" i="3" a="1"/>
  <c r="J249" i="3" s="1"/>
  <c r="I249" i="3" a="1"/>
  <c r="I249" i="3" s="1"/>
  <c r="H249" i="3" a="1"/>
  <c r="H249" i="3" s="1"/>
  <c r="G249" i="3" a="1"/>
  <c r="G249" i="3" s="1"/>
  <c r="F249" i="3" a="1"/>
  <c r="F249" i="3" s="1"/>
  <c r="Q248" i="3" a="1"/>
  <c r="Q248" i="3" s="1"/>
  <c r="P248" i="3" a="1"/>
  <c r="P248" i="3" s="1"/>
  <c r="O248" i="3" a="1"/>
  <c r="O248" i="3" s="1"/>
  <c r="N248" i="3" a="1"/>
  <c r="N248" i="3" s="1"/>
  <c r="M248" i="3" a="1"/>
  <c r="M248" i="3" s="1"/>
  <c r="L248" i="3" a="1"/>
  <c r="L248" i="3" s="1"/>
  <c r="K248" i="3" a="1"/>
  <c r="K248" i="3" s="1"/>
  <c r="J248" i="3" a="1"/>
  <c r="J248" i="3" s="1"/>
  <c r="I248" i="3" a="1"/>
  <c r="I248" i="3" s="1"/>
  <c r="H248" i="3" a="1"/>
  <c r="H248" i="3" s="1"/>
  <c r="G248" i="3" a="1"/>
  <c r="G248" i="3" s="1"/>
  <c r="F248" i="3" a="1"/>
  <c r="F248" i="3" s="1"/>
  <c r="Q247" i="3" a="1"/>
  <c r="Q247" i="3" s="1"/>
  <c r="P247" i="3" a="1"/>
  <c r="P247" i="3" s="1"/>
  <c r="O247" i="3" a="1"/>
  <c r="O247" i="3" s="1"/>
  <c r="N247" i="3" a="1"/>
  <c r="N247" i="3" s="1"/>
  <c r="M247" i="3" a="1"/>
  <c r="M247" i="3" s="1"/>
  <c r="L247" i="3" a="1"/>
  <c r="L247" i="3" s="1"/>
  <c r="K247" i="3" a="1"/>
  <c r="K247" i="3" s="1"/>
  <c r="J247" i="3" a="1"/>
  <c r="J247" i="3" s="1"/>
  <c r="I247" i="3" a="1"/>
  <c r="I247" i="3" s="1"/>
  <c r="H247" i="3" a="1"/>
  <c r="H247" i="3" s="1"/>
  <c r="G247" i="3" a="1"/>
  <c r="G247" i="3" s="1"/>
  <c r="F247" i="3" a="1"/>
  <c r="F247" i="3" s="1"/>
  <c r="Q246" i="3" a="1"/>
  <c r="Q246" i="3" s="1"/>
  <c r="P246" i="3" a="1"/>
  <c r="P246" i="3" s="1"/>
  <c r="O246" i="3" a="1"/>
  <c r="O246" i="3" s="1"/>
  <c r="N246" i="3" a="1"/>
  <c r="N246" i="3" s="1"/>
  <c r="M246" i="3" a="1"/>
  <c r="M246" i="3" s="1"/>
  <c r="L246" i="3" a="1"/>
  <c r="L246" i="3" s="1"/>
  <c r="K246" i="3" a="1"/>
  <c r="K246" i="3" s="1"/>
  <c r="J246" i="3" a="1"/>
  <c r="J246" i="3" s="1"/>
  <c r="I246" i="3" a="1"/>
  <c r="I246" i="3" s="1"/>
  <c r="H246" i="3" a="1"/>
  <c r="H246" i="3" s="1"/>
  <c r="G246" i="3" a="1"/>
  <c r="G246" i="3" s="1"/>
  <c r="F246" i="3" a="1"/>
  <c r="F246" i="3" s="1"/>
  <c r="Q245" i="3" a="1"/>
  <c r="Q245" i="3" s="1"/>
  <c r="P245" i="3" a="1"/>
  <c r="P245" i="3" s="1"/>
  <c r="O245" i="3" a="1"/>
  <c r="O245" i="3" s="1"/>
  <c r="N245" i="3" a="1"/>
  <c r="N245" i="3" s="1"/>
  <c r="M245" i="3" a="1"/>
  <c r="M245" i="3" s="1"/>
  <c r="L245" i="3" a="1"/>
  <c r="L245" i="3" s="1"/>
  <c r="K245" i="3" a="1"/>
  <c r="K245" i="3" s="1"/>
  <c r="J245" i="3" a="1"/>
  <c r="J245" i="3" s="1"/>
  <c r="I245" i="3" a="1"/>
  <c r="I245" i="3" s="1"/>
  <c r="H245" i="3" a="1"/>
  <c r="H245" i="3" s="1"/>
  <c r="G245" i="3" a="1"/>
  <c r="G245" i="3" s="1"/>
  <c r="F245" i="3" a="1"/>
  <c r="F245" i="3" s="1"/>
  <c r="Q244" i="3" a="1"/>
  <c r="Q244" i="3" s="1"/>
  <c r="P244" i="3"/>
  <c r="P244" i="3" a="1"/>
  <c r="O244" i="3" a="1"/>
  <c r="O244" i="3" s="1"/>
  <c r="N244" i="3" a="1"/>
  <c r="N244" i="3" s="1"/>
  <c r="M244" i="3" a="1"/>
  <c r="M244" i="3" s="1"/>
  <c r="L244" i="3" a="1"/>
  <c r="L244" i="3" s="1"/>
  <c r="K244" i="3" a="1"/>
  <c r="K244" i="3" s="1"/>
  <c r="J244" i="3" a="1"/>
  <c r="J244" i="3" s="1"/>
  <c r="I244" i="3" a="1"/>
  <c r="I244" i="3" s="1"/>
  <c r="H244" i="3" a="1"/>
  <c r="H244" i="3" s="1"/>
  <c r="G244" i="3" a="1"/>
  <c r="G244" i="3" s="1"/>
  <c r="F244" i="3" a="1"/>
  <c r="F244" i="3" s="1"/>
  <c r="Q243" i="3" a="1"/>
  <c r="Q243" i="3" s="1"/>
  <c r="P243" i="3" a="1"/>
  <c r="P243" i="3" s="1"/>
  <c r="O243" i="3" a="1"/>
  <c r="O243" i="3" s="1"/>
  <c r="N243" i="3" a="1"/>
  <c r="N243" i="3" s="1"/>
  <c r="M243" i="3" a="1"/>
  <c r="M243" i="3" s="1"/>
  <c r="L243" i="3" a="1"/>
  <c r="L243" i="3" s="1"/>
  <c r="K243" i="3" a="1"/>
  <c r="K243" i="3" s="1"/>
  <c r="J243" i="3" a="1"/>
  <c r="J243" i="3" s="1"/>
  <c r="I243" i="3" a="1"/>
  <c r="I243" i="3" s="1"/>
  <c r="H243" i="3" a="1"/>
  <c r="H243" i="3" s="1"/>
  <c r="G243" i="3" a="1"/>
  <c r="G243" i="3" s="1"/>
  <c r="F243" i="3" a="1"/>
  <c r="F243" i="3" s="1"/>
  <c r="Q242" i="3" a="1"/>
  <c r="Q242" i="3" s="1"/>
  <c r="P242" i="3" a="1"/>
  <c r="P242" i="3" s="1"/>
  <c r="O242" i="3" a="1"/>
  <c r="O242" i="3" s="1"/>
  <c r="N242" i="3" a="1"/>
  <c r="N242" i="3" s="1"/>
  <c r="M242" i="3" a="1"/>
  <c r="M242" i="3" s="1"/>
  <c r="L242" i="3" a="1"/>
  <c r="L242" i="3" s="1"/>
  <c r="K242" i="3" a="1"/>
  <c r="K242" i="3" s="1"/>
  <c r="J242" i="3" a="1"/>
  <c r="J242" i="3" s="1"/>
  <c r="I242" i="3" a="1"/>
  <c r="I242" i="3" s="1"/>
  <c r="H242" i="3" a="1"/>
  <c r="H242" i="3" s="1"/>
  <c r="G242" i="3" a="1"/>
  <c r="G242" i="3" s="1"/>
  <c r="F242" i="3" a="1"/>
  <c r="F242" i="3" s="1"/>
  <c r="Q241" i="3" a="1"/>
  <c r="Q241" i="3" s="1"/>
  <c r="P241" i="3" a="1"/>
  <c r="P241" i="3" s="1"/>
  <c r="O241" i="3" a="1"/>
  <c r="O241" i="3" s="1"/>
  <c r="N241" i="3" a="1"/>
  <c r="N241" i="3" s="1"/>
  <c r="M241" i="3" a="1"/>
  <c r="M241" i="3" s="1"/>
  <c r="L241" i="3" a="1"/>
  <c r="L241" i="3" s="1"/>
  <c r="K241" i="3" a="1"/>
  <c r="K241" i="3" s="1"/>
  <c r="J241" i="3" a="1"/>
  <c r="J241" i="3" s="1"/>
  <c r="I241" i="3" a="1"/>
  <c r="I241" i="3" s="1"/>
  <c r="H241" i="3" a="1"/>
  <c r="H241" i="3" s="1"/>
  <c r="G241" i="3" a="1"/>
  <c r="G241" i="3" s="1"/>
  <c r="F241" i="3" a="1"/>
  <c r="F241" i="3" s="1"/>
  <c r="Q240" i="3" a="1"/>
  <c r="Q240" i="3" s="1"/>
  <c r="P240" i="3" a="1"/>
  <c r="P240" i="3" s="1"/>
  <c r="O240" i="3" a="1"/>
  <c r="O240" i="3" s="1"/>
  <c r="N240" i="3" a="1"/>
  <c r="N240" i="3" s="1"/>
  <c r="M240" i="3" a="1"/>
  <c r="M240" i="3" s="1"/>
  <c r="L240" i="3" a="1"/>
  <c r="L240" i="3" s="1"/>
  <c r="K240" i="3" a="1"/>
  <c r="K240" i="3" s="1"/>
  <c r="J240" i="3" a="1"/>
  <c r="J240" i="3" s="1"/>
  <c r="I240" i="3" a="1"/>
  <c r="I240" i="3" s="1"/>
  <c r="H240" i="3" a="1"/>
  <c r="H240" i="3" s="1"/>
  <c r="G240" i="3" a="1"/>
  <c r="G240" i="3" s="1"/>
  <c r="F240" i="3" a="1"/>
  <c r="F240" i="3" s="1"/>
  <c r="Q239" i="3" a="1"/>
  <c r="Q239" i="3" s="1"/>
  <c r="P239" i="3" a="1"/>
  <c r="P239" i="3" s="1"/>
  <c r="O239" i="3" a="1"/>
  <c r="O239" i="3" s="1"/>
  <c r="N239" i="3" a="1"/>
  <c r="N239" i="3" s="1"/>
  <c r="M239" i="3" a="1"/>
  <c r="M239" i="3" s="1"/>
  <c r="L239" i="3" a="1"/>
  <c r="L239" i="3" s="1"/>
  <c r="K239" i="3" a="1"/>
  <c r="K239" i="3" s="1"/>
  <c r="J239" i="3" a="1"/>
  <c r="J239" i="3" s="1"/>
  <c r="I239" i="3" a="1"/>
  <c r="I239" i="3" s="1"/>
  <c r="H239" i="3" a="1"/>
  <c r="H239" i="3" s="1"/>
  <c r="G239" i="3" a="1"/>
  <c r="G239" i="3" s="1"/>
  <c r="F239" i="3" a="1"/>
  <c r="F239" i="3" s="1"/>
  <c r="Q238" i="3" a="1"/>
  <c r="Q238" i="3" s="1"/>
  <c r="P238" i="3" a="1"/>
  <c r="P238" i="3" s="1"/>
  <c r="O238" i="3" a="1"/>
  <c r="O238" i="3" s="1"/>
  <c r="N238" i="3" a="1"/>
  <c r="N238" i="3" s="1"/>
  <c r="M238" i="3" a="1"/>
  <c r="M238" i="3" s="1"/>
  <c r="L238" i="3" a="1"/>
  <c r="L238" i="3" s="1"/>
  <c r="K238" i="3" a="1"/>
  <c r="K238" i="3" s="1"/>
  <c r="J238" i="3" a="1"/>
  <c r="J238" i="3" s="1"/>
  <c r="I238" i="3" a="1"/>
  <c r="I238" i="3" s="1"/>
  <c r="H238" i="3" a="1"/>
  <c r="H238" i="3" s="1"/>
  <c r="G238" i="3" a="1"/>
  <c r="G238" i="3" s="1"/>
  <c r="F238" i="3" a="1"/>
  <c r="F238" i="3" s="1"/>
  <c r="Q237" i="3" a="1"/>
  <c r="Q237" i="3" s="1"/>
  <c r="P237" i="3" a="1"/>
  <c r="P237" i="3" s="1"/>
  <c r="O237" i="3" a="1"/>
  <c r="O237" i="3" s="1"/>
  <c r="N237" i="3" a="1"/>
  <c r="N237" i="3" s="1"/>
  <c r="M237" i="3" a="1"/>
  <c r="M237" i="3" s="1"/>
  <c r="L237" i="3" a="1"/>
  <c r="L237" i="3" s="1"/>
  <c r="K237" i="3" a="1"/>
  <c r="K237" i="3" s="1"/>
  <c r="J237" i="3" a="1"/>
  <c r="J237" i="3" s="1"/>
  <c r="I237" i="3" a="1"/>
  <c r="I237" i="3" s="1"/>
  <c r="H237" i="3" a="1"/>
  <c r="H237" i="3" s="1"/>
  <c r="G237" i="3" a="1"/>
  <c r="G237" i="3" s="1"/>
  <c r="F237" i="3" a="1"/>
  <c r="F237" i="3" s="1"/>
  <c r="Q236" i="3" a="1"/>
  <c r="Q236" i="3" s="1"/>
  <c r="P236" i="3" a="1"/>
  <c r="P236" i="3" s="1"/>
  <c r="O236" i="3" a="1"/>
  <c r="O236" i="3" s="1"/>
  <c r="N236" i="3" a="1"/>
  <c r="N236" i="3" s="1"/>
  <c r="M236" i="3" a="1"/>
  <c r="M236" i="3" s="1"/>
  <c r="L236" i="3" a="1"/>
  <c r="L236" i="3" s="1"/>
  <c r="K236" i="3" a="1"/>
  <c r="K236" i="3" s="1"/>
  <c r="J236" i="3"/>
  <c r="J236" i="3" a="1"/>
  <c r="I236" i="3" a="1"/>
  <c r="I236" i="3" s="1"/>
  <c r="H236" i="3" a="1"/>
  <c r="H236" i="3" s="1"/>
  <c r="G236" i="3" a="1"/>
  <c r="G236" i="3" s="1"/>
  <c r="F236" i="3" a="1"/>
  <c r="F236" i="3" s="1"/>
  <c r="Q235" i="3" a="1"/>
  <c r="Q235" i="3" s="1"/>
  <c r="P235" i="3" a="1"/>
  <c r="P235" i="3" s="1"/>
  <c r="O235" i="3" a="1"/>
  <c r="O235" i="3" s="1"/>
  <c r="N235" i="3" a="1"/>
  <c r="N235" i="3" s="1"/>
  <c r="M235" i="3" a="1"/>
  <c r="M235" i="3" s="1"/>
  <c r="L235" i="3" a="1"/>
  <c r="L235" i="3" s="1"/>
  <c r="K235" i="3" a="1"/>
  <c r="K235" i="3" s="1"/>
  <c r="J235" i="3" a="1"/>
  <c r="J235" i="3" s="1"/>
  <c r="I235" i="3" a="1"/>
  <c r="I235" i="3" s="1"/>
  <c r="H235" i="3" a="1"/>
  <c r="H235" i="3" s="1"/>
  <c r="G235" i="3" a="1"/>
  <c r="G235" i="3" s="1"/>
  <c r="F235" i="3" a="1"/>
  <c r="F235" i="3" s="1"/>
  <c r="Q234" i="3" a="1"/>
  <c r="Q234" i="3" s="1"/>
  <c r="P234" i="3" a="1"/>
  <c r="P234" i="3" s="1"/>
  <c r="O234" i="3" a="1"/>
  <c r="O234" i="3" s="1"/>
  <c r="N234" i="3" a="1"/>
  <c r="N234" i="3" s="1"/>
  <c r="M234" i="3" a="1"/>
  <c r="M234" i="3" s="1"/>
  <c r="L234" i="3" a="1"/>
  <c r="L234" i="3" s="1"/>
  <c r="K234" i="3" a="1"/>
  <c r="K234" i="3" s="1"/>
  <c r="J234" i="3" a="1"/>
  <c r="J234" i="3" s="1"/>
  <c r="I234" i="3" a="1"/>
  <c r="I234" i="3" s="1"/>
  <c r="H234" i="3" a="1"/>
  <c r="H234" i="3" s="1"/>
  <c r="G234" i="3" a="1"/>
  <c r="G234" i="3" s="1"/>
  <c r="F234" i="3" a="1"/>
  <c r="F234" i="3" s="1"/>
  <c r="Q233" i="3" a="1"/>
  <c r="Q233" i="3" s="1"/>
  <c r="P233" i="3" a="1"/>
  <c r="P233" i="3" s="1"/>
  <c r="O233" i="3" a="1"/>
  <c r="O233" i="3" s="1"/>
  <c r="N233" i="3" a="1"/>
  <c r="N233" i="3" s="1"/>
  <c r="M233" i="3" a="1"/>
  <c r="M233" i="3" s="1"/>
  <c r="L233" i="3" a="1"/>
  <c r="L233" i="3" s="1"/>
  <c r="K233" i="3" a="1"/>
  <c r="K233" i="3" s="1"/>
  <c r="J233" i="3" a="1"/>
  <c r="J233" i="3" s="1"/>
  <c r="I233" i="3" a="1"/>
  <c r="I233" i="3" s="1"/>
  <c r="H233" i="3" a="1"/>
  <c r="H233" i="3" s="1"/>
  <c r="G233" i="3" a="1"/>
  <c r="G233" i="3" s="1"/>
  <c r="F233" i="3" a="1"/>
  <c r="F233" i="3" s="1"/>
  <c r="Q232" i="3" a="1"/>
  <c r="Q232" i="3" s="1"/>
  <c r="P232" i="3" a="1"/>
  <c r="P232" i="3" s="1"/>
  <c r="O232" i="3" a="1"/>
  <c r="O232" i="3" s="1"/>
  <c r="N232" i="3" a="1"/>
  <c r="N232" i="3" s="1"/>
  <c r="M232" i="3" a="1"/>
  <c r="M232" i="3" s="1"/>
  <c r="L232" i="3" a="1"/>
  <c r="L232" i="3" s="1"/>
  <c r="K232" i="3" a="1"/>
  <c r="K232" i="3" s="1"/>
  <c r="J232" i="3" a="1"/>
  <c r="J232" i="3" s="1"/>
  <c r="I232" i="3" a="1"/>
  <c r="I232" i="3" s="1"/>
  <c r="H232" i="3" a="1"/>
  <c r="H232" i="3" s="1"/>
  <c r="G232" i="3" a="1"/>
  <c r="G232" i="3" s="1"/>
  <c r="F232" i="3" a="1"/>
  <c r="F232" i="3" s="1"/>
  <c r="Q231" i="3" a="1"/>
  <c r="Q231" i="3" s="1"/>
  <c r="P231" i="3" a="1"/>
  <c r="P231" i="3" s="1"/>
  <c r="O231" i="3" a="1"/>
  <c r="O231" i="3" s="1"/>
  <c r="N231" i="3" a="1"/>
  <c r="N231" i="3" s="1"/>
  <c r="M231" i="3" a="1"/>
  <c r="M231" i="3" s="1"/>
  <c r="L231" i="3" a="1"/>
  <c r="L231" i="3" s="1"/>
  <c r="K231" i="3" a="1"/>
  <c r="K231" i="3" s="1"/>
  <c r="J231" i="3" a="1"/>
  <c r="J231" i="3" s="1"/>
  <c r="I231" i="3" a="1"/>
  <c r="I231" i="3" s="1"/>
  <c r="H231" i="3" a="1"/>
  <c r="H231" i="3" s="1"/>
  <c r="G231" i="3" a="1"/>
  <c r="G231" i="3" s="1"/>
  <c r="F231" i="3" a="1"/>
  <c r="F231" i="3" s="1"/>
  <c r="Q230" i="3" a="1"/>
  <c r="Q230" i="3" s="1"/>
  <c r="P230" i="3" a="1"/>
  <c r="P230" i="3" s="1"/>
  <c r="O230" i="3" a="1"/>
  <c r="O230" i="3" s="1"/>
  <c r="N230" i="3" a="1"/>
  <c r="N230" i="3" s="1"/>
  <c r="M230" i="3" a="1"/>
  <c r="M230" i="3" s="1"/>
  <c r="L230" i="3" a="1"/>
  <c r="L230" i="3" s="1"/>
  <c r="K230" i="3" a="1"/>
  <c r="K230" i="3" s="1"/>
  <c r="J230" i="3" a="1"/>
  <c r="J230" i="3" s="1"/>
  <c r="I230" i="3" a="1"/>
  <c r="I230" i="3" s="1"/>
  <c r="H230" i="3" a="1"/>
  <c r="H230" i="3" s="1"/>
  <c r="G230" i="3" a="1"/>
  <c r="G230" i="3" s="1"/>
  <c r="F230" i="3" a="1"/>
  <c r="F230" i="3" s="1"/>
  <c r="Q229" i="3" a="1"/>
  <c r="Q229" i="3" s="1"/>
  <c r="P229" i="3" a="1"/>
  <c r="P229" i="3" s="1"/>
  <c r="O229" i="3" a="1"/>
  <c r="O229" i="3" s="1"/>
  <c r="N229" i="3" a="1"/>
  <c r="N229" i="3" s="1"/>
  <c r="M229" i="3" a="1"/>
  <c r="M229" i="3" s="1"/>
  <c r="L229" i="3" a="1"/>
  <c r="L229" i="3" s="1"/>
  <c r="K229" i="3" a="1"/>
  <c r="K229" i="3" s="1"/>
  <c r="J229" i="3" a="1"/>
  <c r="J229" i="3" s="1"/>
  <c r="I229" i="3" a="1"/>
  <c r="I229" i="3" s="1"/>
  <c r="H229" i="3" a="1"/>
  <c r="H229" i="3" s="1"/>
  <c r="G229" i="3" a="1"/>
  <c r="G229" i="3" s="1"/>
  <c r="F229" i="3" a="1"/>
  <c r="F229" i="3" s="1"/>
  <c r="Q228" i="3" a="1"/>
  <c r="Q228" i="3" s="1"/>
  <c r="P228" i="3" a="1"/>
  <c r="P228" i="3" s="1"/>
  <c r="O228" i="3" a="1"/>
  <c r="O228" i="3" s="1"/>
  <c r="N228" i="3" a="1"/>
  <c r="N228" i="3" s="1"/>
  <c r="M228" i="3" a="1"/>
  <c r="M228" i="3" s="1"/>
  <c r="L228" i="3" a="1"/>
  <c r="L228" i="3" s="1"/>
  <c r="K228" i="3" a="1"/>
  <c r="K228" i="3" s="1"/>
  <c r="J228" i="3" a="1"/>
  <c r="J228" i="3" s="1"/>
  <c r="I228" i="3" a="1"/>
  <c r="I228" i="3" s="1"/>
  <c r="H228" i="3" a="1"/>
  <c r="H228" i="3" s="1"/>
  <c r="G228" i="3" a="1"/>
  <c r="G228" i="3" s="1"/>
  <c r="F228" i="3" a="1"/>
  <c r="F228" i="3" s="1"/>
  <c r="Q227" i="3" a="1"/>
  <c r="Q227" i="3" s="1"/>
  <c r="P227" i="3" a="1"/>
  <c r="P227" i="3" s="1"/>
  <c r="O227" i="3" a="1"/>
  <c r="O227" i="3" s="1"/>
  <c r="N227" i="3" a="1"/>
  <c r="N227" i="3" s="1"/>
  <c r="M227" i="3" a="1"/>
  <c r="M227" i="3" s="1"/>
  <c r="L227" i="3" a="1"/>
  <c r="L227" i="3" s="1"/>
  <c r="K227" i="3" a="1"/>
  <c r="K227" i="3" s="1"/>
  <c r="J227" i="3" a="1"/>
  <c r="J227" i="3" s="1"/>
  <c r="I227" i="3" a="1"/>
  <c r="I227" i="3" s="1"/>
  <c r="H227" i="3" a="1"/>
  <c r="H227" i="3" s="1"/>
  <c r="G227" i="3" a="1"/>
  <c r="G227" i="3" s="1"/>
  <c r="F227" i="3" a="1"/>
  <c r="F227" i="3" s="1"/>
  <c r="Q226" i="3" a="1"/>
  <c r="Q226" i="3" s="1"/>
  <c r="P226" i="3" a="1"/>
  <c r="P226" i="3" s="1"/>
  <c r="O226" i="3" a="1"/>
  <c r="O226" i="3" s="1"/>
  <c r="N226" i="3" a="1"/>
  <c r="N226" i="3" s="1"/>
  <c r="M226" i="3" a="1"/>
  <c r="M226" i="3" s="1"/>
  <c r="L226" i="3" a="1"/>
  <c r="L226" i="3" s="1"/>
  <c r="K226" i="3" a="1"/>
  <c r="K226" i="3" s="1"/>
  <c r="J226" i="3" a="1"/>
  <c r="J226" i="3" s="1"/>
  <c r="I226" i="3" a="1"/>
  <c r="I226" i="3" s="1"/>
  <c r="H226" i="3" a="1"/>
  <c r="H226" i="3" s="1"/>
  <c r="G226" i="3" a="1"/>
  <c r="G226" i="3" s="1"/>
  <c r="F226" i="3" a="1"/>
  <c r="F226" i="3" s="1"/>
  <c r="Q225" i="3" a="1"/>
  <c r="Q225" i="3" s="1"/>
  <c r="P225" i="3" a="1"/>
  <c r="P225" i="3" s="1"/>
  <c r="O225" i="3" a="1"/>
  <c r="O225" i="3" s="1"/>
  <c r="N225" i="3" a="1"/>
  <c r="N225" i="3" s="1"/>
  <c r="M225" i="3" a="1"/>
  <c r="M225" i="3" s="1"/>
  <c r="L225" i="3" a="1"/>
  <c r="L225" i="3" s="1"/>
  <c r="K225" i="3" a="1"/>
  <c r="K225" i="3" s="1"/>
  <c r="J225" i="3" a="1"/>
  <c r="J225" i="3" s="1"/>
  <c r="I225" i="3" a="1"/>
  <c r="I225" i="3" s="1"/>
  <c r="H225" i="3" a="1"/>
  <c r="H225" i="3" s="1"/>
  <c r="G225" i="3" a="1"/>
  <c r="G225" i="3" s="1"/>
  <c r="F225" i="3" a="1"/>
  <c r="F225" i="3" s="1"/>
  <c r="Q224" i="3"/>
  <c r="Q224" i="3" a="1"/>
  <c r="P224" i="3" a="1"/>
  <c r="P224" i="3" s="1"/>
  <c r="O224" i="3" a="1"/>
  <c r="O224" i="3" s="1"/>
  <c r="N224" i="3" a="1"/>
  <c r="N224" i="3" s="1"/>
  <c r="M224" i="3" a="1"/>
  <c r="M224" i="3" s="1"/>
  <c r="L224" i="3" a="1"/>
  <c r="L224" i="3" s="1"/>
  <c r="K224" i="3" a="1"/>
  <c r="K224" i="3" s="1"/>
  <c r="J224" i="3" a="1"/>
  <c r="J224" i="3" s="1"/>
  <c r="I224" i="3" a="1"/>
  <c r="I224" i="3" s="1"/>
  <c r="H224" i="3" a="1"/>
  <c r="H224" i="3" s="1"/>
  <c r="G224" i="3" a="1"/>
  <c r="G224" i="3" s="1"/>
  <c r="F224" i="3" a="1"/>
  <c r="F224" i="3" s="1"/>
  <c r="Q223" i="3" a="1"/>
  <c r="Q223" i="3" s="1"/>
  <c r="P223" i="3" a="1"/>
  <c r="P223" i="3" s="1"/>
  <c r="O223" i="3" a="1"/>
  <c r="O223" i="3" s="1"/>
  <c r="N223" i="3" a="1"/>
  <c r="N223" i="3" s="1"/>
  <c r="M223" i="3" a="1"/>
  <c r="M223" i="3" s="1"/>
  <c r="L223" i="3" a="1"/>
  <c r="L223" i="3" s="1"/>
  <c r="K223" i="3" a="1"/>
  <c r="K223" i="3" s="1"/>
  <c r="J223" i="3" a="1"/>
  <c r="J223" i="3" s="1"/>
  <c r="I223" i="3" a="1"/>
  <c r="I223" i="3" s="1"/>
  <c r="H223" i="3" a="1"/>
  <c r="H223" i="3" s="1"/>
  <c r="G223" i="3" a="1"/>
  <c r="G223" i="3" s="1"/>
  <c r="F223" i="3" a="1"/>
  <c r="F223" i="3" s="1"/>
  <c r="Q222" i="3" a="1"/>
  <c r="Q222" i="3" s="1"/>
  <c r="P222" i="3" a="1"/>
  <c r="P222" i="3" s="1"/>
  <c r="O222" i="3" a="1"/>
  <c r="O222" i="3" s="1"/>
  <c r="N222" i="3" a="1"/>
  <c r="N222" i="3" s="1"/>
  <c r="M222" i="3" a="1"/>
  <c r="M222" i="3" s="1"/>
  <c r="L222" i="3" a="1"/>
  <c r="L222" i="3" s="1"/>
  <c r="K222" i="3" a="1"/>
  <c r="K222" i="3" s="1"/>
  <c r="J222" i="3" a="1"/>
  <c r="J222" i="3" s="1"/>
  <c r="I222" i="3" a="1"/>
  <c r="I222" i="3" s="1"/>
  <c r="H222" i="3" a="1"/>
  <c r="H222" i="3" s="1"/>
  <c r="G222" i="3" a="1"/>
  <c r="G222" i="3" s="1"/>
  <c r="F222" i="3" a="1"/>
  <c r="F222" i="3" s="1"/>
  <c r="Q221" i="3" a="1"/>
  <c r="Q221" i="3" s="1"/>
  <c r="P221" i="3" a="1"/>
  <c r="P221" i="3" s="1"/>
  <c r="O221" i="3" a="1"/>
  <c r="O221" i="3" s="1"/>
  <c r="N221" i="3" a="1"/>
  <c r="N221" i="3" s="1"/>
  <c r="M221" i="3" a="1"/>
  <c r="M221" i="3" s="1"/>
  <c r="L221" i="3" a="1"/>
  <c r="L221" i="3" s="1"/>
  <c r="K221" i="3" a="1"/>
  <c r="K221" i="3" s="1"/>
  <c r="J221" i="3" a="1"/>
  <c r="J221" i="3" s="1"/>
  <c r="I221" i="3" a="1"/>
  <c r="I221" i="3" s="1"/>
  <c r="H221" i="3" a="1"/>
  <c r="H221" i="3" s="1"/>
  <c r="G221" i="3" a="1"/>
  <c r="G221" i="3" s="1"/>
  <c r="F221" i="3" a="1"/>
  <c r="F221" i="3" s="1"/>
  <c r="Q220" i="3" a="1"/>
  <c r="Q220" i="3" s="1"/>
  <c r="P220" i="3" a="1"/>
  <c r="P220" i="3" s="1"/>
  <c r="O220" i="3" a="1"/>
  <c r="O220" i="3" s="1"/>
  <c r="N220" i="3" a="1"/>
  <c r="N220" i="3" s="1"/>
  <c r="M220" i="3" a="1"/>
  <c r="M220" i="3" s="1"/>
  <c r="L220" i="3" a="1"/>
  <c r="L220" i="3" s="1"/>
  <c r="K220" i="3" a="1"/>
  <c r="K220" i="3" s="1"/>
  <c r="J220" i="3" a="1"/>
  <c r="J220" i="3" s="1"/>
  <c r="I220" i="3" a="1"/>
  <c r="I220" i="3" s="1"/>
  <c r="H220" i="3" a="1"/>
  <c r="H220" i="3" s="1"/>
  <c r="G220" i="3" a="1"/>
  <c r="G220" i="3" s="1"/>
  <c r="F220" i="3" a="1"/>
  <c r="F220" i="3" s="1"/>
  <c r="Q219" i="3" a="1"/>
  <c r="Q219" i="3" s="1"/>
  <c r="P219" i="3" a="1"/>
  <c r="P219" i="3" s="1"/>
  <c r="O219" i="3" a="1"/>
  <c r="O219" i="3" s="1"/>
  <c r="N219" i="3" a="1"/>
  <c r="N219" i="3" s="1"/>
  <c r="M219" i="3" a="1"/>
  <c r="M219" i="3" s="1"/>
  <c r="L219" i="3" a="1"/>
  <c r="L219" i="3" s="1"/>
  <c r="K219" i="3" a="1"/>
  <c r="K219" i="3" s="1"/>
  <c r="J219" i="3" a="1"/>
  <c r="J219" i="3" s="1"/>
  <c r="I219" i="3" a="1"/>
  <c r="I219" i="3" s="1"/>
  <c r="H219" i="3" a="1"/>
  <c r="H219" i="3" s="1"/>
  <c r="G219" i="3" a="1"/>
  <c r="G219" i="3" s="1"/>
  <c r="F219" i="3" a="1"/>
  <c r="F219" i="3" s="1"/>
  <c r="Q216" i="3" a="1"/>
  <c r="Q216" i="3" s="1"/>
  <c r="P216" i="3" a="1"/>
  <c r="P216" i="3" s="1"/>
  <c r="O216" i="3" a="1"/>
  <c r="O216" i="3" s="1"/>
  <c r="N216" i="3" a="1"/>
  <c r="N216" i="3" s="1"/>
  <c r="M216" i="3" a="1"/>
  <c r="M216" i="3" s="1"/>
  <c r="L216" i="3" a="1"/>
  <c r="L216" i="3" s="1"/>
  <c r="K216" i="3" a="1"/>
  <c r="K216" i="3" s="1"/>
  <c r="J216" i="3" a="1"/>
  <c r="J216" i="3" s="1"/>
  <c r="I216" i="3" a="1"/>
  <c r="I216" i="3" s="1"/>
  <c r="H216" i="3" a="1"/>
  <c r="H216" i="3" s="1"/>
  <c r="G216" i="3" a="1"/>
  <c r="G216" i="3" s="1"/>
  <c r="F216" i="3" a="1"/>
  <c r="F216" i="3" s="1"/>
  <c r="Q215" i="3" a="1"/>
  <c r="Q215" i="3" s="1"/>
  <c r="P215" i="3" a="1"/>
  <c r="P215" i="3" s="1"/>
  <c r="O215" i="3" a="1"/>
  <c r="O215" i="3" s="1"/>
  <c r="N215" i="3" a="1"/>
  <c r="N215" i="3" s="1"/>
  <c r="M215" i="3" a="1"/>
  <c r="M215" i="3" s="1"/>
  <c r="L215" i="3" a="1"/>
  <c r="L215" i="3" s="1"/>
  <c r="K215" i="3" a="1"/>
  <c r="K215" i="3" s="1"/>
  <c r="J215" i="3" a="1"/>
  <c r="J215" i="3" s="1"/>
  <c r="I215" i="3" a="1"/>
  <c r="I215" i="3" s="1"/>
  <c r="H215" i="3"/>
  <c r="H215" i="3" a="1"/>
  <c r="G215" i="3" a="1"/>
  <c r="G215" i="3" s="1"/>
  <c r="F215" i="3" a="1"/>
  <c r="F215" i="3" s="1"/>
  <c r="Q214" i="3" a="1"/>
  <c r="Q214" i="3" s="1"/>
  <c r="P214" i="3" a="1"/>
  <c r="P214" i="3" s="1"/>
  <c r="O214" i="3" a="1"/>
  <c r="O214" i="3" s="1"/>
  <c r="N214" i="3" a="1"/>
  <c r="N214" i="3" s="1"/>
  <c r="M214" i="3" a="1"/>
  <c r="M214" i="3" s="1"/>
  <c r="L214" i="3" a="1"/>
  <c r="L214" i="3" s="1"/>
  <c r="K214" i="3" a="1"/>
  <c r="K214" i="3" s="1"/>
  <c r="J214" i="3" a="1"/>
  <c r="J214" i="3" s="1"/>
  <c r="I214" i="3" a="1"/>
  <c r="I214" i="3" s="1"/>
  <c r="H214" i="3" a="1"/>
  <c r="H214" i="3" s="1"/>
  <c r="G214" i="3" a="1"/>
  <c r="G214" i="3" s="1"/>
  <c r="F214" i="3" a="1"/>
  <c r="F214" i="3" s="1"/>
  <c r="Q213" i="3" a="1"/>
  <c r="Q213" i="3" s="1"/>
  <c r="P213" i="3" a="1"/>
  <c r="P213" i="3" s="1"/>
  <c r="O213" i="3" a="1"/>
  <c r="O213" i="3" s="1"/>
  <c r="N213" i="3" a="1"/>
  <c r="N213" i="3" s="1"/>
  <c r="M213" i="3" a="1"/>
  <c r="M213" i="3" s="1"/>
  <c r="L213" i="3" a="1"/>
  <c r="L213" i="3" s="1"/>
  <c r="K213" i="3" a="1"/>
  <c r="K213" i="3" s="1"/>
  <c r="J213" i="3" a="1"/>
  <c r="J213" i="3" s="1"/>
  <c r="I213" i="3" a="1"/>
  <c r="I213" i="3" s="1"/>
  <c r="H213" i="3" a="1"/>
  <c r="H213" i="3" s="1"/>
  <c r="G213" i="3" a="1"/>
  <c r="G213" i="3" s="1"/>
  <c r="F213" i="3" a="1"/>
  <c r="F213" i="3" s="1"/>
  <c r="Q212" i="3" a="1"/>
  <c r="Q212" i="3" s="1"/>
  <c r="P212" i="3" a="1"/>
  <c r="P212" i="3" s="1"/>
  <c r="O212" i="3" a="1"/>
  <c r="O212" i="3" s="1"/>
  <c r="N212" i="3" a="1"/>
  <c r="N212" i="3" s="1"/>
  <c r="M212" i="3" a="1"/>
  <c r="M212" i="3" s="1"/>
  <c r="L212" i="3" a="1"/>
  <c r="L212" i="3" s="1"/>
  <c r="K212" i="3" a="1"/>
  <c r="K212" i="3" s="1"/>
  <c r="J212" i="3" a="1"/>
  <c r="J212" i="3" s="1"/>
  <c r="I212" i="3" a="1"/>
  <c r="I212" i="3" s="1"/>
  <c r="H212" i="3" a="1"/>
  <c r="H212" i="3" s="1"/>
  <c r="G212" i="3" a="1"/>
  <c r="G212" i="3" s="1"/>
  <c r="F212" i="3" a="1"/>
  <c r="F212" i="3" s="1"/>
  <c r="Q211" i="3" a="1"/>
  <c r="Q211" i="3" s="1"/>
  <c r="P211" i="3" a="1"/>
  <c r="P211" i="3" s="1"/>
  <c r="O211" i="3" a="1"/>
  <c r="O211" i="3" s="1"/>
  <c r="N211" i="3" a="1"/>
  <c r="N211" i="3" s="1"/>
  <c r="M211" i="3" a="1"/>
  <c r="M211" i="3" s="1"/>
  <c r="L211" i="3" a="1"/>
  <c r="L211" i="3" s="1"/>
  <c r="K211" i="3" a="1"/>
  <c r="K211" i="3" s="1"/>
  <c r="J211" i="3" a="1"/>
  <c r="J211" i="3" s="1"/>
  <c r="I211" i="3" a="1"/>
  <c r="I211" i="3" s="1"/>
  <c r="H211" i="3" a="1"/>
  <c r="H211" i="3" s="1"/>
  <c r="G211" i="3" a="1"/>
  <c r="G211" i="3" s="1"/>
  <c r="F211" i="3" a="1"/>
  <c r="F211" i="3" s="1"/>
  <c r="Q210" i="3" a="1"/>
  <c r="Q210" i="3" s="1"/>
  <c r="P210" i="3" a="1"/>
  <c r="P210" i="3" s="1"/>
  <c r="O210" i="3" a="1"/>
  <c r="O210" i="3" s="1"/>
  <c r="N210" i="3" a="1"/>
  <c r="N210" i="3" s="1"/>
  <c r="M210" i="3" a="1"/>
  <c r="M210" i="3" s="1"/>
  <c r="L210" i="3" a="1"/>
  <c r="L210" i="3" s="1"/>
  <c r="K210" i="3" a="1"/>
  <c r="K210" i="3" s="1"/>
  <c r="J210" i="3" a="1"/>
  <c r="J210" i="3" s="1"/>
  <c r="I210" i="3" a="1"/>
  <c r="I210" i="3" s="1"/>
  <c r="H210" i="3" a="1"/>
  <c r="H210" i="3" s="1"/>
  <c r="G210" i="3" a="1"/>
  <c r="G210" i="3" s="1"/>
  <c r="F210" i="3" a="1"/>
  <c r="F210" i="3" s="1"/>
  <c r="Q209" i="3" a="1"/>
  <c r="Q209" i="3" s="1"/>
  <c r="P209" i="3" a="1"/>
  <c r="P209" i="3" s="1"/>
  <c r="O209" i="3" a="1"/>
  <c r="O209" i="3" s="1"/>
  <c r="N209" i="3" a="1"/>
  <c r="N209" i="3" s="1"/>
  <c r="M209" i="3" a="1"/>
  <c r="M209" i="3" s="1"/>
  <c r="L209" i="3" a="1"/>
  <c r="L209" i="3" s="1"/>
  <c r="K209" i="3" a="1"/>
  <c r="K209" i="3" s="1"/>
  <c r="J209" i="3" a="1"/>
  <c r="J209" i="3" s="1"/>
  <c r="I209" i="3" a="1"/>
  <c r="I209" i="3" s="1"/>
  <c r="H209" i="3" a="1"/>
  <c r="H209" i="3" s="1"/>
  <c r="G209" i="3" a="1"/>
  <c r="G209" i="3" s="1"/>
  <c r="F209" i="3" a="1"/>
  <c r="F209" i="3" s="1"/>
  <c r="Q208" i="3" a="1"/>
  <c r="Q208" i="3" s="1"/>
  <c r="P208" i="3" a="1"/>
  <c r="P208" i="3" s="1"/>
  <c r="O208" i="3" a="1"/>
  <c r="O208" i="3" s="1"/>
  <c r="N208" i="3" a="1"/>
  <c r="N208" i="3" s="1"/>
  <c r="M208" i="3" a="1"/>
  <c r="M208" i="3" s="1"/>
  <c r="L208" i="3" a="1"/>
  <c r="L208" i="3" s="1"/>
  <c r="K208" i="3" a="1"/>
  <c r="K208" i="3" s="1"/>
  <c r="J208" i="3" a="1"/>
  <c r="J208" i="3" s="1"/>
  <c r="I208" i="3" a="1"/>
  <c r="I208" i="3" s="1"/>
  <c r="H208" i="3" a="1"/>
  <c r="H208" i="3" s="1"/>
  <c r="G208" i="3" a="1"/>
  <c r="G208" i="3" s="1"/>
  <c r="F208" i="3" a="1"/>
  <c r="F208" i="3" s="1"/>
  <c r="Q207" i="3" a="1"/>
  <c r="Q207" i="3" s="1"/>
  <c r="P207" i="3" a="1"/>
  <c r="P207" i="3" s="1"/>
  <c r="O207" i="3" a="1"/>
  <c r="O207" i="3" s="1"/>
  <c r="N207" i="3" a="1"/>
  <c r="N207" i="3" s="1"/>
  <c r="M207" i="3" a="1"/>
  <c r="M207" i="3" s="1"/>
  <c r="L207" i="3" a="1"/>
  <c r="L207" i="3" s="1"/>
  <c r="K207" i="3" a="1"/>
  <c r="K207" i="3" s="1"/>
  <c r="J207" i="3" a="1"/>
  <c r="J207" i="3" s="1"/>
  <c r="I207" i="3" a="1"/>
  <c r="I207" i="3" s="1"/>
  <c r="H207" i="3" a="1"/>
  <c r="H207" i="3" s="1"/>
  <c r="G207" i="3" a="1"/>
  <c r="G207" i="3" s="1"/>
  <c r="F207" i="3" a="1"/>
  <c r="F207" i="3" s="1"/>
  <c r="Q206" i="3" a="1"/>
  <c r="Q206" i="3" s="1"/>
  <c r="P206" i="3" a="1"/>
  <c r="P206" i="3" s="1"/>
  <c r="O206" i="3" a="1"/>
  <c r="O206" i="3" s="1"/>
  <c r="N206" i="3" a="1"/>
  <c r="N206" i="3" s="1"/>
  <c r="M206" i="3" a="1"/>
  <c r="M206" i="3" s="1"/>
  <c r="L206" i="3" a="1"/>
  <c r="L206" i="3" s="1"/>
  <c r="K206" i="3" a="1"/>
  <c r="K206" i="3" s="1"/>
  <c r="J206" i="3" a="1"/>
  <c r="J206" i="3" s="1"/>
  <c r="I206" i="3" a="1"/>
  <c r="I206" i="3" s="1"/>
  <c r="H206" i="3" a="1"/>
  <c r="H206" i="3" s="1"/>
  <c r="G206" i="3" a="1"/>
  <c r="G206" i="3" s="1"/>
  <c r="F206" i="3" a="1"/>
  <c r="F206" i="3" s="1"/>
  <c r="Q205" i="3" a="1"/>
  <c r="Q205" i="3" s="1"/>
  <c r="P205" i="3" a="1"/>
  <c r="P205" i="3" s="1"/>
  <c r="O205" i="3" a="1"/>
  <c r="O205" i="3" s="1"/>
  <c r="N205" i="3" a="1"/>
  <c r="N205" i="3" s="1"/>
  <c r="M205" i="3" a="1"/>
  <c r="M205" i="3" s="1"/>
  <c r="L205" i="3" a="1"/>
  <c r="L205" i="3" s="1"/>
  <c r="K205" i="3" a="1"/>
  <c r="K205" i="3" s="1"/>
  <c r="J205" i="3" a="1"/>
  <c r="J205" i="3" s="1"/>
  <c r="I205" i="3" a="1"/>
  <c r="I205" i="3" s="1"/>
  <c r="H205" i="3" a="1"/>
  <c r="H205" i="3" s="1"/>
  <c r="G205" i="3" a="1"/>
  <c r="G205" i="3" s="1"/>
  <c r="F205" i="3" a="1"/>
  <c r="F205" i="3" s="1"/>
  <c r="Q204" i="3" a="1"/>
  <c r="Q204" i="3" s="1"/>
  <c r="P204" i="3" a="1"/>
  <c r="P204" i="3" s="1"/>
  <c r="O204" i="3" a="1"/>
  <c r="O204" i="3" s="1"/>
  <c r="N204" i="3" a="1"/>
  <c r="N204" i="3" s="1"/>
  <c r="M204" i="3" a="1"/>
  <c r="M204" i="3" s="1"/>
  <c r="L204" i="3" a="1"/>
  <c r="L204" i="3" s="1"/>
  <c r="K204" i="3" a="1"/>
  <c r="K204" i="3" s="1"/>
  <c r="J204" i="3" a="1"/>
  <c r="J204" i="3" s="1"/>
  <c r="I204" i="3" a="1"/>
  <c r="I204" i="3" s="1"/>
  <c r="H204" i="3" a="1"/>
  <c r="H204" i="3" s="1"/>
  <c r="G204" i="3" a="1"/>
  <c r="G204" i="3" s="1"/>
  <c r="F204" i="3" a="1"/>
  <c r="F204" i="3" s="1"/>
  <c r="Q203" i="3" a="1"/>
  <c r="Q203" i="3" s="1"/>
  <c r="P203" i="3" a="1"/>
  <c r="P203" i="3" s="1"/>
  <c r="O203" i="3" a="1"/>
  <c r="O203" i="3" s="1"/>
  <c r="N203" i="3" a="1"/>
  <c r="N203" i="3" s="1"/>
  <c r="M203" i="3" a="1"/>
  <c r="M203" i="3" s="1"/>
  <c r="L203" i="3" a="1"/>
  <c r="L203" i="3" s="1"/>
  <c r="K203" i="3" a="1"/>
  <c r="K203" i="3" s="1"/>
  <c r="J203" i="3" a="1"/>
  <c r="J203" i="3" s="1"/>
  <c r="I203" i="3" a="1"/>
  <c r="I203" i="3" s="1"/>
  <c r="H203" i="3" a="1"/>
  <c r="H203" i="3" s="1"/>
  <c r="G203" i="3" a="1"/>
  <c r="G203" i="3" s="1"/>
  <c r="F203" i="3" a="1"/>
  <c r="F203" i="3" s="1"/>
  <c r="Q202" i="3" a="1"/>
  <c r="Q202" i="3" s="1"/>
  <c r="P202" i="3" a="1"/>
  <c r="P202" i="3" s="1"/>
  <c r="O202" i="3" a="1"/>
  <c r="O202" i="3" s="1"/>
  <c r="N202" i="3" a="1"/>
  <c r="N202" i="3" s="1"/>
  <c r="M202" i="3" a="1"/>
  <c r="M202" i="3" s="1"/>
  <c r="L202" i="3" a="1"/>
  <c r="L202" i="3" s="1"/>
  <c r="K202" i="3" a="1"/>
  <c r="K202" i="3" s="1"/>
  <c r="J202" i="3" a="1"/>
  <c r="J202" i="3" s="1"/>
  <c r="I202" i="3" a="1"/>
  <c r="I202" i="3" s="1"/>
  <c r="H202" i="3" a="1"/>
  <c r="H202" i="3" s="1"/>
  <c r="G202" i="3" a="1"/>
  <c r="G202" i="3" s="1"/>
  <c r="F202" i="3" a="1"/>
  <c r="F202" i="3" s="1"/>
  <c r="Q201" i="3" a="1"/>
  <c r="Q201" i="3" s="1"/>
  <c r="P201" i="3" a="1"/>
  <c r="P201" i="3" s="1"/>
  <c r="O201" i="3" a="1"/>
  <c r="O201" i="3" s="1"/>
  <c r="N201" i="3" a="1"/>
  <c r="N201" i="3" s="1"/>
  <c r="M201" i="3" a="1"/>
  <c r="M201" i="3" s="1"/>
  <c r="L201" i="3" a="1"/>
  <c r="L201" i="3" s="1"/>
  <c r="K201" i="3" a="1"/>
  <c r="K201" i="3" s="1"/>
  <c r="J201" i="3" a="1"/>
  <c r="J201" i="3" s="1"/>
  <c r="I201" i="3" a="1"/>
  <c r="I201" i="3" s="1"/>
  <c r="H201" i="3" a="1"/>
  <c r="H201" i="3" s="1"/>
  <c r="G201" i="3" a="1"/>
  <c r="G201" i="3" s="1"/>
  <c r="F201" i="3" a="1"/>
  <c r="F201" i="3" s="1"/>
  <c r="Q200" i="3" a="1"/>
  <c r="Q200" i="3" s="1"/>
  <c r="P200" i="3" a="1"/>
  <c r="P200" i="3" s="1"/>
  <c r="O200" i="3" a="1"/>
  <c r="O200" i="3" s="1"/>
  <c r="N200" i="3" a="1"/>
  <c r="N200" i="3" s="1"/>
  <c r="M200" i="3" a="1"/>
  <c r="M200" i="3" s="1"/>
  <c r="L200" i="3" a="1"/>
  <c r="L200" i="3" s="1"/>
  <c r="K200" i="3" a="1"/>
  <c r="K200" i="3" s="1"/>
  <c r="J200" i="3" a="1"/>
  <c r="J200" i="3" s="1"/>
  <c r="I200" i="3" a="1"/>
  <c r="I200" i="3" s="1"/>
  <c r="H200" i="3" a="1"/>
  <c r="H200" i="3" s="1"/>
  <c r="G200" i="3" a="1"/>
  <c r="G200" i="3" s="1"/>
  <c r="F200" i="3" a="1"/>
  <c r="F200" i="3" s="1"/>
  <c r="Q199" i="3" a="1"/>
  <c r="Q199" i="3" s="1"/>
  <c r="P199" i="3" a="1"/>
  <c r="P199" i="3" s="1"/>
  <c r="O199" i="3" a="1"/>
  <c r="O199" i="3" s="1"/>
  <c r="N199" i="3" a="1"/>
  <c r="N199" i="3" s="1"/>
  <c r="M199" i="3" a="1"/>
  <c r="M199" i="3" s="1"/>
  <c r="L199" i="3" a="1"/>
  <c r="L199" i="3" s="1"/>
  <c r="K199" i="3" a="1"/>
  <c r="K199" i="3" s="1"/>
  <c r="J199" i="3" a="1"/>
  <c r="J199" i="3" s="1"/>
  <c r="I199" i="3" a="1"/>
  <c r="I199" i="3" s="1"/>
  <c r="H199" i="3" a="1"/>
  <c r="H199" i="3" s="1"/>
  <c r="G199" i="3" a="1"/>
  <c r="G199" i="3" s="1"/>
  <c r="F199" i="3" a="1"/>
  <c r="F199" i="3" s="1"/>
  <c r="Q198" i="3" a="1"/>
  <c r="Q198" i="3" s="1"/>
  <c r="P198" i="3" a="1"/>
  <c r="P198" i="3" s="1"/>
  <c r="O198" i="3" a="1"/>
  <c r="O198" i="3" s="1"/>
  <c r="N198" i="3" a="1"/>
  <c r="N198" i="3" s="1"/>
  <c r="M198" i="3" a="1"/>
  <c r="M198" i="3" s="1"/>
  <c r="L198" i="3" a="1"/>
  <c r="L198" i="3" s="1"/>
  <c r="K198" i="3" a="1"/>
  <c r="K198" i="3" s="1"/>
  <c r="J198" i="3" a="1"/>
  <c r="J198" i="3" s="1"/>
  <c r="I198" i="3" a="1"/>
  <c r="I198" i="3" s="1"/>
  <c r="H198" i="3" a="1"/>
  <c r="H198" i="3" s="1"/>
  <c r="G198" i="3" a="1"/>
  <c r="G198" i="3" s="1"/>
  <c r="F198" i="3" a="1"/>
  <c r="F198" i="3" s="1"/>
  <c r="Q197" i="3" a="1"/>
  <c r="Q197" i="3" s="1"/>
  <c r="P197" i="3" a="1"/>
  <c r="P197" i="3" s="1"/>
  <c r="O197" i="3" a="1"/>
  <c r="O197" i="3" s="1"/>
  <c r="N197" i="3" a="1"/>
  <c r="N197" i="3" s="1"/>
  <c r="M197" i="3" a="1"/>
  <c r="M197" i="3" s="1"/>
  <c r="L197" i="3" a="1"/>
  <c r="L197" i="3" s="1"/>
  <c r="K197" i="3" a="1"/>
  <c r="K197" i="3" s="1"/>
  <c r="J197" i="3" a="1"/>
  <c r="J197" i="3" s="1"/>
  <c r="I197" i="3" a="1"/>
  <c r="I197" i="3" s="1"/>
  <c r="H197" i="3" a="1"/>
  <c r="H197" i="3" s="1"/>
  <c r="G197" i="3" a="1"/>
  <c r="G197" i="3" s="1"/>
  <c r="F197" i="3" a="1"/>
  <c r="F197" i="3" s="1"/>
  <c r="Q196" i="3" a="1"/>
  <c r="Q196" i="3" s="1"/>
  <c r="P196" i="3" a="1"/>
  <c r="P196" i="3" s="1"/>
  <c r="O196" i="3" a="1"/>
  <c r="O196" i="3" s="1"/>
  <c r="N196" i="3" a="1"/>
  <c r="N196" i="3" s="1"/>
  <c r="M196" i="3" a="1"/>
  <c r="M196" i="3" s="1"/>
  <c r="L196" i="3" a="1"/>
  <c r="L196" i="3" s="1"/>
  <c r="K196" i="3" a="1"/>
  <c r="K196" i="3" s="1"/>
  <c r="J196" i="3" a="1"/>
  <c r="J196" i="3" s="1"/>
  <c r="I196" i="3" a="1"/>
  <c r="I196" i="3" s="1"/>
  <c r="H196" i="3" a="1"/>
  <c r="H196" i="3" s="1"/>
  <c r="G196" i="3" a="1"/>
  <c r="G196" i="3" s="1"/>
  <c r="F196" i="3" a="1"/>
  <c r="F196" i="3" s="1"/>
  <c r="Q195" i="3" a="1"/>
  <c r="Q195" i="3" s="1"/>
  <c r="P195" i="3" a="1"/>
  <c r="P195" i="3" s="1"/>
  <c r="O195" i="3" a="1"/>
  <c r="O195" i="3" s="1"/>
  <c r="N195" i="3" a="1"/>
  <c r="N195" i="3" s="1"/>
  <c r="M195" i="3" a="1"/>
  <c r="M195" i="3" s="1"/>
  <c r="L195" i="3" a="1"/>
  <c r="L195" i="3" s="1"/>
  <c r="K195" i="3" a="1"/>
  <c r="K195" i="3" s="1"/>
  <c r="J195" i="3" a="1"/>
  <c r="J195" i="3" s="1"/>
  <c r="I195" i="3" a="1"/>
  <c r="I195" i="3" s="1"/>
  <c r="H195" i="3" a="1"/>
  <c r="H195" i="3" s="1"/>
  <c r="G195" i="3" a="1"/>
  <c r="G195" i="3" s="1"/>
  <c r="F195" i="3" a="1"/>
  <c r="F195" i="3" s="1"/>
  <c r="Q194" i="3" a="1"/>
  <c r="Q194" i="3" s="1"/>
  <c r="P194" i="3" a="1"/>
  <c r="P194" i="3" s="1"/>
  <c r="O194" i="3" a="1"/>
  <c r="O194" i="3" s="1"/>
  <c r="N194" i="3" a="1"/>
  <c r="N194" i="3" s="1"/>
  <c r="M194" i="3" a="1"/>
  <c r="M194" i="3" s="1"/>
  <c r="L194" i="3" a="1"/>
  <c r="L194" i="3" s="1"/>
  <c r="K194" i="3" a="1"/>
  <c r="K194" i="3" s="1"/>
  <c r="J194" i="3" a="1"/>
  <c r="J194" i="3" s="1"/>
  <c r="I194" i="3" a="1"/>
  <c r="I194" i="3" s="1"/>
  <c r="H194" i="3" a="1"/>
  <c r="H194" i="3" s="1"/>
  <c r="G194" i="3" a="1"/>
  <c r="G194" i="3" s="1"/>
  <c r="F194" i="3" a="1"/>
  <c r="F194" i="3" s="1"/>
  <c r="Q193" i="3" a="1"/>
  <c r="Q193" i="3" s="1"/>
  <c r="P193" i="3" a="1"/>
  <c r="P193" i="3" s="1"/>
  <c r="O193" i="3" a="1"/>
  <c r="O193" i="3" s="1"/>
  <c r="N193" i="3" a="1"/>
  <c r="N193" i="3" s="1"/>
  <c r="M193" i="3" a="1"/>
  <c r="M193" i="3" s="1"/>
  <c r="L193" i="3" a="1"/>
  <c r="L193" i="3" s="1"/>
  <c r="K193" i="3" a="1"/>
  <c r="K193" i="3" s="1"/>
  <c r="J193" i="3" a="1"/>
  <c r="J193" i="3" s="1"/>
  <c r="I193" i="3" a="1"/>
  <c r="I193" i="3" s="1"/>
  <c r="H193" i="3" a="1"/>
  <c r="H193" i="3" s="1"/>
  <c r="G193" i="3" a="1"/>
  <c r="G193" i="3" s="1"/>
  <c r="F193" i="3" a="1"/>
  <c r="F193" i="3" s="1"/>
  <c r="Q192" i="3" a="1"/>
  <c r="Q192" i="3" s="1"/>
  <c r="P192" i="3" a="1"/>
  <c r="P192" i="3" s="1"/>
  <c r="O192" i="3" a="1"/>
  <c r="O192" i="3" s="1"/>
  <c r="N192" i="3" a="1"/>
  <c r="N192" i="3" s="1"/>
  <c r="M192" i="3" a="1"/>
  <c r="M192" i="3" s="1"/>
  <c r="L192" i="3" a="1"/>
  <c r="L192" i="3" s="1"/>
  <c r="K192" i="3" a="1"/>
  <c r="K192" i="3" s="1"/>
  <c r="J192" i="3" a="1"/>
  <c r="J192" i="3" s="1"/>
  <c r="I192" i="3" a="1"/>
  <c r="I192" i="3" s="1"/>
  <c r="H192" i="3" a="1"/>
  <c r="H192" i="3" s="1"/>
  <c r="G192" i="3" a="1"/>
  <c r="G192" i="3" s="1"/>
  <c r="F192" i="3" a="1"/>
  <c r="F192" i="3" s="1"/>
  <c r="Q191" i="3" a="1"/>
  <c r="Q191" i="3" s="1"/>
  <c r="P191" i="3" a="1"/>
  <c r="P191" i="3" s="1"/>
  <c r="O191" i="3" a="1"/>
  <c r="O191" i="3" s="1"/>
  <c r="N191" i="3" a="1"/>
  <c r="N191" i="3" s="1"/>
  <c r="M191" i="3" a="1"/>
  <c r="M191" i="3" s="1"/>
  <c r="L191" i="3" a="1"/>
  <c r="L191" i="3" s="1"/>
  <c r="K191" i="3" a="1"/>
  <c r="K191" i="3" s="1"/>
  <c r="J191" i="3" a="1"/>
  <c r="J191" i="3" s="1"/>
  <c r="I191" i="3" a="1"/>
  <c r="I191" i="3" s="1"/>
  <c r="H191" i="3" a="1"/>
  <c r="H191" i="3" s="1"/>
  <c r="G191" i="3" a="1"/>
  <c r="G191" i="3" s="1"/>
  <c r="F191" i="3" a="1"/>
  <c r="F191" i="3" s="1"/>
  <c r="Q190" i="3" a="1"/>
  <c r="Q190" i="3" s="1"/>
  <c r="P190" i="3" a="1"/>
  <c r="P190" i="3" s="1"/>
  <c r="O190" i="3" a="1"/>
  <c r="O190" i="3" s="1"/>
  <c r="N190" i="3" a="1"/>
  <c r="N190" i="3" s="1"/>
  <c r="M190" i="3" a="1"/>
  <c r="M190" i="3" s="1"/>
  <c r="L190" i="3" a="1"/>
  <c r="L190" i="3" s="1"/>
  <c r="K190" i="3" a="1"/>
  <c r="K190" i="3" s="1"/>
  <c r="J190" i="3" a="1"/>
  <c r="J190" i="3" s="1"/>
  <c r="I190" i="3" a="1"/>
  <c r="I190" i="3" s="1"/>
  <c r="H190" i="3" a="1"/>
  <c r="H190" i="3" s="1"/>
  <c r="G190" i="3" a="1"/>
  <c r="G190" i="3" s="1"/>
  <c r="F190" i="3" a="1"/>
  <c r="F190" i="3" s="1"/>
  <c r="Q189" i="3" a="1"/>
  <c r="Q189" i="3" s="1"/>
  <c r="P189" i="3" a="1"/>
  <c r="P189" i="3" s="1"/>
  <c r="O189" i="3" a="1"/>
  <c r="O189" i="3" s="1"/>
  <c r="N189" i="3" a="1"/>
  <c r="N189" i="3" s="1"/>
  <c r="M189" i="3" a="1"/>
  <c r="M189" i="3" s="1"/>
  <c r="L189" i="3" a="1"/>
  <c r="L189" i="3" s="1"/>
  <c r="K189" i="3" a="1"/>
  <c r="K189" i="3" s="1"/>
  <c r="J189" i="3" a="1"/>
  <c r="J189" i="3" s="1"/>
  <c r="I189" i="3" a="1"/>
  <c r="I189" i="3" s="1"/>
  <c r="H189" i="3" a="1"/>
  <c r="H189" i="3" s="1"/>
  <c r="G189" i="3" a="1"/>
  <c r="G189" i="3" s="1"/>
  <c r="F189" i="3" a="1"/>
  <c r="F189" i="3" s="1"/>
  <c r="Q188" i="3" a="1"/>
  <c r="Q188" i="3" s="1"/>
  <c r="P188" i="3" a="1"/>
  <c r="P188" i="3" s="1"/>
  <c r="O188" i="3" a="1"/>
  <c r="O188" i="3" s="1"/>
  <c r="N188" i="3" a="1"/>
  <c r="N188" i="3" s="1"/>
  <c r="M188" i="3" a="1"/>
  <c r="M188" i="3" s="1"/>
  <c r="L188" i="3" a="1"/>
  <c r="L188" i="3" s="1"/>
  <c r="K188" i="3" a="1"/>
  <c r="K188" i="3" s="1"/>
  <c r="J188" i="3" a="1"/>
  <c r="J188" i="3" s="1"/>
  <c r="I188" i="3" a="1"/>
  <c r="I188" i="3" s="1"/>
  <c r="H188" i="3" a="1"/>
  <c r="H188" i="3" s="1"/>
  <c r="G188" i="3" a="1"/>
  <c r="G188" i="3" s="1"/>
  <c r="F188" i="3" a="1"/>
  <c r="F188" i="3" s="1"/>
  <c r="Q187" i="3" a="1"/>
  <c r="Q187" i="3" s="1"/>
  <c r="P187" i="3" a="1"/>
  <c r="P187" i="3" s="1"/>
  <c r="O187" i="3" a="1"/>
  <c r="O187" i="3" s="1"/>
  <c r="N187" i="3" a="1"/>
  <c r="N187" i="3" s="1"/>
  <c r="M187" i="3" a="1"/>
  <c r="M187" i="3" s="1"/>
  <c r="L187" i="3" a="1"/>
  <c r="L187" i="3" s="1"/>
  <c r="K187" i="3" a="1"/>
  <c r="K187" i="3" s="1"/>
  <c r="J187" i="3" a="1"/>
  <c r="J187" i="3" s="1"/>
  <c r="I187" i="3" a="1"/>
  <c r="I187" i="3" s="1"/>
  <c r="H187" i="3" a="1"/>
  <c r="H187" i="3" s="1"/>
  <c r="G187" i="3" a="1"/>
  <c r="G187" i="3" s="1"/>
  <c r="F187" i="3" a="1"/>
  <c r="F187" i="3" s="1"/>
  <c r="Q186" i="3" a="1"/>
  <c r="Q186" i="3" s="1"/>
  <c r="P186" i="3" a="1"/>
  <c r="P186" i="3" s="1"/>
  <c r="O186" i="3" a="1"/>
  <c r="O186" i="3" s="1"/>
  <c r="N186" i="3" a="1"/>
  <c r="N186" i="3" s="1"/>
  <c r="M186" i="3" a="1"/>
  <c r="M186" i="3" s="1"/>
  <c r="L186" i="3" a="1"/>
  <c r="L186" i="3" s="1"/>
  <c r="K186" i="3" a="1"/>
  <c r="K186" i="3" s="1"/>
  <c r="J186" i="3"/>
  <c r="J186" i="3" a="1"/>
  <c r="I186" i="3" a="1"/>
  <c r="I186" i="3" s="1"/>
  <c r="H186" i="3" a="1"/>
  <c r="H186" i="3" s="1"/>
  <c r="G186" i="3" a="1"/>
  <c r="G186" i="3" s="1"/>
  <c r="F186" i="3" a="1"/>
  <c r="F186" i="3" s="1"/>
  <c r="Q185" i="3" a="1"/>
  <c r="Q185" i="3" s="1"/>
  <c r="P185" i="3" a="1"/>
  <c r="P185" i="3" s="1"/>
  <c r="O185" i="3" a="1"/>
  <c r="O185" i="3" s="1"/>
  <c r="N185" i="3" a="1"/>
  <c r="N185" i="3" s="1"/>
  <c r="M185" i="3" a="1"/>
  <c r="M185" i="3" s="1"/>
  <c r="L185" i="3" a="1"/>
  <c r="L185" i="3" s="1"/>
  <c r="K185" i="3" a="1"/>
  <c r="K185" i="3" s="1"/>
  <c r="J185" i="3" a="1"/>
  <c r="J185" i="3" s="1"/>
  <c r="I185" i="3" a="1"/>
  <c r="I185" i="3" s="1"/>
  <c r="H185" i="3" a="1"/>
  <c r="H185" i="3" s="1"/>
  <c r="G185" i="3" a="1"/>
  <c r="G185" i="3" s="1"/>
  <c r="F185" i="3" a="1"/>
  <c r="F185" i="3" s="1"/>
  <c r="Q184" i="3" a="1"/>
  <c r="Q184" i="3" s="1"/>
  <c r="P184" i="3" a="1"/>
  <c r="P184" i="3" s="1"/>
  <c r="O184" i="3" a="1"/>
  <c r="O184" i="3" s="1"/>
  <c r="N184" i="3" a="1"/>
  <c r="N184" i="3" s="1"/>
  <c r="M184" i="3" a="1"/>
  <c r="M184" i="3" s="1"/>
  <c r="L184" i="3" a="1"/>
  <c r="L184" i="3" s="1"/>
  <c r="K184" i="3" a="1"/>
  <c r="K184" i="3" s="1"/>
  <c r="J184" i="3" a="1"/>
  <c r="J184" i="3" s="1"/>
  <c r="I184" i="3" a="1"/>
  <c r="I184" i="3" s="1"/>
  <c r="H184" i="3" a="1"/>
  <c r="H184" i="3" s="1"/>
  <c r="G184" i="3" a="1"/>
  <c r="G184" i="3" s="1"/>
  <c r="F184" i="3" a="1"/>
  <c r="F184" i="3" s="1"/>
  <c r="Q183" i="3" a="1"/>
  <c r="Q183" i="3" s="1"/>
  <c r="P183" i="3" a="1"/>
  <c r="P183" i="3" s="1"/>
  <c r="O183" i="3" a="1"/>
  <c r="O183" i="3" s="1"/>
  <c r="N183" i="3" a="1"/>
  <c r="N183" i="3" s="1"/>
  <c r="M183" i="3" a="1"/>
  <c r="M183" i="3" s="1"/>
  <c r="L183" i="3" a="1"/>
  <c r="L183" i="3" s="1"/>
  <c r="K183" i="3" a="1"/>
  <c r="K183" i="3" s="1"/>
  <c r="J183" i="3" a="1"/>
  <c r="J183" i="3" s="1"/>
  <c r="I183" i="3" a="1"/>
  <c r="I183" i="3" s="1"/>
  <c r="H183" i="3" a="1"/>
  <c r="H183" i="3" s="1"/>
  <c r="G183" i="3" a="1"/>
  <c r="G183" i="3" s="1"/>
  <c r="F183" i="3" a="1"/>
  <c r="F183" i="3" s="1"/>
  <c r="Q182" i="3" a="1"/>
  <c r="Q182" i="3" s="1"/>
  <c r="P182" i="3" a="1"/>
  <c r="P182" i="3" s="1"/>
  <c r="O182" i="3" a="1"/>
  <c r="O182" i="3" s="1"/>
  <c r="N182" i="3" a="1"/>
  <c r="N182" i="3" s="1"/>
  <c r="M182" i="3" a="1"/>
  <c r="M182" i="3" s="1"/>
  <c r="L182" i="3" a="1"/>
  <c r="L182" i="3" s="1"/>
  <c r="K182" i="3" a="1"/>
  <c r="K182" i="3" s="1"/>
  <c r="J182" i="3" a="1"/>
  <c r="J182" i="3" s="1"/>
  <c r="I182" i="3" a="1"/>
  <c r="I182" i="3" s="1"/>
  <c r="H182" i="3" a="1"/>
  <c r="H182" i="3" s="1"/>
  <c r="G182" i="3" a="1"/>
  <c r="G182" i="3" s="1"/>
  <c r="F182" i="3" a="1"/>
  <c r="F182" i="3" s="1"/>
  <c r="Q181" i="3" a="1"/>
  <c r="Q181" i="3" s="1"/>
  <c r="P181" i="3" a="1"/>
  <c r="P181" i="3" s="1"/>
  <c r="O181" i="3" a="1"/>
  <c r="O181" i="3" s="1"/>
  <c r="N181" i="3" a="1"/>
  <c r="N181" i="3" s="1"/>
  <c r="M181" i="3" a="1"/>
  <c r="M181" i="3" s="1"/>
  <c r="L181" i="3" a="1"/>
  <c r="L181" i="3" s="1"/>
  <c r="K181" i="3" a="1"/>
  <c r="K181" i="3" s="1"/>
  <c r="J181" i="3" a="1"/>
  <c r="J181" i="3" s="1"/>
  <c r="I181" i="3" a="1"/>
  <c r="I181" i="3" s="1"/>
  <c r="H181" i="3" a="1"/>
  <c r="H181" i="3" s="1"/>
  <c r="G181" i="3" a="1"/>
  <c r="G181" i="3" s="1"/>
  <c r="F181" i="3" a="1"/>
  <c r="F181" i="3" s="1"/>
  <c r="Q180" i="3" a="1"/>
  <c r="Q180" i="3" s="1"/>
  <c r="P180" i="3" a="1"/>
  <c r="P180" i="3" s="1"/>
  <c r="O180" i="3" a="1"/>
  <c r="O180" i="3" s="1"/>
  <c r="N180" i="3" a="1"/>
  <c r="N180" i="3" s="1"/>
  <c r="M180" i="3" a="1"/>
  <c r="M180" i="3" s="1"/>
  <c r="L180" i="3" a="1"/>
  <c r="L180" i="3" s="1"/>
  <c r="K180" i="3" a="1"/>
  <c r="K180" i="3" s="1"/>
  <c r="J180" i="3" a="1"/>
  <c r="J180" i="3" s="1"/>
  <c r="I180" i="3" a="1"/>
  <c r="I180" i="3" s="1"/>
  <c r="H180" i="3" a="1"/>
  <c r="H180" i="3" s="1"/>
  <c r="G180" i="3" a="1"/>
  <c r="G180" i="3" s="1"/>
  <c r="F180" i="3" a="1"/>
  <c r="F180" i="3" s="1"/>
  <c r="Q179" i="3" a="1"/>
  <c r="Q179" i="3" s="1"/>
  <c r="P179" i="3" a="1"/>
  <c r="P179" i="3" s="1"/>
  <c r="O179" i="3" a="1"/>
  <c r="O179" i="3" s="1"/>
  <c r="N179" i="3" a="1"/>
  <c r="N179" i="3" s="1"/>
  <c r="M179" i="3" a="1"/>
  <c r="M179" i="3" s="1"/>
  <c r="L179" i="3" a="1"/>
  <c r="L179" i="3" s="1"/>
  <c r="K179" i="3" a="1"/>
  <c r="K179" i="3" s="1"/>
  <c r="J179" i="3" a="1"/>
  <c r="J179" i="3" s="1"/>
  <c r="I179" i="3" a="1"/>
  <c r="I179" i="3" s="1"/>
  <c r="H179" i="3" a="1"/>
  <c r="H179" i="3" s="1"/>
  <c r="G179" i="3" a="1"/>
  <c r="G179" i="3" s="1"/>
  <c r="F179" i="3" a="1"/>
  <c r="F179" i="3" s="1"/>
  <c r="Q178" i="3" a="1"/>
  <c r="Q178" i="3" s="1"/>
  <c r="P178" i="3" a="1"/>
  <c r="P178" i="3" s="1"/>
  <c r="O178" i="3" a="1"/>
  <c r="O178" i="3" s="1"/>
  <c r="N178" i="3" a="1"/>
  <c r="N178" i="3" s="1"/>
  <c r="M178" i="3" a="1"/>
  <c r="M178" i="3" s="1"/>
  <c r="L178" i="3" a="1"/>
  <c r="L178" i="3" s="1"/>
  <c r="K178" i="3" a="1"/>
  <c r="K178" i="3" s="1"/>
  <c r="J178" i="3" a="1"/>
  <c r="J178" i="3" s="1"/>
  <c r="I178" i="3" a="1"/>
  <c r="I178" i="3" s="1"/>
  <c r="H178" i="3" a="1"/>
  <c r="H178" i="3" s="1"/>
  <c r="G178" i="3" a="1"/>
  <c r="G178" i="3" s="1"/>
  <c r="F178" i="3" a="1"/>
  <c r="F178" i="3" s="1"/>
  <c r="Q177" i="3" a="1"/>
  <c r="Q177" i="3" s="1"/>
  <c r="P177" i="3" a="1"/>
  <c r="P177" i="3" s="1"/>
  <c r="O177" i="3" a="1"/>
  <c r="O177" i="3" s="1"/>
  <c r="N177" i="3" a="1"/>
  <c r="N177" i="3" s="1"/>
  <c r="M177" i="3" a="1"/>
  <c r="M177" i="3" s="1"/>
  <c r="L177" i="3" a="1"/>
  <c r="L177" i="3" s="1"/>
  <c r="K177" i="3" a="1"/>
  <c r="K177" i="3" s="1"/>
  <c r="J177" i="3" a="1"/>
  <c r="J177" i="3" s="1"/>
  <c r="I177" i="3" a="1"/>
  <c r="I177" i="3" s="1"/>
  <c r="H177" i="3" a="1"/>
  <c r="H177" i="3" s="1"/>
  <c r="G177" i="3" a="1"/>
  <c r="G177" i="3" s="1"/>
  <c r="F177" i="3" a="1"/>
  <c r="F177" i="3" s="1"/>
  <c r="Q176" i="3" a="1"/>
  <c r="Q176" i="3" s="1"/>
  <c r="P176" i="3" a="1"/>
  <c r="P176" i="3" s="1"/>
  <c r="O176" i="3" a="1"/>
  <c r="O176" i="3" s="1"/>
  <c r="N176" i="3" a="1"/>
  <c r="N176" i="3" s="1"/>
  <c r="M176" i="3" a="1"/>
  <c r="M176" i="3" s="1"/>
  <c r="L176" i="3"/>
  <c r="L176" i="3" a="1"/>
  <c r="K176" i="3" a="1"/>
  <c r="K176" i="3" s="1"/>
  <c r="J176" i="3" a="1"/>
  <c r="J176" i="3" s="1"/>
  <c r="I176" i="3" a="1"/>
  <c r="I176" i="3" s="1"/>
  <c r="H176" i="3" a="1"/>
  <c r="H176" i="3" s="1"/>
  <c r="G176" i="3" a="1"/>
  <c r="G176" i="3" s="1"/>
  <c r="F176" i="3" a="1"/>
  <c r="F176" i="3" s="1"/>
  <c r="Q175" i="3" a="1"/>
  <c r="Q175" i="3" s="1"/>
  <c r="P175" i="3" a="1"/>
  <c r="P175" i="3" s="1"/>
  <c r="O175" i="3" a="1"/>
  <c r="O175" i="3" s="1"/>
  <c r="N175" i="3" a="1"/>
  <c r="N175" i="3" s="1"/>
  <c r="M175" i="3" a="1"/>
  <c r="M175" i="3" s="1"/>
  <c r="L175" i="3" a="1"/>
  <c r="L175" i="3" s="1"/>
  <c r="K175" i="3" a="1"/>
  <c r="K175" i="3" s="1"/>
  <c r="J175" i="3" a="1"/>
  <c r="J175" i="3" s="1"/>
  <c r="I175" i="3" a="1"/>
  <c r="I175" i="3" s="1"/>
  <c r="H175" i="3" a="1"/>
  <c r="H175" i="3" s="1"/>
  <c r="G175" i="3" a="1"/>
  <c r="G175" i="3" s="1"/>
  <c r="F175" i="3" a="1"/>
  <c r="F175" i="3" s="1"/>
  <c r="Q174" i="3" a="1"/>
  <c r="Q174" i="3" s="1"/>
  <c r="P174" i="3" a="1"/>
  <c r="P174" i="3" s="1"/>
  <c r="O174" i="3" a="1"/>
  <c r="O174" i="3" s="1"/>
  <c r="N174" i="3" a="1"/>
  <c r="N174" i="3" s="1"/>
  <c r="M174" i="3" a="1"/>
  <c r="M174" i="3" s="1"/>
  <c r="L174" i="3" a="1"/>
  <c r="L174" i="3" s="1"/>
  <c r="K174" i="3" a="1"/>
  <c r="K174" i="3" s="1"/>
  <c r="J174" i="3" a="1"/>
  <c r="J174" i="3" s="1"/>
  <c r="I174" i="3" a="1"/>
  <c r="I174" i="3" s="1"/>
  <c r="H174" i="3" a="1"/>
  <c r="H174" i="3" s="1"/>
  <c r="G174" i="3" a="1"/>
  <c r="G174" i="3" s="1"/>
  <c r="F174" i="3" a="1"/>
  <c r="F174" i="3" s="1"/>
  <c r="Q173" i="3" a="1"/>
  <c r="Q173" i="3" s="1"/>
  <c r="P173" i="3" a="1"/>
  <c r="P173" i="3" s="1"/>
  <c r="O173" i="3" a="1"/>
  <c r="O173" i="3" s="1"/>
  <c r="N173" i="3" a="1"/>
  <c r="N173" i="3" s="1"/>
  <c r="M173" i="3" a="1"/>
  <c r="M173" i="3" s="1"/>
  <c r="L173" i="3" a="1"/>
  <c r="L173" i="3" s="1"/>
  <c r="K173" i="3" a="1"/>
  <c r="K173" i="3" s="1"/>
  <c r="J173" i="3" a="1"/>
  <c r="J173" i="3" s="1"/>
  <c r="I173" i="3" a="1"/>
  <c r="I173" i="3" s="1"/>
  <c r="H173" i="3" a="1"/>
  <c r="H173" i="3" s="1"/>
  <c r="G173" i="3" a="1"/>
  <c r="G173" i="3" s="1"/>
  <c r="F173" i="3" a="1"/>
  <c r="F173" i="3" s="1"/>
  <c r="Q172" i="3" a="1"/>
  <c r="Q172" i="3" s="1"/>
  <c r="P172" i="3" a="1"/>
  <c r="P172" i="3" s="1"/>
  <c r="O172" i="3" a="1"/>
  <c r="O172" i="3" s="1"/>
  <c r="N172" i="3" a="1"/>
  <c r="N172" i="3" s="1"/>
  <c r="M172" i="3" a="1"/>
  <c r="M172" i="3" s="1"/>
  <c r="L172" i="3" a="1"/>
  <c r="L172" i="3" s="1"/>
  <c r="K172" i="3" a="1"/>
  <c r="K172" i="3" s="1"/>
  <c r="J172" i="3" a="1"/>
  <c r="J172" i="3" s="1"/>
  <c r="I172" i="3" a="1"/>
  <c r="I172" i="3" s="1"/>
  <c r="H172" i="3" a="1"/>
  <c r="H172" i="3" s="1"/>
  <c r="G172" i="3" a="1"/>
  <c r="G172" i="3" s="1"/>
  <c r="F172" i="3" a="1"/>
  <c r="F172" i="3" s="1"/>
  <c r="Q171" i="3" a="1"/>
  <c r="Q171" i="3" s="1"/>
  <c r="P171" i="3" a="1"/>
  <c r="P171" i="3" s="1"/>
  <c r="O171" i="3" a="1"/>
  <c r="O171" i="3" s="1"/>
  <c r="N171" i="3" a="1"/>
  <c r="N171" i="3" s="1"/>
  <c r="M171" i="3" a="1"/>
  <c r="M171" i="3" s="1"/>
  <c r="L171" i="3" a="1"/>
  <c r="L171" i="3" s="1"/>
  <c r="K171" i="3" a="1"/>
  <c r="K171" i="3" s="1"/>
  <c r="J171" i="3" a="1"/>
  <c r="J171" i="3" s="1"/>
  <c r="I171" i="3"/>
  <c r="I171" i="3" a="1"/>
  <c r="H171" i="3" a="1"/>
  <c r="H171" i="3" s="1"/>
  <c r="G171" i="3" a="1"/>
  <c r="G171" i="3" s="1"/>
  <c r="F171" i="3" a="1"/>
  <c r="F171" i="3" s="1"/>
  <c r="Q170" i="3" a="1"/>
  <c r="Q170" i="3" s="1"/>
  <c r="P170" i="3" a="1"/>
  <c r="P170" i="3" s="1"/>
  <c r="O170" i="3" a="1"/>
  <c r="O170" i="3" s="1"/>
  <c r="N170" i="3" a="1"/>
  <c r="N170" i="3" s="1"/>
  <c r="M170" i="3" a="1"/>
  <c r="M170" i="3" s="1"/>
  <c r="L170" i="3" a="1"/>
  <c r="L170" i="3" s="1"/>
  <c r="K170" i="3" a="1"/>
  <c r="K170" i="3" s="1"/>
  <c r="J170" i="3" a="1"/>
  <c r="J170" i="3" s="1"/>
  <c r="I170" i="3" a="1"/>
  <c r="I170" i="3" s="1"/>
  <c r="H170" i="3" a="1"/>
  <c r="H170" i="3" s="1"/>
  <c r="G170" i="3" a="1"/>
  <c r="G170" i="3" s="1"/>
  <c r="F170" i="3" a="1"/>
  <c r="F170" i="3" s="1"/>
  <c r="Q169" i="3" a="1"/>
  <c r="Q169" i="3" s="1"/>
  <c r="P169" i="3" a="1"/>
  <c r="P169" i="3" s="1"/>
  <c r="O169" i="3" a="1"/>
  <c r="O169" i="3" s="1"/>
  <c r="N169" i="3" a="1"/>
  <c r="N169" i="3" s="1"/>
  <c r="M169" i="3" a="1"/>
  <c r="M169" i="3" s="1"/>
  <c r="L169" i="3" a="1"/>
  <c r="L169" i="3" s="1"/>
  <c r="K169" i="3" a="1"/>
  <c r="K169" i="3" s="1"/>
  <c r="J169" i="3" a="1"/>
  <c r="J169" i="3" s="1"/>
  <c r="I169" i="3" a="1"/>
  <c r="I169" i="3" s="1"/>
  <c r="H169" i="3" a="1"/>
  <c r="H169" i="3" s="1"/>
  <c r="G169" i="3"/>
  <c r="G169" i="3" a="1"/>
  <c r="F169" i="3" a="1"/>
  <c r="F169" i="3" s="1"/>
  <c r="Q168" i="3" a="1"/>
  <c r="Q168" i="3" s="1"/>
  <c r="P168" i="3" a="1"/>
  <c r="P168" i="3" s="1"/>
  <c r="O168" i="3" a="1"/>
  <c r="O168" i="3" s="1"/>
  <c r="N168" i="3" a="1"/>
  <c r="N168" i="3" s="1"/>
  <c r="M168" i="3" a="1"/>
  <c r="M168" i="3" s="1"/>
  <c r="L168" i="3" a="1"/>
  <c r="L168" i="3" s="1"/>
  <c r="K168" i="3" a="1"/>
  <c r="K168" i="3" s="1"/>
  <c r="J168" i="3" a="1"/>
  <c r="J168" i="3" s="1"/>
  <c r="I168" i="3" a="1"/>
  <c r="I168" i="3" s="1"/>
  <c r="H168" i="3" a="1"/>
  <c r="H168" i="3" s="1"/>
  <c r="G168" i="3" a="1"/>
  <c r="G168" i="3" s="1"/>
  <c r="F168" i="3" a="1"/>
  <c r="F168" i="3" s="1"/>
  <c r="Q167" i="3" a="1"/>
  <c r="Q167" i="3" s="1"/>
  <c r="P167" i="3" a="1"/>
  <c r="P167" i="3" s="1"/>
  <c r="O167" i="3" a="1"/>
  <c r="O167" i="3" s="1"/>
  <c r="N167" i="3" a="1"/>
  <c r="N167" i="3" s="1"/>
  <c r="M167" i="3" a="1"/>
  <c r="M167" i="3" s="1"/>
  <c r="L167" i="3" a="1"/>
  <c r="L167" i="3" s="1"/>
  <c r="K167" i="3" a="1"/>
  <c r="K167" i="3" s="1"/>
  <c r="J167" i="3" a="1"/>
  <c r="J167" i="3" s="1"/>
  <c r="I167" i="3" a="1"/>
  <c r="I167" i="3" s="1"/>
  <c r="H167" i="3" a="1"/>
  <c r="H167" i="3" s="1"/>
  <c r="G167" i="3" a="1"/>
  <c r="G167" i="3" s="1"/>
  <c r="F167" i="3" a="1"/>
  <c r="F167" i="3" s="1"/>
  <c r="Q166" i="3" a="1"/>
  <c r="Q166" i="3" s="1"/>
  <c r="P166" i="3" a="1"/>
  <c r="P166" i="3" s="1"/>
  <c r="O166" i="3" a="1"/>
  <c r="O166" i="3" s="1"/>
  <c r="N166" i="3" a="1"/>
  <c r="N166" i="3" s="1"/>
  <c r="M166" i="3" a="1"/>
  <c r="M166" i="3" s="1"/>
  <c r="L166" i="3" a="1"/>
  <c r="L166" i="3" s="1"/>
  <c r="K166" i="3" a="1"/>
  <c r="K166" i="3" s="1"/>
  <c r="J166" i="3" a="1"/>
  <c r="J166" i="3" s="1"/>
  <c r="I166" i="3" a="1"/>
  <c r="I166" i="3" s="1"/>
  <c r="H166" i="3" a="1"/>
  <c r="H166" i="3" s="1"/>
  <c r="G166" i="3" a="1"/>
  <c r="G166" i="3" s="1"/>
  <c r="F166" i="3" a="1"/>
  <c r="F166" i="3" s="1"/>
  <c r="Q163" i="3" a="1"/>
  <c r="Q163" i="3" s="1"/>
  <c r="P163" i="3" a="1"/>
  <c r="P163" i="3" s="1"/>
  <c r="O163" i="3" a="1"/>
  <c r="O163" i="3" s="1"/>
  <c r="N163" i="3" a="1"/>
  <c r="N163" i="3" s="1"/>
  <c r="M163" i="3" a="1"/>
  <c r="M163" i="3" s="1"/>
  <c r="L163" i="3" a="1"/>
  <c r="L163" i="3" s="1"/>
  <c r="K163" i="3" a="1"/>
  <c r="K163" i="3" s="1"/>
  <c r="J163" i="3" a="1"/>
  <c r="J163" i="3" s="1"/>
  <c r="I163" i="3" a="1"/>
  <c r="I163" i="3" s="1"/>
  <c r="H163" i="3" a="1"/>
  <c r="H163" i="3" s="1"/>
  <c r="G163" i="3" a="1"/>
  <c r="G163" i="3" s="1"/>
  <c r="F163" i="3" a="1"/>
  <c r="F163" i="3" s="1"/>
  <c r="Q162" i="3" a="1"/>
  <c r="Q162" i="3" s="1"/>
  <c r="P162" i="3" a="1"/>
  <c r="P162" i="3" s="1"/>
  <c r="O162" i="3" a="1"/>
  <c r="O162" i="3" s="1"/>
  <c r="N162" i="3" a="1"/>
  <c r="N162" i="3" s="1"/>
  <c r="M162" i="3" a="1"/>
  <c r="M162" i="3" s="1"/>
  <c r="L162" i="3" a="1"/>
  <c r="L162" i="3" s="1"/>
  <c r="K162" i="3" a="1"/>
  <c r="K162" i="3" s="1"/>
  <c r="J162" i="3" a="1"/>
  <c r="J162" i="3" s="1"/>
  <c r="I162" i="3" a="1"/>
  <c r="I162" i="3" s="1"/>
  <c r="H162" i="3" a="1"/>
  <c r="H162" i="3" s="1"/>
  <c r="G162" i="3" a="1"/>
  <c r="G162" i="3" s="1"/>
  <c r="F162" i="3" a="1"/>
  <c r="F162" i="3" s="1"/>
  <c r="Q161" i="3" a="1"/>
  <c r="Q161" i="3" s="1"/>
  <c r="P161" i="3" a="1"/>
  <c r="P161" i="3" s="1"/>
  <c r="O161" i="3" a="1"/>
  <c r="O161" i="3" s="1"/>
  <c r="N161" i="3" a="1"/>
  <c r="N161" i="3" s="1"/>
  <c r="M161" i="3" a="1"/>
  <c r="M161" i="3" s="1"/>
  <c r="L161" i="3" a="1"/>
  <c r="L161" i="3" s="1"/>
  <c r="K161" i="3" a="1"/>
  <c r="K161" i="3" s="1"/>
  <c r="J161" i="3"/>
  <c r="J161" i="3" a="1"/>
  <c r="I161" i="3" a="1"/>
  <c r="I161" i="3" s="1"/>
  <c r="H161" i="3" a="1"/>
  <c r="H161" i="3" s="1"/>
  <c r="G161" i="3" a="1"/>
  <c r="G161" i="3" s="1"/>
  <c r="F161" i="3" a="1"/>
  <c r="F161" i="3" s="1"/>
  <c r="Q160" i="3" a="1"/>
  <c r="Q160" i="3" s="1"/>
  <c r="P160" i="3" a="1"/>
  <c r="P160" i="3" s="1"/>
  <c r="O160" i="3" a="1"/>
  <c r="O160" i="3" s="1"/>
  <c r="N160" i="3" a="1"/>
  <c r="N160" i="3" s="1"/>
  <c r="M160" i="3" a="1"/>
  <c r="M160" i="3" s="1"/>
  <c r="L160" i="3" a="1"/>
  <c r="L160" i="3" s="1"/>
  <c r="K160" i="3" a="1"/>
  <c r="K160" i="3" s="1"/>
  <c r="J160" i="3" a="1"/>
  <c r="J160" i="3" s="1"/>
  <c r="I160" i="3" a="1"/>
  <c r="I160" i="3" s="1"/>
  <c r="H160" i="3" a="1"/>
  <c r="H160" i="3" s="1"/>
  <c r="G160" i="3" a="1"/>
  <c r="G160" i="3" s="1"/>
  <c r="F160" i="3" a="1"/>
  <c r="F160" i="3" s="1"/>
  <c r="Q159" i="3" a="1"/>
  <c r="Q159" i="3" s="1"/>
  <c r="P159" i="3" a="1"/>
  <c r="P159" i="3" s="1"/>
  <c r="O159" i="3" a="1"/>
  <c r="O159" i="3" s="1"/>
  <c r="N159" i="3" a="1"/>
  <c r="N159" i="3" s="1"/>
  <c r="M159" i="3" a="1"/>
  <c r="M159" i="3" s="1"/>
  <c r="L159" i="3" a="1"/>
  <c r="L159" i="3" s="1"/>
  <c r="K159" i="3" a="1"/>
  <c r="K159" i="3" s="1"/>
  <c r="J159" i="3" a="1"/>
  <c r="J159" i="3" s="1"/>
  <c r="I159" i="3" a="1"/>
  <c r="I159" i="3" s="1"/>
  <c r="H159" i="3" a="1"/>
  <c r="H159" i="3" s="1"/>
  <c r="G159" i="3" a="1"/>
  <c r="G159" i="3" s="1"/>
  <c r="F159" i="3" a="1"/>
  <c r="F159" i="3" s="1"/>
  <c r="Q158" i="3" a="1"/>
  <c r="Q158" i="3" s="1"/>
  <c r="P158" i="3" a="1"/>
  <c r="P158" i="3" s="1"/>
  <c r="O158" i="3" a="1"/>
  <c r="O158" i="3" s="1"/>
  <c r="N158" i="3" a="1"/>
  <c r="N158" i="3" s="1"/>
  <c r="M158" i="3" a="1"/>
  <c r="M158" i="3" s="1"/>
  <c r="L158" i="3"/>
  <c r="L158" i="3" a="1"/>
  <c r="K158" i="3" a="1"/>
  <c r="K158" i="3" s="1"/>
  <c r="J158" i="3" a="1"/>
  <c r="J158" i="3" s="1"/>
  <c r="I158" i="3" a="1"/>
  <c r="I158" i="3" s="1"/>
  <c r="H158" i="3" a="1"/>
  <c r="H158" i="3" s="1"/>
  <c r="G158" i="3" a="1"/>
  <c r="G158" i="3" s="1"/>
  <c r="F158" i="3" a="1"/>
  <c r="F158" i="3" s="1"/>
  <c r="Q157" i="3" a="1"/>
  <c r="Q157" i="3" s="1"/>
  <c r="P157" i="3" a="1"/>
  <c r="P157" i="3" s="1"/>
  <c r="O157" i="3" a="1"/>
  <c r="O157" i="3" s="1"/>
  <c r="N157" i="3" a="1"/>
  <c r="N157" i="3" s="1"/>
  <c r="M157" i="3" a="1"/>
  <c r="M157" i="3" s="1"/>
  <c r="L157" i="3" a="1"/>
  <c r="L157" i="3" s="1"/>
  <c r="K157" i="3" a="1"/>
  <c r="K157" i="3" s="1"/>
  <c r="J157" i="3" a="1"/>
  <c r="J157" i="3" s="1"/>
  <c r="I157" i="3" a="1"/>
  <c r="I157" i="3" s="1"/>
  <c r="H157" i="3" a="1"/>
  <c r="H157" i="3" s="1"/>
  <c r="G157" i="3" a="1"/>
  <c r="G157" i="3" s="1"/>
  <c r="F157" i="3" a="1"/>
  <c r="F157" i="3" s="1"/>
  <c r="Q156" i="3" a="1"/>
  <c r="Q156" i="3" s="1"/>
  <c r="P156" i="3" a="1"/>
  <c r="P156" i="3" s="1"/>
  <c r="O156" i="3" a="1"/>
  <c r="O156" i="3" s="1"/>
  <c r="N156" i="3" a="1"/>
  <c r="N156" i="3" s="1"/>
  <c r="M156" i="3" a="1"/>
  <c r="M156" i="3" s="1"/>
  <c r="L156" i="3" a="1"/>
  <c r="L156" i="3" s="1"/>
  <c r="K156" i="3" a="1"/>
  <c r="K156" i="3" s="1"/>
  <c r="J156" i="3" a="1"/>
  <c r="J156" i="3" s="1"/>
  <c r="I156" i="3" a="1"/>
  <c r="I156" i="3" s="1"/>
  <c r="H156" i="3" a="1"/>
  <c r="H156" i="3" s="1"/>
  <c r="G156" i="3" a="1"/>
  <c r="G156" i="3" s="1"/>
  <c r="F156" i="3" a="1"/>
  <c r="F156" i="3" s="1"/>
  <c r="Q155" i="3" a="1"/>
  <c r="Q155" i="3" s="1"/>
  <c r="P155" i="3" a="1"/>
  <c r="P155" i="3" s="1"/>
  <c r="O155" i="3" a="1"/>
  <c r="O155" i="3" s="1"/>
  <c r="N155" i="3" a="1"/>
  <c r="N155" i="3" s="1"/>
  <c r="M155" i="3" a="1"/>
  <c r="M155" i="3" s="1"/>
  <c r="L155" i="3" a="1"/>
  <c r="L155" i="3" s="1"/>
  <c r="K155" i="3" a="1"/>
  <c r="K155" i="3" s="1"/>
  <c r="J155" i="3" a="1"/>
  <c r="J155" i="3" s="1"/>
  <c r="I155" i="3" a="1"/>
  <c r="I155" i="3" s="1"/>
  <c r="H155" i="3" a="1"/>
  <c r="H155" i="3" s="1"/>
  <c r="G155" i="3" a="1"/>
  <c r="G155" i="3" s="1"/>
  <c r="F155" i="3" a="1"/>
  <c r="F155" i="3" s="1"/>
  <c r="Q154" i="3" a="1"/>
  <c r="Q154" i="3" s="1"/>
  <c r="P154" i="3" a="1"/>
  <c r="P154" i="3" s="1"/>
  <c r="O154" i="3" a="1"/>
  <c r="O154" i="3" s="1"/>
  <c r="N154" i="3" a="1"/>
  <c r="N154" i="3" s="1"/>
  <c r="M154" i="3" a="1"/>
  <c r="M154" i="3" s="1"/>
  <c r="L154" i="3" a="1"/>
  <c r="L154" i="3" s="1"/>
  <c r="K154" i="3" a="1"/>
  <c r="K154" i="3" s="1"/>
  <c r="J154" i="3" a="1"/>
  <c r="J154" i="3" s="1"/>
  <c r="I154" i="3" a="1"/>
  <c r="I154" i="3" s="1"/>
  <c r="H154" i="3" a="1"/>
  <c r="H154" i="3" s="1"/>
  <c r="G154" i="3" a="1"/>
  <c r="G154" i="3" s="1"/>
  <c r="F154" i="3" a="1"/>
  <c r="F154" i="3" s="1"/>
  <c r="Q153" i="3" a="1"/>
  <c r="Q153" i="3" s="1"/>
  <c r="P153" i="3" a="1"/>
  <c r="P153" i="3" s="1"/>
  <c r="O153" i="3" a="1"/>
  <c r="O153" i="3" s="1"/>
  <c r="N153" i="3" a="1"/>
  <c r="N153" i="3" s="1"/>
  <c r="M153" i="3" a="1"/>
  <c r="M153" i="3" s="1"/>
  <c r="L153" i="3" a="1"/>
  <c r="L153" i="3" s="1"/>
  <c r="K153" i="3" a="1"/>
  <c r="K153" i="3" s="1"/>
  <c r="J153" i="3" a="1"/>
  <c r="J153" i="3" s="1"/>
  <c r="I153" i="3" a="1"/>
  <c r="I153" i="3" s="1"/>
  <c r="H153" i="3" a="1"/>
  <c r="H153" i="3" s="1"/>
  <c r="G153" i="3" a="1"/>
  <c r="G153" i="3" s="1"/>
  <c r="F153" i="3" a="1"/>
  <c r="F153" i="3" s="1"/>
  <c r="Q152" i="3" a="1"/>
  <c r="Q152" i="3" s="1"/>
  <c r="P152" i="3" a="1"/>
  <c r="P152" i="3" s="1"/>
  <c r="O152" i="3" a="1"/>
  <c r="O152" i="3" s="1"/>
  <c r="N152" i="3" a="1"/>
  <c r="N152" i="3" s="1"/>
  <c r="M152" i="3" a="1"/>
  <c r="M152" i="3" s="1"/>
  <c r="L152" i="3" a="1"/>
  <c r="L152" i="3" s="1"/>
  <c r="K152" i="3" a="1"/>
  <c r="K152" i="3" s="1"/>
  <c r="J152" i="3" a="1"/>
  <c r="J152" i="3" s="1"/>
  <c r="I152" i="3" a="1"/>
  <c r="I152" i="3" s="1"/>
  <c r="H152" i="3" a="1"/>
  <c r="H152" i="3" s="1"/>
  <c r="G152" i="3" a="1"/>
  <c r="G152" i="3" s="1"/>
  <c r="F152" i="3" a="1"/>
  <c r="F152" i="3" s="1"/>
  <c r="Q151" i="3" a="1"/>
  <c r="Q151" i="3" s="1"/>
  <c r="P151" i="3" a="1"/>
  <c r="P151" i="3" s="1"/>
  <c r="O151" i="3" a="1"/>
  <c r="O151" i="3" s="1"/>
  <c r="N151" i="3" a="1"/>
  <c r="N151" i="3" s="1"/>
  <c r="M151" i="3" a="1"/>
  <c r="M151" i="3" s="1"/>
  <c r="L151" i="3" a="1"/>
  <c r="L151" i="3" s="1"/>
  <c r="K151" i="3" a="1"/>
  <c r="K151" i="3" s="1"/>
  <c r="J151" i="3" a="1"/>
  <c r="J151" i="3" s="1"/>
  <c r="I151" i="3" a="1"/>
  <c r="I151" i="3" s="1"/>
  <c r="H151" i="3" a="1"/>
  <c r="H151" i="3" s="1"/>
  <c r="G151" i="3" a="1"/>
  <c r="G151" i="3" s="1"/>
  <c r="F151" i="3" a="1"/>
  <c r="F151" i="3" s="1"/>
  <c r="Q150" i="3" a="1"/>
  <c r="Q150" i="3" s="1"/>
  <c r="P150" i="3" a="1"/>
  <c r="P150" i="3" s="1"/>
  <c r="O150" i="3" a="1"/>
  <c r="O150" i="3" s="1"/>
  <c r="N150" i="3" a="1"/>
  <c r="N150" i="3" s="1"/>
  <c r="M150" i="3" a="1"/>
  <c r="M150" i="3" s="1"/>
  <c r="L150" i="3" a="1"/>
  <c r="L150" i="3" s="1"/>
  <c r="K150" i="3" a="1"/>
  <c r="K150" i="3" s="1"/>
  <c r="J150" i="3" a="1"/>
  <c r="J150" i="3" s="1"/>
  <c r="I150" i="3" a="1"/>
  <c r="I150" i="3" s="1"/>
  <c r="H150" i="3" a="1"/>
  <c r="H150" i="3" s="1"/>
  <c r="G150" i="3" a="1"/>
  <c r="G150" i="3" s="1"/>
  <c r="F150" i="3" a="1"/>
  <c r="F150" i="3" s="1"/>
  <c r="Q149" i="3" a="1"/>
  <c r="Q149" i="3" s="1"/>
  <c r="P149" i="3" a="1"/>
  <c r="P149" i="3" s="1"/>
  <c r="O149" i="3" a="1"/>
  <c r="O149" i="3" s="1"/>
  <c r="N149" i="3" a="1"/>
  <c r="N149" i="3" s="1"/>
  <c r="M149" i="3" a="1"/>
  <c r="M149" i="3" s="1"/>
  <c r="L149" i="3" a="1"/>
  <c r="L149" i="3" s="1"/>
  <c r="K149" i="3" a="1"/>
  <c r="K149" i="3" s="1"/>
  <c r="J149" i="3" a="1"/>
  <c r="J149" i="3" s="1"/>
  <c r="I149" i="3" a="1"/>
  <c r="I149" i="3" s="1"/>
  <c r="H149" i="3" a="1"/>
  <c r="H149" i="3" s="1"/>
  <c r="G149" i="3" a="1"/>
  <c r="G149" i="3" s="1"/>
  <c r="F149" i="3" a="1"/>
  <c r="F149" i="3" s="1"/>
  <c r="Q148" i="3" a="1"/>
  <c r="Q148" i="3" s="1"/>
  <c r="P148" i="3" a="1"/>
  <c r="P148" i="3" s="1"/>
  <c r="O148" i="3" a="1"/>
  <c r="O148" i="3" s="1"/>
  <c r="N148" i="3"/>
  <c r="N148" i="3" a="1"/>
  <c r="M148" i="3" a="1"/>
  <c r="M148" i="3" s="1"/>
  <c r="L148" i="3" a="1"/>
  <c r="L148" i="3" s="1"/>
  <c r="K148" i="3" a="1"/>
  <c r="K148" i="3" s="1"/>
  <c r="J148" i="3" a="1"/>
  <c r="J148" i="3" s="1"/>
  <c r="I148" i="3" a="1"/>
  <c r="I148" i="3" s="1"/>
  <c r="H148" i="3" a="1"/>
  <c r="H148" i="3" s="1"/>
  <c r="G148" i="3" a="1"/>
  <c r="G148" i="3" s="1"/>
  <c r="F148" i="3" a="1"/>
  <c r="F148" i="3" s="1"/>
  <c r="Q147" i="3" a="1"/>
  <c r="Q147" i="3" s="1"/>
  <c r="P147" i="3" a="1"/>
  <c r="P147" i="3" s="1"/>
  <c r="O147" i="3" a="1"/>
  <c r="O147" i="3" s="1"/>
  <c r="N147" i="3" a="1"/>
  <c r="N147" i="3" s="1"/>
  <c r="M147" i="3" a="1"/>
  <c r="M147" i="3" s="1"/>
  <c r="L147" i="3" a="1"/>
  <c r="L147" i="3" s="1"/>
  <c r="K147" i="3" a="1"/>
  <c r="K147" i="3" s="1"/>
  <c r="J147" i="3" a="1"/>
  <c r="J147" i="3" s="1"/>
  <c r="I147" i="3" a="1"/>
  <c r="I147" i="3" s="1"/>
  <c r="H147" i="3" a="1"/>
  <c r="H147" i="3" s="1"/>
  <c r="G147" i="3" a="1"/>
  <c r="G147" i="3" s="1"/>
  <c r="F147" i="3" a="1"/>
  <c r="F147" i="3" s="1"/>
  <c r="Q146" i="3" a="1"/>
  <c r="Q146" i="3" s="1"/>
  <c r="P146" i="3" a="1"/>
  <c r="P146" i="3" s="1"/>
  <c r="O146" i="3" a="1"/>
  <c r="O146" i="3" s="1"/>
  <c r="N146" i="3" a="1"/>
  <c r="N146" i="3" s="1"/>
  <c r="M146" i="3" a="1"/>
  <c r="M146" i="3" s="1"/>
  <c r="L146" i="3" a="1"/>
  <c r="L146" i="3" s="1"/>
  <c r="K146" i="3" a="1"/>
  <c r="K146" i="3" s="1"/>
  <c r="J146" i="3" a="1"/>
  <c r="J146" i="3" s="1"/>
  <c r="I146" i="3" a="1"/>
  <c r="I146" i="3" s="1"/>
  <c r="H146" i="3" a="1"/>
  <c r="H146" i="3" s="1"/>
  <c r="G146" i="3" a="1"/>
  <c r="G146" i="3" s="1"/>
  <c r="F146" i="3" a="1"/>
  <c r="F146" i="3" s="1"/>
  <c r="Q145" i="3" a="1"/>
  <c r="Q145" i="3" s="1"/>
  <c r="P145" i="3"/>
  <c r="P145" i="3" a="1"/>
  <c r="O145" i="3" a="1"/>
  <c r="O145" i="3" s="1"/>
  <c r="N145" i="3" a="1"/>
  <c r="N145" i="3" s="1"/>
  <c r="M145" i="3" a="1"/>
  <c r="M145" i="3" s="1"/>
  <c r="L145" i="3" a="1"/>
  <c r="L145" i="3" s="1"/>
  <c r="K145" i="3" a="1"/>
  <c r="K145" i="3" s="1"/>
  <c r="J145" i="3" a="1"/>
  <c r="J145" i="3" s="1"/>
  <c r="I145" i="3" a="1"/>
  <c r="I145" i="3" s="1"/>
  <c r="H145" i="3" a="1"/>
  <c r="H145" i="3" s="1"/>
  <c r="G145" i="3" a="1"/>
  <c r="G145" i="3" s="1"/>
  <c r="F145" i="3" a="1"/>
  <c r="F145" i="3" s="1"/>
  <c r="Q144" i="3" a="1"/>
  <c r="Q144" i="3" s="1"/>
  <c r="P144" i="3" a="1"/>
  <c r="P144" i="3" s="1"/>
  <c r="O144" i="3" a="1"/>
  <c r="O144" i="3" s="1"/>
  <c r="N144" i="3" a="1"/>
  <c r="N144" i="3" s="1"/>
  <c r="M144" i="3" a="1"/>
  <c r="M144" i="3" s="1"/>
  <c r="L144" i="3" a="1"/>
  <c r="L144" i="3" s="1"/>
  <c r="K144" i="3" a="1"/>
  <c r="K144" i="3" s="1"/>
  <c r="J144" i="3" a="1"/>
  <c r="J144" i="3" s="1"/>
  <c r="I144" i="3" a="1"/>
  <c r="I144" i="3" s="1"/>
  <c r="H144" i="3" a="1"/>
  <c r="H144" i="3" s="1"/>
  <c r="G144" i="3" a="1"/>
  <c r="G144" i="3" s="1"/>
  <c r="F144" i="3" a="1"/>
  <c r="F144" i="3" s="1"/>
  <c r="Q143" i="3" a="1"/>
  <c r="Q143" i="3" s="1"/>
  <c r="P143" i="3" a="1"/>
  <c r="P143" i="3" s="1"/>
  <c r="O143" i="3" a="1"/>
  <c r="O143" i="3" s="1"/>
  <c r="N143" i="3" a="1"/>
  <c r="N143" i="3" s="1"/>
  <c r="M143" i="3" a="1"/>
  <c r="M143" i="3" s="1"/>
  <c r="L143" i="3" a="1"/>
  <c r="L143" i="3" s="1"/>
  <c r="K143" i="3" a="1"/>
  <c r="K143" i="3" s="1"/>
  <c r="J143" i="3" a="1"/>
  <c r="J143" i="3" s="1"/>
  <c r="I143" i="3" a="1"/>
  <c r="I143" i="3" s="1"/>
  <c r="H143" i="3" a="1"/>
  <c r="H143" i="3" s="1"/>
  <c r="G143" i="3" a="1"/>
  <c r="G143" i="3" s="1"/>
  <c r="F143" i="3" a="1"/>
  <c r="F143" i="3" s="1"/>
  <c r="Q142" i="3" a="1"/>
  <c r="Q142" i="3" s="1"/>
  <c r="P142" i="3" a="1"/>
  <c r="P142" i="3" s="1"/>
  <c r="O142" i="3" a="1"/>
  <c r="O142" i="3" s="1"/>
  <c r="N142" i="3" a="1"/>
  <c r="N142" i="3" s="1"/>
  <c r="M142" i="3" a="1"/>
  <c r="M142" i="3" s="1"/>
  <c r="L142" i="3" a="1"/>
  <c r="L142" i="3" s="1"/>
  <c r="K142" i="3" a="1"/>
  <c r="K142" i="3" s="1"/>
  <c r="J142" i="3" a="1"/>
  <c r="J142" i="3" s="1"/>
  <c r="I142" i="3" a="1"/>
  <c r="I142" i="3" s="1"/>
  <c r="H142" i="3" a="1"/>
  <c r="H142" i="3" s="1"/>
  <c r="G142" i="3" a="1"/>
  <c r="G142" i="3" s="1"/>
  <c r="F142" i="3" a="1"/>
  <c r="F142" i="3" s="1"/>
  <c r="Q141" i="3" a="1"/>
  <c r="Q141" i="3" s="1"/>
  <c r="P141" i="3" a="1"/>
  <c r="P141" i="3" s="1"/>
  <c r="O141" i="3" a="1"/>
  <c r="O141" i="3" s="1"/>
  <c r="N141" i="3" a="1"/>
  <c r="N141" i="3" s="1"/>
  <c r="M141" i="3" a="1"/>
  <c r="M141" i="3" s="1"/>
  <c r="L141" i="3" a="1"/>
  <c r="L141" i="3" s="1"/>
  <c r="K141" i="3" a="1"/>
  <c r="K141" i="3" s="1"/>
  <c r="J141" i="3" a="1"/>
  <c r="J141" i="3" s="1"/>
  <c r="I141" i="3" a="1"/>
  <c r="I141" i="3" s="1"/>
  <c r="H141" i="3" a="1"/>
  <c r="H141" i="3" s="1"/>
  <c r="G141" i="3" a="1"/>
  <c r="G141" i="3" s="1"/>
  <c r="F141" i="3" a="1"/>
  <c r="F141" i="3" s="1"/>
  <c r="Q140" i="3" a="1"/>
  <c r="Q140" i="3" s="1"/>
  <c r="P140" i="3" a="1"/>
  <c r="P140" i="3" s="1"/>
  <c r="O140" i="3" a="1"/>
  <c r="O140" i="3" s="1"/>
  <c r="N140" i="3" a="1"/>
  <c r="N140" i="3" s="1"/>
  <c r="M140" i="3" a="1"/>
  <c r="M140" i="3" s="1"/>
  <c r="L140" i="3" a="1"/>
  <c r="L140" i="3" s="1"/>
  <c r="K140" i="3" a="1"/>
  <c r="K140" i="3" s="1"/>
  <c r="J140" i="3" a="1"/>
  <c r="J140" i="3" s="1"/>
  <c r="I140" i="3" a="1"/>
  <c r="I140" i="3" s="1"/>
  <c r="H140" i="3" a="1"/>
  <c r="H140" i="3" s="1"/>
  <c r="G140" i="3" a="1"/>
  <c r="G140" i="3" s="1"/>
  <c r="F140" i="3" a="1"/>
  <c r="F140" i="3" s="1"/>
  <c r="Q139" i="3" a="1"/>
  <c r="Q139" i="3" s="1"/>
  <c r="P139" i="3" a="1"/>
  <c r="P139" i="3" s="1"/>
  <c r="O139" i="3" a="1"/>
  <c r="O139" i="3" s="1"/>
  <c r="N139" i="3" a="1"/>
  <c r="N139" i="3" s="1"/>
  <c r="M139" i="3" a="1"/>
  <c r="M139" i="3" s="1"/>
  <c r="L139" i="3" a="1"/>
  <c r="L139" i="3" s="1"/>
  <c r="K139" i="3" a="1"/>
  <c r="K139" i="3" s="1"/>
  <c r="J139" i="3" a="1"/>
  <c r="J139" i="3" s="1"/>
  <c r="I139" i="3" a="1"/>
  <c r="I139" i="3" s="1"/>
  <c r="H139" i="3" a="1"/>
  <c r="H139" i="3" s="1"/>
  <c r="G139" i="3" a="1"/>
  <c r="G139" i="3" s="1"/>
  <c r="F139" i="3" a="1"/>
  <c r="F139" i="3" s="1"/>
  <c r="Q138" i="3" a="1"/>
  <c r="Q138" i="3" s="1"/>
  <c r="P138" i="3" a="1"/>
  <c r="P138" i="3" s="1"/>
  <c r="O138" i="3" a="1"/>
  <c r="O138" i="3" s="1"/>
  <c r="N138" i="3" a="1"/>
  <c r="N138" i="3" s="1"/>
  <c r="M138" i="3" a="1"/>
  <c r="M138" i="3" s="1"/>
  <c r="L138" i="3" a="1"/>
  <c r="L138" i="3" s="1"/>
  <c r="K138" i="3" a="1"/>
  <c r="K138" i="3" s="1"/>
  <c r="J138" i="3" a="1"/>
  <c r="J138" i="3" s="1"/>
  <c r="I138" i="3" a="1"/>
  <c r="I138" i="3" s="1"/>
  <c r="H138" i="3" a="1"/>
  <c r="H138" i="3" s="1"/>
  <c r="G138" i="3" a="1"/>
  <c r="G138" i="3" s="1"/>
  <c r="F138" i="3" a="1"/>
  <c r="F138" i="3" s="1"/>
  <c r="Q137" i="3" a="1"/>
  <c r="Q137" i="3" s="1"/>
  <c r="P137" i="3" a="1"/>
  <c r="P137" i="3" s="1"/>
  <c r="O137" i="3" a="1"/>
  <c r="O137" i="3" s="1"/>
  <c r="N137" i="3" a="1"/>
  <c r="N137" i="3" s="1"/>
  <c r="M137" i="3" a="1"/>
  <c r="M137" i="3" s="1"/>
  <c r="L137" i="3" a="1"/>
  <c r="L137" i="3" s="1"/>
  <c r="K137" i="3" a="1"/>
  <c r="K137" i="3" s="1"/>
  <c r="J137" i="3" a="1"/>
  <c r="J137" i="3" s="1"/>
  <c r="I137" i="3" a="1"/>
  <c r="I137" i="3" s="1"/>
  <c r="H137" i="3" a="1"/>
  <c r="H137" i="3" s="1"/>
  <c r="G137" i="3" a="1"/>
  <c r="G137" i="3" s="1"/>
  <c r="F137" i="3" a="1"/>
  <c r="F137" i="3" s="1"/>
  <c r="Q136" i="3" a="1"/>
  <c r="Q136" i="3" s="1"/>
  <c r="P136" i="3" a="1"/>
  <c r="P136" i="3" s="1"/>
  <c r="O136" i="3" a="1"/>
  <c r="O136" i="3" s="1"/>
  <c r="N136" i="3" a="1"/>
  <c r="N136" i="3" s="1"/>
  <c r="M136" i="3" a="1"/>
  <c r="M136" i="3" s="1"/>
  <c r="L136" i="3" a="1"/>
  <c r="L136" i="3" s="1"/>
  <c r="K136" i="3" a="1"/>
  <c r="K136" i="3" s="1"/>
  <c r="J136" i="3" a="1"/>
  <c r="J136" i="3" s="1"/>
  <c r="I136" i="3" a="1"/>
  <c r="I136" i="3" s="1"/>
  <c r="H136" i="3" a="1"/>
  <c r="H136" i="3" s="1"/>
  <c r="G136" i="3" a="1"/>
  <c r="G136" i="3" s="1"/>
  <c r="F136" i="3" a="1"/>
  <c r="F136" i="3" s="1"/>
  <c r="Q135" i="3" a="1"/>
  <c r="Q135" i="3" s="1"/>
  <c r="P135" i="3" a="1"/>
  <c r="P135" i="3" s="1"/>
  <c r="O135" i="3" a="1"/>
  <c r="O135" i="3" s="1"/>
  <c r="N135" i="3" a="1"/>
  <c r="N135" i="3" s="1"/>
  <c r="M135" i="3" a="1"/>
  <c r="M135" i="3" s="1"/>
  <c r="L135" i="3" a="1"/>
  <c r="L135" i="3" s="1"/>
  <c r="K135" i="3" a="1"/>
  <c r="K135" i="3" s="1"/>
  <c r="J135" i="3" a="1"/>
  <c r="J135" i="3" s="1"/>
  <c r="I135" i="3" a="1"/>
  <c r="I135" i="3" s="1"/>
  <c r="H135" i="3" a="1"/>
  <c r="H135" i="3" s="1"/>
  <c r="G135" i="3" a="1"/>
  <c r="G135" i="3" s="1"/>
  <c r="F135" i="3" a="1"/>
  <c r="F135" i="3" s="1"/>
  <c r="Q134" i="3" a="1"/>
  <c r="Q134" i="3" s="1"/>
  <c r="P134" i="3" a="1"/>
  <c r="P134" i="3" s="1"/>
  <c r="O134" i="3" a="1"/>
  <c r="O134" i="3" s="1"/>
  <c r="N134" i="3" a="1"/>
  <c r="N134" i="3" s="1"/>
  <c r="M134" i="3" a="1"/>
  <c r="M134" i="3" s="1"/>
  <c r="L134" i="3" a="1"/>
  <c r="L134" i="3" s="1"/>
  <c r="K134" i="3" a="1"/>
  <c r="K134" i="3" s="1"/>
  <c r="J134" i="3" a="1"/>
  <c r="J134" i="3" s="1"/>
  <c r="I134" i="3" a="1"/>
  <c r="I134" i="3" s="1"/>
  <c r="H134" i="3"/>
  <c r="H134" i="3" a="1"/>
  <c r="G134" i="3" a="1"/>
  <c r="G134" i="3" s="1"/>
  <c r="F134" i="3" a="1"/>
  <c r="F134" i="3" s="1"/>
  <c r="Q133" i="3" a="1"/>
  <c r="Q133" i="3" s="1"/>
  <c r="P133" i="3" a="1"/>
  <c r="P133" i="3" s="1"/>
  <c r="O133" i="3" a="1"/>
  <c r="O133" i="3" s="1"/>
  <c r="N133" i="3" a="1"/>
  <c r="N133" i="3" s="1"/>
  <c r="M133" i="3" a="1"/>
  <c r="M133" i="3" s="1"/>
  <c r="L133" i="3" a="1"/>
  <c r="L133" i="3" s="1"/>
  <c r="K133" i="3" a="1"/>
  <c r="K133" i="3" s="1"/>
  <c r="J133" i="3" a="1"/>
  <c r="J133" i="3" s="1"/>
  <c r="I133" i="3" a="1"/>
  <c r="I133" i="3" s="1"/>
  <c r="H133" i="3" a="1"/>
  <c r="H133" i="3" s="1"/>
  <c r="G133" i="3" a="1"/>
  <c r="G133" i="3" s="1"/>
  <c r="F133" i="3" a="1"/>
  <c r="F133" i="3" s="1"/>
  <c r="Q132" i="3" a="1"/>
  <c r="Q132" i="3" s="1"/>
  <c r="P132" i="3" a="1"/>
  <c r="P132" i="3" s="1"/>
  <c r="O132" i="3" a="1"/>
  <c r="O132" i="3" s="1"/>
  <c r="N132" i="3" a="1"/>
  <c r="N132" i="3" s="1"/>
  <c r="M132" i="3" a="1"/>
  <c r="M132" i="3" s="1"/>
  <c r="L132" i="3" a="1"/>
  <c r="L132" i="3" s="1"/>
  <c r="K132" i="3" a="1"/>
  <c r="K132" i="3" s="1"/>
  <c r="J132" i="3" a="1"/>
  <c r="J132" i="3" s="1"/>
  <c r="I132" i="3" a="1"/>
  <c r="I132" i="3" s="1"/>
  <c r="H132" i="3" a="1"/>
  <c r="H132" i="3" s="1"/>
  <c r="G132" i="3" a="1"/>
  <c r="G132" i="3" s="1"/>
  <c r="F132" i="3" a="1"/>
  <c r="F132" i="3" s="1"/>
  <c r="Q131" i="3" a="1"/>
  <c r="Q131" i="3" s="1"/>
  <c r="P131" i="3" a="1"/>
  <c r="P131" i="3" s="1"/>
  <c r="O131" i="3" a="1"/>
  <c r="O131" i="3" s="1"/>
  <c r="N131" i="3" a="1"/>
  <c r="N131" i="3" s="1"/>
  <c r="M131" i="3" a="1"/>
  <c r="M131" i="3" s="1"/>
  <c r="L131" i="3" a="1"/>
  <c r="L131" i="3" s="1"/>
  <c r="K131" i="3" a="1"/>
  <c r="K131" i="3" s="1"/>
  <c r="J131" i="3" a="1"/>
  <c r="J131" i="3" s="1"/>
  <c r="I131" i="3" a="1"/>
  <c r="I131" i="3" s="1"/>
  <c r="H131" i="3" a="1"/>
  <c r="H131" i="3" s="1"/>
  <c r="G131" i="3" a="1"/>
  <c r="G131" i="3" s="1"/>
  <c r="F131" i="3" a="1"/>
  <c r="F131" i="3" s="1"/>
  <c r="Q130" i="3" a="1"/>
  <c r="Q130" i="3" s="1"/>
  <c r="P130" i="3" a="1"/>
  <c r="P130" i="3" s="1"/>
  <c r="O130" i="3" a="1"/>
  <c r="O130" i="3" s="1"/>
  <c r="N130" i="3" a="1"/>
  <c r="N130" i="3" s="1"/>
  <c r="M130" i="3" a="1"/>
  <c r="M130" i="3" s="1"/>
  <c r="L130" i="3" a="1"/>
  <c r="L130" i="3" s="1"/>
  <c r="K130" i="3" a="1"/>
  <c r="K130" i="3" s="1"/>
  <c r="J130" i="3" a="1"/>
  <c r="J130" i="3" s="1"/>
  <c r="I130" i="3" a="1"/>
  <c r="I130" i="3" s="1"/>
  <c r="H130" i="3" a="1"/>
  <c r="H130" i="3" s="1"/>
  <c r="G130" i="3" a="1"/>
  <c r="G130" i="3" s="1"/>
  <c r="F130" i="3" a="1"/>
  <c r="F130" i="3" s="1"/>
  <c r="Q129" i="3" a="1"/>
  <c r="Q129" i="3" s="1"/>
  <c r="P129" i="3" a="1"/>
  <c r="P129" i="3" s="1"/>
  <c r="O129" i="3" a="1"/>
  <c r="O129" i="3" s="1"/>
  <c r="N129" i="3" a="1"/>
  <c r="N129" i="3" s="1"/>
  <c r="M129" i="3" a="1"/>
  <c r="M129" i="3" s="1"/>
  <c r="L129" i="3" a="1"/>
  <c r="L129" i="3" s="1"/>
  <c r="K129" i="3" a="1"/>
  <c r="K129" i="3" s="1"/>
  <c r="J129" i="3" a="1"/>
  <c r="J129" i="3" s="1"/>
  <c r="I129" i="3" a="1"/>
  <c r="I129" i="3" s="1"/>
  <c r="H129" i="3" a="1"/>
  <c r="H129" i="3" s="1"/>
  <c r="G129" i="3" a="1"/>
  <c r="G129" i="3" s="1"/>
  <c r="F129" i="3" a="1"/>
  <c r="F129" i="3" s="1"/>
  <c r="Q128" i="3" a="1"/>
  <c r="Q128" i="3" s="1"/>
  <c r="P128" i="3" a="1"/>
  <c r="P128" i="3" s="1"/>
  <c r="O128" i="3" a="1"/>
  <c r="O128" i="3" s="1"/>
  <c r="N128" i="3" a="1"/>
  <c r="N128" i="3" s="1"/>
  <c r="M128" i="3" a="1"/>
  <c r="M128" i="3" s="1"/>
  <c r="L128" i="3" a="1"/>
  <c r="L128" i="3" s="1"/>
  <c r="K128" i="3" a="1"/>
  <c r="K128" i="3" s="1"/>
  <c r="J128" i="3" a="1"/>
  <c r="J128" i="3" s="1"/>
  <c r="I128" i="3" a="1"/>
  <c r="I128" i="3" s="1"/>
  <c r="H128" i="3" a="1"/>
  <c r="H128" i="3" s="1"/>
  <c r="G128" i="3" a="1"/>
  <c r="G128" i="3" s="1"/>
  <c r="F128" i="3" a="1"/>
  <c r="F128" i="3" s="1"/>
  <c r="Q127" i="3" a="1"/>
  <c r="Q127" i="3" s="1"/>
  <c r="P127" i="3" a="1"/>
  <c r="P127" i="3" s="1"/>
  <c r="O127" i="3" a="1"/>
  <c r="O127" i="3" s="1"/>
  <c r="N127" i="3" a="1"/>
  <c r="N127" i="3" s="1"/>
  <c r="M127" i="3" a="1"/>
  <c r="M127" i="3" s="1"/>
  <c r="L127" i="3" a="1"/>
  <c r="L127" i="3" s="1"/>
  <c r="K127" i="3" a="1"/>
  <c r="K127" i="3" s="1"/>
  <c r="J127" i="3" a="1"/>
  <c r="J127" i="3" s="1"/>
  <c r="I127" i="3" a="1"/>
  <c r="I127" i="3" s="1"/>
  <c r="H127" i="3" a="1"/>
  <c r="H127" i="3" s="1"/>
  <c r="G127" i="3" a="1"/>
  <c r="G127" i="3" s="1"/>
  <c r="F127" i="3" a="1"/>
  <c r="F127" i="3" s="1"/>
  <c r="Q126" i="3" a="1"/>
  <c r="Q126" i="3" s="1"/>
  <c r="P126" i="3" a="1"/>
  <c r="P126" i="3" s="1"/>
  <c r="O126" i="3" a="1"/>
  <c r="O126" i="3" s="1"/>
  <c r="N126" i="3" a="1"/>
  <c r="N126" i="3" s="1"/>
  <c r="M126" i="3" a="1"/>
  <c r="M126" i="3" s="1"/>
  <c r="L126" i="3" a="1"/>
  <c r="L126" i="3" s="1"/>
  <c r="K126" i="3" a="1"/>
  <c r="K126" i="3" s="1"/>
  <c r="J126" i="3" a="1"/>
  <c r="J126" i="3" s="1"/>
  <c r="I126" i="3" a="1"/>
  <c r="I126" i="3" s="1"/>
  <c r="H126" i="3" a="1"/>
  <c r="H126" i="3" s="1"/>
  <c r="G126" i="3" a="1"/>
  <c r="G126" i="3" s="1"/>
  <c r="F126" i="3" a="1"/>
  <c r="F126" i="3" s="1"/>
  <c r="Q125" i="3" a="1"/>
  <c r="Q125" i="3" s="1"/>
  <c r="P125" i="3" a="1"/>
  <c r="P125" i="3" s="1"/>
  <c r="O125" i="3" a="1"/>
  <c r="O125" i="3" s="1"/>
  <c r="N125" i="3" a="1"/>
  <c r="N125" i="3" s="1"/>
  <c r="M125" i="3" a="1"/>
  <c r="M125" i="3" s="1"/>
  <c r="L125" i="3" a="1"/>
  <c r="L125" i="3" s="1"/>
  <c r="K125" i="3" a="1"/>
  <c r="K125" i="3" s="1"/>
  <c r="J125" i="3" a="1"/>
  <c r="J125" i="3" s="1"/>
  <c r="I125" i="3" a="1"/>
  <c r="I125" i="3" s="1"/>
  <c r="H125" i="3" a="1"/>
  <c r="H125" i="3" s="1"/>
  <c r="G125" i="3" a="1"/>
  <c r="G125" i="3" s="1"/>
  <c r="F125" i="3" a="1"/>
  <c r="F125" i="3" s="1"/>
  <c r="Q124" i="3" a="1"/>
  <c r="Q124" i="3" s="1"/>
  <c r="P124" i="3" a="1"/>
  <c r="P124" i="3" s="1"/>
  <c r="O124" i="3" a="1"/>
  <c r="O124" i="3" s="1"/>
  <c r="N124" i="3" a="1"/>
  <c r="N124" i="3" s="1"/>
  <c r="M124" i="3" a="1"/>
  <c r="M124" i="3" s="1"/>
  <c r="L124" i="3" a="1"/>
  <c r="L124" i="3" s="1"/>
  <c r="K124" i="3" a="1"/>
  <c r="K124" i="3" s="1"/>
  <c r="J124" i="3" a="1"/>
  <c r="J124" i="3" s="1"/>
  <c r="I124" i="3"/>
  <c r="I124" i="3" a="1"/>
  <c r="H124" i="3" a="1"/>
  <c r="H124" i="3" s="1"/>
  <c r="G124" i="3" a="1"/>
  <c r="G124" i="3" s="1"/>
  <c r="F124" i="3" a="1"/>
  <c r="F124" i="3" s="1"/>
  <c r="Q123" i="3" a="1"/>
  <c r="Q123" i="3" s="1"/>
  <c r="P123" i="3" a="1"/>
  <c r="P123" i="3" s="1"/>
  <c r="O123" i="3" a="1"/>
  <c r="O123" i="3" s="1"/>
  <c r="N123" i="3" a="1"/>
  <c r="N123" i="3" s="1"/>
  <c r="M123" i="3" a="1"/>
  <c r="M123" i="3" s="1"/>
  <c r="L123" i="3" a="1"/>
  <c r="L123" i="3" s="1"/>
  <c r="K123" i="3" a="1"/>
  <c r="K123" i="3" s="1"/>
  <c r="J123" i="3" a="1"/>
  <c r="J123" i="3" s="1"/>
  <c r="I123" i="3" a="1"/>
  <c r="I123" i="3" s="1"/>
  <c r="H123" i="3" a="1"/>
  <c r="H123" i="3" s="1"/>
  <c r="G123" i="3" a="1"/>
  <c r="G123" i="3" s="1"/>
  <c r="F123" i="3" a="1"/>
  <c r="F123" i="3" s="1"/>
  <c r="Q122" i="3" a="1"/>
  <c r="Q122" i="3" s="1"/>
  <c r="P122" i="3" a="1"/>
  <c r="P122" i="3" s="1"/>
  <c r="O122" i="3" a="1"/>
  <c r="O122" i="3" s="1"/>
  <c r="N122" i="3" a="1"/>
  <c r="N122" i="3" s="1"/>
  <c r="M122" i="3" a="1"/>
  <c r="M122" i="3" s="1"/>
  <c r="L122" i="3" a="1"/>
  <c r="L122" i="3" s="1"/>
  <c r="K122" i="3" a="1"/>
  <c r="K122" i="3" s="1"/>
  <c r="J122" i="3" a="1"/>
  <c r="J122" i="3" s="1"/>
  <c r="I122" i="3" a="1"/>
  <c r="I122" i="3" s="1"/>
  <c r="H122" i="3" a="1"/>
  <c r="H122" i="3" s="1"/>
  <c r="G122" i="3" a="1"/>
  <c r="G122" i="3" s="1"/>
  <c r="F122" i="3" a="1"/>
  <c r="F122" i="3" s="1"/>
  <c r="Q121" i="3" a="1"/>
  <c r="Q121" i="3" s="1"/>
  <c r="P121" i="3" a="1"/>
  <c r="P121" i="3" s="1"/>
  <c r="O121" i="3" a="1"/>
  <c r="O121" i="3" s="1"/>
  <c r="N121" i="3" a="1"/>
  <c r="N121" i="3" s="1"/>
  <c r="M121" i="3" a="1"/>
  <c r="M121" i="3" s="1"/>
  <c r="L121" i="3" a="1"/>
  <c r="L121" i="3" s="1"/>
  <c r="K121" i="3" a="1"/>
  <c r="K121" i="3" s="1"/>
  <c r="J121" i="3" a="1"/>
  <c r="J121" i="3" s="1"/>
  <c r="I121" i="3"/>
  <c r="I121" i="3" a="1"/>
  <c r="H121" i="3" a="1"/>
  <c r="H121" i="3" s="1"/>
  <c r="G121" i="3" a="1"/>
  <c r="G121" i="3" s="1"/>
  <c r="F121" i="3" a="1"/>
  <c r="F121" i="3" s="1"/>
  <c r="Q120" i="3" a="1"/>
  <c r="Q120" i="3" s="1"/>
  <c r="P120" i="3" a="1"/>
  <c r="P120" i="3" s="1"/>
  <c r="O120" i="3" a="1"/>
  <c r="O120" i="3" s="1"/>
  <c r="N120" i="3" a="1"/>
  <c r="N120" i="3" s="1"/>
  <c r="M120" i="3" a="1"/>
  <c r="M120" i="3" s="1"/>
  <c r="L120" i="3" a="1"/>
  <c r="L120" i="3" s="1"/>
  <c r="K120" i="3" a="1"/>
  <c r="K120" i="3" s="1"/>
  <c r="J120" i="3" a="1"/>
  <c r="J120" i="3" s="1"/>
  <c r="I120" i="3" a="1"/>
  <c r="I120" i="3" s="1"/>
  <c r="H120" i="3" a="1"/>
  <c r="H120" i="3" s="1"/>
  <c r="G120" i="3" a="1"/>
  <c r="G120" i="3" s="1"/>
  <c r="F120" i="3" a="1"/>
  <c r="F120" i="3" s="1"/>
  <c r="Q119" i="3" a="1"/>
  <c r="Q119" i="3" s="1"/>
  <c r="P119" i="3" a="1"/>
  <c r="P119" i="3" s="1"/>
  <c r="O119" i="3" a="1"/>
  <c r="O119" i="3" s="1"/>
  <c r="N119" i="3" a="1"/>
  <c r="N119" i="3" s="1"/>
  <c r="M119" i="3" a="1"/>
  <c r="M119" i="3" s="1"/>
  <c r="L119" i="3" a="1"/>
  <c r="L119" i="3" s="1"/>
  <c r="K119" i="3" a="1"/>
  <c r="K119" i="3" s="1"/>
  <c r="J119" i="3" a="1"/>
  <c r="J119" i="3" s="1"/>
  <c r="I119" i="3" a="1"/>
  <c r="I119" i="3" s="1"/>
  <c r="H119" i="3" a="1"/>
  <c r="H119" i="3" s="1"/>
  <c r="G119" i="3" a="1"/>
  <c r="G119" i="3" s="1"/>
  <c r="F119" i="3" a="1"/>
  <c r="F119" i="3" s="1"/>
  <c r="Q118" i="3" a="1"/>
  <c r="Q118" i="3" s="1"/>
  <c r="P118" i="3" a="1"/>
  <c r="P118" i="3" s="1"/>
  <c r="O118" i="3" a="1"/>
  <c r="O118" i="3" s="1"/>
  <c r="N118" i="3" a="1"/>
  <c r="N118" i="3" s="1"/>
  <c r="M118" i="3" a="1"/>
  <c r="M118" i="3" s="1"/>
  <c r="L118" i="3" a="1"/>
  <c r="L118" i="3" s="1"/>
  <c r="K118" i="3" a="1"/>
  <c r="K118" i="3" s="1"/>
  <c r="J118" i="3" a="1"/>
  <c r="J118" i="3" s="1"/>
  <c r="I118" i="3" a="1"/>
  <c r="I118" i="3" s="1"/>
  <c r="H118" i="3" a="1"/>
  <c r="H118" i="3" s="1"/>
  <c r="G118" i="3" a="1"/>
  <c r="G118" i="3" s="1"/>
  <c r="F118" i="3" a="1"/>
  <c r="F118" i="3" s="1"/>
  <c r="Q117" i="3" a="1"/>
  <c r="Q117" i="3" s="1"/>
  <c r="P117" i="3" a="1"/>
  <c r="P117" i="3" s="1"/>
  <c r="O117" i="3" a="1"/>
  <c r="O117" i="3" s="1"/>
  <c r="N117" i="3" a="1"/>
  <c r="N117" i="3" s="1"/>
  <c r="M117" i="3" a="1"/>
  <c r="M117" i="3" s="1"/>
  <c r="L117" i="3" a="1"/>
  <c r="L117" i="3" s="1"/>
  <c r="K117" i="3" a="1"/>
  <c r="K117" i="3" s="1"/>
  <c r="J117" i="3" a="1"/>
  <c r="J117" i="3" s="1"/>
  <c r="I117" i="3" a="1"/>
  <c r="I117" i="3" s="1"/>
  <c r="H117" i="3" a="1"/>
  <c r="H117" i="3" s="1"/>
  <c r="G117" i="3" a="1"/>
  <c r="G117" i="3" s="1"/>
  <c r="F117" i="3" a="1"/>
  <c r="F117" i="3" s="1"/>
  <c r="Q116" i="3" a="1"/>
  <c r="Q116" i="3" s="1"/>
  <c r="P116" i="3" a="1"/>
  <c r="P116" i="3" s="1"/>
  <c r="O116" i="3" a="1"/>
  <c r="O116" i="3" s="1"/>
  <c r="N116" i="3" a="1"/>
  <c r="N116" i="3" s="1"/>
  <c r="M116" i="3" a="1"/>
  <c r="M116" i="3" s="1"/>
  <c r="L116" i="3" a="1"/>
  <c r="L116" i="3" s="1"/>
  <c r="K116" i="3" a="1"/>
  <c r="K116" i="3" s="1"/>
  <c r="J116" i="3" a="1"/>
  <c r="J116" i="3" s="1"/>
  <c r="I116" i="3" a="1"/>
  <c r="I116" i="3" s="1"/>
  <c r="H116" i="3" a="1"/>
  <c r="H116" i="3" s="1"/>
  <c r="G116" i="3" a="1"/>
  <c r="G116" i="3" s="1"/>
  <c r="F116" i="3" a="1"/>
  <c r="F116" i="3" s="1"/>
  <c r="Q115" i="3" a="1"/>
  <c r="Q115" i="3" s="1"/>
  <c r="P115" i="3" a="1"/>
  <c r="P115" i="3" s="1"/>
  <c r="O115" i="3" a="1"/>
  <c r="O115" i="3" s="1"/>
  <c r="N115" i="3" a="1"/>
  <c r="N115" i="3" s="1"/>
  <c r="M115" i="3" a="1"/>
  <c r="M115" i="3" s="1"/>
  <c r="L115" i="3" a="1"/>
  <c r="L115" i="3" s="1"/>
  <c r="K115" i="3" a="1"/>
  <c r="K115" i="3" s="1"/>
  <c r="J115" i="3" a="1"/>
  <c r="J115" i="3" s="1"/>
  <c r="I115" i="3" a="1"/>
  <c r="I115" i="3" s="1"/>
  <c r="H115" i="3" a="1"/>
  <c r="H115" i="3" s="1"/>
  <c r="G115" i="3" a="1"/>
  <c r="G115" i="3" s="1"/>
  <c r="F115" i="3" a="1"/>
  <c r="F115" i="3" s="1"/>
  <c r="Q114" i="3" a="1"/>
  <c r="Q114" i="3" s="1"/>
  <c r="P114" i="3" a="1"/>
  <c r="P114" i="3" s="1"/>
  <c r="O114" i="3" a="1"/>
  <c r="O114" i="3" s="1"/>
  <c r="N114" i="3" a="1"/>
  <c r="N114" i="3" s="1"/>
  <c r="M114" i="3" a="1"/>
  <c r="M114" i="3" s="1"/>
  <c r="L114" i="3" a="1"/>
  <c r="L114" i="3" s="1"/>
  <c r="K114" i="3" a="1"/>
  <c r="K114" i="3" s="1"/>
  <c r="J114" i="3" a="1"/>
  <c r="J114" i="3" s="1"/>
  <c r="I114" i="3" a="1"/>
  <c r="I114" i="3" s="1"/>
  <c r="H114" i="3" a="1"/>
  <c r="H114" i="3" s="1"/>
  <c r="G114" i="3" a="1"/>
  <c r="G114" i="3" s="1"/>
  <c r="F114" i="3" a="1"/>
  <c r="F114" i="3" s="1"/>
  <c r="Q113" i="3" a="1"/>
  <c r="Q113" i="3" s="1"/>
  <c r="P113" i="3" a="1"/>
  <c r="P113" i="3" s="1"/>
  <c r="O113" i="3" a="1"/>
  <c r="O113" i="3" s="1"/>
  <c r="N113" i="3" a="1"/>
  <c r="N113" i="3" s="1"/>
  <c r="M113" i="3" a="1"/>
  <c r="M113" i="3" s="1"/>
  <c r="L113" i="3" a="1"/>
  <c r="L113" i="3" s="1"/>
  <c r="K113" i="3" a="1"/>
  <c r="K113" i="3" s="1"/>
  <c r="J113" i="3" a="1"/>
  <c r="J113" i="3" s="1"/>
  <c r="I113" i="3" a="1"/>
  <c r="I113" i="3" s="1"/>
  <c r="H113" i="3" a="1"/>
  <c r="H113" i="3" s="1"/>
  <c r="G113" i="3" a="1"/>
  <c r="G113" i="3" s="1"/>
  <c r="F113" i="3" a="1"/>
  <c r="F113" i="3" s="1"/>
  <c r="Q110" i="3" a="1"/>
  <c r="Q110" i="3" s="1"/>
  <c r="P110" i="3" a="1"/>
  <c r="P110" i="3" s="1"/>
  <c r="O110" i="3" a="1"/>
  <c r="O110" i="3" s="1"/>
  <c r="N110" i="3" a="1"/>
  <c r="N110" i="3" s="1"/>
  <c r="M110" i="3" a="1"/>
  <c r="M110" i="3" s="1"/>
  <c r="L110" i="3" a="1"/>
  <c r="L110" i="3" s="1"/>
  <c r="K110" i="3" a="1"/>
  <c r="K110" i="3" s="1"/>
  <c r="J110" i="3" a="1"/>
  <c r="J110" i="3" s="1"/>
  <c r="I110" i="3" a="1"/>
  <c r="I110" i="3" s="1"/>
  <c r="H110" i="3" a="1"/>
  <c r="H110" i="3" s="1"/>
  <c r="G110" i="3" a="1"/>
  <c r="G110" i="3" s="1"/>
  <c r="Q109" i="3" a="1"/>
  <c r="Q109" i="3" s="1"/>
  <c r="P109" i="3" a="1"/>
  <c r="P109" i="3" s="1"/>
  <c r="O109" i="3" a="1"/>
  <c r="O109" i="3" s="1"/>
  <c r="N109" i="3" a="1"/>
  <c r="N109" i="3" s="1"/>
  <c r="M109" i="3" a="1"/>
  <c r="M109" i="3" s="1"/>
  <c r="L109" i="3" a="1"/>
  <c r="L109" i="3" s="1"/>
  <c r="K109" i="3" a="1"/>
  <c r="K109" i="3" s="1"/>
  <c r="J109" i="3" a="1"/>
  <c r="J109" i="3" s="1"/>
  <c r="I109" i="3" a="1"/>
  <c r="I109" i="3" s="1"/>
  <c r="H109" i="3" a="1"/>
  <c r="H109" i="3" s="1"/>
  <c r="G109" i="3" a="1"/>
  <c r="G109" i="3" s="1"/>
  <c r="Q108" i="3" a="1"/>
  <c r="Q108" i="3" s="1"/>
  <c r="P108" i="3" a="1"/>
  <c r="P108" i="3" s="1"/>
  <c r="O108" i="3" a="1"/>
  <c r="O108" i="3" s="1"/>
  <c r="N108" i="3" a="1"/>
  <c r="N108" i="3" s="1"/>
  <c r="M108" i="3" a="1"/>
  <c r="M108" i="3" s="1"/>
  <c r="L108" i="3" a="1"/>
  <c r="L108" i="3" s="1"/>
  <c r="K108" i="3" a="1"/>
  <c r="K108" i="3" s="1"/>
  <c r="J108" i="3" a="1"/>
  <c r="J108" i="3" s="1"/>
  <c r="I108" i="3" a="1"/>
  <c r="I108" i="3" s="1"/>
  <c r="H108" i="3" a="1"/>
  <c r="H108" i="3" s="1"/>
  <c r="G108" i="3" a="1"/>
  <c r="G108" i="3" s="1"/>
  <c r="Q107" i="3" a="1"/>
  <c r="Q107" i="3" s="1"/>
  <c r="P107" i="3" a="1"/>
  <c r="P107" i="3" s="1"/>
  <c r="O107" i="3" a="1"/>
  <c r="O107" i="3" s="1"/>
  <c r="N107" i="3" a="1"/>
  <c r="N107" i="3" s="1"/>
  <c r="M107" i="3" a="1"/>
  <c r="M107" i="3" s="1"/>
  <c r="L107" i="3" a="1"/>
  <c r="L107" i="3" s="1"/>
  <c r="K107" i="3" a="1"/>
  <c r="K107" i="3" s="1"/>
  <c r="J107" i="3" a="1"/>
  <c r="J107" i="3" s="1"/>
  <c r="I107" i="3" a="1"/>
  <c r="I107" i="3" s="1"/>
  <c r="H107" i="3" a="1"/>
  <c r="H107" i="3" s="1"/>
  <c r="G107" i="3" a="1"/>
  <c r="G107" i="3" s="1"/>
  <c r="Q106" i="3" a="1"/>
  <c r="Q106" i="3" s="1"/>
  <c r="P106" i="3" a="1"/>
  <c r="P106" i="3" s="1"/>
  <c r="O106" i="3" a="1"/>
  <c r="O106" i="3" s="1"/>
  <c r="N106" i="3" a="1"/>
  <c r="N106" i="3" s="1"/>
  <c r="M106" i="3" a="1"/>
  <c r="M106" i="3" s="1"/>
  <c r="L106" i="3" a="1"/>
  <c r="L106" i="3" s="1"/>
  <c r="K106" i="3" a="1"/>
  <c r="K106" i="3" s="1"/>
  <c r="J106" i="3" a="1"/>
  <c r="J106" i="3" s="1"/>
  <c r="I106" i="3" a="1"/>
  <c r="I106" i="3" s="1"/>
  <c r="H106" i="3" a="1"/>
  <c r="H106" i="3" s="1"/>
  <c r="G106" i="3" a="1"/>
  <c r="G106" i="3" s="1"/>
  <c r="Q105" i="3" a="1"/>
  <c r="Q105" i="3" s="1"/>
  <c r="P105" i="3" a="1"/>
  <c r="P105" i="3" s="1"/>
  <c r="O105" i="3" a="1"/>
  <c r="O105" i="3" s="1"/>
  <c r="N105" i="3" a="1"/>
  <c r="N105" i="3" s="1"/>
  <c r="M105" i="3" a="1"/>
  <c r="M105" i="3" s="1"/>
  <c r="L105" i="3" a="1"/>
  <c r="L105" i="3" s="1"/>
  <c r="K105" i="3" a="1"/>
  <c r="K105" i="3" s="1"/>
  <c r="J105" i="3" a="1"/>
  <c r="J105" i="3" s="1"/>
  <c r="I105" i="3" a="1"/>
  <c r="I105" i="3" s="1"/>
  <c r="H105" i="3" a="1"/>
  <c r="H105" i="3" s="1"/>
  <c r="G105" i="3" a="1"/>
  <c r="G105" i="3" s="1"/>
  <c r="Q104" i="3" a="1"/>
  <c r="Q104" i="3" s="1"/>
  <c r="P104" i="3" a="1"/>
  <c r="P104" i="3" s="1"/>
  <c r="O104" i="3" a="1"/>
  <c r="O104" i="3" s="1"/>
  <c r="N104" i="3" a="1"/>
  <c r="N104" i="3" s="1"/>
  <c r="M104" i="3" a="1"/>
  <c r="M104" i="3" s="1"/>
  <c r="L104" i="3" a="1"/>
  <c r="L104" i="3" s="1"/>
  <c r="K104" i="3" a="1"/>
  <c r="K104" i="3" s="1"/>
  <c r="J104" i="3" a="1"/>
  <c r="J104" i="3" s="1"/>
  <c r="I104" i="3" a="1"/>
  <c r="I104" i="3" s="1"/>
  <c r="H104" i="3" a="1"/>
  <c r="H104" i="3" s="1"/>
  <c r="G104" i="3" a="1"/>
  <c r="G104" i="3" s="1"/>
  <c r="Q103" i="3" a="1"/>
  <c r="Q103" i="3" s="1"/>
  <c r="P103" i="3" a="1"/>
  <c r="P103" i="3" s="1"/>
  <c r="O103" i="3" a="1"/>
  <c r="O103" i="3" s="1"/>
  <c r="N103" i="3" a="1"/>
  <c r="N103" i="3" s="1"/>
  <c r="M103" i="3" a="1"/>
  <c r="M103" i="3" s="1"/>
  <c r="L103" i="3" a="1"/>
  <c r="L103" i="3" s="1"/>
  <c r="K103" i="3" a="1"/>
  <c r="K103" i="3" s="1"/>
  <c r="J103" i="3" a="1"/>
  <c r="J103" i="3" s="1"/>
  <c r="I103" i="3" a="1"/>
  <c r="I103" i="3" s="1"/>
  <c r="H103" i="3" a="1"/>
  <c r="H103" i="3" s="1"/>
  <c r="G103" i="3" a="1"/>
  <c r="G103" i="3" s="1"/>
  <c r="Q102" i="3" a="1"/>
  <c r="Q102" i="3" s="1"/>
  <c r="P102" i="3" a="1"/>
  <c r="P102" i="3" s="1"/>
  <c r="O102" i="3" a="1"/>
  <c r="O102" i="3" s="1"/>
  <c r="N102" i="3" a="1"/>
  <c r="N102" i="3" s="1"/>
  <c r="M102" i="3" a="1"/>
  <c r="M102" i="3" s="1"/>
  <c r="L102" i="3" a="1"/>
  <c r="L102" i="3" s="1"/>
  <c r="K102" i="3" a="1"/>
  <c r="K102" i="3" s="1"/>
  <c r="J102" i="3" a="1"/>
  <c r="J102" i="3" s="1"/>
  <c r="I102" i="3" a="1"/>
  <c r="I102" i="3" s="1"/>
  <c r="H102" i="3" a="1"/>
  <c r="H102" i="3" s="1"/>
  <c r="G102" i="3" a="1"/>
  <c r="G102" i="3" s="1"/>
  <c r="Q101" i="3" a="1"/>
  <c r="Q101" i="3" s="1"/>
  <c r="P101" i="3" a="1"/>
  <c r="P101" i="3" s="1"/>
  <c r="O101" i="3" a="1"/>
  <c r="O101" i="3" s="1"/>
  <c r="N101" i="3" a="1"/>
  <c r="N101" i="3" s="1"/>
  <c r="M101" i="3" a="1"/>
  <c r="M101" i="3" s="1"/>
  <c r="L101" i="3" a="1"/>
  <c r="L101" i="3" s="1"/>
  <c r="K101" i="3" a="1"/>
  <c r="K101" i="3" s="1"/>
  <c r="J101" i="3" a="1"/>
  <c r="J101" i="3" s="1"/>
  <c r="I101" i="3" a="1"/>
  <c r="I101" i="3" s="1"/>
  <c r="H101" i="3" a="1"/>
  <c r="H101" i="3" s="1"/>
  <c r="G101" i="3" a="1"/>
  <c r="G101" i="3" s="1"/>
  <c r="Q100" i="3" a="1"/>
  <c r="Q100" i="3" s="1"/>
  <c r="P100" i="3" a="1"/>
  <c r="P100" i="3" s="1"/>
  <c r="O100" i="3" a="1"/>
  <c r="O100" i="3" s="1"/>
  <c r="N100" i="3" a="1"/>
  <c r="N100" i="3" s="1"/>
  <c r="M100" i="3" a="1"/>
  <c r="M100" i="3" s="1"/>
  <c r="L100" i="3" a="1"/>
  <c r="L100" i="3" s="1"/>
  <c r="K100" i="3" a="1"/>
  <c r="K100" i="3" s="1"/>
  <c r="J100" i="3" a="1"/>
  <c r="J100" i="3" s="1"/>
  <c r="I100" i="3" a="1"/>
  <c r="I100" i="3" s="1"/>
  <c r="H100" i="3" a="1"/>
  <c r="H100" i="3" s="1"/>
  <c r="G100" i="3" a="1"/>
  <c r="G100" i="3" s="1"/>
  <c r="Q99" i="3" a="1"/>
  <c r="Q99" i="3" s="1"/>
  <c r="P99" i="3" a="1"/>
  <c r="P99" i="3" s="1"/>
  <c r="O99" i="3" a="1"/>
  <c r="O99" i="3" s="1"/>
  <c r="N99" i="3" a="1"/>
  <c r="N99" i="3" s="1"/>
  <c r="M99" i="3" a="1"/>
  <c r="M99" i="3" s="1"/>
  <c r="L99" i="3" a="1"/>
  <c r="L99" i="3" s="1"/>
  <c r="K99" i="3" a="1"/>
  <c r="K99" i="3" s="1"/>
  <c r="J99" i="3" a="1"/>
  <c r="J99" i="3" s="1"/>
  <c r="I99" i="3" a="1"/>
  <c r="I99" i="3" s="1"/>
  <c r="H99" i="3" a="1"/>
  <c r="H99" i="3" s="1"/>
  <c r="G99" i="3" a="1"/>
  <c r="G99" i="3" s="1"/>
  <c r="Q98" i="3" a="1"/>
  <c r="Q98" i="3" s="1"/>
  <c r="P98" i="3" a="1"/>
  <c r="P98" i="3" s="1"/>
  <c r="O98" i="3" a="1"/>
  <c r="O98" i="3" s="1"/>
  <c r="N98" i="3" a="1"/>
  <c r="N98" i="3" s="1"/>
  <c r="M98" i="3" a="1"/>
  <c r="M98" i="3" s="1"/>
  <c r="L98" i="3" a="1"/>
  <c r="L98" i="3" s="1"/>
  <c r="K98" i="3" a="1"/>
  <c r="K98" i="3" s="1"/>
  <c r="J98" i="3" a="1"/>
  <c r="J98" i="3" s="1"/>
  <c r="I98" i="3" a="1"/>
  <c r="I98" i="3" s="1"/>
  <c r="H98" i="3" a="1"/>
  <c r="H98" i="3" s="1"/>
  <c r="G98" i="3" a="1"/>
  <c r="G98" i="3" s="1"/>
  <c r="Q97" i="3" a="1"/>
  <c r="Q97" i="3" s="1"/>
  <c r="P97" i="3" a="1"/>
  <c r="P97" i="3" s="1"/>
  <c r="O97" i="3" a="1"/>
  <c r="O97" i="3" s="1"/>
  <c r="N97" i="3" a="1"/>
  <c r="N97" i="3" s="1"/>
  <c r="M97" i="3" a="1"/>
  <c r="M97" i="3" s="1"/>
  <c r="L97" i="3" a="1"/>
  <c r="L97" i="3" s="1"/>
  <c r="K97" i="3" a="1"/>
  <c r="K97" i="3" s="1"/>
  <c r="J97" i="3" a="1"/>
  <c r="J97" i="3" s="1"/>
  <c r="I97" i="3" a="1"/>
  <c r="I97" i="3" s="1"/>
  <c r="H97" i="3" a="1"/>
  <c r="H97" i="3" s="1"/>
  <c r="G97" i="3" a="1"/>
  <c r="G97" i="3" s="1"/>
  <c r="Q96" i="3" a="1"/>
  <c r="Q96" i="3" s="1"/>
  <c r="P96" i="3" a="1"/>
  <c r="P96" i="3" s="1"/>
  <c r="O96" i="3" a="1"/>
  <c r="O96" i="3" s="1"/>
  <c r="N96" i="3" a="1"/>
  <c r="N96" i="3" s="1"/>
  <c r="M96" i="3" a="1"/>
  <c r="M96" i="3" s="1"/>
  <c r="L96" i="3" a="1"/>
  <c r="L96" i="3" s="1"/>
  <c r="K96" i="3" a="1"/>
  <c r="K96" i="3" s="1"/>
  <c r="J96" i="3" a="1"/>
  <c r="J96" i="3" s="1"/>
  <c r="I96" i="3" a="1"/>
  <c r="I96" i="3" s="1"/>
  <c r="H96" i="3" a="1"/>
  <c r="H96" i="3" s="1"/>
  <c r="G96" i="3" a="1"/>
  <c r="G96" i="3" s="1"/>
  <c r="Q95" i="3" a="1"/>
  <c r="Q95" i="3" s="1"/>
  <c r="P95" i="3" a="1"/>
  <c r="P95" i="3" s="1"/>
  <c r="O95" i="3" a="1"/>
  <c r="O95" i="3" s="1"/>
  <c r="N95" i="3" a="1"/>
  <c r="N95" i="3" s="1"/>
  <c r="M95" i="3" a="1"/>
  <c r="M95" i="3" s="1"/>
  <c r="L95" i="3" a="1"/>
  <c r="L95" i="3" s="1"/>
  <c r="K95" i="3" a="1"/>
  <c r="K95" i="3" s="1"/>
  <c r="J95" i="3" a="1"/>
  <c r="J95" i="3" s="1"/>
  <c r="I95" i="3" a="1"/>
  <c r="I95" i="3" s="1"/>
  <c r="H95" i="3" a="1"/>
  <c r="H95" i="3" s="1"/>
  <c r="G95" i="3" a="1"/>
  <c r="G95" i="3" s="1"/>
  <c r="Q94" i="3" a="1"/>
  <c r="Q94" i="3" s="1"/>
  <c r="P94" i="3" a="1"/>
  <c r="P94" i="3" s="1"/>
  <c r="O94" i="3" a="1"/>
  <c r="O94" i="3" s="1"/>
  <c r="N94" i="3" a="1"/>
  <c r="N94" i="3" s="1"/>
  <c r="M94" i="3" a="1"/>
  <c r="M94" i="3" s="1"/>
  <c r="L94" i="3" a="1"/>
  <c r="L94" i="3" s="1"/>
  <c r="K94" i="3" a="1"/>
  <c r="K94" i="3" s="1"/>
  <c r="J94" i="3" a="1"/>
  <c r="J94" i="3" s="1"/>
  <c r="I94" i="3" a="1"/>
  <c r="I94" i="3" s="1"/>
  <c r="H94" i="3" a="1"/>
  <c r="H94" i="3" s="1"/>
  <c r="G94" i="3" a="1"/>
  <c r="G94" i="3" s="1"/>
  <c r="Q93" i="3" a="1"/>
  <c r="Q93" i="3" s="1"/>
  <c r="P93" i="3" a="1"/>
  <c r="P93" i="3" s="1"/>
  <c r="O93" i="3" a="1"/>
  <c r="O93" i="3" s="1"/>
  <c r="N93" i="3" a="1"/>
  <c r="N93" i="3" s="1"/>
  <c r="M93" i="3" a="1"/>
  <c r="M93" i="3" s="1"/>
  <c r="L93" i="3" a="1"/>
  <c r="L93" i="3" s="1"/>
  <c r="K93" i="3" a="1"/>
  <c r="K93" i="3" s="1"/>
  <c r="J93" i="3" a="1"/>
  <c r="J93" i="3" s="1"/>
  <c r="I93" i="3" a="1"/>
  <c r="I93" i="3" s="1"/>
  <c r="H93" i="3" a="1"/>
  <c r="H93" i="3" s="1"/>
  <c r="G93" i="3" a="1"/>
  <c r="G93" i="3" s="1"/>
  <c r="Q92" i="3" a="1"/>
  <c r="Q92" i="3" s="1"/>
  <c r="P92" i="3" a="1"/>
  <c r="P92" i="3" s="1"/>
  <c r="O92" i="3" a="1"/>
  <c r="O92" i="3" s="1"/>
  <c r="N92" i="3" a="1"/>
  <c r="N92" i="3" s="1"/>
  <c r="M92" i="3" a="1"/>
  <c r="M92" i="3" s="1"/>
  <c r="L92" i="3" a="1"/>
  <c r="L92" i="3" s="1"/>
  <c r="K92" i="3" a="1"/>
  <c r="K92" i="3" s="1"/>
  <c r="J92" i="3" a="1"/>
  <c r="J92" i="3" s="1"/>
  <c r="I92" i="3" a="1"/>
  <c r="I92" i="3" s="1"/>
  <c r="H92" i="3" a="1"/>
  <c r="H92" i="3" s="1"/>
  <c r="G92" i="3" a="1"/>
  <c r="G92" i="3" s="1"/>
  <c r="Q91" i="3" a="1"/>
  <c r="Q91" i="3" s="1"/>
  <c r="P91" i="3" a="1"/>
  <c r="P91" i="3" s="1"/>
  <c r="O91" i="3" a="1"/>
  <c r="O91" i="3" s="1"/>
  <c r="N91" i="3" a="1"/>
  <c r="N91" i="3" s="1"/>
  <c r="M91" i="3" a="1"/>
  <c r="M91" i="3" s="1"/>
  <c r="L91" i="3" a="1"/>
  <c r="L91" i="3" s="1"/>
  <c r="K91" i="3" a="1"/>
  <c r="K91" i="3" s="1"/>
  <c r="J91" i="3" a="1"/>
  <c r="J91" i="3" s="1"/>
  <c r="I91" i="3" a="1"/>
  <c r="I91" i="3" s="1"/>
  <c r="H91" i="3" a="1"/>
  <c r="H91" i="3" s="1"/>
  <c r="G91" i="3" a="1"/>
  <c r="G91" i="3" s="1"/>
  <c r="Q90" i="3" a="1"/>
  <c r="Q90" i="3" s="1"/>
  <c r="P90" i="3" a="1"/>
  <c r="P90" i="3" s="1"/>
  <c r="O90" i="3" a="1"/>
  <c r="O90" i="3" s="1"/>
  <c r="N90" i="3" a="1"/>
  <c r="N90" i="3" s="1"/>
  <c r="M90" i="3" a="1"/>
  <c r="M90" i="3" s="1"/>
  <c r="L90" i="3" a="1"/>
  <c r="L90" i="3" s="1"/>
  <c r="K90" i="3" a="1"/>
  <c r="K90" i="3" s="1"/>
  <c r="J90" i="3" a="1"/>
  <c r="J90" i="3" s="1"/>
  <c r="I90" i="3" a="1"/>
  <c r="I90" i="3" s="1"/>
  <c r="H90" i="3" a="1"/>
  <c r="H90" i="3" s="1"/>
  <c r="G90" i="3" a="1"/>
  <c r="G90" i="3" s="1"/>
  <c r="Q89" i="3" a="1"/>
  <c r="Q89" i="3" s="1"/>
  <c r="P89" i="3" a="1"/>
  <c r="P89" i="3" s="1"/>
  <c r="O89" i="3" a="1"/>
  <c r="O89" i="3" s="1"/>
  <c r="N89" i="3" a="1"/>
  <c r="N89" i="3" s="1"/>
  <c r="M89" i="3" a="1"/>
  <c r="M89" i="3" s="1"/>
  <c r="L89" i="3" a="1"/>
  <c r="L89" i="3" s="1"/>
  <c r="K89" i="3" a="1"/>
  <c r="K89" i="3" s="1"/>
  <c r="J89" i="3" a="1"/>
  <c r="J89" i="3" s="1"/>
  <c r="I89" i="3" a="1"/>
  <c r="I89" i="3" s="1"/>
  <c r="H89" i="3" a="1"/>
  <c r="H89" i="3" s="1"/>
  <c r="G89" i="3" a="1"/>
  <c r="G89" i="3" s="1"/>
  <c r="Q88" i="3" a="1"/>
  <c r="Q88" i="3" s="1"/>
  <c r="P88" i="3" a="1"/>
  <c r="P88" i="3" s="1"/>
  <c r="O88" i="3" a="1"/>
  <c r="O88" i="3" s="1"/>
  <c r="N88" i="3" a="1"/>
  <c r="N88" i="3" s="1"/>
  <c r="M88" i="3" a="1"/>
  <c r="M88" i="3" s="1"/>
  <c r="L88" i="3" a="1"/>
  <c r="L88" i="3" s="1"/>
  <c r="K88" i="3" a="1"/>
  <c r="K88" i="3" s="1"/>
  <c r="J88" i="3" a="1"/>
  <c r="J88" i="3" s="1"/>
  <c r="I88" i="3" a="1"/>
  <c r="I88" i="3" s="1"/>
  <c r="H88" i="3" a="1"/>
  <c r="H88" i="3" s="1"/>
  <c r="G88" i="3" a="1"/>
  <c r="G88" i="3" s="1"/>
  <c r="Q87" i="3" a="1"/>
  <c r="Q87" i="3" s="1"/>
  <c r="P87" i="3" a="1"/>
  <c r="P87" i="3" s="1"/>
  <c r="O87" i="3" a="1"/>
  <c r="O87" i="3" s="1"/>
  <c r="N87" i="3" a="1"/>
  <c r="N87" i="3" s="1"/>
  <c r="M87" i="3" a="1"/>
  <c r="M87" i="3" s="1"/>
  <c r="L87" i="3" a="1"/>
  <c r="L87" i="3" s="1"/>
  <c r="K87" i="3" a="1"/>
  <c r="K87" i="3" s="1"/>
  <c r="J87" i="3" a="1"/>
  <c r="J87" i="3" s="1"/>
  <c r="I87" i="3" a="1"/>
  <c r="I87" i="3" s="1"/>
  <c r="H87" i="3" a="1"/>
  <c r="H87" i="3" s="1"/>
  <c r="G87" i="3" a="1"/>
  <c r="G87" i="3" s="1"/>
  <c r="Q86" i="3" a="1"/>
  <c r="Q86" i="3" s="1"/>
  <c r="P86" i="3" a="1"/>
  <c r="P86" i="3" s="1"/>
  <c r="O86" i="3" a="1"/>
  <c r="O86" i="3" s="1"/>
  <c r="N86" i="3" a="1"/>
  <c r="N86" i="3" s="1"/>
  <c r="M86" i="3" a="1"/>
  <c r="M86" i="3" s="1"/>
  <c r="L86" i="3" a="1"/>
  <c r="L86" i="3" s="1"/>
  <c r="K86" i="3" a="1"/>
  <c r="K86" i="3" s="1"/>
  <c r="J86" i="3" a="1"/>
  <c r="J86" i="3" s="1"/>
  <c r="I86" i="3" a="1"/>
  <c r="I86" i="3" s="1"/>
  <c r="H86" i="3" a="1"/>
  <c r="H86" i="3" s="1"/>
  <c r="G86" i="3" a="1"/>
  <c r="G86" i="3" s="1"/>
  <c r="Q85" i="3" a="1"/>
  <c r="Q85" i="3" s="1"/>
  <c r="P85" i="3" a="1"/>
  <c r="P85" i="3" s="1"/>
  <c r="O85" i="3" a="1"/>
  <c r="O85" i="3" s="1"/>
  <c r="N85" i="3" a="1"/>
  <c r="N85" i="3" s="1"/>
  <c r="M85" i="3" a="1"/>
  <c r="M85" i="3" s="1"/>
  <c r="L85" i="3" a="1"/>
  <c r="L85" i="3" s="1"/>
  <c r="K85" i="3" a="1"/>
  <c r="K85" i="3" s="1"/>
  <c r="J85" i="3" a="1"/>
  <c r="J85" i="3" s="1"/>
  <c r="I85" i="3" a="1"/>
  <c r="I85" i="3" s="1"/>
  <c r="H85" i="3" a="1"/>
  <c r="H85" i="3" s="1"/>
  <c r="G85" i="3" a="1"/>
  <c r="G85" i="3" s="1"/>
  <c r="Q84" i="3" a="1"/>
  <c r="Q84" i="3" s="1"/>
  <c r="P84" i="3" a="1"/>
  <c r="P84" i="3" s="1"/>
  <c r="O84" i="3" a="1"/>
  <c r="O84" i="3" s="1"/>
  <c r="N84" i="3" a="1"/>
  <c r="N84" i="3" s="1"/>
  <c r="M84" i="3" a="1"/>
  <c r="M84" i="3" s="1"/>
  <c r="L84" i="3" a="1"/>
  <c r="L84" i="3" s="1"/>
  <c r="K84" i="3" a="1"/>
  <c r="K84" i="3" s="1"/>
  <c r="J84" i="3" a="1"/>
  <c r="J84" i="3" s="1"/>
  <c r="I84" i="3" a="1"/>
  <c r="I84" i="3" s="1"/>
  <c r="H84" i="3" a="1"/>
  <c r="H84" i="3" s="1"/>
  <c r="G84" i="3" a="1"/>
  <c r="G84" i="3" s="1"/>
  <c r="Q83" i="3" a="1"/>
  <c r="Q83" i="3" s="1"/>
  <c r="P83" i="3" a="1"/>
  <c r="P83" i="3" s="1"/>
  <c r="O83" i="3" a="1"/>
  <c r="O83" i="3" s="1"/>
  <c r="N83" i="3" a="1"/>
  <c r="N83" i="3" s="1"/>
  <c r="M83" i="3" a="1"/>
  <c r="M83" i="3" s="1"/>
  <c r="L83" i="3" a="1"/>
  <c r="L83" i="3" s="1"/>
  <c r="K83" i="3" a="1"/>
  <c r="K83" i="3" s="1"/>
  <c r="J83" i="3" a="1"/>
  <c r="J83" i="3" s="1"/>
  <c r="I83" i="3" a="1"/>
  <c r="I83" i="3" s="1"/>
  <c r="H83" i="3" a="1"/>
  <c r="H83" i="3" s="1"/>
  <c r="G83" i="3" a="1"/>
  <c r="G83" i="3" s="1"/>
  <c r="Q82" i="3" a="1"/>
  <c r="Q82" i="3" s="1"/>
  <c r="P82" i="3" a="1"/>
  <c r="P82" i="3" s="1"/>
  <c r="O82" i="3" a="1"/>
  <c r="O82" i="3" s="1"/>
  <c r="N82" i="3" a="1"/>
  <c r="N82" i="3" s="1"/>
  <c r="M82" i="3" a="1"/>
  <c r="M82" i="3" s="1"/>
  <c r="L82" i="3" a="1"/>
  <c r="L82" i="3" s="1"/>
  <c r="K82" i="3" a="1"/>
  <c r="K82" i="3" s="1"/>
  <c r="J82" i="3" a="1"/>
  <c r="J82" i="3" s="1"/>
  <c r="I82" i="3" a="1"/>
  <c r="I82" i="3" s="1"/>
  <c r="H82" i="3" a="1"/>
  <c r="H82" i="3" s="1"/>
  <c r="G82" i="3" a="1"/>
  <c r="G82" i="3" s="1"/>
  <c r="Q81" i="3" a="1"/>
  <c r="Q81" i="3" s="1"/>
  <c r="P81" i="3" a="1"/>
  <c r="P81" i="3" s="1"/>
  <c r="O81" i="3" a="1"/>
  <c r="O81" i="3" s="1"/>
  <c r="N81" i="3" a="1"/>
  <c r="N81" i="3" s="1"/>
  <c r="M81" i="3" a="1"/>
  <c r="M81" i="3" s="1"/>
  <c r="L81" i="3" a="1"/>
  <c r="L81" i="3" s="1"/>
  <c r="K81" i="3" a="1"/>
  <c r="K81" i="3" s="1"/>
  <c r="J81" i="3" a="1"/>
  <c r="J81" i="3" s="1"/>
  <c r="I81" i="3" a="1"/>
  <c r="I81" i="3" s="1"/>
  <c r="H81" i="3" a="1"/>
  <c r="H81" i="3" s="1"/>
  <c r="G81" i="3" a="1"/>
  <c r="G81" i="3" s="1"/>
  <c r="Q80" i="3" a="1"/>
  <c r="Q80" i="3" s="1"/>
  <c r="P80" i="3" a="1"/>
  <c r="P80" i="3" s="1"/>
  <c r="O80" i="3" a="1"/>
  <c r="O80" i="3" s="1"/>
  <c r="N80" i="3" a="1"/>
  <c r="N80" i="3" s="1"/>
  <c r="M80" i="3" a="1"/>
  <c r="M80" i="3" s="1"/>
  <c r="L80" i="3" a="1"/>
  <c r="L80" i="3" s="1"/>
  <c r="K80" i="3" a="1"/>
  <c r="K80" i="3" s="1"/>
  <c r="J80" i="3" a="1"/>
  <c r="J80" i="3" s="1"/>
  <c r="I80" i="3" a="1"/>
  <c r="I80" i="3" s="1"/>
  <c r="H80" i="3" a="1"/>
  <c r="H80" i="3" s="1"/>
  <c r="G80" i="3" a="1"/>
  <c r="G80" i="3" s="1"/>
  <c r="Q79" i="3" a="1"/>
  <c r="Q79" i="3" s="1"/>
  <c r="P79" i="3" a="1"/>
  <c r="P79" i="3" s="1"/>
  <c r="O79" i="3" a="1"/>
  <c r="O79" i="3" s="1"/>
  <c r="N79" i="3" a="1"/>
  <c r="N79" i="3" s="1"/>
  <c r="M79" i="3" a="1"/>
  <c r="M79" i="3" s="1"/>
  <c r="L79" i="3" a="1"/>
  <c r="L79" i="3" s="1"/>
  <c r="K79" i="3" a="1"/>
  <c r="K79" i="3" s="1"/>
  <c r="J79" i="3" a="1"/>
  <c r="J79" i="3" s="1"/>
  <c r="I79" i="3" a="1"/>
  <c r="I79" i="3" s="1"/>
  <c r="H79" i="3" a="1"/>
  <c r="H79" i="3" s="1"/>
  <c r="G79" i="3" a="1"/>
  <c r="G79" i="3" s="1"/>
  <c r="Q78" i="3" a="1"/>
  <c r="Q78" i="3" s="1"/>
  <c r="P78" i="3" a="1"/>
  <c r="P78" i="3" s="1"/>
  <c r="O78" i="3" a="1"/>
  <c r="O78" i="3" s="1"/>
  <c r="N78" i="3" a="1"/>
  <c r="N78" i="3" s="1"/>
  <c r="M78" i="3" a="1"/>
  <c r="M78" i="3" s="1"/>
  <c r="L78" i="3" a="1"/>
  <c r="L78" i="3" s="1"/>
  <c r="K78" i="3" a="1"/>
  <c r="K78" i="3" s="1"/>
  <c r="J78" i="3" a="1"/>
  <c r="J78" i="3" s="1"/>
  <c r="I78" i="3" a="1"/>
  <c r="I78" i="3" s="1"/>
  <c r="H78" i="3" a="1"/>
  <c r="H78" i="3" s="1"/>
  <c r="G78" i="3" a="1"/>
  <c r="G78" i="3" s="1"/>
  <c r="Q77" i="3" a="1"/>
  <c r="Q77" i="3" s="1"/>
  <c r="P77" i="3" a="1"/>
  <c r="P77" i="3" s="1"/>
  <c r="O77" i="3" a="1"/>
  <c r="O77" i="3" s="1"/>
  <c r="N77" i="3" a="1"/>
  <c r="N77" i="3" s="1"/>
  <c r="M77" i="3" a="1"/>
  <c r="M77" i="3" s="1"/>
  <c r="L77" i="3" a="1"/>
  <c r="L77" i="3" s="1"/>
  <c r="K77" i="3" a="1"/>
  <c r="K77" i="3" s="1"/>
  <c r="J77" i="3" a="1"/>
  <c r="J77" i="3" s="1"/>
  <c r="I77" i="3" a="1"/>
  <c r="I77" i="3" s="1"/>
  <c r="H77" i="3" a="1"/>
  <c r="H77" i="3" s="1"/>
  <c r="G77" i="3" a="1"/>
  <c r="G77" i="3" s="1"/>
  <c r="Q76" i="3" a="1"/>
  <c r="Q76" i="3" s="1"/>
  <c r="P76" i="3" a="1"/>
  <c r="P76" i="3" s="1"/>
  <c r="O76" i="3" a="1"/>
  <c r="O76" i="3" s="1"/>
  <c r="N76" i="3" a="1"/>
  <c r="N76" i="3" s="1"/>
  <c r="M76" i="3" a="1"/>
  <c r="M76" i="3" s="1"/>
  <c r="L76" i="3" a="1"/>
  <c r="L76" i="3" s="1"/>
  <c r="K76" i="3" a="1"/>
  <c r="K76" i="3" s="1"/>
  <c r="J76" i="3" a="1"/>
  <c r="J76" i="3" s="1"/>
  <c r="I76" i="3" a="1"/>
  <c r="I76" i="3" s="1"/>
  <c r="H76" i="3" a="1"/>
  <c r="H76" i="3" s="1"/>
  <c r="G76" i="3" a="1"/>
  <c r="G76" i="3" s="1"/>
  <c r="Q75" i="3" a="1"/>
  <c r="Q75" i="3" s="1"/>
  <c r="P75" i="3" a="1"/>
  <c r="P75" i="3" s="1"/>
  <c r="O75" i="3" a="1"/>
  <c r="O75" i="3" s="1"/>
  <c r="N75" i="3" a="1"/>
  <c r="N75" i="3" s="1"/>
  <c r="M75" i="3" a="1"/>
  <c r="M75" i="3" s="1"/>
  <c r="L75" i="3" a="1"/>
  <c r="L75" i="3" s="1"/>
  <c r="K75" i="3" a="1"/>
  <c r="K75" i="3" s="1"/>
  <c r="J75" i="3" a="1"/>
  <c r="J75" i="3" s="1"/>
  <c r="I75" i="3" a="1"/>
  <c r="I75" i="3" s="1"/>
  <c r="H75" i="3" a="1"/>
  <c r="H75" i="3" s="1"/>
  <c r="G75" i="3" a="1"/>
  <c r="G75" i="3" s="1"/>
  <c r="Q74" i="3" a="1"/>
  <c r="Q74" i="3" s="1"/>
  <c r="P74" i="3" a="1"/>
  <c r="P74" i="3" s="1"/>
  <c r="O74" i="3" a="1"/>
  <c r="O74" i="3" s="1"/>
  <c r="N74" i="3" a="1"/>
  <c r="N74" i="3" s="1"/>
  <c r="M74" i="3" a="1"/>
  <c r="M74" i="3" s="1"/>
  <c r="L74" i="3" a="1"/>
  <c r="L74" i="3" s="1"/>
  <c r="K74" i="3" a="1"/>
  <c r="K74" i="3" s="1"/>
  <c r="J74" i="3" a="1"/>
  <c r="J74" i="3" s="1"/>
  <c r="I74" i="3" a="1"/>
  <c r="I74" i="3" s="1"/>
  <c r="H74" i="3" a="1"/>
  <c r="H74" i="3" s="1"/>
  <c r="G74" i="3" a="1"/>
  <c r="G74" i="3" s="1"/>
  <c r="Q73" i="3" a="1"/>
  <c r="Q73" i="3" s="1"/>
  <c r="P73" i="3" a="1"/>
  <c r="P73" i="3" s="1"/>
  <c r="O73" i="3" a="1"/>
  <c r="O73" i="3" s="1"/>
  <c r="N73" i="3" a="1"/>
  <c r="N73" i="3" s="1"/>
  <c r="M73" i="3" a="1"/>
  <c r="M73" i="3" s="1"/>
  <c r="L73" i="3" a="1"/>
  <c r="L73" i="3" s="1"/>
  <c r="K73" i="3" a="1"/>
  <c r="K73" i="3" s="1"/>
  <c r="J73" i="3" a="1"/>
  <c r="J73" i="3" s="1"/>
  <c r="I73" i="3" a="1"/>
  <c r="I73" i="3" s="1"/>
  <c r="H73" i="3" a="1"/>
  <c r="H73" i="3" s="1"/>
  <c r="G73" i="3" a="1"/>
  <c r="G73" i="3" s="1"/>
  <c r="Q72" i="3" a="1"/>
  <c r="Q72" i="3" s="1"/>
  <c r="P72" i="3" a="1"/>
  <c r="P72" i="3" s="1"/>
  <c r="O72" i="3" a="1"/>
  <c r="O72" i="3" s="1"/>
  <c r="N72" i="3" a="1"/>
  <c r="N72" i="3" s="1"/>
  <c r="M72" i="3" a="1"/>
  <c r="M72" i="3" s="1"/>
  <c r="L72" i="3" a="1"/>
  <c r="L72" i="3" s="1"/>
  <c r="K72" i="3" a="1"/>
  <c r="K72" i="3" s="1"/>
  <c r="J72" i="3" a="1"/>
  <c r="J72" i="3" s="1"/>
  <c r="I72" i="3" a="1"/>
  <c r="I72" i="3" s="1"/>
  <c r="H72" i="3" a="1"/>
  <c r="H72" i="3" s="1"/>
  <c r="G72" i="3" a="1"/>
  <c r="G72" i="3" s="1"/>
  <c r="Q71" i="3" a="1"/>
  <c r="Q71" i="3" s="1"/>
  <c r="P71" i="3" a="1"/>
  <c r="P71" i="3" s="1"/>
  <c r="O71" i="3" a="1"/>
  <c r="O71" i="3" s="1"/>
  <c r="N71" i="3" a="1"/>
  <c r="N71" i="3" s="1"/>
  <c r="M71" i="3" a="1"/>
  <c r="M71" i="3" s="1"/>
  <c r="L71" i="3" a="1"/>
  <c r="L71" i="3" s="1"/>
  <c r="K71" i="3" a="1"/>
  <c r="K71" i="3" s="1"/>
  <c r="J71" i="3" a="1"/>
  <c r="J71" i="3" s="1"/>
  <c r="I71" i="3" a="1"/>
  <c r="I71" i="3" s="1"/>
  <c r="H71" i="3" a="1"/>
  <c r="H71" i="3" s="1"/>
  <c r="G71" i="3" a="1"/>
  <c r="G71" i="3" s="1"/>
  <c r="Q70" i="3" a="1"/>
  <c r="Q70" i="3" s="1"/>
  <c r="P70" i="3" a="1"/>
  <c r="P70" i="3" s="1"/>
  <c r="O70" i="3" a="1"/>
  <c r="O70" i="3" s="1"/>
  <c r="N70" i="3" a="1"/>
  <c r="N70" i="3" s="1"/>
  <c r="M70" i="3" a="1"/>
  <c r="M70" i="3" s="1"/>
  <c r="L70" i="3" a="1"/>
  <c r="L70" i="3" s="1"/>
  <c r="K70" i="3" a="1"/>
  <c r="K70" i="3" s="1"/>
  <c r="J70" i="3" a="1"/>
  <c r="J70" i="3" s="1"/>
  <c r="I70" i="3" a="1"/>
  <c r="I70" i="3" s="1"/>
  <c r="H70" i="3" a="1"/>
  <c r="H70" i="3" s="1"/>
  <c r="G70" i="3" a="1"/>
  <c r="G70" i="3" s="1"/>
  <c r="Q69" i="3" a="1"/>
  <c r="Q69" i="3" s="1"/>
  <c r="P69" i="3" a="1"/>
  <c r="P69" i="3" s="1"/>
  <c r="O69" i="3" a="1"/>
  <c r="O69" i="3" s="1"/>
  <c r="N69" i="3" a="1"/>
  <c r="N69" i="3" s="1"/>
  <c r="M69" i="3" a="1"/>
  <c r="M69" i="3" s="1"/>
  <c r="L69" i="3" a="1"/>
  <c r="L69" i="3" s="1"/>
  <c r="K69" i="3" a="1"/>
  <c r="K69" i="3" s="1"/>
  <c r="J69" i="3" a="1"/>
  <c r="J69" i="3" s="1"/>
  <c r="I69" i="3" a="1"/>
  <c r="I69" i="3" s="1"/>
  <c r="H69" i="3" a="1"/>
  <c r="H69" i="3" s="1"/>
  <c r="G69" i="3" a="1"/>
  <c r="G69" i="3" s="1"/>
  <c r="Q68" i="3" a="1"/>
  <c r="Q68" i="3" s="1"/>
  <c r="P68" i="3" a="1"/>
  <c r="P68" i="3" s="1"/>
  <c r="O68" i="3" a="1"/>
  <c r="O68" i="3" s="1"/>
  <c r="N68" i="3" a="1"/>
  <c r="N68" i="3" s="1"/>
  <c r="M68" i="3" a="1"/>
  <c r="M68" i="3" s="1"/>
  <c r="L68" i="3" a="1"/>
  <c r="L68" i="3" s="1"/>
  <c r="K68" i="3" a="1"/>
  <c r="K68" i="3" s="1"/>
  <c r="J68" i="3" a="1"/>
  <c r="J68" i="3" s="1"/>
  <c r="I68" i="3" a="1"/>
  <c r="I68" i="3" s="1"/>
  <c r="H68" i="3" a="1"/>
  <c r="H68" i="3" s="1"/>
  <c r="G68" i="3" a="1"/>
  <c r="G68" i="3" s="1"/>
  <c r="Q67" i="3" a="1"/>
  <c r="Q67" i="3" s="1"/>
  <c r="P67" i="3" a="1"/>
  <c r="P67" i="3" s="1"/>
  <c r="O67" i="3" a="1"/>
  <c r="O67" i="3" s="1"/>
  <c r="N67" i="3" a="1"/>
  <c r="N67" i="3" s="1"/>
  <c r="M67" i="3" a="1"/>
  <c r="M67" i="3" s="1"/>
  <c r="L67" i="3" a="1"/>
  <c r="L67" i="3" s="1"/>
  <c r="K67" i="3" a="1"/>
  <c r="K67" i="3" s="1"/>
  <c r="J67" i="3" a="1"/>
  <c r="J67" i="3" s="1"/>
  <c r="I67" i="3" a="1"/>
  <c r="I67" i="3" s="1"/>
  <c r="H67" i="3" a="1"/>
  <c r="H67" i="3" s="1"/>
  <c r="G67" i="3" a="1"/>
  <c r="G67" i="3" s="1"/>
  <c r="Q66" i="3" a="1"/>
  <c r="Q66" i="3" s="1"/>
  <c r="P66" i="3" a="1"/>
  <c r="P66" i="3" s="1"/>
  <c r="O66" i="3" a="1"/>
  <c r="O66" i="3" s="1"/>
  <c r="N66" i="3" a="1"/>
  <c r="N66" i="3" s="1"/>
  <c r="M66" i="3" a="1"/>
  <c r="M66" i="3" s="1"/>
  <c r="L66" i="3" a="1"/>
  <c r="L66" i="3" s="1"/>
  <c r="K66" i="3" a="1"/>
  <c r="K66" i="3" s="1"/>
  <c r="J66" i="3" a="1"/>
  <c r="J66" i="3" s="1"/>
  <c r="I66" i="3" a="1"/>
  <c r="I66" i="3" s="1"/>
  <c r="H66" i="3" a="1"/>
  <c r="H66" i="3" s="1"/>
  <c r="G66" i="3" a="1"/>
  <c r="G66" i="3" s="1"/>
  <c r="Q65" i="3" a="1"/>
  <c r="Q65" i="3" s="1"/>
  <c r="P65" i="3" a="1"/>
  <c r="P65" i="3" s="1"/>
  <c r="O65" i="3" a="1"/>
  <c r="O65" i="3" s="1"/>
  <c r="N65" i="3" a="1"/>
  <c r="N65" i="3" s="1"/>
  <c r="M65" i="3" a="1"/>
  <c r="M65" i="3" s="1"/>
  <c r="L65" i="3" a="1"/>
  <c r="L65" i="3" s="1"/>
  <c r="K65" i="3" a="1"/>
  <c r="K65" i="3" s="1"/>
  <c r="J65" i="3" a="1"/>
  <c r="J65" i="3" s="1"/>
  <c r="I65" i="3" a="1"/>
  <c r="I65" i="3" s="1"/>
  <c r="H65" i="3" a="1"/>
  <c r="H65" i="3" s="1"/>
  <c r="G65" i="3" a="1"/>
  <c r="G65" i="3" s="1"/>
  <c r="Q64" i="3" a="1"/>
  <c r="Q64" i="3" s="1"/>
  <c r="P64" i="3" a="1"/>
  <c r="P64" i="3" s="1"/>
  <c r="O64" i="3" a="1"/>
  <c r="O64" i="3" s="1"/>
  <c r="N64" i="3" a="1"/>
  <c r="N64" i="3" s="1"/>
  <c r="M64" i="3" a="1"/>
  <c r="M64" i="3" s="1"/>
  <c r="L64" i="3" a="1"/>
  <c r="L64" i="3" s="1"/>
  <c r="K64" i="3" a="1"/>
  <c r="K64" i="3" s="1"/>
  <c r="J64" i="3" a="1"/>
  <c r="J64" i="3" s="1"/>
  <c r="I64" i="3" a="1"/>
  <c r="I64" i="3" s="1"/>
  <c r="H64" i="3" a="1"/>
  <c r="H64" i="3" s="1"/>
  <c r="G64" i="3" a="1"/>
  <c r="G64" i="3" s="1"/>
  <c r="Q63" i="3" a="1"/>
  <c r="Q63" i="3" s="1"/>
  <c r="P63" i="3" a="1"/>
  <c r="P63" i="3" s="1"/>
  <c r="O63" i="3" a="1"/>
  <c r="O63" i="3" s="1"/>
  <c r="N63" i="3" a="1"/>
  <c r="N63" i="3" s="1"/>
  <c r="M63" i="3" a="1"/>
  <c r="M63" i="3" s="1"/>
  <c r="L63" i="3" a="1"/>
  <c r="L63" i="3" s="1"/>
  <c r="K63" i="3" a="1"/>
  <c r="K63" i="3" s="1"/>
  <c r="J63" i="3" a="1"/>
  <c r="J63" i="3" s="1"/>
  <c r="I63" i="3" a="1"/>
  <c r="I63" i="3" s="1"/>
  <c r="H63" i="3" a="1"/>
  <c r="H63" i="3" s="1"/>
  <c r="G63" i="3" a="1"/>
  <c r="G63" i="3" s="1"/>
  <c r="Q62" i="3" a="1"/>
  <c r="Q62" i="3" s="1"/>
  <c r="P62" i="3" a="1"/>
  <c r="P62" i="3" s="1"/>
  <c r="O62" i="3" a="1"/>
  <c r="O62" i="3" s="1"/>
  <c r="N62" i="3" a="1"/>
  <c r="N62" i="3" s="1"/>
  <c r="M62" i="3" a="1"/>
  <c r="M62" i="3" s="1"/>
  <c r="L62" i="3" a="1"/>
  <c r="L62" i="3" s="1"/>
  <c r="K62" i="3" a="1"/>
  <c r="K62" i="3" s="1"/>
  <c r="J62" i="3" a="1"/>
  <c r="J62" i="3" s="1"/>
  <c r="I62" i="3" a="1"/>
  <c r="I62" i="3" s="1"/>
  <c r="H62" i="3" a="1"/>
  <c r="H62" i="3" s="1"/>
  <c r="G62" i="3" a="1"/>
  <c r="G62" i="3" s="1"/>
  <c r="Q61" i="3" a="1"/>
  <c r="Q61" i="3" s="1"/>
  <c r="P61" i="3" a="1"/>
  <c r="P61" i="3" s="1"/>
  <c r="O61" i="3" a="1"/>
  <c r="O61" i="3" s="1"/>
  <c r="N61" i="3" a="1"/>
  <c r="N61" i="3" s="1"/>
  <c r="M61" i="3" a="1"/>
  <c r="M61" i="3" s="1"/>
  <c r="L61" i="3" a="1"/>
  <c r="L61" i="3" s="1"/>
  <c r="K61" i="3" a="1"/>
  <c r="K61" i="3" s="1"/>
  <c r="J61" i="3" a="1"/>
  <c r="J61" i="3" s="1"/>
  <c r="I61" i="3" a="1"/>
  <c r="I61" i="3" s="1"/>
  <c r="H61" i="3" a="1"/>
  <c r="H61" i="3" s="1"/>
  <c r="G61" i="3" a="1"/>
  <c r="G61" i="3" s="1"/>
  <c r="Q60" i="3" a="1"/>
  <c r="Q60" i="3" s="1"/>
  <c r="P60" i="3" a="1"/>
  <c r="P60" i="3" s="1"/>
  <c r="O60" i="3" a="1"/>
  <c r="O60" i="3" s="1"/>
  <c r="N60" i="3" a="1"/>
  <c r="N60" i="3" s="1"/>
  <c r="M60" i="3" a="1"/>
  <c r="M60" i="3" s="1"/>
  <c r="L60" i="3" a="1"/>
  <c r="L60" i="3" s="1"/>
  <c r="K60" i="3" a="1"/>
  <c r="K60" i="3" s="1"/>
  <c r="J60" i="3" a="1"/>
  <c r="J60" i="3" s="1"/>
  <c r="I60" i="3" a="1"/>
  <c r="I60" i="3" s="1"/>
  <c r="H60" i="3" a="1"/>
  <c r="H60" i="3" s="1"/>
  <c r="G60" i="3" a="1"/>
  <c r="G60" i="3" s="1"/>
  <c r="F110" i="3" a="1"/>
  <c r="F110" i="3" s="1"/>
  <c r="F109" i="3" a="1"/>
  <c r="F109" i="3" s="1"/>
  <c r="F108" i="3" a="1"/>
  <c r="F108" i="3" s="1"/>
  <c r="F107" i="3" a="1"/>
  <c r="F107" i="3" s="1"/>
  <c r="F106" i="3" a="1"/>
  <c r="F106" i="3" s="1"/>
  <c r="F105" i="3" a="1"/>
  <c r="F105" i="3" s="1"/>
  <c r="F104" i="3" a="1"/>
  <c r="F104" i="3" s="1"/>
  <c r="F103" i="3" a="1"/>
  <c r="F103" i="3" s="1"/>
  <c r="F102" i="3" a="1"/>
  <c r="F102" i="3" s="1"/>
  <c r="F101" i="3" a="1"/>
  <c r="F101" i="3" s="1"/>
  <c r="F100" i="3" a="1"/>
  <c r="F100" i="3" s="1"/>
  <c r="F99" i="3" a="1"/>
  <c r="F99" i="3" s="1"/>
  <c r="F98" i="3" a="1"/>
  <c r="F98" i="3" s="1"/>
  <c r="F97" i="3" a="1"/>
  <c r="F97" i="3" s="1"/>
  <c r="F96" i="3" a="1"/>
  <c r="F96" i="3" s="1"/>
  <c r="F95" i="3" a="1"/>
  <c r="F95" i="3" s="1"/>
  <c r="F94" i="3" a="1"/>
  <c r="F94" i="3" s="1"/>
  <c r="F93" i="3" a="1"/>
  <c r="F93" i="3" s="1"/>
  <c r="F92" i="3" a="1"/>
  <c r="F92" i="3" s="1"/>
  <c r="F91" i="3" a="1"/>
  <c r="F91" i="3" s="1"/>
  <c r="F90" i="3" a="1"/>
  <c r="F90" i="3" s="1"/>
  <c r="F89" i="3" a="1"/>
  <c r="F89" i="3" s="1"/>
  <c r="F88" i="3" a="1"/>
  <c r="F88" i="3" s="1"/>
  <c r="F87" i="3" a="1"/>
  <c r="F87" i="3" s="1"/>
  <c r="F86" i="3" a="1"/>
  <c r="F86" i="3" s="1"/>
  <c r="F85" i="3" a="1"/>
  <c r="F85" i="3" s="1"/>
  <c r="F84" i="3" a="1"/>
  <c r="F84" i="3" s="1"/>
  <c r="F83" i="3" a="1"/>
  <c r="F83" i="3" s="1"/>
  <c r="F82" i="3" a="1"/>
  <c r="F82" i="3" s="1"/>
  <c r="F81" i="3" a="1"/>
  <c r="F81" i="3" s="1"/>
  <c r="F80" i="3" a="1"/>
  <c r="F80" i="3" s="1"/>
  <c r="F79" i="3" a="1"/>
  <c r="F79" i="3" s="1"/>
  <c r="F78" i="3" a="1"/>
  <c r="F78" i="3" s="1"/>
  <c r="F77" i="3" a="1"/>
  <c r="F77" i="3" s="1"/>
  <c r="F76" i="3" a="1"/>
  <c r="F76" i="3" s="1"/>
  <c r="F75" i="3" a="1"/>
  <c r="F75" i="3" s="1"/>
  <c r="F74" i="3" a="1"/>
  <c r="F74" i="3" s="1"/>
  <c r="F73" i="3" a="1"/>
  <c r="F73" i="3" s="1"/>
  <c r="F72" i="3" a="1"/>
  <c r="F72" i="3" s="1"/>
  <c r="F71" i="3" a="1"/>
  <c r="F71" i="3" s="1"/>
  <c r="F70" i="3" a="1"/>
  <c r="F70" i="3" s="1"/>
  <c r="F69" i="3" a="1"/>
  <c r="F69" i="3" s="1"/>
  <c r="F68" i="3" a="1"/>
  <c r="F68" i="3" s="1"/>
  <c r="F67" i="3" a="1"/>
  <c r="F67" i="3" s="1"/>
  <c r="F66" i="3" a="1"/>
  <c r="F66" i="3" s="1"/>
  <c r="F65" i="3" a="1"/>
  <c r="F65" i="3" s="1"/>
  <c r="F64" i="3" a="1"/>
  <c r="F64" i="3" s="1"/>
  <c r="F63" i="3" a="1"/>
  <c r="F63" i="3" s="1"/>
  <c r="F62" i="3" a="1"/>
  <c r="F62" i="3" s="1"/>
  <c r="F61" i="3" a="1"/>
  <c r="F61" i="3" s="1"/>
  <c r="F60" i="3" a="1"/>
  <c r="F60" i="3" s="1"/>
  <c r="E269" i="3" a="1"/>
  <c r="E269" i="3" s="1"/>
  <c r="D269" i="3" a="1"/>
  <c r="D269" i="3" s="1"/>
  <c r="E268" i="3" a="1"/>
  <c r="E268" i="3" s="1"/>
  <c r="D268" i="3" a="1"/>
  <c r="D268" i="3" s="1"/>
  <c r="E267" i="3" a="1"/>
  <c r="E267" i="3" s="1"/>
  <c r="D267" i="3" a="1"/>
  <c r="D267" i="3" s="1"/>
  <c r="E266" i="3" a="1"/>
  <c r="E266" i="3" s="1"/>
  <c r="D266" i="3" a="1"/>
  <c r="D266" i="3" s="1"/>
  <c r="E265" i="3" a="1"/>
  <c r="E265" i="3" s="1"/>
  <c r="D265" i="3" a="1"/>
  <c r="D265" i="3" s="1"/>
  <c r="E264" i="3" a="1"/>
  <c r="E264" i="3" s="1"/>
  <c r="D264" i="3" a="1"/>
  <c r="D264" i="3" s="1"/>
  <c r="E263" i="3" a="1"/>
  <c r="E263" i="3" s="1"/>
  <c r="D263" i="3" a="1"/>
  <c r="D263" i="3" s="1"/>
  <c r="E262" i="3" a="1"/>
  <c r="E262" i="3" s="1"/>
  <c r="D262" i="3" a="1"/>
  <c r="D262" i="3" s="1"/>
  <c r="E261" i="3" a="1"/>
  <c r="E261" i="3" s="1"/>
  <c r="D261" i="3" a="1"/>
  <c r="D261" i="3" s="1"/>
  <c r="E260" i="3" a="1"/>
  <c r="E260" i="3" s="1"/>
  <c r="D260" i="3" a="1"/>
  <c r="D260" i="3" s="1"/>
  <c r="E259" i="3" a="1"/>
  <c r="E259" i="3" s="1"/>
  <c r="D259" i="3" a="1"/>
  <c r="D259" i="3" s="1"/>
  <c r="E258" i="3" a="1"/>
  <c r="E258" i="3" s="1"/>
  <c r="D258" i="3" a="1"/>
  <c r="D258" i="3" s="1"/>
  <c r="E257" i="3" a="1"/>
  <c r="E257" i="3" s="1"/>
  <c r="D257" i="3" a="1"/>
  <c r="D257" i="3" s="1"/>
  <c r="E256" i="3" a="1"/>
  <c r="E256" i="3" s="1"/>
  <c r="D256" i="3" a="1"/>
  <c r="D256" i="3" s="1"/>
  <c r="E255" i="3" a="1"/>
  <c r="E255" i="3" s="1"/>
  <c r="D255" i="3" a="1"/>
  <c r="D255" i="3" s="1"/>
  <c r="E254" i="3" a="1"/>
  <c r="E254" i="3" s="1"/>
  <c r="D254" i="3" a="1"/>
  <c r="D254" i="3" s="1"/>
  <c r="E253" i="3" a="1"/>
  <c r="E253" i="3" s="1"/>
  <c r="D253" i="3" a="1"/>
  <c r="D253" i="3" s="1"/>
  <c r="E252" i="3" a="1"/>
  <c r="E252" i="3" s="1"/>
  <c r="D252" i="3" a="1"/>
  <c r="D252" i="3" s="1"/>
  <c r="E251" i="3" a="1"/>
  <c r="E251" i="3" s="1"/>
  <c r="D251" i="3" a="1"/>
  <c r="D251" i="3" s="1"/>
  <c r="E250" i="3" a="1"/>
  <c r="E250" i="3" s="1"/>
  <c r="D250" i="3" a="1"/>
  <c r="D250" i="3" s="1"/>
  <c r="E249" i="3" a="1"/>
  <c r="E249" i="3" s="1"/>
  <c r="D249" i="3" a="1"/>
  <c r="D249" i="3" s="1"/>
  <c r="E248" i="3" a="1"/>
  <c r="E248" i="3" s="1"/>
  <c r="D248" i="3" a="1"/>
  <c r="D248" i="3" s="1"/>
  <c r="E247" i="3" a="1"/>
  <c r="E247" i="3" s="1"/>
  <c r="D247" i="3" a="1"/>
  <c r="D247" i="3" s="1"/>
  <c r="E246" i="3" a="1"/>
  <c r="E246" i="3" s="1"/>
  <c r="D246" i="3" a="1"/>
  <c r="D246" i="3" s="1"/>
  <c r="E245" i="3" a="1"/>
  <c r="E245" i="3" s="1"/>
  <c r="D245" i="3" a="1"/>
  <c r="D245" i="3" s="1"/>
  <c r="E244" i="3" a="1"/>
  <c r="E244" i="3" s="1"/>
  <c r="D244" i="3" a="1"/>
  <c r="D244" i="3" s="1"/>
  <c r="E243" i="3" a="1"/>
  <c r="E243" i="3" s="1"/>
  <c r="D243" i="3" a="1"/>
  <c r="D243" i="3" s="1"/>
  <c r="E242" i="3" a="1"/>
  <c r="E242" i="3" s="1"/>
  <c r="D242" i="3" a="1"/>
  <c r="D242" i="3" s="1"/>
  <c r="E241" i="3" a="1"/>
  <c r="E241" i="3" s="1"/>
  <c r="D241" i="3" a="1"/>
  <c r="D241" i="3" s="1"/>
  <c r="E240" i="3" a="1"/>
  <c r="E240" i="3" s="1"/>
  <c r="D240" i="3" a="1"/>
  <c r="D240" i="3" s="1"/>
  <c r="E239" i="3" a="1"/>
  <c r="E239" i="3" s="1"/>
  <c r="D239" i="3" a="1"/>
  <c r="D239" i="3" s="1"/>
  <c r="E238" i="3" a="1"/>
  <c r="E238" i="3" s="1"/>
  <c r="D238" i="3" a="1"/>
  <c r="D238" i="3" s="1"/>
  <c r="E237" i="3" a="1"/>
  <c r="E237" i="3" s="1"/>
  <c r="D237" i="3" a="1"/>
  <c r="D237" i="3" s="1"/>
  <c r="E236" i="3" a="1"/>
  <c r="E236" i="3" s="1"/>
  <c r="D236" i="3" a="1"/>
  <c r="D236" i="3" s="1"/>
  <c r="E235" i="3" a="1"/>
  <c r="E235" i="3" s="1"/>
  <c r="D235" i="3" a="1"/>
  <c r="D235" i="3" s="1"/>
  <c r="E234" i="3" a="1"/>
  <c r="E234" i="3" s="1"/>
  <c r="D234" i="3" a="1"/>
  <c r="D234" i="3" s="1"/>
  <c r="E233" i="3" a="1"/>
  <c r="E233" i="3" s="1"/>
  <c r="D233" i="3" a="1"/>
  <c r="D233" i="3" s="1"/>
  <c r="E232" i="3" a="1"/>
  <c r="E232" i="3" s="1"/>
  <c r="D232" i="3" a="1"/>
  <c r="D232" i="3" s="1"/>
  <c r="E231" i="3" a="1"/>
  <c r="E231" i="3" s="1"/>
  <c r="D231" i="3" a="1"/>
  <c r="D231" i="3" s="1"/>
  <c r="E230" i="3" a="1"/>
  <c r="E230" i="3" s="1"/>
  <c r="D230" i="3" a="1"/>
  <c r="D230" i="3" s="1"/>
  <c r="E229" i="3" a="1"/>
  <c r="E229" i="3" s="1"/>
  <c r="D229" i="3" a="1"/>
  <c r="D229" i="3" s="1"/>
  <c r="E228" i="3" a="1"/>
  <c r="E228" i="3" s="1"/>
  <c r="D228" i="3" a="1"/>
  <c r="D228" i="3" s="1"/>
  <c r="E227" i="3" a="1"/>
  <c r="E227" i="3" s="1"/>
  <c r="D227" i="3" a="1"/>
  <c r="D227" i="3" s="1"/>
  <c r="E226" i="3" a="1"/>
  <c r="E226" i="3" s="1"/>
  <c r="D226" i="3" a="1"/>
  <c r="D226" i="3" s="1"/>
  <c r="E225" i="3" a="1"/>
  <c r="E225" i="3" s="1"/>
  <c r="D225" i="3" a="1"/>
  <c r="D225" i="3" s="1"/>
  <c r="E224" i="3" a="1"/>
  <c r="E224" i="3" s="1"/>
  <c r="D224" i="3" a="1"/>
  <c r="D224" i="3" s="1"/>
  <c r="E223" i="3" a="1"/>
  <c r="E223" i="3" s="1"/>
  <c r="D223" i="3" a="1"/>
  <c r="D223" i="3" s="1"/>
  <c r="E222" i="3" a="1"/>
  <c r="E222" i="3" s="1"/>
  <c r="D222" i="3" a="1"/>
  <c r="D222" i="3" s="1"/>
  <c r="E221" i="3" a="1"/>
  <c r="E221" i="3" s="1"/>
  <c r="D221" i="3" a="1"/>
  <c r="D221" i="3" s="1"/>
  <c r="E220" i="3" a="1"/>
  <c r="E220" i="3" s="1"/>
  <c r="D220" i="3" a="1"/>
  <c r="D220" i="3" s="1"/>
  <c r="E219" i="3" a="1"/>
  <c r="E219" i="3" s="1"/>
  <c r="D219" i="3" a="1"/>
  <c r="D219" i="3" s="1"/>
  <c r="E216" i="3" a="1"/>
  <c r="E216" i="3" s="1"/>
  <c r="D216" i="3" a="1"/>
  <c r="D216" i="3" s="1"/>
  <c r="E215" i="3" a="1"/>
  <c r="E215" i="3" s="1"/>
  <c r="D215" i="3" a="1"/>
  <c r="D215" i="3" s="1"/>
  <c r="E214" i="3" a="1"/>
  <c r="E214" i="3" s="1"/>
  <c r="D214" i="3" a="1"/>
  <c r="D214" i="3" s="1"/>
  <c r="E213" i="3" a="1"/>
  <c r="E213" i="3" s="1"/>
  <c r="D213" i="3" a="1"/>
  <c r="D213" i="3" s="1"/>
  <c r="E212" i="3" a="1"/>
  <c r="E212" i="3" s="1"/>
  <c r="D212" i="3" a="1"/>
  <c r="D212" i="3" s="1"/>
  <c r="E211" i="3" a="1"/>
  <c r="E211" i="3" s="1"/>
  <c r="D211" i="3" a="1"/>
  <c r="D211" i="3" s="1"/>
  <c r="E210" i="3" a="1"/>
  <c r="E210" i="3" s="1"/>
  <c r="D210" i="3" a="1"/>
  <c r="D210" i="3" s="1"/>
  <c r="E209" i="3" a="1"/>
  <c r="E209" i="3" s="1"/>
  <c r="D209" i="3" a="1"/>
  <c r="D209" i="3" s="1"/>
  <c r="E208" i="3" a="1"/>
  <c r="E208" i="3" s="1"/>
  <c r="D208" i="3" a="1"/>
  <c r="D208" i="3" s="1"/>
  <c r="E207" i="3" a="1"/>
  <c r="E207" i="3" s="1"/>
  <c r="D207" i="3" a="1"/>
  <c r="D207" i="3" s="1"/>
  <c r="E206" i="3" a="1"/>
  <c r="E206" i="3" s="1"/>
  <c r="D206" i="3" a="1"/>
  <c r="D206" i="3" s="1"/>
  <c r="E205" i="3" a="1"/>
  <c r="E205" i="3" s="1"/>
  <c r="D205" i="3" a="1"/>
  <c r="D205" i="3" s="1"/>
  <c r="E204" i="3" a="1"/>
  <c r="E204" i="3" s="1"/>
  <c r="D204" i="3" a="1"/>
  <c r="D204" i="3" s="1"/>
  <c r="E203" i="3" a="1"/>
  <c r="E203" i="3" s="1"/>
  <c r="D203" i="3" a="1"/>
  <c r="D203" i="3" s="1"/>
  <c r="E202" i="3" a="1"/>
  <c r="E202" i="3" s="1"/>
  <c r="D202" i="3" a="1"/>
  <c r="D202" i="3" s="1"/>
  <c r="E201" i="3" a="1"/>
  <c r="E201" i="3" s="1"/>
  <c r="D201" i="3" a="1"/>
  <c r="D201" i="3" s="1"/>
  <c r="E200" i="3" a="1"/>
  <c r="E200" i="3" s="1"/>
  <c r="D200" i="3" a="1"/>
  <c r="D200" i="3" s="1"/>
  <c r="E199" i="3" a="1"/>
  <c r="E199" i="3" s="1"/>
  <c r="D199" i="3" a="1"/>
  <c r="D199" i="3" s="1"/>
  <c r="E198" i="3" a="1"/>
  <c r="E198" i="3" s="1"/>
  <c r="D198" i="3" a="1"/>
  <c r="D198" i="3" s="1"/>
  <c r="E197" i="3" a="1"/>
  <c r="E197" i="3" s="1"/>
  <c r="D197" i="3" a="1"/>
  <c r="D197" i="3" s="1"/>
  <c r="E196" i="3" a="1"/>
  <c r="E196" i="3" s="1"/>
  <c r="D196" i="3" a="1"/>
  <c r="D196" i="3" s="1"/>
  <c r="E195" i="3" a="1"/>
  <c r="E195" i="3" s="1"/>
  <c r="D195" i="3" a="1"/>
  <c r="D195" i="3" s="1"/>
  <c r="E194" i="3" a="1"/>
  <c r="E194" i="3" s="1"/>
  <c r="D194" i="3" a="1"/>
  <c r="D194" i="3" s="1"/>
  <c r="E193" i="3" a="1"/>
  <c r="E193" i="3" s="1"/>
  <c r="D193" i="3" a="1"/>
  <c r="D193" i="3" s="1"/>
  <c r="E192" i="3" a="1"/>
  <c r="E192" i="3" s="1"/>
  <c r="D192" i="3" a="1"/>
  <c r="D192" i="3" s="1"/>
  <c r="E191" i="3" a="1"/>
  <c r="E191" i="3" s="1"/>
  <c r="D191" i="3" a="1"/>
  <c r="D191" i="3" s="1"/>
  <c r="E190" i="3" a="1"/>
  <c r="E190" i="3" s="1"/>
  <c r="D190" i="3" a="1"/>
  <c r="D190" i="3" s="1"/>
  <c r="E189" i="3" a="1"/>
  <c r="E189" i="3" s="1"/>
  <c r="D189" i="3" a="1"/>
  <c r="D189" i="3" s="1"/>
  <c r="E188" i="3" a="1"/>
  <c r="E188" i="3" s="1"/>
  <c r="D188" i="3" a="1"/>
  <c r="D188" i="3" s="1"/>
  <c r="E187" i="3" a="1"/>
  <c r="E187" i="3" s="1"/>
  <c r="D187" i="3" a="1"/>
  <c r="D187" i="3" s="1"/>
  <c r="E186" i="3" a="1"/>
  <c r="E186" i="3" s="1"/>
  <c r="D186" i="3" a="1"/>
  <c r="D186" i="3" s="1"/>
  <c r="E185" i="3" a="1"/>
  <c r="E185" i="3" s="1"/>
  <c r="D185" i="3" a="1"/>
  <c r="D185" i="3" s="1"/>
  <c r="E184" i="3" a="1"/>
  <c r="E184" i="3" s="1"/>
  <c r="D184" i="3" a="1"/>
  <c r="D184" i="3" s="1"/>
  <c r="E183" i="3" a="1"/>
  <c r="E183" i="3" s="1"/>
  <c r="D183" i="3" a="1"/>
  <c r="D183" i="3" s="1"/>
  <c r="E182" i="3" a="1"/>
  <c r="E182" i="3" s="1"/>
  <c r="D182" i="3" a="1"/>
  <c r="D182" i="3" s="1"/>
  <c r="E181" i="3" a="1"/>
  <c r="E181" i="3" s="1"/>
  <c r="D181" i="3" a="1"/>
  <c r="D181" i="3" s="1"/>
  <c r="E180" i="3" a="1"/>
  <c r="E180" i="3" s="1"/>
  <c r="D180" i="3" a="1"/>
  <c r="D180" i="3" s="1"/>
  <c r="E179" i="3" a="1"/>
  <c r="E179" i="3" s="1"/>
  <c r="D179" i="3" a="1"/>
  <c r="D179" i="3" s="1"/>
  <c r="E178" i="3" a="1"/>
  <c r="E178" i="3" s="1"/>
  <c r="D178" i="3" a="1"/>
  <c r="D178" i="3" s="1"/>
  <c r="E177" i="3" a="1"/>
  <c r="E177" i="3" s="1"/>
  <c r="D177" i="3" a="1"/>
  <c r="D177" i="3" s="1"/>
  <c r="E176" i="3" a="1"/>
  <c r="E176" i="3" s="1"/>
  <c r="D176" i="3" a="1"/>
  <c r="D176" i="3" s="1"/>
  <c r="E175" i="3" a="1"/>
  <c r="E175" i="3" s="1"/>
  <c r="D175" i="3" a="1"/>
  <c r="D175" i="3" s="1"/>
  <c r="E174" i="3" a="1"/>
  <c r="E174" i="3" s="1"/>
  <c r="D174" i="3" a="1"/>
  <c r="D174" i="3" s="1"/>
  <c r="E173" i="3" a="1"/>
  <c r="E173" i="3" s="1"/>
  <c r="D173" i="3" a="1"/>
  <c r="D173" i="3" s="1"/>
  <c r="E172" i="3" a="1"/>
  <c r="E172" i="3" s="1"/>
  <c r="D172" i="3" a="1"/>
  <c r="D172" i="3" s="1"/>
  <c r="E171" i="3" a="1"/>
  <c r="E171" i="3" s="1"/>
  <c r="D171" i="3" a="1"/>
  <c r="D171" i="3" s="1"/>
  <c r="E170" i="3" a="1"/>
  <c r="E170" i="3" s="1"/>
  <c r="D170" i="3" a="1"/>
  <c r="D170" i="3" s="1"/>
  <c r="E169" i="3" a="1"/>
  <c r="E169" i="3" s="1"/>
  <c r="D169" i="3" a="1"/>
  <c r="D169" i="3" s="1"/>
  <c r="E168" i="3" a="1"/>
  <c r="E168" i="3" s="1"/>
  <c r="D168" i="3" a="1"/>
  <c r="D168" i="3" s="1"/>
  <c r="E167" i="3" a="1"/>
  <c r="E167" i="3" s="1"/>
  <c r="D167" i="3" a="1"/>
  <c r="D167" i="3" s="1"/>
  <c r="E166" i="3" a="1"/>
  <c r="E166" i="3" s="1"/>
  <c r="D166" i="3" a="1"/>
  <c r="D166" i="3" s="1"/>
  <c r="E163" i="3" a="1"/>
  <c r="E163" i="3" s="1"/>
  <c r="D163" i="3" a="1"/>
  <c r="D163" i="3" s="1"/>
  <c r="E162" i="3" a="1"/>
  <c r="E162" i="3" s="1"/>
  <c r="D162" i="3" a="1"/>
  <c r="D162" i="3" s="1"/>
  <c r="E161" i="3" a="1"/>
  <c r="E161" i="3" s="1"/>
  <c r="D161" i="3" a="1"/>
  <c r="D161" i="3" s="1"/>
  <c r="E160" i="3" a="1"/>
  <c r="E160" i="3" s="1"/>
  <c r="D160" i="3" a="1"/>
  <c r="D160" i="3" s="1"/>
  <c r="E159" i="3" a="1"/>
  <c r="E159" i="3" s="1"/>
  <c r="D159" i="3" a="1"/>
  <c r="D159" i="3" s="1"/>
  <c r="E158" i="3" a="1"/>
  <c r="E158" i="3" s="1"/>
  <c r="D158" i="3" a="1"/>
  <c r="D158" i="3" s="1"/>
  <c r="E157" i="3" a="1"/>
  <c r="E157" i="3" s="1"/>
  <c r="D157" i="3" a="1"/>
  <c r="D157" i="3" s="1"/>
  <c r="E156" i="3" a="1"/>
  <c r="E156" i="3" s="1"/>
  <c r="D156" i="3" a="1"/>
  <c r="D156" i="3" s="1"/>
  <c r="E155" i="3" a="1"/>
  <c r="E155" i="3" s="1"/>
  <c r="D155" i="3" a="1"/>
  <c r="D155" i="3" s="1"/>
  <c r="E154" i="3" a="1"/>
  <c r="E154" i="3" s="1"/>
  <c r="D154" i="3" a="1"/>
  <c r="D154" i="3" s="1"/>
  <c r="E153" i="3" a="1"/>
  <c r="E153" i="3" s="1"/>
  <c r="D153" i="3" a="1"/>
  <c r="D153" i="3" s="1"/>
  <c r="E152" i="3" a="1"/>
  <c r="E152" i="3" s="1"/>
  <c r="D152" i="3" a="1"/>
  <c r="D152" i="3" s="1"/>
  <c r="E151" i="3" a="1"/>
  <c r="E151" i="3" s="1"/>
  <c r="D151" i="3" a="1"/>
  <c r="D151" i="3" s="1"/>
  <c r="E150" i="3" a="1"/>
  <c r="E150" i="3" s="1"/>
  <c r="D150" i="3" a="1"/>
  <c r="D150" i="3" s="1"/>
  <c r="E149" i="3" a="1"/>
  <c r="E149" i="3" s="1"/>
  <c r="D149" i="3" a="1"/>
  <c r="D149" i="3" s="1"/>
  <c r="E148" i="3" a="1"/>
  <c r="E148" i="3" s="1"/>
  <c r="D148" i="3" a="1"/>
  <c r="D148" i="3" s="1"/>
  <c r="E147" i="3" a="1"/>
  <c r="E147" i="3" s="1"/>
  <c r="D147" i="3" a="1"/>
  <c r="D147" i="3" s="1"/>
  <c r="E146" i="3" a="1"/>
  <c r="E146" i="3" s="1"/>
  <c r="D146" i="3" a="1"/>
  <c r="D146" i="3" s="1"/>
  <c r="E145" i="3" a="1"/>
  <c r="E145" i="3" s="1"/>
  <c r="D145" i="3" a="1"/>
  <c r="D145" i="3" s="1"/>
  <c r="E144" i="3" a="1"/>
  <c r="E144" i="3" s="1"/>
  <c r="D144" i="3" a="1"/>
  <c r="D144" i="3" s="1"/>
  <c r="E143" i="3" a="1"/>
  <c r="E143" i="3" s="1"/>
  <c r="D143" i="3" a="1"/>
  <c r="D143" i="3" s="1"/>
  <c r="E142" i="3" a="1"/>
  <c r="E142" i="3" s="1"/>
  <c r="D142" i="3" a="1"/>
  <c r="D142" i="3" s="1"/>
  <c r="E141" i="3" a="1"/>
  <c r="E141" i="3" s="1"/>
  <c r="D141" i="3" a="1"/>
  <c r="D141" i="3" s="1"/>
  <c r="E140" i="3" a="1"/>
  <c r="E140" i="3" s="1"/>
  <c r="D140" i="3" a="1"/>
  <c r="D140" i="3" s="1"/>
  <c r="E139" i="3" a="1"/>
  <c r="E139" i="3" s="1"/>
  <c r="D139" i="3" a="1"/>
  <c r="D139" i="3" s="1"/>
  <c r="E138" i="3" a="1"/>
  <c r="E138" i="3" s="1"/>
  <c r="D138" i="3" a="1"/>
  <c r="D138" i="3" s="1"/>
  <c r="E137" i="3" a="1"/>
  <c r="E137" i="3" s="1"/>
  <c r="D137" i="3" a="1"/>
  <c r="D137" i="3" s="1"/>
  <c r="E136" i="3" a="1"/>
  <c r="E136" i="3" s="1"/>
  <c r="D136" i="3" a="1"/>
  <c r="D136" i="3" s="1"/>
  <c r="E135" i="3" a="1"/>
  <c r="E135" i="3" s="1"/>
  <c r="D135" i="3" a="1"/>
  <c r="D135" i="3" s="1"/>
  <c r="E134" i="3" a="1"/>
  <c r="E134" i="3" s="1"/>
  <c r="D134" i="3" a="1"/>
  <c r="D134" i="3" s="1"/>
  <c r="E133" i="3" a="1"/>
  <c r="E133" i="3" s="1"/>
  <c r="D133" i="3" a="1"/>
  <c r="D133" i="3" s="1"/>
  <c r="E132" i="3" a="1"/>
  <c r="E132" i="3" s="1"/>
  <c r="D132" i="3" a="1"/>
  <c r="D132" i="3" s="1"/>
  <c r="E131" i="3" a="1"/>
  <c r="E131" i="3" s="1"/>
  <c r="D131" i="3" a="1"/>
  <c r="D131" i="3" s="1"/>
  <c r="E130" i="3" a="1"/>
  <c r="E130" i="3" s="1"/>
  <c r="D130" i="3" a="1"/>
  <c r="D130" i="3" s="1"/>
  <c r="E129" i="3" a="1"/>
  <c r="E129" i="3" s="1"/>
  <c r="D129" i="3" a="1"/>
  <c r="D129" i="3" s="1"/>
  <c r="E128" i="3" a="1"/>
  <c r="E128" i="3" s="1"/>
  <c r="D128" i="3" a="1"/>
  <c r="D128" i="3" s="1"/>
  <c r="E127" i="3" a="1"/>
  <c r="E127" i="3" s="1"/>
  <c r="D127" i="3" a="1"/>
  <c r="D127" i="3" s="1"/>
  <c r="E126" i="3" a="1"/>
  <c r="E126" i="3" s="1"/>
  <c r="D126" i="3" a="1"/>
  <c r="D126" i="3" s="1"/>
  <c r="E125" i="3" a="1"/>
  <c r="E125" i="3" s="1"/>
  <c r="D125" i="3" a="1"/>
  <c r="D125" i="3" s="1"/>
  <c r="E124" i="3" a="1"/>
  <c r="E124" i="3" s="1"/>
  <c r="D124" i="3" a="1"/>
  <c r="D124" i="3" s="1"/>
  <c r="E123" i="3" a="1"/>
  <c r="E123" i="3" s="1"/>
  <c r="D123" i="3" a="1"/>
  <c r="D123" i="3" s="1"/>
  <c r="E122" i="3" a="1"/>
  <c r="E122" i="3" s="1"/>
  <c r="D122" i="3" a="1"/>
  <c r="D122" i="3" s="1"/>
  <c r="E121" i="3" a="1"/>
  <c r="E121" i="3" s="1"/>
  <c r="D121" i="3" a="1"/>
  <c r="D121" i="3" s="1"/>
  <c r="E120" i="3" a="1"/>
  <c r="E120" i="3" s="1"/>
  <c r="D120" i="3" a="1"/>
  <c r="D120" i="3" s="1"/>
  <c r="E119" i="3" a="1"/>
  <c r="E119" i="3" s="1"/>
  <c r="D119" i="3" a="1"/>
  <c r="D119" i="3" s="1"/>
  <c r="E118" i="3" a="1"/>
  <c r="E118" i="3" s="1"/>
  <c r="D118" i="3" a="1"/>
  <c r="D118" i="3" s="1"/>
  <c r="E117" i="3" a="1"/>
  <c r="E117" i="3" s="1"/>
  <c r="D117" i="3" a="1"/>
  <c r="D117" i="3" s="1"/>
  <c r="E116" i="3" a="1"/>
  <c r="E116" i="3" s="1"/>
  <c r="D116" i="3" a="1"/>
  <c r="D116" i="3" s="1"/>
  <c r="E115" i="3" a="1"/>
  <c r="E115" i="3" s="1"/>
  <c r="D115" i="3" a="1"/>
  <c r="D115" i="3" s="1"/>
  <c r="E114" i="3" a="1"/>
  <c r="E114" i="3" s="1"/>
  <c r="D114" i="3" a="1"/>
  <c r="D114" i="3" s="1"/>
  <c r="E113" i="3" a="1"/>
  <c r="E113" i="3" s="1"/>
  <c r="D113" i="3" a="1"/>
  <c r="D113" i="3" s="1"/>
  <c r="E110" i="3" a="1"/>
  <c r="E110" i="3" s="1"/>
  <c r="D110" i="3" a="1"/>
  <c r="D110" i="3" s="1"/>
  <c r="E109" i="3" a="1"/>
  <c r="E109" i="3" s="1"/>
  <c r="D109" i="3" a="1"/>
  <c r="D109" i="3" s="1"/>
  <c r="E108" i="3" a="1"/>
  <c r="E108" i="3" s="1"/>
  <c r="D108" i="3" a="1"/>
  <c r="D108" i="3" s="1"/>
  <c r="E107" i="3" a="1"/>
  <c r="E107" i="3" s="1"/>
  <c r="D107" i="3" a="1"/>
  <c r="D107" i="3" s="1"/>
  <c r="E106" i="3" a="1"/>
  <c r="E106" i="3" s="1"/>
  <c r="D106" i="3" a="1"/>
  <c r="D106" i="3" s="1"/>
  <c r="E105" i="3" a="1"/>
  <c r="E105" i="3" s="1"/>
  <c r="D105" i="3" a="1"/>
  <c r="D105" i="3" s="1"/>
  <c r="E104" i="3" a="1"/>
  <c r="E104" i="3" s="1"/>
  <c r="D104" i="3" a="1"/>
  <c r="D104" i="3" s="1"/>
  <c r="E103" i="3" a="1"/>
  <c r="E103" i="3" s="1"/>
  <c r="D103" i="3" a="1"/>
  <c r="D103" i="3" s="1"/>
  <c r="E102" i="3" a="1"/>
  <c r="E102" i="3" s="1"/>
  <c r="D102" i="3" a="1"/>
  <c r="D102" i="3" s="1"/>
  <c r="E101" i="3" a="1"/>
  <c r="E101" i="3" s="1"/>
  <c r="D101" i="3" a="1"/>
  <c r="D101" i="3" s="1"/>
  <c r="E100" i="3" a="1"/>
  <c r="E100" i="3" s="1"/>
  <c r="D100" i="3" a="1"/>
  <c r="D100" i="3" s="1"/>
  <c r="E99" i="3" a="1"/>
  <c r="E99" i="3" s="1"/>
  <c r="D99" i="3" a="1"/>
  <c r="D99" i="3" s="1"/>
  <c r="E98" i="3" a="1"/>
  <c r="E98" i="3" s="1"/>
  <c r="D98" i="3" a="1"/>
  <c r="D98" i="3" s="1"/>
  <c r="E97" i="3" a="1"/>
  <c r="E97" i="3" s="1"/>
  <c r="D97" i="3" a="1"/>
  <c r="D97" i="3" s="1"/>
  <c r="E96" i="3" a="1"/>
  <c r="E96" i="3" s="1"/>
  <c r="D96" i="3" a="1"/>
  <c r="D96" i="3" s="1"/>
  <c r="E95" i="3" a="1"/>
  <c r="E95" i="3" s="1"/>
  <c r="D95" i="3" a="1"/>
  <c r="D95" i="3" s="1"/>
  <c r="E94" i="3" a="1"/>
  <c r="E94" i="3" s="1"/>
  <c r="D94" i="3" a="1"/>
  <c r="D94" i="3" s="1"/>
  <c r="E93" i="3" a="1"/>
  <c r="E93" i="3" s="1"/>
  <c r="D93" i="3" a="1"/>
  <c r="D93" i="3" s="1"/>
  <c r="E92" i="3" a="1"/>
  <c r="E92" i="3" s="1"/>
  <c r="D92" i="3" a="1"/>
  <c r="D92" i="3" s="1"/>
  <c r="E91" i="3" a="1"/>
  <c r="E91" i="3" s="1"/>
  <c r="D91" i="3" a="1"/>
  <c r="D91" i="3" s="1"/>
  <c r="E90" i="3" a="1"/>
  <c r="E90" i="3" s="1"/>
  <c r="D90" i="3" a="1"/>
  <c r="D90" i="3" s="1"/>
  <c r="E89" i="3" a="1"/>
  <c r="E89" i="3" s="1"/>
  <c r="D89" i="3" a="1"/>
  <c r="D89" i="3" s="1"/>
  <c r="E88" i="3" a="1"/>
  <c r="E88" i="3" s="1"/>
  <c r="D88" i="3" a="1"/>
  <c r="D88" i="3" s="1"/>
  <c r="E87" i="3" a="1"/>
  <c r="E87" i="3" s="1"/>
  <c r="D87" i="3" a="1"/>
  <c r="D87" i="3" s="1"/>
  <c r="E86" i="3" a="1"/>
  <c r="E86" i="3" s="1"/>
  <c r="D86" i="3" a="1"/>
  <c r="D86" i="3" s="1"/>
  <c r="E85" i="3" a="1"/>
  <c r="E85" i="3" s="1"/>
  <c r="D85" i="3" a="1"/>
  <c r="D85" i="3" s="1"/>
  <c r="E84" i="3" a="1"/>
  <c r="E84" i="3" s="1"/>
  <c r="D84" i="3" a="1"/>
  <c r="D84" i="3" s="1"/>
  <c r="E83" i="3" a="1"/>
  <c r="E83" i="3" s="1"/>
  <c r="D83" i="3" a="1"/>
  <c r="D83" i="3" s="1"/>
  <c r="E82" i="3" a="1"/>
  <c r="E82" i="3" s="1"/>
  <c r="D82" i="3" a="1"/>
  <c r="D82" i="3" s="1"/>
  <c r="E81" i="3" a="1"/>
  <c r="E81" i="3" s="1"/>
  <c r="D81" i="3" a="1"/>
  <c r="D81" i="3" s="1"/>
  <c r="E80" i="3" a="1"/>
  <c r="E80" i="3" s="1"/>
  <c r="D80" i="3" a="1"/>
  <c r="D80" i="3" s="1"/>
  <c r="E79" i="3" a="1"/>
  <c r="E79" i="3" s="1"/>
  <c r="D79" i="3" a="1"/>
  <c r="D79" i="3" s="1"/>
  <c r="E78" i="3" a="1"/>
  <c r="E78" i="3" s="1"/>
  <c r="D78" i="3" a="1"/>
  <c r="D78" i="3" s="1"/>
  <c r="E77" i="3" a="1"/>
  <c r="E77" i="3" s="1"/>
  <c r="D77" i="3" a="1"/>
  <c r="D77" i="3" s="1"/>
  <c r="E76" i="3" a="1"/>
  <c r="E76" i="3" s="1"/>
  <c r="D76" i="3" a="1"/>
  <c r="D76" i="3" s="1"/>
  <c r="E75" i="3" a="1"/>
  <c r="E75" i="3" s="1"/>
  <c r="D75" i="3" a="1"/>
  <c r="D75" i="3" s="1"/>
  <c r="E74" i="3" a="1"/>
  <c r="E74" i="3" s="1"/>
  <c r="D74" i="3" a="1"/>
  <c r="D74" i="3" s="1"/>
  <c r="E73" i="3" a="1"/>
  <c r="E73" i="3" s="1"/>
  <c r="D73" i="3" a="1"/>
  <c r="D73" i="3" s="1"/>
  <c r="E72" i="3" a="1"/>
  <c r="E72" i="3" s="1"/>
  <c r="D72" i="3" a="1"/>
  <c r="D72" i="3" s="1"/>
  <c r="E71" i="3" a="1"/>
  <c r="E71" i="3" s="1"/>
  <c r="D71" i="3" a="1"/>
  <c r="D71" i="3" s="1"/>
  <c r="E70" i="3" a="1"/>
  <c r="E70" i="3" s="1"/>
  <c r="D70" i="3" a="1"/>
  <c r="D70" i="3" s="1"/>
  <c r="E69" i="3" a="1"/>
  <c r="E69" i="3" s="1"/>
  <c r="D69" i="3" a="1"/>
  <c r="D69" i="3" s="1"/>
  <c r="E68" i="3" a="1"/>
  <c r="E68" i="3" s="1"/>
  <c r="D68" i="3" a="1"/>
  <c r="D68" i="3" s="1"/>
  <c r="E67" i="3" a="1"/>
  <c r="E67" i="3" s="1"/>
  <c r="D67" i="3" a="1"/>
  <c r="D67" i="3" s="1"/>
  <c r="E66" i="3" a="1"/>
  <c r="E66" i="3" s="1"/>
  <c r="D66" i="3" a="1"/>
  <c r="D66" i="3" s="1"/>
  <c r="E65" i="3" a="1"/>
  <c r="E65" i="3" s="1"/>
  <c r="D65" i="3" a="1"/>
  <c r="D65" i="3" s="1"/>
  <c r="E64" i="3" a="1"/>
  <c r="E64" i="3" s="1"/>
  <c r="D64" i="3" a="1"/>
  <c r="D64" i="3" s="1"/>
  <c r="E63" i="3" a="1"/>
  <c r="E63" i="3" s="1"/>
  <c r="D63" i="3" a="1"/>
  <c r="D63" i="3" s="1"/>
  <c r="E62" i="3" a="1"/>
  <c r="E62" i="3" s="1"/>
  <c r="D62" i="3" a="1"/>
  <c r="D62" i="3" s="1"/>
  <c r="E61" i="3" a="1"/>
  <c r="E61" i="3" s="1"/>
  <c r="D61" i="3" a="1"/>
  <c r="D61" i="3" s="1"/>
  <c r="E60" i="3" a="1"/>
  <c r="E60" i="3" s="1"/>
  <c r="D60" i="3" a="1"/>
  <c r="D60" i="3" s="1"/>
  <c r="Y61" i="25"/>
  <c r="V61" i="25"/>
  <c r="Y60" i="25"/>
  <c r="V60" i="25"/>
  <c r="Y59" i="25"/>
  <c r="V59" i="25"/>
  <c r="Y58" i="25"/>
  <c r="V58" i="25"/>
  <c r="Y57" i="25"/>
  <c r="V57" i="25"/>
  <c r="Y56" i="25"/>
  <c r="V56" i="25"/>
  <c r="R56" i="25"/>
  <c r="Y55" i="25"/>
  <c r="V55" i="25"/>
  <c r="Y54" i="25"/>
  <c r="V54" i="25"/>
  <c r="Y53" i="25"/>
  <c r="V53" i="25"/>
  <c r="Y52" i="25"/>
  <c r="V52" i="25"/>
  <c r="V51" i="25"/>
  <c r="R51" i="25" s="1"/>
  <c r="V50" i="25"/>
  <c r="R50" i="25" s="1"/>
  <c r="V49" i="25"/>
  <c r="Y48" i="25"/>
  <c r="V48" i="25"/>
  <c r="Y47" i="25"/>
  <c r="V47" i="25"/>
  <c r="R47" i="25"/>
  <c r="V46" i="25"/>
  <c r="R46" i="25" s="1"/>
  <c r="Y45" i="25"/>
  <c r="V45" i="25"/>
  <c r="Y44" i="25"/>
  <c r="V44" i="25"/>
  <c r="V43" i="25"/>
  <c r="Y42" i="25"/>
  <c r="V42" i="25"/>
  <c r="R42" i="25" s="1"/>
  <c r="Y41" i="25"/>
  <c r="V41" i="25"/>
  <c r="Y40" i="25"/>
  <c r="V40" i="25"/>
  <c r="R40" i="25"/>
  <c r="Y39" i="25"/>
  <c r="V39" i="25"/>
  <c r="V38" i="25"/>
  <c r="R38" i="25"/>
  <c r="V37" i="25"/>
  <c r="Y36" i="25"/>
  <c r="V36" i="25"/>
  <c r="Y35" i="25"/>
  <c r="V35" i="25"/>
  <c r="V34" i="25"/>
  <c r="R34" i="25"/>
  <c r="V33" i="25"/>
  <c r="R33" i="25" s="1"/>
  <c r="V32" i="25"/>
  <c r="V31" i="25"/>
  <c r="R31" i="25"/>
  <c r="V30" i="25"/>
  <c r="V29" i="25"/>
  <c r="Y28" i="25"/>
  <c r="V28" i="25"/>
  <c r="V27" i="25"/>
  <c r="Y26" i="25"/>
  <c r="V26" i="25"/>
  <c r="Y25" i="25"/>
  <c r="V25" i="25"/>
  <c r="V24" i="25"/>
  <c r="Y23" i="25"/>
  <c r="V23" i="25"/>
  <c r="V22" i="25"/>
  <c r="R22" i="25"/>
  <c r="Y21" i="25"/>
  <c r="V21" i="25"/>
  <c r="Y20" i="25"/>
  <c r="V20" i="25"/>
  <c r="V19" i="25"/>
  <c r="R19" i="25"/>
  <c r="V18" i="25"/>
  <c r="V17" i="25"/>
  <c r="V16" i="25"/>
  <c r="V15" i="25"/>
  <c r="R15" i="25" s="1"/>
  <c r="Y14" i="25"/>
  <c r="V14" i="25"/>
  <c r="V13" i="25"/>
  <c r="Y12" i="25"/>
  <c r="V12" i="25"/>
  <c r="R12" i="25" s="1"/>
  <c r="V11" i="25"/>
  <c r="Y61" i="24"/>
  <c r="V61" i="24"/>
  <c r="Y60" i="24"/>
  <c r="V60" i="24"/>
  <c r="Y59" i="24"/>
  <c r="V59" i="24"/>
  <c r="Y58" i="24"/>
  <c r="V58" i="24"/>
  <c r="Y57" i="24"/>
  <c r="V57" i="24"/>
  <c r="Y56" i="24"/>
  <c r="V56" i="24"/>
  <c r="R56" i="24"/>
  <c r="Y55" i="24"/>
  <c r="V55" i="24"/>
  <c r="Y54" i="24"/>
  <c r="V54" i="24"/>
  <c r="Y53" i="24"/>
  <c r="V53" i="24"/>
  <c r="Y52" i="24"/>
  <c r="V52" i="24"/>
  <c r="V51" i="24"/>
  <c r="R51" i="24"/>
  <c r="V50" i="24"/>
  <c r="R50" i="24"/>
  <c r="V49" i="24"/>
  <c r="Y48" i="24"/>
  <c r="V48" i="24"/>
  <c r="Y47" i="24"/>
  <c r="V47" i="24"/>
  <c r="R47" i="24"/>
  <c r="V46" i="24"/>
  <c r="R46" i="24"/>
  <c r="Y45" i="24"/>
  <c r="V45" i="24"/>
  <c r="Y44" i="24"/>
  <c r="V44" i="24"/>
  <c r="V43" i="24"/>
  <c r="Y42" i="24"/>
  <c r="V42" i="24"/>
  <c r="R42" i="24"/>
  <c r="Y41" i="24"/>
  <c r="V41" i="24"/>
  <c r="Y40" i="24"/>
  <c r="V40" i="24"/>
  <c r="R40" i="24"/>
  <c r="Y39" i="24"/>
  <c r="V39" i="24"/>
  <c r="V38" i="24"/>
  <c r="R38" i="24" s="1"/>
  <c r="V37" i="24"/>
  <c r="Y36" i="24"/>
  <c r="V36" i="24"/>
  <c r="Y35" i="24"/>
  <c r="V35" i="24"/>
  <c r="V34" i="24"/>
  <c r="R34" i="24" s="1"/>
  <c r="V33" i="24"/>
  <c r="R33" i="24"/>
  <c r="V32" i="24"/>
  <c r="V31" i="24"/>
  <c r="R31" i="24"/>
  <c r="V30" i="24"/>
  <c r="V29" i="24"/>
  <c r="Y28" i="24"/>
  <c r="V28" i="24"/>
  <c r="V27" i="24"/>
  <c r="Y26" i="24"/>
  <c r="V26" i="24"/>
  <c r="Y25" i="24"/>
  <c r="V25" i="24"/>
  <c r="V24" i="24"/>
  <c r="Y23" i="24"/>
  <c r="V23" i="24"/>
  <c r="V22" i="24"/>
  <c r="R22" i="24"/>
  <c r="Y21" i="24"/>
  <c r="V21" i="24"/>
  <c r="Y20" i="24"/>
  <c r="V20" i="24"/>
  <c r="V19" i="24"/>
  <c r="R19" i="24" s="1"/>
  <c r="V18" i="24"/>
  <c r="V17" i="24"/>
  <c r="V16" i="24"/>
  <c r="V15" i="24"/>
  <c r="Y14" i="24"/>
  <c r="V14" i="24"/>
  <c r="V13" i="24"/>
  <c r="Y12" i="24"/>
  <c r="V12" i="24"/>
  <c r="R12" i="24"/>
  <c r="V11" i="24"/>
  <c r="Y61" i="23"/>
  <c r="V61" i="23"/>
  <c r="R61" i="23"/>
  <c r="Y60" i="23"/>
  <c r="V60" i="23"/>
  <c r="Y59" i="23"/>
  <c r="V59" i="23"/>
  <c r="Y58" i="23"/>
  <c r="V58" i="23"/>
  <c r="Y57" i="23"/>
  <c r="V57" i="23"/>
  <c r="Y56" i="23"/>
  <c r="V56" i="23"/>
  <c r="R56" i="23" s="1"/>
  <c r="Y55" i="23"/>
  <c r="V55" i="23"/>
  <c r="Y54" i="23"/>
  <c r="V54" i="23"/>
  <c r="Y53" i="23"/>
  <c r="V53" i="23"/>
  <c r="Y52" i="23"/>
  <c r="V52" i="23"/>
  <c r="V51" i="23"/>
  <c r="R51" i="23"/>
  <c r="V50" i="23"/>
  <c r="R50" i="23" s="1"/>
  <c r="V49" i="23"/>
  <c r="Y48" i="23"/>
  <c r="V48" i="23"/>
  <c r="Y47" i="23"/>
  <c r="V47" i="23"/>
  <c r="R47" i="23" s="1"/>
  <c r="V46" i="23"/>
  <c r="R46" i="23"/>
  <c r="Y45" i="23"/>
  <c r="V45" i="23"/>
  <c r="R45" i="23"/>
  <c r="Y44" i="23"/>
  <c r="V44" i="23"/>
  <c r="V43" i="23"/>
  <c r="Y42" i="23"/>
  <c r="V42" i="23"/>
  <c r="R42" i="23" s="1"/>
  <c r="Y41" i="23"/>
  <c r="V41" i="23"/>
  <c r="Y40" i="23"/>
  <c r="V40" i="23"/>
  <c r="R40" i="23"/>
  <c r="Y39" i="23"/>
  <c r="V39" i="23"/>
  <c r="V38" i="23"/>
  <c r="R38" i="23" s="1"/>
  <c r="V37" i="23"/>
  <c r="Y36" i="23"/>
  <c r="V36" i="23"/>
  <c r="Y35" i="23"/>
  <c r="V35" i="23"/>
  <c r="V34" i="23"/>
  <c r="R34" i="23" s="1"/>
  <c r="V33" i="23"/>
  <c r="R33" i="23"/>
  <c r="V32" i="23"/>
  <c r="V31" i="23"/>
  <c r="R31" i="23"/>
  <c r="V30" i="23"/>
  <c r="V29" i="23"/>
  <c r="Y28" i="23"/>
  <c r="V28" i="23"/>
  <c r="V27" i="23"/>
  <c r="Y26" i="23"/>
  <c r="V26" i="23"/>
  <c r="Y25" i="23"/>
  <c r="V25" i="23"/>
  <c r="V24" i="23"/>
  <c r="R24" i="23"/>
  <c r="Y23" i="23"/>
  <c r="V23" i="23"/>
  <c r="V22" i="23"/>
  <c r="R22" i="23" s="1"/>
  <c r="Y21" i="23"/>
  <c r="V21" i="23"/>
  <c r="Y20" i="23"/>
  <c r="V20" i="23"/>
  <c r="V19" i="23"/>
  <c r="R19" i="23"/>
  <c r="V18" i="23"/>
  <c r="V17" i="23"/>
  <c r="V16" i="23"/>
  <c r="V15" i="23"/>
  <c r="R15" i="23"/>
  <c r="Y14" i="23"/>
  <c r="V14" i="23"/>
  <c r="V13" i="23"/>
  <c r="Y12" i="23"/>
  <c r="V12" i="23"/>
  <c r="R12" i="23"/>
  <c r="V11" i="23"/>
  <c r="Y61" i="22"/>
  <c r="V61" i="22"/>
  <c r="R61" i="22"/>
  <c r="Y60" i="22"/>
  <c r="V60" i="22"/>
  <c r="Y59" i="22"/>
  <c r="V59" i="22"/>
  <c r="Y58" i="22"/>
  <c r="V58" i="22"/>
  <c r="Y57" i="22"/>
  <c r="V57" i="22"/>
  <c r="Y56" i="22"/>
  <c r="V56" i="22"/>
  <c r="R56" i="22"/>
  <c r="Y55" i="22"/>
  <c r="V55" i="22"/>
  <c r="Y54" i="22"/>
  <c r="V54" i="22"/>
  <c r="Y53" i="22"/>
  <c r="V53" i="22"/>
  <c r="Y52" i="22"/>
  <c r="V52" i="22"/>
  <c r="V51" i="22"/>
  <c r="R51" i="22" s="1"/>
  <c r="V50" i="22"/>
  <c r="R50" i="22"/>
  <c r="V49" i="22"/>
  <c r="Y48" i="22"/>
  <c r="V48" i="22"/>
  <c r="Y47" i="22"/>
  <c r="V47" i="22"/>
  <c r="R47" i="22" s="1"/>
  <c r="V46" i="22"/>
  <c r="R46" i="22"/>
  <c r="Y45" i="22"/>
  <c r="V45" i="22"/>
  <c r="R45" i="22"/>
  <c r="Y44" i="22"/>
  <c r="V44" i="22"/>
  <c r="V43" i="22"/>
  <c r="Y42" i="22"/>
  <c r="V42" i="22"/>
  <c r="R42" i="22"/>
  <c r="Y41" i="22"/>
  <c r="V41" i="22"/>
  <c r="Y40" i="22"/>
  <c r="V40" i="22"/>
  <c r="R40" i="22" s="1"/>
  <c r="Y39" i="22"/>
  <c r="V39" i="22"/>
  <c r="V38" i="22"/>
  <c r="R38" i="22"/>
  <c r="V37" i="22"/>
  <c r="Y36" i="22"/>
  <c r="V36" i="22"/>
  <c r="Y35" i="22"/>
  <c r="V35" i="22"/>
  <c r="V34" i="22"/>
  <c r="R34" i="22"/>
  <c r="V33" i="22"/>
  <c r="R33" i="22"/>
  <c r="V32" i="22"/>
  <c r="V31" i="22"/>
  <c r="R31" i="22"/>
  <c r="V30" i="22"/>
  <c r="V29" i="22"/>
  <c r="Y28" i="22"/>
  <c r="V28" i="22"/>
  <c r="V27" i="22"/>
  <c r="Y26" i="22"/>
  <c r="V26" i="22"/>
  <c r="Y25" i="22"/>
  <c r="V25" i="22"/>
  <c r="V24" i="22"/>
  <c r="Y23" i="22"/>
  <c r="V23" i="22"/>
  <c r="V22" i="22"/>
  <c r="R22" i="22"/>
  <c r="Y21" i="22"/>
  <c r="V21" i="22"/>
  <c r="Y20" i="22"/>
  <c r="V20" i="22"/>
  <c r="V19" i="22"/>
  <c r="R19" i="22"/>
  <c r="V18" i="22"/>
  <c r="V17" i="22"/>
  <c r="V16" i="22"/>
  <c r="V15" i="22"/>
  <c r="Y14" i="22"/>
  <c r="V14" i="22"/>
  <c r="V13" i="22"/>
  <c r="Y12" i="22"/>
  <c r="V12" i="22"/>
  <c r="R12" i="22"/>
  <c r="V11" i="22"/>
  <c r="Y61" i="21"/>
  <c r="V61" i="21"/>
  <c r="R61" i="21" s="1"/>
  <c r="Y60" i="21"/>
  <c r="V60" i="21"/>
  <c r="Y59" i="21"/>
  <c r="V59" i="21"/>
  <c r="Y58" i="21"/>
  <c r="V58" i="21"/>
  <c r="Y57" i="21"/>
  <c r="V57" i="21"/>
  <c r="Y56" i="21"/>
  <c r="V56" i="21"/>
  <c r="R56" i="21"/>
  <c r="Y55" i="21"/>
  <c r="V55" i="21"/>
  <c r="Y54" i="21"/>
  <c r="V54" i="21"/>
  <c r="Y53" i="21"/>
  <c r="V53" i="21"/>
  <c r="Y52" i="21"/>
  <c r="V52" i="21"/>
  <c r="V51" i="21"/>
  <c r="R51" i="21"/>
  <c r="V50" i="21"/>
  <c r="R50" i="21"/>
  <c r="V49" i="21"/>
  <c r="Y48" i="21"/>
  <c r="V48" i="21"/>
  <c r="Y47" i="21"/>
  <c r="V47" i="21"/>
  <c r="R47" i="21"/>
  <c r="V46" i="21"/>
  <c r="R46" i="21" s="1"/>
  <c r="Y45" i="21"/>
  <c r="V45" i="21"/>
  <c r="R45" i="21"/>
  <c r="Y44" i="21"/>
  <c r="V44" i="21"/>
  <c r="R44" i="21"/>
  <c r="V43" i="21"/>
  <c r="Y42" i="21"/>
  <c r="V42" i="21"/>
  <c r="R42" i="21"/>
  <c r="Y41" i="21"/>
  <c r="V41" i="21"/>
  <c r="Y40" i="21"/>
  <c r="V40" i="21"/>
  <c r="R40" i="21"/>
  <c r="Y39" i="21"/>
  <c r="V39" i="21"/>
  <c r="V38" i="21"/>
  <c r="R38" i="21"/>
  <c r="V37" i="21"/>
  <c r="Y36" i="21"/>
  <c r="V36" i="21"/>
  <c r="Y35" i="21"/>
  <c r="V35" i="21"/>
  <c r="V34" i="21"/>
  <c r="R34" i="21"/>
  <c r="V33" i="21"/>
  <c r="R33" i="21"/>
  <c r="V32" i="21"/>
  <c r="V31" i="21"/>
  <c r="R31" i="21" s="1"/>
  <c r="V30" i="21"/>
  <c r="V29" i="21"/>
  <c r="Y28" i="21"/>
  <c r="V28" i="21"/>
  <c r="V27" i="21"/>
  <c r="Y26" i="21"/>
  <c r="V26" i="21"/>
  <c r="Y25" i="21"/>
  <c r="V25" i="21"/>
  <c r="V24" i="21"/>
  <c r="R24" i="21"/>
  <c r="Y23" i="21"/>
  <c r="V23" i="21"/>
  <c r="V22" i="21"/>
  <c r="R22" i="21"/>
  <c r="Y21" i="21"/>
  <c r="V21" i="21"/>
  <c r="Y20" i="21"/>
  <c r="V20" i="21"/>
  <c r="V19" i="21"/>
  <c r="R19" i="21"/>
  <c r="V18" i="21"/>
  <c r="V17" i="21"/>
  <c r="V16" i="21"/>
  <c r="V15" i="21"/>
  <c r="Y14" i="21"/>
  <c r="V14" i="21"/>
  <c r="V13" i="21"/>
  <c r="Y12" i="21"/>
  <c r="V12" i="21"/>
  <c r="R12" i="21"/>
  <c r="V11" i="21"/>
  <c r="K3" i="20"/>
  <c r="R3" i="20" s="1"/>
  <c r="J3" i="20"/>
  <c r="Q3" i="20" s="1"/>
  <c r="I3" i="20"/>
  <c r="P3" i="20" s="1"/>
  <c r="H3" i="20"/>
  <c r="G3" i="20"/>
  <c r="F3" i="20"/>
  <c r="M3" i="20" s="1"/>
  <c r="N3" i="20"/>
  <c r="O3" i="20"/>
  <c r="N4" i="20"/>
  <c r="O4" i="20"/>
  <c r="P4" i="20"/>
  <c r="Q4" i="20"/>
  <c r="R4" i="20"/>
  <c r="N5" i="20"/>
  <c r="O5" i="20"/>
  <c r="P5" i="20"/>
  <c r="Q5" i="20"/>
  <c r="R5" i="20"/>
  <c r="N6" i="20"/>
  <c r="O6" i="20"/>
  <c r="P6" i="20"/>
  <c r="Q6" i="20"/>
  <c r="R6" i="20"/>
  <c r="N7" i="20"/>
  <c r="O7" i="20"/>
  <c r="P7" i="20"/>
  <c r="Q7" i="20"/>
  <c r="R7" i="20"/>
  <c r="M4" i="20"/>
  <c r="M5" i="20"/>
  <c r="M6" i="20"/>
  <c r="M7" i="20"/>
  <c r="K6" i="20"/>
  <c r="J6" i="20"/>
  <c r="I6" i="20"/>
  <c r="H6" i="20"/>
  <c r="G6" i="20"/>
  <c r="F6" i="20"/>
  <c r="K5" i="20"/>
  <c r="J5" i="20"/>
  <c r="I5" i="20"/>
  <c r="H5" i="20"/>
  <c r="G5" i="20"/>
  <c r="F5" i="20"/>
  <c r="F7" i="20"/>
  <c r="G7" i="20"/>
  <c r="H7" i="20"/>
  <c r="I7" i="20"/>
  <c r="J7" i="20"/>
  <c r="K7" i="20"/>
  <c r="H4" i="20"/>
  <c r="I4" i="20"/>
  <c r="J4" i="20"/>
  <c r="K4" i="20"/>
  <c r="G4" i="20"/>
  <c r="F4" i="20"/>
  <c r="AQ67" i="11"/>
  <c r="AP67" i="11"/>
  <c r="AO67" i="11"/>
  <c r="AN67" i="11"/>
  <c r="AM67" i="11"/>
  <c r="AL67" i="11"/>
  <c r="AK67" i="11"/>
  <c r="AJ67" i="11"/>
  <c r="AI67" i="11"/>
  <c r="AH67" i="11"/>
  <c r="AG67" i="11"/>
  <c r="AF67" i="11"/>
  <c r="AD67" i="11"/>
  <c r="AC67" i="11"/>
  <c r="AB67" i="11"/>
  <c r="AA67" i="11"/>
  <c r="Z67" i="11"/>
  <c r="Y67" i="11"/>
  <c r="X67" i="11"/>
  <c r="W67" i="11"/>
  <c r="V67" i="11"/>
  <c r="U67" i="11"/>
  <c r="T67" i="11"/>
  <c r="S67" i="11"/>
  <c r="AQ66" i="11"/>
  <c r="AP66" i="11"/>
  <c r="AO66" i="11"/>
  <c r="AN66" i="11"/>
  <c r="AM66" i="11"/>
  <c r="AL66" i="11"/>
  <c r="AK66" i="11"/>
  <c r="AJ66" i="11"/>
  <c r="AI66" i="11"/>
  <c r="AH66" i="11"/>
  <c r="AG66" i="11"/>
  <c r="AF66" i="11"/>
  <c r="AD66" i="11"/>
  <c r="AC66" i="11"/>
  <c r="AB66" i="11"/>
  <c r="AA66" i="11"/>
  <c r="Z66" i="11"/>
  <c r="Y66" i="11"/>
  <c r="X66" i="11"/>
  <c r="W66" i="11"/>
  <c r="V66" i="11"/>
  <c r="U66" i="11"/>
  <c r="T66" i="11"/>
  <c r="S66" i="11"/>
  <c r="AQ65" i="11"/>
  <c r="AP65" i="11"/>
  <c r="AO65" i="11"/>
  <c r="AN65" i="11"/>
  <c r="AM65" i="11"/>
  <c r="AL65" i="11"/>
  <c r="AK65" i="11"/>
  <c r="AJ65" i="11"/>
  <c r="AI65" i="11"/>
  <c r="AH65" i="11"/>
  <c r="AG65" i="11"/>
  <c r="AF65" i="11"/>
  <c r="AD65" i="11"/>
  <c r="AC65" i="11"/>
  <c r="AB65" i="11"/>
  <c r="AA65" i="11"/>
  <c r="Z65" i="11"/>
  <c r="Y65" i="11"/>
  <c r="X65" i="11"/>
  <c r="W65" i="11"/>
  <c r="V65" i="11"/>
  <c r="U65" i="11"/>
  <c r="T65" i="11"/>
  <c r="S65" i="11"/>
  <c r="AQ64" i="11"/>
  <c r="AP64" i="11"/>
  <c r="AO64" i="11"/>
  <c r="AN64" i="11"/>
  <c r="AM64" i="11"/>
  <c r="AL64" i="11"/>
  <c r="AK64" i="11"/>
  <c r="AJ64" i="11"/>
  <c r="AI64" i="11"/>
  <c r="AH64" i="11"/>
  <c r="AG64" i="11"/>
  <c r="AF64" i="11"/>
  <c r="AD64" i="11"/>
  <c r="AC64" i="11"/>
  <c r="AB64" i="11"/>
  <c r="AA64" i="11"/>
  <c r="Z64" i="11"/>
  <c r="Y64" i="11"/>
  <c r="X64" i="11"/>
  <c r="W64" i="11"/>
  <c r="V64" i="11"/>
  <c r="U64" i="11"/>
  <c r="T64" i="11"/>
  <c r="S64" i="11"/>
  <c r="AQ63" i="11"/>
  <c r="AP63" i="11"/>
  <c r="AO63" i="11"/>
  <c r="AN63" i="11"/>
  <c r="AM63" i="11"/>
  <c r="AL63" i="11"/>
  <c r="AK63" i="11"/>
  <c r="AJ63" i="11"/>
  <c r="AI63" i="11"/>
  <c r="AH63" i="11"/>
  <c r="AG63" i="11"/>
  <c r="AF63" i="11"/>
  <c r="AD63" i="11"/>
  <c r="AC63" i="11"/>
  <c r="AB63" i="11"/>
  <c r="AA63" i="11"/>
  <c r="Z63" i="11"/>
  <c r="Y63" i="11"/>
  <c r="X63" i="11"/>
  <c r="W63" i="11"/>
  <c r="V63" i="11"/>
  <c r="U63" i="11"/>
  <c r="T63" i="11"/>
  <c r="S63" i="11"/>
  <c r="AQ62" i="11"/>
  <c r="AP62" i="11"/>
  <c r="AO62" i="11"/>
  <c r="AN62" i="11"/>
  <c r="AM62" i="11"/>
  <c r="AL62" i="11"/>
  <c r="AK62" i="11"/>
  <c r="AJ62" i="11"/>
  <c r="AI62" i="11"/>
  <c r="AH62" i="11"/>
  <c r="AG62" i="11"/>
  <c r="AF62" i="11"/>
  <c r="AD62" i="11"/>
  <c r="AC62" i="11"/>
  <c r="AB62" i="11"/>
  <c r="AA62" i="11"/>
  <c r="Z62" i="11"/>
  <c r="Y62" i="11"/>
  <c r="X62" i="11"/>
  <c r="W62" i="11"/>
  <c r="V62" i="11"/>
  <c r="U62" i="11"/>
  <c r="T62" i="11"/>
  <c r="S62" i="11"/>
  <c r="AQ61" i="11"/>
  <c r="AP61" i="11"/>
  <c r="AO61" i="11"/>
  <c r="AN61" i="11"/>
  <c r="AM61" i="11"/>
  <c r="AL61" i="11"/>
  <c r="AK61" i="11"/>
  <c r="AJ61" i="11"/>
  <c r="AI61" i="11"/>
  <c r="AH61" i="11"/>
  <c r="AG61" i="11"/>
  <c r="AF61" i="11"/>
  <c r="AD61" i="11"/>
  <c r="AC61" i="11"/>
  <c r="AB61" i="11"/>
  <c r="AA61" i="11"/>
  <c r="Z61" i="11"/>
  <c r="Y61" i="11"/>
  <c r="X61" i="11"/>
  <c r="W61" i="11"/>
  <c r="V61" i="11"/>
  <c r="U61" i="11"/>
  <c r="T61" i="11"/>
  <c r="S61" i="11"/>
  <c r="AQ60" i="11"/>
  <c r="AP60" i="11"/>
  <c r="AO60" i="11"/>
  <c r="AN60" i="11"/>
  <c r="AM60" i="11"/>
  <c r="AL60" i="11"/>
  <c r="AK60" i="11"/>
  <c r="AJ60" i="11"/>
  <c r="AI60" i="11"/>
  <c r="AH60" i="11"/>
  <c r="AG60" i="11"/>
  <c r="AF60" i="11"/>
  <c r="AD60" i="11"/>
  <c r="AC60" i="11"/>
  <c r="AB60" i="11"/>
  <c r="AA60" i="11"/>
  <c r="Z60" i="11"/>
  <c r="Y60" i="11"/>
  <c r="X60" i="11"/>
  <c r="W60" i="11"/>
  <c r="V60" i="11"/>
  <c r="U60" i="11"/>
  <c r="T60" i="11"/>
  <c r="S60" i="11"/>
  <c r="AQ59" i="11"/>
  <c r="AP59" i="11"/>
  <c r="AO59" i="11"/>
  <c r="AN59" i="11"/>
  <c r="AM59" i="11"/>
  <c r="AL59" i="11"/>
  <c r="AK59" i="11"/>
  <c r="AJ59" i="11"/>
  <c r="AI59" i="11"/>
  <c r="AH59" i="11"/>
  <c r="AG59" i="11"/>
  <c r="AF59" i="11"/>
  <c r="AD59" i="11"/>
  <c r="AC59" i="11"/>
  <c r="AB59" i="11"/>
  <c r="AA59" i="11"/>
  <c r="Z59" i="11"/>
  <c r="Y59" i="11"/>
  <c r="X59" i="11"/>
  <c r="W59" i="11"/>
  <c r="V59" i="11"/>
  <c r="U59" i="11"/>
  <c r="T59" i="11"/>
  <c r="S59" i="11"/>
  <c r="AQ58" i="11"/>
  <c r="AP58" i="11"/>
  <c r="AO58" i="11"/>
  <c r="AN58" i="11"/>
  <c r="AM58" i="11"/>
  <c r="AL58" i="11"/>
  <c r="AK58" i="11"/>
  <c r="AJ58" i="11"/>
  <c r="AI58" i="11"/>
  <c r="AH58" i="11"/>
  <c r="AG58" i="11"/>
  <c r="AF58" i="11"/>
  <c r="AD58" i="11"/>
  <c r="AC58" i="11"/>
  <c r="AB58" i="11"/>
  <c r="AA58" i="11"/>
  <c r="Z58" i="11"/>
  <c r="Y58" i="11"/>
  <c r="X58" i="11"/>
  <c r="W58" i="11"/>
  <c r="V58" i="11"/>
  <c r="U58" i="11"/>
  <c r="T58" i="11"/>
  <c r="S58" i="11"/>
  <c r="AQ57" i="11"/>
  <c r="AP57" i="11"/>
  <c r="AO57" i="11"/>
  <c r="AN57" i="11"/>
  <c r="AM57" i="11"/>
  <c r="AL57" i="11"/>
  <c r="AK57" i="11"/>
  <c r="AJ57" i="11"/>
  <c r="AI57" i="11"/>
  <c r="AH57" i="11"/>
  <c r="AG57" i="11"/>
  <c r="AF57" i="11"/>
  <c r="AD57" i="11"/>
  <c r="AC57" i="11"/>
  <c r="AB57" i="11"/>
  <c r="AA57" i="11"/>
  <c r="Z57" i="11"/>
  <c r="Y57" i="11"/>
  <c r="X57" i="11"/>
  <c r="W57" i="11"/>
  <c r="V57" i="11"/>
  <c r="U57" i="11"/>
  <c r="T57" i="11"/>
  <c r="S57" i="11"/>
  <c r="AQ56" i="11"/>
  <c r="AP56" i="11"/>
  <c r="AO56" i="11"/>
  <c r="AN56" i="11"/>
  <c r="AM56" i="11"/>
  <c r="AL56" i="11"/>
  <c r="AK56" i="11"/>
  <c r="AJ56" i="11"/>
  <c r="AI56" i="11"/>
  <c r="AH56" i="11"/>
  <c r="AG56" i="11"/>
  <c r="AF56" i="11"/>
  <c r="AD56" i="11"/>
  <c r="AC56" i="11"/>
  <c r="AB56" i="11"/>
  <c r="AA56" i="11"/>
  <c r="Z56" i="11"/>
  <c r="Y56" i="11"/>
  <c r="X56" i="11"/>
  <c r="W56" i="11"/>
  <c r="V56" i="11"/>
  <c r="U56" i="11"/>
  <c r="T56" i="11"/>
  <c r="S56" i="11"/>
  <c r="AQ55" i="11"/>
  <c r="AP55" i="11"/>
  <c r="AO55" i="11"/>
  <c r="AN55" i="11"/>
  <c r="AM55" i="11"/>
  <c r="AL55" i="11"/>
  <c r="AK55" i="11"/>
  <c r="AJ55" i="11"/>
  <c r="AI55" i="11"/>
  <c r="AH55" i="11"/>
  <c r="AG55" i="11"/>
  <c r="AF55" i="11"/>
  <c r="AD55" i="11"/>
  <c r="AC55" i="11"/>
  <c r="AB55" i="11"/>
  <c r="AA55" i="11"/>
  <c r="Z55" i="11"/>
  <c r="Y55" i="11"/>
  <c r="X55" i="11"/>
  <c r="W55" i="11"/>
  <c r="V55" i="11"/>
  <c r="U55" i="11"/>
  <c r="T55" i="11"/>
  <c r="S55" i="11"/>
  <c r="AQ54" i="11"/>
  <c r="AP54" i="11"/>
  <c r="AO54" i="11"/>
  <c r="AN54" i="11"/>
  <c r="AM54" i="11"/>
  <c r="AL54" i="11"/>
  <c r="AK54" i="11"/>
  <c r="AJ54" i="11"/>
  <c r="AI54" i="11"/>
  <c r="AH54" i="11"/>
  <c r="AG54" i="11"/>
  <c r="AF54" i="11"/>
  <c r="AD54" i="11"/>
  <c r="AC54" i="11"/>
  <c r="AB54" i="11"/>
  <c r="AA54" i="11"/>
  <c r="Z54" i="11"/>
  <c r="Y54" i="11"/>
  <c r="X54" i="11"/>
  <c r="W54" i="11"/>
  <c r="V54" i="11"/>
  <c r="U54" i="11"/>
  <c r="T54" i="11"/>
  <c r="S54" i="11"/>
  <c r="AQ53" i="11"/>
  <c r="AP53" i="11"/>
  <c r="AO53" i="11"/>
  <c r="AN53" i="11"/>
  <c r="AM53" i="11"/>
  <c r="AL53" i="11"/>
  <c r="AK53" i="11"/>
  <c r="AJ53" i="11"/>
  <c r="AI53" i="11"/>
  <c r="AH53" i="11"/>
  <c r="AG53" i="11"/>
  <c r="AF53" i="11"/>
  <c r="AD53" i="11"/>
  <c r="AC53" i="11"/>
  <c r="AB53" i="11"/>
  <c r="AA53" i="11"/>
  <c r="Z53" i="11"/>
  <c r="Y53" i="11"/>
  <c r="X53" i="11"/>
  <c r="W53" i="11"/>
  <c r="V53" i="11"/>
  <c r="U53" i="11"/>
  <c r="T53" i="11"/>
  <c r="S53" i="11"/>
  <c r="AQ52" i="11"/>
  <c r="AP52" i="11"/>
  <c r="AO52" i="11"/>
  <c r="AN52" i="11"/>
  <c r="AM52" i="11"/>
  <c r="AL52" i="11"/>
  <c r="AK52" i="11"/>
  <c r="AJ52" i="11"/>
  <c r="AI52" i="11"/>
  <c r="AH52" i="11"/>
  <c r="AG52" i="11"/>
  <c r="AF52" i="11"/>
  <c r="AD52" i="11"/>
  <c r="AC52" i="11"/>
  <c r="AB52" i="11"/>
  <c r="AA52" i="11"/>
  <c r="Z52" i="11"/>
  <c r="Y52" i="11"/>
  <c r="X52" i="11"/>
  <c r="W52" i="11"/>
  <c r="V52" i="11"/>
  <c r="U52" i="11"/>
  <c r="T52" i="11"/>
  <c r="S52" i="11"/>
  <c r="AQ51" i="11"/>
  <c r="AP51" i="11"/>
  <c r="AO51" i="11"/>
  <c r="AN51" i="11"/>
  <c r="AM51" i="11"/>
  <c r="AL51" i="11"/>
  <c r="AK51" i="11"/>
  <c r="AJ51" i="11"/>
  <c r="AI51" i="11"/>
  <c r="AH51" i="11"/>
  <c r="AG51" i="11"/>
  <c r="AF51" i="11"/>
  <c r="AD51" i="11"/>
  <c r="AC51" i="11"/>
  <c r="AB51" i="11"/>
  <c r="AA51" i="11"/>
  <c r="Z51" i="11"/>
  <c r="Y51" i="11"/>
  <c r="X51" i="11"/>
  <c r="W51" i="11"/>
  <c r="V51" i="11"/>
  <c r="U51" i="11"/>
  <c r="T51" i="11"/>
  <c r="S51" i="11"/>
  <c r="AQ50" i="11"/>
  <c r="AP50" i="11"/>
  <c r="AO50" i="11"/>
  <c r="AN50" i="11"/>
  <c r="AM50" i="11"/>
  <c r="AL50" i="11"/>
  <c r="AK50" i="11"/>
  <c r="AJ50" i="11"/>
  <c r="AI50" i="11"/>
  <c r="AH50" i="11"/>
  <c r="AG50" i="11"/>
  <c r="AF50" i="11"/>
  <c r="AD50" i="11"/>
  <c r="AC50" i="11"/>
  <c r="AB50" i="11"/>
  <c r="AA50" i="11"/>
  <c r="Z50" i="11"/>
  <c r="Y50" i="11"/>
  <c r="X50" i="11"/>
  <c r="W50" i="11"/>
  <c r="V50" i="11"/>
  <c r="U50" i="11"/>
  <c r="T50" i="11"/>
  <c r="S50" i="11"/>
  <c r="AQ49" i="11"/>
  <c r="AP49" i="11"/>
  <c r="AO49" i="11"/>
  <c r="AN49" i="11"/>
  <c r="AM49" i="11"/>
  <c r="AL49" i="11"/>
  <c r="AK49" i="11"/>
  <c r="AJ49" i="11"/>
  <c r="AI49" i="11"/>
  <c r="AH49" i="11"/>
  <c r="AG49" i="11"/>
  <c r="AF49" i="11"/>
  <c r="AD49" i="11"/>
  <c r="AC49" i="11"/>
  <c r="AB49" i="11"/>
  <c r="AA49" i="11"/>
  <c r="Z49" i="11"/>
  <c r="Y49" i="11"/>
  <c r="X49" i="11"/>
  <c r="W49" i="11"/>
  <c r="V49" i="11"/>
  <c r="U49" i="11"/>
  <c r="T49" i="11"/>
  <c r="S49" i="11"/>
  <c r="AQ48" i="11"/>
  <c r="AP48" i="11"/>
  <c r="AO48" i="11"/>
  <c r="AN48" i="11"/>
  <c r="AM48" i="11"/>
  <c r="AL48" i="11"/>
  <c r="AK48" i="11"/>
  <c r="AJ48" i="11"/>
  <c r="AI48" i="11"/>
  <c r="AH48" i="11"/>
  <c r="AG48" i="11"/>
  <c r="AF48" i="11"/>
  <c r="AD48" i="11"/>
  <c r="AC48" i="11"/>
  <c r="AB48" i="11"/>
  <c r="AA48" i="11"/>
  <c r="Z48" i="11"/>
  <c r="Y48" i="11"/>
  <c r="X48" i="11"/>
  <c r="W48" i="11"/>
  <c r="V48" i="11"/>
  <c r="U48" i="11"/>
  <c r="T48" i="11"/>
  <c r="S48" i="11"/>
  <c r="AQ47" i="11"/>
  <c r="AP47" i="11"/>
  <c r="AO47" i="11"/>
  <c r="AN47" i="11"/>
  <c r="AM47" i="11"/>
  <c r="AL47" i="11"/>
  <c r="AK47" i="11"/>
  <c r="AJ47" i="11"/>
  <c r="AI47" i="11"/>
  <c r="AH47" i="11"/>
  <c r="AG47" i="11"/>
  <c r="AF47" i="11"/>
  <c r="AD47" i="11"/>
  <c r="AC47" i="11"/>
  <c r="AB47" i="11"/>
  <c r="AA47" i="11"/>
  <c r="Z47" i="11"/>
  <c r="Y47" i="11"/>
  <c r="X47" i="11"/>
  <c r="W47" i="11"/>
  <c r="V47" i="11"/>
  <c r="U47" i="11"/>
  <c r="T47" i="11"/>
  <c r="S47" i="11"/>
  <c r="AQ46" i="11"/>
  <c r="AP46" i="11"/>
  <c r="AO46" i="11"/>
  <c r="AN46" i="11"/>
  <c r="AM46" i="11"/>
  <c r="AL46" i="11"/>
  <c r="AK46" i="11"/>
  <c r="AJ46" i="11"/>
  <c r="AI46" i="11"/>
  <c r="AH46" i="11"/>
  <c r="AG46" i="11"/>
  <c r="AF46" i="11"/>
  <c r="AD46" i="11"/>
  <c r="AC46" i="11"/>
  <c r="AB46" i="11"/>
  <c r="AA46" i="11"/>
  <c r="Z46" i="11"/>
  <c r="Y46" i="11"/>
  <c r="X46" i="11"/>
  <c r="W46" i="11"/>
  <c r="V46" i="11"/>
  <c r="U46" i="11"/>
  <c r="T46" i="11"/>
  <c r="S46" i="11"/>
  <c r="AQ45" i="11"/>
  <c r="AP45" i="11"/>
  <c r="AO45" i="11"/>
  <c r="AN45" i="11"/>
  <c r="AM45" i="11"/>
  <c r="AL45" i="11"/>
  <c r="AK45" i="11"/>
  <c r="AJ45" i="11"/>
  <c r="AI45" i="11"/>
  <c r="AH45" i="11"/>
  <c r="AG45" i="11"/>
  <c r="AF45" i="11"/>
  <c r="AD45" i="11"/>
  <c r="AC45" i="11"/>
  <c r="AB45" i="11"/>
  <c r="AA45" i="11"/>
  <c r="Z45" i="11"/>
  <c r="Y45" i="11"/>
  <c r="X45" i="11"/>
  <c r="W45" i="11"/>
  <c r="V45" i="11"/>
  <c r="U45" i="11"/>
  <c r="T45" i="11"/>
  <c r="S45" i="11"/>
  <c r="AQ44" i="11"/>
  <c r="AP44" i="11"/>
  <c r="AO44" i="11"/>
  <c r="AN44" i="11"/>
  <c r="AM44" i="11"/>
  <c r="AL44" i="11"/>
  <c r="AK44" i="11"/>
  <c r="AJ44" i="11"/>
  <c r="AI44" i="11"/>
  <c r="AH44" i="11"/>
  <c r="AG44" i="11"/>
  <c r="AF44" i="11"/>
  <c r="AD44" i="11"/>
  <c r="AC44" i="11"/>
  <c r="AB44" i="11"/>
  <c r="AA44" i="11"/>
  <c r="Z44" i="11"/>
  <c r="Y44" i="11"/>
  <c r="X44" i="11"/>
  <c r="W44" i="11"/>
  <c r="V44" i="11"/>
  <c r="U44" i="11"/>
  <c r="T44" i="11"/>
  <c r="S44" i="11"/>
  <c r="AQ43" i="11"/>
  <c r="AP43" i="11"/>
  <c r="AO43" i="11"/>
  <c r="AN43" i="11"/>
  <c r="AM43" i="11"/>
  <c r="AL43" i="11"/>
  <c r="AK43" i="11"/>
  <c r="AJ43" i="11"/>
  <c r="AI43" i="11"/>
  <c r="AH43" i="11"/>
  <c r="AG43" i="11"/>
  <c r="AF43" i="11"/>
  <c r="AD43" i="11"/>
  <c r="AC43" i="11"/>
  <c r="AB43" i="11"/>
  <c r="AA43" i="11"/>
  <c r="Z43" i="11"/>
  <c r="Y43" i="11"/>
  <c r="X43" i="11"/>
  <c r="W43" i="11"/>
  <c r="V43" i="11"/>
  <c r="U43" i="11"/>
  <c r="T43" i="11"/>
  <c r="S43" i="11"/>
  <c r="AQ42" i="11"/>
  <c r="AP42" i="11"/>
  <c r="AO42" i="11"/>
  <c r="AN42" i="11"/>
  <c r="AM42" i="11"/>
  <c r="AL42" i="11"/>
  <c r="AK42" i="11"/>
  <c r="AJ42" i="11"/>
  <c r="AI42" i="11"/>
  <c r="AH42" i="11"/>
  <c r="AG42" i="11"/>
  <c r="AF42" i="11"/>
  <c r="AD42" i="11"/>
  <c r="AC42" i="11"/>
  <c r="AB42" i="11"/>
  <c r="AA42" i="11"/>
  <c r="Z42" i="11"/>
  <c r="Y42" i="11"/>
  <c r="X42" i="11"/>
  <c r="W42" i="11"/>
  <c r="V42" i="11"/>
  <c r="U42" i="11"/>
  <c r="T42" i="11"/>
  <c r="S42" i="11"/>
  <c r="AQ41" i="11"/>
  <c r="AP41" i="11"/>
  <c r="AO41" i="11"/>
  <c r="AN41" i="11"/>
  <c r="AM41" i="11"/>
  <c r="AL41" i="11"/>
  <c r="AK41" i="11"/>
  <c r="AJ41" i="11"/>
  <c r="AI41" i="11"/>
  <c r="AH41" i="11"/>
  <c r="AG41" i="11"/>
  <c r="AF41" i="11"/>
  <c r="AD41" i="11"/>
  <c r="AC41" i="11"/>
  <c r="AB41" i="11"/>
  <c r="AA41" i="11"/>
  <c r="Z41" i="11"/>
  <c r="Y41" i="11"/>
  <c r="X41" i="11"/>
  <c r="W41" i="11"/>
  <c r="V41" i="11"/>
  <c r="U41" i="11"/>
  <c r="T41" i="11"/>
  <c r="S41" i="11"/>
  <c r="AQ40" i="11"/>
  <c r="AP40" i="11"/>
  <c r="AO40" i="11"/>
  <c r="AN40" i="11"/>
  <c r="AM40" i="11"/>
  <c r="AL40" i="11"/>
  <c r="AK40" i="11"/>
  <c r="AJ40" i="11"/>
  <c r="AI40" i="11"/>
  <c r="AH40" i="11"/>
  <c r="AG40" i="11"/>
  <c r="AF40" i="11"/>
  <c r="AD40" i="11"/>
  <c r="AC40" i="11"/>
  <c r="AB40" i="11"/>
  <c r="AA40" i="11"/>
  <c r="Z40" i="11"/>
  <c r="Y40" i="11"/>
  <c r="X40" i="11"/>
  <c r="W40" i="11"/>
  <c r="V40" i="11"/>
  <c r="U40" i="11"/>
  <c r="T40" i="11"/>
  <c r="S40" i="11"/>
  <c r="AQ39" i="11"/>
  <c r="AP39" i="11"/>
  <c r="AO39" i="11"/>
  <c r="AN39" i="11"/>
  <c r="AM39" i="11"/>
  <c r="AL39" i="11"/>
  <c r="AK39" i="11"/>
  <c r="AJ39" i="11"/>
  <c r="AI39" i="11"/>
  <c r="AH39" i="11"/>
  <c r="AG39" i="11"/>
  <c r="AF39" i="11"/>
  <c r="AD39" i="11"/>
  <c r="AC39" i="11"/>
  <c r="AB39" i="11"/>
  <c r="AA39" i="11"/>
  <c r="Z39" i="11"/>
  <c r="Y39" i="11"/>
  <c r="X39" i="11"/>
  <c r="W39" i="11"/>
  <c r="V39" i="11"/>
  <c r="U39" i="11"/>
  <c r="T39" i="11"/>
  <c r="S39" i="11"/>
  <c r="AQ38" i="11"/>
  <c r="AP38" i="11"/>
  <c r="AO38" i="11"/>
  <c r="AN38" i="11"/>
  <c r="AM38" i="11"/>
  <c r="AL38" i="11"/>
  <c r="AK38" i="11"/>
  <c r="AJ38" i="11"/>
  <c r="AI38" i="11"/>
  <c r="AH38" i="11"/>
  <c r="AG38" i="11"/>
  <c r="AF38" i="11"/>
  <c r="AD38" i="11"/>
  <c r="AC38" i="11"/>
  <c r="AB38" i="11"/>
  <c r="AA38" i="11"/>
  <c r="Z38" i="11"/>
  <c r="Y38" i="11"/>
  <c r="X38" i="11"/>
  <c r="W38" i="11"/>
  <c r="V38" i="11"/>
  <c r="U38" i="11"/>
  <c r="T38" i="11"/>
  <c r="S38" i="11"/>
  <c r="AQ37" i="11"/>
  <c r="AP37" i="11"/>
  <c r="AO37" i="11"/>
  <c r="AN37" i="11"/>
  <c r="AM37" i="11"/>
  <c r="AL37" i="11"/>
  <c r="AK37" i="11"/>
  <c r="AJ37" i="11"/>
  <c r="AI37" i="11"/>
  <c r="AH37" i="11"/>
  <c r="AG37" i="11"/>
  <c r="AF37" i="11"/>
  <c r="AD37" i="11"/>
  <c r="AC37" i="11"/>
  <c r="AB37" i="11"/>
  <c r="AA37" i="11"/>
  <c r="Z37" i="11"/>
  <c r="Y37" i="11"/>
  <c r="X37" i="11"/>
  <c r="W37" i="11"/>
  <c r="V37" i="11"/>
  <c r="U37" i="11"/>
  <c r="T37" i="11"/>
  <c r="S37" i="11"/>
  <c r="AQ36" i="11"/>
  <c r="AP36" i="11"/>
  <c r="AO36" i="11"/>
  <c r="AN36" i="11"/>
  <c r="AM36" i="11"/>
  <c r="AL36" i="11"/>
  <c r="AK36" i="11"/>
  <c r="AJ36" i="11"/>
  <c r="AI36" i="11"/>
  <c r="AH36" i="11"/>
  <c r="AG36" i="11"/>
  <c r="AF36" i="11"/>
  <c r="AD36" i="11"/>
  <c r="AC36" i="11"/>
  <c r="AB36" i="11"/>
  <c r="AA36" i="11"/>
  <c r="Z36" i="11"/>
  <c r="Y36" i="11"/>
  <c r="X36" i="11"/>
  <c r="W36" i="11"/>
  <c r="V36" i="11"/>
  <c r="U36" i="11"/>
  <c r="T36" i="11"/>
  <c r="S36" i="11"/>
  <c r="AQ35" i="11"/>
  <c r="AP35" i="11"/>
  <c r="AO35" i="11"/>
  <c r="AN35" i="11"/>
  <c r="AM35" i="11"/>
  <c r="AL35" i="11"/>
  <c r="AK35" i="11"/>
  <c r="AJ35" i="11"/>
  <c r="AI35" i="11"/>
  <c r="AH35" i="11"/>
  <c r="AG35" i="11"/>
  <c r="AF35" i="11"/>
  <c r="AD35" i="11"/>
  <c r="AC35" i="11"/>
  <c r="AB35" i="11"/>
  <c r="AA35" i="11"/>
  <c r="Z35" i="11"/>
  <c r="Y35" i="11"/>
  <c r="X35" i="11"/>
  <c r="W35" i="11"/>
  <c r="V35" i="11"/>
  <c r="U35" i="11"/>
  <c r="T35" i="11"/>
  <c r="S35" i="11"/>
  <c r="AQ34" i="11"/>
  <c r="AP34" i="11"/>
  <c r="AO34" i="11"/>
  <c r="AN34" i="11"/>
  <c r="AM34" i="11"/>
  <c r="AL34" i="11"/>
  <c r="AK34" i="11"/>
  <c r="AJ34" i="11"/>
  <c r="AI34" i="11"/>
  <c r="AH34" i="11"/>
  <c r="AG34" i="11"/>
  <c r="AF34" i="11"/>
  <c r="AD34" i="11"/>
  <c r="AC34" i="11"/>
  <c r="AB34" i="11"/>
  <c r="AA34" i="11"/>
  <c r="Z34" i="11"/>
  <c r="Y34" i="11"/>
  <c r="X34" i="11"/>
  <c r="W34" i="11"/>
  <c r="V34" i="11"/>
  <c r="U34" i="11"/>
  <c r="T34" i="11"/>
  <c r="S34" i="11"/>
  <c r="AQ33" i="11"/>
  <c r="AP33" i="11"/>
  <c r="AO33" i="11"/>
  <c r="AN33" i="11"/>
  <c r="AM33" i="11"/>
  <c r="AL33" i="11"/>
  <c r="AK33" i="11"/>
  <c r="AJ33" i="11"/>
  <c r="AI33" i="11"/>
  <c r="AH33" i="11"/>
  <c r="AG33" i="11"/>
  <c r="AF33" i="11"/>
  <c r="AD33" i="11"/>
  <c r="AC33" i="11"/>
  <c r="AB33" i="11"/>
  <c r="AA33" i="11"/>
  <c r="Z33" i="11"/>
  <c r="Y33" i="11"/>
  <c r="X33" i="11"/>
  <c r="W33" i="11"/>
  <c r="V33" i="11"/>
  <c r="U33" i="11"/>
  <c r="T33" i="11"/>
  <c r="S33" i="11"/>
  <c r="AQ32" i="11"/>
  <c r="AP32" i="11"/>
  <c r="AO32" i="11"/>
  <c r="AN32" i="11"/>
  <c r="AM32" i="11"/>
  <c r="AL32" i="11"/>
  <c r="AK32" i="11"/>
  <c r="AJ32" i="11"/>
  <c r="AI32" i="11"/>
  <c r="AH32" i="11"/>
  <c r="AG32" i="11"/>
  <c r="AF32" i="11"/>
  <c r="AD32" i="11"/>
  <c r="AC32" i="11"/>
  <c r="AB32" i="11"/>
  <c r="AA32" i="11"/>
  <c r="Z32" i="11"/>
  <c r="Y32" i="11"/>
  <c r="X32" i="11"/>
  <c r="W32" i="11"/>
  <c r="V32" i="11"/>
  <c r="U32" i="11"/>
  <c r="T32" i="11"/>
  <c r="S32" i="11"/>
  <c r="AQ31" i="11"/>
  <c r="AP31" i="11"/>
  <c r="AO31" i="11"/>
  <c r="AN31" i="11"/>
  <c r="AM31" i="11"/>
  <c r="AL31" i="11"/>
  <c r="AK31" i="11"/>
  <c r="AJ31" i="11"/>
  <c r="AI31" i="11"/>
  <c r="AH31" i="11"/>
  <c r="AG31" i="11"/>
  <c r="AF31" i="11"/>
  <c r="AD31" i="11"/>
  <c r="AC31" i="11"/>
  <c r="AB31" i="11"/>
  <c r="AA31" i="11"/>
  <c r="Z31" i="11"/>
  <c r="Y31" i="11"/>
  <c r="X31" i="11"/>
  <c r="W31" i="11"/>
  <c r="V31" i="11"/>
  <c r="U31" i="11"/>
  <c r="T31" i="11"/>
  <c r="S31" i="11"/>
  <c r="AQ30" i="11"/>
  <c r="AP30" i="11"/>
  <c r="AO30" i="11"/>
  <c r="AN30" i="11"/>
  <c r="AM30" i="11"/>
  <c r="AL30" i="11"/>
  <c r="AK30" i="11"/>
  <c r="AJ30" i="11"/>
  <c r="AI30" i="11"/>
  <c r="AH30" i="11"/>
  <c r="AG30" i="11"/>
  <c r="AF30" i="11"/>
  <c r="AD30" i="11"/>
  <c r="AC30" i="11"/>
  <c r="AB30" i="11"/>
  <c r="AA30" i="11"/>
  <c r="Z30" i="11"/>
  <c r="Y30" i="11"/>
  <c r="X30" i="11"/>
  <c r="W30" i="11"/>
  <c r="V30" i="11"/>
  <c r="U30" i="11"/>
  <c r="T30" i="11"/>
  <c r="S30" i="11"/>
  <c r="AQ29" i="11"/>
  <c r="AP29" i="11"/>
  <c r="AO29" i="11"/>
  <c r="AN29" i="11"/>
  <c r="AM29" i="11"/>
  <c r="AL29" i="11"/>
  <c r="AK29" i="11"/>
  <c r="AJ29" i="11"/>
  <c r="AI29" i="11"/>
  <c r="AH29" i="11"/>
  <c r="AG29" i="11"/>
  <c r="AF29" i="11"/>
  <c r="AD29" i="11"/>
  <c r="AC29" i="11"/>
  <c r="AB29" i="11"/>
  <c r="AA29" i="11"/>
  <c r="Z29" i="11"/>
  <c r="Y29" i="11"/>
  <c r="X29" i="11"/>
  <c r="W29" i="11"/>
  <c r="V29" i="11"/>
  <c r="U29" i="11"/>
  <c r="T29" i="11"/>
  <c r="S29" i="11"/>
  <c r="AQ28" i="11"/>
  <c r="AP28" i="11"/>
  <c r="AO28" i="11"/>
  <c r="AN28" i="11"/>
  <c r="AM28" i="11"/>
  <c r="AL28" i="11"/>
  <c r="AK28" i="11"/>
  <c r="AJ28" i="11"/>
  <c r="AI28" i="11"/>
  <c r="AH28" i="11"/>
  <c r="AG28" i="11"/>
  <c r="AF28" i="11"/>
  <c r="AD28" i="11"/>
  <c r="AC28" i="11"/>
  <c r="AB28" i="11"/>
  <c r="AA28" i="11"/>
  <c r="Z28" i="11"/>
  <c r="Y28" i="11"/>
  <c r="X28" i="11"/>
  <c r="W28" i="11"/>
  <c r="V28" i="11"/>
  <c r="U28" i="11"/>
  <c r="T28" i="11"/>
  <c r="S28" i="11"/>
  <c r="AQ27" i="11"/>
  <c r="AP27" i="11"/>
  <c r="AO27" i="11"/>
  <c r="AN27" i="11"/>
  <c r="AM27" i="11"/>
  <c r="AL27" i="11"/>
  <c r="AK27" i="11"/>
  <c r="AJ27" i="11"/>
  <c r="AI27" i="11"/>
  <c r="AH27" i="11"/>
  <c r="AG27" i="11"/>
  <c r="AF27" i="11"/>
  <c r="AD27" i="11"/>
  <c r="AC27" i="11"/>
  <c r="AB27" i="11"/>
  <c r="AA27" i="11"/>
  <c r="Z27" i="11"/>
  <c r="Y27" i="11"/>
  <c r="X27" i="11"/>
  <c r="W27" i="11"/>
  <c r="V27" i="11"/>
  <c r="U27" i="11"/>
  <c r="T27" i="11"/>
  <c r="S27" i="11"/>
  <c r="AQ26" i="11"/>
  <c r="AP26" i="11"/>
  <c r="AO26" i="11"/>
  <c r="AN26" i="11"/>
  <c r="AM26" i="11"/>
  <c r="AL26" i="11"/>
  <c r="AK26" i="11"/>
  <c r="AJ26" i="11"/>
  <c r="AI26" i="11"/>
  <c r="AH26" i="11"/>
  <c r="AG26" i="11"/>
  <c r="AF26" i="11"/>
  <c r="AD26" i="11"/>
  <c r="AC26" i="11"/>
  <c r="AB26" i="11"/>
  <c r="AA26" i="11"/>
  <c r="Z26" i="11"/>
  <c r="Y26" i="11"/>
  <c r="X26" i="11"/>
  <c r="W26" i="11"/>
  <c r="V26" i="11"/>
  <c r="U26" i="11"/>
  <c r="T26" i="11"/>
  <c r="S26" i="11"/>
  <c r="AQ25" i="11"/>
  <c r="AP25" i="11"/>
  <c r="AO25" i="11"/>
  <c r="AN25" i="11"/>
  <c r="AM25" i="11"/>
  <c r="AL25" i="11"/>
  <c r="AK25" i="11"/>
  <c r="AJ25" i="11"/>
  <c r="AI25" i="11"/>
  <c r="AH25" i="11"/>
  <c r="AG25" i="11"/>
  <c r="AF25" i="11"/>
  <c r="AD25" i="11"/>
  <c r="AC25" i="11"/>
  <c r="AB25" i="11"/>
  <c r="AA25" i="11"/>
  <c r="Z25" i="11"/>
  <c r="Y25" i="11"/>
  <c r="X25" i="11"/>
  <c r="W25" i="11"/>
  <c r="V25" i="11"/>
  <c r="U25" i="11"/>
  <c r="T25" i="11"/>
  <c r="S25" i="11"/>
  <c r="AQ24" i="11"/>
  <c r="AP24" i="11"/>
  <c r="AO24" i="11"/>
  <c r="AN24" i="11"/>
  <c r="AM24" i="11"/>
  <c r="AL24" i="11"/>
  <c r="AK24" i="11"/>
  <c r="AJ24" i="11"/>
  <c r="AI24" i="11"/>
  <c r="AH24" i="11"/>
  <c r="AG24" i="11"/>
  <c r="AF24" i="11"/>
  <c r="AD24" i="11"/>
  <c r="AC24" i="11"/>
  <c r="AB24" i="11"/>
  <c r="AA24" i="11"/>
  <c r="Z24" i="11"/>
  <c r="Y24" i="11"/>
  <c r="X24" i="11"/>
  <c r="W24" i="11"/>
  <c r="V24" i="11"/>
  <c r="U24" i="11"/>
  <c r="T24" i="11"/>
  <c r="S24" i="11"/>
  <c r="AQ23" i="11"/>
  <c r="AP23" i="11"/>
  <c r="AO23" i="11"/>
  <c r="AN23" i="11"/>
  <c r="AM23" i="11"/>
  <c r="AL23" i="11"/>
  <c r="AK23" i="11"/>
  <c r="AJ23" i="11"/>
  <c r="AI23" i="11"/>
  <c r="AH23" i="11"/>
  <c r="AG23" i="11"/>
  <c r="AF23" i="11"/>
  <c r="AD23" i="11"/>
  <c r="AC23" i="11"/>
  <c r="AB23" i="11"/>
  <c r="AA23" i="11"/>
  <c r="Z23" i="11"/>
  <c r="Y23" i="11"/>
  <c r="X23" i="11"/>
  <c r="W23" i="11"/>
  <c r="V23" i="11"/>
  <c r="U23" i="11"/>
  <c r="T23" i="11"/>
  <c r="S23" i="11"/>
  <c r="AQ22" i="11"/>
  <c r="AP22" i="11"/>
  <c r="AO22" i="11"/>
  <c r="AN22" i="11"/>
  <c r="AM22" i="11"/>
  <c r="AL22" i="11"/>
  <c r="AK22" i="11"/>
  <c r="AJ22" i="11"/>
  <c r="AI22" i="11"/>
  <c r="AH22" i="11"/>
  <c r="AG22" i="11"/>
  <c r="AF22" i="11"/>
  <c r="AD22" i="11"/>
  <c r="AC22" i="11"/>
  <c r="AB22" i="11"/>
  <c r="AA22" i="11"/>
  <c r="Z22" i="11"/>
  <c r="Y22" i="11"/>
  <c r="X22" i="11"/>
  <c r="W22" i="11"/>
  <c r="V22" i="11"/>
  <c r="U22" i="11"/>
  <c r="T22" i="11"/>
  <c r="S22" i="11"/>
  <c r="AQ21" i="11"/>
  <c r="AP21" i="11"/>
  <c r="AO21" i="11"/>
  <c r="AN21" i="11"/>
  <c r="AM21" i="11"/>
  <c r="AL21" i="11"/>
  <c r="AK21" i="11"/>
  <c r="AJ21" i="11"/>
  <c r="AI21" i="11"/>
  <c r="AH21" i="11"/>
  <c r="AG21" i="11"/>
  <c r="AF21" i="11"/>
  <c r="AD21" i="11"/>
  <c r="AC21" i="11"/>
  <c r="AB21" i="11"/>
  <c r="AA21" i="11"/>
  <c r="Z21" i="11"/>
  <c r="Y21" i="11"/>
  <c r="X21" i="11"/>
  <c r="W21" i="11"/>
  <c r="V21" i="11"/>
  <c r="U21" i="11"/>
  <c r="T21" i="11"/>
  <c r="S21" i="11"/>
  <c r="AQ20" i="11"/>
  <c r="AP20" i="11"/>
  <c r="AO20" i="11"/>
  <c r="AN20" i="11"/>
  <c r="AM20" i="11"/>
  <c r="AL20" i="11"/>
  <c r="AK20" i="11"/>
  <c r="AJ20" i="11"/>
  <c r="AI20" i="11"/>
  <c r="AH20" i="11"/>
  <c r="AG20" i="11"/>
  <c r="AF20" i="11"/>
  <c r="AD20" i="11"/>
  <c r="AC20" i="11"/>
  <c r="AB20" i="11"/>
  <c r="AA20" i="11"/>
  <c r="Z20" i="11"/>
  <c r="Y20" i="11"/>
  <c r="X20" i="11"/>
  <c r="W20" i="11"/>
  <c r="V20" i="11"/>
  <c r="U20" i="11"/>
  <c r="T20" i="11"/>
  <c r="S20" i="11"/>
  <c r="AQ19" i="11"/>
  <c r="AP19" i="11"/>
  <c r="AO19" i="11"/>
  <c r="AN19" i="11"/>
  <c r="AM19" i="11"/>
  <c r="AL19" i="11"/>
  <c r="AK19" i="11"/>
  <c r="AJ19" i="11"/>
  <c r="AI19" i="11"/>
  <c r="AH19" i="11"/>
  <c r="AG19" i="11"/>
  <c r="AF19" i="11"/>
  <c r="AD19" i="11"/>
  <c r="AC19" i="11"/>
  <c r="AB19" i="11"/>
  <c r="AA19" i="11"/>
  <c r="Z19" i="11"/>
  <c r="Y19" i="11"/>
  <c r="X19" i="11"/>
  <c r="W19" i="11"/>
  <c r="V19" i="11"/>
  <c r="U19" i="11"/>
  <c r="T19" i="11"/>
  <c r="S19" i="11"/>
  <c r="AQ18" i="11"/>
  <c r="AP18" i="11"/>
  <c r="AO18" i="11"/>
  <c r="AN18" i="11"/>
  <c r="AM18" i="11"/>
  <c r="AL18" i="11"/>
  <c r="AK18" i="11"/>
  <c r="AJ18" i="11"/>
  <c r="AI18" i="11"/>
  <c r="AH18" i="11"/>
  <c r="AG18" i="11"/>
  <c r="AF18" i="11"/>
  <c r="AD18" i="11"/>
  <c r="AC18" i="11"/>
  <c r="AB18" i="11"/>
  <c r="AA18" i="11"/>
  <c r="Z18" i="11"/>
  <c r="Y18" i="11"/>
  <c r="X18" i="11"/>
  <c r="W18" i="11"/>
  <c r="V18" i="11"/>
  <c r="U18" i="11"/>
  <c r="T18" i="11"/>
  <c r="S18" i="11"/>
  <c r="AQ17" i="11"/>
  <c r="AP17" i="11"/>
  <c r="AO17" i="11"/>
  <c r="AN17" i="11"/>
  <c r="AM17" i="11"/>
  <c r="AL17" i="11"/>
  <c r="AK17" i="11"/>
  <c r="AJ17" i="11"/>
  <c r="AI17" i="11"/>
  <c r="AH17" i="11"/>
  <c r="AG17" i="11"/>
  <c r="AF17" i="11"/>
  <c r="AD17" i="11"/>
  <c r="AC17" i="11"/>
  <c r="AB17" i="11"/>
  <c r="AA17" i="11"/>
  <c r="Z17" i="11"/>
  <c r="Y17" i="11"/>
  <c r="X17" i="11"/>
  <c r="W17" i="11"/>
  <c r="V17" i="11"/>
  <c r="U17" i="11"/>
  <c r="T17" i="11"/>
  <c r="S17" i="11"/>
  <c r="AQ16" i="11"/>
  <c r="AP16" i="11"/>
  <c r="AO16" i="11"/>
  <c r="AN16" i="11"/>
  <c r="AM16" i="11"/>
  <c r="AL16" i="11"/>
  <c r="AK16" i="11"/>
  <c r="AJ16" i="11"/>
  <c r="AI16" i="11"/>
  <c r="AH16" i="11"/>
  <c r="AG16" i="11"/>
  <c r="AF16" i="11"/>
  <c r="AD16" i="11"/>
  <c r="AC16" i="11"/>
  <c r="AB16" i="11"/>
  <c r="AA16" i="11"/>
  <c r="Z16" i="11"/>
  <c r="Y16" i="11"/>
  <c r="X16" i="11"/>
  <c r="W16" i="11"/>
  <c r="V16" i="11"/>
  <c r="U16" i="11"/>
  <c r="T16" i="11"/>
  <c r="S16" i="11"/>
  <c r="D6" i="11"/>
  <c r="E6" i="11"/>
  <c r="F6" i="11"/>
  <c r="G6" i="11"/>
  <c r="H6" i="11"/>
  <c r="I6" i="11"/>
  <c r="J6" i="11"/>
  <c r="K6" i="11"/>
  <c r="L6" i="11"/>
  <c r="M6" i="11"/>
  <c r="N6" i="11"/>
  <c r="D7" i="11"/>
  <c r="E7" i="11"/>
  <c r="F7" i="11"/>
  <c r="G7" i="11"/>
  <c r="H7" i="11"/>
  <c r="I7" i="11"/>
  <c r="J7" i="11"/>
  <c r="K7" i="11"/>
  <c r="L7" i="11"/>
  <c r="M7" i="11"/>
  <c r="N7" i="11"/>
  <c r="C6" i="11"/>
  <c r="C7" i="11"/>
  <c r="R260" i="3" l="1"/>
  <c r="Q52" i="25" s="1"/>
  <c r="R52" i="25" s="1"/>
  <c r="R140" i="3"/>
  <c r="Q38" i="23" s="1"/>
  <c r="Y38" i="23" s="1"/>
  <c r="R178" i="3"/>
  <c r="Q23" i="24" s="1"/>
  <c r="R23" i="24" s="1"/>
  <c r="R161" i="3"/>
  <c r="Q59" i="23" s="1"/>
  <c r="R59" i="23" s="1"/>
  <c r="R224" i="3"/>
  <c r="Q16" i="25" s="1"/>
  <c r="Y16" i="25" s="1"/>
  <c r="R60" i="25"/>
  <c r="R240" i="3"/>
  <c r="Q32" i="25" s="1"/>
  <c r="R241" i="3"/>
  <c r="Q33" i="25" s="1"/>
  <c r="Y33" i="25" s="1"/>
  <c r="R268" i="3"/>
  <c r="Q60" i="25" s="1"/>
  <c r="R263" i="3"/>
  <c r="Q55" i="25" s="1"/>
  <c r="R55" i="25" s="1"/>
  <c r="R188" i="3"/>
  <c r="Q33" i="24" s="1"/>
  <c r="Y33" i="24" s="1"/>
  <c r="R171" i="3"/>
  <c r="Q16" i="24" s="1"/>
  <c r="R16" i="24" s="1"/>
  <c r="R166" i="3"/>
  <c r="Q11" i="24" s="1"/>
  <c r="R190" i="3"/>
  <c r="Q35" i="24" s="1"/>
  <c r="R35" i="24" s="1"/>
  <c r="R173" i="3"/>
  <c r="Q18" i="24" s="1"/>
  <c r="Y18" i="24" s="1"/>
  <c r="R179" i="3"/>
  <c r="Q24" i="24" s="1"/>
  <c r="R212" i="3"/>
  <c r="Q57" i="24" s="1"/>
  <c r="R57" i="24" s="1"/>
  <c r="R167" i="3"/>
  <c r="Q12" i="24" s="1"/>
  <c r="R196" i="3"/>
  <c r="Q41" i="24" s="1"/>
  <c r="R41" i="24" s="1"/>
  <c r="R204" i="3"/>
  <c r="Q49" i="24" s="1"/>
  <c r="Y49" i="24" s="1"/>
  <c r="R205" i="3"/>
  <c r="Q50" i="24" s="1"/>
  <c r="Y50" i="24" s="1"/>
  <c r="R145" i="3"/>
  <c r="Q43" i="23" s="1"/>
  <c r="Y43" i="23" s="1"/>
  <c r="R155" i="3"/>
  <c r="Q53" i="23" s="1"/>
  <c r="R53" i="23" s="1"/>
  <c r="R114" i="3"/>
  <c r="Q12" i="23" s="1"/>
  <c r="R116" i="3"/>
  <c r="Q14" i="23" s="1"/>
  <c r="R129" i="3"/>
  <c r="Q27" i="23" s="1"/>
  <c r="Y27" i="23" s="1"/>
  <c r="R77" i="3"/>
  <c r="R69" i="3"/>
  <c r="R81" i="3"/>
  <c r="R104" i="3"/>
  <c r="R86" i="3"/>
  <c r="R67" i="3"/>
  <c r="R70" i="3"/>
  <c r="R226" i="3"/>
  <c r="Q18" i="25" s="1"/>
  <c r="Y18" i="25" s="1"/>
  <c r="R233" i="3"/>
  <c r="Q25" i="25" s="1"/>
  <c r="R25" i="25" s="1"/>
  <c r="R246" i="3"/>
  <c r="Q38" i="25" s="1"/>
  <c r="Y38" i="25" s="1"/>
  <c r="R249" i="3"/>
  <c r="Q41" i="25" s="1"/>
  <c r="R41" i="25" s="1"/>
  <c r="R262" i="3"/>
  <c r="Q54" i="25" s="1"/>
  <c r="R54" i="25" s="1"/>
  <c r="R267" i="3"/>
  <c r="Q59" i="25" s="1"/>
  <c r="R59" i="25" s="1"/>
  <c r="R252" i="3"/>
  <c r="Q44" i="25" s="1"/>
  <c r="R44" i="25" s="1"/>
  <c r="R223" i="3"/>
  <c r="Q15" i="25" s="1"/>
  <c r="Y15" i="25" s="1"/>
  <c r="R232" i="3"/>
  <c r="Q24" i="25" s="1"/>
  <c r="Y24" i="25" s="1"/>
  <c r="R245" i="3"/>
  <c r="Q37" i="25" s="1"/>
  <c r="Y37" i="25" s="1"/>
  <c r="R255" i="3"/>
  <c r="Q47" i="25" s="1"/>
  <c r="R264" i="3"/>
  <c r="Q56" i="25" s="1"/>
  <c r="R220" i="3"/>
  <c r="Q12" i="25" s="1"/>
  <c r="R229" i="3"/>
  <c r="Q21" i="25" s="1"/>
  <c r="R21" i="25" s="1"/>
  <c r="R248" i="3"/>
  <c r="Q40" i="25" s="1"/>
  <c r="R258" i="3"/>
  <c r="Q50" i="25" s="1"/>
  <c r="Y50" i="25" s="1"/>
  <c r="R261" i="3"/>
  <c r="Q53" i="25" s="1"/>
  <c r="R53" i="25" s="1"/>
  <c r="R228" i="3"/>
  <c r="Q20" i="25" s="1"/>
  <c r="R20" i="25" s="1"/>
  <c r="R239" i="3"/>
  <c r="Q31" i="25" s="1"/>
  <c r="Y31" i="25" s="1"/>
  <c r="R266" i="3"/>
  <c r="Q58" i="25" s="1"/>
  <c r="R58" i="25" s="1"/>
  <c r="R222" i="3"/>
  <c r="Q14" i="25" s="1"/>
  <c r="R14" i="25" s="1"/>
  <c r="R235" i="3"/>
  <c r="Q27" i="25" s="1"/>
  <c r="Y27" i="25" s="1"/>
  <c r="R244" i="3"/>
  <c r="Q36" i="25" s="1"/>
  <c r="R36" i="25" s="1"/>
  <c r="R257" i="3"/>
  <c r="Q49" i="25" s="1"/>
  <c r="Y49" i="25" s="1"/>
  <c r="R269" i="3"/>
  <c r="Q61" i="25" s="1"/>
  <c r="R61" i="25" s="1"/>
  <c r="R225" i="3"/>
  <c r="Q17" i="25" s="1"/>
  <c r="R231" i="3"/>
  <c r="Q23" i="25" s="1"/>
  <c r="R23" i="25" s="1"/>
  <c r="R238" i="3"/>
  <c r="Q30" i="25" s="1"/>
  <c r="Y30" i="25" s="1"/>
  <c r="R251" i="3"/>
  <c r="Q43" i="25" s="1"/>
  <c r="Y43" i="25" s="1"/>
  <c r="R254" i="3"/>
  <c r="Q46" i="25" s="1"/>
  <c r="Y46" i="25" s="1"/>
  <c r="R234" i="3"/>
  <c r="Q26" i="25" s="1"/>
  <c r="R247" i="3"/>
  <c r="Q39" i="25" s="1"/>
  <c r="R39" i="25" s="1"/>
  <c r="R230" i="3"/>
  <c r="Q22" i="25" s="1"/>
  <c r="Y22" i="25" s="1"/>
  <c r="R243" i="3"/>
  <c r="Q35" i="25" s="1"/>
  <c r="R35" i="25" s="1"/>
  <c r="R250" i="3"/>
  <c r="Q42" i="25" s="1"/>
  <c r="R256" i="3"/>
  <c r="Q48" i="25" s="1"/>
  <c r="R48" i="25" s="1"/>
  <c r="R219" i="3"/>
  <c r="Q11" i="25" s="1"/>
  <c r="Y11" i="25" s="1"/>
  <c r="R227" i="3"/>
  <c r="Q19" i="25" s="1"/>
  <c r="Y19" i="25" s="1"/>
  <c r="R237" i="3"/>
  <c r="Q29" i="25" s="1"/>
  <c r="Y29" i="25" s="1"/>
  <c r="R265" i="3"/>
  <c r="Q57" i="25" s="1"/>
  <c r="R57" i="25" s="1"/>
  <c r="R221" i="3"/>
  <c r="Q13" i="25" s="1"/>
  <c r="Y13" i="25" s="1"/>
  <c r="R236" i="3"/>
  <c r="Q28" i="25" s="1"/>
  <c r="R28" i="25" s="1"/>
  <c r="R242" i="3"/>
  <c r="Q34" i="25" s="1"/>
  <c r="Y34" i="25" s="1"/>
  <c r="R253" i="3"/>
  <c r="Q45" i="25" s="1"/>
  <c r="R45" i="25" s="1"/>
  <c r="R259" i="3"/>
  <c r="Q51" i="25" s="1"/>
  <c r="Y51" i="25" s="1"/>
  <c r="R168" i="3"/>
  <c r="Q13" i="24" s="1"/>
  <c r="Y13" i="24" s="1"/>
  <c r="R170" i="3"/>
  <c r="Q15" i="24" s="1"/>
  <c r="Y15" i="24" s="1"/>
  <c r="R182" i="3"/>
  <c r="Q27" i="24" s="1"/>
  <c r="Y27" i="24" s="1"/>
  <c r="R175" i="3"/>
  <c r="Q20" i="24" s="1"/>
  <c r="R20" i="24" s="1"/>
  <c r="R206" i="3"/>
  <c r="Q51" i="24" s="1"/>
  <c r="Y51" i="24" s="1"/>
  <c r="R213" i="3"/>
  <c r="Q58" i="24" s="1"/>
  <c r="R58" i="24" s="1"/>
  <c r="R215" i="3"/>
  <c r="Q60" i="24" s="1"/>
  <c r="R60" i="24" s="1"/>
  <c r="R176" i="3"/>
  <c r="Q21" i="24" s="1"/>
  <c r="R21" i="24" s="1"/>
  <c r="R197" i="3"/>
  <c r="Q42" i="24" s="1"/>
  <c r="R199" i="3"/>
  <c r="Q44" i="24" s="1"/>
  <c r="R44" i="24" s="1"/>
  <c r="R169" i="3"/>
  <c r="Q14" i="24" s="1"/>
  <c r="R14" i="24" s="1"/>
  <c r="R172" i="3"/>
  <c r="Q17" i="24" s="1"/>
  <c r="R174" i="3"/>
  <c r="Q19" i="24" s="1"/>
  <c r="Y19" i="24" s="1"/>
  <c r="R177" i="3"/>
  <c r="Q22" i="24" s="1"/>
  <c r="Y22" i="24" s="1"/>
  <c r="R185" i="3"/>
  <c r="Q30" i="24" s="1"/>
  <c r="Y30" i="24" s="1"/>
  <c r="R192" i="3"/>
  <c r="Q37" i="24" s="1"/>
  <c r="Y37" i="24" s="1"/>
  <c r="R208" i="3"/>
  <c r="Q53" i="24" s="1"/>
  <c r="R53" i="24" s="1"/>
  <c r="R181" i="3"/>
  <c r="Q26" i="24" s="1"/>
  <c r="R26" i="24" s="1"/>
  <c r="R194" i="3"/>
  <c r="Q39" i="24" s="1"/>
  <c r="R39" i="24" s="1"/>
  <c r="R201" i="3"/>
  <c r="Q46" i="24" s="1"/>
  <c r="Y46" i="24" s="1"/>
  <c r="R203" i="3"/>
  <c r="Q48" i="24" s="1"/>
  <c r="R48" i="24" s="1"/>
  <c r="R210" i="3"/>
  <c r="Q55" i="24" s="1"/>
  <c r="R55" i="24" s="1"/>
  <c r="R187" i="3"/>
  <c r="Q32" i="24" s="1"/>
  <c r="Y32" i="24" s="1"/>
  <c r="R189" i="3"/>
  <c r="Q34" i="24" s="1"/>
  <c r="Y34" i="24" s="1"/>
  <c r="R180" i="3"/>
  <c r="Q25" i="24" s="1"/>
  <c r="R25" i="24" s="1"/>
  <c r="R214" i="3"/>
  <c r="Q59" i="24" s="1"/>
  <c r="R59" i="24" s="1"/>
  <c r="R184" i="3"/>
  <c r="Q29" i="24" s="1"/>
  <c r="R191" i="3"/>
  <c r="Q36" i="24" s="1"/>
  <c r="R36" i="24" s="1"/>
  <c r="R198" i="3"/>
  <c r="Q43" i="24" s="1"/>
  <c r="Y43" i="24" s="1"/>
  <c r="R207" i="3"/>
  <c r="Q52" i="24" s="1"/>
  <c r="R52" i="24" s="1"/>
  <c r="R193" i="3"/>
  <c r="Q38" i="24" s="1"/>
  <c r="Y38" i="24" s="1"/>
  <c r="R200" i="3"/>
  <c r="Q45" i="24" s="1"/>
  <c r="R45" i="24" s="1"/>
  <c r="R216" i="3"/>
  <c r="Q61" i="24" s="1"/>
  <c r="R61" i="24" s="1"/>
  <c r="R183" i="3"/>
  <c r="Q28" i="24" s="1"/>
  <c r="R28" i="24" s="1"/>
  <c r="R202" i="3"/>
  <c r="Q47" i="24" s="1"/>
  <c r="R186" i="3"/>
  <c r="Q31" i="24" s="1"/>
  <c r="Y31" i="24" s="1"/>
  <c r="R195" i="3"/>
  <c r="Q40" i="24" s="1"/>
  <c r="R209" i="3"/>
  <c r="Q54" i="24" s="1"/>
  <c r="R54" i="24" s="1"/>
  <c r="R211" i="3"/>
  <c r="Q56" i="24" s="1"/>
  <c r="R117" i="3"/>
  <c r="Q15" i="23" s="1"/>
  <c r="Y15" i="23" s="1"/>
  <c r="R123" i="3"/>
  <c r="Q21" i="23" s="1"/>
  <c r="R21" i="23" s="1"/>
  <c r="R136" i="3"/>
  <c r="Q34" i="23" s="1"/>
  <c r="Y34" i="23" s="1"/>
  <c r="R148" i="3"/>
  <c r="Q46" i="23" s="1"/>
  <c r="Y46" i="23" s="1"/>
  <c r="R153" i="3"/>
  <c r="Q51" i="23" s="1"/>
  <c r="Y51" i="23" s="1"/>
  <c r="R162" i="3"/>
  <c r="Q60" i="23" s="1"/>
  <c r="R60" i="23" s="1"/>
  <c r="R119" i="3"/>
  <c r="Q17" i="23" s="1"/>
  <c r="Y17" i="23" s="1"/>
  <c r="R121" i="3"/>
  <c r="Q19" i="23" s="1"/>
  <c r="Y19" i="23" s="1"/>
  <c r="R125" i="3"/>
  <c r="Q23" i="23" s="1"/>
  <c r="R159" i="3"/>
  <c r="Q57" i="23" s="1"/>
  <c r="R57" i="23" s="1"/>
  <c r="R130" i="3"/>
  <c r="Q28" i="23" s="1"/>
  <c r="R28" i="23" s="1"/>
  <c r="R133" i="3"/>
  <c r="Q31" i="23" s="1"/>
  <c r="Y31" i="23" s="1"/>
  <c r="R141" i="3"/>
  <c r="Q39" i="23" s="1"/>
  <c r="R39" i="23" s="1"/>
  <c r="R156" i="3"/>
  <c r="Q54" i="23" s="1"/>
  <c r="R54" i="23" s="1"/>
  <c r="R127" i="3"/>
  <c r="Q25" i="23" s="1"/>
  <c r="R25" i="23" s="1"/>
  <c r="R138" i="3"/>
  <c r="Q36" i="23" s="1"/>
  <c r="R36" i="23" s="1"/>
  <c r="R150" i="3"/>
  <c r="Q48" i="23" s="1"/>
  <c r="R48" i="23" s="1"/>
  <c r="R135" i="3"/>
  <c r="Q33" i="23" s="1"/>
  <c r="Y33" i="23" s="1"/>
  <c r="R143" i="3"/>
  <c r="Q41" i="23" s="1"/>
  <c r="R41" i="23" s="1"/>
  <c r="R147" i="3"/>
  <c r="Q45" i="23" s="1"/>
  <c r="R158" i="3"/>
  <c r="Q56" i="23" s="1"/>
  <c r="R124" i="3"/>
  <c r="Q22" i="23" s="1"/>
  <c r="Y22" i="23" s="1"/>
  <c r="R152" i="3"/>
  <c r="Q50" i="23" s="1"/>
  <c r="Y50" i="23" s="1"/>
  <c r="R132" i="3"/>
  <c r="Q30" i="23" s="1"/>
  <c r="Y30" i="23" s="1"/>
  <c r="R118" i="3"/>
  <c r="Q16" i="23" s="1"/>
  <c r="Y16" i="23" s="1"/>
  <c r="R120" i="3"/>
  <c r="Q18" i="23" s="1"/>
  <c r="Y18" i="23" s="1"/>
  <c r="R122" i="3"/>
  <c r="Q20" i="23" s="1"/>
  <c r="R20" i="23" s="1"/>
  <c r="R149" i="3"/>
  <c r="Q47" i="23" s="1"/>
  <c r="R126" i="3"/>
  <c r="Q24" i="23" s="1"/>
  <c r="Y24" i="23" s="1"/>
  <c r="R137" i="3"/>
  <c r="Q35" i="23" s="1"/>
  <c r="R35" i="23" s="1"/>
  <c r="R142" i="3"/>
  <c r="Q40" i="23" s="1"/>
  <c r="R146" i="3"/>
  <c r="Q44" i="23" s="1"/>
  <c r="R44" i="23" s="1"/>
  <c r="R154" i="3"/>
  <c r="Q52" i="23" s="1"/>
  <c r="R52" i="23" s="1"/>
  <c r="R160" i="3"/>
  <c r="Q58" i="23" s="1"/>
  <c r="R58" i="23" s="1"/>
  <c r="R163" i="3"/>
  <c r="Q61" i="23" s="1"/>
  <c r="R131" i="3"/>
  <c r="Q29" i="23" s="1"/>
  <c r="Y29" i="23" s="1"/>
  <c r="R134" i="3"/>
  <c r="Q32" i="23" s="1"/>
  <c r="Y32" i="23" s="1"/>
  <c r="R157" i="3"/>
  <c r="Q55" i="23" s="1"/>
  <c r="R55" i="23" s="1"/>
  <c r="R113" i="3"/>
  <c r="Q11" i="23" s="1"/>
  <c r="Y11" i="23" s="1"/>
  <c r="R115" i="3"/>
  <c r="Q13" i="23" s="1"/>
  <c r="Y13" i="23" s="1"/>
  <c r="R128" i="3"/>
  <c r="Q26" i="23" s="1"/>
  <c r="R26" i="23" s="1"/>
  <c r="R139" i="3"/>
  <c r="Q37" i="23" s="1"/>
  <c r="Y37" i="23" s="1"/>
  <c r="R144" i="3"/>
  <c r="Q42" i="23" s="1"/>
  <c r="R151" i="3"/>
  <c r="Q49" i="23" s="1"/>
  <c r="Y49" i="23" s="1"/>
  <c r="R61" i="3"/>
  <c r="R73" i="3"/>
  <c r="R65" i="3"/>
  <c r="R60" i="3"/>
  <c r="R62" i="3"/>
  <c r="R63" i="3"/>
  <c r="R68" i="3"/>
  <c r="R79" i="3"/>
  <c r="R85" i="3"/>
  <c r="R90" i="3"/>
  <c r="R96" i="3"/>
  <c r="R102" i="3"/>
  <c r="R103" i="3"/>
  <c r="R76" i="3"/>
  <c r="R93" i="3"/>
  <c r="R106" i="3"/>
  <c r="R109" i="3"/>
  <c r="R72" i="3"/>
  <c r="R84" i="3"/>
  <c r="R99" i="3"/>
  <c r="R78" i="3"/>
  <c r="R108" i="3"/>
  <c r="R66" i="3"/>
  <c r="R87" i="3"/>
  <c r="R92" i="3"/>
  <c r="R98" i="3"/>
  <c r="R71" i="3"/>
  <c r="R95" i="3"/>
  <c r="R101" i="3"/>
  <c r="R110" i="3"/>
  <c r="R75" i="3"/>
  <c r="R80" i="3"/>
  <c r="R83" i="3"/>
  <c r="R94" i="3"/>
  <c r="R105" i="3"/>
  <c r="R89" i="3"/>
  <c r="R74" i="3"/>
  <c r="R82" i="3"/>
  <c r="R100" i="3"/>
  <c r="R64" i="3"/>
  <c r="R88" i="3"/>
  <c r="R91" i="3"/>
  <c r="R97" i="3"/>
  <c r="R107" i="3"/>
  <c r="R13" i="25"/>
  <c r="R16" i="25"/>
  <c r="R37" i="25"/>
  <c r="R49" i="25"/>
  <c r="R15" i="24"/>
  <c r="R27" i="23"/>
  <c r="R15" i="22"/>
  <c r="R15" i="21"/>
  <c r="R11" i="25" l="1"/>
  <c r="R13" i="24"/>
  <c r="R18" i="24"/>
  <c r="R43" i="23"/>
  <c r="R43" i="25"/>
  <c r="R16" i="23"/>
  <c r="R43" i="24"/>
  <c r="R18" i="23"/>
  <c r="R37" i="24"/>
  <c r="R13" i="23"/>
  <c r="U6" i="25"/>
  <c r="R24" i="25"/>
  <c r="R26" i="25"/>
  <c r="R18" i="25"/>
  <c r="R29" i="25"/>
  <c r="S6" i="25"/>
  <c r="R27" i="24"/>
  <c r="Q37" i="22"/>
  <c r="Q37" i="21"/>
  <c r="Y32" i="25"/>
  <c r="R32" i="25"/>
  <c r="Q57" i="22"/>
  <c r="R57" i="22" s="1"/>
  <c r="Q57" i="21"/>
  <c r="R57" i="21" s="1"/>
  <c r="Q11" i="22"/>
  <c r="Q11" i="21"/>
  <c r="Q33" i="22"/>
  <c r="Y33" i="22" s="1"/>
  <c r="Q33" i="21"/>
  <c r="Y33" i="21" s="1"/>
  <c r="Q49" i="22"/>
  <c r="Q49" i="21"/>
  <c r="Q27" i="22"/>
  <c r="Q27" i="21"/>
  <c r="Q24" i="22"/>
  <c r="Q24" i="21"/>
  <c r="Y24" i="21" s="1"/>
  <c r="V6" i="23"/>
  <c r="Q25" i="22"/>
  <c r="R25" i="22" s="1"/>
  <c r="Q25" i="21"/>
  <c r="R25" i="21" s="1"/>
  <c r="Q43" i="21"/>
  <c r="Q43" i="22"/>
  <c r="Q54" i="21"/>
  <c r="R54" i="21" s="1"/>
  <c r="Q54" i="22"/>
  <c r="R54" i="22" s="1"/>
  <c r="Q12" i="22"/>
  <c r="Q12" i="21"/>
  <c r="W6" i="23"/>
  <c r="R17" i="24"/>
  <c r="Y17" i="24"/>
  <c r="Q55" i="21"/>
  <c r="R55" i="21" s="1"/>
  <c r="Q55" i="22"/>
  <c r="R55" i="22" s="1"/>
  <c r="R23" i="23"/>
  <c r="R30" i="24"/>
  <c r="Q32" i="21"/>
  <c r="Q32" i="22"/>
  <c r="R11" i="23"/>
  <c r="Q20" i="21"/>
  <c r="R20" i="21" s="1"/>
  <c r="Q20" i="22"/>
  <c r="R20" i="22" s="1"/>
  <c r="R24" i="24"/>
  <c r="Y24" i="24"/>
  <c r="R32" i="24"/>
  <c r="Y66" i="23"/>
  <c r="Q44" i="21"/>
  <c r="Q44" i="22"/>
  <c r="R44" i="22" s="1"/>
  <c r="Q18" i="21"/>
  <c r="Q18" i="22"/>
  <c r="Q45" i="22"/>
  <c r="Q45" i="21"/>
  <c r="Q59" i="22"/>
  <c r="R59" i="22" s="1"/>
  <c r="Q59" i="21"/>
  <c r="R59" i="21" s="1"/>
  <c r="Q41" i="22"/>
  <c r="R41" i="22" s="1"/>
  <c r="Q41" i="21"/>
  <c r="R41" i="21" s="1"/>
  <c r="Q28" i="22"/>
  <c r="R28" i="22" s="1"/>
  <c r="Q28" i="21"/>
  <c r="R28" i="21" s="1"/>
  <c r="R29" i="23"/>
  <c r="Q16" i="22"/>
  <c r="Q16" i="21"/>
  <c r="Q38" i="22"/>
  <c r="Y38" i="22" s="1"/>
  <c r="Q38" i="21"/>
  <c r="Y38" i="21" s="1"/>
  <c r="Q47" i="22"/>
  <c r="Q47" i="21"/>
  <c r="T6" i="24"/>
  <c r="S6" i="23"/>
  <c r="Q8" i="24"/>
  <c r="Y65" i="24" s="1"/>
  <c r="V6" i="24"/>
  <c r="Q34" i="22"/>
  <c r="Y34" i="22" s="1"/>
  <c r="Q34" i="21"/>
  <c r="Y34" i="21" s="1"/>
  <c r="Q29" i="22"/>
  <c r="Q29" i="21"/>
  <c r="Q36" i="22"/>
  <c r="R36" i="22" s="1"/>
  <c r="Q36" i="21"/>
  <c r="R36" i="21" s="1"/>
  <c r="W6" i="24"/>
  <c r="R27" i="25"/>
  <c r="Q46" i="22"/>
  <c r="Y46" i="22" s="1"/>
  <c r="Q46" i="21"/>
  <c r="Y46" i="21" s="1"/>
  <c r="Q51" i="22"/>
  <c r="Y51" i="22" s="1"/>
  <c r="Q51" i="21"/>
  <c r="Y51" i="21" s="1"/>
  <c r="U6" i="24"/>
  <c r="Q8" i="23"/>
  <c r="Y65" i="23" s="1"/>
  <c r="Y67" i="23" s="1"/>
  <c r="Q58" i="22"/>
  <c r="R58" i="22" s="1"/>
  <c r="Q58" i="21"/>
  <c r="R58" i="21" s="1"/>
  <c r="Q50" i="22"/>
  <c r="Y50" i="22" s="1"/>
  <c r="Q50" i="21"/>
  <c r="Y50" i="21" s="1"/>
  <c r="Q30" i="21"/>
  <c r="Q30" i="22"/>
  <c r="Y6" i="23"/>
  <c r="S6" i="24"/>
  <c r="Y11" i="24"/>
  <c r="Q40" i="22"/>
  <c r="Q40" i="21"/>
  <c r="Q56" i="21"/>
  <c r="Q56" i="22"/>
  <c r="R49" i="23"/>
  <c r="Q48" i="22"/>
  <c r="R48" i="22" s="1"/>
  <c r="Q48" i="21"/>
  <c r="R48" i="21" s="1"/>
  <c r="Q26" i="22"/>
  <c r="R26" i="22" s="1"/>
  <c r="Q26" i="21"/>
  <c r="R26" i="21" s="1"/>
  <c r="Q35" i="22"/>
  <c r="R35" i="22" s="1"/>
  <c r="Q35" i="21"/>
  <c r="R35" i="21" s="1"/>
  <c r="Q19" i="21"/>
  <c r="Y19" i="21" s="1"/>
  <c r="Q19" i="22"/>
  <c r="Y19" i="22" s="1"/>
  <c r="Y6" i="24"/>
  <c r="Y16" i="24"/>
  <c r="R32" i="23"/>
  <c r="Q15" i="22"/>
  <c r="Y15" i="22" s="1"/>
  <c r="Q15" i="21"/>
  <c r="Y15" i="21" s="1"/>
  <c r="Q22" i="22"/>
  <c r="Y22" i="22" s="1"/>
  <c r="Q22" i="21"/>
  <c r="Y22" i="21" s="1"/>
  <c r="U6" i="23"/>
  <c r="Q53" i="22"/>
  <c r="R53" i="22" s="1"/>
  <c r="Q53" i="21"/>
  <c r="R53" i="21" s="1"/>
  <c r="Q17" i="22"/>
  <c r="Q17" i="21"/>
  <c r="R37" i="23"/>
  <c r="Q42" i="21"/>
  <c r="Q42" i="22"/>
  <c r="Q61" i="22"/>
  <c r="Q61" i="21"/>
  <c r="Q23" i="22"/>
  <c r="R23" i="22" s="1"/>
  <c r="Q23" i="21"/>
  <c r="R23" i="21" s="1"/>
  <c r="Q14" i="22"/>
  <c r="R14" i="22" s="1"/>
  <c r="Q14" i="21"/>
  <c r="R14" i="21" s="1"/>
  <c r="R17" i="25"/>
  <c r="Y17" i="25"/>
  <c r="Y66" i="25" s="1"/>
  <c r="R30" i="25"/>
  <c r="T6" i="23"/>
  <c r="R49" i="24"/>
  <c r="Q31" i="21"/>
  <c r="Y31" i="21" s="1"/>
  <c r="Q31" i="22"/>
  <c r="Y31" i="22" s="1"/>
  <c r="Q39" i="22"/>
  <c r="R39" i="22" s="1"/>
  <c r="Q39" i="21"/>
  <c r="R39" i="21" s="1"/>
  <c r="Q52" i="22"/>
  <c r="R52" i="22" s="1"/>
  <c r="Q52" i="21"/>
  <c r="R52" i="21" s="1"/>
  <c r="Q60" i="22"/>
  <c r="R60" i="22" s="1"/>
  <c r="Q60" i="21"/>
  <c r="R60" i="21" s="1"/>
  <c r="Q13" i="22"/>
  <c r="Q13" i="21"/>
  <c r="R14" i="23"/>
  <c r="R29" i="24"/>
  <c r="Y29" i="24"/>
  <c r="Q21" i="22"/>
  <c r="R21" i="22" s="1"/>
  <c r="Q21" i="21"/>
  <c r="R21" i="21" s="1"/>
  <c r="R30" i="23"/>
  <c r="Y6" i="25"/>
  <c r="R17" i="23"/>
  <c r="R11" i="24"/>
  <c r="V6" i="25"/>
  <c r="T6" i="25"/>
  <c r="Q8" i="25"/>
  <c r="W6" i="25"/>
  <c r="R8" i="24" l="1"/>
  <c r="V7" i="24" s="1"/>
  <c r="S7" i="24"/>
  <c r="R8" i="23"/>
  <c r="T7" i="24"/>
  <c r="W7" i="24"/>
  <c r="R8" i="25"/>
  <c r="Y7" i="24"/>
  <c r="U7" i="24"/>
  <c r="V7" i="25"/>
  <c r="Y32" i="22"/>
  <c r="R32" i="22"/>
  <c r="Y49" i="22"/>
  <c r="R49" i="22"/>
  <c r="Y18" i="22"/>
  <c r="R18" i="22"/>
  <c r="R32" i="21"/>
  <c r="Y32" i="21"/>
  <c r="Y43" i="22"/>
  <c r="R43" i="22"/>
  <c r="R29" i="21"/>
  <c r="Y29" i="21"/>
  <c r="R16" i="21"/>
  <c r="Y16" i="21"/>
  <c r="Y18" i="21"/>
  <c r="R18" i="21"/>
  <c r="Y43" i="21"/>
  <c r="R43" i="21"/>
  <c r="S6" i="21"/>
  <c r="W6" i="21"/>
  <c r="V6" i="21"/>
  <c r="U6" i="21"/>
  <c r="T6" i="21"/>
  <c r="Y11" i="21"/>
  <c r="Q8" i="21"/>
  <c r="Y65" i="21" s="1"/>
  <c r="R11" i="21"/>
  <c r="Y6" i="21"/>
  <c r="Y16" i="22"/>
  <c r="R16" i="22"/>
  <c r="Y11" i="22"/>
  <c r="Q8" i="22"/>
  <c r="Y65" i="22" s="1"/>
  <c r="T6" i="22"/>
  <c r="R11" i="22"/>
  <c r="Y6" i="22"/>
  <c r="U6" i="22"/>
  <c r="W6" i="22"/>
  <c r="S6" i="22"/>
  <c r="V6" i="22"/>
  <c r="R17" i="21"/>
  <c r="Y17" i="21"/>
  <c r="Y13" i="22"/>
  <c r="R13" i="22"/>
  <c r="Y17" i="22"/>
  <c r="R17" i="22"/>
  <c r="Y66" i="24"/>
  <c r="Y67" i="24" s="1"/>
  <c r="Y24" i="22"/>
  <c r="R24" i="22"/>
  <c r="Y30" i="21"/>
  <c r="R30" i="21"/>
  <c r="Y29" i="22"/>
  <c r="R29" i="22"/>
  <c r="Y13" i="21"/>
  <c r="R13" i="21"/>
  <c r="Y27" i="21"/>
  <c r="R27" i="21"/>
  <c r="Y37" i="21"/>
  <c r="R37" i="21"/>
  <c r="Y27" i="22"/>
  <c r="R27" i="22"/>
  <c r="Y37" i="22"/>
  <c r="R37" i="22"/>
  <c r="R30" i="22"/>
  <c r="Y30" i="22"/>
  <c r="Y49" i="21"/>
  <c r="R49" i="21"/>
  <c r="Y65" i="25"/>
  <c r="Y67" i="25" s="1"/>
  <c r="Y7" i="25"/>
  <c r="T7" i="25"/>
  <c r="U7" i="25"/>
  <c r="S7" i="25"/>
  <c r="W7" i="25"/>
  <c r="S7" i="21" l="1"/>
  <c r="T7" i="21"/>
  <c r="Y7" i="22"/>
  <c r="U7" i="21"/>
  <c r="U7" i="22"/>
  <c r="T7" i="22"/>
  <c r="W7" i="21"/>
  <c r="R8" i="22"/>
  <c r="V7" i="22" s="1"/>
  <c r="Y66" i="22"/>
  <c r="Y67" i="22" s="1"/>
  <c r="Y7" i="21"/>
  <c r="R8" i="21"/>
  <c r="V7" i="21" s="1"/>
  <c r="S7" i="22"/>
  <c r="W7" i="22"/>
  <c r="Y66" i="21"/>
  <c r="Y67" i="21" s="1"/>
  <c r="B6" i="6" l="1"/>
  <c r="AJ23" i="7"/>
  <c r="AJ18" i="7"/>
  <c r="AJ19" i="7"/>
  <c r="AI18" i="7"/>
  <c r="AI19" i="7"/>
  <c r="AH18" i="7"/>
  <c r="AH19" i="7"/>
  <c r="AF18" i="7"/>
  <c r="AF19" i="7"/>
  <c r="A6" i="11"/>
  <c r="A7" i="11"/>
  <c r="AH40" i="19"/>
  <c r="AH39" i="19"/>
  <c r="D23" i="5"/>
  <c r="Y31" i="14"/>
  <c r="Y66" i="14"/>
  <c r="Y65" i="14"/>
  <c r="Y64" i="14"/>
  <c r="Y63" i="14"/>
  <c r="Y62" i="14"/>
  <c r="Y61" i="14"/>
  <c r="Y60" i="14"/>
  <c r="Y59" i="14"/>
  <c r="Y58" i="14"/>
  <c r="Y57" i="14"/>
  <c r="Y56" i="14"/>
  <c r="Y55" i="14"/>
  <c r="Y54" i="14"/>
  <c r="Y53" i="14"/>
  <c r="Y52" i="14"/>
  <c r="Y51" i="14"/>
  <c r="Y50" i="14"/>
  <c r="Y49" i="14"/>
  <c r="Y48" i="14"/>
  <c r="Y47" i="14"/>
  <c r="Y46" i="14"/>
  <c r="W66" i="14"/>
  <c r="W65" i="14"/>
  <c r="W64" i="14"/>
  <c r="W63" i="14"/>
  <c r="W62" i="14"/>
  <c r="W61" i="14"/>
  <c r="W60" i="14"/>
  <c r="W59" i="14"/>
  <c r="W58" i="14"/>
  <c r="W57" i="14"/>
  <c r="W56" i="14"/>
  <c r="W55" i="14"/>
  <c r="W54" i="14"/>
  <c r="W53" i="14"/>
  <c r="W52" i="14"/>
  <c r="W51" i="14"/>
  <c r="W50" i="14"/>
  <c r="W49" i="14"/>
  <c r="W48" i="14"/>
  <c r="W47" i="14"/>
  <c r="W46" i="14"/>
  <c r="Y36" i="14"/>
  <c r="Y35" i="14"/>
  <c r="Y34" i="14"/>
  <c r="Y33" i="14"/>
  <c r="Y32" i="14"/>
  <c r="Y30" i="14"/>
  <c r="Y29" i="14"/>
  <c r="Y28" i="14"/>
  <c r="Y27" i="14"/>
  <c r="Y26" i="14"/>
  <c r="Y25" i="14"/>
  <c r="Y24" i="14"/>
  <c r="Y23" i="14"/>
  <c r="Y22" i="14"/>
  <c r="Y21" i="14"/>
  <c r="Y20" i="14"/>
  <c r="Y19" i="14"/>
  <c r="Y18" i="14"/>
  <c r="Y17" i="14"/>
  <c r="Y16" i="14"/>
  <c r="Y15" i="14"/>
  <c r="Y14" i="14"/>
  <c r="Y13" i="14"/>
  <c r="W13" i="14"/>
  <c r="X44" i="14"/>
  <c r="X43" i="14"/>
  <c r="X42" i="14"/>
  <c r="X41" i="14"/>
  <c r="X40" i="14"/>
  <c r="X39" i="14"/>
  <c r="X38" i="14"/>
  <c r="X36" i="14"/>
  <c r="X35" i="14"/>
  <c r="X34" i="14"/>
  <c r="X33" i="14"/>
  <c r="X32" i="14"/>
  <c r="X29" i="14"/>
  <c r="X28" i="14"/>
  <c r="X27" i="14"/>
  <c r="X26" i="14"/>
  <c r="X25" i="14"/>
  <c r="X24" i="14"/>
  <c r="X23" i="14"/>
  <c r="X22" i="14"/>
  <c r="X21" i="14"/>
  <c r="X20" i="14"/>
  <c r="X19" i="14"/>
  <c r="X18" i="14"/>
  <c r="X17" i="14"/>
  <c r="X16" i="14"/>
  <c r="X15" i="14"/>
  <c r="X14" i="14"/>
  <c r="X13" i="14"/>
  <c r="V13" i="14"/>
  <c r="D22" i="5"/>
  <c r="D21" i="5"/>
  <c r="D20" i="5"/>
  <c r="D19" i="5"/>
  <c r="W41" i="14"/>
  <c r="U41" i="14"/>
  <c r="W34" i="14"/>
  <c r="W33" i="14"/>
  <c r="W31" i="14"/>
  <c r="W29" i="14"/>
  <c r="W44" i="14"/>
  <c r="W43" i="14"/>
  <c r="W42" i="14"/>
  <c r="W39" i="14"/>
  <c r="W38" i="14"/>
  <c r="W36" i="14"/>
  <c r="W35" i="14"/>
  <c r="W32" i="14"/>
  <c r="W30" i="14"/>
  <c r="W28" i="14"/>
  <c r="W27" i="14"/>
  <c r="W26" i="14"/>
  <c r="W25" i="14"/>
  <c r="W24" i="14"/>
  <c r="W23" i="14"/>
  <c r="W22" i="14"/>
  <c r="W21" i="14"/>
  <c r="W20" i="14"/>
  <c r="W19" i="14"/>
  <c r="W18" i="14"/>
  <c r="W17" i="14"/>
  <c r="W16" i="14"/>
  <c r="W15" i="14"/>
  <c r="W14" i="14"/>
  <c r="U13" i="14"/>
  <c r="V44" i="14"/>
  <c r="V43" i="14"/>
  <c r="V42" i="14"/>
  <c r="V39" i="14"/>
  <c r="V38" i="14"/>
  <c r="V27" i="14"/>
  <c r="V25" i="14"/>
  <c r="V24" i="14"/>
  <c r="V23" i="14"/>
  <c r="V21" i="14"/>
  <c r="V19" i="14"/>
  <c r="V18" i="14"/>
  <c r="V17" i="14"/>
  <c r="V16" i="14"/>
  <c r="V14" i="14"/>
  <c r="T13" i="14"/>
  <c r="U34" i="14"/>
  <c r="U33" i="14"/>
  <c r="U31" i="14"/>
  <c r="U29" i="14"/>
  <c r="U44" i="14"/>
  <c r="U43" i="14"/>
  <c r="U42" i="14"/>
  <c r="U39" i="14"/>
  <c r="U38" i="14"/>
  <c r="U36" i="14"/>
  <c r="U35" i="14"/>
  <c r="U32" i="14"/>
  <c r="U30" i="14"/>
  <c r="U28" i="14"/>
  <c r="U27" i="14"/>
  <c r="U26" i="14"/>
  <c r="U25" i="14"/>
  <c r="U24" i="14"/>
  <c r="U23" i="14"/>
  <c r="U22" i="14"/>
  <c r="U21" i="14"/>
  <c r="U20" i="14"/>
  <c r="U19" i="14"/>
  <c r="U18" i="14"/>
  <c r="U17" i="14"/>
  <c r="U16" i="14"/>
  <c r="U15" i="14"/>
  <c r="U14" i="14"/>
  <c r="U66" i="14"/>
  <c r="U65" i="14"/>
  <c r="U64" i="14"/>
  <c r="U63" i="14"/>
  <c r="U62" i="14"/>
  <c r="U61" i="14"/>
  <c r="U60" i="14"/>
  <c r="U59" i="14"/>
  <c r="U58" i="14"/>
  <c r="U57" i="14"/>
  <c r="U56" i="14"/>
  <c r="U55" i="14"/>
  <c r="U54" i="14"/>
  <c r="U53" i="14"/>
  <c r="U52" i="14"/>
  <c r="U51" i="14"/>
  <c r="U50" i="14"/>
  <c r="U49" i="14"/>
  <c r="U48" i="14"/>
  <c r="U47" i="14"/>
  <c r="U46" i="14"/>
  <c r="T43" i="14"/>
  <c r="T44" i="14"/>
  <c r="T39" i="14"/>
  <c r="T38" i="14"/>
  <c r="T27" i="14"/>
  <c r="T25" i="14"/>
  <c r="T23" i="14"/>
  <c r="T19" i="14"/>
  <c r="T17" i="14"/>
  <c r="T16" i="14"/>
  <c r="S39" i="14"/>
  <c r="S38" i="14"/>
  <c r="S31" i="14"/>
  <c r="S29" i="14"/>
  <c r="S25" i="14"/>
  <c r="S36" i="14"/>
  <c r="S35" i="14"/>
  <c r="S34" i="14"/>
  <c r="S33" i="14"/>
  <c r="S32" i="14"/>
  <c r="S30" i="14"/>
  <c r="S28" i="14"/>
  <c r="S27" i="14"/>
  <c r="S26" i="14"/>
  <c r="S24" i="14"/>
  <c r="S23" i="14"/>
  <c r="S22" i="14"/>
  <c r="S21" i="14"/>
  <c r="S20" i="14"/>
  <c r="S18" i="14"/>
  <c r="S17" i="14"/>
  <c r="S16" i="14"/>
  <c r="S15" i="14"/>
  <c r="S14" i="14"/>
  <c r="S13" i="14"/>
  <c r="Q29" i="14"/>
  <c r="R19" i="14"/>
  <c r="S66" i="14"/>
  <c r="S65" i="14"/>
  <c r="S64" i="14"/>
  <c r="S63" i="14"/>
  <c r="S62" i="14"/>
  <c r="S61" i="14"/>
  <c r="S60" i="14"/>
  <c r="S59" i="14"/>
  <c r="S58" i="14"/>
  <c r="S57" i="14"/>
  <c r="S56" i="14"/>
  <c r="S55" i="14"/>
  <c r="S54" i="14"/>
  <c r="S53" i="14"/>
  <c r="S52" i="14"/>
  <c r="S51" i="14"/>
  <c r="S50" i="14"/>
  <c r="S49" i="14"/>
  <c r="S48" i="14"/>
  <c r="S47" i="14"/>
  <c r="S46" i="14"/>
  <c r="S44" i="14"/>
  <c r="S43" i="14"/>
  <c r="S42" i="14"/>
  <c r="S41" i="14"/>
  <c r="AC12" i="19"/>
  <c r="AC11" i="19"/>
  <c r="AC10" i="19"/>
  <c r="AC9" i="19"/>
  <c r="AC8" i="19"/>
  <c r="AC7" i="19"/>
  <c r="AC6" i="19"/>
  <c r="AC5" i="19"/>
  <c r="Z149" i="19"/>
  <c r="Z148" i="19"/>
  <c r="Z68" i="19"/>
  <c r="AA68" i="19" s="1"/>
  <c r="Z67" i="19"/>
  <c r="AA67" i="19" s="1"/>
  <c r="Z66" i="19"/>
  <c r="AA66" i="19" s="1"/>
  <c r="Z65" i="19"/>
  <c r="AA65" i="19" s="1"/>
  <c r="Z64" i="19"/>
  <c r="AA64" i="19" s="1"/>
  <c r="Z63" i="19"/>
  <c r="AA63" i="19" s="1"/>
  <c r="Z62" i="19"/>
  <c r="Z61" i="19"/>
  <c r="AA61" i="19" s="1"/>
  <c r="Z60" i="19"/>
  <c r="AA60" i="19" s="1"/>
  <c r="Z57" i="19"/>
  <c r="AA57" i="19" s="1"/>
  <c r="Z56" i="19"/>
  <c r="AA56" i="19" s="1"/>
  <c r="Z55" i="19"/>
  <c r="AA55" i="19" s="1"/>
  <c r="Z54" i="19"/>
  <c r="AA54" i="19" s="1"/>
  <c r="Z53" i="19"/>
  <c r="AA53" i="19" s="1"/>
  <c r="Z52" i="19"/>
  <c r="AA52" i="19" s="1"/>
  <c r="Z51" i="19"/>
  <c r="AA51" i="19" s="1"/>
  <c r="Z50" i="19"/>
  <c r="AA50" i="19" s="1"/>
  <c r="Z49" i="19"/>
  <c r="AA49" i="19" s="1"/>
  <c r="Z46" i="19"/>
  <c r="AA46" i="19" s="1"/>
  <c r="Z45" i="19"/>
  <c r="AA45" i="19" s="1"/>
  <c r="Z44" i="19"/>
  <c r="AA44" i="19" s="1"/>
  <c r="Z43" i="19"/>
  <c r="AA43" i="19" s="1"/>
  <c r="Z42" i="19"/>
  <c r="AA42" i="19" s="1"/>
  <c r="Z41" i="19"/>
  <c r="AA41" i="19" s="1"/>
  <c r="Z40" i="19"/>
  <c r="AA40" i="19" s="1"/>
  <c r="Z39" i="19"/>
  <c r="AA39" i="19" s="1"/>
  <c r="Z38" i="19"/>
  <c r="Z6" i="19"/>
  <c r="Z5" i="19"/>
  <c r="Y146" i="19"/>
  <c r="Z135" i="19"/>
  <c r="Z134" i="19"/>
  <c r="Z130" i="19"/>
  <c r="Z129" i="19"/>
  <c r="AD68" i="19"/>
  <c r="AD67" i="19"/>
  <c r="AD66" i="19"/>
  <c r="AD65" i="19"/>
  <c r="AD64" i="19"/>
  <c r="AD63" i="19"/>
  <c r="AD62" i="19"/>
  <c r="AA62" i="19"/>
  <c r="AD61" i="19"/>
  <c r="AD60" i="19"/>
  <c r="AD59" i="19"/>
  <c r="AD58" i="19"/>
  <c r="AD57" i="19"/>
  <c r="AD56" i="19"/>
  <c r="AD55" i="19"/>
  <c r="AD54" i="19"/>
  <c r="AD53" i="19"/>
  <c r="AD52" i="19"/>
  <c r="AD51" i="19"/>
  <c r="AD50" i="19"/>
  <c r="AD49" i="19"/>
  <c r="AD48" i="19"/>
  <c r="AD47" i="19"/>
  <c r="AD46" i="19"/>
  <c r="AD45" i="19"/>
  <c r="AD44" i="19"/>
  <c r="AD43" i="19"/>
  <c r="AD42" i="19"/>
  <c r="AD41" i="19"/>
  <c r="AD40" i="19"/>
  <c r="AD39" i="19"/>
  <c r="Y37" i="19"/>
  <c r="W37" i="19"/>
  <c r="U37" i="19"/>
  <c r="Z36" i="19"/>
  <c r="Z35" i="19"/>
  <c r="W34" i="19"/>
  <c r="U34" i="19"/>
  <c r="W33" i="19"/>
  <c r="U33" i="19"/>
  <c r="W32" i="19"/>
  <c r="U32" i="19"/>
  <c r="W31" i="19"/>
  <c r="U31" i="19"/>
  <c r="W30" i="19"/>
  <c r="U30" i="19"/>
  <c r="Z29" i="19"/>
  <c r="W29" i="19"/>
  <c r="U29" i="19"/>
  <c r="W28" i="19"/>
  <c r="U28" i="19"/>
  <c r="W27" i="19"/>
  <c r="U27" i="19"/>
  <c r="W26" i="19"/>
  <c r="U26" i="19"/>
  <c r="W25" i="19"/>
  <c r="U25" i="19"/>
  <c r="W24" i="19"/>
  <c r="U24" i="19"/>
  <c r="W23" i="19"/>
  <c r="U23" i="19"/>
  <c r="W16" i="19"/>
  <c r="U16" i="19"/>
  <c r="Y15" i="19"/>
  <c r="W15" i="19"/>
  <c r="U15" i="19"/>
  <c r="Z10" i="19"/>
  <c r="AD5" i="19"/>
  <c r="V334" i="18"/>
  <c r="U334" i="18"/>
  <c r="T334" i="18"/>
  <c r="S334" i="18"/>
  <c r="R334" i="18"/>
  <c r="Q334" i="18"/>
  <c r="P334" i="18"/>
  <c r="O334" i="18"/>
  <c r="N334" i="18"/>
  <c r="R331" i="18"/>
  <c r="Q331" i="18"/>
  <c r="V330" i="18"/>
  <c r="U330" i="18"/>
  <c r="T330" i="18"/>
  <c r="S330" i="18"/>
  <c r="AE320" i="18"/>
  <c r="AE319" i="18"/>
  <c r="AE318" i="18"/>
  <c r="AE317" i="18"/>
  <c r="B310" i="18"/>
  <c r="B309" i="18"/>
  <c r="B308" i="18"/>
  <c r="B307" i="18"/>
  <c r="B306" i="18"/>
  <c r="B305" i="18"/>
  <c r="B304" i="18"/>
  <c r="B303" i="18"/>
  <c r="B302" i="18"/>
  <c r="B301" i="18"/>
  <c r="B300" i="18"/>
  <c r="B299" i="18"/>
  <c r="B298" i="18"/>
  <c r="B297" i="18"/>
  <c r="B296" i="18"/>
  <c r="B295" i="18"/>
  <c r="B294" i="18"/>
  <c r="B293" i="18"/>
  <c r="B292" i="18"/>
  <c r="B291" i="18"/>
  <c r="B290" i="18"/>
  <c r="B289" i="18"/>
  <c r="B288" i="18"/>
  <c r="B287" i="18"/>
  <c r="B286" i="18"/>
  <c r="B285" i="18"/>
  <c r="B284" i="18"/>
  <c r="B283" i="18"/>
  <c r="B282" i="18"/>
  <c r="B281" i="18"/>
  <c r="B280" i="18"/>
  <c r="B279" i="18"/>
  <c r="B278" i="18"/>
  <c r="B277" i="18"/>
  <c r="B276" i="18"/>
  <c r="B275" i="18"/>
  <c r="B274" i="18"/>
  <c r="B273" i="18"/>
  <c r="B272" i="18"/>
  <c r="B271" i="18"/>
  <c r="B270" i="18"/>
  <c r="B269" i="18"/>
  <c r="B268" i="18"/>
  <c r="B267" i="18"/>
  <c r="B266" i="18"/>
  <c r="B265" i="18"/>
  <c r="B264" i="18"/>
  <c r="B263" i="18"/>
  <c r="B262" i="18"/>
  <c r="B261" i="18"/>
  <c r="B260" i="18"/>
  <c r="T5" i="17"/>
  <c r="T6" i="17"/>
  <c r="T7" i="17"/>
  <c r="T8" i="17"/>
  <c r="T9" i="17"/>
  <c r="T10" i="17"/>
  <c r="T11" i="17"/>
  <c r="T12" i="17"/>
  <c r="R13" i="17"/>
  <c r="T13" i="17" s="1"/>
  <c r="R24" i="17"/>
  <c r="Z58" i="19" s="1"/>
  <c r="AA58" i="19" s="1"/>
  <c r="R25" i="17"/>
  <c r="Z59" i="19" s="1"/>
  <c r="AA59" i="19" s="1"/>
  <c r="R35" i="17"/>
  <c r="R36" i="17" s="1"/>
  <c r="U23" i="16"/>
  <c r="V23" i="16"/>
  <c r="W23" i="16"/>
  <c r="X23" i="16"/>
  <c r="Y23" i="16"/>
  <c r="Z23" i="16"/>
  <c r="AA23" i="16"/>
  <c r="AB23" i="16"/>
  <c r="U24" i="16"/>
  <c r="V24" i="16"/>
  <c r="W24" i="16"/>
  <c r="X24" i="16"/>
  <c r="Y24" i="16"/>
  <c r="Z24" i="16"/>
  <c r="AA24" i="16"/>
  <c r="AB24" i="16"/>
  <c r="U25" i="16"/>
  <c r="V25" i="16"/>
  <c r="W25" i="16"/>
  <c r="X25" i="16"/>
  <c r="Y25" i="16"/>
  <c r="Z25" i="16"/>
  <c r="AA25" i="16"/>
  <c r="AB25" i="16"/>
  <c r="U26" i="16"/>
  <c r="V26" i="16"/>
  <c r="W26" i="16"/>
  <c r="X26" i="16"/>
  <c r="Y26" i="16"/>
  <c r="Z26" i="16"/>
  <c r="AA26" i="16"/>
  <c r="AB26" i="16"/>
  <c r="U27" i="16"/>
  <c r="V27" i="16"/>
  <c r="W27" i="16"/>
  <c r="X27" i="16"/>
  <c r="Y27" i="16"/>
  <c r="Z27" i="16"/>
  <c r="AA27" i="16"/>
  <c r="AB27" i="16"/>
  <c r="U28" i="16"/>
  <c r="V28" i="16"/>
  <c r="W28" i="16"/>
  <c r="X28" i="16"/>
  <c r="Y28" i="16"/>
  <c r="Z28" i="16"/>
  <c r="AA28" i="16"/>
  <c r="AB28" i="16"/>
  <c r="U29" i="16"/>
  <c r="V29" i="16"/>
  <c r="W29" i="16"/>
  <c r="X29" i="16"/>
  <c r="Y29" i="16"/>
  <c r="Z29" i="16"/>
  <c r="AA29" i="16"/>
  <c r="AB29" i="16"/>
  <c r="U30" i="16"/>
  <c r="V30" i="16"/>
  <c r="W30" i="16"/>
  <c r="X30" i="16"/>
  <c r="Y30" i="16"/>
  <c r="Z30" i="16"/>
  <c r="AA30" i="16"/>
  <c r="AB30" i="16"/>
  <c r="T31" i="16"/>
  <c r="W31" i="16" s="1"/>
  <c r="V31" i="16"/>
  <c r="AB31" i="16"/>
  <c r="T32" i="16"/>
  <c r="X32" i="16" s="1"/>
  <c r="G11" i="15"/>
  <c r="I11" i="15"/>
  <c r="O44" i="14"/>
  <c r="Q44" i="14" s="1"/>
  <c r="O41" i="14"/>
  <c r="Q41" i="14" s="1"/>
  <c r="O39" i="14"/>
  <c r="Q39" i="14" s="1"/>
  <c r="O38" i="14"/>
  <c r="Q38" i="14" s="1"/>
  <c r="O29" i="14"/>
  <c r="O28" i="14"/>
  <c r="Q28" i="14" s="1"/>
  <c r="O19" i="14"/>
  <c r="Q19" i="14" s="1"/>
  <c r="O18" i="14"/>
  <c r="Q18" i="14" s="1"/>
  <c r="O17" i="14"/>
  <c r="Q17" i="14" s="1"/>
  <c r="O16" i="14"/>
  <c r="Q16" i="14" s="1"/>
  <c r="O13" i="14"/>
  <c r="Q13" i="14" s="1"/>
  <c r="AI23" i="7"/>
  <c r="U31" i="16" l="1"/>
  <c r="Z47" i="19"/>
  <c r="AA47" i="19" s="1"/>
  <c r="W32" i="16"/>
  <c r="V32" i="16"/>
  <c r="U32" i="16"/>
  <c r="AA31" i="16"/>
  <c r="X31" i="16"/>
  <c r="Z31" i="16"/>
  <c r="Y31" i="16"/>
  <c r="R14" i="17"/>
  <c r="Z32" i="16"/>
  <c r="Y32" i="16"/>
  <c r="AB32" i="16"/>
  <c r="AA32" i="16"/>
  <c r="D32" i="12"/>
  <c r="D33" i="12" s="1"/>
  <c r="D34" i="12" s="1"/>
  <c r="AI22" i="7"/>
  <c r="AI21" i="7"/>
  <c r="AI20" i="7"/>
  <c r="AH20" i="7"/>
  <c r="E13" i="5"/>
  <c r="E12" i="5"/>
  <c r="F13" i="5"/>
  <c r="F12" i="5"/>
  <c r="G13" i="5"/>
  <c r="G12" i="5"/>
  <c r="I13" i="5"/>
  <c r="I12" i="5"/>
  <c r="H13" i="5"/>
  <c r="H12" i="5"/>
  <c r="D13" i="5"/>
  <c r="D12" i="5"/>
  <c r="Q61" i="11"/>
  <c r="Q60" i="11"/>
  <c r="Q62" i="11"/>
  <c r="Q67" i="11"/>
  <c r="Q66" i="11"/>
  <c r="Q65" i="11"/>
  <c r="Q64" i="11"/>
  <c r="Q63"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G5" i="9"/>
  <c r="F5" i="9"/>
  <c r="E5" i="9"/>
  <c r="D5" i="9"/>
  <c r="C5" i="9"/>
  <c r="J4" i="9"/>
  <c r="H4" i="9"/>
  <c r="AJ20" i="7" l="1"/>
  <c r="A8" i="11" s="1"/>
  <c r="AJ22" i="7"/>
  <c r="A10" i="11" s="1"/>
  <c r="BT56" i="11" s="1"/>
  <c r="A11" i="11"/>
  <c r="BV64" i="11"/>
  <c r="BU38" i="11"/>
  <c r="BW66" i="11"/>
  <c r="BS32" i="11"/>
  <c r="BX38" i="11"/>
  <c r="BT16" i="11"/>
  <c r="CD30" i="11"/>
  <c r="BV16" i="11"/>
  <c r="BU53" i="11"/>
  <c r="BU46" i="11"/>
  <c r="BS56" i="11"/>
  <c r="BU30" i="11"/>
  <c r="L10" i="11"/>
  <c r="F9" i="9" s="1"/>
  <c r="BU64" i="11"/>
  <c r="BT38" i="11"/>
  <c r="BW16" i="11"/>
  <c r="BX16" i="11"/>
  <c r="BD67" i="11"/>
  <c r="BD65" i="11"/>
  <c r="BD63" i="11"/>
  <c r="BD61" i="11"/>
  <c r="BD59" i="11"/>
  <c r="BD57" i="11"/>
  <c r="AU66" i="11"/>
  <c r="AT64" i="11"/>
  <c r="AS62" i="11"/>
  <c r="BB55" i="11"/>
  <c r="BB53" i="11"/>
  <c r="BB51" i="11"/>
  <c r="BB49" i="11"/>
  <c r="BB47" i="11"/>
  <c r="BB45" i="11"/>
  <c r="BB43" i="11"/>
  <c r="BB41" i="11"/>
  <c r="BB39" i="11"/>
  <c r="BB37" i="11"/>
  <c r="BB31" i="11"/>
  <c r="BB29" i="11"/>
  <c r="BB27" i="11"/>
  <c r="BB25" i="11"/>
  <c r="BB23" i="11"/>
  <c r="BB21" i="11"/>
  <c r="BB19" i="11"/>
  <c r="BB17" i="11"/>
  <c r="L8" i="11"/>
  <c r="AX61" i="11"/>
  <c r="AV59" i="11"/>
  <c r="AT57" i="11"/>
  <c r="AS55" i="11"/>
  <c r="BD52" i="11"/>
  <c r="BC50" i="11"/>
  <c r="BB48" i="11"/>
  <c r="BA46" i="11"/>
  <c r="AZ44" i="11"/>
  <c r="AY42" i="11"/>
  <c r="AV36" i="11"/>
  <c r="AU34" i="11"/>
  <c r="AT32" i="11"/>
  <c r="AS30" i="11"/>
  <c r="BD27" i="11"/>
  <c r="BC25" i="11"/>
  <c r="BA23" i="11"/>
  <c r="AZ21" i="11"/>
  <c r="AY19" i="11"/>
  <c r="AX17" i="11"/>
  <c r="AZ65" i="11"/>
  <c r="AX63" i="11"/>
  <c r="AV61" i="11"/>
  <c r="AT59" i="11"/>
  <c r="BD56" i="11"/>
  <c r="BC54" i="11"/>
  <c r="BB52" i="11"/>
  <c r="BA50" i="11"/>
  <c r="AZ48" i="11"/>
  <c r="AY46" i="11"/>
  <c r="AV40" i="11"/>
  <c r="AU38" i="11"/>
  <c r="AT36" i="11"/>
  <c r="AS34" i="11"/>
  <c r="BD31" i="11"/>
  <c r="BC29" i="11"/>
  <c r="BA27" i="11"/>
  <c r="AZ25" i="11"/>
  <c r="AY23" i="11"/>
  <c r="AX21" i="11"/>
  <c r="E8" i="11"/>
  <c r="AZ67" i="11"/>
  <c r="AX65" i="11"/>
  <c r="AV63" i="11"/>
  <c r="AT61" i="11"/>
  <c r="BD58" i="11"/>
  <c r="BB56" i="11"/>
  <c r="BA54" i="11"/>
  <c r="AZ52" i="11"/>
  <c r="AY50" i="11"/>
  <c r="AV44" i="11"/>
  <c r="AU42" i="11"/>
  <c r="AT40" i="11"/>
  <c r="AS38" i="11"/>
  <c r="BD35" i="11"/>
  <c r="BC33" i="11"/>
  <c r="BA31" i="11"/>
  <c r="AZ29" i="11"/>
  <c r="AY27" i="11"/>
  <c r="AX25" i="11"/>
  <c r="AU19" i="11"/>
  <c r="AT17" i="11"/>
  <c r="C8" i="11"/>
  <c r="AY67" i="11"/>
  <c r="AW65" i="11"/>
  <c r="AU63" i="11"/>
  <c r="AS61" i="11"/>
  <c r="BC58" i="11"/>
  <c r="BA56" i="11"/>
  <c r="AZ54" i="11"/>
  <c r="AW48" i="11"/>
  <c r="AV46" i="11"/>
  <c r="AU44" i="11"/>
  <c r="AT42" i="11"/>
  <c r="AS40" i="11"/>
  <c r="BD37" i="11"/>
  <c r="BC35" i="11"/>
  <c r="BA33" i="11"/>
  <c r="AZ31" i="11"/>
  <c r="AY29" i="11"/>
  <c r="AV23" i="11"/>
  <c r="AU21" i="11"/>
  <c r="AT19" i="11"/>
  <c r="AS17" i="11"/>
  <c r="AW67" i="11"/>
  <c r="AU65" i="11"/>
  <c r="AS63" i="11"/>
  <c r="BC60" i="11"/>
  <c r="AV67" i="11"/>
  <c r="AT65" i="11"/>
  <c r="AZ58" i="11"/>
  <c r="AX56" i="11"/>
  <c r="AW54" i="11"/>
  <c r="AV52" i="11"/>
  <c r="AU50" i="11"/>
  <c r="AT48" i="11"/>
  <c r="AS46" i="11"/>
  <c r="BD43" i="11"/>
  <c r="BC41" i="11"/>
  <c r="BA39" i="11"/>
  <c r="AX33" i="11"/>
  <c r="AW31" i="11"/>
  <c r="AV29" i="11"/>
  <c r="AU27" i="11"/>
  <c r="AT25" i="11"/>
  <c r="AS23" i="11"/>
  <c r="BD20" i="11"/>
  <c r="BC18" i="11"/>
  <c r="BB16" i="11"/>
  <c r="AS67" i="11"/>
  <c r="AY60" i="11"/>
  <c r="AW58" i="11"/>
  <c r="AU56" i="11"/>
  <c r="AT54" i="11"/>
  <c r="AS52" i="11"/>
  <c r="BD49" i="11"/>
  <c r="BC47" i="11"/>
  <c r="BA45" i="11"/>
  <c r="AZ43" i="11"/>
  <c r="AY41" i="11"/>
  <c r="AV35" i="11"/>
  <c r="AU33" i="11"/>
  <c r="AT31" i="11"/>
  <c r="AS29" i="11"/>
  <c r="BD26" i="11"/>
  <c r="BC24" i="11"/>
  <c r="BB22" i="11"/>
  <c r="BA20" i="11"/>
  <c r="AZ18" i="11"/>
  <c r="AY16" i="11"/>
  <c r="AY18" i="11"/>
  <c r="BD66" i="11"/>
  <c r="BB64" i="11"/>
  <c r="AZ62" i="11"/>
  <c r="AX60" i="11"/>
  <c r="AV58" i="11"/>
  <c r="AT56" i="11"/>
  <c r="AS54" i="11"/>
  <c r="BD51" i="11"/>
  <c r="BC49" i="11"/>
  <c r="AX41" i="11"/>
  <c r="AW39" i="11"/>
  <c r="AV37" i="11"/>
  <c r="AU35" i="11"/>
  <c r="AT33" i="11"/>
  <c r="AS31" i="11"/>
  <c r="BD28" i="11"/>
  <c r="BC26" i="11"/>
  <c r="BA22" i="11"/>
  <c r="AZ20" i="11"/>
  <c r="AT63" i="11"/>
  <c r="BB59" i="11"/>
  <c r="BC56" i="11"/>
  <c r="BA53" i="11"/>
  <c r="AS51" i="11"/>
  <c r="BD47" i="11"/>
  <c r="AS45" i="11"/>
  <c r="AS42" i="11"/>
  <c r="AS39" i="11"/>
  <c r="AW36" i="11"/>
  <c r="AV27" i="11"/>
  <c r="AW24" i="11"/>
  <c r="AY21" i="11"/>
  <c r="AW18" i="11"/>
  <c r="J8" i="11"/>
  <c r="AX47" i="11"/>
  <c r="BB26" i="11"/>
  <c r="AX59" i="11"/>
  <c r="AW50" i="11"/>
  <c r="BA44" i="11"/>
  <c r="AS18" i="11"/>
  <c r="AS50" i="11"/>
  <c r="AX32" i="11"/>
  <c r="AX20" i="11"/>
  <c r="AY55" i="11"/>
  <c r="AU32" i="11"/>
  <c r="AX55" i="11"/>
  <c r="AS32" i="11"/>
  <c r="AZ64" i="11"/>
  <c r="BA34" i="11"/>
  <c r="AS26" i="11"/>
  <c r="AW66" i="11"/>
  <c r="BC62" i="11"/>
  <c r="BA59" i="11"/>
  <c r="AZ56" i="11"/>
  <c r="AZ53" i="11"/>
  <c r="BD50" i="11"/>
  <c r="AZ47" i="11"/>
  <c r="BD44" i="11"/>
  <c r="AU36" i="11"/>
  <c r="BD32" i="11"/>
  <c r="AV30" i="11"/>
  <c r="AT27" i="11"/>
  <c r="AV24" i="11"/>
  <c r="AW21" i="11"/>
  <c r="AV18" i="11"/>
  <c r="I8" i="11"/>
  <c r="AY62" i="11"/>
  <c r="AX53" i="11"/>
  <c r="BA35" i="11"/>
  <c r="AT30" i="11"/>
  <c r="AT24" i="11"/>
  <c r="AT18" i="11"/>
  <c r="F8" i="11"/>
  <c r="AX62" i="11"/>
  <c r="AV56" i="11"/>
  <c r="AW47" i="11"/>
  <c r="AW41" i="11"/>
  <c r="BA32" i="11"/>
  <c r="AT35" i="11"/>
  <c r="AX26" i="11"/>
  <c r="AZ23" i="11"/>
  <c r="BA17" i="11"/>
  <c r="BC46" i="11"/>
  <c r="AT23" i="11"/>
  <c r="AX58" i="11"/>
  <c r="BB28" i="11"/>
  <c r="BA28" i="11"/>
  <c r="AV66" i="11"/>
  <c r="AY56" i="11"/>
  <c r="AY53" i="11"/>
  <c r="BB50" i="11"/>
  <c r="AY47" i="11"/>
  <c r="BC44" i="11"/>
  <c r="BA41" i="11"/>
  <c r="BC38" i="11"/>
  <c r="AS36" i="11"/>
  <c r="BC32" i="11"/>
  <c r="AU30" i="11"/>
  <c r="AT21" i="11"/>
  <c r="AU18" i="11"/>
  <c r="H8" i="11"/>
  <c r="AY59" i="11"/>
  <c r="AZ50" i="11"/>
  <c r="BB38" i="11"/>
  <c r="AS21" i="11"/>
  <c r="AS66" i="11"/>
  <c r="AW53" i="11"/>
  <c r="BA38" i="11"/>
  <c r="AT44" i="11"/>
  <c r="BC34" i="11"/>
  <c r="AX43" i="11"/>
  <c r="AY37" i="11"/>
  <c r="AT66" i="11"/>
  <c r="AW56" i="11"/>
  <c r="BB32" i="11"/>
  <c r="BC20" i="11"/>
  <c r="AT26" i="11"/>
  <c r="BC65" i="11"/>
  <c r="AS56" i="11"/>
  <c r="AV53" i="11"/>
  <c r="AV50" i="11"/>
  <c r="AV47" i="11"/>
  <c r="AY44" i="11"/>
  <c r="AV41" i="11"/>
  <c r="AZ38" i="11"/>
  <c r="AX35" i="11"/>
  <c r="AZ32" i="11"/>
  <c r="BA29" i="11"/>
  <c r="BB20" i="11"/>
  <c r="BD17" i="11"/>
  <c r="AT50" i="11"/>
  <c r="AW44" i="11"/>
  <c r="AY38" i="11"/>
  <c r="AW35" i="11"/>
  <c r="AY32" i="11"/>
  <c r="AX29" i="11"/>
  <c r="BC23" i="11"/>
  <c r="AY20" i="11"/>
  <c r="AU62" i="11"/>
  <c r="AS59" i="11"/>
  <c r="AT53" i="11"/>
  <c r="AT41" i="11"/>
  <c r="AX38" i="11"/>
  <c r="AW29" i="11"/>
  <c r="BC37" i="11"/>
  <c r="AU20" i="11"/>
  <c r="BB46" i="11"/>
  <c r="AT20" i="11"/>
  <c r="AZ46" i="11"/>
  <c r="BC31" i="11"/>
  <c r="AS20" i="11"/>
  <c r="BA65" i="11"/>
  <c r="AV62" i="11"/>
  <c r="AU59" i="11"/>
  <c r="BD55" i="11"/>
  <c r="AU53" i="11"/>
  <c r="AU47" i="11"/>
  <c r="AU41" i="11"/>
  <c r="BC22" i="11"/>
  <c r="AV65" i="11"/>
  <c r="AT62" i="11"/>
  <c r="BB58" i="11"/>
  <c r="BA55" i="11"/>
  <c r="AS53" i="11"/>
  <c r="BA49" i="11"/>
  <c r="AS47" i="11"/>
  <c r="AS44" i="11"/>
  <c r="AS41" i="11"/>
  <c r="AW32" i="11"/>
  <c r="AU29" i="11"/>
  <c r="AW26" i="11"/>
  <c r="AX23" i="11"/>
  <c r="AW20" i="11"/>
  <c r="AZ17" i="11"/>
  <c r="BB61" i="11"/>
  <c r="BA52" i="11"/>
  <c r="BA43" i="11"/>
  <c r="BC28" i="11"/>
  <c r="BB34" i="11"/>
  <c r="AU17" i="11"/>
  <c r="AW43" i="11"/>
  <c r="AS65" i="11"/>
  <c r="BC61" i="11"/>
  <c r="BA58" i="11"/>
  <c r="AZ55" i="11"/>
  <c r="BC52" i="11"/>
  <c r="AZ49" i="11"/>
  <c r="BD46" i="11"/>
  <c r="AT38" i="11"/>
  <c r="BD34" i="11"/>
  <c r="AV32" i="11"/>
  <c r="AT29" i="11"/>
  <c r="AV26" i="11"/>
  <c r="AU23" i="11"/>
  <c r="AV20" i="11"/>
  <c r="AY17" i="11"/>
  <c r="BD64" i="11"/>
  <c r="AY58" i="11"/>
  <c r="AU26" i="11"/>
  <c r="BA64" i="11"/>
  <c r="AX52" i="11"/>
  <c r="BB40" i="11"/>
  <c r="BD22" i="11"/>
  <c r="BA40" i="11"/>
  <c r="BA37" i="11"/>
  <c r="AW52" i="11"/>
  <c r="BD16" i="11"/>
  <c r="AY64" i="11"/>
  <c r="AV55" i="11"/>
  <c r="AU52" i="11"/>
  <c r="AV49" i="11"/>
  <c r="AX46" i="11"/>
  <c r="AV43" i="11"/>
  <c r="AZ40" i="11"/>
  <c r="AX37" i="11"/>
  <c r="AZ34" i="11"/>
  <c r="AY31" i="11"/>
  <c r="AZ28" i="11"/>
  <c r="BD19" i="11"/>
  <c r="BC16" i="11"/>
  <c r="AX64" i="11"/>
  <c r="AU46" i="11"/>
  <c r="AY34" i="11"/>
  <c r="BA25" i="11"/>
  <c r="BC19" i="11"/>
  <c r="BA67" i="11"/>
  <c r="AU61" i="11"/>
  <c r="AT55" i="11"/>
  <c r="AW40" i="11"/>
  <c r="AT37" i="11"/>
  <c r="AV31" i="11"/>
  <c r="AY25" i="11"/>
  <c r="BA19" i="11"/>
  <c r="BC67" i="11"/>
  <c r="AW61" i="11"/>
  <c r="AS58" i="11"/>
  <c r="AU55" i="11"/>
  <c r="AT52" i="11"/>
  <c r="AY40" i="11"/>
  <c r="AU37" i="11"/>
  <c r="AX31" i="11"/>
  <c r="AY28" i="11"/>
  <c r="AY22" i="11"/>
  <c r="BA16" i="11"/>
  <c r="AW64" i="11"/>
  <c r="BC57" i="11"/>
  <c r="BC51" i="11"/>
  <c r="AT43" i="11"/>
  <c r="AX22" i="11"/>
  <c r="AZ16" i="11"/>
  <c r="AU67" i="11"/>
  <c r="AU64" i="11"/>
  <c r="BA60" i="11"/>
  <c r="AZ57" i="11"/>
  <c r="BB54" i="11"/>
  <c r="AZ51" i="11"/>
  <c r="BD48" i="11"/>
  <c r="BC45" i="11"/>
  <c r="BD36" i="11"/>
  <c r="AV34" i="11"/>
  <c r="BD30" i="11"/>
  <c r="AV28" i="11"/>
  <c r="AU25" i="11"/>
  <c r="AV22" i="11"/>
  <c r="AX19" i="11"/>
  <c r="AV16" i="11"/>
  <c r="AT67" i="11"/>
  <c r="AS64" i="11"/>
  <c r="AY54" i="11"/>
  <c r="AY51" i="11"/>
  <c r="BC48" i="11"/>
  <c r="AY45" i="11"/>
  <c r="BC42" i="11"/>
  <c r="BC39" i="11"/>
  <c r="BC36" i="11"/>
  <c r="AT34" i="11"/>
  <c r="BC30" i="11"/>
  <c r="AU28" i="11"/>
  <c r="AV19" i="11"/>
  <c r="AU16" i="11"/>
  <c r="AS22" i="11"/>
  <c r="AZ33" i="11"/>
  <c r="AW45" i="11"/>
  <c r="AW57" i="11"/>
  <c r="CD23" i="11"/>
  <c r="AT22" i="11"/>
  <c r="BD33" i="11"/>
  <c r="AX45" i="11"/>
  <c r="BW24" i="11"/>
  <c r="CC67" i="11"/>
  <c r="CC65" i="11"/>
  <c r="CC63" i="11"/>
  <c r="CC61" i="11"/>
  <c r="CC59" i="11"/>
  <c r="CC57" i="11"/>
  <c r="CC55" i="11"/>
  <c r="CC53" i="11"/>
  <c r="CC51" i="11"/>
  <c r="CC49" i="11"/>
  <c r="CC47" i="11"/>
  <c r="CC45" i="11"/>
  <c r="CC43" i="11"/>
  <c r="CC41" i="11"/>
  <c r="CC39" i="11"/>
  <c r="CC37" i="11"/>
  <c r="CC35" i="11"/>
  <c r="CC33" i="11"/>
  <c r="CC31" i="11"/>
  <c r="CC29" i="11"/>
  <c r="CC27" i="11"/>
  <c r="CC25" i="11"/>
  <c r="CC23" i="11"/>
  <c r="CC21" i="11"/>
  <c r="CC19" i="11"/>
  <c r="CC17" i="11"/>
  <c r="CB67" i="11"/>
  <c r="CB65" i="11"/>
  <c r="CB63" i="11"/>
  <c r="CB61" i="11"/>
  <c r="CB59" i="11"/>
  <c r="CB57" i="11"/>
  <c r="CB55" i="11"/>
  <c r="CB53" i="11"/>
  <c r="CB51" i="11"/>
  <c r="CB49" i="11"/>
  <c r="CB47" i="11"/>
  <c r="CB45" i="11"/>
  <c r="CB43" i="11"/>
  <c r="CB41" i="11"/>
  <c r="CB39" i="11"/>
  <c r="CB37" i="11"/>
  <c r="CB35" i="11"/>
  <c r="CB33" i="11"/>
  <c r="CB31" i="11"/>
  <c r="CB29" i="11"/>
  <c r="CB27" i="11"/>
  <c r="CB25" i="11"/>
  <c r="CB23" i="11"/>
  <c r="CB21" i="11"/>
  <c r="CB19" i="11"/>
  <c r="CB17" i="11"/>
  <c r="BZ67" i="11"/>
  <c r="BZ65" i="11"/>
  <c r="BZ63" i="11"/>
  <c r="BZ61" i="11"/>
  <c r="BZ59" i="11"/>
  <c r="BZ57" i="11"/>
  <c r="BZ55" i="11"/>
  <c r="BZ53" i="11"/>
  <c r="BZ51" i="11"/>
  <c r="BZ49" i="11"/>
  <c r="BZ47" i="11"/>
  <c r="BZ45" i="11"/>
  <c r="BZ43" i="11"/>
  <c r="BZ41" i="11"/>
  <c r="BZ39" i="11"/>
  <c r="BZ37" i="11"/>
  <c r="BZ35" i="11"/>
  <c r="BZ33" i="11"/>
  <c r="BZ31" i="11"/>
  <c r="BZ29" i="11"/>
  <c r="BZ27" i="11"/>
  <c r="BZ25" i="11"/>
  <c r="BZ23" i="11"/>
  <c r="BZ21" i="11"/>
  <c r="BZ19" i="11"/>
  <c r="BZ17" i="11"/>
  <c r="BY67" i="11"/>
  <c r="BY65" i="11"/>
  <c r="BY63" i="11"/>
  <c r="BY61" i="11"/>
  <c r="BY59" i="11"/>
  <c r="BY57" i="11"/>
  <c r="BY55" i="11"/>
  <c r="BY53" i="11"/>
  <c r="BY51" i="11"/>
  <c r="BY49" i="11"/>
  <c r="BY47" i="11"/>
  <c r="BY45" i="11"/>
  <c r="BY43" i="11"/>
  <c r="BX67" i="11"/>
  <c r="BX65" i="11"/>
  <c r="BX63" i="11"/>
  <c r="BX61" i="11"/>
  <c r="BX59" i="11"/>
  <c r="BX57" i="11"/>
  <c r="BX55" i="11"/>
  <c r="BX53" i="11"/>
  <c r="BX51" i="11"/>
  <c r="BX49" i="11"/>
  <c r="BX47" i="11"/>
  <c r="BX45" i="11"/>
  <c r="BX43" i="11"/>
  <c r="BX41" i="11"/>
  <c r="BX39" i="11"/>
  <c r="BX37" i="11"/>
  <c r="BX35" i="11"/>
  <c r="BX33" i="11"/>
  <c r="BX31" i="11"/>
  <c r="BX29" i="11"/>
  <c r="BX27" i="11"/>
  <c r="BX25" i="11"/>
  <c r="BX23" i="11"/>
  <c r="BX21" i="11"/>
  <c r="BX19" i="11"/>
  <c r="BX17" i="11"/>
  <c r="BW67" i="11"/>
  <c r="BW65" i="11"/>
  <c r="BW63" i="11"/>
  <c r="BW61" i="11"/>
  <c r="BW59" i="11"/>
  <c r="BW57" i="11"/>
  <c r="BW55" i="11"/>
  <c r="BW53" i="11"/>
  <c r="BW51" i="11"/>
  <c r="BW49" i="11"/>
  <c r="BW47" i="11"/>
  <c r="BW45" i="11"/>
  <c r="BW43" i="11"/>
  <c r="BW41" i="11"/>
  <c r="BW39" i="11"/>
  <c r="BW37" i="11"/>
  <c r="BW35" i="11"/>
  <c r="BW33" i="11"/>
  <c r="BW31" i="11"/>
  <c r="BW29" i="11"/>
  <c r="BW27" i="11"/>
  <c r="BW25" i="11"/>
  <c r="BW23" i="11"/>
  <c r="BW21" i="11"/>
  <c r="BW19" i="11"/>
  <c r="BW17" i="11"/>
  <c r="BT67" i="11"/>
  <c r="BT65" i="11"/>
  <c r="BT63" i="11"/>
  <c r="BT61" i="11"/>
  <c r="BT59" i="11"/>
  <c r="BT57" i="11"/>
  <c r="BT55" i="11"/>
  <c r="BT53" i="11"/>
  <c r="BT51" i="11"/>
  <c r="BT49" i="11"/>
  <c r="BT47" i="11"/>
  <c r="BT45" i="11"/>
  <c r="BT43" i="11"/>
  <c r="BT41" i="11"/>
  <c r="BT39" i="11"/>
  <c r="BT37" i="11"/>
  <c r="BT35" i="11"/>
  <c r="BT33" i="11"/>
  <c r="BT31" i="11"/>
  <c r="BT29" i="11"/>
  <c r="BT27" i="11"/>
  <c r="BT25" i="11"/>
  <c r="BT23" i="11"/>
  <c r="BT21" i="11"/>
  <c r="BT19" i="11"/>
  <c r="BT17" i="11"/>
  <c r="CC66" i="11"/>
  <c r="CC64" i="11"/>
  <c r="CC62" i="11"/>
  <c r="CC60" i="11"/>
  <c r="CC58" i="11"/>
  <c r="CC56" i="11"/>
  <c r="CC54" i="11"/>
  <c r="CC52" i="11"/>
  <c r="CC50" i="11"/>
  <c r="CC48" i="11"/>
  <c r="CC46" i="11"/>
  <c r="CC44" i="11"/>
  <c r="CC42" i="11"/>
  <c r="CC40" i="11"/>
  <c r="CC38" i="11"/>
  <c r="CC36" i="11"/>
  <c r="CC34" i="11"/>
  <c r="CC32" i="11"/>
  <c r="CC30" i="11"/>
  <c r="BU66" i="11"/>
  <c r="CD62" i="11"/>
  <c r="BU60" i="11"/>
  <c r="CD56" i="11"/>
  <c r="BU54" i="11"/>
  <c r="CD50" i="11"/>
  <c r="BU48" i="11"/>
  <c r="CD44" i="11"/>
  <c r="BU42" i="11"/>
  <c r="BU39" i="11"/>
  <c r="BX36" i="11"/>
  <c r="CA33" i="11"/>
  <c r="CA30" i="11"/>
  <c r="BU28" i="11"/>
  <c r="BV25" i="11"/>
  <c r="CA22" i="11"/>
  <c r="BU20" i="11"/>
  <c r="BV17" i="11"/>
  <c r="BT66" i="11"/>
  <c r="CB62" i="11"/>
  <c r="BT60" i="11"/>
  <c r="CB56" i="11"/>
  <c r="BT54" i="11"/>
  <c r="CB50" i="11"/>
  <c r="BT48" i="11"/>
  <c r="CB44" i="11"/>
  <c r="BT42" i="11"/>
  <c r="BS39" i="11"/>
  <c r="BW36" i="11"/>
  <c r="BY33" i="11"/>
  <c r="BZ30" i="11"/>
  <c r="BT28" i="11"/>
  <c r="BU25" i="11"/>
  <c r="BZ22" i="11"/>
  <c r="BT20" i="11"/>
  <c r="BU17" i="11"/>
  <c r="CD65" i="11"/>
  <c r="BZ62" i="11"/>
  <c r="CD59" i="11"/>
  <c r="BZ56" i="11"/>
  <c r="CD53" i="11"/>
  <c r="BZ50" i="11"/>
  <c r="CD47" i="11"/>
  <c r="BZ44" i="11"/>
  <c r="CD41" i="11"/>
  <c r="CB38" i="11"/>
  <c r="BU36" i="11"/>
  <c r="BU33" i="11"/>
  <c r="BX30" i="11"/>
  <c r="CD27" i="11"/>
  <c r="CD24" i="11"/>
  <c r="BX22" i="11"/>
  <c r="CD19" i="11"/>
  <c r="CD16" i="11"/>
  <c r="CD64" i="11"/>
  <c r="BU62" i="11"/>
  <c r="CD58" i="11"/>
  <c r="BU56" i="11"/>
  <c r="CD52" i="11"/>
  <c r="BU50" i="11"/>
  <c r="CD46" i="11"/>
  <c r="BU44" i="11"/>
  <c r="BS41" i="11"/>
  <c r="BW38" i="11"/>
  <c r="BY35" i="11"/>
  <c r="BZ32" i="11"/>
  <c r="BS30" i="11"/>
  <c r="BS27" i="11"/>
  <c r="BY24" i="11"/>
  <c r="BS22" i="11"/>
  <c r="BS19" i="11"/>
  <c r="BY66" i="11"/>
  <c r="CA62" i="11"/>
  <c r="BS59" i="11"/>
  <c r="CA55" i="11"/>
  <c r="BU52" i="11"/>
  <c r="BY48" i="11"/>
  <c r="CA44" i="11"/>
  <c r="BU41" i="11"/>
  <c r="BS38" i="11"/>
  <c r="BY34" i="11"/>
  <c r="BU31" i="11"/>
  <c r="BS28" i="11"/>
  <c r="BZ24" i="11"/>
  <c r="BV21" i="11"/>
  <c r="BW18" i="11"/>
  <c r="BX66" i="11"/>
  <c r="BY62" i="11"/>
  <c r="CB58" i="11"/>
  <c r="BV55" i="11"/>
  <c r="BT52" i="11"/>
  <c r="BX48" i="11"/>
  <c r="BY44" i="11"/>
  <c r="CD40" i="11"/>
  <c r="CD37" i="11"/>
  <c r="BX34" i="11"/>
  <c r="BS31" i="11"/>
  <c r="CA27" i="11"/>
  <c r="BX24" i="11"/>
  <c r="BU21" i="11"/>
  <c r="BV18" i="11"/>
  <c r="BV66" i="11"/>
  <c r="BW62" i="11"/>
  <c r="BZ58" i="11"/>
  <c r="BS55" i="11"/>
  <c r="CD51" i="11"/>
  <c r="BV48" i="11"/>
  <c r="BW44" i="11"/>
  <c r="CA40" i="11"/>
  <c r="BY37" i="11"/>
  <c r="BV34" i="11"/>
  <c r="CB30" i="11"/>
  <c r="BV27" i="11"/>
  <c r="BV24" i="11"/>
  <c r="CD20" i="11"/>
  <c r="BT18" i="11"/>
  <c r="M10" i="11"/>
  <c r="E14" i="5" s="1"/>
  <c r="BS66" i="11"/>
  <c r="BV62" i="11"/>
  <c r="BY58" i="11"/>
  <c r="CD54" i="11"/>
  <c r="CA51" i="11"/>
  <c r="BS48" i="11"/>
  <c r="BV44" i="11"/>
  <c r="BZ40" i="11"/>
  <c r="BV37" i="11"/>
  <c r="BU34" i="11"/>
  <c r="BY30" i="11"/>
  <c r="BU27" i="11"/>
  <c r="BU24" i="11"/>
  <c r="CC20" i="11"/>
  <c r="BS18" i="11"/>
  <c r="CA65" i="11"/>
  <c r="BT62" i="11"/>
  <c r="BX58" i="11"/>
  <c r="CB54" i="11"/>
  <c r="BV51" i="11"/>
  <c r="CA47" i="11"/>
  <c r="BT44" i="11"/>
  <c r="BY40" i="11"/>
  <c r="BU37" i="11"/>
  <c r="BT34" i="11"/>
  <c r="BW30" i="11"/>
  <c r="CD26" i="11"/>
  <c r="BT24" i="11"/>
  <c r="CB20" i="11"/>
  <c r="CD17" i="11"/>
  <c r="K10" i="11"/>
  <c r="F14" i="5" s="1"/>
  <c r="BU65" i="11"/>
  <c r="BV58" i="11"/>
  <c r="BS51" i="11"/>
  <c r="CD43" i="11"/>
  <c r="BV65" i="11"/>
  <c r="BS62" i="11"/>
  <c r="BW58" i="11"/>
  <c r="CA54" i="11"/>
  <c r="BU51" i="11"/>
  <c r="BV47" i="11"/>
  <c r="BS44" i="11"/>
  <c r="BX40" i="11"/>
  <c r="BS37" i="11"/>
  <c r="BS34" i="11"/>
  <c r="BV30" i="11"/>
  <c r="CC26" i="11"/>
  <c r="BS24" i="11"/>
  <c r="CA20" i="11"/>
  <c r="CA17" i="11"/>
  <c r="J10" i="11"/>
  <c r="G9" i="9" s="1"/>
  <c r="CD61" i="11"/>
  <c r="BZ54" i="11"/>
  <c r="BU47" i="11"/>
  <c r="BS65" i="11"/>
  <c r="CA61" i="11"/>
  <c r="BU58" i="11"/>
  <c r="BY54" i="11"/>
  <c r="CA50" i="11"/>
  <c r="BS47" i="11"/>
  <c r="CA43" i="11"/>
  <c r="BV40" i="11"/>
  <c r="CB36" i="11"/>
  <c r="BV33" i="11"/>
  <c r="BT30" i="11"/>
  <c r="CA26" i="11"/>
  <c r="CA23" i="11"/>
  <c r="BY20" i="11"/>
  <c r="BS17" i="11"/>
  <c r="CB64" i="11"/>
  <c r="BV61" i="11"/>
  <c r="BT58" i="11"/>
  <c r="BX54" i="11"/>
  <c r="BY50" i="11"/>
  <c r="CB46" i="11"/>
  <c r="BV43" i="11"/>
  <c r="BU40" i="11"/>
  <c r="CA36" i="11"/>
  <c r="BS33" i="11"/>
  <c r="CD29" i="11"/>
  <c r="BZ26" i="11"/>
  <c r="BY23" i="11"/>
  <c r="BX20" i="11"/>
  <c r="CC16" i="11"/>
  <c r="G10" i="11"/>
  <c r="I14" i="5" s="1"/>
  <c r="CA64" i="11"/>
  <c r="BU61" i="11"/>
  <c r="BS58" i="11"/>
  <c r="BW54" i="11"/>
  <c r="BX50" i="11"/>
  <c r="CA46" i="11"/>
  <c r="BU43" i="11"/>
  <c r="BT40" i="11"/>
  <c r="BZ36" i="11"/>
  <c r="CD32" i="11"/>
  <c r="CA29" i="11"/>
  <c r="BY26" i="11"/>
  <c r="BV23" i="11"/>
  <c r="BW20" i="11"/>
  <c r="BZ64" i="11"/>
  <c r="BS61" i="11"/>
  <c r="CD57" i="11"/>
  <c r="BV54" i="11"/>
  <c r="BW50" i="11"/>
  <c r="BZ46" i="11"/>
  <c r="BS43" i="11"/>
  <c r="BS40" i="11"/>
  <c r="BY36" i="11"/>
  <c r="CB32" i="11"/>
  <c r="BY29" i="11"/>
  <c r="BX26" i="11"/>
  <c r="BU23" i="11"/>
  <c r="BV20" i="11"/>
  <c r="CA16" i="11"/>
  <c r="BY64" i="11"/>
  <c r="CD60" i="11"/>
  <c r="CA57" i="11"/>
  <c r="BS54" i="11"/>
  <c r="BV50" i="11"/>
  <c r="BY46" i="11"/>
  <c r="CD42" i="11"/>
  <c r="CD39" i="11"/>
  <c r="BV36" i="11"/>
  <c r="CA32" i="11"/>
  <c r="BV29" i="11"/>
  <c r="BW26" i="11"/>
  <c r="BS23" i="11"/>
  <c r="BS20" i="11"/>
  <c r="BZ16" i="11"/>
  <c r="D10" i="11"/>
  <c r="D15" i="5" s="1"/>
  <c r="BX64" i="11"/>
  <c r="CB60" i="11"/>
  <c r="BV57" i="11"/>
  <c r="CA53" i="11"/>
  <c r="BT50" i="11"/>
  <c r="BX46" i="11"/>
  <c r="CB42" i="11"/>
  <c r="CA39" i="11"/>
  <c r="BT36" i="11"/>
  <c r="BY32" i="11"/>
  <c r="BU29" i="11"/>
  <c r="BV26" i="11"/>
  <c r="CD22" i="11"/>
  <c r="CA19" i="11"/>
  <c r="BY16" i="11"/>
  <c r="C10" i="11"/>
  <c r="D14" i="5" s="1"/>
  <c r="BW64" i="11"/>
  <c r="CA60" i="11"/>
  <c r="BU57" i="11"/>
  <c r="BV53" i="11"/>
  <c r="BS50" i="11"/>
  <c r="BV67" i="11"/>
  <c r="BT64" i="11"/>
  <c r="BX60" i="11"/>
  <c r="BY56" i="11"/>
  <c r="CB52" i="11"/>
  <c r="BV49" i="11"/>
  <c r="BT46" i="11"/>
  <c r="BX42" i="11"/>
  <c r="CA38" i="11"/>
  <c r="BV35" i="11"/>
  <c r="BU32" i="11"/>
  <c r="CB28" i="11"/>
  <c r="CD25" i="11"/>
  <c r="BW22" i="11"/>
  <c r="CD18" i="11"/>
  <c r="BU16" i="11"/>
  <c r="CA63" i="11"/>
  <c r="BS53" i="11"/>
  <c r="BU45" i="11"/>
  <c r="CD36" i="11"/>
  <c r="CD28" i="11"/>
  <c r="BV22" i="11"/>
  <c r="BS16" i="11"/>
  <c r="F10" i="11"/>
  <c r="H9" i="9" s="1"/>
  <c r="CA21" i="11"/>
  <c r="CC18" i="11"/>
  <c r="CB40" i="11"/>
  <c r="BV63" i="11"/>
  <c r="CA52" i="11"/>
  <c r="BS45" i="11"/>
  <c r="BS36" i="11"/>
  <c r="CC28" i="11"/>
  <c r="BU22" i="11"/>
  <c r="E10" i="11"/>
  <c r="H14" i="5" s="1"/>
  <c r="BY28" i="11"/>
  <c r="BU59" i="11"/>
  <c r="BU63" i="11"/>
  <c r="BZ52" i="11"/>
  <c r="BX44" i="11"/>
  <c r="CD35" i="11"/>
  <c r="CA28" i="11"/>
  <c r="BT22" i="11"/>
  <c r="BX62" i="11"/>
  <c r="BX52" i="11"/>
  <c r="BZ42" i="11"/>
  <c r="BU35" i="11"/>
  <c r="BV59" i="11"/>
  <c r="CD48" i="11"/>
  <c r="BX32" i="11"/>
  <c r="BS63" i="11"/>
  <c r="BY52" i="11"/>
  <c r="CA42" i="11"/>
  <c r="CA35" i="11"/>
  <c r="BZ28" i="11"/>
  <c r="CD21" i="11"/>
  <c r="BS26" i="11"/>
  <c r="BZ60" i="11"/>
  <c r="BW52" i="11"/>
  <c r="BY42" i="11"/>
  <c r="BS35" i="11"/>
  <c r="BX28" i="11"/>
  <c r="BY21" i="11"/>
  <c r="BW60" i="11"/>
  <c r="BS52" i="11"/>
  <c r="BV42" i="11"/>
  <c r="CB34" i="11"/>
  <c r="BV28" i="11"/>
  <c r="BZ20" i="11"/>
  <c r="BY60" i="11"/>
  <c r="BV52" i="11"/>
  <c r="BW42" i="11"/>
  <c r="CD34" i="11"/>
  <c r="BW28" i="11"/>
  <c r="BS21" i="11"/>
  <c r="BS49" i="11"/>
  <c r="BV60" i="11"/>
  <c r="CD49" i="11"/>
  <c r="BS42" i="11"/>
  <c r="CA34" i="11"/>
  <c r="BY27" i="11"/>
  <c r="BY19" i="11"/>
  <c r="BT26" i="11"/>
  <c r="CB18" i="11"/>
  <c r="BS60" i="11"/>
  <c r="CA49" i="11"/>
  <c r="CA41" i="11"/>
  <c r="BZ34" i="11"/>
  <c r="CB26" i="11"/>
  <c r="BV19" i="11"/>
  <c r="CA59" i="11"/>
  <c r="BU49" i="11"/>
  <c r="BY41" i="11"/>
  <c r="BW34" i="11"/>
  <c r="BU26" i="11"/>
  <c r="BU19" i="11"/>
  <c r="CD67" i="11"/>
  <c r="CD33" i="11"/>
  <c r="BV41" i="11"/>
  <c r="CA67" i="11"/>
  <c r="BU67" i="11"/>
  <c r="CA58" i="11"/>
  <c r="CB48" i="11"/>
  <c r="BW40" i="11"/>
  <c r="BW32" i="11"/>
  <c r="CA25" i="11"/>
  <c r="CA18" i="11"/>
  <c r="BZ18" i="11"/>
  <c r="CD66" i="11"/>
  <c r="CA56" i="11"/>
  <c r="BV39" i="11"/>
  <c r="BT32" i="11"/>
  <c r="BY18" i="11"/>
  <c r="BS67" i="11"/>
  <c r="BS57" i="11"/>
  <c r="CA48" i="11"/>
  <c r="BY39" i="11"/>
  <c r="BV32" i="11"/>
  <c r="BY25" i="11"/>
  <c r="BZ48" i="11"/>
  <c r="BS25" i="11"/>
  <c r="CA66" i="11"/>
  <c r="BW56" i="11"/>
  <c r="BW46" i="11"/>
  <c r="BZ38" i="11"/>
  <c r="CD31" i="11"/>
  <c r="CB24" i="11"/>
  <c r="BU18" i="11"/>
  <c r="BZ66" i="11"/>
  <c r="BV56" i="11"/>
  <c r="BV46" i="11"/>
  <c r="BY38" i="11"/>
  <c r="CA31" i="11"/>
  <c r="CA24" i="11"/>
  <c r="BY17" i="11"/>
  <c r="AW22" i="11"/>
  <c r="AW34" i="11"/>
  <c r="BD45" i="11"/>
  <c r="BA57" i="11"/>
  <c r="CC24" i="11"/>
  <c r="BX56" i="11"/>
  <c r="BS64" i="11"/>
  <c r="BV31" i="11"/>
  <c r="CB66" i="11"/>
  <c r="CA37" i="11"/>
  <c r="CA45" i="11"/>
  <c r="CD45" i="11"/>
  <c r="BX18" i="11"/>
  <c r="BW48" i="11"/>
  <c r="CB22" i="11"/>
  <c r="BU55" i="11"/>
  <c r="CC22" i="11"/>
  <c r="CD55" i="11"/>
  <c r="H10" i="11"/>
  <c r="AX24" i="11"/>
  <c r="AX36" i="11"/>
  <c r="AS48" i="11"/>
  <c r="AS60" i="11"/>
  <c r="BS29" i="11"/>
  <c r="CD63" i="11"/>
  <c r="AJ21" i="7"/>
  <c r="T14" i="17"/>
  <c r="Z48" i="19"/>
  <c r="AA48" i="19" s="1"/>
  <c r="L11" i="11"/>
  <c r="M11" i="11"/>
  <c r="AF22" i="7"/>
  <c r="AF21" i="7"/>
  <c r="AF20" i="7"/>
  <c r="O22" i="7"/>
  <c r="O21" i="7"/>
  <c r="O20" i="7"/>
  <c r="J5" i="5"/>
  <c r="K4" i="5"/>
  <c r="I4" i="5"/>
  <c r="Y61" i="4"/>
  <c r="Y60" i="4"/>
  <c r="Y59" i="4"/>
  <c r="Y58" i="4"/>
  <c r="Y57" i="4"/>
  <c r="Y56" i="4"/>
  <c r="Y55" i="4"/>
  <c r="Y54" i="4"/>
  <c r="Y53" i="4"/>
  <c r="Y52" i="4"/>
  <c r="Y48" i="4"/>
  <c r="Y47" i="4"/>
  <c r="Y45" i="4"/>
  <c r="Y44" i="4"/>
  <c r="Y42" i="4"/>
  <c r="Y41" i="4"/>
  <c r="Y40" i="4"/>
  <c r="Y39" i="4"/>
  <c r="Y36" i="4"/>
  <c r="Y35" i="4"/>
  <c r="Y28" i="4"/>
  <c r="Y26" i="4"/>
  <c r="Y25" i="4"/>
  <c r="Y23" i="4"/>
  <c r="Y21" i="4"/>
  <c r="Y20" i="4"/>
  <c r="Y14" i="4"/>
  <c r="Y12" i="4"/>
  <c r="V61" i="4"/>
  <c r="R61" i="4" s="1"/>
  <c r="V60" i="4"/>
  <c r="V59" i="4"/>
  <c r="V58" i="4"/>
  <c r="V57" i="4"/>
  <c r="V56" i="4"/>
  <c r="R56" i="4" s="1"/>
  <c r="V55" i="4"/>
  <c r="V54" i="4"/>
  <c r="V53" i="4"/>
  <c r="V52" i="4"/>
  <c r="V51" i="4"/>
  <c r="R51" i="4" s="1"/>
  <c r="V50" i="4"/>
  <c r="R50" i="4" s="1"/>
  <c r="V49" i="4"/>
  <c r="V48" i="4"/>
  <c r="V47" i="4"/>
  <c r="R47" i="4" s="1"/>
  <c r="V46" i="4"/>
  <c r="R46" i="4" s="1"/>
  <c r="V45" i="4"/>
  <c r="R45" i="4" s="1"/>
  <c r="V44" i="4"/>
  <c r="R44" i="4" s="1"/>
  <c r="V43" i="4"/>
  <c r="V42" i="4"/>
  <c r="R42" i="4" s="1"/>
  <c r="V41" i="4"/>
  <c r="V40" i="4"/>
  <c r="R40" i="4" s="1"/>
  <c r="V39" i="4"/>
  <c r="V38" i="4"/>
  <c r="R38" i="4" s="1"/>
  <c r="V37" i="4"/>
  <c r="V36" i="4"/>
  <c r="V35" i="4"/>
  <c r="V34" i="4"/>
  <c r="R34" i="4" s="1"/>
  <c r="V33" i="4"/>
  <c r="R33" i="4" s="1"/>
  <c r="V32" i="4"/>
  <c r="V31" i="4"/>
  <c r="R31" i="4" s="1"/>
  <c r="V30" i="4"/>
  <c r="R30" i="4" s="1"/>
  <c r="V29" i="4"/>
  <c r="V28" i="4"/>
  <c r="R28" i="4" s="1"/>
  <c r="V27" i="4"/>
  <c r="V26" i="4"/>
  <c r="V25" i="4"/>
  <c r="V24" i="4"/>
  <c r="R24" i="4" s="1"/>
  <c r="V23" i="4"/>
  <c r="V22" i="4"/>
  <c r="R22" i="4" s="1"/>
  <c r="V21" i="4"/>
  <c r="V20" i="4"/>
  <c r="V19" i="4"/>
  <c r="R19" i="4" s="1"/>
  <c r="V18" i="4"/>
  <c r="V17" i="4"/>
  <c r="V16" i="4"/>
  <c r="V15" i="4"/>
  <c r="V14" i="4"/>
  <c r="V13" i="4"/>
  <c r="V12" i="4"/>
  <c r="R12" i="4" s="1"/>
  <c r="V11" i="4"/>
  <c r="E57" i="3" a="1"/>
  <c r="E57" i="3" s="1"/>
  <c r="D57" i="3" a="1"/>
  <c r="D57" i="3" s="1"/>
  <c r="E56" i="3" a="1"/>
  <c r="E56" i="3" s="1"/>
  <c r="D56" i="3" a="1"/>
  <c r="D56" i="3" s="1"/>
  <c r="E55" i="3" a="1"/>
  <c r="E55" i="3" s="1"/>
  <c r="D55" i="3" a="1"/>
  <c r="D55" i="3" s="1"/>
  <c r="E54" i="3" a="1"/>
  <c r="E54" i="3" s="1"/>
  <c r="D54" i="3" a="1"/>
  <c r="D54" i="3" s="1"/>
  <c r="E53" i="3" a="1"/>
  <c r="E53" i="3" s="1"/>
  <c r="D53" i="3" a="1"/>
  <c r="D53" i="3" s="1"/>
  <c r="E52" i="3" a="1"/>
  <c r="E52" i="3" s="1"/>
  <c r="D52" i="3" a="1"/>
  <c r="D52" i="3" s="1"/>
  <c r="E51" i="3" a="1"/>
  <c r="E51" i="3" s="1"/>
  <c r="D51" i="3" a="1"/>
  <c r="D51" i="3" s="1"/>
  <c r="E50" i="3" a="1"/>
  <c r="E50" i="3" s="1"/>
  <c r="D50" i="3" a="1"/>
  <c r="D50" i="3" s="1"/>
  <c r="E49" i="3" a="1"/>
  <c r="E49" i="3" s="1"/>
  <c r="D49" i="3" a="1"/>
  <c r="D49" i="3" s="1"/>
  <c r="E48" i="3" a="1"/>
  <c r="E48" i="3" s="1"/>
  <c r="D48" i="3" a="1"/>
  <c r="D48" i="3" s="1"/>
  <c r="E47" i="3" a="1"/>
  <c r="E47" i="3" s="1"/>
  <c r="D47" i="3" a="1"/>
  <c r="D47" i="3" s="1"/>
  <c r="E46" i="3" a="1"/>
  <c r="E46" i="3" s="1"/>
  <c r="D46" i="3" a="1"/>
  <c r="D46" i="3" s="1"/>
  <c r="E45" i="3" a="1"/>
  <c r="E45" i="3" s="1"/>
  <c r="D45" i="3" a="1"/>
  <c r="D45" i="3" s="1"/>
  <c r="E44" i="3" a="1"/>
  <c r="E44" i="3" s="1"/>
  <c r="D44" i="3" a="1"/>
  <c r="D44" i="3" s="1"/>
  <c r="E43" i="3" a="1"/>
  <c r="E43" i="3" s="1"/>
  <c r="D43" i="3" a="1"/>
  <c r="D43" i="3" s="1"/>
  <c r="E42" i="3" a="1"/>
  <c r="E42" i="3" s="1"/>
  <c r="D42" i="3" a="1"/>
  <c r="D42" i="3" s="1"/>
  <c r="E41" i="3" a="1"/>
  <c r="E41" i="3" s="1"/>
  <c r="D41" i="3" a="1"/>
  <c r="D41" i="3" s="1"/>
  <c r="E40" i="3" a="1"/>
  <c r="E40" i="3" s="1"/>
  <c r="D40" i="3" a="1"/>
  <c r="D40" i="3" s="1"/>
  <c r="E39" i="3" a="1"/>
  <c r="E39" i="3" s="1"/>
  <c r="D39" i="3" a="1"/>
  <c r="D39" i="3" s="1"/>
  <c r="E38" i="3" a="1"/>
  <c r="E38" i="3" s="1"/>
  <c r="D38" i="3" a="1"/>
  <c r="D38" i="3" s="1"/>
  <c r="E37" i="3" a="1"/>
  <c r="E37" i="3" s="1"/>
  <c r="D37" i="3" a="1"/>
  <c r="D37" i="3" s="1"/>
  <c r="E36" i="3" a="1"/>
  <c r="E36" i="3" s="1"/>
  <c r="D36" i="3" a="1"/>
  <c r="D36" i="3" s="1"/>
  <c r="E35" i="3" a="1"/>
  <c r="E35" i="3" s="1"/>
  <c r="D35" i="3" a="1"/>
  <c r="D35" i="3" s="1"/>
  <c r="E34" i="3" a="1"/>
  <c r="E34" i="3" s="1"/>
  <c r="D34" i="3" a="1"/>
  <c r="D34" i="3" s="1"/>
  <c r="E33" i="3" a="1"/>
  <c r="E33" i="3" s="1"/>
  <c r="D33" i="3" a="1"/>
  <c r="D33" i="3" s="1"/>
  <c r="E32" i="3" a="1"/>
  <c r="E32" i="3" s="1"/>
  <c r="D32" i="3" a="1"/>
  <c r="D32" i="3" s="1"/>
  <c r="E31" i="3" a="1"/>
  <c r="E31" i="3" s="1"/>
  <c r="D31" i="3" a="1"/>
  <c r="D31" i="3" s="1"/>
  <c r="E30" i="3" a="1"/>
  <c r="E30" i="3" s="1"/>
  <c r="D30" i="3" a="1"/>
  <c r="D30" i="3" s="1"/>
  <c r="E29" i="3" a="1"/>
  <c r="E29" i="3" s="1"/>
  <c r="D29" i="3" a="1"/>
  <c r="D29" i="3" s="1"/>
  <c r="E28" i="3" a="1"/>
  <c r="E28" i="3" s="1"/>
  <c r="D28" i="3" a="1"/>
  <c r="D28" i="3" s="1"/>
  <c r="E27" i="3" a="1"/>
  <c r="E27" i="3" s="1"/>
  <c r="D27" i="3" a="1"/>
  <c r="D27" i="3" s="1"/>
  <c r="E26" i="3" a="1"/>
  <c r="E26" i="3" s="1"/>
  <c r="D26" i="3" a="1"/>
  <c r="D26" i="3" s="1"/>
  <c r="E25" i="3" a="1"/>
  <c r="E25" i="3" s="1"/>
  <c r="D25" i="3" a="1"/>
  <c r="D25" i="3" s="1"/>
  <c r="E24" i="3" a="1"/>
  <c r="E24" i="3" s="1"/>
  <c r="D24" i="3" a="1"/>
  <c r="D24" i="3" s="1"/>
  <c r="E23" i="3" a="1"/>
  <c r="E23" i="3" s="1"/>
  <c r="D23" i="3" a="1"/>
  <c r="D23" i="3" s="1"/>
  <c r="E22" i="3" a="1"/>
  <c r="E22" i="3" s="1"/>
  <c r="D22" i="3" a="1"/>
  <c r="D22" i="3" s="1"/>
  <c r="E21" i="3" a="1"/>
  <c r="E21" i="3" s="1"/>
  <c r="D21" i="3" a="1"/>
  <c r="D21" i="3" s="1"/>
  <c r="E20" i="3" a="1"/>
  <c r="E20" i="3" s="1"/>
  <c r="D20" i="3" a="1"/>
  <c r="D20" i="3" s="1"/>
  <c r="E19" i="3" a="1"/>
  <c r="E19" i="3" s="1"/>
  <c r="D19" i="3" a="1"/>
  <c r="D19" i="3" s="1"/>
  <c r="E18" i="3" a="1"/>
  <c r="E18" i="3" s="1"/>
  <c r="D18" i="3" a="1"/>
  <c r="D18" i="3" s="1"/>
  <c r="E17" i="3" a="1"/>
  <c r="E17" i="3" s="1"/>
  <c r="D17" i="3" a="1"/>
  <c r="D17" i="3" s="1"/>
  <c r="E16" i="3" a="1"/>
  <c r="E16" i="3" s="1"/>
  <c r="D16" i="3" a="1"/>
  <c r="D16" i="3" s="1"/>
  <c r="E15" i="3" a="1"/>
  <c r="E15" i="3" s="1"/>
  <c r="D15" i="3" a="1"/>
  <c r="D15" i="3" s="1"/>
  <c r="E14" i="3" a="1"/>
  <c r="E14" i="3" s="1"/>
  <c r="D14" i="3" a="1"/>
  <c r="D14" i="3" s="1"/>
  <c r="E13" i="3" a="1"/>
  <c r="E13" i="3" s="1"/>
  <c r="D13" i="3" a="1"/>
  <c r="D13" i="3" s="1"/>
  <c r="E12" i="3" a="1"/>
  <c r="E12" i="3" s="1"/>
  <c r="D12" i="3" a="1"/>
  <c r="D12" i="3" s="1"/>
  <c r="E11" i="3" a="1"/>
  <c r="E11" i="3" s="1"/>
  <c r="D11" i="3" a="1"/>
  <c r="D11" i="3" s="1"/>
  <c r="E10" i="3" a="1"/>
  <c r="E10" i="3" s="1"/>
  <c r="D10" i="3" a="1"/>
  <c r="D10" i="3" s="1"/>
  <c r="E9" i="3" a="1"/>
  <c r="E9" i="3" s="1"/>
  <c r="D9" i="3" a="1"/>
  <c r="D9" i="3" s="1"/>
  <c r="E8" i="3" a="1"/>
  <c r="E8" i="3" s="1"/>
  <c r="D8" i="3" a="1"/>
  <c r="D8" i="3" s="1"/>
  <c r="E7" i="3" a="1"/>
  <c r="E7" i="3" s="1"/>
  <c r="D7" i="3" a="1"/>
  <c r="D7" i="3" s="1"/>
  <c r="Q57" i="3" a="1"/>
  <c r="Q57" i="3" s="1"/>
  <c r="P57" i="3" a="1"/>
  <c r="P57" i="3" s="1"/>
  <c r="O57" i="3" a="1"/>
  <c r="O57" i="3" s="1"/>
  <c r="N57" i="3" a="1"/>
  <c r="N57" i="3" s="1"/>
  <c r="M57" i="3" a="1"/>
  <c r="M57" i="3" s="1"/>
  <c r="L57" i="3" a="1"/>
  <c r="L57" i="3" s="1"/>
  <c r="K57" i="3" a="1"/>
  <c r="K57" i="3" s="1"/>
  <c r="J57" i="3" a="1"/>
  <c r="J57" i="3" s="1"/>
  <c r="I57" i="3" a="1"/>
  <c r="I57" i="3" s="1"/>
  <c r="H57" i="3" a="1"/>
  <c r="H57" i="3" s="1"/>
  <c r="G57" i="3" a="1"/>
  <c r="G57" i="3" s="1"/>
  <c r="F57" i="3" a="1"/>
  <c r="F57" i="3" s="1"/>
  <c r="Q56" i="3" a="1"/>
  <c r="Q56" i="3" s="1"/>
  <c r="P56" i="3" a="1"/>
  <c r="P56" i="3" s="1"/>
  <c r="O56" i="3" a="1"/>
  <c r="O56" i="3" s="1"/>
  <c r="N56" i="3" a="1"/>
  <c r="N56" i="3" s="1"/>
  <c r="M56" i="3" a="1"/>
  <c r="M56" i="3" s="1"/>
  <c r="L56" i="3" a="1"/>
  <c r="L56" i="3" s="1"/>
  <c r="K56" i="3" a="1"/>
  <c r="K56" i="3" s="1"/>
  <c r="J56" i="3" a="1"/>
  <c r="J56" i="3" s="1"/>
  <c r="I56" i="3" a="1"/>
  <c r="I56" i="3" s="1"/>
  <c r="H56" i="3" a="1"/>
  <c r="H56" i="3" s="1"/>
  <c r="G56" i="3" a="1"/>
  <c r="G56" i="3" s="1"/>
  <c r="F56" i="3" a="1"/>
  <c r="F56" i="3" s="1"/>
  <c r="Q55" i="3" a="1"/>
  <c r="Q55" i="3" s="1"/>
  <c r="P55" i="3" a="1"/>
  <c r="P55" i="3" s="1"/>
  <c r="O55" i="3" a="1"/>
  <c r="O55" i="3" s="1"/>
  <c r="N55" i="3" a="1"/>
  <c r="N55" i="3" s="1"/>
  <c r="M55" i="3" a="1"/>
  <c r="M55" i="3" s="1"/>
  <c r="L55" i="3" a="1"/>
  <c r="L55" i="3" s="1"/>
  <c r="K55" i="3" a="1"/>
  <c r="K55" i="3" s="1"/>
  <c r="J55" i="3" a="1"/>
  <c r="J55" i="3" s="1"/>
  <c r="I55" i="3" a="1"/>
  <c r="I55" i="3" s="1"/>
  <c r="H55" i="3" a="1"/>
  <c r="H55" i="3" s="1"/>
  <c r="G55" i="3" a="1"/>
  <c r="G55" i="3" s="1"/>
  <c r="F55" i="3" a="1"/>
  <c r="F55" i="3" s="1"/>
  <c r="Q54" i="3" a="1"/>
  <c r="Q54" i="3" s="1"/>
  <c r="P54" i="3" a="1"/>
  <c r="P54" i="3" s="1"/>
  <c r="O54" i="3" a="1"/>
  <c r="O54" i="3" s="1"/>
  <c r="N54" i="3" a="1"/>
  <c r="N54" i="3" s="1"/>
  <c r="M54" i="3" a="1"/>
  <c r="M54" i="3" s="1"/>
  <c r="L54" i="3" a="1"/>
  <c r="L54" i="3" s="1"/>
  <c r="K54" i="3" a="1"/>
  <c r="K54" i="3" s="1"/>
  <c r="J54" i="3" a="1"/>
  <c r="J54" i="3" s="1"/>
  <c r="I54" i="3" a="1"/>
  <c r="I54" i="3" s="1"/>
  <c r="H54" i="3" a="1"/>
  <c r="H54" i="3" s="1"/>
  <c r="G54" i="3" a="1"/>
  <c r="G54" i="3" s="1"/>
  <c r="F54" i="3" a="1"/>
  <c r="F54" i="3" s="1"/>
  <c r="Q53" i="3" a="1"/>
  <c r="Q53" i="3" s="1"/>
  <c r="P53" i="3" a="1"/>
  <c r="P53" i="3" s="1"/>
  <c r="O53" i="3" a="1"/>
  <c r="O53" i="3" s="1"/>
  <c r="N53" i="3" a="1"/>
  <c r="N53" i="3" s="1"/>
  <c r="M53" i="3" a="1"/>
  <c r="M53" i="3" s="1"/>
  <c r="L53" i="3" a="1"/>
  <c r="L53" i="3" s="1"/>
  <c r="K53" i="3" a="1"/>
  <c r="K53" i="3" s="1"/>
  <c r="J53" i="3" a="1"/>
  <c r="J53" i="3" s="1"/>
  <c r="I53" i="3" a="1"/>
  <c r="I53" i="3" s="1"/>
  <c r="H53" i="3" a="1"/>
  <c r="H53" i="3" s="1"/>
  <c r="G53" i="3" a="1"/>
  <c r="G53" i="3" s="1"/>
  <c r="F53" i="3" a="1"/>
  <c r="F53" i="3" s="1"/>
  <c r="Q52" i="3" a="1"/>
  <c r="Q52" i="3" s="1"/>
  <c r="P52" i="3" a="1"/>
  <c r="P52" i="3" s="1"/>
  <c r="O52" i="3" a="1"/>
  <c r="O52" i="3" s="1"/>
  <c r="N52" i="3" a="1"/>
  <c r="N52" i="3" s="1"/>
  <c r="M52" i="3" a="1"/>
  <c r="M52" i="3" s="1"/>
  <c r="L52" i="3" a="1"/>
  <c r="L52" i="3" s="1"/>
  <c r="K52" i="3" a="1"/>
  <c r="K52" i="3" s="1"/>
  <c r="J52" i="3" a="1"/>
  <c r="J52" i="3" s="1"/>
  <c r="I52" i="3" a="1"/>
  <c r="I52" i="3" s="1"/>
  <c r="H52" i="3" a="1"/>
  <c r="H52" i="3" s="1"/>
  <c r="G52" i="3" a="1"/>
  <c r="G52" i="3" s="1"/>
  <c r="F52" i="3" a="1"/>
  <c r="F52" i="3" s="1"/>
  <c r="Q51" i="3" a="1"/>
  <c r="Q51" i="3" s="1"/>
  <c r="P51" i="3" a="1"/>
  <c r="P51" i="3" s="1"/>
  <c r="O51" i="3" a="1"/>
  <c r="O51" i="3" s="1"/>
  <c r="N51" i="3" a="1"/>
  <c r="N51" i="3" s="1"/>
  <c r="M51" i="3" a="1"/>
  <c r="M51" i="3" s="1"/>
  <c r="L51" i="3" a="1"/>
  <c r="L51" i="3" s="1"/>
  <c r="K51" i="3" a="1"/>
  <c r="K51" i="3" s="1"/>
  <c r="J51" i="3" a="1"/>
  <c r="J51" i="3" s="1"/>
  <c r="I51" i="3" a="1"/>
  <c r="I51" i="3" s="1"/>
  <c r="H51" i="3" a="1"/>
  <c r="H51" i="3" s="1"/>
  <c r="G51" i="3" a="1"/>
  <c r="G51" i="3" s="1"/>
  <c r="F51" i="3" a="1"/>
  <c r="F51" i="3" s="1"/>
  <c r="Q50" i="3" a="1"/>
  <c r="Q50" i="3" s="1"/>
  <c r="P50" i="3" a="1"/>
  <c r="P50" i="3" s="1"/>
  <c r="O50" i="3" a="1"/>
  <c r="O50" i="3" s="1"/>
  <c r="N50" i="3" a="1"/>
  <c r="N50" i="3" s="1"/>
  <c r="M50" i="3" a="1"/>
  <c r="M50" i="3" s="1"/>
  <c r="L50" i="3" a="1"/>
  <c r="L50" i="3" s="1"/>
  <c r="K50" i="3" a="1"/>
  <c r="K50" i="3" s="1"/>
  <c r="J50" i="3" a="1"/>
  <c r="J50" i="3" s="1"/>
  <c r="I50" i="3" a="1"/>
  <c r="I50" i="3" s="1"/>
  <c r="H50" i="3" a="1"/>
  <c r="H50" i="3" s="1"/>
  <c r="G50" i="3" a="1"/>
  <c r="G50" i="3" s="1"/>
  <c r="F50" i="3" a="1"/>
  <c r="F50" i="3" s="1"/>
  <c r="Q49" i="3" a="1"/>
  <c r="Q49" i="3" s="1"/>
  <c r="P49" i="3" a="1"/>
  <c r="P49" i="3" s="1"/>
  <c r="O49" i="3" a="1"/>
  <c r="O49" i="3" s="1"/>
  <c r="N49" i="3" a="1"/>
  <c r="N49" i="3" s="1"/>
  <c r="M49" i="3" a="1"/>
  <c r="M49" i="3" s="1"/>
  <c r="L49" i="3" a="1"/>
  <c r="L49" i="3" s="1"/>
  <c r="K49" i="3" a="1"/>
  <c r="K49" i="3" s="1"/>
  <c r="J49" i="3" a="1"/>
  <c r="J49" i="3" s="1"/>
  <c r="I49" i="3" a="1"/>
  <c r="I49" i="3" s="1"/>
  <c r="H49" i="3" a="1"/>
  <c r="H49" i="3" s="1"/>
  <c r="G49" i="3" a="1"/>
  <c r="G49" i="3" s="1"/>
  <c r="F49" i="3" a="1"/>
  <c r="F49" i="3" s="1"/>
  <c r="Q48" i="3" a="1"/>
  <c r="Q48" i="3" s="1"/>
  <c r="P48" i="3" a="1"/>
  <c r="P48" i="3" s="1"/>
  <c r="O48" i="3" a="1"/>
  <c r="O48" i="3" s="1"/>
  <c r="N48" i="3" a="1"/>
  <c r="N48" i="3" s="1"/>
  <c r="M48" i="3" a="1"/>
  <c r="M48" i="3" s="1"/>
  <c r="L48" i="3" a="1"/>
  <c r="L48" i="3" s="1"/>
  <c r="K48" i="3" a="1"/>
  <c r="K48" i="3" s="1"/>
  <c r="J48" i="3" a="1"/>
  <c r="J48" i="3" s="1"/>
  <c r="I48" i="3" a="1"/>
  <c r="I48" i="3" s="1"/>
  <c r="H48" i="3" a="1"/>
  <c r="H48" i="3" s="1"/>
  <c r="G48" i="3" a="1"/>
  <c r="G48" i="3" s="1"/>
  <c r="F48" i="3" a="1"/>
  <c r="F48" i="3" s="1"/>
  <c r="Q47" i="3" a="1"/>
  <c r="Q47" i="3" s="1"/>
  <c r="P47" i="3" a="1"/>
  <c r="P47" i="3" s="1"/>
  <c r="O47" i="3" a="1"/>
  <c r="O47" i="3" s="1"/>
  <c r="N47" i="3" a="1"/>
  <c r="N47" i="3" s="1"/>
  <c r="M47" i="3" a="1"/>
  <c r="M47" i="3" s="1"/>
  <c r="L47" i="3" a="1"/>
  <c r="L47" i="3" s="1"/>
  <c r="K47" i="3" a="1"/>
  <c r="K47" i="3" s="1"/>
  <c r="J47" i="3" a="1"/>
  <c r="J47" i="3" s="1"/>
  <c r="I47" i="3" a="1"/>
  <c r="I47" i="3" s="1"/>
  <c r="H47" i="3" a="1"/>
  <c r="H47" i="3" s="1"/>
  <c r="G47" i="3" a="1"/>
  <c r="G47" i="3" s="1"/>
  <c r="F47" i="3" a="1"/>
  <c r="F47" i="3" s="1"/>
  <c r="Q46" i="3" a="1"/>
  <c r="Q46" i="3" s="1"/>
  <c r="P46" i="3" a="1"/>
  <c r="P46" i="3" s="1"/>
  <c r="O46" i="3" a="1"/>
  <c r="O46" i="3" s="1"/>
  <c r="N46" i="3" a="1"/>
  <c r="N46" i="3" s="1"/>
  <c r="M46" i="3" a="1"/>
  <c r="M46" i="3" s="1"/>
  <c r="L46" i="3" a="1"/>
  <c r="L46" i="3" s="1"/>
  <c r="K46" i="3" a="1"/>
  <c r="K46" i="3" s="1"/>
  <c r="J46" i="3" a="1"/>
  <c r="J46" i="3" s="1"/>
  <c r="I46" i="3" a="1"/>
  <c r="I46" i="3" s="1"/>
  <c r="H46" i="3" a="1"/>
  <c r="H46" i="3" s="1"/>
  <c r="G46" i="3" a="1"/>
  <c r="G46" i="3" s="1"/>
  <c r="F46" i="3" a="1"/>
  <c r="F46" i="3" s="1"/>
  <c r="Q45" i="3" a="1"/>
  <c r="Q45" i="3" s="1"/>
  <c r="P45" i="3" a="1"/>
  <c r="P45" i="3" s="1"/>
  <c r="O45" i="3" a="1"/>
  <c r="O45" i="3" s="1"/>
  <c r="N45" i="3" a="1"/>
  <c r="N45" i="3" s="1"/>
  <c r="M45" i="3" a="1"/>
  <c r="M45" i="3" s="1"/>
  <c r="L45" i="3" a="1"/>
  <c r="L45" i="3" s="1"/>
  <c r="K45" i="3" a="1"/>
  <c r="K45" i="3" s="1"/>
  <c r="J45" i="3" a="1"/>
  <c r="J45" i="3" s="1"/>
  <c r="I45" i="3" a="1"/>
  <c r="I45" i="3" s="1"/>
  <c r="H45" i="3" a="1"/>
  <c r="H45" i="3" s="1"/>
  <c r="G45" i="3" a="1"/>
  <c r="G45" i="3" s="1"/>
  <c r="F45" i="3" a="1"/>
  <c r="F45" i="3" s="1"/>
  <c r="Q44" i="3" a="1"/>
  <c r="Q44" i="3" s="1"/>
  <c r="P44" i="3" a="1"/>
  <c r="P44" i="3" s="1"/>
  <c r="O44" i="3" a="1"/>
  <c r="O44" i="3" s="1"/>
  <c r="N44" i="3" a="1"/>
  <c r="N44" i="3" s="1"/>
  <c r="M44" i="3" a="1"/>
  <c r="M44" i="3" s="1"/>
  <c r="L44" i="3" a="1"/>
  <c r="L44" i="3" s="1"/>
  <c r="K44" i="3" a="1"/>
  <c r="K44" i="3" s="1"/>
  <c r="J44" i="3" a="1"/>
  <c r="J44" i="3" s="1"/>
  <c r="I44" i="3" a="1"/>
  <c r="I44" i="3" s="1"/>
  <c r="H44" i="3" a="1"/>
  <c r="H44" i="3" s="1"/>
  <c r="G44" i="3" a="1"/>
  <c r="G44" i="3" s="1"/>
  <c r="F44" i="3" a="1"/>
  <c r="F44" i="3" s="1"/>
  <c r="Q43" i="3" a="1"/>
  <c r="Q43" i="3" s="1"/>
  <c r="P43" i="3" a="1"/>
  <c r="P43" i="3" s="1"/>
  <c r="O43" i="3" a="1"/>
  <c r="O43" i="3" s="1"/>
  <c r="N43" i="3" a="1"/>
  <c r="N43" i="3" s="1"/>
  <c r="M43" i="3" a="1"/>
  <c r="M43" i="3" s="1"/>
  <c r="L43" i="3" a="1"/>
  <c r="L43" i="3" s="1"/>
  <c r="K43" i="3" a="1"/>
  <c r="K43" i="3" s="1"/>
  <c r="J43" i="3" a="1"/>
  <c r="J43" i="3" s="1"/>
  <c r="I43" i="3" a="1"/>
  <c r="I43" i="3" s="1"/>
  <c r="H43" i="3" a="1"/>
  <c r="H43" i="3" s="1"/>
  <c r="G43" i="3" a="1"/>
  <c r="G43" i="3" s="1"/>
  <c r="F43" i="3" a="1"/>
  <c r="F43" i="3" s="1"/>
  <c r="Q42" i="3" a="1"/>
  <c r="Q42" i="3" s="1"/>
  <c r="P42" i="3" a="1"/>
  <c r="P42" i="3" s="1"/>
  <c r="O42" i="3" a="1"/>
  <c r="O42" i="3" s="1"/>
  <c r="N42" i="3" a="1"/>
  <c r="N42" i="3" s="1"/>
  <c r="M42" i="3" a="1"/>
  <c r="M42" i="3" s="1"/>
  <c r="L42" i="3" a="1"/>
  <c r="L42" i="3" s="1"/>
  <c r="K42" i="3" a="1"/>
  <c r="K42" i="3" s="1"/>
  <c r="J42" i="3" a="1"/>
  <c r="J42" i="3" s="1"/>
  <c r="I42" i="3" a="1"/>
  <c r="I42" i="3" s="1"/>
  <c r="H42" i="3" a="1"/>
  <c r="H42" i="3" s="1"/>
  <c r="G42" i="3" a="1"/>
  <c r="G42" i="3" s="1"/>
  <c r="F42" i="3" a="1"/>
  <c r="F42" i="3" s="1"/>
  <c r="Q41" i="3" a="1"/>
  <c r="Q41" i="3" s="1"/>
  <c r="P41" i="3" a="1"/>
  <c r="P41" i="3" s="1"/>
  <c r="O41" i="3" a="1"/>
  <c r="O41" i="3" s="1"/>
  <c r="N41" i="3" a="1"/>
  <c r="N41" i="3" s="1"/>
  <c r="M41" i="3" a="1"/>
  <c r="M41" i="3" s="1"/>
  <c r="L41" i="3" a="1"/>
  <c r="L41" i="3" s="1"/>
  <c r="K41" i="3" a="1"/>
  <c r="K41" i="3" s="1"/>
  <c r="J41" i="3" a="1"/>
  <c r="J41" i="3" s="1"/>
  <c r="I41" i="3" a="1"/>
  <c r="I41" i="3" s="1"/>
  <c r="H41" i="3" a="1"/>
  <c r="H41" i="3" s="1"/>
  <c r="G41" i="3" a="1"/>
  <c r="G41" i="3" s="1"/>
  <c r="F41" i="3" a="1"/>
  <c r="F41" i="3" s="1"/>
  <c r="Q40" i="3" a="1"/>
  <c r="Q40" i="3" s="1"/>
  <c r="P40" i="3" a="1"/>
  <c r="P40" i="3" s="1"/>
  <c r="O40" i="3" a="1"/>
  <c r="O40" i="3" s="1"/>
  <c r="N40" i="3" a="1"/>
  <c r="N40" i="3" s="1"/>
  <c r="M40" i="3" a="1"/>
  <c r="M40" i="3" s="1"/>
  <c r="L40" i="3" a="1"/>
  <c r="L40" i="3" s="1"/>
  <c r="K40" i="3" a="1"/>
  <c r="K40" i="3" s="1"/>
  <c r="J40" i="3" a="1"/>
  <c r="J40" i="3" s="1"/>
  <c r="I40" i="3" a="1"/>
  <c r="I40" i="3" s="1"/>
  <c r="H40" i="3" a="1"/>
  <c r="H40" i="3" s="1"/>
  <c r="G40" i="3" a="1"/>
  <c r="G40" i="3" s="1"/>
  <c r="F40" i="3" a="1"/>
  <c r="F40" i="3" s="1"/>
  <c r="Q39" i="3" a="1"/>
  <c r="Q39" i="3" s="1"/>
  <c r="P39" i="3" a="1"/>
  <c r="P39" i="3" s="1"/>
  <c r="O39" i="3" a="1"/>
  <c r="O39" i="3" s="1"/>
  <c r="N39" i="3" a="1"/>
  <c r="N39" i="3" s="1"/>
  <c r="M39" i="3" a="1"/>
  <c r="M39" i="3" s="1"/>
  <c r="L39" i="3" a="1"/>
  <c r="L39" i="3" s="1"/>
  <c r="K39" i="3" a="1"/>
  <c r="K39" i="3" s="1"/>
  <c r="J39" i="3" a="1"/>
  <c r="J39" i="3" s="1"/>
  <c r="I39" i="3" a="1"/>
  <c r="I39" i="3" s="1"/>
  <c r="H39" i="3" a="1"/>
  <c r="H39" i="3" s="1"/>
  <c r="G39" i="3" a="1"/>
  <c r="G39" i="3" s="1"/>
  <c r="F39" i="3" a="1"/>
  <c r="F39" i="3" s="1"/>
  <c r="Q38" i="3" a="1"/>
  <c r="Q38" i="3" s="1"/>
  <c r="P38" i="3" a="1"/>
  <c r="P38" i="3" s="1"/>
  <c r="O38" i="3" a="1"/>
  <c r="O38" i="3" s="1"/>
  <c r="N38" i="3" a="1"/>
  <c r="N38" i="3" s="1"/>
  <c r="M38" i="3" a="1"/>
  <c r="M38" i="3" s="1"/>
  <c r="L38" i="3" a="1"/>
  <c r="L38" i="3" s="1"/>
  <c r="K38" i="3" a="1"/>
  <c r="K38" i="3" s="1"/>
  <c r="J38" i="3" a="1"/>
  <c r="J38" i="3" s="1"/>
  <c r="I38" i="3" a="1"/>
  <c r="I38" i="3" s="1"/>
  <c r="H38" i="3" a="1"/>
  <c r="H38" i="3" s="1"/>
  <c r="G38" i="3" a="1"/>
  <c r="G38" i="3" s="1"/>
  <c r="F38" i="3" a="1"/>
  <c r="F38" i="3" s="1"/>
  <c r="Q37" i="3" a="1"/>
  <c r="Q37" i="3" s="1"/>
  <c r="P37" i="3" a="1"/>
  <c r="P37" i="3" s="1"/>
  <c r="O37" i="3" a="1"/>
  <c r="O37" i="3" s="1"/>
  <c r="N37" i="3" a="1"/>
  <c r="N37" i="3" s="1"/>
  <c r="M37" i="3" a="1"/>
  <c r="M37" i="3" s="1"/>
  <c r="L37" i="3" a="1"/>
  <c r="L37" i="3" s="1"/>
  <c r="K37" i="3" a="1"/>
  <c r="K37" i="3" s="1"/>
  <c r="J37" i="3" a="1"/>
  <c r="J37" i="3" s="1"/>
  <c r="I37" i="3" a="1"/>
  <c r="I37" i="3" s="1"/>
  <c r="H37" i="3" a="1"/>
  <c r="H37" i="3" s="1"/>
  <c r="G37" i="3" a="1"/>
  <c r="G37" i="3" s="1"/>
  <c r="F37" i="3" a="1"/>
  <c r="F37" i="3" s="1"/>
  <c r="Q36" i="3" a="1"/>
  <c r="Q36" i="3" s="1"/>
  <c r="P36" i="3" a="1"/>
  <c r="P36" i="3" s="1"/>
  <c r="O36" i="3" a="1"/>
  <c r="O36" i="3" s="1"/>
  <c r="N36" i="3" a="1"/>
  <c r="N36" i="3" s="1"/>
  <c r="M36" i="3" a="1"/>
  <c r="M36" i="3" s="1"/>
  <c r="L36" i="3" a="1"/>
  <c r="L36" i="3" s="1"/>
  <c r="K36" i="3" a="1"/>
  <c r="K36" i="3" s="1"/>
  <c r="J36" i="3" a="1"/>
  <c r="J36" i="3" s="1"/>
  <c r="I36" i="3" a="1"/>
  <c r="I36" i="3" s="1"/>
  <c r="H36" i="3" a="1"/>
  <c r="H36" i="3" s="1"/>
  <c r="G36" i="3" a="1"/>
  <c r="G36" i="3" s="1"/>
  <c r="F36" i="3" a="1"/>
  <c r="F36" i="3" s="1"/>
  <c r="Q35" i="3" a="1"/>
  <c r="Q35" i="3" s="1"/>
  <c r="P35" i="3" a="1"/>
  <c r="P35" i="3" s="1"/>
  <c r="O35" i="3" a="1"/>
  <c r="O35" i="3" s="1"/>
  <c r="N35" i="3" a="1"/>
  <c r="N35" i="3" s="1"/>
  <c r="M35" i="3" a="1"/>
  <c r="M35" i="3" s="1"/>
  <c r="L35" i="3" a="1"/>
  <c r="L35" i="3" s="1"/>
  <c r="K35" i="3" a="1"/>
  <c r="K35" i="3" s="1"/>
  <c r="J35" i="3" a="1"/>
  <c r="J35" i="3" s="1"/>
  <c r="I35" i="3" a="1"/>
  <c r="I35" i="3" s="1"/>
  <c r="H35" i="3" a="1"/>
  <c r="H35" i="3" s="1"/>
  <c r="G35" i="3" a="1"/>
  <c r="G35" i="3" s="1"/>
  <c r="F35" i="3" a="1"/>
  <c r="F35" i="3" s="1"/>
  <c r="Q34" i="3" a="1"/>
  <c r="Q34" i="3" s="1"/>
  <c r="P34" i="3" a="1"/>
  <c r="P34" i="3" s="1"/>
  <c r="O34" i="3" a="1"/>
  <c r="O34" i="3" s="1"/>
  <c r="N34" i="3" a="1"/>
  <c r="N34" i="3" s="1"/>
  <c r="M34" i="3" a="1"/>
  <c r="M34" i="3" s="1"/>
  <c r="L34" i="3" a="1"/>
  <c r="L34" i="3" s="1"/>
  <c r="K34" i="3" a="1"/>
  <c r="K34" i="3" s="1"/>
  <c r="J34" i="3" a="1"/>
  <c r="J34" i="3" s="1"/>
  <c r="I34" i="3" a="1"/>
  <c r="I34" i="3" s="1"/>
  <c r="H34" i="3" a="1"/>
  <c r="H34" i="3" s="1"/>
  <c r="G34" i="3" a="1"/>
  <c r="G34" i="3" s="1"/>
  <c r="F34" i="3" a="1"/>
  <c r="F34" i="3" s="1"/>
  <c r="Q33" i="3" a="1"/>
  <c r="Q33" i="3" s="1"/>
  <c r="P33" i="3" a="1"/>
  <c r="P33" i="3" s="1"/>
  <c r="O33" i="3" a="1"/>
  <c r="O33" i="3" s="1"/>
  <c r="N33" i="3" a="1"/>
  <c r="N33" i="3" s="1"/>
  <c r="M33" i="3" a="1"/>
  <c r="M33" i="3" s="1"/>
  <c r="L33" i="3" a="1"/>
  <c r="L33" i="3" s="1"/>
  <c r="K33" i="3" a="1"/>
  <c r="K33" i="3" s="1"/>
  <c r="J33" i="3" a="1"/>
  <c r="J33" i="3" s="1"/>
  <c r="I33" i="3" a="1"/>
  <c r="I33" i="3" s="1"/>
  <c r="H33" i="3" a="1"/>
  <c r="H33" i="3" s="1"/>
  <c r="G33" i="3" a="1"/>
  <c r="G33" i="3" s="1"/>
  <c r="F33" i="3" a="1"/>
  <c r="F33" i="3" s="1"/>
  <c r="Q32" i="3" a="1"/>
  <c r="Q32" i="3" s="1"/>
  <c r="P32" i="3" a="1"/>
  <c r="P32" i="3" s="1"/>
  <c r="O32" i="3" a="1"/>
  <c r="O32" i="3" s="1"/>
  <c r="N32" i="3" a="1"/>
  <c r="N32" i="3" s="1"/>
  <c r="M32" i="3" a="1"/>
  <c r="M32" i="3" s="1"/>
  <c r="L32" i="3" a="1"/>
  <c r="L32" i="3" s="1"/>
  <c r="K32" i="3" a="1"/>
  <c r="K32" i="3" s="1"/>
  <c r="J32" i="3" a="1"/>
  <c r="J32" i="3" s="1"/>
  <c r="I32" i="3" a="1"/>
  <c r="I32" i="3" s="1"/>
  <c r="H32" i="3" a="1"/>
  <c r="H32" i="3" s="1"/>
  <c r="G32" i="3" a="1"/>
  <c r="G32" i="3" s="1"/>
  <c r="F32" i="3" a="1"/>
  <c r="F32" i="3" s="1"/>
  <c r="Q31" i="3" a="1"/>
  <c r="Q31" i="3" s="1"/>
  <c r="P31" i="3" a="1"/>
  <c r="P31" i="3" s="1"/>
  <c r="O31" i="3" a="1"/>
  <c r="O31" i="3" s="1"/>
  <c r="N31" i="3" a="1"/>
  <c r="N31" i="3" s="1"/>
  <c r="M31" i="3" a="1"/>
  <c r="M31" i="3" s="1"/>
  <c r="L31" i="3" a="1"/>
  <c r="L31" i="3" s="1"/>
  <c r="K31" i="3" a="1"/>
  <c r="K31" i="3" s="1"/>
  <c r="J31" i="3" a="1"/>
  <c r="J31" i="3" s="1"/>
  <c r="I31" i="3" a="1"/>
  <c r="I31" i="3" s="1"/>
  <c r="H31" i="3" a="1"/>
  <c r="H31" i="3" s="1"/>
  <c r="G31" i="3" a="1"/>
  <c r="G31" i="3" s="1"/>
  <c r="F31" i="3" a="1"/>
  <c r="F31" i="3" s="1"/>
  <c r="Q30" i="3" a="1"/>
  <c r="Q30" i="3" s="1"/>
  <c r="P30" i="3" a="1"/>
  <c r="P30" i="3" s="1"/>
  <c r="O30" i="3" a="1"/>
  <c r="O30" i="3" s="1"/>
  <c r="N30" i="3" a="1"/>
  <c r="N30" i="3" s="1"/>
  <c r="M30" i="3" a="1"/>
  <c r="M30" i="3" s="1"/>
  <c r="L30" i="3" a="1"/>
  <c r="L30" i="3" s="1"/>
  <c r="K30" i="3" a="1"/>
  <c r="K30" i="3" s="1"/>
  <c r="J30" i="3" a="1"/>
  <c r="J30" i="3" s="1"/>
  <c r="I30" i="3" a="1"/>
  <c r="I30" i="3" s="1"/>
  <c r="H30" i="3" a="1"/>
  <c r="H30" i="3" s="1"/>
  <c r="G30" i="3" a="1"/>
  <c r="G30" i="3" s="1"/>
  <c r="F30" i="3" a="1"/>
  <c r="F30" i="3" s="1"/>
  <c r="Q29" i="3" a="1"/>
  <c r="Q29" i="3" s="1"/>
  <c r="P29" i="3" a="1"/>
  <c r="P29" i="3" s="1"/>
  <c r="O29" i="3" a="1"/>
  <c r="O29" i="3" s="1"/>
  <c r="N29" i="3" a="1"/>
  <c r="N29" i="3" s="1"/>
  <c r="M29" i="3" a="1"/>
  <c r="M29" i="3" s="1"/>
  <c r="L29" i="3" a="1"/>
  <c r="L29" i="3" s="1"/>
  <c r="K29" i="3" a="1"/>
  <c r="K29" i="3" s="1"/>
  <c r="J29" i="3" a="1"/>
  <c r="J29" i="3" s="1"/>
  <c r="I29" i="3" a="1"/>
  <c r="I29" i="3" s="1"/>
  <c r="H29" i="3" a="1"/>
  <c r="H29" i="3" s="1"/>
  <c r="G29" i="3" a="1"/>
  <c r="G29" i="3" s="1"/>
  <c r="F29" i="3" a="1"/>
  <c r="F29" i="3" s="1"/>
  <c r="Q28" i="3" a="1"/>
  <c r="Q28" i="3" s="1"/>
  <c r="P28" i="3" a="1"/>
  <c r="P28" i="3" s="1"/>
  <c r="O28" i="3" a="1"/>
  <c r="O28" i="3" s="1"/>
  <c r="N28" i="3" a="1"/>
  <c r="N28" i="3" s="1"/>
  <c r="M28" i="3" a="1"/>
  <c r="M28" i="3" s="1"/>
  <c r="L28" i="3" a="1"/>
  <c r="L28" i="3" s="1"/>
  <c r="K28" i="3" a="1"/>
  <c r="K28" i="3" s="1"/>
  <c r="J28" i="3" a="1"/>
  <c r="J28" i="3" s="1"/>
  <c r="I28" i="3" a="1"/>
  <c r="I28" i="3" s="1"/>
  <c r="H28" i="3" a="1"/>
  <c r="H28" i="3" s="1"/>
  <c r="G28" i="3" a="1"/>
  <c r="G28" i="3" s="1"/>
  <c r="F28" i="3" a="1"/>
  <c r="F28" i="3" s="1"/>
  <c r="Q27" i="3" a="1"/>
  <c r="Q27" i="3" s="1"/>
  <c r="P27" i="3" a="1"/>
  <c r="P27" i="3" s="1"/>
  <c r="O27" i="3" a="1"/>
  <c r="O27" i="3" s="1"/>
  <c r="N27" i="3" a="1"/>
  <c r="N27" i="3" s="1"/>
  <c r="M27" i="3" a="1"/>
  <c r="M27" i="3" s="1"/>
  <c r="L27" i="3" a="1"/>
  <c r="L27" i="3" s="1"/>
  <c r="K27" i="3" a="1"/>
  <c r="K27" i="3" s="1"/>
  <c r="J27" i="3" a="1"/>
  <c r="J27" i="3" s="1"/>
  <c r="I27" i="3" a="1"/>
  <c r="I27" i="3" s="1"/>
  <c r="H27" i="3" a="1"/>
  <c r="H27" i="3" s="1"/>
  <c r="G27" i="3" a="1"/>
  <c r="G27" i="3" s="1"/>
  <c r="F27" i="3" a="1"/>
  <c r="F27" i="3" s="1"/>
  <c r="Q26" i="3" a="1"/>
  <c r="Q26" i="3" s="1"/>
  <c r="P26" i="3" a="1"/>
  <c r="P26" i="3" s="1"/>
  <c r="O26" i="3" a="1"/>
  <c r="O26" i="3" s="1"/>
  <c r="N26" i="3" a="1"/>
  <c r="N26" i="3" s="1"/>
  <c r="M26" i="3" a="1"/>
  <c r="M26" i="3" s="1"/>
  <c r="L26" i="3" a="1"/>
  <c r="L26" i="3" s="1"/>
  <c r="K26" i="3" a="1"/>
  <c r="K26" i="3" s="1"/>
  <c r="J26" i="3" a="1"/>
  <c r="J26" i="3" s="1"/>
  <c r="I26" i="3" a="1"/>
  <c r="I26" i="3" s="1"/>
  <c r="H26" i="3" a="1"/>
  <c r="H26" i="3" s="1"/>
  <c r="G26" i="3" a="1"/>
  <c r="G26" i="3" s="1"/>
  <c r="F26" i="3" a="1"/>
  <c r="F26" i="3" s="1"/>
  <c r="Q25" i="3" a="1"/>
  <c r="Q25" i="3" s="1"/>
  <c r="P25" i="3" a="1"/>
  <c r="P25" i="3" s="1"/>
  <c r="O25" i="3" a="1"/>
  <c r="O25" i="3" s="1"/>
  <c r="N25" i="3" a="1"/>
  <c r="N25" i="3" s="1"/>
  <c r="M25" i="3" a="1"/>
  <c r="M25" i="3" s="1"/>
  <c r="L25" i="3" a="1"/>
  <c r="L25" i="3" s="1"/>
  <c r="K25" i="3" a="1"/>
  <c r="K25" i="3" s="1"/>
  <c r="J25" i="3" a="1"/>
  <c r="J25" i="3" s="1"/>
  <c r="I25" i="3" a="1"/>
  <c r="I25" i="3" s="1"/>
  <c r="H25" i="3" a="1"/>
  <c r="H25" i="3" s="1"/>
  <c r="G25" i="3" a="1"/>
  <c r="G25" i="3" s="1"/>
  <c r="F25" i="3" a="1"/>
  <c r="F25" i="3" s="1"/>
  <c r="Q24" i="3" a="1"/>
  <c r="Q24" i="3" s="1"/>
  <c r="P24" i="3" a="1"/>
  <c r="P24" i="3" s="1"/>
  <c r="O24" i="3" a="1"/>
  <c r="O24" i="3" s="1"/>
  <c r="N24" i="3" a="1"/>
  <c r="N24" i="3" s="1"/>
  <c r="M24" i="3" a="1"/>
  <c r="M24" i="3" s="1"/>
  <c r="L24" i="3" a="1"/>
  <c r="L24" i="3" s="1"/>
  <c r="K24" i="3" a="1"/>
  <c r="K24" i="3" s="1"/>
  <c r="J24" i="3" a="1"/>
  <c r="J24" i="3" s="1"/>
  <c r="I24" i="3" a="1"/>
  <c r="I24" i="3" s="1"/>
  <c r="H24" i="3" a="1"/>
  <c r="H24" i="3" s="1"/>
  <c r="G24" i="3" a="1"/>
  <c r="G24" i="3" s="1"/>
  <c r="F24" i="3" a="1"/>
  <c r="F24" i="3" s="1"/>
  <c r="Q23" i="3" a="1"/>
  <c r="Q23" i="3" s="1"/>
  <c r="P23" i="3" a="1"/>
  <c r="P23" i="3" s="1"/>
  <c r="O23" i="3" a="1"/>
  <c r="O23" i="3" s="1"/>
  <c r="N23" i="3" a="1"/>
  <c r="N23" i="3" s="1"/>
  <c r="M23" i="3" a="1"/>
  <c r="M23" i="3" s="1"/>
  <c r="L23" i="3" a="1"/>
  <c r="L23" i="3" s="1"/>
  <c r="K23" i="3" a="1"/>
  <c r="K23" i="3" s="1"/>
  <c r="J23" i="3" a="1"/>
  <c r="J23" i="3" s="1"/>
  <c r="I23" i="3" a="1"/>
  <c r="I23" i="3" s="1"/>
  <c r="H23" i="3" a="1"/>
  <c r="H23" i="3" s="1"/>
  <c r="G23" i="3" a="1"/>
  <c r="G23" i="3" s="1"/>
  <c r="F23" i="3" a="1"/>
  <c r="F23" i="3" s="1"/>
  <c r="Q22" i="3" a="1"/>
  <c r="Q22" i="3" s="1"/>
  <c r="P22" i="3" a="1"/>
  <c r="P22" i="3" s="1"/>
  <c r="O22" i="3" a="1"/>
  <c r="O22" i="3" s="1"/>
  <c r="N22" i="3" a="1"/>
  <c r="N22" i="3" s="1"/>
  <c r="M22" i="3" a="1"/>
  <c r="M22" i="3" s="1"/>
  <c r="L22" i="3" a="1"/>
  <c r="L22" i="3" s="1"/>
  <c r="K22" i="3" a="1"/>
  <c r="K22" i="3" s="1"/>
  <c r="J22" i="3" a="1"/>
  <c r="J22" i="3" s="1"/>
  <c r="I22" i="3" a="1"/>
  <c r="I22" i="3" s="1"/>
  <c r="H22" i="3" a="1"/>
  <c r="H22" i="3" s="1"/>
  <c r="G22" i="3" a="1"/>
  <c r="G22" i="3" s="1"/>
  <c r="F22" i="3" a="1"/>
  <c r="F22" i="3" s="1"/>
  <c r="Q21" i="3" a="1"/>
  <c r="Q21" i="3" s="1"/>
  <c r="P21" i="3" a="1"/>
  <c r="P21" i="3" s="1"/>
  <c r="O21" i="3" a="1"/>
  <c r="O21" i="3" s="1"/>
  <c r="N21" i="3" a="1"/>
  <c r="N21" i="3" s="1"/>
  <c r="M21" i="3" a="1"/>
  <c r="M21" i="3" s="1"/>
  <c r="L21" i="3" a="1"/>
  <c r="L21" i="3" s="1"/>
  <c r="K21" i="3" a="1"/>
  <c r="K21" i="3" s="1"/>
  <c r="J21" i="3" a="1"/>
  <c r="J21" i="3" s="1"/>
  <c r="I21" i="3" a="1"/>
  <c r="I21" i="3" s="1"/>
  <c r="H21" i="3" a="1"/>
  <c r="H21" i="3" s="1"/>
  <c r="G21" i="3" a="1"/>
  <c r="G21" i="3" s="1"/>
  <c r="F21" i="3" a="1"/>
  <c r="F21" i="3" s="1"/>
  <c r="Q20" i="3" a="1"/>
  <c r="Q20" i="3" s="1"/>
  <c r="P20" i="3" a="1"/>
  <c r="P20" i="3" s="1"/>
  <c r="O20" i="3" a="1"/>
  <c r="O20" i="3" s="1"/>
  <c r="N20" i="3" a="1"/>
  <c r="N20" i="3" s="1"/>
  <c r="M20" i="3" a="1"/>
  <c r="M20" i="3" s="1"/>
  <c r="L20" i="3" a="1"/>
  <c r="L20" i="3" s="1"/>
  <c r="K20" i="3" a="1"/>
  <c r="K20" i="3" s="1"/>
  <c r="J20" i="3" a="1"/>
  <c r="J20" i="3" s="1"/>
  <c r="I20" i="3" a="1"/>
  <c r="I20" i="3" s="1"/>
  <c r="H20" i="3" a="1"/>
  <c r="H20" i="3" s="1"/>
  <c r="G20" i="3" a="1"/>
  <c r="G20" i="3" s="1"/>
  <c r="F20" i="3" a="1"/>
  <c r="F20" i="3" s="1"/>
  <c r="Q19" i="3" a="1"/>
  <c r="Q19" i="3" s="1"/>
  <c r="P19" i="3" a="1"/>
  <c r="P19" i="3" s="1"/>
  <c r="O19" i="3" a="1"/>
  <c r="O19" i="3" s="1"/>
  <c r="N19" i="3" a="1"/>
  <c r="N19" i="3" s="1"/>
  <c r="M19" i="3" a="1"/>
  <c r="M19" i="3" s="1"/>
  <c r="L19" i="3" a="1"/>
  <c r="L19" i="3" s="1"/>
  <c r="K19" i="3" a="1"/>
  <c r="K19" i="3" s="1"/>
  <c r="J19" i="3" a="1"/>
  <c r="J19" i="3" s="1"/>
  <c r="I19" i="3" a="1"/>
  <c r="I19" i="3" s="1"/>
  <c r="H19" i="3" a="1"/>
  <c r="H19" i="3" s="1"/>
  <c r="G19" i="3" a="1"/>
  <c r="G19" i="3" s="1"/>
  <c r="F19" i="3" a="1"/>
  <c r="F19" i="3" s="1"/>
  <c r="Q18" i="3" a="1"/>
  <c r="Q18" i="3" s="1"/>
  <c r="P18" i="3" a="1"/>
  <c r="P18" i="3" s="1"/>
  <c r="O18" i="3" a="1"/>
  <c r="O18" i="3" s="1"/>
  <c r="N18" i="3" a="1"/>
  <c r="N18" i="3" s="1"/>
  <c r="M18" i="3" a="1"/>
  <c r="M18" i="3" s="1"/>
  <c r="L18" i="3" a="1"/>
  <c r="L18" i="3" s="1"/>
  <c r="K18" i="3" a="1"/>
  <c r="K18" i="3" s="1"/>
  <c r="J18" i="3" a="1"/>
  <c r="J18" i="3" s="1"/>
  <c r="I18" i="3" a="1"/>
  <c r="I18" i="3" s="1"/>
  <c r="H18" i="3" a="1"/>
  <c r="H18" i="3" s="1"/>
  <c r="G18" i="3" a="1"/>
  <c r="G18" i="3" s="1"/>
  <c r="F18" i="3" a="1"/>
  <c r="F18" i="3" s="1"/>
  <c r="Q17" i="3" a="1"/>
  <c r="Q17" i="3" s="1"/>
  <c r="P17" i="3" a="1"/>
  <c r="P17" i="3" s="1"/>
  <c r="O17" i="3" a="1"/>
  <c r="O17" i="3" s="1"/>
  <c r="N17" i="3" a="1"/>
  <c r="N17" i="3" s="1"/>
  <c r="M17" i="3" a="1"/>
  <c r="M17" i="3" s="1"/>
  <c r="L17" i="3" a="1"/>
  <c r="L17" i="3" s="1"/>
  <c r="K17" i="3" a="1"/>
  <c r="K17" i="3" s="1"/>
  <c r="J17" i="3" a="1"/>
  <c r="J17" i="3" s="1"/>
  <c r="I17" i="3" a="1"/>
  <c r="I17" i="3" s="1"/>
  <c r="H17" i="3" a="1"/>
  <c r="H17" i="3" s="1"/>
  <c r="G17" i="3" a="1"/>
  <c r="G17" i="3" s="1"/>
  <c r="F17" i="3" a="1"/>
  <c r="F17" i="3" s="1"/>
  <c r="Q16" i="3" a="1"/>
  <c r="Q16" i="3" s="1"/>
  <c r="P16" i="3" a="1"/>
  <c r="P16" i="3" s="1"/>
  <c r="O16" i="3" a="1"/>
  <c r="O16" i="3" s="1"/>
  <c r="N16" i="3" a="1"/>
  <c r="N16" i="3" s="1"/>
  <c r="M16" i="3" a="1"/>
  <c r="M16" i="3" s="1"/>
  <c r="L16" i="3" a="1"/>
  <c r="L16" i="3" s="1"/>
  <c r="K16" i="3" a="1"/>
  <c r="K16" i="3" s="1"/>
  <c r="J16" i="3" a="1"/>
  <c r="J16" i="3" s="1"/>
  <c r="I16" i="3" a="1"/>
  <c r="I16" i="3" s="1"/>
  <c r="H16" i="3" a="1"/>
  <c r="H16" i="3" s="1"/>
  <c r="G16" i="3" a="1"/>
  <c r="G16" i="3" s="1"/>
  <c r="F16" i="3" a="1"/>
  <c r="F16" i="3" s="1"/>
  <c r="Q15" i="3" a="1"/>
  <c r="Q15" i="3" s="1"/>
  <c r="P15" i="3" a="1"/>
  <c r="P15" i="3" s="1"/>
  <c r="O15" i="3" a="1"/>
  <c r="O15" i="3" s="1"/>
  <c r="N15" i="3" a="1"/>
  <c r="N15" i="3" s="1"/>
  <c r="M15" i="3" a="1"/>
  <c r="M15" i="3" s="1"/>
  <c r="L15" i="3" a="1"/>
  <c r="L15" i="3" s="1"/>
  <c r="K15" i="3" a="1"/>
  <c r="K15" i="3" s="1"/>
  <c r="J15" i="3" a="1"/>
  <c r="J15" i="3" s="1"/>
  <c r="I15" i="3" a="1"/>
  <c r="I15" i="3" s="1"/>
  <c r="H15" i="3" a="1"/>
  <c r="H15" i="3" s="1"/>
  <c r="G15" i="3" a="1"/>
  <c r="G15" i="3" s="1"/>
  <c r="F15" i="3" a="1"/>
  <c r="F15" i="3" s="1"/>
  <c r="Q14" i="3" a="1"/>
  <c r="Q14" i="3" s="1"/>
  <c r="P14" i="3" a="1"/>
  <c r="P14" i="3" s="1"/>
  <c r="O14" i="3" a="1"/>
  <c r="O14" i="3" s="1"/>
  <c r="N14" i="3" a="1"/>
  <c r="N14" i="3" s="1"/>
  <c r="M14" i="3" a="1"/>
  <c r="M14" i="3" s="1"/>
  <c r="L14" i="3" a="1"/>
  <c r="L14" i="3" s="1"/>
  <c r="K14" i="3" a="1"/>
  <c r="K14" i="3" s="1"/>
  <c r="J14" i="3" a="1"/>
  <c r="J14" i="3" s="1"/>
  <c r="I14" i="3" a="1"/>
  <c r="I14" i="3" s="1"/>
  <c r="H14" i="3" a="1"/>
  <c r="H14" i="3" s="1"/>
  <c r="G14" i="3" a="1"/>
  <c r="G14" i="3" s="1"/>
  <c r="F14" i="3" a="1"/>
  <c r="F14" i="3" s="1"/>
  <c r="Q13" i="3" a="1"/>
  <c r="Q13" i="3" s="1"/>
  <c r="P13" i="3" a="1"/>
  <c r="P13" i="3" s="1"/>
  <c r="O13" i="3" a="1"/>
  <c r="O13" i="3" s="1"/>
  <c r="N13" i="3" a="1"/>
  <c r="N13" i="3" s="1"/>
  <c r="M13" i="3" a="1"/>
  <c r="M13" i="3" s="1"/>
  <c r="L13" i="3" a="1"/>
  <c r="L13" i="3" s="1"/>
  <c r="K13" i="3" a="1"/>
  <c r="K13" i="3" s="1"/>
  <c r="J13" i="3" a="1"/>
  <c r="J13" i="3" s="1"/>
  <c r="I13" i="3" a="1"/>
  <c r="I13" i="3" s="1"/>
  <c r="H13" i="3" a="1"/>
  <c r="H13" i="3" s="1"/>
  <c r="G13" i="3" a="1"/>
  <c r="G13" i="3" s="1"/>
  <c r="F13" i="3" a="1"/>
  <c r="F13" i="3" s="1"/>
  <c r="Q12" i="3" a="1"/>
  <c r="Q12" i="3" s="1"/>
  <c r="P12" i="3" a="1"/>
  <c r="P12" i="3" s="1"/>
  <c r="O12" i="3" a="1"/>
  <c r="O12" i="3" s="1"/>
  <c r="N12" i="3" a="1"/>
  <c r="N12" i="3" s="1"/>
  <c r="M12" i="3" a="1"/>
  <c r="M12" i="3" s="1"/>
  <c r="L12" i="3" a="1"/>
  <c r="L12" i="3" s="1"/>
  <c r="K12" i="3" a="1"/>
  <c r="K12" i="3" s="1"/>
  <c r="J12" i="3" a="1"/>
  <c r="J12" i="3" s="1"/>
  <c r="I12" i="3" a="1"/>
  <c r="I12" i="3" s="1"/>
  <c r="H12" i="3" a="1"/>
  <c r="H12" i="3" s="1"/>
  <c r="G12" i="3" a="1"/>
  <c r="G12" i="3" s="1"/>
  <c r="F12" i="3" a="1"/>
  <c r="F12" i="3" s="1"/>
  <c r="Q11" i="3" a="1"/>
  <c r="Q11" i="3" s="1"/>
  <c r="P11" i="3" a="1"/>
  <c r="P11" i="3" s="1"/>
  <c r="O11" i="3" a="1"/>
  <c r="O11" i="3" s="1"/>
  <c r="N11" i="3" a="1"/>
  <c r="N11" i="3" s="1"/>
  <c r="M11" i="3" a="1"/>
  <c r="M11" i="3" s="1"/>
  <c r="L11" i="3" a="1"/>
  <c r="L11" i="3" s="1"/>
  <c r="K11" i="3" a="1"/>
  <c r="K11" i="3" s="1"/>
  <c r="J11" i="3" a="1"/>
  <c r="J11" i="3" s="1"/>
  <c r="I11" i="3" a="1"/>
  <c r="I11" i="3" s="1"/>
  <c r="H11" i="3" a="1"/>
  <c r="H11" i="3" s="1"/>
  <c r="G11" i="3" a="1"/>
  <c r="G11" i="3" s="1"/>
  <c r="F11" i="3" a="1"/>
  <c r="F11" i="3" s="1"/>
  <c r="Q10" i="3" a="1"/>
  <c r="Q10" i="3" s="1"/>
  <c r="P10" i="3" a="1"/>
  <c r="P10" i="3" s="1"/>
  <c r="O10" i="3" a="1"/>
  <c r="O10" i="3" s="1"/>
  <c r="N10" i="3" a="1"/>
  <c r="N10" i="3" s="1"/>
  <c r="M10" i="3" a="1"/>
  <c r="M10" i="3" s="1"/>
  <c r="L10" i="3" a="1"/>
  <c r="L10" i="3" s="1"/>
  <c r="K10" i="3" a="1"/>
  <c r="K10" i="3" s="1"/>
  <c r="J10" i="3" a="1"/>
  <c r="J10" i="3" s="1"/>
  <c r="I10" i="3" a="1"/>
  <c r="I10" i="3" s="1"/>
  <c r="H10" i="3" a="1"/>
  <c r="H10" i="3" s="1"/>
  <c r="G10" i="3" a="1"/>
  <c r="G10" i="3" s="1"/>
  <c r="F10" i="3" a="1"/>
  <c r="F10" i="3" s="1"/>
  <c r="Q9" i="3" a="1"/>
  <c r="Q9" i="3" s="1"/>
  <c r="P9" i="3" a="1"/>
  <c r="P9" i="3" s="1"/>
  <c r="O9" i="3" a="1"/>
  <c r="O9" i="3" s="1"/>
  <c r="N9" i="3" a="1"/>
  <c r="N9" i="3" s="1"/>
  <c r="M9" i="3" a="1"/>
  <c r="M9" i="3" s="1"/>
  <c r="L9" i="3" a="1"/>
  <c r="L9" i="3" s="1"/>
  <c r="K9" i="3" a="1"/>
  <c r="K9" i="3" s="1"/>
  <c r="J9" i="3" a="1"/>
  <c r="J9" i="3" s="1"/>
  <c r="I9" i="3" a="1"/>
  <c r="I9" i="3" s="1"/>
  <c r="H9" i="3" a="1"/>
  <c r="H9" i="3" s="1"/>
  <c r="G9" i="3" a="1"/>
  <c r="G9" i="3" s="1"/>
  <c r="F9" i="3" a="1"/>
  <c r="F9" i="3" s="1"/>
  <c r="Q8" i="3" a="1"/>
  <c r="Q8" i="3" s="1"/>
  <c r="P8" i="3" a="1"/>
  <c r="P8" i="3" s="1"/>
  <c r="O8" i="3" a="1"/>
  <c r="O8" i="3" s="1"/>
  <c r="N8" i="3" a="1"/>
  <c r="N8" i="3" s="1"/>
  <c r="M8" i="3" a="1"/>
  <c r="M8" i="3" s="1"/>
  <c r="L8" i="3" a="1"/>
  <c r="L8" i="3" s="1"/>
  <c r="K8" i="3" a="1"/>
  <c r="K8" i="3" s="1"/>
  <c r="J8" i="3" a="1"/>
  <c r="J8" i="3" s="1"/>
  <c r="I8" i="3" a="1"/>
  <c r="I8" i="3" s="1"/>
  <c r="H8" i="3" a="1"/>
  <c r="H8" i="3" s="1"/>
  <c r="G8" i="3" a="1"/>
  <c r="G8" i="3" s="1"/>
  <c r="F8" i="3" a="1"/>
  <c r="F8" i="3" s="1"/>
  <c r="Q7" i="3" a="1"/>
  <c r="Q7" i="3" s="1"/>
  <c r="P7" i="3" a="1"/>
  <c r="P7" i="3" s="1"/>
  <c r="O7" i="3" a="1"/>
  <c r="O7" i="3" s="1"/>
  <c r="N7" i="3" a="1"/>
  <c r="N7" i="3" s="1"/>
  <c r="M7" i="3" a="1"/>
  <c r="M7" i="3" s="1"/>
  <c r="L7" i="3" a="1"/>
  <c r="L7" i="3" s="1"/>
  <c r="K7" i="3" a="1"/>
  <c r="K7" i="3" s="1"/>
  <c r="J7" i="3" a="1"/>
  <c r="J7" i="3" s="1"/>
  <c r="I7" i="3" a="1"/>
  <c r="I7" i="3" s="1"/>
  <c r="H7" i="3" a="1"/>
  <c r="H7" i="3" s="1"/>
  <c r="G7" i="3" a="1"/>
  <c r="G7" i="3" s="1"/>
  <c r="F7" i="3" a="1"/>
  <c r="F7" i="3" s="1"/>
  <c r="AA4" i="1"/>
  <c r="Z4" i="1"/>
  <c r="Y4" i="1"/>
  <c r="X4" i="1"/>
  <c r="W4" i="1"/>
  <c r="V4" i="1"/>
  <c r="U4" i="1"/>
  <c r="T4" i="1"/>
  <c r="S4" i="1"/>
  <c r="R4" i="1"/>
  <c r="Q4" i="1"/>
  <c r="P4" i="1"/>
  <c r="O4" i="1"/>
  <c r="N4" i="1"/>
  <c r="M4" i="1"/>
  <c r="L4" i="1"/>
  <c r="K4" i="1"/>
  <c r="J4" i="1"/>
  <c r="I4" i="1"/>
  <c r="H4" i="1"/>
  <c r="G4" i="1"/>
  <c r="F4" i="1"/>
  <c r="E4" i="1"/>
  <c r="D4" i="1"/>
  <c r="C4" i="1"/>
  <c r="B4" i="1"/>
  <c r="BV45" i="11" l="1"/>
  <c r="CD38" i="11"/>
  <c r="I10" i="11"/>
  <c r="G14" i="5" s="1"/>
  <c r="CB16" i="11"/>
  <c r="BY22" i="11"/>
  <c r="BV38" i="11"/>
  <c r="BS46" i="11"/>
  <c r="F15" i="5"/>
  <c r="BY31" i="11"/>
  <c r="N10" i="11"/>
  <c r="BC59" i="11"/>
  <c r="AW17" i="11"/>
  <c r="AS16" i="11"/>
  <c r="AU22" i="11"/>
  <c r="AY57" i="11"/>
  <c r="BD39" i="11"/>
  <c r="AX28" i="11"/>
  <c r="AU43" i="11"/>
  <c r="AT46" i="11"/>
  <c r="AZ22" i="11"/>
  <c r="AT58" i="11"/>
  <c r="BC40" i="11"/>
  <c r="BD40" i="11"/>
  <c r="AX49" i="11"/>
  <c r="AS35" i="11"/>
  <c r="BC55" i="11"/>
  <c r="AW55" i="11"/>
  <c r="AY65" i="11"/>
  <c r="BD23" i="11"/>
  <c r="AW59" i="11"/>
  <c r="D8" i="11"/>
  <c r="AU24" i="11"/>
  <c r="AZ59" i="11"/>
  <c r="AT47" i="11"/>
  <c r="AZ41" i="11"/>
  <c r="BD38" i="11"/>
  <c r="AW49" i="11"/>
  <c r="BD29" i="11"/>
  <c r="AW30" i="11"/>
  <c r="AX66" i="11"/>
  <c r="AZ45" i="11"/>
  <c r="BB24" i="11"/>
  <c r="AW37" i="11"/>
  <c r="BA62" i="11"/>
  <c r="AY35" i="11"/>
  <c r="BB60" i="11"/>
  <c r="AW25" i="11"/>
  <c r="AX50" i="11"/>
  <c r="AV21" i="11"/>
  <c r="AW46" i="11"/>
  <c r="AV17" i="11"/>
  <c r="AW42" i="11"/>
  <c r="BB67" i="11"/>
  <c r="AW38" i="11"/>
  <c r="AZ63" i="11"/>
  <c r="BB33" i="11"/>
  <c r="BB57" i="11"/>
  <c r="AX57" i="11"/>
  <c r="AS25" i="11"/>
  <c r="AZ60" i="11"/>
  <c r="BD42" i="11"/>
  <c r="AX34" i="11"/>
  <c r="AU49" i="11"/>
  <c r="AT49" i="11"/>
  <c r="BD25" i="11"/>
  <c r="AY61" i="11"/>
  <c r="AY49" i="11"/>
  <c r="BC43" i="11"/>
  <c r="BA61" i="11"/>
  <c r="AV38" i="11"/>
  <c r="AY26" i="11"/>
  <c r="AZ61" i="11"/>
  <c r="BC17" i="11"/>
  <c r="AZ26" i="11"/>
  <c r="AW62" i="11"/>
  <c r="BA26" i="11"/>
  <c r="AS27" i="11"/>
  <c r="BB62" i="11"/>
  <c r="AS24" i="11"/>
  <c r="BB44" i="11"/>
  <c r="BD41" i="11"/>
  <c r="AU58" i="11"/>
  <c r="AZ35" i="11"/>
  <c r="AS33" i="11"/>
  <c r="AX16" i="11"/>
  <c r="BA47" i="11"/>
  <c r="AY43" i="11"/>
  <c r="AX39" i="11"/>
  <c r="BC64" i="11"/>
  <c r="AZ37" i="11"/>
  <c r="BD62" i="11"/>
  <c r="AX27" i="11"/>
  <c r="AY52" i="11"/>
  <c r="AW23" i="11"/>
  <c r="AX48" i="11"/>
  <c r="AW19" i="11"/>
  <c r="AX44" i="11"/>
  <c r="G8" i="11"/>
  <c r="AX40" i="11"/>
  <c r="BB65" i="11"/>
  <c r="BB35" i="11"/>
  <c r="H15" i="5"/>
  <c r="AG22" i="7"/>
  <c r="G15" i="5"/>
  <c r="P22" i="7"/>
  <c r="I15" i="5"/>
  <c r="I9" i="9"/>
  <c r="BA63" i="11"/>
  <c r="BA48" i="11"/>
  <c r="AY33" i="11"/>
  <c r="AS19" i="11"/>
  <c r="AU31" i="11"/>
  <c r="AX18" i="11"/>
  <c r="AW16" i="11"/>
  <c r="AT45" i="11"/>
  <c r="AS43" i="11"/>
  <c r="AZ42" i="11"/>
  <c r="BD21" i="11"/>
  <c r="AU51" i="11"/>
  <c r="AZ36" i="11"/>
  <c r="AY63" i="11"/>
  <c r="AY48" i="11"/>
  <c r="AW33" i="11"/>
  <c r="BD18" i="11"/>
  <c r="BA18" i="11"/>
  <c r="AV45" i="11"/>
  <c r="AU60" i="11"/>
  <c r="BB42" i="11"/>
  <c r="AU40" i="11"/>
  <c r="AW63" i="11"/>
  <c r="AV48" i="11"/>
  <c r="AV33" i="11"/>
  <c r="BB18" i="11"/>
  <c r="AU48" i="11"/>
  <c r="BB30" i="11"/>
  <c r="BA30" i="11"/>
  <c r="AT16" i="11"/>
  <c r="AY30" i="11"/>
  <c r="AX30" i="11"/>
  <c r="AZ27" i="11"/>
  <c r="AU54" i="11"/>
  <c r="AZ39" i="11"/>
  <c r="AW27" i="11"/>
  <c r="BC53" i="11"/>
  <c r="AX51" i="11"/>
  <c r="AZ66" i="11"/>
  <c r="AY66" i="11"/>
  <c r="BA36" i="11"/>
  <c r="AT51" i="11"/>
  <c r="BD60" i="11"/>
  <c r="AS57" i="11"/>
  <c r="AS37" i="11"/>
  <c r="AY36" i="11"/>
  <c r="AW60" i="11"/>
  <c r="N8" i="11"/>
  <c r="AV57" i="11"/>
  <c r="AS28" i="11"/>
  <c r="AV42" i="11"/>
  <c r="AX67" i="11"/>
  <c r="AW51" i="11"/>
  <c r="AV64" i="11"/>
  <c r="AV60" i="11"/>
  <c r="AU45" i="11"/>
  <c r="M8" i="11"/>
  <c r="BD54" i="11"/>
  <c r="BC27" i="11"/>
  <c r="BD53" i="11"/>
  <c r="AU39" i="11"/>
  <c r="AZ30" i="11"/>
  <c r="AY24" i="11"/>
  <c r="BC63" i="11"/>
  <c r="AT60" i="11"/>
  <c r="AV54" i="11"/>
  <c r="BB66" i="11"/>
  <c r="BA24" i="11"/>
  <c r="AZ24" i="11"/>
  <c r="AU57" i="11"/>
  <c r="BA42" i="11"/>
  <c r="AW28" i="11"/>
  <c r="K8" i="11"/>
  <c r="AT28" i="11"/>
  <c r="AX42" i="11"/>
  <c r="AY39" i="11"/>
  <c r="AV25" i="11"/>
  <c r="AV39" i="11"/>
  <c r="BA51" i="11"/>
  <c r="AT39" i="11"/>
  <c r="BB63" i="11"/>
  <c r="AX54" i="11"/>
  <c r="BD24" i="11"/>
  <c r="BA66" i="11"/>
  <c r="AV51" i="11"/>
  <c r="BC21" i="11"/>
  <c r="BA21" i="11"/>
  <c r="AS49" i="11"/>
  <c r="BC66" i="11"/>
  <c r="BB36" i="11"/>
  <c r="AZ19" i="11"/>
  <c r="M4" i="3"/>
  <c r="R8" i="3"/>
  <c r="R10" i="3"/>
  <c r="R12" i="3"/>
  <c r="R14" i="3"/>
  <c r="R16" i="3"/>
  <c r="R18" i="3"/>
  <c r="R20" i="3"/>
  <c r="R22" i="3"/>
  <c r="B4" i="6"/>
  <c r="A9" i="11"/>
  <c r="N11" i="11"/>
  <c r="CP67" i="11"/>
  <c r="CP65" i="11"/>
  <c r="CP63" i="11"/>
  <c r="CP61" i="11"/>
  <c r="E10" i="9" s="1"/>
  <c r="CP59" i="11"/>
  <c r="CP57" i="11"/>
  <c r="CP55" i="11"/>
  <c r="CP53" i="11"/>
  <c r="CP51" i="11"/>
  <c r="CP49" i="11"/>
  <c r="CP47" i="11"/>
  <c r="CP45" i="11"/>
  <c r="CP43" i="11"/>
  <c r="CP41" i="11"/>
  <c r="CP39" i="11"/>
  <c r="CP37" i="11"/>
  <c r="CP35" i="11"/>
  <c r="CP33" i="11"/>
  <c r="CP31" i="11"/>
  <c r="CP29" i="11"/>
  <c r="CP27" i="11"/>
  <c r="CP25" i="11"/>
  <c r="CP23" i="11"/>
  <c r="CP21" i="11"/>
  <c r="CP19" i="11"/>
  <c r="CP17" i="11"/>
  <c r="CO67" i="11"/>
  <c r="CO65" i="11"/>
  <c r="CO63" i="11"/>
  <c r="CO61" i="11"/>
  <c r="F10" i="9" s="1"/>
  <c r="CO59" i="11"/>
  <c r="CO57" i="11"/>
  <c r="CO55" i="11"/>
  <c r="CO53" i="11"/>
  <c r="CO51" i="11"/>
  <c r="CO49" i="11"/>
  <c r="CO47" i="11"/>
  <c r="CO45" i="11"/>
  <c r="CO43" i="11"/>
  <c r="CO41" i="11"/>
  <c r="CO39" i="11"/>
  <c r="CO37" i="11"/>
  <c r="CO35" i="11"/>
  <c r="CO33" i="11"/>
  <c r="CO31" i="11"/>
  <c r="CO29" i="11"/>
  <c r="CO27" i="11"/>
  <c r="CO25" i="11"/>
  <c r="CO23" i="11"/>
  <c r="CO21" i="11"/>
  <c r="CO19" i="11"/>
  <c r="CO17" i="11"/>
  <c r="CM67" i="11"/>
  <c r="CM65" i="11"/>
  <c r="CM63" i="11"/>
  <c r="CM61" i="11"/>
  <c r="G10" i="9" s="1"/>
  <c r="CM59" i="11"/>
  <c r="CM57" i="11"/>
  <c r="CM55" i="11"/>
  <c r="CM53" i="11"/>
  <c r="CM51" i="11"/>
  <c r="CM49" i="11"/>
  <c r="CM47" i="11"/>
  <c r="CM45" i="11"/>
  <c r="CM43" i="11"/>
  <c r="CM41" i="11"/>
  <c r="CM39" i="11"/>
  <c r="CM37" i="11"/>
  <c r="CM35" i="11"/>
  <c r="CM33" i="11"/>
  <c r="CM31" i="11"/>
  <c r="CM29" i="11"/>
  <c r="CM27" i="11"/>
  <c r="CM25" i="11"/>
  <c r="CM23" i="11"/>
  <c r="CM21" i="11"/>
  <c r="CM19" i="11"/>
  <c r="CM17" i="11"/>
  <c r="CL67" i="11"/>
  <c r="CL65" i="11"/>
  <c r="CL63" i="11"/>
  <c r="CL61" i="11"/>
  <c r="CL59" i="11"/>
  <c r="CL57" i="11"/>
  <c r="CL55" i="11"/>
  <c r="CL53" i="11"/>
  <c r="CL51" i="11"/>
  <c r="CL49" i="11"/>
  <c r="CL47" i="11"/>
  <c r="CL45" i="11"/>
  <c r="CL43" i="11"/>
  <c r="CL41" i="11"/>
  <c r="CL39" i="11"/>
  <c r="CL37" i="11"/>
  <c r="CL35" i="11"/>
  <c r="CL33" i="11"/>
  <c r="CL31" i="11"/>
  <c r="CL29" i="11"/>
  <c r="CL27" i="11"/>
  <c r="CL25" i="11"/>
  <c r="CL23" i="11"/>
  <c r="CL21" i="11"/>
  <c r="CL19" i="11"/>
  <c r="CL17" i="11"/>
  <c r="CK67" i="11"/>
  <c r="CK65" i="11"/>
  <c r="CK63" i="11"/>
  <c r="CK61" i="11"/>
  <c r="I10" i="9" s="1"/>
  <c r="CK59" i="11"/>
  <c r="CK57" i="11"/>
  <c r="CK55" i="11"/>
  <c r="CK53" i="11"/>
  <c r="CK51" i="11"/>
  <c r="CK49" i="11"/>
  <c r="CK47" i="11"/>
  <c r="CK45" i="11"/>
  <c r="CK43" i="11"/>
  <c r="CK41" i="11"/>
  <c r="CK39" i="11"/>
  <c r="CK37" i="11"/>
  <c r="CK35" i="11"/>
  <c r="CK33" i="11"/>
  <c r="CK31" i="11"/>
  <c r="CK29" i="11"/>
  <c r="CK27" i="11"/>
  <c r="CK25" i="11"/>
  <c r="CK23" i="11"/>
  <c r="CK21" i="11"/>
  <c r="CK19" i="11"/>
  <c r="CK17" i="11"/>
  <c r="CJ67" i="11"/>
  <c r="CJ65" i="11"/>
  <c r="CJ63" i="11"/>
  <c r="CJ61" i="11"/>
  <c r="CJ59" i="11"/>
  <c r="CJ57" i="11"/>
  <c r="CJ55" i="11"/>
  <c r="CJ53" i="11"/>
  <c r="CJ51" i="11"/>
  <c r="CJ49" i="11"/>
  <c r="CJ47" i="11"/>
  <c r="CJ45" i="11"/>
  <c r="CJ43" i="11"/>
  <c r="CJ41" i="11"/>
  <c r="CJ39" i="11"/>
  <c r="CJ37" i="11"/>
  <c r="CJ35" i="11"/>
  <c r="CJ33" i="11"/>
  <c r="CJ31" i="11"/>
  <c r="CJ29" i="11"/>
  <c r="CJ27" i="11"/>
  <c r="CJ25" i="11"/>
  <c r="CJ23" i="11"/>
  <c r="CJ21" i="11"/>
  <c r="CJ19" i="11"/>
  <c r="CJ17" i="11"/>
  <c r="CH67" i="11"/>
  <c r="CH65" i="11"/>
  <c r="CH63" i="11"/>
  <c r="CH61" i="11"/>
  <c r="CH59" i="11"/>
  <c r="CH57" i="11"/>
  <c r="CH55" i="11"/>
  <c r="CG67" i="11"/>
  <c r="CG65" i="11"/>
  <c r="CG63" i="11"/>
  <c r="CG61" i="11"/>
  <c r="D10" i="9" s="1"/>
  <c r="CG59" i="11"/>
  <c r="CG57" i="11"/>
  <c r="CG55" i="11"/>
  <c r="CG53" i="11"/>
  <c r="CG51" i="11"/>
  <c r="CG49" i="11"/>
  <c r="CG47" i="11"/>
  <c r="CG45" i="11"/>
  <c r="CG43" i="11"/>
  <c r="CG41" i="11"/>
  <c r="CG39" i="11"/>
  <c r="CG37" i="11"/>
  <c r="CG35" i="11"/>
  <c r="CG33" i="11"/>
  <c r="CG31" i="11"/>
  <c r="CG29" i="11"/>
  <c r="CG27" i="11"/>
  <c r="CG25" i="11"/>
  <c r="CG23" i="11"/>
  <c r="CG21" i="11"/>
  <c r="CG19" i="11"/>
  <c r="CG17" i="11"/>
  <c r="CP66" i="11"/>
  <c r="CP64" i="11"/>
  <c r="CP62" i="11"/>
  <c r="CP60" i="11"/>
  <c r="CP58" i="11"/>
  <c r="CP56" i="11"/>
  <c r="CP54" i="11"/>
  <c r="CP52" i="11"/>
  <c r="CP50" i="11"/>
  <c r="CP48" i="11"/>
  <c r="CP46" i="11"/>
  <c r="CP44" i="11"/>
  <c r="CP42" i="11"/>
  <c r="CP40" i="11"/>
  <c r="CP38" i="11"/>
  <c r="CP36" i="11"/>
  <c r="CP34" i="11"/>
  <c r="CP32" i="11"/>
  <c r="CP30" i="11"/>
  <c r="CP28" i="11"/>
  <c r="CP26" i="11"/>
  <c r="CP24" i="11"/>
  <c r="CP22" i="11"/>
  <c r="CP20" i="11"/>
  <c r="CP18" i="11"/>
  <c r="CP16" i="11"/>
  <c r="CO66" i="11"/>
  <c r="CO64" i="11"/>
  <c r="CO62" i="11"/>
  <c r="CO60" i="11"/>
  <c r="CO58" i="11"/>
  <c r="CO56" i="11"/>
  <c r="CO54" i="11"/>
  <c r="CO52" i="11"/>
  <c r="CO50" i="11"/>
  <c r="CN66" i="11"/>
  <c r="CN63" i="11"/>
  <c r="CH60" i="11"/>
  <c r="CL56" i="11"/>
  <c r="CH53" i="11"/>
  <c r="CH50" i="11"/>
  <c r="CQ46" i="11"/>
  <c r="CH44" i="11"/>
  <c r="CQ40" i="11"/>
  <c r="CH38" i="11"/>
  <c r="CQ34" i="11"/>
  <c r="CH32" i="11"/>
  <c r="CQ28" i="11"/>
  <c r="CH26" i="11"/>
  <c r="CQ22" i="11"/>
  <c r="CH20" i="11"/>
  <c r="CQ16" i="11"/>
  <c r="CM66" i="11"/>
  <c r="CI63" i="11"/>
  <c r="CG60" i="11"/>
  <c r="CK56" i="11"/>
  <c r="CF53" i="11"/>
  <c r="CG50" i="11"/>
  <c r="CO46" i="11"/>
  <c r="CG44" i="11"/>
  <c r="CO40" i="11"/>
  <c r="CG38" i="11"/>
  <c r="CO34" i="11"/>
  <c r="CG32" i="11"/>
  <c r="CO28" i="11"/>
  <c r="CG26" i="11"/>
  <c r="CO22" i="11"/>
  <c r="CG20" i="11"/>
  <c r="CO16" i="11"/>
  <c r="CK66" i="11"/>
  <c r="CQ62" i="11"/>
  <c r="CQ59" i="11"/>
  <c r="CI56" i="11"/>
  <c r="CN52" i="11"/>
  <c r="CQ49" i="11"/>
  <c r="CM46" i="11"/>
  <c r="CQ43" i="11"/>
  <c r="CM40" i="11"/>
  <c r="CQ37" i="11"/>
  <c r="CM34" i="11"/>
  <c r="CQ31" i="11"/>
  <c r="CM28" i="11"/>
  <c r="CQ25" i="11"/>
  <c r="CM22" i="11"/>
  <c r="CQ19" i="11"/>
  <c r="CM16" i="11"/>
  <c r="I11" i="11"/>
  <c r="CF66" i="11"/>
  <c r="CJ62" i="11"/>
  <c r="CN58" i="11"/>
  <c r="CN55" i="11"/>
  <c r="CI52" i="11"/>
  <c r="CQ48" i="11"/>
  <c r="CH46" i="11"/>
  <c r="CQ42" i="11"/>
  <c r="CH40" i="11"/>
  <c r="CQ36" i="11"/>
  <c r="CH34" i="11"/>
  <c r="CQ30" i="11"/>
  <c r="CH28" i="11"/>
  <c r="CQ24" i="11"/>
  <c r="CH22" i="11"/>
  <c r="CQ18" i="11"/>
  <c r="CH16" i="11"/>
  <c r="CQ65" i="11"/>
  <c r="CI62" i="11"/>
  <c r="CM58" i="11"/>
  <c r="CI55" i="11"/>
  <c r="CH52" i="11"/>
  <c r="CO48" i="11"/>
  <c r="CG46" i="11"/>
  <c r="CO42" i="11"/>
  <c r="CG40" i="11"/>
  <c r="CO36" i="11"/>
  <c r="CQ64" i="11"/>
  <c r="CQ61" i="11"/>
  <c r="CI58" i="11"/>
  <c r="CM54" i="11"/>
  <c r="CN51" i="11"/>
  <c r="CK48" i="11"/>
  <c r="CI45" i="11"/>
  <c r="CK42" i="11"/>
  <c r="CI39" i="11"/>
  <c r="CK36" i="11"/>
  <c r="CI33" i="11"/>
  <c r="CH66" i="11"/>
  <c r="CI61" i="11"/>
  <c r="H10" i="9" s="1"/>
  <c r="CQ56" i="11"/>
  <c r="CK52" i="11"/>
  <c r="CI48" i="11"/>
  <c r="CK44" i="11"/>
  <c r="CJ40" i="11"/>
  <c r="CI36" i="11"/>
  <c r="CL32" i="11"/>
  <c r="CN28" i="11"/>
  <c r="CF25" i="11"/>
  <c r="CN21" i="11"/>
  <c r="CH18" i="11"/>
  <c r="CG66" i="11"/>
  <c r="CF61" i="11"/>
  <c r="CN56" i="11"/>
  <c r="CJ52" i="11"/>
  <c r="CH48" i="11"/>
  <c r="CJ44" i="11"/>
  <c r="CI40" i="11"/>
  <c r="CH36" i="11"/>
  <c r="CK32" i="11"/>
  <c r="CL28" i="11"/>
  <c r="CO24" i="11"/>
  <c r="CI21" i="11"/>
  <c r="CG18" i="11"/>
  <c r="C11" i="11"/>
  <c r="CI65" i="11"/>
  <c r="CN60" i="11"/>
  <c r="CJ56" i="11"/>
  <c r="CF52" i="11"/>
  <c r="CF48" i="11"/>
  <c r="CF44" i="11"/>
  <c r="CQ39" i="11"/>
  <c r="CF36" i="11"/>
  <c r="CI32" i="11"/>
  <c r="CJ28" i="11"/>
  <c r="CM24" i="11"/>
  <c r="CF21" i="11"/>
  <c r="CQ17" i="11"/>
  <c r="CF65" i="11"/>
  <c r="CM60" i="11"/>
  <c r="CH56" i="11"/>
  <c r="CQ51" i="11"/>
  <c r="CQ47" i="11"/>
  <c r="CN43" i="11"/>
  <c r="CN39" i="11"/>
  <c r="CQ35" i="11"/>
  <c r="CF32" i="11"/>
  <c r="CI28" i="11"/>
  <c r="CL24" i="11"/>
  <c r="CQ20" i="11"/>
  <c r="CN17" i="11"/>
  <c r="CN64" i="11"/>
  <c r="CL60" i="11"/>
  <c r="CG56" i="11"/>
  <c r="CI51" i="11"/>
  <c r="CN47" i="11"/>
  <c r="CI43" i="11"/>
  <c r="CH39" i="11"/>
  <c r="CN35" i="11"/>
  <c r="CN31" i="11"/>
  <c r="CG28" i="11"/>
  <c r="CK24" i="11"/>
  <c r="CO20" i="11"/>
  <c r="CI17" i="11"/>
  <c r="CJ60" i="11"/>
  <c r="CF51" i="11"/>
  <c r="CF43" i="11"/>
  <c r="CH35" i="11"/>
  <c r="CQ27" i="11"/>
  <c r="CM20" i="11"/>
  <c r="CM64" i="11"/>
  <c r="CK60" i="11"/>
  <c r="CF56" i="11"/>
  <c r="CH51" i="11"/>
  <c r="CI47" i="11"/>
  <c r="CH43" i="11"/>
  <c r="CF39" i="11"/>
  <c r="CI35" i="11"/>
  <c r="CI31" i="11"/>
  <c r="CF28" i="11"/>
  <c r="CJ24" i="11"/>
  <c r="CN20" i="11"/>
  <c r="CH17" i="11"/>
  <c r="CL64" i="11"/>
  <c r="CQ55" i="11"/>
  <c r="CH47" i="11"/>
  <c r="CQ38" i="11"/>
  <c r="CH31" i="11"/>
  <c r="CI24" i="11"/>
  <c r="CF17" i="11"/>
  <c r="CK64" i="11"/>
  <c r="CI60" i="11"/>
  <c r="CF55" i="11"/>
  <c r="CQ50" i="11"/>
  <c r="CF47" i="11"/>
  <c r="CN42" i="11"/>
  <c r="CO38" i="11"/>
  <c r="CF35" i="11"/>
  <c r="CF31" i="11"/>
  <c r="CN27" i="11"/>
  <c r="CH24" i="11"/>
  <c r="CL20" i="11"/>
  <c r="CN16" i="11"/>
  <c r="CJ64" i="11"/>
  <c r="CF60" i="11"/>
  <c r="CQ54" i="11"/>
  <c r="CN50" i="11"/>
  <c r="CN46" i="11"/>
  <c r="CM42" i="11"/>
  <c r="CN38" i="11"/>
  <c r="CN34" i="11"/>
  <c r="CO30" i="11"/>
  <c r="CI27" i="11"/>
  <c r="CG24" i="11"/>
  <c r="CK20" i="11"/>
  <c r="CL16" i="11"/>
  <c r="CI64" i="11"/>
  <c r="CN59" i="11"/>
  <c r="CN54" i="11"/>
  <c r="CM50" i="11"/>
  <c r="CL46" i="11"/>
  <c r="CL42" i="11"/>
  <c r="CM38" i="11"/>
  <c r="CL34" i="11"/>
  <c r="CN30" i="11"/>
  <c r="CH27" i="11"/>
  <c r="CF24" i="11"/>
  <c r="CJ20" i="11"/>
  <c r="CK16" i="11"/>
  <c r="CH64" i="11"/>
  <c r="CI59" i="11"/>
  <c r="CL54" i="11"/>
  <c r="CL50" i="11"/>
  <c r="CK46" i="11"/>
  <c r="CJ42" i="11"/>
  <c r="CL38" i="11"/>
  <c r="CK34" i="11"/>
  <c r="CM30" i="11"/>
  <c r="CF27" i="11"/>
  <c r="CQ23" i="11"/>
  <c r="CI20" i="11"/>
  <c r="CJ16" i="11"/>
  <c r="CG64" i="11"/>
  <c r="CF59" i="11"/>
  <c r="CK54" i="11"/>
  <c r="CK50" i="11"/>
  <c r="CJ46" i="11"/>
  <c r="CI42" i="11"/>
  <c r="CK38" i="11"/>
  <c r="CJ34" i="11"/>
  <c r="CL30" i="11"/>
  <c r="CQ26" i="11"/>
  <c r="CN23" i="11"/>
  <c r="CF20" i="11"/>
  <c r="CI16" i="11"/>
  <c r="CF64" i="11"/>
  <c r="CQ58" i="11"/>
  <c r="CJ54" i="11"/>
  <c r="CJ50" i="11"/>
  <c r="CI46" i="11"/>
  <c r="CH42" i="11"/>
  <c r="CJ38" i="11"/>
  <c r="CI34" i="11"/>
  <c r="CK30" i="11"/>
  <c r="CO26" i="11"/>
  <c r="CI23" i="11"/>
  <c r="CN19" i="11"/>
  <c r="CG16" i="11"/>
  <c r="CQ63" i="11"/>
  <c r="CL58" i="11"/>
  <c r="CI54" i="11"/>
  <c r="CI50" i="11"/>
  <c r="CF46" i="11"/>
  <c r="CG42" i="11"/>
  <c r="CI38" i="11"/>
  <c r="CG34" i="11"/>
  <c r="CJ30" i="11"/>
  <c r="CN26" i="11"/>
  <c r="CH23" i="11"/>
  <c r="CI19" i="11"/>
  <c r="CF16" i="11"/>
  <c r="CN67" i="11"/>
  <c r="CM62" i="11"/>
  <c r="CH58" i="11"/>
  <c r="CF54" i="11"/>
  <c r="CI49" i="11"/>
  <c r="CH45" i="11"/>
  <c r="CN41" i="11"/>
  <c r="CI37" i="11"/>
  <c r="CN33" i="11"/>
  <c r="CG30" i="11"/>
  <c r="CK26" i="11"/>
  <c r="CL22" i="11"/>
  <c r="CO18" i="11"/>
  <c r="CN62" i="11"/>
  <c r="CL52" i="11"/>
  <c r="CF41" i="11"/>
  <c r="CH30" i="11"/>
  <c r="CQ21" i="11"/>
  <c r="CG62" i="11"/>
  <c r="CJ36" i="11"/>
  <c r="CL62" i="11"/>
  <c r="CG52" i="11"/>
  <c r="CN40" i="11"/>
  <c r="CF30" i="11"/>
  <c r="CH21" i="11"/>
  <c r="CF58" i="11"/>
  <c r="CK62" i="11"/>
  <c r="CF50" i="11"/>
  <c r="CL40" i="11"/>
  <c r="CQ29" i="11"/>
  <c r="CH19" i="11"/>
  <c r="CH49" i="11"/>
  <c r="CI29" i="11"/>
  <c r="CN18" i="11"/>
  <c r="CF26" i="11"/>
  <c r="CH62" i="11"/>
  <c r="CN49" i="11"/>
  <c r="CK40" i="11"/>
  <c r="CN29" i="11"/>
  <c r="CF19" i="11"/>
  <c r="CF40" i="11"/>
  <c r="CQ45" i="11"/>
  <c r="CF62" i="11"/>
  <c r="CF49" i="11"/>
  <c r="CF38" i="11"/>
  <c r="CH29" i="11"/>
  <c r="CM18" i="11"/>
  <c r="CM48" i="11"/>
  <c r="CH37" i="11"/>
  <c r="CK28" i="11"/>
  <c r="CK18" i="11"/>
  <c r="CL36" i="11"/>
  <c r="CN45" i="11"/>
  <c r="CN61" i="11"/>
  <c r="CN48" i="11"/>
  <c r="CN37" i="11"/>
  <c r="CF29" i="11"/>
  <c r="CL18" i="11"/>
  <c r="CQ60" i="11"/>
  <c r="CK58" i="11"/>
  <c r="CL48" i="11"/>
  <c r="CF37" i="11"/>
  <c r="CM26" i="11"/>
  <c r="CJ18" i="11"/>
  <c r="CG58" i="11"/>
  <c r="CI26" i="11"/>
  <c r="CJ58" i="11"/>
  <c r="CJ48" i="11"/>
  <c r="CN36" i="11"/>
  <c r="CL26" i="11"/>
  <c r="CI18" i="11"/>
  <c r="CG48" i="11"/>
  <c r="CM36" i="11"/>
  <c r="CJ26" i="11"/>
  <c r="CF18" i="11"/>
  <c r="CQ57" i="11"/>
  <c r="CN57" i="11"/>
  <c r="CF45" i="11"/>
  <c r="CG36" i="11"/>
  <c r="CN25" i="11"/>
  <c r="K11" i="11"/>
  <c r="J11" i="11"/>
  <c r="CQ67" i="11"/>
  <c r="CO44" i="11"/>
  <c r="CQ33" i="11"/>
  <c r="CH25" i="11"/>
  <c r="H11" i="11"/>
  <c r="CI67" i="11"/>
  <c r="CI57" i="11"/>
  <c r="CQ44" i="11"/>
  <c r="CF34" i="11"/>
  <c r="CI25" i="11"/>
  <c r="CF57" i="11"/>
  <c r="CF67" i="11"/>
  <c r="CH54" i="11"/>
  <c r="CM44" i="11"/>
  <c r="CF33" i="11"/>
  <c r="CF23" i="11"/>
  <c r="F11" i="11"/>
  <c r="CQ66" i="11"/>
  <c r="CG54" i="11"/>
  <c r="CL44" i="11"/>
  <c r="CQ32" i="11"/>
  <c r="CN22" i="11"/>
  <c r="E11" i="11"/>
  <c r="CL66" i="11"/>
  <c r="CM52" i="11"/>
  <c r="CQ41" i="11"/>
  <c r="CH33" i="11"/>
  <c r="CN32" i="11"/>
  <c r="CI30" i="11"/>
  <c r="CI66" i="11"/>
  <c r="CN44" i="11"/>
  <c r="CI44" i="11"/>
  <c r="CM32" i="11"/>
  <c r="G11" i="11"/>
  <c r="CF42" i="11"/>
  <c r="CI41" i="11"/>
  <c r="CK22" i="11"/>
  <c r="CN65" i="11"/>
  <c r="CM56" i="11"/>
  <c r="CN53" i="11"/>
  <c r="CF63" i="11"/>
  <c r="CQ53" i="11"/>
  <c r="CI53" i="11"/>
  <c r="CH41" i="11"/>
  <c r="CF22" i="11"/>
  <c r="D11" i="11"/>
  <c r="D9" i="9" s="1"/>
  <c r="CO32" i="11"/>
  <c r="CJ32" i="11"/>
  <c r="CG22" i="11"/>
  <c r="CQ52" i="11"/>
  <c r="CN24" i="11"/>
  <c r="CJ66" i="11"/>
  <c r="CJ22" i="11"/>
  <c r="CI22" i="11"/>
  <c r="R54" i="3"/>
  <c r="R56" i="3"/>
  <c r="N4" i="3"/>
  <c r="Q4" i="3"/>
  <c r="R7" i="3"/>
  <c r="R9" i="3"/>
  <c r="R11" i="3"/>
  <c r="R13" i="3"/>
  <c r="R15" i="3"/>
  <c r="R17" i="3"/>
  <c r="R19" i="3"/>
  <c r="R21" i="3"/>
  <c r="R23" i="3"/>
  <c r="R25" i="3"/>
  <c r="R27" i="3"/>
  <c r="R29" i="3"/>
  <c r="R31" i="3"/>
  <c r="R33" i="3"/>
  <c r="R35" i="3"/>
  <c r="R37" i="3"/>
  <c r="R39" i="3"/>
  <c r="R41" i="3"/>
  <c r="R43" i="3"/>
  <c r="R45" i="3"/>
  <c r="R47" i="3"/>
  <c r="I4" i="3"/>
  <c r="R49" i="3"/>
  <c r="J4" i="3"/>
  <c r="H4" i="3"/>
  <c r="K4" i="3"/>
  <c r="L4" i="3"/>
  <c r="R53" i="3"/>
  <c r="R55" i="3"/>
  <c r="R57" i="3"/>
  <c r="O4" i="3"/>
  <c r="P4" i="3"/>
  <c r="R24" i="3"/>
  <c r="R26" i="3"/>
  <c r="R28" i="3"/>
  <c r="R30" i="3"/>
  <c r="R32" i="3"/>
  <c r="R34" i="3"/>
  <c r="R36" i="3"/>
  <c r="R38" i="3"/>
  <c r="R40" i="3"/>
  <c r="R42" i="3"/>
  <c r="R44" i="3"/>
  <c r="R46" i="3"/>
  <c r="R48" i="3"/>
  <c r="R50" i="3"/>
  <c r="R52" i="3"/>
  <c r="G4" i="3"/>
  <c r="R51" i="3"/>
  <c r="F4" i="3"/>
  <c r="E9" i="9" l="1"/>
  <c r="E15" i="5"/>
  <c r="Q27" i="4"/>
  <c r="Q25" i="4"/>
  <c r="R25" i="4" s="1"/>
  <c r="Q23" i="4"/>
  <c r="R23" i="4" s="1"/>
  <c r="Q30" i="4"/>
  <c r="Y30" i="4" s="1"/>
  <c r="Q21" i="4"/>
  <c r="R21" i="4" s="1"/>
  <c r="Q59" i="4"/>
  <c r="R59" i="4" s="1"/>
  <c r="Q19" i="4"/>
  <c r="Y19" i="4" s="1"/>
  <c r="Q17" i="4"/>
  <c r="Q61" i="4"/>
  <c r="Q57" i="4"/>
  <c r="R57" i="4" s="1"/>
  <c r="Q15" i="4"/>
  <c r="Q12" i="4"/>
  <c r="Q28" i="4"/>
  <c r="R39" i="14"/>
  <c r="Q55" i="4"/>
  <c r="R55" i="4" s="1"/>
  <c r="Q11" i="4"/>
  <c r="Q33" i="4"/>
  <c r="Y33" i="4" s="1"/>
  <c r="Q29" i="4"/>
  <c r="BQ67" i="11"/>
  <c r="BQ65" i="11"/>
  <c r="BQ63" i="11"/>
  <c r="BQ61" i="11"/>
  <c r="BQ59" i="11"/>
  <c r="BQ57" i="11"/>
  <c r="BQ55" i="11"/>
  <c r="BQ53" i="11"/>
  <c r="BQ51" i="11"/>
  <c r="BQ49" i="11"/>
  <c r="BQ47" i="11"/>
  <c r="BQ45" i="11"/>
  <c r="BQ43" i="11"/>
  <c r="BQ41" i="11"/>
  <c r="BQ39" i="11"/>
  <c r="BQ37" i="11"/>
  <c r="BQ35" i="11"/>
  <c r="BQ33" i="11"/>
  <c r="BQ31" i="11"/>
  <c r="BQ29" i="11"/>
  <c r="BQ27" i="11"/>
  <c r="BQ25" i="11"/>
  <c r="BQ23" i="11"/>
  <c r="BQ21" i="11"/>
  <c r="BQ19" i="11"/>
  <c r="BQ17" i="11"/>
  <c r="BP67" i="11"/>
  <c r="BP65" i="11"/>
  <c r="BP63" i="11"/>
  <c r="BP61" i="11"/>
  <c r="BP59" i="11"/>
  <c r="BP57" i="11"/>
  <c r="BP55" i="11"/>
  <c r="BP53" i="11"/>
  <c r="BP51" i="11"/>
  <c r="BP49" i="11"/>
  <c r="BP47" i="11"/>
  <c r="BP45" i="11"/>
  <c r="BP43" i="11"/>
  <c r="BN67" i="11"/>
  <c r="BN65" i="11"/>
  <c r="BN63" i="11"/>
  <c r="BN61" i="11"/>
  <c r="BN59" i="11"/>
  <c r="BN57" i="11"/>
  <c r="BN55" i="11"/>
  <c r="BN53" i="11"/>
  <c r="BN51" i="11"/>
  <c r="BN49" i="11"/>
  <c r="BL67" i="11"/>
  <c r="BL65" i="11"/>
  <c r="BL63" i="11"/>
  <c r="BL61" i="11"/>
  <c r="BL59" i="11"/>
  <c r="BL57" i="11"/>
  <c r="BL55" i="11"/>
  <c r="BL53" i="11"/>
  <c r="BL51" i="11"/>
  <c r="BL49" i="11"/>
  <c r="BL47" i="11"/>
  <c r="BL45" i="11"/>
  <c r="BL43" i="11"/>
  <c r="BL41" i="11"/>
  <c r="BL39" i="11"/>
  <c r="BL37" i="11"/>
  <c r="BL35" i="11"/>
  <c r="BK67" i="11"/>
  <c r="BK65" i="11"/>
  <c r="BK63" i="11"/>
  <c r="BK61" i="11"/>
  <c r="BK59" i="11"/>
  <c r="BK57" i="11"/>
  <c r="BK55" i="11"/>
  <c r="BK53" i="11"/>
  <c r="BK51" i="11"/>
  <c r="BK49" i="11"/>
  <c r="BK47" i="11"/>
  <c r="BK45" i="11"/>
  <c r="BK43" i="11"/>
  <c r="BK41" i="11"/>
  <c r="BK39" i="11"/>
  <c r="BK37" i="11"/>
  <c r="BK35" i="11"/>
  <c r="BK33" i="11"/>
  <c r="BK31" i="11"/>
  <c r="BK29" i="11"/>
  <c r="BK27" i="11"/>
  <c r="BK25" i="11"/>
  <c r="BK23" i="11"/>
  <c r="BK21" i="11"/>
  <c r="BK19" i="11"/>
  <c r="BK17" i="11"/>
  <c r="BH67" i="11"/>
  <c r="BH65" i="11"/>
  <c r="BH63" i="11"/>
  <c r="BH61" i="11"/>
  <c r="BH59" i="11"/>
  <c r="BH57" i="11"/>
  <c r="BH55" i="11"/>
  <c r="BH53" i="11"/>
  <c r="BH51" i="11"/>
  <c r="BH49" i="11"/>
  <c r="BH47" i="11"/>
  <c r="BH45" i="11"/>
  <c r="BH43" i="11"/>
  <c r="BO66" i="11"/>
  <c r="BI64" i="11"/>
  <c r="BJ61" i="11"/>
  <c r="BO58" i="11"/>
  <c r="BI56" i="11"/>
  <c r="BJ53" i="11"/>
  <c r="BN66" i="11"/>
  <c r="BH64" i="11"/>
  <c r="BI61" i="11"/>
  <c r="BN58" i="11"/>
  <c r="BH56" i="11"/>
  <c r="BI53" i="11"/>
  <c r="BL66" i="11"/>
  <c r="BF64" i="11"/>
  <c r="BF61" i="11"/>
  <c r="BL58" i="11"/>
  <c r="BF56" i="11"/>
  <c r="BF53" i="11"/>
  <c r="BL50" i="11"/>
  <c r="BF48" i="11"/>
  <c r="BI45" i="11"/>
  <c r="BO42" i="11"/>
  <c r="BL40" i="11"/>
  <c r="BI38" i="11"/>
  <c r="BF36" i="11"/>
  <c r="BN33" i="11"/>
  <c r="BL31" i="11"/>
  <c r="BI29" i="11"/>
  <c r="BG27" i="11"/>
  <c r="BQ24" i="11"/>
  <c r="BO22" i="11"/>
  <c r="BM20" i="11"/>
  <c r="BK18" i="11"/>
  <c r="BI16" i="11"/>
  <c r="BI67" i="11"/>
  <c r="BK64" i="11"/>
  <c r="BQ60" i="11"/>
  <c r="BH58" i="11"/>
  <c r="BQ54" i="11"/>
  <c r="BH52" i="11"/>
  <c r="BG49" i="11"/>
  <c r="BM46" i="11"/>
  <c r="BG44" i="11"/>
  <c r="BJ41" i="11"/>
  <c r="BF39" i="11"/>
  <c r="BN36" i="11"/>
  <c r="BJ34" i="11"/>
  <c r="BG32" i="11"/>
  <c r="BO29" i="11"/>
  <c r="BL27" i="11"/>
  <c r="BH25" i="11"/>
  <c r="BG67" i="11"/>
  <c r="BJ64" i="11"/>
  <c r="BP60" i="11"/>
  <c r="BG58" i="11"/>
  <c r="BP54" i="11"/>
  <c r="BG52" i="11"/>
  <c r="BF49" i="11"/>
  <c r="BL46" i="11"/>
  <c r="BF44" i="11"/>
  <c r="BI41" i="11"/>
  <c r="BQ38" i="11"/>
  <c r="BM36" i="11"/>
  <c r="BI34" i="11"/>
  <c r="BF32" i="11"/>
  <c r="BN29" i="11"/>
  <c r="BJ27" i="11"/>
  <c r="BG25" i="11"/>
  <c r="BP22" i="11"/>
  <c r="BL20" i="11"/>
  <c r="BI18" i="11"/>
  <c r="BQ66" i="11"/>
  <c r="BO63" i="11"/>
  <c r="BN60" i="11"/>
  <c r="BO57" i="11"/>
  <c r="BN54" i="11"/>
  <c r="BO51" i="11"/>
  <c r="BP48" i="11"/>
  <c r="BJ46" i="11"/>
  <c r="BN43" i="11"/>
  <c r="BG41" i="11"/>
  <c r="BO38" i="11"/>
  <c r="BK36" i="11"/>
  <c r="BG34" i="11"/>
  <c r="BO31" i="11"/>
  <c r="BL29" i="11"/>
  <c r="BH27" i="11"/>
  <c r="BP24" i="11"/>
  <c r="BM22" i="11"/>
  <c r="BJ20" i="11"/>
  <c r="BG18" i="11"/>
  <c r="BP66" i="11"/>
  <c r="BM66" i="11"/>
  <c r="BJ63" i="11"/>
  <c r="BL60" i="11"/>
  <c r="BJ57" i="11"/>
  <c r="BL54" i="11"/>
  <c r="BJ51" i="11"/>
  <c r="BN48" i="11"/>
  <c r="BH46" i="11"/>
  <c r="BJ43" i="11"/>
  <c r="BQ40" i="11"/>
  <c r="BM38" i="11"/>
  <c r="BI36" i="11"/>
  <c r="BP33" i="11"/>
  <c r="BM31" i="11"/>
  <c r="BH29" i="11"/>
  <c r="BQ26" i="11"/>
  <c r="BN24" i="11"/>
  <c r="BK22" i="11"/>
  <c r="BH20" i="11"/>
  <c r="BP17" i="11"/>
  <c r="BK66" i="11"/>
  <c r="BI63" i="11"/>
  <c r="BK60" i="11"/>
  <c r="BI57" i="11"/>
  <c r="BK54" i="11"/>
  <c r="BI51" i="11"/>
  <c r="BM48" i="11"/>
  <c r="BG46" i="11"/>
  <c r="BI43" i="11"/>
  <c r="BP40" i="11"/>
  <c r="BL38" i="11"/>
  <c r="BH36" i="11"/>
  <c r="BO33" i="11"/>
  <c r="BJ31" i="11"/>
  <c r="BG29" i="11"/>
  <c r="BP26" i="11"/>
  <c r="BM24" i="11"/>
  <c r="BJ22" i="11"/>
  <c r="BG20" i="11"/>
  <c r="BO17" i="11"/>
  <c r="N9" i="11"/>
  <c r="BI66" i="11"/>
  <c r="BF63" i="11"/>
  <c r="BI60" i="11"/>
  <c r="BF57" i="11"/>
  <c r="BI54" i="11"/>
  <c r="BF51" i="11"/>
  <c r="BK48" i="11"/>
  <c r="BO45" i="11"/>
  <c r="BF43" i="11"/>
  <c r="BN40" i="11"/>
  <c r="BJ38" i="11"/>
  <c r="BP35" i="11"/>
  <c r="BL33" i="11"/>
  <c r="BH31" i="11"/>
  <c r="BQ28" i="11"/>
  <c r="BN26" i="11"/>
  <c r="BK24" i="11"/>
  <c r="BH22" i="11"/>
  <c r="BP19" i="11"/>
  <c r="BM17" i="11"/>
  <c r="BH66" i="11"/>
  <c r="BQ62" i="11"/>
  <c r="BH60" i="11"/>
  <c r="BQ56" i="11"/>
  <c r="BH54" i="11"/>
  <c r="BQ50" i="11"/>
  <c r="BJ48" i="11"/>
  <c r="BN45" i="11"/>
  <c r="BQ42" i="11"/>
  <c r="BM40" i="11"/>
  <c r="BH38" i="11"/>
  <c r="BO35" i="11"/>
  <c r="BJ33" i="11"/>
  <c r="BG31" i="11"/>
  <c r="BP28" i="11"/>
  <c r="BM26" i="11"/>
  <c r="BJ24" i="11"/>
  <c r="BG22" i="11"/>
  <c r="BO19" i="11"/>
  <c r="BL17" i="11"/>
  <c r="K9" i="11"/>
  <c r="BG66" i="11"/>
  <c r="BP62" i="11"/>
  <c r="BG60" i="11"/>
  <c r="BP56" i="11"/>
  <c r="BG54" i="11"/>
  <c r="BP50" i="11"/>
  <c r="BI48" i="11"/>
  <c r="BM45" i="11"/>
  <c r="BP42" i="11"/>
  <c r="BK40" i="11"/>
  <c r="BO65" i="11"/>
  <c r="BN62" i="11"/>
  <c r="BO59" i="11"/>
  <c r="BN56" i="11"/>
  <c r="BO53" i="11"/>
  <c r="BN50" i="11"/>
  <c r="BG48" i="11"/>
  <c r="BG45" i="11"/>
  <c r="BM42" i="11"/>
  <c r="BI40" i="11"/>
  <c r="BP37" i="11"/>
  <c r="BJ35" i="11"/>
  <c r="BG33" i="11"/>
  <c r="BP30" i="11"/>
  <c r="BM28" i="11"/>
  <c r="BJ26" i="11"/>
  <c r="BG24" i="11"/>
  <c r="BO21" i="11"/>
  <c r="BL19" i="11"/>
  <c r="BH17" i="11"/>
  <c r="H9" i="11"/>
  <c r="G9" i="11"/>
  <c r="BM65" i="11"/>
  <c r="BM62" i="11"/>
  <c r="BM59" i="11"/>
  <c r="BM56" i="11"/>
  <c r="BM53" i="11"/>
  <c r="BM50" i="11"/>
  <c r="BO47" i="11"/>
  <c r="BF45" i="11"/>
  <c r="BL42" i="11"/>
  <c r="BH40" i="11"/>
  <c r="BO37" i="11"/>
  <c r="BI35" i="11"/>
  <c r="BF33" i="11"/>
  <c r="BO30" i="11"/>
  <c r="BL28" i="11"/>
  <c r="BI26" i="11"/>
  <c r="BF24" i="11"/>
  <c r="BN21" i="11"/>
  <c r="BJ19" i="11"/>
  <c r="BG17" i="11"/>
  <c r="BF65" i="11"/>
  <c r="BI62" i="11"/>
  <c r="BF59" i="11"/>
  <c r="BG56" i="11"/>
  <c r="BO52" i="11"/>
  <c r="BH50" i="11"/>
  <c r="BI47" i="11"/>
  <c r="BN44" i="11"/>
  <c r="BH42" i="11"/>
  <c r="BO39" i="11"/>
  <c r="BI37" i="11"/>
  <c r="BQ34" i="11"/>
  <c r="BN32" i="11"/>
  <c r="BK30" i="11"/>
  <c r="BH28" i="11"/>
  <c r="BP25" i="11"/>
  <c r="BM23" i="11"/>
  <c r="BI21" i="11"/>
  <c r="BF19" i="11"/>
  <c r="BO16" i="11"/>
  <c r="BH62" i="11"/>
  <c r="BK56" i="11"/>
  <c r="BO50" i="11"/>
  <c r="BI46" i="11"/>
  <c r="BM41" i="11"/>
  <c r="BF37" i="11"/>
  <c r="BP32" i="11"/>
  <c r="BF29" i="11"/>
  <c r="BJ25" i="11"/>
  <c r="BJ21" i="11"/>
  <c r="BF18" i="11"/>
  <c r="BL32" i="11"/>
  <c r="BM61" i="11"/>
  <c r="BP44" i="11"/>
  <c r="BL36" i="11"/>
  <c r="BL24" i="11"/>
  <c r="BF17" i="11"/>
  <c r="BI39" i="11"/>
  <c r="BJ16" i="11"/>
  <c r="BG53" i="11"/>
  <c r="BO43" i="11"/>
  <c r="BP34" i="11"/>
  <c r="BI27" i="11"/>
  <c r="C9" i="11"/>
  <c r="BF16" i="11"/>
  <c r="BG62" i="11"/>
  <c r="BJ56" i="11"/>
  <c r="BK50" i="11"/>
  <c r="BF46" i="11"/>
  <c r="BH41" i="11"/>
  <c r="BQ36" i="11"/>
  <c r="BO32" i="11"/>
  <c r="BO28" i="11"/>
  <c r="BI25" i="11"/>
  <c r="BH21" i="11"/>
  <c r="BN17" i="11"/>
  <c r="BO36" i="11"/>
  <c r="BJ55" i="11"/>
  <c r="BJ40" i="11"/>
  <c r="BK32" i="11"/>
  <c r="BQ20" i="11"/>
  <c r="BF35" i="11"/>
  <c r="BO67" i="11"/>
  <c r="BF62" i="11"/>
  <c r="BO55" i="11"/>
  <c r="BJ50" i="11"/>
  <c r="BJ45" i="11"/>
  <c r="BF41" i="11"/>
  <c r="BP36" i="11"/>
  <c r="BM32" i="11"/>
  <c r="BN28" i="11"/>
  <c r="BF25" i="11"/>
  <c r="BG21" i="11"/>
  <c r="BJ17" i="11"/>
  <c r="BK28" i="11"/>
  <c r="BJ67" i="11"/>
  <c r="BG50" i="11"/>
  <c r="BJ28" i="11"/>
  <c r="BF54" i="11"/>
  <c r="BN19" i="11"/>
  <c r="D9" i="11"/>
  <c r="BL48" i="11"/>
  <c r="BH16" i="11"/>
  <c r="BM67" i="11"/>
  <c r="BO61" i="11"/>
  <c r="BM55" i="11"/>
  <c r="BI50" i="11"/>
  <c r="BQ44" i="11"/>
  <c r="BO40" i="11"/>
  <c r="BO24" i="11"/>
  <c r="BF21" i="11"/>
  <c r="BI17" i="11"/>
  <c r="BF67" i="11"/>
  <c r="BG61" i="11"/>
  <c r="BI55" i="11"/>
  <c r="BF50" i="11"/>
  <c r="BO44" i="11"/>
  <c r="BG40" i="11"/>
  <c r="BJ36" i="11"/>
  <c r="BJ32" i="11"/>
  <c r="BI28" i="11"/>
  <c r="BI24" i="11"/>
  <c r="BP20" i="11"/>
  <c r="BQ16" i="11"/>
  <c r="M9" i="11"/>
  <c r="BH24" i="11"/>
  <c r="L9" i="11"/>
  <c r="BF66" i="11"/>
  <c r="BM60" i="11"/>
  <c r="BF55" i="11"/>
  <c r="BM49" i="11"/>
  <c r="BL44" i="11"/>
  <c r="BP39" i="11"/>
  <c r="BN35" i="11"/>
  <c r="BH32" i="11"/>
  <c r="BF28" i="11"/>
  <c r="BP23" i="11"/>
  <c r="BN20" i="11"/>
  <c r="BN16" i="11"/>
  <c r="J9" i="11"/>
  <c r="E9" i="11"/>
  <c r="BM27" i="11"/>
  <c r="BG59" i="11"/>
  <c r="BQ30" i="11"/>
  <c r="BJ66" i="11"/>
  <c r="BO60" i="11"/>
  <c r="BG55" i="11"/>
  <c r="BO49" i="11"/>
  <c r="BM44" i="11"/>
  <c r="BF40" i="11"/>
  <c r="BG36" i="11"/>
  <c r="BI32" i="11"/>
  <c r="BG28" i="11"/>
  <c r="BO20" i="11"/>
  <c r="BP16" i="11"/>
  <c r="BJ65" i="11"/>
  <c r="BJ60" i="11"/>
  <c r="BO54" i="11"/>
  <c r="BJ49" i="11"/>
  <c r="BK44" i="11"/>
  <c r="BN39" i="11"/>
  <c r="BM35" i="11"/>
  <c r="BP31" i="11"/>
  <c r="BP27" i="11"/>
  <c r="BO23" i="11"/>
  <c r="BK20" i="11"/>
  <c r="BM16" i="11"/>
  <c r="I9" i="11"/>
  <c r="BG35" i="11"/>
  <c r="BI59" i="11"/>
  <c r="BH44" i="11"/>
  <c r="BJ23" i="11"/>
  <c r="BI23" i="11"/>
  <c r="BI65" i="11"/>
  <c r="BF60" i="11"/>
  <c r="BM54" i="11"/>
  <c r="BI49" i="11"/>
  <c r="BJ44" i="11"/>
  <c r="BM39" i="11"/>
  <c r="BH35" i="11"/>
  <c r="BN31" i="11"/>
  <c r="BO27" i="11"/>
  <c r="BN23" i="11"/>
  <c r="BI20" i="11"/>
  <c r="BL16" i="11"/>
  <c r="F9" i="11"/>
  <c r="BG65" i="11"/>
  <c r="BJ59" i="11"/>
  <c r="BJ54" i="11"/>
  <c r="BQ48" i="11"/>
  <c r="BI44" i="11"/>
  <c r="BJ39" i="11"/>
  <c r="BI31" i="11"/>
  <c r="BL23" i="11"/>
  <c r="BF20" i="11"/>
  <c r="BK16" i="11"/>
  <c r="BQ64" i="11"/>
  <c r="BO48" i="11"/>
  <c r="BF31" i="11"/>
  <c r="BP64" i="11"/>
  <c r="BM19" i="11"/>
  <c r="BN27" i="11"/>
  <c r="BH39" i="11"/>
  <c r="BO64" i="11"/>
  <c r="BQ58" i="11"/>
  <c r="BQ52" i="11"/>
  <c r="BH48" i="11"/>
  <c r="BM43" i="11"/>
  <c r="BG39" i="11"/>
  <c r="BO34" i="11"/>
  <c r="BN30" i="11"/>
  <c r="BF27" i="11"/>
  <c r="BH23" i="11"/>
  <c r="BI19" i="11"/>
  <c r="BG16" i="11"/>
  <c r="BM58" i="11"/>
  <c r="BM47" i="11"/>
  <c r="BN38" i="11"/>
  <c r="BL30" i="11"/>
  <c r="BF23" i="11"/>
  <c r="BN64" i="11"/>
  <c r="BP58" i="11"/>
  <c r="BP52" i="11"/>
  <c r="BN47" i="11"/>
  <c r="BG43" i="11"/>
  <c r="BP38" i="11"/>
  <c r="BN34" i="11"/>
  <c r="BM30" i="11"/>
  <c r="BO26" i="11"/>
  <c r="BG23" i="11"/>
  <c r="BH19" i="11"/>
  <c r="BM64" i="11"/>
  <c r="BN52" i="11"/>
  <c r="BN42" i="11"/>
  <c r="BM34" i="11"/>
  <c r="BL26" i="11"/>
  <c r="BG19" i="11"/>
  <c r="BG64" i="11"/>
  <c r="BJ58" i="11"/>
  <c r="BL52" i="11"/>
  <c r="BG47" i="11"/>
  <c r="BJ42" i="11"/>
  <c r="BG38" i="11"/>
  <c r="BK34" i="11"/>
  <c r="BI30" i="11"/>
  <c r="BH26" i="11"/>
  <c r="BN22" i="11"/>
  <c r="BP18" i="11"/>
  <c r="BM63" i="11"/>
  <c r="BI58" i="11"/>
  <c r="BK52" i="11"/>
  <c r="BF47" i="11"/>
  <c r="BI42" i="11"/>
  <c r="BF38" i="11"/>
  <c r="BH34" i="11"/>
  <c r="BH30" i="11"/>
  <c r="BG26" i="11"/>
  <c r="BL22" i="11"/>
  <c r="BO18" i="11"/>
  <c r="BL56" i="11"/>
  <c r="BG37" i="11"/>
  <c r="BL21" i="11"/>
  <c r="BI52" i="11"/>
  <c r="BF52" i="11"/>
  <c r="BI33" i="11"/>
  <c r="BH33" i="11"/>
  <c r="BJ47" i="11"/>
  <c r="BJ30" i="11"/>
  <c r="BQ46" i="11"/>
  <c r="BP46" i="11"/>
  <c r="BO46" i="11"/>
  <c r="BM29" i="11"/>
  <c r="BJ29" i="11"/>
  <c r="BK26" i="11"/>
  <c r="BF26" i="11"/>
  <c r="BK62" i="11"/>
  <c r="BF58" i="11"/>
  <c r="BP21" i="11"/>
  <c r="BM52" i="11"/>
  <c r="BL34" i="11"/>
  <c r="BQ18" i="11"/>
  <c r="BJ52" i="11"/>
  <c r="BF34" i="11"/>
  <c r="BN18" i="11"/>
  <c r="BM18" i="11"/>
  <c r="BL18" i="11"/>
  <c r="BM51" i="11"/>
  <c r="BJ18" i="11"/>
  <c r="BG30" i="11"/>
  <c r="BF30" i="11"/>
  <c r="BN46" i="11"/>
  <c r="BK46" i="11"/>
  <c r="BK42" i="11"/>
  <c r="BG42" i="11"/>
  <c r="BJ62" i="11"/>
  <c r="BK58" i="11"/>
  <c r="BQ22" i="11"/>
  <c r="BM37" i="11"/>
  <c r="BM33" i="11"/>
  <c r="BG51" i="11"/>
  <c r="BQ32" i="11"/>
  <c r="BH18" i="11"/>
  <c r="BP29" i="11"/>
  <c r="BG63" i="11"/>
  <c r="BN25" i="11"/>
  <c r="BK38" i="11"/>
  <c r="BI22" i="11"/>
  <c r="BF22" i="11"/>
  <c r="BH37" i="11"/>
  <c r="BL62" i="11"/>
  <c r="BP41" i="11"/>
  <c r="BM57" i="11"/>
  <c r="BJ37" i="11"/>
  <c r="BM25" i="11"/>
  <c r="BN41" i="11"/>
  <c r="BM21" i="11"/>
  <c r="BL64" i="11"/>
  <c r="BO62" i="11"/>
  <c r="BF42" i="11"/>
  <c r="BO25" i="11"/>
  <c r="BO41" i="11"/>
  <c r="BL25" i="11"/>
  <c r="BN37" i="11"/>
  <c r="BG57" i="11"/>
  <c r="BO56" i="11"/>
  <c r="Q35" i="4"/>
  <c r="R35" i="4" s="1"/>
  <c r="Q32" i="4"/>
  <c r="Q13" i="4"/>
  <c r="Q56" i="4"/>
  <c r="Q53" i="4"/>
  <c r="R53" i="4" s="1"/>
  <c r="G6" i="6"/>
  <c r="F6" i="6"/>
  <c r="E6" i="6"/>
  <c r="D6" i="6"/>
  <c r="C6" i="6"/>
  <c r="Q36" i="4"/>
  <c r="R36" i="4" s="1"/>
  <c r="Q51" i="4"/>
  <c r="Y51" i="4" s="1"/>
  <c r="Q50" i="4"/>
  <c r="Y50" i="4" s="1"/>
  <c r="Q49" i="4"/>
  <c r="Q34" i="4"/>
  <c r="Y34" i="4" s="1"/>
  <c r="Q48" i="4"/>
  <c r="R48" i="4" s="1"/>
  <c r="Q26" i="4"/>
  <c r="R26" i="4" s="1"/>
  <c r="Q46" i="4"/>
  <c r="Y46" i="4" s="1"/>
  <c r="Q44" i="4"/>
  <c r="Q43" i="4"/>
  <c r="Q22" i="4"/>
  <c r="Y22" i="4" s="1"/>
  <c r="Q60" i="4"/>
  <c r="R60" i="4" s="1"/>
  <c r="Q58" i="4"/>
  <c r="R58" i="4" s="1"/>
  <c r="Q47" i="4"/>
  <c r="Q45" i="4"/>
  <c r="Q24" i="4"/>
  <c r="Y24" i="4" s="1"/>
  <c r="Q42" i="4"/>
  <c r="Q41" i="4"/>
  <c r="R41" i="4" s="1"/>
  <c r="R17" i="14"/>
  <c r="Q20" i="4"/>
  <c r="R20" i="4" s="1"/>
  <c r="Q31" i="4"/>
  <c r="Y31" i="4" s="1"/>
  <c r="R44" i="14"/>
  <c r="Q54" i="4"/>
  <c r="R54" i="4" s="1"/>
  <c r="Q52" i="4"/>
  <c r="R52" i="4" s="1"/>
  <c r="Q40" i="4"/>
  <c r="R38" i="14"/>
  <c r="Q39" i="4"/>
  <c r="R39" i="4" s="1"/>
  <c r="R16" i="14"/>
  <c r="Q18" i="4"/>
  <c r="Q38" i="4"/>
  <c r="Y38" i="4" s="1"/>
  <c r="Q37" i="4"/>
  <c r="Q16" i="4"/>
  <c r="Q14" i="4"/>
  <c r="R14" i="4" s="1"/>
  <c r="O56" i="14" l="1"/>
  <c r="V56" i="14"/>
  <c r="T56" i="14"/>
  <c r="R56" i="14"/>
  <c r="Y49" i="4"/>
  <c r="R49" i="4"/>
  <c r="Y15" i="4"/>
  <c r="R15" i="4"/>
  <c r="O42" i="14"/>
  <c r="Q42" i="14" s="1"/>
  <c r="R42" i="14"/>
  <c r="T42" i="14"/>
  <c r="O20" i="14"/>
  <c r="Q20" i="14" s="1"/>
  <c r="V20" i="14"/>
  <c r="T20" i="14"/>
  <c r="R20" i="14"/>
  <c r="O32" i="14"/>
  <c r="Q32" i="14" s="1"/>
  <c r="V32" i="14"/>
  <c r="T32" i="14"/>
  <c r="R32" i="14"/>
  <c r="T14" i="14"/>
  <c r="R14" i="14"/>
  <c r="O14" i="14"/>
  <c r="O53" i="14"/>
  <c r="V53" i="14"/>
  <c r="T53" i="14"/>
  <c r="R53" i="14"/>
  <c r="O57" i="14"/>
  <c r="V57" i="14"/>
  <c r="R57" i="14"/>
  <c r="T57" i="14"/>
  <c r="O61" i="14"/>
  <c r="V61" i="14"/>
  <c r="T61" i="14"/>
  <c r="R61" i="14"/>
  <c r="O65" i="14"/>
  <c r="T65" i="14"/>
  <c r="R65" i="14"/>
  <c r="V65" i="14"/>
  <c r="Y16" i="4"/>
  <c r="R16" i="4"/>
  <c r="Y37" i="4"/>
  <c r="R37" i="4"/>
  <c r="O54" i="14"/>
  <c r="V54" i="14"/>
  <c r="T54" i="14"/>
  <c r="R54" i="14"/>
  <c r="V59" i="14"/>
  <c r="T59" i="14"/>
  <c r="R59" i="14"/>
  <c r="O59" i="14"/>
  <c r="O62" i="14"/>
  <c r="V62" i="14"/>
  <c r="T62" i="14"/>
  <c r="R62" i="14"/>
  <c r="O66" i="14"/>
  <c r="T66" i="14"/>
  <c r="R66" i="14"/>
  <c r="V66" i="14"/>
  <c r="Y18" i="4"/>
  <c r="R18" i="4"/>
  <c r="Y17" i="4"/>
  <c r="R17" i="4"/>
  <c r="O34" i="14"/>
  <c r="Q34" i="14" s="1"/>
  <c r="V34" i="14"/>
  <c r="T34" i="14"/>
  <c r="R34" i="14"/>
  <c r="V29" i="14"/>
  <c r="T29" i="14"/>
  <c r="R29" i="14"/>
  <c r="O15" i="14"/>
  <c r="Q15" i="14" s="1"/>
  <c r="T15" i="14"/>
  <c r="R15" i="14"/>
  <c r="V15" i="14"/>
  <c r="D9" i="5"/>
  <c r="O36" i="14"/>
  <c r="Q36" i="14" s="1"/>
  <c r="V36" i="14"/>
  <c r="R36" i="14"/>
  <c r="T36" i="14"/>
  <c r="E9" i="5"/>
  <c r="O48" i="14"/>
  <c r="V48" i="14"/>
  <c r="T48" i="14"/>
  <c r="R48" i="14"/>
  <c r="F9" i="5"/>
  <c r="O55" i="14"/>
  <c r="V55" i="14"/>
  <c r="T55" i="14"/>
  <c r="R55" i="14"/>
  <c r="O49" i="14"/>
  <c r="R49" i="14"/>
  <c r="V49" i="14"/>
  <c r="T49" i="14"/>
  <c r="G9" i="5"/>
  <c r="O35" i="14"/>
  <c r="Q35" i="14" s="1"/>
  <c r="T35" i="14"/>
  <c r="V35" i="14"/>
  <c r="R35" i="14"/>
  <c r="O51" i="14"/>
  <c r="V51" i="14"/>
  <c r="T51" i="14"/>
  <c r="R51" i="14"/>
  <c r="Y43" i="4"/>
  <c r="R43" i="4"/>
  <c r="H9" i="5"/>
  <c r="Y29" i="4"/>
  <c r="R29" i="4"/>
  <c r="O47" i="14"/>
  <c r="V47" i="14"/>
  <c r="T47" i="14"/>
  <c r="R47" i="14"/>
  <c r="O63" i="14"/>
  <c r="V63" i="14"/>
  <c r="T63" i="14"/>
  <c r="R63" i="14"/>
  <c r="O31" i="14"/>
  <c r="Q31" i="14" s="1"/>
  <c r="V31" i="14"/>
  <c r="X31" i="14"/>
  <c r="T31" i="14"/>
  <c r="R31" i="14"/>
  <c r="I9" i="5"/>
  <c r="O24" i="14"/>
  <c r="Q24" i="14" s="1"/>
  <c r="R24" i="14"/>
  <c r="T24" i="14"/>
  <c r="R18" i="14"/>
  <c r="T18" i="14"/>
  <c r="O43" i="14"/>
  <c r="Q43" i="14" s="1"/>
  <c r="R43" i="14"/>
  <c r="O64" i="14"/>
  <c r="T64" i="14"/>
  <c r="R64" i="14"/>
  <c r="V64" i="14"/>
  <c r="O27" i="14"/>
  <c r="Q27" i="14" s="1"/>
  <c r="R27" i="14"/>
  <c r="O25" i="14"/>
  <c r="Q25" i="14" s="1"/>
  <c r="R25" i="14"/>
  <c r="O46" i="14"/>
  <c r="V46" i="14"/>
  <c r="T46" i="14"/>
  <c r="R46" i="14"/>
  <c r="Y11" i="4"/>
  <c r="Y6" i="4"/>
  <c r="W6" i="4"/>
  <c r="V6" i="4"/>
  <c r="U6" i="4"/>
  <c r="T6" i="4"/>
  <c r="Q8" i="4"/>
  <c r="Y65" i="4" s="1"/>
  <c r="S6" i="4"/>
  <c r="R11" i="4"/>
  <c r="O26" i="14"/>
  <c r="Q26" i="14" s="1"/>
  <c r="V26" i="14"/>
  <c r="T26" i="14"/>
  <c r="R26" i="14"/>
  <c r="O58" i="14"/>
  <c r="V58" i="14"/>
  <c r="R58" i="14"/>
  <c r="T58" i="14"/>
  <c r="O33" i="14"/>
  <c r="Q33" i="14" s="1"/>
  <c r="V33" i="14"/>
  <c r="T33" i="14"/>
  <c r="R33" i="14"/>
  <c r="T41" i="14"/>
  <c r="R41" i="14"/>
  <c r="V41" i="14"/>
  <c r="Y13" i="4"/>
  <c r="R13" i="4"/>
  <c r="O52" i="14"/>
  <c r="V52" i="14"/>
  <c r="T52" i="14"/>
  <c r="R52" i="14"/>
  <c r="O22" i="14"/>
  <c r="Q22" i="14" s="1"/>
  <c r="V22" i="14"/>
  <c r="T22" i="14"/>
  <c r="R22" i="14"/>
  <c r="R13" i="14"/>
  <c r="M7" i="14"/>
  <c r="O21" i="14"/>
  <c r="Q21" i="14" s="1"/>
  <c r="R21" i="14"/>
  <c r="T21" i="14"/>
  <c r="Y32" i="4"/>
  <c r="R32" i="4"/>
  <c r="Y27" i="4"/>
  <c r="R27" i="4"/>
  <c r="O30" i="14"/>
  <c r="Q30" i="14" s="1"/>
  <c r="X30" i="14"/>
  <c r="T30" i="14"/>
  <c r="R30" i="14"/>
  <c r="V30" i="14"/>
  <c r="O60" i="14"/>
  <c r="V60" i="14"/>
  <c r="T60" i="14"/>
  <c r="R60" i="14"/>
  <c r="V28" i="14"/>
  <c r="T28" i="14"/>
  <c r="R28" i="14"/>
  <c r="O50" i="14"/>
  <c r="V50" i="14"/>
  <c r="T50" i="14"/>
  <c r="R50" i="14"/>
  <c r="O23" i="14"/>
  <c r="Q23" i="14" s="1"/>
  <c r="R23" i="14"/>
  <c r="T7" i="4" l="1"/>
  <c r="D4" i="9" s="1"/>
  <c r="W7" i="4"/>
  <c r="G4" i="9" s="1"/>
  <c r="R8" i="4"/>
  <c r="V7" i="4" s="1"/>
  <c r="Q46" i="14"/>
  <c r="X46" i="14"/>
  <c r="Q14" i="14"/>
  <c r="O7" i="14"/>
  <c r="O5" i="14" s="1"/>
  <c r="Q63" i="14"/>
  <c r="X63" i="14"/>
  <c r="Q49" i="14"/>
  <c r="X49" i="14"/>
  <c r="T7" i="14"/>
  <c r="U6" i="14"/>
  <c r="Q54" i="14"/>
  <c r="X54" i="14"/>
  <c r="Q47" i="14"/>
  <c r="X47" i="14"/>
  <c r="Q58" i="14"/>
  <c r="X58" i="14"/>
  <c r="Q7" i="14"/>
  <c r="Q65" i="14"/>
  <c r="X65" i="14"/>
  <c r="Q48" i="14"/>
  <c r="X48" i="14"/>
  <c r="Q55" i="14"/>
  <c r="X55" i="14"/>
  <c r="S7" i="4"/>
  <c r="Q64" i="14"/>
  <c r="X64" i="14"/>
  <c r="S6" i="14"/>
  <c r="R7" i="14"/>
  <c r="Q50" i="14"/>
  <c r="X50" i="14"/>
  <c r="Q66" i="14"/>
  <c r="X66" i="14"/>
  <c r="Q61" i="14"/>
  <c r="X61" i="14"/>
  <c r="U7" i="4"/>
  <c r="Q51" i="14"/>
  <c r="X51" i="14"/>
  <c r="Q60" i="14"/>
  <c r="X60" i="14"/>
  <c r="Q62" i="14"/>
  <c r="X62" i="14"/>
  <c r="Q57" i="14"/>
  <c r="X57" i="14"/>
  <c r="Q59" i="14"/>
  <c r="X59" i="14"/>
  <c r="Q53" i="14"/>
  <c r="X53" i="14"/>
  <c r="Q52" i="14"/>
  <c r="X52" i="14"/>
  <c r="Y7" i="4"/>
  <c r="Y66" i="4"/>
  <c r="Y67" i="4" s="1"/>
  <c r="V7" i="14"/>
  <c r="W6" i="14"/>
  <c r="Q56" i="14"/>
  <c r="X56" i="14"/>
  <c r="W8" i="14" l="1"/>
  <c r="P7" i="14"/>
  <c r="P5" i="14" s="1"/>
  <c r="H4" i="5"/>
  <c r="S8" i="14"/>
  <c r="U8" i="14"/>
  <c r="E4" i="5"/>
  <c r="X7" i="14"/>
  <c r="E4" i="9"/>
  <c r="F4" i="5"/>
  <c r="Y6" i="14"/>
  <c r="I4" i="9"/>
  <c r="J4" i="5"/>
  <c r="F4" i="9"/>
  <c r="G4" i="5"/>
  <c r="C4" i="9"/>
  <c r="D4" i="5"/>
  <c r="Q6" i="14"/>
  <c r="Q8" i="14" s="1"/>
  <c r="E19" i="5" l="1"/>
  <c r="AG4" i="14"/>
  <c r="AA4" i="14"/>
  <c r="AC4" i="14"/>
  <c r="AI4" i="14"/>
  <c r="AE4" i="14"/>
  <c r="AK4" i="14"/>
  <c r="E21" i="5"/>
  <c r="AA6" i="14"/>
  <c r="AG6" i="14"/>
  <c r="AC6" i="14"/>
  <c r="AI6" i="14"/>
  <c r="AE6" i="14"/>
  <c r="AK6" i="14"/>
  <c r="E20" i="5"/>
  <c r="AG5" i="14"/>
  <c r="AK5" i="14"/>
  <c r="AA5" i="14"/>
  <c r="AC5" i="14"/>
  <c r="AI5" i="14"/>
  <c r="AE5" i="14"/>
  <c r="E22" i="5"/>
  <c r="AA7" i="14"/>
  <c r="AG7" i="14"/>
  <c r="AI7" i="14"/>
  <c r="AC7" i="14"/>
  <c r="AE7" i="14"/>
  <c r="AK7" i="14"/>
  <c r="Y8" i="14"/>
  <c r="E2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22" authorId="0" shapeId="0" xr:uid="{00000000-0006-0000-0000-000001000000}">
      <text>
        <r>
          <rPr>
            <sz val="11"/>
            <color indexed="8"/>
            <rFont val="Aptos Narrow"/>
            <family val="2"/>
            <scheme val="minor"/>
          </rPr>
          <t xml:space="preserve">*  Interim
</t>
        </r>
      </text>
    </comment>
    <comment ref="I22" authorId="0" shapeId="0" xr:uid="{00000000-0006-0000-0000-000002000000}">
      <text>
        <r>
          <rPr>
            <sz val="11"/>
            <color indexed="8"/>
            <rFont val="Aptos Narrow"/>
            <family val="2"/>
            <scheme val="minor"/>
          </rPr>
          <t xml:space="preserve">*  Interim
</t>
        </r>
      </text>
    </comment>
    <comment ref="J22" authorId="0" shapeId="0" xr:uid="{00000000-0006-0000-0000-000003000000}">
      <text>
        <r>
          <rPr>
            <sz val="11"/>
            <color indexed="8"/>
            <rFont val="Aptos Narrow"/>
            <family val="2"/>
            <scheme val="minor"/>
          </rPr>
          <t xml:space="preserve">*  Interim
</t>
        </r>
      </text>
    </comment>
    <comment ref="K22" authorId="0" shapeId="0" xr:uid="{00000000-0006-0000-0000-000004000000}">
      <text>
        <r>
          <rPr>
            <sz val="11"/>
            <color indexed="8"/>
            <rFont val="Aptos Narrow"/>
            <family val="2"/>
            <scheme val="minor"/>
          </rPr>
          <t xml:space="preserve">*  Interim
</t>
        </r>
      </text>
    </comment>
    <comment ref="L22" authorId="0" shapeId="0" xr:uid="{00000000-0006-0000-0000-000005000000}">
      <text>
        <r>
          <rPr>
            <sz val="11"/>
            <color indexed="8"/>
            <rFont val="Aptos Narrow"/>
            <family val="2"/>
            <scheme val="minor"/>
          </rPr>
          <t xml:space="preserve">*  Interim
</t>
        </r>
      </text>
    </comment>
    <comment ref="M22" authorId="0" shapeId="0" xr:uid="{00000000-0006-0000-0000-000006000000}">
      <text>
        <r>
          <rPr>
            <sz val="11"/>
            <color indexed="8"/>
            <rFont val="Aptos Narrow"/>
            <family val="2"/>
            <scheme val="minor"/>
          </rPr>
          <t xml:space="preserve">*  Interim
</t>
        </r>
      </text>
    </comment>
    <comment ref="Y22" authorId="0" shapeId="0" xr:uid="{82A88611-9B45-4F1B-9E17-4331279F9AEA}">
      <text>
        <r>
          <rPr>
            <sz val="11"/>
            <color indexed="8"/>
            <rFont val="Aptos Narrow"/>
            <family val="2"/>
            <scheme val="minor"/>
          </rPr>
          <t xml:space="preserve">*  Interim
</t>
        </r>
      </text>
    </comment>
    <comment ref="Z22" authorId="0" shapeId="0" xr:uid="{8E456FE4-0C82-4B87-94BA-FBAA63803DB9}">
      <text>
        <r>
          <rPr>
            <sz val="11"/>
            <color indexed="8"/>
            <rFont val="Aptos Narrow"/>
            <family val="2"/>
            <scheme val="minor"/>
          </rPr>
          <t xml:space="preserve">*  Interim
</t>
        </r>
      </text>
    </comment>
    <comment ref="AA22" authorId="0" shapeId="0" xr:uid="{10D7EE6B-715F-4655-9031-F3E54E4C0BC1}">
      <text>
        <r>
          <rPr>
            <sz val="11"/>
            <color indexed="8"/>
            <rFont val="Aptos Narrow"/>
            <family val="2"/>
            <scheme val="minor"/>
          </rPr>
          <t xml:space="preserve">*  Interim
</t>
        </r>
      </text>
    </comment>
    <comment ref="AB22" authorId="0" shapeId="0" xr:uid="{8BB8AACB-C72A-42DE-9636-90340D718F8D}">
      <text>
        <r>
          <rPr>
            <sz val="11"/>
            <color indexed="8"/>
            <rFont val="Aptos Narrow"/>
            <family val="2"/>
            <scheme val="minor"/>
          </rPr>
          <t xml:space="preserve">*  Interim
</t>
        </r>
      </text>
    </comment>
    <comment ref="AC22" authorId="0" shapeId="0" xr:uid="{A9D61662-AB57-4FCC-97B6-F56C51AF66A1}">
      <text>
        <r>
          <rPr>
            <sz val="11"/>
            <color indexed="8"/>
            <rFont val="Aptos Narrow"/>
            <family val="2"/>
            <scheme val="minor"/>
          </rPr>
          <t xml:space="preserve">*  Interim
</t>
        </r>
      </text>
    </comment>
    <comment ref="AD22" authorId="0" shapeId="0" xr:uid="{278DFD33-4E3B-4F7A-BB56-C107E81C0A25}">
      <text>
        <r>
          <rPr>
            <sz val="11"/>
            <color indexed="8"/>
            <rFont val="Aptos Narrow"/>
            <family val="2"/>
            <scheme val="minor"/>
          </rPr>
          <t xml:space="preserve">*  Interim
</t>
        </r>
      </text>
    </comment>
    <comment ref="B23" authorId="0" shapeId="0" xr:uid="{00000000-0006-0000-0000-000007000000}">
      <text>
        <r>
          <rPr>
            <sz val="11"/>
            <color indexed="8"/>
            <rFont val="Aptos Narrow"/>
            <family val="2"/>
            <scheme val="minor"/>
          </rPr>
          <t xml:space="preserve">*  Interim
</t>
        </r>
      </text>
    </comment>
    <comment ref="C23" authorId="0" shapeId="0" xr:uid="{00000000-0006-0000-0000-000008000000}">
      <text>
        <r>
          <rPr>
            <sz val="11"/>
            <color indexed="8"/>
            <rFont val="Aptos Narrow"/>
            <family val="2"/>
            <scheme val="minor"/>
          </rPr>
          <t xml:space="preserve">*  Interim
</t>
        </r>
      </text>
    </comment>
    <comment ref="D23" authorId="0" shapeId="0" xr:uid="{00000000-0006-0000-0000-000009000000}">
      <text>
        <r>
          <rPr>
            <sz val="11"/>
            <color indexed="8"/>
            <rFont val="Aptos Narrow"/>
            <family val="2"/>
            <scheme val="minor"/>
          </rPr>
          <t xml:space="preserve">*  Interim
</t>
        </r>
      </text>
    </comment>
    <comment ref="E23" authorId="0" shapeId="0" xr:uid="{00000000-0006-0000-0000-00000A000000}">
      <text>
        <r>
          <rPr>
            <sz val="11"/>
            <color indexed="8"/>
            <rFont val="Aptos Narrow"/>
            <family val="2"/>
            <scheme val="minor"/>
          </rPr>
          <t xml:space="preserve">*  Initial
</t>
        </r>
      </text>
    </comment>
    <comment ref="F23" authorId="0" shapeId="0" xr:uid="{00000000-0006-0000-0000-00000B000000}">
      <text>
        <r>
          <rPr>
            <sz val="11"/>
            <color indexed="8"/>
            <rFont val="Aptos Narrow"/>
            <family val="2"/>
            <scheme val="minor"/>
          </rPr>
          <t xml:space="preserve">*  Initial
</t>
        </r>
      </text>
    </comment>
    <comment ref="G23" authorId="0" shapeId="0" xr:uid="{00000000-0006-0000-0000-00000C000000}">
      <text>
        <r>
          <rPr>
            <sz val="11"/>
            <color indexed="8"/>
            <rFont val="Aptos Narrow"/>
            <family val="2"/>
            <scheme val="minor"/>
          </rPr>
          <t xml:space="preserve">*  Initial
</t>
        </r>
      </text>
    </comment>
    <comment ref="S23" authorId="0" shapeId="0" xr:uid="{F9D93103-2F74-445A-937C-BFFF0178A260}">
      <text>
        <r>
          <rPr>
            <sz val="11"/>
            <color indexed="8"/>
            <rFont val="Aptos Narrow"/>
            <family val="2"/>
            <scheme val="minor"/>
          </rPr>
          <t xml:space="preserve">*  Interim
</t>
        </r>
      </text>
    </comment>
    <comment ref="T23" authorId="0" shapeId="0" xr:uid="{9726F047-DE34-4601-BABD-6418122BCA4B}">
      <text>
        <r>
          <rPr>
            <sz val="11"/>
            <color indexed="8"/>
            <rFont val="Aptos Narrow"/>
            <family val="2"/>
            <scheme val="minor"/>
          </rPr>
          <t xml:space="preserve">*  Interim
</t>
        </r>
      </text>
    </comment>
    <comment ref="U23" authorId="0" shapeId="0" xr:uid="{F1E2C6F4-EC6E-4119-A16F-DA24350A5167}">
      <text>
        <r>
          <rPr>
            <sz val="11"/>
            <color indexed="8"/>
            <rFont val="Aptos Narrow"/>
            <family val="2"/>
            <scheme val="minor"/>
          </rPr>
          <t xml:space="preserve">*  Interim
</t>
        </r>
      </text>
    </comment>
    <comment ref="V23" authorId="0" shapeId="0" xr:uid="{732ACDF1-22BE-4CEE-B364-3F0051C45320}">
      <text>
        <r>
          <rPr>
            <sz val="11"/>
            <color indexed="8"/>
            <rFont val="Aptos Narrow"/>
            <family val="2"/>
            <scheme val="minor"/>
          </rPr>
          <t xml:space="preserve">*  Initial
</t>
        </r>
      </text>
    </comment>
    <comment ref="W23" authorId="0" shapeId="0" xr:uid="{58274E6F-9CEA-48F0-8C50-2F8541F0D1BF}">
      <text>
        <r>
          <rPr>
            <sz val="11"/>
            <color indexed="8"/>
            <rFont val="Aptos Narrow"/>
            <family val="2"/>
            <scheme val="minor"/>
          </rPr>
          <t xml:space="preserve">*  Initial
</t>
        </r>
      </text>
    </comment>
    <comment ref="X23" authorId="0" shapeId="0" xr:uid="{E0FFA3A5-E96B-4035-9FB6-E6F77FB97D15}">
      <text>
        <r>
          <rPr>
            <sz val="11"/>
            <color indexed="8"/>
            <rFont val="Aptos Narrow"/>
            <family val="2"/>
            <scheme val="minor"/>
          </rPr>
          <t xml:space="preserve">*  Initial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Erik Randolph</author>
  </authors>
  <commentList>
    <comment ref="H320" authorId="0" shapeId="0" xr:uid="{DF3BA354-94BD-4149-BE15-D138397395D9}">
      <text>
        <r>
          <rPr>
            <b/>
            <sz val="9"/>
            <color indexed="81"/>
            <rFont val="Tahoma"/>
            <family val="2"/>
          </rPr>
          <t>Erik Randolph:</t>
        </r>
        <r>
          <rPr>
            <sz val="9"/>
            <color indexed="81"/>
            <rFont val="Tahoma"/>
            <family val="2"/>
          </rPr>
          <t xml:space="preserve">
Per Enrollee costs for 2016 and 2017 exclude payments made to the Federal government from the States for risk-sharing arrangements and MLRs to avoid distorting the paid trend.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<sst xmlns="http://schemas.openxmlformats.org/spreadsheetml/2006/main" count="58281" uniqueCount="797">
  <si>
    <t>Last downloaded July 31, 2024</t>
  </si>
  <si>
    <t>Fields</t>
  </si>
  <si>
    <t>https://data.medicaid.gov/dataset/6165f45b-ca93-5bb5-9d06-db29c692a360/data</t>
  </si>
  <si>
    <t>State Name</t>
  </si>
  <si>
    <t>Report Date</t>
  </si>
  <si>
    <t>State Expanded Medicaid</t>
  </si>
  <si>
    <t>Preliminary or Updated</t>
  </si>
  <si>
    <t>Final Report</t>
  </si>
  <si>
    <t>New Applications Submitted to Medicaid and CHIP Agencies</t>
  </si>
  <si>
    <t>New Applications Submitted to Medicaid and CHIP Agencies - footnotes</t>
  </si>
  <si>
    <t>Applications for Financial Assistance Submitted to the State Based Marketplace</t>
  </si>
  <si>
    <t>Applications for Financial Assistance Submitted to the State Based Marketplace- footnotes</t>
  </si>
  <si>
    <t>Total Applications Received</t>
  </si>
  <si>
    <t>Total Applications Received- footnotess</t>
  </si>
  <si>
    <t>Individuals Determined Eligible for Medicaid at Application</t>
  </si>
  <si>
    <t>Individuals Determined Eligible for Medicaid at Application- footnotes</t>
  </si>
  <si>
    <t>Individuals Determined Eligible for CHIP at Application</t>
  </si>
  <si>
    <t>Individuals Determined Eligible for CHIP at Application- footnotes</t>
  </si>
  <si>
    <t>Total Medicaid and CHIP Determinations</t>
  </si>
  <si>
    <t>Total Medicaid and CHIP Determinations- footnotes</t>
  </si>
  <si>
    <t>Medicaid and CHIP Child Enrollment</t>
  </si>
  <si>
    <t>Medicaid and CHIP Child Enrollment- footnotes</t>
  </si>
  <si>
    <t>Total Medicaid and CHIP Enrollment</t>
  </si>
  <si>
    <t>Total Medicaid and CHIP Enrollment- footnotes</t>
  </si>
  <si>
    <t>Total Medicaid Enrollment</t>
  </si>
  <si>
    <t>Total Medicaid Enrollment- footnotes</t>
  </si>
  <si>
    <t xml:space="preserve">Total CHIP Enrollment </t>
  </si>
  <si>
    <t>Total CHIP Enrollment - footnotes</t>
  </si>
  <si>
    <t>Check</t>
  </si>
  <si>
    <t>State Abbreviation</t>
  </si>
  <si>
    <t>AL</t>
  </si>
  <si>
    <t>Alabama</t>
  </si>
  <si>
    <t>N</t>
  </si>
  <si>
    <t>U</t>
  </si>
  <si>
    <t>Y</t>
  </si>
  <si>
    <t>P</t>
  </si>
  <si>
    <t>AK</t>
  </si>
  <si>
    <t>Alaska</t>
  </si>
  <si>
    <t>Includes Renewals and/or Redeterminations</t>
  </si>
  <si>
    <t>Includes Renewals and/or Redeterminations; Includes CHIP</t>
  </si>
  <si>
    <t>Does Not Include All Full-Benefit MAGI Child enrollees</t>
  </si>
  <si>
    <t>Does Not Include All Full-Benefit Non-MAGI enrollees</t>
  </si>
  <si>
    <t>AZ</t>
  </si>
  <si>
    <t>Arizona</t>
  </si>
  <si>
    <t>not reported</t>
  </si>
  <si>
    <t>AR</t>
  </si>
  <si>
    <t>Arkansas</t>
  </si>
  <si>
    <t>CA</t>
  </si>
  <si>
    <t>California</t>
  </si>
  <si>
    <t>Does Not Include All Medicaid Applications Submitted to Medicaid and CHIP Agencies</t>
  </si>
  <si>
    <t>Does Not Include All Medicaid Determinations Made At Application</t>
  </si>
  <si>
    <t>Does Not Include All CHIP Determinations Made At Application</t>
  </si>
  <si>
    <t>Does Not Include All Medicaid Determinations Made At Application; Does Not Include All CHIP Determinations Made At Application</t>
  </si>
  <si>
    <t>Does Not Include All CHIP enrollees</t>
  </si>
  <si>
    <t>CO</t>
  </si>
  <si>
    <t>Colorado</t>
  </si>
  <si>
    <t>CT</t>
  </si>
  <si>
    <t>Connecticut</t>
  </si>
  <si>
    <t>Does Not Include All Medicaid Applications Submitted to Medicaid and CHIP Agencies; Includes Duplicates</t>
  </si>
  <si>
    <t>Does Not Include All Medicaid Applications Received By the SBM; Includes Duplicates; Includes Renewals and/or Redeterminations</t>
  </si>
  <si>
    <t>Does Not Include All Medicaid Applications; Includes Duplicates</t>
  </si>
  <si>
    <t>Includes Renewals and/or Redeterminations; Does Not Include All Medicaid Determinations Made At Application</t>
  </si>
  <si>
    <t>Includes Renewals and/or Redeterminations; Does Not Include All CHIP Determinations Made At Application</t>
  </si>
  <si>
    <t>Includes Renewals and/or Redeterminations; Does Not Include All Medicaid Determinations Made At Application; Does Not Include All CHIP Determinations Made At Application</t>
  </si>
  <si>
    <t>Does Not Include All Full-Benefit Child Medicaid enrollees; Does Not Include All CHIP enrollees</t>
  </si>
  <si>
    <t>Does Not Include All Full-Benefit Medicaid enrollees; Does Not Include All CHIP enrollees</t>
  </si>
  <si>
    <t>Does Not Include All Full-Benefit Medicaid enrollees</t>
  </si>
  <si>
    <t>Does Not Include All Full-Benefit Child Medicaid enrollees</t>
  </si>
  <si>
    <t>Includes Duplicates</t>
  </si>
  <si>
    <t>Includes Duplicates; Includes Renewals and/or Redeterminations</t>
  </si>
  <si>
    <t>DE</t>
  </si>
  <si>
    <t>Delaware</t>
  </si>
  <si>
    <t>DC</t>
  </si>
  <si>
    <t>District of Columbia</t>
  </si>
  <si>
    <t>Includes SBM data</t>
  </si>
  <si>
    <t>FL</t>
  </si>
  <si>
    <t>Florida</t>
  </si>
  <si>
    <t>Includes Accounts Transferred from FFM; Does Not Include All Applications for Limited-Benefit Programs Submitted to Medicaid and CHIP Agencies</t>
  </si>
  <si>
    <t>Includes Accounts Transferred from FFM; Does Not Include All Applications for Limited-Benefit Programs</t>
  </si>
  <si>
    <t>Does Not Include All Determinations for Limited-Benefit Programs Made At Application</t>
  </si>
  <si>
    <t>GA</t>
  </si>
  <si>
    <t>Georgia</t>
  </si>
  <si>
    <t>HI</t>
  </si>
  <si>
    <t>Hawaii</t>
  </si>
  <si>
    <t>ID</t>
  </si>
  <si>
    <t>Idaho</t>
  </si>
  <si>
    <t>IL</t>
  </si>
  <si>
    <t>Illinois</t>
  </si>
  <si>
    <t>IN</t>
  </si>
  <si>
    <t>Indiana</t>
  </si>
  <si>
    <t>IA</t>
  </si>
  <si>
    <t>Iowa</t>
  </si>
  <si>
    <t>Includes Renewals and/or Redeterminations; Includes Administrative Data Transfers</t>
  </si>
  <si>
    <t>KS</t>
  </si>
  <si>
    <t>Kansas</t>
  </si>
  <si>
    <t>KY</t>
  </si>
  <si>
    <t>Kentucky</t>
  </si>
  <si>
    <t>LA</t>
  </si>
  <si>
    <t>Louisiana</t>
  </si>
  <si>
    <t>ME</t>
  </si>
  <si>
    <t>Maine</t>
  </si>
  <si>
    <t>MD</t>
  </si>
  <si>
    <t>Maryland</t>
  </si>
  <si>
    <t>Count is of Households, Not Individuals; Includes Renewals and/or Redeterminations</t>
  </si>
  <si>
    <t>MA</t>
  </si>
  <si>
    <t>Massachusetts</t>
  </si>
  <si>
    <t>MI</t>
  </si>
  <si>
    <t>Michigan</t>
  </si>
  <si>
    <t>Does Not Include All MAGI Determinations Made At Application; Includes Renewals and/or Redeterminations</t>
  </si>
  <si>
    <t>Includes Renewals and/or Redeterminations; Does Not Include All MAGI Determinations Made At Application</t>
  </si>
  <si>
    <t>MN</t>
  </si>
  <si>
    <t>Minnesota</t>
  </si>
  <si>
    <t>MS</t>
  </si>
  <si>
    <t>Mississippi</t>
  </si>
  <si>
    <t>MO</t>
  </si>
  <si>
    <t>Missouri</t>
  </si>
  <si>
    <t>MT</t>
  </si>
  <si>
    <t>Montana</t>
  </si>
  <si>
    <t>NE</t>
  </si>
  <si>
    <t>Nebraska</t>
  </si>
  <si>
    <t>NV</t>
  </si>
  <si>
    <t>Nevada</t>
  </si>
  <si>
    <t>NH</t>
  </si>
  <si>
    <t>New Hampshire</t>
  </si>
  <si>
    <t>Includes Individuals Enrolled At Any Time in Month (Not a Point-in-Time Count)</t>
  </si>
  <si>
    <t>NJ</t>
  </si>
  <si>
    <t>New Jersey</t>
  </si>
  <si>
    <t>Does Not Include All Non-MAGI Applications Submitted to Medicaid and CHIP Agencies</t>
  </si>
  <si>
    <t>Does Not Include All Non-MAGI Applications</t>
  </si>
  <si>
    <t>Does Not Include All Non-MAGI Determinations Made At Application; Does Not Include All Medicaid Determinations Made At Application; Does Not Include All CHIP Determinations Made At Application</t>
  </si>
  <si>
    <t>NM</t>
  </si>
  <si>
    <t>New Mexico</t>
  </si>
  <si>
    <t>NY</t>
  </si>
  <si>
    <t>New York</t>
  </si>
  <si>
    <t>Includes Retroactive Enrollments</t>
  </si>
  <si>
    <t>NC</t>
  </si>
  <si>
    <t>North Carolina</t>
  </si>
  <si>
    <t>ND</t>
  </si>
  <si>
    <t>North Dakota</t>
  </si>
  <si>
    <t>OH</t>
  </si>
  <si>
    <t>Ohio</t>
  </si>
  <si>
    <t>Includes CHIP; Includes Renewals and/or Redeterminations</t>
  </si>
  <si>
    <t>OK</t>
  </si>
  <si>
    <t>Oklahoma</t>
  </si>
  <si>
    <t>OR</t>
  </si>
  <si>
    <t>Oregon</t>
  </si>
  <si>
    <t>Count is of Households, Not Individuals; Does Not Include All Non-MAGI Determinations Made At Application</t>
  </si>
  <si>
    <t>Does Not Include All Non-MAGI Determinations Made At Application</t>
  </si>
  <si>
    <t>PA</t>
  </si>
  <si>
    <t>Pennsylvania</t>
  </si>
  <si>
    <t>Includes Renewals and/or Redeterminations; Count is of Households, Not Individuals</t>
  </si>
  <si>
    <t>Count is of Households, Not Individuals</t>
  </si>
  <si>
    <t>RI</t>
  </si>
  <si>
    <t>Rhode Island</t>
  </si>
  <si>
    <t>Includes Applications for Other Programs (e.g, QHPs, SNAP, etc.)</t>
  </si>
  <si>
    <t>SC</t>
  </si>
  <si>
    <t>South Carolina</t>
  </si>
  <si>
    <t>SD</t>
  </si>
  <si>
    <t>South Dakota</t>
  </si>
  <si>
    <t>Includes Accounts Transferred from FFM; Does Not Include All Medicaid Applications Submitted to Medicaid and CHIP Agencies; Does Not Include All CHIP Applications Submitted to Medicaid and CHIP Agencies; Includes Administrative Data Transfers</t>
  </si>
  <si>
    <t>Includes Accounts Transferred from FFM; Does Not Include All Medicaid Applications; Does Not Include All CHIP Applications; Includes Administrative Data Transfers</t>
  </si>
  <si>
    <t>Includes CHIP; Count is of Households, Not Individuals; Includes Renewals and/or Redeterminations</t>
  </si>
  <si>
    <t>Includes Administrative Data Transfers; Includes Accounts Transferred from FFM; Does Not Include All Medicaid Applications Submitted to Medicaid and CHIP Agencies; Does Not Include All CHIP Applications Submitted to Medicaid and CHIP Agencies</t>
  </si>
  <si>
    <t>Includes Administrative Data Transfers; Includes Accounts Transferred from FFM; Does Not Include All Medicaid Applications; Does Not Include All CHIP Applications</t>
  </si>
  <si>
    <t>Count is of Households, Not Individuals; Includes Renewals and/or Redeterminations; Includes CHIP</t>
  </si>
  <si>
    <t>TN</t>
  </si>
  <si>
    <t>Tennessee</t>
  </si>
  <si>
    <t>Does Not Include All Medicaid Applications</t>
  </si>
  <si>
    <t>TX</t>
  </si>
  <si>
    <t>Texas</t>
  </si>
  <si>
    <t>UT</t>
  </si>
  <si>
    <t>Utah</t>
  </si>
  <si>
    <t>Includes Applications for Other Programs (e.g, QHPs, SNAP, etc.); Includes Accounts Transferred from FFM</t>
  </si>
  <si>
    <t>Includes CHIP</t>
  </si>
  <si>
    <t>Includes Enrollees in Other Financial Assistance Programs Not Enrolled in Medicaid or CHIP</t>
  </si>
  <si>
    <t>VT</t>
  </si>
  <si>
    <t>Vermont</t>
  </si>
  <si>
    <t>VA</t>
  </si>
  <si>
    <t>Virginia</t>
  </si>
  <si>
    <t>Does Not Include All Individuals Conditionally Eligible</t>
  </si>
  <si>
    <t>WA</t>
  </si>
  <si>
    <t>Washington</t>
  </si>
  <si>
    <t>WV</t>
  </si>
  <si>
    <t>West Virginia</t>
  </si>
  <si>
    <t>WI</t>
  </si>
  <si>
    <t>Wisconsin</t>
  </si>
  <si>
    <t>Does Not Include All Applications for Limited-Benefit Programs Submitted to Medicaid and CHIP Agencies</t>
  </si>
  <si>
    <t>Does Not Include All Applications for Limited-Benefit Programs</t>
  </si>
  <si>
    <t>WY</t>
  </si>
  <si>
    <t>Wyoming</t>
  </si>
  <si>
    <t>Includes Administrative Data Transfers; Does Not Include All Medicaid Applications Submitted to Medicaid and CHIP Agencies</t>
  </si>
  <si>
    <t>Includes Administrative Data Transfers; Does Not Include All Medicaid Applications; Does Not Include All CHIP Applications</t>
  </si>
  <si>
    <t>Does Not Include All Medicaid Applications Submitted to Medicaid and CHIP Agencies; Includes Administrative Data Transfers</t>
  </si>
  <si>
    <t>Does Not Include All Medicaid Applications; Does Not Include All CHIP Applications; Includes Administrative Data Transfers</t>
  </si>
  <si>
    <t>https://data.medicaid.gov/dataset/6165f45b-ca93-5bb5-9d06-db29c692a360/data?conditions%5B0%5D%5Bproperty%5D=report_date&amp;conditions%5B0%5D%5Bvalue%5D=2021-04-01&amp;conditions%5B0%5D%5Boperator%5D=%3D&amp;conditions%5B1%5D%5Bproperty%5D=preliminary_updated&amp;conditions%5B1%5D%5Bvalue%5D=U&amp;conditions%5B1%5D%5Boperator%5D=%3D</t>
  </si>
  <si>
    <t>Back to State Medicaid and CHIP Applications, Eligibility Determinations, and Enrollment Data</t>
  </si>
  <si>
    <t>State Medicaid and CHIP Applications, Eligibility Determinations, and Enrollment Data</t>
  </si>
  <si>
    <t>State</t>
  </si>
  <si>
    <t>Enrollment Type</t>
  </si>
  <si>
    <t>Preliminary or Updated =</t>
  </si>
  <si>
    <t>Final Report =</t>
  </si>
  <si>
    <t>Select Enrollment Type =</t>
  </si>
  <si>
    <t>Post Code</t>
  </si>
  <si>
    <t>Number missing =</t>
  </si>
  <si>
    <t>average</t>
  </si>
  <si>
    <t>Medicaid, Children's Health Insurance Program, &amp; Basic Health Program Eligibility Levels</t>
  </si>
  <si>
    <r>
      <rPr>
        <sz val="7"/>
        <color theme="1"/>
        <rFont val="Times New Roman"/>
        <family val="1"/>
      </rPr>
      <t xml:space="preserve"> </t>
    </r>
    <r>
      <rPr>
        <sz val="11"/>
        <color theme="1"/>
        <rFont val="Calibri"/>
        <family val="2"/>
      </rPr>
      <t>Path: Home &gt;  Medicaid  Program Information &gt; Medicaid &amp; CHIP Eligibility Levels</t>
    </r>
  </si>
  <si>
    <r>
      <rPr>
        <sz val="7"/>
        <color theme="1"/>
        <rFont val="Times New Roman"/>
        <family val="1"/>
      </rPr>
      <t xml:space="preserve"> </t>
    </r>
    <r>
      <rPr>
        <sz val="11"/>
        <color theme="1"/>
        <rFont val="Calibri"/>
        <family val="2"/>
      </rPr>
      <t>https://www.medicaid.gov/medicaid/national-medicaid-chip-program-information/medicaid-childrens-health-insurance-program-basic-health-program-eligibility-levels/index.html</t>
    </r>
  </si>
  <si>
    <r>
      <rPr>
        <sz val="7"/>
        <color theme="1"/>
        <rFont val="Times New Roman"/>
        <family val="1"/>
      </rPr>
      <t xml:space="preserve"> </t>
    </r>
    <r>
      <rPr>
        <sz val="11"/>
        <color theme="1"/>
        <rFont val="Calibri"/>
        <family val="2"/>
      </rPr>
      <t>Includes summary table of eligibility</t>
    </r>
  </si>
  <si>
    <t>The following table provides eligibility levels in each state for key coverage groups that use Modified Adjusted Gross Income (MAGI), as of December 1, 2023. The data represent the principal, but not all, MAGI coverage groups in Medicaid, the Children’s Health Insurance Program (CHIP), and the Basic Health Program (BHP). All income standards are expressed as a percentage of the federal poverty level (FPL). The MAGI-based rules generally include adjusting an individual’s income by an amount equivalent to a 5% FPL disregard. Other eligibility criteria also apply, such as citizenship, immigration status, and state residency.</t>
  </si>
  <si>
    <t>State Medicaid, CHIP and BHP Income Eligibility Standards</t>
  </si>
  <si>
    <t>(For selected MAGI Groups, based on state decisions as of December 1, 2023)</t>
  </si>
  <si>
    <t>accessed July 31, 2024</t>
  </si>
  <si>
    <t>Pregnant Women Medicaid</t>
  </si>
  <si>
    <t>Adults (Medicaid) Expansion to Adults</t>
  </si>
  <si>
    <t>N/A</t>
  </si>
  <si>
    <t>No</t>
  </si>
  <si>
    <t>133%7</t>
  </si>
  <si>
    <t>200%11</t>
  </si>
  <si>
    <t>133%9</t>
  </si>
  <si>
    <t>No9</t>
  </si>
  <si>
    <t>No/95%9</t>
  </si>
  <si>
    <r>
      <t>1.</t>
    </r>
    <r>
      <rPr>
        <sz val="13"/>
        <color theme="1"/>
        <rFont val="Source Sans Pro"/>
        <family val="2"/>
      </rPr>
      <t> These eligibility standards include CHIP-funded Medicaid expansions for children under age 19. Children eligible for a CHIP-funded Medicaid expansion may be covered either under the mandatory children’s group or under the optional targeted low-income child group. Expanded Medicaid eligibility after 1997 qualifies for CHIP funding.</t>
    </r>
  </si>
  <si>
    <r>
      <t>2.</t>
    </r>
    <r>
      <rPr>
        <sz val="13"/>
        <color theme="1"/>
        <rFont val="Source Sans Pro"/>
        <family val="2"/>
      </rPr>
      <t> CHIP covers birth up to age 19 unless otherwise noted in parentheses.</t>
    </r>
  </si>
  <si>
    <r>
      <t>3.</t>
    </r>
    <r>
      <rPr>
        <sz val="13"/>
        <color theme="1"/>
        <rFont val="Source Sans Pro"/>
        <family val="2"/>
      </rPr>
      <t> CHIP gives states the option to cover pregnant women and children from conception to birth. This table shows coverage of pregnant women only.</t>
    </r>
  </si>
  <si>
    <r>
      <t>4.</t>
    </r>
    <r>
      <rPr>
        <sz val="13"/>
        <color theme="1"/>
        <rFont val="Source Sans Pro"/>
        <family val="2"/>
      </rPr>
      <t> These data show Medicaid state plan coverage of the eligibility group for parents and other caretaker relatives. In expansion states, parents and caretaker relatives with incomes above the standard shown here may be eligible for coverage in the adult group. Some states use dollar amounts based on household size instead of percentages of the FPL as the income standard for parent and caretaker relatives. For those states, CMS converted the amount to percentages of the FPL. CMS uses the highest percentage to show the eligibility level for the group. States that use dollar amounts to make determinations are indicated by ($).</t>
    </r>
  </si>
  <si>
    <r>
      <t>5.</t>
    </r>
    <r>
      <rPr>
        <sz val="13"/>
        <color theme="1"/>
        <rFont val="Source Sans Pro"/>
        <family val="2"/>
      </rPr>
      <t> The dollar values that FPLs represent in Alaska and Hawaii are higher than in the rest of the United States. For example, in 2018, 100% of the FPL for a family of four was equal to $31,380 in Alaska and $28,870 in Hawaii, compared to $25,100 in the other 48 states and the District of Columbia.</t>
    </r>
  </si>
  <si>
    <r>
      <t>6.</t>
    </r>
    <r>
      <rPr>
        <sz val="13"/>
        <color theme="1"/>
        <rFont val="Source Sans Pro"/>
        <family val="2"/>
      </rPr>
      <t> The Separate CHIP in California covers certain children up to age 2 with incomes up to 317% of the FPL statewide; and it covers children up to age 19 also up to 317% of the FPL in three counties only.</t>
    </r>
  </si>
  <si>
    <r>
      <t>7.</t>
    </r>
    <r>
      <rPr>
        <sz val="13"/>
        <color theme="1"/>
        <rFont val="Source Sans Pro"/>
        <family val="2"/>
      </rPr>
      <t> In addition to covering the adult group up to 133% of the FPL, the state covers ages 19 and 20 up to the following levels: DC 216%, MA 150%, ME 300%.</t>
    </r>
  </si>
  <si>
    <r>
      <t>8.</t>
    </r>
    <r>
      <rPr>
        <sz val="13"/>
        <color theme="1"/>
        <rFont val="Source Sans Pro"/>
        <family val="2"/>
      </rPr>
      <t> The state also covers ages 19 and 20 up to the following levels: FL 24%.</t>
    </r>
  </si>
  <si>
    <r>
      <t>10.</t>
    </r>
    <r>
      <rPr>
        <sz val="13"/>
        <color theme="1"/>
        <rFont val="Source Sans Pro"/>
        <family val="2"/>
      </rPr>
      <t> Minnesota covers children up to age 2 with incomes up to 283% of the FPL.</t>
    </r>
  </si>
  <si>
    <r>
      <t>11.</t>
    </r>
    <r>
      <rPr>
        <sz val="13"/>
        <color theme="1"/>
        <rFont val="Source Sans Pro"/>
        <family val="2"/>
      </rPr>
      <t> Adults with incomes from above 133% and up to 200% of the FPL are covered through BHP.</t>
    </r>
  </si>
  <si>
    <t>Footnotes</t>
  </si>
  <si>
    <r>
      <t>Children Medicaid Ages 0-1</t>
    </r>
    <r>
      <rPr>
        <vertAlign val="superscript"/>
        <sz val="11"/>
        <color theme="1"/>
        <rFont val="Aptos Narrow"/>
        <family val="2"/>
        <scheme val="minor"/>
      </rPr>
      <t>1</t>
    </r>
  </si>
  <si>
    <r>
      <t>Children Medicaid Ages 1-5</t>
    </r>
    <r>
      <rPr>
        <vertAlign val="superscript"/>
        <sz val="11"/>
        <color theme="1"/>
        <rFont val="Aptos Narrow"/>
        <family val="2"/>
        <scheme val="minor"/>
      </rPr>
      <t>1</t>
    </r>
  </si>
  <si>
    <r>
      <t>Children Medicaid Ages 6-18</t>
    </r>
    <r>
      <rPr>
        <vertAlign val="superscript"/>
        <sz val="11"/>
        <color theme="1"/>
        <rFont val="Aptos Narrow"/>
        <family val="2"/>
        <scheme val="minor"/>
      </rPr>
      <t>1</t>
    </r>
  </si>
  <si>
    <r>
      <t>Children Separate CHIP</t>
    </r>
    <r>
      <rPr>
        <vertAlign val="superscript"/>
        <sz val="11"/>
        <color theme="1"/>
        <rFont val="Aptos Narrow"/>
        <family val="2"/>
        <scheme val="minor"/>
      </rPr>
      <t>2</t>
    </r>
  </si>
  <si>
    <r>
      <t>Pregnant Women CHIP</t>
    </r>
    <r>
      <rPr>
        <vertAlign val="superscript"/>
        <sz val="11"/>
        <color theme="1"/>
        <rFont val="Aptos Narrow"/>
        <family val="2"/>
        <scheme val="minor"/>
      </rPr>
      <t>3</t>
    </r>
  </si>
  <si>
    <r>
      <t>Adults (Medicaid) Parent/ Caretaker</t>
    </r>
    <r>
      <rPr>
        <vertAlign val="superscript"/>
        <sz val="11"/>
        <color theme="1"/>
        <rFont val="Aptos Narrow"/>
        <family val="2"/>
        <scheme val="minor"/>
      </rPr>
      <t>4</t>
    </r>
  </si>
  <si>
    <t>FN</t>
  </si>
  <si>
    <t>1 to 19</t>
  </si>
  <si>
    <t xml:space="preserve"> (1 up to 19)</t>
  </si>
  <si>
    <t xml:space="preserve"> (1 up to19)</t>
  </si>
  <si>
    <t>($)</t>
  </si>
  <si>
    <r>
      <t>9.</t>
    </r>
    <r>
      <rPr>
        <sz val="13"/>
        <color theme="1"/>
        <rFont val="Source Sans Pro"/>
        <family val="2"/>
      </rPr>
      <t> The state has a </t>
    </r>
    <r>
      <rPr>
        <u/>
        <sz val="13"/>
        <color rgb="FF046791"/>
        <rFont val="Source Sans Pro"/>
        <family val="2"/>
      </rPr>
      <t>section 1115 demonstration</t>
    </r>
    <r>
      <rPr>
        <sz val="13"/>
        <color theme="1"/>
        <rFont val="Source Sans Pro"/>
        <family val="2"/>
      </rPr>
      <t>, which provides Medicaid coverage to some additional low-income adults. In some cases, coverage:</t>
    </r>
    <r>
      <rPr>
        <u/>
        <sz val="13"/>
        <color rgb="FF046791"/>
        <rFont val="Source Sans Pro"/>
        <family val="2"/>
      </rPr>
      <t xml:space="preserve">
Includes limitations on eligibility and benefits
Is not offered to all residents of the state
Includes an enrollment cap</t>
    </r>
  </si>
  <si>
    <t>Weights 2023</t>
  </si>
  <si>
    <t>sumproduct =</t>
  </si>
  <si>
    <t>Factor</t>
  </si>
  <si>
    <t>sum =</t>
  </si>
  <si>
    <t>Total</t>
  </si>
  <si>
    <t>Percent</t>
  </si>
  <si>
    <t>uses %</t>
  </si>
  <si>
    <t>yes</t>
  </si>
  <si>
    <t>Children Medicaid Ages 0-1</t>
  </si>
  <si>
    <t>Children Medicaid Ages 1-5</t>
  </si>
  <si>
    <t>Children Medicaid Ages 6-18</t>
  </si>
  <si>
    <t>Children Separate CHIP</t>
  </si>
  <si>
    <t>Pregnant Women CHIP</t>
  </si>
  <si>
    <t>Adults (Medicaid) Parent/ Caretaker</t>
  </si>
  <si>
    <t>Eligiblity (FPIG)</t>
  </si>
  <si>
    <t>Notes</t>
  </si>
  <si>
    <t>yes, expanded</t>
  </si>
  <si>
    <t>Results</t>
  </si>
  <si>
    <t>KFF</t>
  </si>
  <si>
    <t>Medicaid Spending per Enrollee (Full or Partial Benefit) by Enrollment Group</t>
  </si>
  <si>
    <t>https://www.kff.org/medicaid/state-indicator/medicaid-spending-per-enrollee/</t>
  </si>
  <si>
    <t>Accessed August 2, 2024</t>
  </si>
  <si>
    <t>Title: Medicaid Spending per Enrollee (Full or Partial Benefit) by Enrollment Group | KFF</t>
  </si>
  <si>
    <t>Timeframe: 2021</t>
  </si>
  <si>
    <t>Location</t>
  </si>
  <si>
    <t>All Full or Partial Benefit Enrollees</t>
  </si>
  <si>
    <t>Seniors</t>
  </si>
  <si>
    <t>Individuals with Disabilities</t>
  </si>
  <si>
    <t>Adults</t>
  </si>
  <si>
    <t>Children</t>
  </si>
  <si>
    <t>ACA Expansion Adults</t>
  </si>
  <si>
    <t>United States</t>
  </si>
  <si>
    <t>DQ</t>
  </si>
  <si>
    <t>NSD</t>
  </si>
  <si>
    <t>2, 3</t>
  </si>
  <si>
    <t xml:space="preserve">Due to data security measures, the values of cells reflecting spending for fewer than 50 enrollees are not reported but are included in totals (reported as NSD, or Not Significant Data). Estimates here may not match other sources due to enrollment categorization differences. A small number of Medicaid enrollees whose eligibility group is unknown is included in the overall per-enrollee spending both nationally and at the state-level. These data are not broken out into a separate "Unknown Eligibility Group" column. </t>
  </si>
  <si>
    <t>Texas reports spending for ACA Expansion Adults even though they have not expanded Medicaid coverage. KFF manually recodes this spending as spending for Adult enrollees.</t>
  </si>
  <si>
    <r>
      <t xml:space="preserve">States with </t>
    </r>
    <r>
      <rPr>
        <sz val="11"/>
        <color rgb="FFFF0000"/>
        <rFont val="Aptos Narrow"/>
        <family val="2"/>
        <scheme val="minor"/>
      </rPr>
      <t>"Unusable" data quality</t>
    </r>
    <r>
      <rPr>
        <sz val="11"/>
        <color theme="1"/>
        <rFont val="Aptos Narrow"/>
        <family val="2"/>
        <scheme val="minor"/>
      </rPr>
      <t xml:space="preserve"> are not included in these tables and are not included in national totals. For more information on data quality issues that may lead to unusual spending or enrollment, see CMS DQ Atlas.Caution is recommended when comparing data between years since different states may be included in each year due to data quality.</t>
    </r>
  </si>
  <si>
    <t>Sources</t>
  </si>
  <si>
    <t>KFF analysis of the T-MSIS Research Identifiable Files, 2021</t>
  </si>
  <si>
    <t>Definitions</t>
  </si>
  <si>
    <t>*N/A*: Not applicable. These states had not adopted the Medicaid expansion as of the reporting year.</t>
  </si>
  <si>
    <t>*NSD*: Not Significant Data (cells representing fewer than 50 enrollees).</t>
  </si>
  <si>
    <t>*DQ*: Data categorized as "unusable" based on the DQ Atlas. These values are not included in the national totals.</t>
  </si>
  <si>
    <t>*Enrollees*: Individuals who are enrolled in Medicaid at any time during the calendar year.</t>
  </si>
  <si>
    <t>*Seniors*: Includes all people age 65 and older.</t>
  </si>
  <si>
    <t>*Individuals with Disabilities*: Includes people under age 65 who are reported as eligible due to a disability.</t>
  </si>
  <si>
    <t>*Adults*: Generally people age 19 to 64. Adults coded as ACA expansion adults in non-expansion states are recoded as Adults.</t>
  </si>
  <si>
    <t>*Children*: Generally people age 18 and younger. However, some people age 19 and older may be classified as "children" depending on why they qualify for the program and each state's practices.</t>
  </si>
  <si>
    <t>*ACA Expansion Adults*: Adults in the expansion group who were made newly eligible for Medicaid by the ACA Medicaid expansion.</t>
  </si>
  <si>
    <t>1. Though Idaho expanded Medicaid under the ACA in 2020, adult expansion enrollees primarily show up in the traditional adult eligibility group.</t>
  </si>
  <si>
    <t>2. Denotes "High Concern" data quality according to the CMS DQ Atlas</t>
  </si>
  <si>
    <t>3. Though Virginia expanded Medicaid under the ACA in 2019, adult expansion enrollees primarily show up in the traditional adult eligibility group.</t>
  </si>
  <si>
    <t>Dec</t>
  </si>
  <si>
    <t>Nov</t>
  </si>
  <si>
    <t>Oct</t>
  </si>
  <si>
    <t>Sep</t>
  </si>
  <si>
    <t>Aug</t>
  </si>
  <si>
    <t>Jul</t>
  </si>
  <si>
    <t>Jun</t>
  </si>
  <si>
    <t>May</t>
  </si>
  <si>
    <t>Apr</t>
  </si>
  <si>
    <t>Mar</t>
  </si>
  <si>
    <t>Feb</t>
  </si>
  <si>
    <t>Jan</t>
  </si>
  <si>
    <t>Year</t>
  </si>
  <si>
    <t>2014 to 2024</t>
  </si>
  <si>
    <t>Years:</t>
  </si>
  <si>
    <t>DECEMBER 1999=100</t>
  </si>
  <si>
    <t>Base Period:</t>
  </si>
  <si>
    <t>Medical care services</t>
  </si>
  <si>
    <t>Item:</t>
  </si>
  <si>
    <t>U.S. city average</t>
  </si>
  <si>
    <t>Area:</t>
  </si>
  <si>
    <t>Medical care services in U.S. city average, all urban consumers, chained, not seasonally adjusted</t>
  </si>
  <si>
    <t>Series Title:</t>
  </si>
  <si>
    <t>Not Seasonally Adjusted</t>
  </si>
  <si>
    <t>SUUR0000SAM2</t>
  </si>
  <si>
    <t>Series Id:</t>
  </si>
  <si>
    <t>Original Data Value</t>
  </si>
  <si>
    <t>Chained Consumer Price Index for All Urban Consumers (C-CPI-U): U.S. city average</t>
  </si>
  <si>
    <t>Bureau of Labor Statistics</t>
  </si>
  <si>
    <t>SUUR0000SAM</t>
  </si>
  <si>
    <t>Medical care in U.S. city average, all urban consumers, chained, not seasonally adjusted</t>
  </si>
  <si>
    <t>Medical care</t>
  </si>
  <si>
    <t>Medical Care Inflation Factor</t>
  </si>
  <si>
    <t>Income Eligibility Rules</t>
  </si>
  <si>
    <t>Per Member Expenditures (2023)</t>
  </si>
  <si>
    <t>National Numbers</t>
  </si>
  <si>
    <t>U.S. Average</t>
  </si>
  <si>
    <t>MACStats: Medicaid and CHIP Data Book</t>
  </si>
  <si>
    <t>Medicaid and CHIP Payment and Access Commission</t>
  </si>
  <si>
    <t>https://www.macpac.gov/publication/macstats-medicaid-and-chip-data-book-2/</t>
  </si>
  <si>
    <t>The Medicaid and CHIP Payment and Access Commission (MACPAC) is a non-partisan legislative branch agency that provides policy and data analysis and makes recommendations to Congress, the Secretary of the U.S. Department of Health and Human Services, and the states on a wide array of issues affecting Medicaid and the State Children’s Health Insurance Program (CHIP). The U.S. Comptroller General appoints MACPAC’s 17 commissioners, who come from diverse regions across the United States and bring broad expertise and a wide range of perspectives on Medicaid and CHIP.</t>
  </si>
  <si>
    <t>EXHIBIT 22. Medicaid Benefit Spending Per Full-Year Equivalent Enrollee (FYE) by State and Eligibility Group, FY 2021</t>
  </si>
  <si>
    <t>MACStats: Medicaid and CHIP Data Book 2023</t>
  </si>
  <si>
    <t>Benefit Spending Per Full-Year Equivalent Enrollee (FYE) by State and Eligibility Group, FY 2021</t>
  </si>
  <si>
    <t>Child</t>
  </si>
  <si>
    <t>All enrollees</t>
  </si>
  <si>
    <t>–</t>
  </si>
  <si>
    <r>
      <t> To</t>
    </r>
    <r>
      <rPr>
        <b/>
        <sz val="10"/>
        <color theme="1"/>
        <rFont val="Arial"/>
        <family val="1"/>
        <charset val="204"/>
      </rPr>
      <t>tal</t>
    </r>
  </si>
  <si>
    <r>
      <t>New adult group</t>
    </r>
    <r>
      <rPr>
        <b/>
        <sz val="6"/>
        <color theme="1"/>
        <rFont val="Arial"/>
        <family val="1"/>
        <charset val="204"/>
      </rPr>
      <t>1</t>
    </r>
  </si>
  <si>
    <r>
      <t>Other adult</t>
    </r>
    <r>
      <rPr>
        <b/>
        <sz val="6"/>
        <color theme="1"/>
        <rFont val="Arial"/>
        <family val="1"/>
        <charset val="204"/>
      </rPr>
      <t>2</t>
    </r>
  </si>
  <si>
    <r>
      <t> Disa</t>
    </r>
    <r>
      <rPr>
        <b/>
        <sz val="10"/>
        <color theme="1"/>
        <rFont val="Arial"/>
        <family val="1"/>
        <charset val="204"/>
      </rPr>
      <t>bled</t>
    </r>
  </si>
  <si>
    <r>
      <t> Ag</t>
    </r>
    <r>
      <rPr>
        <b/>
        <sz val="10"/>
        <color theme="1"/>
        <rFont val="Arial"/>
        <family val="1"/>
        <charset val="204"/>
      </rPr>
      <t>ed</t>
    </r>
  </si>
  <si>
    <r>
      <t>Full benefit enrollees</t>
    </r>
    <r>
      <rPr>
        <b/>
        <vertAlign val="superscript"/>
        <sz val="10"/>
        <color theme="1"/>
        <rFont val="Arial"/>
        <family val="2"/>
      </rPr>
      <t>3</t>
    </r>
  </si>
  <si>
    <t>Notes: FY is fiscal year. Full-year equivalent (FYE) may also be referred to as average monthly enrollment. Includes federal and state funds. Excludes spending
for administration, the territories, and Medicaid-expansion CHIP enrollees. Children and adults under age 65 who qualify for Medicaid on the basis of disability
are included in the disabled category. Individuals age 65 and older eligible through an aged, blind, or disabled pathway are included in the aged category. Benefit
spending from Transformed Medicaid Statistical Information System (T-MSIS) data has been adjusted to reflect CMS-64 totals. With regard to methods, spending
totals exclude disproportionate share hospital (DSH) and certain incentive and uncompensated care pool payments made under waiver expenditure authority of
Section 1115 of the Social Security Act (the Act), which were previously included before the December 2015 data book. See https://www.macpac.gov/macstats/
data-sources-and-methods/ for additional information. Additionally, figures shown here may not be directly comparable to prior years due to differences in reporting
between T-MSIS and the Medicaid Statistical Information System (MSIS).</t>
  </si>
  <si>
    <t>– Dash indicates zero.</t>
  </si>
  <si>
    <r>
      <t xml:space="preserve">1 </t>
    </r>
    <r>
      <rPr>
        <sz val="9"/>
        <color indexed="54"/>
        <rFont val="Arial"/>
        <family val="1"/>
        <charset val="204"/>
      </rPr>
      <t>Includes both newly eligible and not newly eligible adults who are eligible under Section 1902(a)(10)(A)(i)(VIII) of the Act. Newly eligible adults include those who are not eligible for Medicaid under the rules that a state had in place on December 1, 2009. Not newly eligible adults include those who would have previously been eligible for Medicaid under the rules that a state had in place on December 1, 2009; this includes states that had already expanded to adults with incomes greater than 100 percent of the federal poverty level as of March 23, 2010, and receive the expansion state transitional matching rate.</t>
    </r>
  </si>
  <si>
    <r>
      <t xml:space="preserve">2 </t>
    </r>
    <r>
      <rPr>
        <sz val="9"/>
        <color indexed="54"/>
        <rFont val="Arial"/>
        <family val="1"/>
        <charset val="204"/>
      </rPr>
      <t>Includes adults under age 65 who qualify through a pathway other than disability or Section 1902(a)(10)(A)(i)(VIII) of the Act (e.g., parents and caretakers, pregnancy).</t>
    </r>
  </si>
  <si>
    <r>
      <t xml:space="preserve">5 </t>
    </r>
    <r>
      <rPr>
        <sz val="9"/>
        <color indexed="54"/>
        <rFont val="Arial"/>
        <family val="1"/>
        <charset val="204"/>
      </rPr>
      <t>State has a state plan amendment (SPA) that allows the state to receive the enhanced federal medical assistance percentage (FMAP) for Medicaid children who would have, before January 1, 2014, been enrolled in CHIP if not for the elimination of the Medicaid asset test. These children cannot be separately identified in the T-MSIS data. Because the state claims the spending for these children as Medicaid-expansion CHIP, we reduced child enrollment and spending in these states based on the proportion reported in their SPA. Correspondingly, we reduced California's child FYE enrollment by approximately 229,000 and spending by $681.9 million, North Dakota's child FYE enrollment by approximately 2,600 and spending by $9.3 million, and Utah's child FYE enrollment by approximately 10,900 and spending by $33.5 million.</t>
    </r>
  </si>
  <si>
    <r>
      <t xml:space="preserve">6 </t>
    </r>
    <r>
      <rPr>
        <sz val="9"/>
        <color indexed="54"/>
        <rFont val="Arial"/>
        <family val="1"/>
        <charset val="204"/>
      </rPr>
      <t>State reported a large shift of enrollees between eligibility groups. Colorado reported a 54 percent increase in the new adult group and a 41 percent decrease for the other adult group. Indiana reported a 1.2 percent increase for the new adult group and an 80 percent increase for the other adult group. Louisiana reported a   28 percent increase in the new adult group and a 0.5 percent increase in the other adult group. Oregon reported a 45 percent increase in the new adult group, a 67 percent decrease in the other adult group, a 76 percent increase in the disabled group, and a 32 percent increase in the aged group.</t>
    </r>
  </si>
  <si>
    <r>
      <t xml:space="preserve">7 </t>
    </r>
    <r>
      <rPr>
        <sz val="9"/>
        <color indexed="54"/>
        <rFont val="Arial"/>
        <family val="1"/>
        <charset val="204"/>
      </rPr>
      <t>State reported enrollment for the new adult group that shows a difference of greater than 20 percent when compared to the CMS-64 enrollment report. The District of Columbia's average monthly enrollment was 36 percent less than the benchmark, and Illinois's average monthly enrollment was 113 percent more than the benchmark.</t>
    </r>
  </si>
  <si>
    <r>
      <t xml:space="preserve">8 </t>
    </r>
    <r>
      <rPr>
        <sz val="9"/>
        <color indexed="54"/>
        <rFont val="Arial"/>
        <family val="1"/>
        <charset val="204"/>
      </rPr>
      <t>Spending total excludes a small amount of fee-for-service (FFS) drug spending reported on the CMS-64 because there were no FFS drug claims reported in T-MSIS.</t>
    </r>
  </si>
  <si>
    <t>Sources: MACPAC, 2023, analysis of T-MSIS data as of February 2023 and analysis of CMS-64 financial management report net expenditure data as of June 2022.</t>
  </si>
  <si>
    <r>
      <t xml:space="preserve">3 </t>
    </r>
    <r>
      <rPr>
        <sz val="9"/>
        <color indexed="54"/>
        <rFont val="Arial"/>
        <family val="1"/>
        <charset val="204"/>
      </rPr>
      <t>In this table, full-benefit enrollees excludes those reported by states in T-MSIS as receiving coverage of only family planning services, assistance with Medicare</t>
    </r>
    <r>
      <rPr>
        <sz val="11"/>
        <color theme="1"/>
        <rFont val="Aptos Narrow"/>
        <family val="2"/>
        <scheme val="minor"/>
      </rPr>
      <t xml:space="preserve"> premiums and cost sharing, emergency services, or COVID-19 diagnostic products or testing-related services.</t>
    </r>
  </si>
  <si>
    <r>
      <t xml:space="preserve">4 </t>
    </r>
    <r>
      <rPr>
        <sz val="9"/>
        <color indexed="54"/>
        <rFont val="Arial"/>
        <family val="1"/>
        <charset val="204"/>
      </rPr>
      <t>State reported CMS-64 spending that shows a difference greater than 20 percent when compared to the prior year. Arizona's spending on the CMS-64 was 23.0 percent higher compared with 2020. Kentucky's spending on the CMS-64 was 21.4 percent higher compared with 2020. Nebraska's spending on the CMS-64 was</t>
    </r>
    <r>
      <rPr>
        <sz val="10"/>
        <rFont val="Times New Roman"/>
        <family val="1"/>
        <charset val="204"/>
      </rPr>
      <t xml:space="preserve"> 33.9 percent higher compared with 2020.</t>
    </r>
  </si>
  <si>
    <r>
      <t xml:space="preserve">10 </t>
    </r>
    <r>
      <rPr>
        <sz val="9"/>
        <color indexed="54"/>
        <rFont val="Arial"/>
        <family val="1"/>
        <charset val="204"/>
      </rPr>
      <t>Due to large differences in the way spending is reported by Vermont in CMS-64 and T-MSIS data, MACPAC’s adjustment methodology is applied only to total</t>
    </r>
    <r>
      <rPr>
        <sz val="5"/>
        <color indexed="54"/>
        <rFont val="Arial"/>
        <family val="1"/>
        <charset val="204"/>
      </rPr>
      <t xml:space="preserve"> Medicaid spending.</t>
    </r>
  </si>
  <si>
    <t>9 State reported enrollment for the new adult group even though it had not expanded coverage in FY 2021.</t>
  </si>
  <si>
    <t>KFF Data</t>
  </si>
  <si>
    <t>MACPAC Data- All</t>
  </si>
  <si>
    <t>MACPAC Data- Full only</t>
  </si>
  <si>
    <t>Results For USE with UTAH Demonstration Project PowerPoint</t>
  </si>
  <si>
    <t>Oct 2020 to Sept 2021</t>
  </si>
  <si>
    <t>Full benefit enrollees3</t>
  </si>
  <si>
    <t>CY</t>
  </si>
  <si>
    <t>CY 2021</t>
  </si>
  <si>
    <t>CY 2022</t>
  </si>
  <si>
    <t>CY 2023</t>
  </si>
  <si>
    <t>CY 2024</t>
  </si>
  <si>
    <t>FFY</t>
  </si>
  <si>
    <t>Projected</t>
  </si>
  <si>
    <t>Calendar Year 2021</t>
  </si>
  <si>
    <t>Calendar Year 2022</t>
  </si>
  <si>
    <t>Calendar Year 2023</t>
  </si>
  <si>
    <t>Calendar Year 2024</t>
  </si>
  <si>
    <t>See WS( "BLS Data") for inflation calcs</t>
  </si>
  <si>
    <t>Mandatory programs</t>
  </si>
  <si>
    <t>Discretionary programs</t>
  </si>
  <si>
    <t>Fiscal year</t>
  </si>
  <si>
    <t>Medicaid</t>
  </si>
  <si>
    <t>CHIP</t>
  </si>
  <si>
    <t>Medicare</t>
  </si>
  <si>
    <t>Exchange subsidies</t>
  </si>
  <si>
    <t>Social Security</t>
  </si>
  <si>
    <t>Other</t>
  </si>
  <si>
    <t>Defense</t>
  </si>
  <si>
    <t>Non- defense</t>
  </si>
  <si>
    <t>Net interest</t>
  </si>
  <si>
    <t>Medicaid &amp; CHIP</t>
  </si>
  <si>
    <t>Medicaid &amp; CHIP &amp; HIX</t>
  </si>
  <si>
    <t>Medicaid &amp; CHIP &amp; HIX &amp; Medicare</t>
  </si>
  <si>
    <t>EXHIBIT 4. Major Health Programs and Other Components of Federal Budget as a Share of Federal Outlays</t>
  </si>
  <si>
    <t>MACPAC</t>
  </si>
  <si>
    <t>CHIP ^</t>
  </si>
  <si>
    <t>CHIP Weight Basis</t>
  </si>
  <si>
    <t>The consequences for an applicant or an enrollee who does not pay a charge, including the disenrollment protections</t>
  </si>
  <si>
    <t>Mechanisms for making payments for required charges</t>
  </si>
  <si>
    <t>Cumulative cost-sharing maximums</t>
  </si>
  <si>
    <t>Enrollee groups subject to the charges</t>
  </si>
  <si>
    <t>Current cost-sharing charges</t>
  </si>
  <si>
    <t>States must make the following information available to enrollees, applicants, providers, and the general public:</t>
  </si>
  <si>
    <t>States can choose to impose cost sharing for children enrolled in CHIP. Cost-sharing can include enrollment fees, premiums, deductibles, coinsurance, and copayments.</t>
  </si>
  <si>
    <t>https://www.medicaid.gov/chip/chip-cost-sharing/index.html</t>
  </si>
  <si>
    <t>Changes to Cost Sharing</t>
  </si>
  <si>
    <t>States have the ability to periodically change their CHIP cost-sharing amounts through a state plan amendment (SPA). Prior to implementing increases in cost sharing, states must provide prior public notice of the proposed change. SPAs that increase cost sharing cannot be in effect for longer than 60 days, unless the amendment is submitted to CMS for approval during the 60-day period.</t>
  </si>
  <si>
    <t>Separate CHIP Program Cost Sharing</t>
  </si>
  <si>
    <t>Cost-Sharing Maximums</t>
  </si>
  <si>
    <t>For families with incomes at or below 150% of the Federal poverty level (FPL), premiums cannot exceed the amount permitted in Medicaid.</t>
  </si>
  <si>
    <t>For families with incomes above 150% of the FPL, cumulative state cost sharing requirements can’t exceed 5% of family income.</t>
  </si>
  <si>
    <t>Cost-Sharing Prohibitions</t>
  </si>
  <si>
    <t>States are prohibited from imposing cost-sharing on certain individuals and in certain situations. For instance, states may not impose cost-sharing on American Indian/Alaskan Native children, or impose cost-sharing in any way that favors children from higher-income families over children from lower-income families. States are also prohibited from imposing cost-sharing, in any form, for the well-baby and well-child care services covered under the state plan. Finally, states may not impose more than one form of cost-sharing per service.</t>
  </si>
  <si>
    <t>MEDICAID COST SHARING</t>
  </si>
  <si>
    <t>https://www.medicaid.gov/medicaid/cost-sharing/index.html</t>
  </si>
  <si>
    <r>
      <t>States have the option to charge premiums and to establish </t>
    </r>
    <r>
      <rPr>
        <u/>
        <sz val="13"/>
        <color rgb="FF046791"/>
        <rFont val="Source Sans Pro"/>
        <family val="2"/>
      </rPr>
      <t>out of pocket spending (cost sharing)</t>
    </r>
    <r>
      <rPr>
        <sz val="13"/>
        <color theme="1"/>
        <rFont val="Source Sans Pro"/>
        <family val="2"/>
      </rPr>
      <t> requirements for Medicaid enrollees. Out of pocket costs may include copayments, coinsurance, deductibles, and other similar charges. Maximum out of pocket costs are limited, but states can impose higher charges for targeted groups of somewhat higher income people. Certain vulnerable groups, such as children and pregnant women, are </t>
    </r>
    <r>
      <rPr>
        <u/>
        <sz val="13"/>
        <color rgb="FF046791"/>
        <rFont val="Source Sans Pro"/>
        <family val="2"/>
      </rPr>
      <t>exempt from most out of pocket costs</t>
    </r>
    <r>
      <rPr>
        <sz val="13"/>
        <color theme="1"/>
        <rFont val="Source Sans Pro"/>
        <family val="2"/>
      </rPr>
      <t> and copayments and coinsurance cannot be charged for certain services</t>
    </r>
  </si>
  <si>
    <t>Premiums</t>
  </si>
  <si>
    <t>States can charge limited premiums and enrollment fees on the following groups of Medicaid enrollees:</t>
  </si>
  <si>
    <t>Pregnant women and infants with family income at or above 150% FPL ($22,065 for a family of 2 in 2011)</t>
  </si>
  <si>
    <t>Qualified disabled and working individuals with income above 150% FPL ($16, 334 for an individual in 2011)</t>
  </si>
  <si>
    <t>Disabled working individuals eligible under the Ticket to Work and Work Incentives Improvement Act of 1999 (TWWIIA)</t>
  </si>
  <si>
    <t>Disabled children eligible under the Family Opportunity Act (FOA)</t>
  </si>
  <si>
    <t>Medically needy individuals</t>
  </si>
  <si>
    <t>States have the option to impose higher, alternative premiums on other groups of enrollees, if their family incomes exceed 150% of the federal poverty level. Certain groups, such as institutionalized individuals and most children, are excluded from higher cost sharing.</t>
  </si>
  <si>
    <r>
      <t>Table 14: Premiums and Enrollment Fees for Children at Selected Income Levels, January 2020</t>
    </r>
    <r>
      <rPr>
        <b/>
        <sz val="5"/>
        <color indexed="9"/>
        <rFont val="Arial"/>
        <family val="1"/>
        <charset val="204"/>
      </rPr>
      <t>1,2</t>
    </r>
  </si>
  <si>
    <t>151% FPL
(or 150% if upper limit)</t>
  </si>
  <si>
    <t>201%
(or 200% if upper limit)</t>
  </si>
  <si>
    <t>251% FPL
(or 250% if upper limit)</t>
  </si>
  <si>
    <t>301% FPL
(or 300% if upper limit)</t>
  </si>
  <si>
    <t>351% FPL
(or 350% if upper limit)</t>
  </si>
  <si>
    <t>Is Premium
Family- Based?</t>
  </si>
  <si>
    <r>
      <t>Family Maximum</t>
    </r>
    <r>
      <rPr>
        <b/>
        <sz val="5"/>
        <color indexed="8"/>
        <rFont val="Arial"/>
        <family val="1"/>
        <charset val="204"/>
      </rPr>
      <t>3,4</t>
    </r>
  </si>
  <si>
    <t>Monthly Payments (24 states)</t>
  </si>
  <si>
    <r>
      <t>Arizona</t>
    </r>
    <r>
      <rPr>
        <sz val="5"/>
        <color indexed="8"/>
        <rFont val="Arial"/>
        <family val="1"/>
        <charset val="204"/>
      </rPr>
      <t>5</t>
    </r>
  </si>
  <si>
    <t>Yes</t>
  </si>
  <si>
    <r>
      <t>California</t>
    </r>
    <r>
      <rPr>
        <sz val="5"/>
        <color indexed="8"/>
        <rFont val="Arial"/>
        <family val="1"/>
        <charset val="204"/>
      </rPr>
      <t>6</t>
    </r>
  </si>
  <si>
    <r>
      <t>Connecticut</t>
    </r>
    <r>
      <rPr>
        <sz val="5"/>
        <color indexed="8"/>
        <rFont val="Arial"/>
        <family val="1"/>
        <charset val="204"/>
      </rPr>
      <t>7</t>
    </r>
  </si>
  <si>
    <r>
      <t>Delaware</t>
    </r>
    <r>
      <rPr>
        <sz val="5"/>
        <color indexed="8"/>
        <rFont val="Arial"/>
        <family val="1"/>
        <charset val="204"/>
      </rPr>
      <t>8</t>
    </r>
  </si>
  <si>
    <r>
      <t>Florida</t>
    </r>
    <r>
      <rPr>
        <sz val="5"/>
        <color indexed="8"/>
        <rFont val="Arial"/>
        <family val="1"/>
        <charset val="204"/>
      </rPr>
      <t>9</t>
    </r>
  </si>
  <si>
    <r>
      <t>Georgia</t>
    </r>
    <r>
      <rPr>
        <sz val="5"/>
        <color indexed="8"/>
        <rFont val="Arial"/>
        <family val="1"/>
        <charset val="204"/>
      </rPr>
      <t>10</t>
    </r>
  </si>
  <si>
    <r>
      <t>Idaho</t>
    </r>
    <r>
      <rPr>
        <sz val="5"/>
        <color indexed="8"/>
        <rFont val="Arial"/>
        <family val="1"/>
        <charset val="204"/>
      </rPr>
      <t>11</t>
    </r>
  </si>
  <si>
    <r>
      <t>Illinois</t>
    </r>
    <r>
      <rPr>
        <sz val="5"/>
        <color indexed="8"/>
        <rFont val="Arial"/>
        <family val="1"/>
        <charset val="204"/>
      </rPr>
      <t>12</t>
    </r>
  </si>
  <si>
    <r>
      <t>Indiana</t>
    </r>
    <r>
      <rPr>
        <sz val="5"/>
        <color indexed="8"/>
        <rFont val="Arial"/>
        <family val="1"/>
        <charset val="204"/>
      </rPr>
      <t>13</t>
    </r>
  </si>
  <si>
    <r>
      <t>Iowa</t>
    </r>
    <r>
      <rPr>
        <sz val="5"/>
        <color indexed="8"/>
        <rFont val="Arial"/>
        <family val="1"/>
        <charset val="204"/>
      </rPr>
      <t>14</t>
    </r>
  </si>
  <si>
    <r>
      <t>Kansas</t>
    </r>
    <r>
      <rPr>
        <sz val="5"/>
        <color indexed="8"/>
        <rFont val="Arial"/>
        <family val="1"/>
        <charset val="204"/>
      </rPr>
      <t>15</t>
    </r>
  </si>
  <si>
    <r>
      <t>Maine</t>
    </r>
    <r>
      <rPr>
        <sz val="5"/>
        <color indexed="8"/>
        <rFont val="Arial"/>
        <family val="1"/>
        <charset val="204"/>
      </rPr>
      <t>16</t>
    </r>
  </si>
  <si>
    <t>$32/$64</t>
  </si>
  <si>
    <r>
      <t>Massachusetts</t>
    </r>
    <r>
      <rPr>
        <sz val="5"/>
        <color indexed="8"/>
        <rFont val="Arial"/>
        <family val="1"/>
        <charset val="204"/>
      </rPr>
      <t>17</t>
    </r>
  </si>
  <si>
    <r>
      <t>Missouri</t>
    </r>
    <r>
      <rPr>
        <sz val="5"/>
        <color indexed="8"/>
        <rFont val="Arial"/>
        <family val="1"/>
        <charset val="204"/>
      </rPr>
      <t>18</t>
    </r>
  </si>
  <si>
    <t>$19 l $24 l $29</t>
  </si>
  <si>
    <t>$63 l $79 l $96</t>
  </si>
  <si>
    <t>$154 l $195 l $235</t>
  </si>
  <si>
    <r>
      <t>New Jersey</t>
    </r>
    <r>
      <rPr>
        <sz val="5"/>
        <color indexed="8"/>
        <rFont val="Arial"/>
        <family val="1"/>
        <charset val="204"/>
      </rPr>
      <t>19</t>
    </r>
  </si>
  <si>
    <r>
      <t>New York</t>
    </r>
    <r>
      <rPr>
        <sz val="5"/>
        <color indexed="8"/>
        <rFont val="Arial"/>
        <family val="1"/>
        <charset val="204"/>
      </rPr>
      <t>20</t>
    </r>
  </si>
  <si>
    <t>$9 | $27</t>
  </si>
  <si>
    <t>$30 | $90</t>
  </si>
  <si>
    <t>$45 | $135</t>
  </si>
  <si>
    <t>$60 | $180</t>
  </si>
  <si>
    <r>
      <t>Pennsylvania</t>
    </r>
    <r>
      <rPr>
        <sz val="5"/>
        <color indexed="8"/>
        <rFont val="Arial"/>
        <family val="1"/>
        <charset val="204"/>
      </rPr>
      <t>21</t>
    </r>
  </si>
  <si>
    <r>
      <t>Vermont</t>
    </r>
    <r>
      <rPr>
        <sz val="5"/>
        <color indexed="8"/>
        <rFont val="Arial"/>
        <family val="1"/>
        <charset val="204"/>
      </rPr>
      <t>22</t>
    </r>
  </si>
  <si>
    <t>$20/$60</t>
  </si>
  <si>
    <r>
      <t>Washington</t>
    </r>
    <r>
      <rPr>
        <sz val="5"/>
        <color indexed="8"/>
        <rFont val="Arial"/>
        <family val="1"/>
        <charset val="204"/>
      </rPr>
      <t>23</t>
    </r>
  </si>
  <si>
    <t>$20 | $40</t>
  </si>
  <si>
    <t>$30 | $60</t>
  </si>
  <si>
    <r>
      <t>West Virginia</t>
    </r>
    <r>
      <rPr>
        <sz val="5"/>
        <color indexed="8"/>
        <rFont val="Arial"/>
        <family val="1"/>
        <charset val="204"/>
      </rPr>
      <t>24</t>
    </r>
  </si>
  <si>
    <t>Quarterly Payments (2 states)</t>
  </si>
  <si>
    <t>Annual Payments (4 states)</t>
  </si>
  <si>
    <r>
      <t>Alabama</t>
    </r>
    <r>
      <rPr>
        <sz val="5"/>
        <color indexed="8"/>
        <rFont val="Arial"/>
        <family val="1"/>
        <charset val="204"/>
      </rPr>
      <t>20</t>
    </r>
  </si>
  <si>
    <r>
      <t>Colorado</t>
    </r>
    <r>
      <rPr>
        <sz val="5"/>
        <color indexed="8"/>
        <rFont val="Arial"/>
        <family val="1"/>
        <charset val="204"/>
      </rPr>
      <t>25</t>
    </r>
  </si>
  <si>
    <r>
      <t>North Carolina</t>
    </r>
    <r>
      <rPr>
        <sz val="5"/>
        <color indexed="8"/>
        <rFont val="Arial"/>
        <family val="1"/>
        <charset val="204"/>
      </rPr>
      <t>26</t>
    </r>
  </si>
  <si>
    <r>
      <t>Texas</t>
    </r>
    <r>
      <rPr>
        <sz val="5"/>
        <color indexed="8"/>
        <rFont val="Arial"/>
        <family val="1"/>
        <charset val="204"/>
      </rPr>
      <t>27</t>
    </r>
  </si>
  <si>
    <t>No Premiums or Enrollment Fees (21 states)</t>
  </si>
  <si>
    <t>--</t>
  </si>
  <si>
    <t>SOURCE: Based on a national survey conducted by KFF with the Georgetown University Center for Children and Families, 2020.</t>
  </si>
  <si>
    <t>Table presents rules in effect as of January 1, 2020.</t>
  </si>
  <si>
    <t>Medicaid and CHIP Eligibility, Enrollment, and Cost Sharing Policies as of January 2020</t>
  </si>
  <si>
    <t>Table 14 Notes</t>
  </si>
  <si>
    <t>1.   N/A indicates that coverage is not available at the specified income level. If a state does not charge</t>
  </si>
  <si>
    <t>premiums at all, it is noted as "--".</t>
  </si>
  <si>
    <t>2.   Cases in which premiums or enrollment fees are not a whole dollar value have been rounded to the</t>
  </si>
  <si>
    <t>nearest dollar.</t>
  </si>
  <si>
    <t>3.   This column indicates whether there is a maximum amount that a family with multiple children would be required to pay. Family based premium indicates that the premium amount listed in the table is per family rather than per child.</t>
  </si>
  <si>
    <t>4.   Federal rules limit total premiums and cost-sharing for all household members enrolled in Medicaid or CHIP to five percent of family income. States have the option to apply the cap on a monthly or quarterly basis. States are also required to have a mechanism in place to track family-based cost- sharing and waive cost-sharing for the remainder of the cost-sharing period selected by the state.</t>
  </si>
  <si>
    <t>5.   In Arizona, there is a maximum premium of $60 for families with incomes at 151% FPL and $70 for families with incomes at 200% FPL.</t>
  </si>
  <si>
    <t>6.   In California, the family maximum premium is $39.</t>
  </si>
  <si>
    <t>7.   In Connecticut, the family maximum premium is $50.</t>
  </si>
  <si>
    <t>8.   In Delaware, there is a maximum premium of $10 for families with children ages 6-18 with incomes between 134%-142% FPL and children ages 1-18 between 143%-159% FPL. Families with incomes between 160%-176% FPL pay $15 per family and families with incomes between 177%-212% FPL pay $25 per family. Delaware has an incentive system for premiums where families can pay three months and get one premium-free month, pay six months and get two premium-free months, and pay nine months and get three premium-free months.</t>
  </si>
  <si>
    <t>9.   Florida charges premiums to children enrolled in its three separate CHIP programs, but it only charges cost sharing for children in its separate CHIP program, HealthyKids.</t>
  </si>
  <si>
    <t>10.  In Georgia, the family maximum is $16 for families with incomes at 151% FPL and $58 for families with incomes at 201% FPL.</t>
  </si>
  <si>
    <t>11.  In Idaho, if a child is up to date on wellness checks, premiums are waived.</t>
  </si>
  <si>
    <t>12.  In Illinois, CHIP premiums are $15 per child, $25 for two children, and $5 for each additional child up to a $40 maximum for families with incomes below 208% FPL. Above 208% FPL, families pay $40 per child or $80 for two or more children.</t>
  </si>
  <si>
    <t>13.  In Indiana, there is a maximum premium of $33 for families with incomes between 175% and 200% FPL, $50 for families with incomes between 200% and 225% FPL, $53 for families with incomes between 225% and 250% FPL and $70 for families with incomes at or above 250% FPL.</t>
  </si>
  <si>
    <t>14.  In Iowa, there is a maximum premium of $20 for families with incomes at 201% FPL and $40 for families with incomes at 251% FPL or 301% FPL.</t>
  </si>
  <si>
    <t>15.  In Kansas, there is a maximum premium of $20 for families with incomes up to 191% FPL, $30 for</t>
  </si>
  <si>
    <t>families with incomes up to 218% FPL, and $50 for families with higher incomes.</t>
  </si>
  <si>
    <t>16.  In Maine, families with incomes between 157%-166% FPL pay $8 for one child and $16 for two or more children. Families with incomes between 166%-177% FPL pay $16 for one child and $32 for two or more children. Families with incomes between 177%-192% FPL pay $24 for one child and $48 for two or more children. Families with incomes between 192% -208% FPL pay $32 for one child and</t>
  </si>
  <si>
    <t>$64 for two or more children. The family maximum premium is $64.</t>
  </si>
  <si>
    <t>17.  In Massachusetts, the family maximum premium is $28. In Massachusetts, premiums are also charged for children covered at higher incomes through its CommonHealth and Children’s Medical Security Plan program.</t>
  </si>
  <si>
    <t>18.  In Missouri premiums vary by family size. Amounts shown are for 2-person, 3-person, and 4-person family. Rates increase based on family size up to the family maximum cap of 5% of income.</t>
  </si>
  <si>
    <t>19.  In New Jersey, the family maximum varies by income and premiums are family-based. At 201% FPL, the family maximum is $43. At 251%, the family max is $86. At 301% FPL and 351%, the family max is $144.50; at 301% FPL, the premium is $144.50 but value shown in rounded to $145.</t>
  </si>
  <si>
    <t>20.  In Alabama and New York, there is a maximum premium of three times the child rate. In New York, The figure on the left is the individual child rate and the figure to the right is the family max amount which tops out at 3x the individual rate.</t>
  </si>
  <si>
    <t>21.  In Pennsylvania, premiums vary by contractor. The average amount is shown.</t>
  </si>
  <si>
    <t>22.  In Vermont, for those above 238% FPL, the monthly premium is $20 if the family has other health insurance and $60 if there is no other health insurance.</t>
  </si>
  <si>
    <t>23.  Washington State charges premiums of $20 for one child and $40 of two or more children in families with incomes of 210%-260% FPL; $30 for one child and $60 for two or more children in families with incomes above 260% FPL but not exceeding 312% FPL. In Washington, the family maximum varies by income. At 251% FPL, the family maximum is $40 and at 301% FPL, the family maximum is $60.</t>
  </si>
  <si>
    <t>24.  In West Virginia, the family maximum premium is $71.</t>
  </si>
  <si>
    <t>25.  In Colorado, there is a maximum annual enrollment fee of $35 for families with incomes at 201% FPL and $105 for families with incomes at 251% FPL.</t>
  </si>
  <si>
    <t>26.  In North Carolina, the family maximum annual enrollment fee is $100.</t>
  </si>
  <si>
    <t>27.  In Texas, annual enrollment fees in CHIP are family-based with three tiers up to 151%, up to and</t>
  </si>
  <si>
    <t>including 186%, and then above 186%.</t>
  </si>
  <si>
    <t>Not $0</t>
  </si>
  <si>
    <t>Fee?</t>
  </si>
  <si>
    <t>CHIP Upper limit</t>
  </si>
  <si>
    <t>Max Family</t>
  </si>
  <si>
    <t>Fee Group 2</t>
  </si>
  <si>
    <t>CHIP Group 3</t>
  </si>
  <si>
    <t>Group 2 Fee</t>
  </si>
  <si>
    <t>CHIP Group 2</t>
  </si>
  <si>
    <t>CHIP Free Limit</t>
  </si>
  <si>
    <t>Annual Per Child</t>
  </si>
  <si>
    <t xml:space="preserve">   No Limit</t>
  </si>
  <si>
    <t>FPIG 24</t>
  </si>
  <si>
    <t>Full Cost</t>
  </si>
  <si>
    <t>0 thru 18</t>
  </si>
  <si>
    <t>1thru 18</t>
  </si>
  <si>
    <t>0 to 1</t>
  </si>
  <si>
    <t>6 thru 18</t>
  </si>
  <si>
    <t>1 thru 5</t>
  </si>
  <si>
    <t>At Cost</t>
  </si>
  <si>
    <t>&gt;314%</t>
  </si>
  <si>
    <t>Coverage 3</t>
  </si>
  <si>
    <t>&lt;=314%</t>
  </si>
  <si>
    <t>&gt;288%</t>
  </si>
  <si>
    <t>Coverage 2</t>
  </si>
  <si>
    <t>&lt;=288%</t>
  </si>
  <si>
    <t>&gt;262%</t>
  </si>
  <si>
    <t>Coverage 1</t>
  </si>
  <si>
    <t>&lt;=262%</t>
  </si>
  <si>
    <t>&gt;208%</t>
  </si>
  <si>
    <t>&gt;215%</t>
  </si>
  <si>
    <t>Free</t>
  </si>
  <si>
    <t>&lt;=208%</t>
  </si>
  <si>
    <t>&gt;133%</t>
  </si>
  <si>
    <t>&gt;157%</t>
  </si>
  <si>
    <t>Monthly</t>
  </si>
  <si>
    <t>Ages</t>
  </si>
  <si>
    <t>https://www.uhc.com/communityplan/assets/plandocuments/memberinformation/PA-CHIP--Income-Guidelines.pdf</t>
  </si>
  <si>
    <t>CHIP Income Guidelines Chart 2022 (Effective 3-1-2022).pdf</t>
  </si>
  <si>
    <t>(Updated 6/4/24)</t>
  </si>
  <si>
    <t>https://www.pa.gov/content/dam/copapwp-pagov/en/dhs/documents/chip/eligibility-and-benefits/documents/CHIP-Income-Guidelines-Chart-07012024.pdf</t>
  </si>
  <si>
    <t>add*</t>
  </si>
  <si>
    <t>48 States</t>
  </si>
  <si>
    <t>2024</t>
  </si>
  <si>
    <t>2023</t>
  </si>
  <si>
    <t>2022</t>
  </si>
  <si>
    <t>2021</t>
  </si>
  <si>
    <t>2020</t>
  </si>
  <si>
    <t>2019</t>
  </si>
  <si>
    <t>2018</t>
  </si>
  <si>
    <t>2017</t>
  </si>
  <si>
    <t>2016</t>
  </si>
  <si>
    <t>2015</t>
  </si>
  <si>
    <t>2014</t>
  </si>
  <si>
    <t>2013</t>
  </si>
  <si>
    <t>2012</t>
  </si>
  <si>
    <t>2011</t>
  </si>
  <si>
    <t>Persons in Family/Household</t>
  </si>
  <si>
    <t>LookupTable: FPIG</t>
  </si>
  <si>
    <t>Federal Poverty Income Guidelines</t>
  </si>
  <si>
    <t>FPIG</t>
  </si>
  <si>
    <t>Mcaid</t>
  </si>
  <si>
    <t>Effective Date</t>
  </si>
  <si>
    <t>Lookup Table: MedicaidIncomeEligibility</t>
  </si>
  <si>
    <t>Children Medicaid Ages 0</t>
  </si>
  <si>
    <t>Adults (Medicaid) Parent/Caretaker</t>
  </si>
  <si>
    <t>Lookup Table: MedicaidNationalPMPMs</t>
  </si>
  <si>
    <t xml:space="preserve">Used for cross reference and default when no state PMPM values are obtained. </t>
  </si>
  <si>
    <t>Group</t>
  </si>
  <si>
    <t>FY 2012</t>
  </si>
  <si>
    <t>FY 2013</t>
  </si>
  <si>
    <t>FY 2014</t>
  </si>
  <si>
    <t>FY 2015</t>
  </si>
  <si>
    <t>FY 2016</t>
  </si>
  <si>
    <t>FY 2017</t>
  </si>
  <si>
    <t>FY 2018</t>
  </si>
  <si>
    <t>FY 2019</t>
  </si>
  <si>
    <t>FY 2020</t>
  </si>
  <si>
    <t>FY 2021</t>
  </si>
  <si>
    <t>FY 2022</t>
  </si>
  <si>
    <t>FY 2023</t>
  </si>
  <si>
    <t>FY 2024</t>
  </si>
  <si>
    <t>FY 2025</t>
  </si>
  <si>
    <t>FY 2026</t>
  </si>
  <si>
    <t>FY 2027</t>
  </si>
  <si>
    <t>2025</t>
  </si>
  <si>
    <t>2026</t>
  </si>
  <si>
    <t>2027</t>
  </si>
  <si>
    <t>Designation</t>
  </si>
  <si>
    <t>Historical data</t>
  </si>
  <si>
    <t>Projection</t>
  </si>
  <si>
    <t>Historical</t>
  </si>
  <si>
    <t>PMPM Calc</t>
  </si>
  <si>
    <t>Aged</t>
  </si>
  <si>
    <t>Disabled</t>
  </si>
  <si>
    <t>Expansion adults</t>
  </si>
  <si>
    <t>n/a</t>
  </si>
  <si>
    <t>Average of all enrollees</t>
  </si>
  <si>
    <t>Lookup Table: MedicaidStatePMPMs</t>
  </si>
  <si>
    <t>Est increase 7.3%</t>
  </si>
  <si>
    <t>Est increase 4.3% til 2027</t>
  </si>
  <si>
    <t>average(</t>
  </si>
  <si>
    <t>Category</t>
  </si>
  <si>
    <t>Adult</t>
  </si>
  <si>
    <t>Non-disabled</t>
  </si>
  <si>
    <t>Expansion Adult</t>
  </si>
  <si>
    <t>Children's Health Insurance Program</t>
  </si>
  <si>
    <t>LookupTable: CHIP_Factors</t>
  </si>
  <si>
    <t>CHIP Name</t>
  </si>
  <si>
    <t>Family Size</t>
  </si>
  <si>
    <t>Group Name</t>
  </si>
  <si>
    <t>Condition</t>
  </si>
  <si>
    <t>Comment</t>
  </si>
  <si>
    <t>Note 2018</t>
  </si>
  <si>
    <t>Note 2019</t>
  </si>
  <si>
    <t>Note 2020</t>
  </si>
  <si>
    <t>Note 2021</t>
  </si>
  <si>
    <t>Note 2022</t>
  </si>
  <si>
    <t>Note 2023</t>
  </si>
  <si>
    <t>Note 2024</t>
  </si>
  <si>
    <t>All Kids</t>
  </si>
  <si>
    <t>Group 1</t>
  </si>
  <si>
    <t>All Kids Low Fee</t>
  </si>
  <si>
    <t>Annual MAGI Limit</t>
  </si>
  <si>
    <t>Eff 2/1/2020</t>
  </si>
  <si>
    <t>Group 2</t>
  </si>
  <si>
    <t>All Kids Fee</t>
  </si>
  <si>
    <t>Annual Family Premium</t>
  </si>
  <si>
    <t>Low Fee Group</t>
  </si>
  <si>
    <t>Annual Per Child Premium</t>
  </si>
  <si>
    <t>Fee Group</t>
  </si>
  <si>
    <t>Family Premium</t>
  </si>
  <si>
    <t>Maximum Family Annual Premium</t>
  </si>
  <si>
    <t>ARKids First</t>
  </si>
  <si>
    <t>ARKids First A</t>
  </si>
  <si>
    <t>ARKids First B</t>
  </si>
  <si>
    <t>KidCare</t>
  </si>
  <si>
    <t>Multiplied monthly fee by 12</t>
  </si>
  <si>
    <t>PeachCare</t>
  </si>
  <si>
    <t>Subtracted 5% from published range</t>
  </si>
  <si>
    <t>Group 3</t>
  </si>
  <si>
    <t>Group 4</t>
  </si>
  <si>
    <t>Group 5</t>
  </si>
  <si>
    <t>Group 6</t>
  </si>
  <si>
    <t>Multiplied monthly cap by 12</t>
  </si>
  <si>
    <t>LaCHIP</t>
  </si>
  <si>
    <t>LaCHIP Affordable Plan</t>
  </si>
  <si>
    <t>$2,322.00</t>
  </si>
  <si>
    <t>$2,824.00</t>
  </si>
  <si>
    <t>$3,765.00</t>
  </si>
  <si>
    <t>$3,152.00</t>
  </si>
  <si>
    <t>$3,833.00</t>
  </si>
  <si>
    <t>$5,110.00</t>
  </si>
  <si>
    <t>$3,981.00</t>
  </si>
  <si>
    <t>$4,842.00</t>
  </si>
  <si>
    <t>$6,455.00</t>
  </si>
  <si>
    <t>$4,810.00</t>
  </si>
  <si>
    <t>$5,850.00</t>
  </si>
  <si>
    <t>$7,800.00</t>
  </si>
  <si>
    <t>$5,640.00</t>
  </si>
  <si>
    <t>$6,859.00</t>
  </si>
  <si>
    <t>$9,145.00</t>
  </si>
  <si>
    <t>$6,469.00</t>
  </si>
  <si>
    <t>$7,868.00</t>
  </si>
  <si>
    <t>$10,490.00</t>
  </si>
  <si>
    <t>$7,299.00</t>
  </si>
  <si>
    <t>$8,877.00</t>
  </si>
  <si>
    <t>$11,835.00</t>
  </si>
  <si>
    <t>$8,128.00</t>
  </si>
  <si>
    <t>$9,885.00</t>
  </si>
  <si>
    <t>$13,180.00</t>
  </si>
  <si>
    <t>$8,958.00</t>
  </si>
  <si>
    <t>$10,894.00</t>
  </si>
  <si>
    <t>$14,525.00</t>
  </si>
  <si>
    <t>$9,787.00</t>
  </si>
  <si>
    <t>$11,903.00</t>
  </si>
  <si>
    <t>$15,870.00</t>
  </si>
  <si>
    <t>$1,699.00 to $2,096.00</t>
  </si>
  <si>
    <t>$10,616.00</t>
  </si>
  <si>
    <t>$2,096.01 to $2,549.00</t>
  </si>
  <si>
    <t>$12,912.00</t>
  </si>
  <si>
    <t>$2,549.01 to $3398.00</t>
  </si>
  <si>
    <t>$17,215.00</t>
  </si>
  <si>
    <t>$2,289.00 to $2,823.00</t>
  </si>
  <si>
    <t>$11,446.00</t>
  </si>
  <si>
    <t>$2,823.01 to $3,434.00</t>
  </si>
  <si>
    <t>$13,920.00</t>
  </si>
  <si>
    <t>$3,434.01 to $4,578.00</t>
  </si>
  <si>
    <t>$18,560.00</t>
  </si>
  <si>
    <t>$2,879.00 to $3,551.00</t>
  </si>
  <si>
    <t>$3,551.01 to $4,319.00</t>
  </si>
  <si>
    <t>$4,319.01 to $5,758.00</t>
  </si>
  <si>
    <t>$3,469.00 to $4279.00</t>
  </si>
  <si>
    <t>$4,279.01 to $5,204.00</t>
  </si>
  <si>
    <t>$5,204.01 to $6,938.00</t>
  </si>
  <si>
    <t>$4,059.00 to $5,006.00</t>
  </si>
  <si>
    <t>$5,006.01 to $6,089.00</t>
  </si>
  <si>
    <t>$6,089.01 to $8,118.00</t>
  </si>
  <si>
    <t>$4,649.00 to $5,734.00</t>
  </si>
  <si>
    <t>$5,734.01 to $6,974.00</t>
  </si>
  <si>
    <t>$6,974.01 to $9,298.00</t>
  </si>
  <si>
    <t>$5,239.00 to $6,462.00</t>
  </si>
  <si>
    <t>$6,462.01 to $7,859.00</t>
  </si>
  <si>
    <t>$7,859.01 to $10,478.00</t>
  </si>
  <si>
    <t>$5,829.00 to $7,189.00</t>
  </si>
  <si>
    <t>$7,189.01 to $8,744.00</t>
  </si>
  <si>
    <t>$8,744.01 to $11,658.00</t>
  </si>
  <si>
    <t>$6,419.00 to $7,917.00</t>
  </si>
  <si>
    <t>$7,917.01 to $9,629.00</t>
  </si>
  <si>
    <t>$9,629.01 to $12,838.00</t>
  </si>
  <si>
    <t>$7,009.00 to $8,645.00</t>
  </si>
  <si>
    <t>$8,645.01 to $10,514.00</t>
  </si>
  <si>
    <t>$10,514.01 to $14,018.00</t>
  </si>
  <si>
    <t>Health Choices</t>
  </si>
  <si>
    <t>CoverKids</t>
  </si>
  <si>
    <t>Plan B</t>
  </si>
  <si>
    <t>Plan C</t>
  </si>
  <si>
    <t>Gold</t>
  </si>
  <si>
    <t>Blue</t>
  </si>
  <si>
    <t>Premium</t>
  </si>
  <si>
    <t>LookupTable: CHIP_RuleException</t>
  </si>
  <si>
    <t>Exception</t>
  </si>
  <si>
    <t>Description</t>
  </si>
  <si>
    <t>Premium Exemption</t>
  </si>
  <si>
    <t>Age Must Be Less Than</t>
  </si>
  <si>
    <t>No Family Fee if Child is less than 6</t>
  </si>
  <si>
    <t>f</t>
  </si>
  <si>
    <t>FY 2021 converted to CY 2023</t>
  </si>
  <si>
    <t>https://files.kff.org/attachment/Report-Medicaid-and-CHIP-Eligibility,-Enrollment-and-Cost-Sharing-Policies-as-of-January-2020.pdf</t>
  </si>
  <si>
    <t>Prepared by: Tricia Brooks and Lauren Roygardner
Georgetown University Center for Children and Families
and
Samantha Artiga, Olivia Pham, and Rachel Dolan
KFF</t>
  </si>
  <si>
    <t>Table 14 : Premiums and Enrollment Fees for Children at Selected Income Levels, January 2020: p64</t>
  </si>
  <si>
    <t>CMS</t>
  </si>
  <si>
    <t>BLS</t>
  </si>
  <si>
    <t>Pennsylvania CHIP Premium Share Scheme</t>
  </si>
  <si>
    <t>From CHIP Workbook</t>
  </si>
  <si>
    <t>Exercise to compare State CHIP Premium Share Schemes</t>
  </si>
  <si>
    <t>Medicaid and CHIP Eligibility, Enrollment, and Cost Sharing Policies as of January 2020: Findings from a 50-State Survey</t>
  </si>
  <si>
    <t>KFF: Medicaid and CHIP Eligibility, Enrollment, and Cost Sharing Policies as of January 2020: Findings from a 50-State Survey</t>
  </si>
  <si>
    <t>Weights Based on Enrollment</t>
  </si>
  <si>
    <t>% total</t>
  </si>
  <si>
    <t>Sum</t>
  </si>
  <si>
    <t>Weigthed</t>
  </si>
  <si>
    <t>sumproduct</t>
  </si>
  <si>
    <t>Weights with $0</t>
  </si>
  <si>
    <t>Weights with non$0</t>
  </si>
  <si>
    <t>Monthly Payments</t>
  </si>
  <si>
    <t xml:space="preserve">website: </t>
  </si>
  <si>
    <t>https://www.kff.org/medicaid/report/medicaid-and-chip-eligibility-enrollment-and-cost-sharing-policies-as-of-january-2019-findings-from-a-50-state-survey/</t>
  </si>
  <si>
    <t>MO picked Family Size 3: 24</t>
  </si>
  <si>
    <t>Weighting Basis</t>
  </si>
  <si>
    <t>picked 1 child</t>
  </si>
  <si>
    <t>Ny</t>
  </si>
  <si>
    <t>Annualized Payments</t>
  </si>
  <si>
    <t>ditto</t>
  </si>
  <si>
    <t>N/A's</t>
  </si>
  <si>
    <t>Use this one</t>
  </si>
  <si>
    <t>Premium Shares for Children</t>
  </si>
  <si>
    <t>FPL</t>
  </si>
  <si>
    <t>Annual Cost Per Child</t>
  </si>
  <si>
    <t>[Group 5--Not needed*]</t>
  </si>
  <si>
    <t>*Exceeds maximum eligibility of 285% FPL</t>
  </si>
  <si>
    <t xml:space="preserve">Interpretation: maximum FPL for annual cost per child. </t>
  </si>
  <si>
    <t xml:space="preserve">Use these annual cost for when child comes off Medicaid until 285% FPL when they become ineligible. </t>
  </si>
  <si>
    <t>IMAGES</t>
  </si>
  <si>
    <t>No change</t>
  </si>
  <si>
    <t>No Change</t>
  </si>
  <si>
    <t xml:space="preserve">8.69% increase </t>
  </si>
  <si>
    <t xml:space="preserve">Texas </t>
  </si>
  <si>
    <t>No data in CHIP_Factors Table on premium shares</t>
  </si>
  <si>
    <t>Comparing Data From 2023 with to 2020</t>
  </si>
  <si>
    <t>Eligibility (FPIG)</t>
  </si>
  <si>
    <t>National</t>
  </si>
  <si>
    <t>All</t>
  </si>
  <si>
    <t>Per Member Expenditures (Estimated 2024 Data): Full Benefits</t>
  </si>
  <si>
    <t>Don't count EITC or SSI as income</t>
  </si>
  <si>
    <t xml:space="preserve">Note: </t>
  </si>
  <si>
    <t>Income Counting</t>
  </si>
  <si>
    <t>https://www.medicaid.gov/state-reCsource-center/mac-learning-collaboratives/downloads/part-2-income.pdf</t>
  </si>
  <si>
    <t>CY 2019</t>
  </si>
  <si>
    <t>CY 2020</t>
  </si>
  <si>
    <t>MedicaidNationalPMPMs</t>
  </si>
  <si>
    <t>Calendar Year 2020</t>
  </si>
  <si>
    <t>Calendar Year 2019</t>
  </si>
  <si>
    <t>Annual</t>
  </si>
  <si>
    <t>National Average Cost Sharing Premium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</si>
</sst>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164" formatCode="#0.000"/>
    <numFmt numFmtId="165" formatCode="&quot;$&quot;#,##0"/>
    <numFmt numFmtId="166" formatCode="0.00000000000000"/>
    <numFmt numFmtId="167" formatCode="0.0%"/>
    <numFmt numFmtId="168" formatCode="0.0"/>
    <numFmt numFmtId="169" formatCode="&quot;$&quot;0"/>
    <numFmt numFmtId="170" formatCode="[$-409]d\-mmm\-yy;@"/>
    <numFmt numFmtId="171" formatCode="&quot;$&quot;#,##0.00"/>
  </numFmts>
  <fonts count="7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b/>
      <sz val="24"/>
      <color rgb="FF262626"/>
      <name val="Open Sans"/>
      <family val="2"/>
    </font>
    <font>
      <b/>
      <sz val="11"/>
      <color rgb="FFFF0000"/>
      <name val="Aptos Narrow"/>
      <family val="2"/>
      <scheme val="minor"/>
    </font>
    <font>
      <b/>
      <sz val="11"/>
      <color rgb="FF00B050"/>
      <name val="Aptos Narrow"/>
      <family val="2"/>
      <scheme val="minor"/>
    </font>
    <font>
      <sz val="11"/>
      <color theme="1"/>
      <name val="Calibri"/>
      <family val="2"/>
    </font>
    <font>
      <sz val="7"/>
      <color theme="1"/>
      <name val="Times New Roman"/>
      <family val="1"/>
    </font>
    <font>
      <b/>
      <sz val="12"/>
      <color theme="1"/>
      <name val="Georgia"/>
      <family val="1"/>
    </font>
    <font>
      <sz val="11"/>
      <color theme="1"/>
      <name val="Courier New"/>
      <family val="1"/>
    </font>
    <font>
      <b/>
      <sz val="11"/>
      <color theme="1"/>
      <name val="Calibri"/>
      <family val="2"/>
    </font>
    <font>
      <sz val="13"/>
      <color theme="1"/>
      <name val="Source Sans Pro"/>
      <family val="2"/>
    </font>
    <font>
      <b/>
      <sz val="11"/>
      <color theme="1"/>
      <name val="Georgia"/>
      <family val="1"/>
    </font>
    <font>
      <u/>
      <sz val="13"/>
      <color rgb="FF046791"/>
      <name val="Source Sans Pro"/>
      <family val="2"/>
    </font>
    <font>
      <vertAlign val="superscript"/>
      <sz val="11"/>
      <color theme="1"/>
      <name val="Aptos Narrow"/>
      <family val="2"/>
      <scheme val="minor"/>
    </font>
    <font>
      <sz val="11"/>
      <color rgb="FFC00000"/>
      <name val="Aptos Narrow"/>
      <family val="2"/>
      <scheme val="minor"/>
    </font>
    <font>
      <sz val="11"/>
      <color rgb="FFFF0000"/>
      <name val="Aptos Narrow"/>
      <family val="2"/>
      <scheme val="minor"/>
    </font>
    <font>
      <sz val="20"/>
      <color rgb="FF333333"/>
      <name val="Source Sans Pro"/>
      <family val="2"/>
    </font>
    <font>
      <sz val="11"/>
      <color indexed="8"/>
      <name val="Aptos Narrow"/>
      <family val="2"/>
      <scheme val="minor"/>
    </font>
    <font>
      <sz val="10"/>
      <color indexed="8"/>
      <name val="Arial"/>
      <family val="2"/>
    </font>
    <font>
      <b/>
      <sz val="10"/>
      <color indexed="8"/>
      <name val="Arial"/>
      <family val="2"/>
    </font>
    <font>
      <b/>
      <sz val="12"/>
      <color indexed="8"/>
      <name val="Arial"/>
      <family val="2"/>
    </font>
    <font>
      <b/>
      <sz val="11"/>
      <color rgb="FF000000"/>
      <name val="Arial"/>
      <family val="2"/>
    </font>
    <font>
      <sz val="11"/>
      <color rgb="FF000000"/>
      <name val="Arial"/>
      <family val="2"/>
    </font>
    <font>
      <sz val="24"/>
      <color theme="0"/>
      <name val="Aptos Narrow"/>
      <family val="2"/>
      <scheme val="minor"/>
    </font>
    <font>
      <sz val="10"/>
      <name val="Times New Roman"/>
      <family val="1"/>
      <charset val="204"/>
    </font>
    <font>
      <sz val="10"/>
      <color indexed="56"/>
      <name val="Arial"/>
      <family val="2"/>
    </font>
    <font>
      <b/>
      <sz val="10"/>
      <color indexed="9"/>
      <name val="Arial"/>
      <family val="2"/>
    </font>
    <font>
      <b/>
      <sz val="10"/>
      <color indexed="56"/>
      <name val="Arial"/>
      <family val="2"/>
    </font>
    <font>
      <sz val="10"/>
      <color indexed="56"/>
      <name val="Arial"/>
      <family val="1"/>
      <charset val="204"/>
    </font>
    <font>
      <b/>
      <u/>
      <sz val="10"/>
      <color theme="1"/>
      <name val="Arial"/>
      <family val="1"/>
      <charset val="204"/>
    </font>
    <font>
      <b/>
      <sz val="10"/>
      <color theme="1"/>
      <name val="Arial"/>
      <family val="1"/>
      <charset val="204"/>
    </font>
    <font>
      <b/>
      <sz val="10"/>
      <color theme="1"/>
      <name val="Arial"/>
      <family val="2"/>
    </font>
    <font>
      <b/>
      <sz val="6"/>
      <color theme="1"/>
      <name val="Arial"/>
      <family val="1"/>
      <charset val="204"/>
    </font>
    <font>
      <b/>
      <sz val="6"/>
      <color indexed="8"/>
      <name val="Arial"/>
      <family val="2"/>
    </font>
    <font>
      <sz val="6"/>
      <color indexed="8"/>
      <name val="Arial"/>
      <family val="2"/>
    </font>
    <font>
      <b/>
      <vertAlign val="superscript"/>
      <sz val="10"/>
      <color theme="1"/>
      <name val="Arial"/>
      <family val="2"/>
    </font>
    <font>
      <sz val="9"/>
      <color indexed="54"/>
      <name val="Arial"/>
      <family val="2"/>
    </font>
    <font>
      <sz val="9"/>
      <color indexed="54"/>
      <name val="Arial"/>
      <family val="1"/>
      <charset val="204"/>
    </font>
    <font>
      <sz val="5"/>
      <color indexed="54"/>
      <name val="Arial"/>
      <family val="1"/>
      <charset val="204"/>
    </font>
    <font>
      <b/>
      <sz val="9"/>
      <color indexed="54"/>
      <name val="Arial"/>
      <family val="1"/>
      <charset val="204"/>
    </font>
    <font>
      <b/>
      <sz val="11"/>
      <color indexed="8"/>
      <name val="Aptos Narrow"/>
      <family val="2"/>
      <scheme val="minor"/>
    </font>
    <font>
      <sz val="10"/>
      <color theme="1"/>
      <name val="Times New Roman"/>
      <family val="1"/>
      <charset val="204"/>
    </font>
    <font>
      <b/>
      <sz val="15"/>
      <color rgb="FF17415F"/>
      <name val="Georgia"/>
      <family val="1"/>
    </font>
    <font>
      <b/>
      <sz val="23"/>
      <color rgb="FF026666"/>
      <name val="Georgia"/>
      <family val="1"/>
    </font>
    <font>
      <sz val="8"/>
      <color indexed="8"/>
      <name val="Arial"/>
      <family val="2"/>
    </font>
    <font>
      <sz val="9"/>
      <color indexed="30"/>
      <name val="Arial"/>
      <family val="2"/>
    </font>
    <font>
      <b/>
      <sz val="5"/>
      <color indexed="9"/>
      <name val="Arial"/>
      <family val="1"/>
      <charset val="204"/>
    </font>
    <font>
      <b/>
      <sz val="8"/>
      <color indexed="9"/>
      <name val="Arial"/>
      <family val="1"/>
      <charset val="204"/>
    </font>
    <font>
      <b/>
      <sz val="8"/>
      <color indexed="8"/>
      <name val="Arial"/>
      <family val="2"/>
    </font>
    <font>
      <b/>
      <sz val="8"/>
      <color indexed="8"/>
      <name val="Arial"/>
      <family val="1"/>
      <charset val="204"/>
    </font>
    <font>
      <b/>
      <sz val="5"/>
      <color indexed="8"/>
      <name val="Arial"/>
      <family val="1"/>
      <charset val="204"/>
    </font>
    <font>
      <sz val="5"/>
      <color indexed="8"/>
      <name val="Arial"/>
      <family val="1"/>
      <charset val="204"/>
    </font>
    <font>
      <sz val="8"/>
      <color indexed="8"/>
      <name val="Arial"/>
      <family val="1"/>
      <charset val="204"/>
    </font>
    <font>
      <sz val="7"/>
      <color indexed="8"/>
      <name val="Arial"/>
      <family val="2"/>
    </font>
    <font>
      <sz val="10"/>
      <name val="Arial"/>
      <family val="2"/>
    </font>
    <font>
      <b/>
      <sz val="16"/>
      <color indexed="8"/>
      <name val="Arial"/>
      <family val="2"/>
    </font>
    <font>
      <b/>
      <sz val="8"/>
      <color indexed="8"/>
      <name val="Calibri"/>
      <family val="1"/>
      <charset val="204"/>
    </font>
    <font>
      <sz val="11"/>
      <color rgb="FF000000"/>
      <name val="Calibri"/>
      <family val="2"/>
    </font>
    <font>
      <sz val="10"/>
      <color rgb="FFFF0000"/>
      <name val="Segoe UI"/>
      <family val="2"/>
    </font>
    <font>
      <sz val="11"/>
      <name val="Arial"/>
      <family val="2"/>
    </font>
    <font>
      <b/>
      <sz val="11"/>
      <name val="Aptos Narrow"/>
      <family val="2"/>
      <scheme val="minor"/>
    </font>
    <font>
      <sz val="11"/>
      <name val="Aptos Narrow"/>
      <family val="2"/>
      <scheme val="minor"/>
    </font>
    <font>
      <sz val="11"/>
      <color rgb="FF000000"/>
      <name val="Aptos Narrow"/>
      <family val="2"/>
      <scheme val="minor"/>
    </font>
    <font>
      <sz val="11"/>
      <name val="Calibri"/>
      <family val="2"/>
    </font>
    <font>
      <sz val="10"/>
      <color indexed="8"/>
      <name val="Arial"/>
      <family val="1"/>
      <charset val="204"/>
    </font>
    <font>
      <b/>
      <sz val="9"/>
      <color indexed="81"/>
      <name val="Tahoma"/>
      <family val="2"/>
    </font>
    <font>
      <sz val="9"/>
      <color indexed="81"/>
      <name val="Tahoma"/>
      <family val="2"/>
    </font>
    <font>
      <b/>
      <sz val="16"/>
      <color theme="1"/>
      <name val="Aptos Narrow"/>
      <family val="2"/>
      <scheme val="minor"/>
    </font>
    <font>
      <sz val="11"/>
      <color theme="0"/>
      <name val="Aptos Narrow"/>
      <family val="2"/>
      <scheme val="minor"/>
    </font>
    <font>
      <sz val="14"/>
      <color theme="1"/>
      <name val="Aptos Narrow"/>
      <family val="2"/>
      <scheme val="minor"/>
    </font>
    <font>
      <sz val="16"/>
      <color theme="1"/>
      <name val="Aptos Narrow"/>
      <family val="2"/>
      <scheme val="minor"/>
    </font>
    <font>
      <b/>
      <sz val="14"/>
      <color theme="1"/>
      <name val="Aptos Narrow"/>
      <family val="2"/>
      <scheme val="minor"/>
    </font>
    <font>
      <sz val="8"/>
      <name val="Aptos Narrow"/>
      <family val="2"/>
      <scheme val="minor"/>
    </font>
    <font>
      <sz val="8"/>
      <color theme="1"/>
      <name val="Aptos Narrow"/>
      <family val="2"/>
      <scheme val="minor"/>
    </font>
  </fonts>
  <fills count="23">
    <fill>
      <patternFill patternType="none"/>
    </fill>
    <fill>
      <patternFill patternType="gray125"/>
    </fill>
    <fill>
      <patternFill patternType="solid">
        <fgColor theme="7"/>
        <bgColor theme="7"/>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rgb="FFFFFFFF"/>
        <bgColor indexed="64"/>
      </patternFill>
    </fill>
    <fill>
      <patternFill patternType="solid">
        <fgColor rgb="FFEEFAFD"/>
        <bgColor indexed="64"/>
      </patternFill>
    </fill>
    <fill>
      <patternFill patternType="solid">
        <fgColor rgb="FFFFFF00"/>
        <bgColor indexed="64"/>
      </patternFill>
    </fill>
    <fill>
      <patternFill patternType="solid">
        <fgColor theme="0"/>
        <bgColor indexed="64"/>
      </patternFill>
    </fill>
    <fill>
      <patternFill patternType="solid">
        <fgColor rgb="FF0070C0"/>
        <bgColor indexed="64"/>
      </patternFill>
    </fill>
    <fill>
      <patternFill patternType="solid">
        <fgColor rgb="FF008170"/>
        <bgColor indexed="64"/>
      </patternFill>
    </fill>
    <fill>
      <patternFill patternType="solid">
        <fgColor rgb="FFE6E7E8"/>
        <bgColor indexed="64"/>
      </patternFill>
    </fill>
    <fill>
      <patternFill patternType="solid">
        <fgColor rgb="FFFFFF99"/>
        <bgColor indexed="64"/>
      </patternFill>
    </fill>
    <fill>
      <patternFill patternType="solid">
        <fgColor theme="5" tint="0.79998168889431442"/>
        <bgColor indexed="64"/>
      </patternFill>
    </fill>
    <fill>
      <patternFill patternType="solid">
        <fgColor rgb="FF0077C7"/>
        <bgColor indexed="64"/>
      </patternFill>
    </fill>
    <fill>
      <patternFill patternType="solid">
        <fgColor rgb="FFCCCCCC"/>
        <bgColor indexed="64"/>
      </patternFill>
    </fill>
    <fill>
      <patternFill patternType="solid">
        <fgColor rgb="FFC0E6FF"/>
        <bgColor indexed="64"/>
      </patternFill>
    </fill>
    <fill>
      <patternFill patternType="solid">
        <fgColor rgb="FFE4E4E4"/>
        <bgColor indexed="64"/>
      </patternFill>
    </fill>
    <fill>
      <patternFill patternType="solid">
        <fgColor rgb="FFECECEC"/>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3" tint="0.499984740745262"/>
        <bgColor indexed="64"/>
      </patternFill>
    </fill>
    <fill>
      <patternFill patternType="solid">
        <fgColor theme="3" tint="0.749992370372631"/>
        <bgColor indexed="64"/>
      </patternFill>
    </fill>
  </fills>
  <borders count="53">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diagonal/>
    </border>
    <border>
      <left style="medium">
        <color rgb="FF212121"/>
      </left>
      <right/>
      <top/>
      <bottom/>
      <diagonal/>
    </border>
    <border>
      <left/>
      <right style="medium">
        <color rgb="FF212121"/>
      </right>
      <top/>
      <bottom/>
      <diagonal/>
    </border>
    <border>
      <left style="medium">
        <color rgb="FF212121"/>
      </left>
      <right/>
      <top/>
      <bottom style="medium">
        <color rgb="FF212121"/>
      </bottom>
      <diagonal/>
    </border>
    <border>
      <left/>
      <right/>
      <top/>
      <bottom style="medium">
        <color rgb="FF212121"/>
      </bottom>
      <diagonal/>
    </border>
    <border>
      <left/>
      <right style="medium">
        <color rgb="FF212121"/>
      </right>
      <top/>
      <bottom style="medium">
        <color rgb="FF212121"/>
      </bottom>
      <diagonal/>
    </border>
    <border>
      <left/>
      <right/>
      <top/>
      <bottom style="thick">
        <color auto="1"/>
      </bottom>
      <diagonal/>
    </border>
    <border>
      <left/>
      <right/>
      <top style="thin">
        <color rgb="FFC7C8CA"/>
      </top>
      <bottom/>
      <diagonal/>
    </border>
    <border>
      <left style="thin">
        <color rgb="FFC7C8CA"/>
      </left>
      <right/>
      <top/>
      <bottom/>
      <diagonal/>
    </border>
    <border>
      <left/>
      <right/>
      <top/>
      <bottom style="thin">
        <color rgb="FFC7C8CA"/>
      </bottom>
      <diagonal/>
    </border>
    <border>
      <left/>
      <right style="thin">
        <color rgb="FFC7C8CA"/>
      </right>
      <top/>
      <bottom/>
      <diagonal/>
    </border>
    <border>
      <left/>
      <right style="thin">
        <color rgb="FFC7C8CA"/>
      </right>
      <top/>
      <bottom style="thin">
        <color rgb="FFC7C8CA"/>
      </bottom>
      <diagonal/>
    </border>
    <border>
      <left style="thin">
        <color rgb="FFC7C8CA"/>
      </left>
      <right/>
      <top style="thin">
        <color rgb="FFC7C8CA"/>
      </top>
      <bottom style="thin">
        <color rgb="FFC7C8CA"/>
      </bottom>
      <diagonal/>
    </border>
    <border>
      <left/>
      <right/>
      <top style="thin">
        <color rgb="FFC7C8CA"/>
      </top>
      <bottom style="thin">
        <color rgb="FFC7C8CA"/>
      </bottom>
      <diagonal/>
    </border>
    <border>
      <left/>
      <right/>
      <top style="thin">
        <color rgb="FF40434B"/>
      </top>
      <bottom/>
      <diagonal/>
    </border>
    <border>
      <left/>
      <right/>
      <top style="thin">
        <color rgb="FF008170"/>
      </top>
      <bottom/>
      <diagonal/>
    </border>
    <border>
      <left/>
      <right/>
      <top style="thin">
        <color rgb="FF008170"/>
      </top>
      <bottom style="thin">
        <color rgb="FFC7C8CA"/>
      </bottom>
      <diagonal/>
    </border>
    <border>
      <left/>
      <right style="thin">
        <color rgb="FFC7C8CA"/>
      </right>
      <top style="thin">
        <color rgb="FF008170"/>
      </top>
      <bottom/>
      <diagonal/>
    </border>
    <border>
      <left style="thin">
        <color rgb="FFC7C8CA"/>
      </left>
      <right/>
      <top style="thin">
        <color rgb="FF008170"/>
      </top>
      <bottom style="thin">
        <color rgb="FFC7C8CA"/>
      </bottom>
      <diagonal/>
    </border>
    <border>
      <left/>
      <right style="thin">
        <color rgb="FFC7C8CA"/>
      </right>
      <top style="thin">
        <color rgb="FF008170"/>
      </top>
      <bottom style="thin">
        <color rgb="FFC7C8CA"/>
      </bottom>
      <diagonal/>
    </border>
    <border>
      <left style="thin">
        <color rgb="FFC7C8CA"/>
      </left>
      <right/>
      <top style="thin">
        <color rgb="FF00817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20" fillId="0" borderId="0"/>
    <xf numFmtId="0" fontId="57" fillId="0" borderId="0">
      <alignment vertical="top"/>
    </xf>
    <xf numFmtId="0" fontId="57" fillId="0" borderId="0"/>
  </cellStyleXfs>
  <cellXfs count="445">
    <xf numFmtId="0" fontId="0" fillId="0" borderId="0" xfId="0"/>
    <xf numFmtId="14" fontId="0" fillId="0" borderId="0" xfId="0" applyNumberFormat="1"/>
    <xf numFmtId="0" fontId="2" fillId="2" borderId="1" xfId="0" applyFont="1" applyFill="1" applyBorder="1"/>
    <xf numFmtId="0" fontId="2" fillId="2" borderId="2" xfId="0" applyFont="1" applyFill="1" applyBorder="1"/>
    <xf numFmtId="0" fontId="0" fillId="3" borderId="3" xfId="0" applyFill="1" applyBorder="1"/>
    <xf numFmtId="0" fontId="0" fillId="4" borderId="3" xfId="0" applyFill="1" applyBorder="1"/>
    <xf numFmtId="0" fontId="4" fillId="0" borderId="0" xfId="2"/>
    <xf numFmtId="0" fontId="4" fillId="0" borderId="0" xfId="2" applyAlignment="1"/>
    <xf numFmtId="0" fontId="5" fillId="0" borderId="0" xfId="0" applyFont="1" applyAlignment="1">
      <alignment vertical="center"/>
    </xf>
    <xf numFmtId="14" fontId="0" fillId="3" borderId="4" xfId="0" applyNumberFormat="1" applyFill="1" applyBorder="1"/>
    <xf numFmtId="0" fontId="2" fillId="2" borderId="0" xfId="0" applyFont="1" applyFill="1"/>
    <xf numFmtId="0" fontId="0" fillId="0" borderId="0" xfId="0" applyAlignment="1">
      <alignment horizontal="right"/>
    </xf>
    <xf numFmtId="0" fontId="0" fillId="0" borderId="0" xfId="0" applyAlignment="1">
      <alignment horizontal="center"/>
    </xf>
    <xf numFmtId="0" fontId="6" fillId="0" borderId="0" xfId="0" applyFont="1" applyAlignment="1">
      <alignment horizontal="right"/>
    </xf>
    <xf numFmtId="0" fontId="7" fillId="0" borderId="0" xfId="0" applyFont="1" applyAlignment="1">
      <alignment horizontal="left"/>
    </xf>
    <xf numFmtId="3" fontId="0" fillId="0" borderId="0" xfId="0" applyNumberFormat="1"/>
    <xf numFmtId="14" fontId="0" fillId="3" borderId="4" xfId="0" applyNumberFormat="1" applyFill="1" applyBorder="1" applyAlignment="1">
      <alignment horizontal="center"/>
    </xf>
    <xf numFmtId="0" fontId="10" fillId="0" borderId="0" xfId="0" applyFont="1" applyAlignment="1">
      <alignment vertical="center"/>
    </xf>
    <xf numFmtId="0" fontId="11" fillId="0" borderId="0" xfId="0" applyFont="1" applyAlignment="1">
      <alignment horizontal="left" vertical="center"/>
    </xf>
    <xf numFmtId="0" fontId="12" fillId="0" borderId="0" xfId="0" applyFont="1" applyAlignment="1">
      <alignment horizontal="left" vertical="center"/>
    </xf>
    <xf numFmtId="0" fontId="14" fillId="0" borderId="0" xfId="0" applyFont="1"/>
    <xf numFmtId="0" fontId="13" fillId="6" borderId="6" xfId="0" applyFont="1" applyFill="1" applyBorder="1" applyAlignment="1">
      <alignment vertical="center" wrapText="1"/>
    </xf>
    <xf numFmtId="0" fontId="13" fillId="5" borderId="6" xfId="0" applyFont="1" applyFill="1" applyBorder="1" applyAlignment="1">
      <alignment vertical="center" wrapText="1"/>
    </xf>
    <xf numFmtId="0" fontId="13" fillId="6" borderId="8" xfId="0" applyFont="1" applyFill="1" applyBorder="1" applyAlignment="1">
      <alignment vertical="center" wrapText="1"/>
    </xf>
    <xf numFmtId="0" fontId="13" fillId="6" borderId="9" xfId="0" applyFont="1" applyFill="1" applyBorder="1" applyAlignment="1">
      <alignment vertical="center" wrapText="1"/>
    </xf>
    <xf numFmtId="0" fontId="0" fillId="0" borderId="0" xfId="0" applyAlignment="1">
      <alignment horizontal="left" vertical="center"/>
    </xf>
    <xf numFmtId="0" fontId="3" fillId="0" borderId="0" xfId="0" applyFont="1"/>
    <xf numFmtId="0" fontId="0" fillId="0" borderId="0" xfId="0" applyAlignment="1">
      <alignment wrapText="1"/>
    </xf>
    <xf numFmtId="0" fontId="0" fillId="0" borderId="0" xfId="0" applyAlignment="1">
      <alignment horizontal="center" vertical="center" wrapText="1"/>
    </xf>
    <xf numFmtId="9" fontId="13" fillId="6" borderId="0" xfId="0" applyNumberFormat="1" applyFont="1" applyFill="1" applyAlignment="1">
      <alignment horizontal="center" vertical="center" wrapText="1"/>
    </xf>
    <xf numFmtId="0" fontId="13" fillId="6" borderId="0" xfId="0" applyFont="1" applyFill="1" applyAlignment="1">
      <alignment horizontal="center" vertical="center" wrapText="1"/>
    </xf>
    <xf numFmtId="0" fontId="13" fillId="6" borderId="7" xfId="0" applyFont="1" applyFill="1" applyBorder="1" applyAlignment="1">
      <alignment horizontal="center" vertical="center" wrapText="1"/>
    </xf>
    <xf numFmtId="9" fontId="13" fillId="5" borderId="0" xfId="0" applyNumberFormat="1" applyFont="1" applyFill="1" applyAlignment="1">
      <alignment horizontal="center" vertical="center" wrapText="1"/>
    </xf>
    <xf numFmtId="0" fontId="13" fillId="5" borderId="0" xfId="0" applyFont="1" applyFill="1" applyAlignment="1">
      <alignment horizontal="center" vertical="center" wrapText="1"/>
    </xf>
    <xf numFmtId="9" fontId="13" fillId="5" borderId="7" xfId="0" applyNumberFormat="1" applyFont="1" applyFill="1" applyBorder="1" applyAlignment="1">
      <alignment horizontal="center" vertical="center" wrapText="1"/>
    </xf>
    <xf numFmtId="9" fontId="13" fillId="6" borderId="7" xfId="0" applyNumberFormat="1" applyFont="1" applyFill="1" applyBorder="1" applyAlignment="1">
      <alignment horizontal="center" vertical="center" wrapText="1"/>
    </xf>
    <xf numFmtId="0" fontId="4" fillId="6" borderId="0" xfId="2" applyFill="1" applyAlignment="1">
      <alignment horizontal="center" vertical="center" wrapText="1"/>
    </xf>
    <xf numFmtId="0" fontId="4" fillId="6" borderId="7" xfId="2" applyFill="1" applyBorder="1" applyAlignment="1">
      <alignment horizontal="center" vertical="center" wrapText="1"/>
    </xf>
    <xf numFmtId="0" fontId="4" fillId="5" borderId="7" xfId="2" applyFill="1" applyBorder="1" applyAlignment="1">
      <alignment horizontal="center" vertical="center" wrapText="1"/>
    </xf>
    <xf numFmtId="0" fontId="4" fillId="5" borderId="0" xfId="2" applyFill="1" applyAlignment="1">
      <alignment horizontal="center" vertical="center" wrapText="1"/>
    </xf>
    <xf numFmtId="0" fontId="13" fillId="5" borderId="7" xfId="0" applyFont="1" applyFill="1" applyBorder="1" applyAlignment="1">
      <alignment horizontal="center" vertical="center" wrapText="1"/>
    </xf>
    <xf numFmtId="9" fontId="13" fillId="6" borderId="9" xfId="0" applyNumberFormat="1" applyFont="1" applyFill="1" applyBorder="1" applyAlignment="1">
      <alignment horizontal="center" vertical="center" wrapText="1"/>
    </xf>
    <xf numFmtId="0" fontId="13" fillId="6" borderId="9"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13" fillId="6" borderId="0" xfId="0" applyFont="1" applyFill="1" applyAlignment="1">
      <alignment vertical="center" wrapText="1"/>
    </xf>
    <xf numFmtId="0" fontId="4" fillId="5" borderId="0" xfId="2" applyFill="1" applyBorder="1" applyAlignment="1">
      <alignment vertical="center" wrapText="1"/>
    </xf>
    <xf numFmtId="0" fontId="13" fillId="5" borderId="0" xfId="0" applyFont="1" applyFill="1" applyAlignment="1">
      <alignment vertical="center" wrapText="1"/>
    </xf>
    <xf numFmtId="9" fontId="17" fillId="7" borderId="0" xfId="0" applyNumberFormat="1" applyFont="1" applyFill="1" applyAlignment="1">
      <alignment horizontal="center"/>
    </xf>
    <xf numFmtId="9" fontId="4" fillId="5" borderId="0" xfId="2" applyNumberFormat="1" applyFill="1" applyAlignment="1">
      <alignment horizontal="center" vertical="center" wrapText="1"/>
    </xf>
    <xf numFmtId="9" fontId="4" fillId="6" borderId="7" xfId="2" applyNumberFormat="1" applyFill="1" applyBorder="1" applyAlignment="1">
      <alignment horizontal="center" vertical="center" wrapText="1"/>
    </xf>
    <xf numFmtId="9" fontId="0" fillId="0" borderId="0" xfId="1" applyFont="1"/>
    <xf numFmtId="9" fontId="0" fillId="0" borderId="0" xfId="0" applyNumberFormat="1"/>
    <xf numFmtId="0" fontId="19" fillId="0" borderId="0" xfId="0" applyFont="1" applyAlignment="1">
      <alignment vertical="center"/>
    </xf>
    <xf numFmtId="6" fontId="0" fillId="0" borderId="0" xfId="0" applyNumberFormat="1"/>
    <xf numFmtId="0" fontId="20" fillId="0" borderId="0" xfId="3"/>
    <xf numFmtId="164" fontId="21" fillId="0" borderId="0" xfId="3" applyNumberFormat="1" applyFont="1" applyAlignment="1">
      <alignment horizontal="right"/>
    </xf>
    <xf numFmtId="0" fontId="22" fillId="0" borderId="0" xfId="3" applyFont="1" applyAlignment="1">
      <alignment horizontal="left"/>
    </xf>
    <xf numFmtId="0" fontId="22" fillId="0" borderId="11" xfId="3" applyFont="1" applyBorder="1" applyAlignment="1">
      <alignment horizontal="center" wrapText="1"/>
    </xf>
    <xf numFmtId="0" fontId="22" fillId="0" borderId="0" xfId="3" applyFont="1" applyAlignment="1">
      <alignment horizontal="left" vertical="top" wrapText="1"/>
    </xf>
    <xf numFmtId="0" fontId="24" fillId="5" borderId="0" xfId="0" applyFont="1" applyFill="1" applyAlignment="1">
      <alignment horizontal="left" vertical="top" indent="1"/>
    </xf>
    <xf numFmtId="0" fontId="25" fillId="5" borderId="0" xfId="0" applyFont="1" applyFill="1" applyAlignment="1">
      <alignment horizontal="left" vertical="top" indent="1"/>
    </xf>
    <xf numFmtId="164" fontId="20" fillId="0" borderId="0" xfId="3" applyNumberFormat="1"/>
    <xf numFmtId="0" fontId="22" fillId="0" borderId="0" xfId="0" applyFont="1" applyAlignment="1">
      <alignment horizontal="left" vertical="top" wrapText="1"/>
    </xf>
    <xf numFmtId="0" fontId="22" fillId="0" borderId="11" xfId="0" applyFont="1" applyBorder="1" applyAlignment="1">
      <alignment horizontal="center" wrapText="1"/>
    </xf>
    <xf numFmtId="0" fontId="22" fillId="0" borderId="0" xfId="0" applyFont="1" applyAlignment="1">
      <alignment horizontal="left"/>
    </xf>
    <xf numFmtId="164" fontId="21" fillId="0" borderId="0" xfId="0" applyNumberFormat="1" applyFont="1" applyAlignment="1">
      <alignment horizontal="right"/>
    </xf>
    <xf numFmtId="0" fontId="25" fillId="5" borderId="0" xfId="0" applyFont="1" applyFill="1" applyAlignment="1">
      <alignment vertical="top"/>
    </xf>
    <xf numFmtId="0" fontId="3" fillId="8" borderId="0" xfId="0" applyFont="1" applyFill="1"/>
    <xf numFmtId="0" fontId="0" fillId="8" borderId="0" xfId="0" applyFill="1"/>
    <xf numFmtId="0" fontId="0" fillId="8" borderId="0" xfId="0" applyFill="1" applyAlignment="1">
      <alignment horizontal="center" vertical="center" wrapText="1"/>
    </xf>
    <xf numFmtId="9" fontId="0" fillId="8" borderId="0" xfId="0" applyNumberFormat="1" applyFill="1"/>
    <xf numFmtId="6" fontId="0" fillId="8" borderId="0" xfId="0" applyNumberFormat="1" applyFill="1" applyAlignment="1">
      <alignment horizontal="center"/>
    </xf>
    <xf numFmtId="0" fontId="26" fillId="9" borderId="0" xfId="0" applyFont="1" applyFill="1"/>
    <xf numFmtId="0" fontId="26" fillId="9" borderId="0" xfId="0" applyFont="1" applyFill="1" applyAlignment="1">
      <alignment horizontal="center"/>
    </xf>
    <xf numFmtId="9" fontId="26" fillId="9" borderId="0" xfId="0" applyNumberFormat="1" applyFont="1" applyFill="1" applyAlignment="1">
      <alignment horizontal="center"/>
    </xf>
    <xf numFmtId="0" fontId="27" fillId="0" borderId="0" xfId="0" applyFont="1" applyAlignment="1">
      <alignment vertical="top" wrapText="1"/>
    </xf>
    <xf numFmtId="0" fontId="22" fillId="0" borderId="0" xfId="0" applyFont="1" applyAlignment="1">
      <alignment horizontal="left" vertical="top"/>
    </xf>
    <xf numFmtId="17" fontId="0" fillId="0" borderId="0" xfId="0" applyNumberFormat="1"/>
    <xf numFmtId="0" fontId="28" fillId="0" borderId="0" xfId="0" applyFont="1" applyAlignment="1">
      <alignment horizontal="left" vertical="top"/>
    </xf>
    <xf numFmtId="0" fontId="30" fillId="0" borderId="0" xfId="0" applyFont="1" applyAlignment="1">
      <alignment horizontal="left" vertical="top" wrapText="1"/>
    </xf>
    <xf numFmtId="165" fontId="22" fillId="0" borderId="0" xfId="0" applyNumberFormat="1" applyFont="1" applyAlignment="1">
      <alignment horizontal="right" vertical="top" wrapText="1" indent="1"/>
    </xf>
    <xf numFmtId="165" fontId="22" fillId="0" borderId="0" xfId="0" applyNumberFormat="1" applyFont="1" applyAlignment="1">
      <alignment horizontal="left" vertical="top" wrapText="1" indent="1"/>
    </xf>
    <xf numFmtId="165" fontId="22" fillId="0" borderId="15" xfId="0" applyNumberFormat="1" applyFont="1" applyBorder="1" applyAlignment="1">
      <alignment horizontal="right" vertical="top" wrapText="1" indent="1"/>
    </xf>
    <xf numFmtId="165" fontId="22" fillId="0" borderId="13" xfId="0" applyNumberFormat="1" applyFont="1" applyBorder="1" applyAlignment="1">
      <alignment horizontal="left" vertical="top" wrapText="1" indent="1"/>
    </xf>
    <xf numFmtId="165" fontId="22" fillId="0" borderId="16" xfId="0" applyNumberFormat="1" applyFont="1" applyBorder="1" applyAlignment="1">
      <alignment horizontal="left" vertical="top" wrapText="1"/>
    </xf>
    <xf numFmtId="165" fontId="22" fillId="0" borderId="17" xfId="0" applyNumberFormat="1" applyFont="1" applyBorder="1" applyAlignment="1">
      <alignment horizontal="right" vertical="top" wrapText="1"/>
    </xf>
    <xf numFmtId="0" fontId="27" fillId="0" borderId="18" xfId="0" applyFont="1" applyBorder="1" applyAlignment="1">
      <alignment horizontal="left" vertical="top" wrapText="1"/>
    </xf>
    <xf numFmtId="165" fontId="22" fillId="0" borderId="14" xfId="0" applyNumberFormat="1" applyFont="1" applyBorder="1" applyAlignment="1">
      <alignment horizontal="left" vertical="top" wrapText="1"/>
    </xf>
    <xf numFmtId="0" fontId="28" fillId="0" borderId="0" xfId="0" applyFont="1" applyAlignment="1">
      <alignment horizontal="left" vertical="top" wrapText="1"/>
    </xf>
    <xf numFmtId="3" fontId="22" fillId="0" borderId="14" xfId="0" applyNumberFormat="1" applyFont="1" applyBorder="1" applyAlignment="1">
      <alignment horizontal="right" vertical="top" wrapText="1" indent="1"/>
    </xf>
    <xf numFmtId="3" fontId="21" fillId="0" borderId="0" xfId="0" applyNumberFormat="1" applyFont="1" applyAlignment="1">
      <alignment horizontal="right" vertical="top" wrapText="1" indent="1"/>
    </xf>
    <xf numFmtId="3" fontId="21" fillId="0" borderId="0" xfId="0" applyNumberFormat="1" applyFont="1" applyAlignment="1">
      <alignment horizontal="left" vertical="top" wrapText="1" indent="1"/>
    </xf>
    <xf numFmtId="0" fontId="21" fillId="0" borderId="0" xfId="0" applyFont="1" applyAlignment="1">
      <alignment horizontal="right" vertical="top" wrapText="1" indent="1"/>
    </xf>
    <xf numFmtId="0" fontId="21" fillId="0" borderId="0" xfId="0" applyFont="1" applyAlignment="1">
      <alignment horizontal="left" vertical="top" wrapText="1" indent="4"/>
    </xf>
    <xf numFmtId="3" fontId="21" fillId="0" borderId="0" xfId="0" applyNumberFormat="1" applyFont="1" applyAlignment="1">
      <alignment horizontal="left" vertical="top" wrapText="1" indent="2"/>
    </xf>
    <xf numFmtId="0" fontId="27" fillId="0" borderId="12" xfId="0" applyFont="1" applyBorder="1" applyAlignment="1">
      <alignment horizontal="left" vertical="top" wrapText="1"/>
    </xf>
    <xf numFmtId="3" fontId="21" fillId="0" borderId="12" xfId="0" applyNumberFormat="1" applyFont="1" applyBorder="1" applyAlignment="1">
      <alignment horizontal="left" vertical="top" wrapText="1"/>
    </xf>
    <xf numFmtId="3" fontId="21" fillId="0" borderId="12" xfId="0" applyNumberFormat="1" applyFont="1" applyBorder="1" applyAlignment="1">
      <alignment horizontal="right" vertical="top" wrapText="1"/>
    </xf>
    <xf numFmtId="3" fontId="22" fillId="0" borderId="12" xfId="0" applyNumberFormat="1" applyFont="1" applyBorder="1" applyAlignment="1">
      <alignment horizontal="right" vertical="top" wrapText="1" indent="1"/>
    </xf>
    <xf numFmtId="0" fontId="27" fillId="0" borderId="0" xfId="0" applyFont="1" applyAlignment="1">
      <alignment horizontal="left" vertical="top" wrapText="1"/>
    </xf>
    <xf numFmtId="3" fontId="21" fillId="0" borderId="0" xfId="0" applyNumberFormat="1" applyFont="1" applyAlignment="1">
      <alignment horizontal="left" vertical="top" wrapText="1"/>
    </xf>
    <xf numFmtId="3" fontId="21" fillId="0" borderId="0" xfId="0" applyNumberFormat="1" applyFont="1" applyAlignment="1">
      <alignment horizontal="right" vertical="top" wrapText="1"/>
    </xf>
    <xf numFmtId="3" fontId="21" fillId="0" borderId="14" xfId="0" applyNumberFormat="1" applyFont="1" applyBorder="1" applyAlignment="1">
      <alignment horizontal="left" vertical="top" wrapText="1" indent="1"/>
    </xf>
    <xf numFmtId="3" fontId="21" fillId="0" borderId="14" xfId="0" applyNumberFormat="1" applyFont="1" applyBorder="1" applyAlignment="1">
      <alignment horizontal="left" vertical="top" wrapText="1" indent="2"/>
    </xf>
    <xf numFmtId="3" fontId="22" fillId="0" borderId="18" xfId="0" applyNumberFormat="1" applyFont="1" applyBorder="1" applyAlignment="1">
      <alignment horizontal="right" vertical="top" wrapText="1" indent="1"/>
    </xf>
    <xf numFmtId="3" fontId="21" fillId="0" borderId="18" xfId="0" applyNumberFormat="1" applyFont="1" applyBorder="1" applyAlignment="1">
      <alignment horizontal="left" vertical="top" wrapText="1" indent="1"/>
    </xf>
    <xf numFmtId="3" fontId="21" fillId="0" borderId="18" xfId="0" applyNumberFormat="1" applyFont="1" applyBorder="1" applyAlignment="1">
      <alignment horizontal="left" vertical="top" wrapText="1" indent="2"/>
    </xf>
    <xf numFmtId="3" fontId="21" fillId="0" borderId="14" xfId="0" applyNumberFormat="1" applyFont="1" applyBorder="1" applyAlignment="1">
      <alignment horizontal="right" vertical="top" wrapText="1"/>
    </xf>
    <xf numFmtId="0" fontId="31" fillId="0" borderId="0" xfId="0" applyFont="1" applyAlignment="1">
      <alignment horizontal="left" vertical="top" wrapText="1"/>
    </xf>
    <xf numFmtId="3" fontId="21" fillId="0" borderId="14" xfId="0" applyNumberFormat="1" applyFont="1" applyBorder="1" applyAlignment="1">
      <alignment horizontal="left" vertical="top" wrapText="1"/>
    </xf>
    <xf numFmtId="3" fontId="21" fillId="0" borderId="18" xfId="0" applyNumberFormat="1" applyFont="1" applyBorder="1" applyAlignment="1">
      <alignment horizontal="right" vertical="top" wrapText="1"/>
    </xf>
    <xf numFmtId="3" fontId="21" fillId="0" borderId="12" xfId="0" applyNumberFormat="1" applyFont="1" applyBorder="1" applyAlignment="1">
      <alignment horizontal="left" vertical="top" wrapText="1" indent="1"/>
    </xf>
    <xf numFmtId="3" fontId="21" fillId="0" borderId="12" xfId="0" applyNumberFormat="1" applyFont="1" applyBorder="1" applyAlignment="1">
      <alignment horizontal="left" vertical="top" wrapText="1" indent="2"/>
    </xf>
    <xf numFmtId="0" fontId="21" fillId="0" borderId="14" xfId="0" applyFont="1" applyBorder="1" applyAlignment="1">
      <alignment horizontal="right" vertical="top" wrapText="1" indent="1"/>
    </xf>
    <xf numFmtId="3" fontId="21" fillId="0" borderId="18" xfId="0" applyNumberFormat="1" applyFont="1" applyBorder="1" applyAlignment="1">
      <alignment horizontal="left" vertical="top" wrapText="1"/>
    </xf>
    <xf numFmtId="0" fontId="21" fillId="0" borderId="18" xfId="0" applyFont="1" applyBorder="1" applyAlignment="1">
      <alignment horizontal="right" vertical="top" wrapText="1" indent="1"/>
    </xf>
    <xf numFmtId="0" fontId="21" fillId="0" borderId="14" xfId="0" applyFont="1" applyBorder="1" applyAlignment="1">
      <alignment horizontal="left" vertical="top" wrapText="1" indent="4"/>
    </xf>
    <xf numFmtId="0" fontId="28" fillId="0" borderId="14" xfId="0" applyFont="1" applyBorder="1" applyAlignment="1">
      <alignment horizontal="left" vertical="top" wrapText="1"/>
    </xf>
    <xf numFmtId="0" fontId="28" fillId="0" borderId="12" xfId="0" applyFont="1" applyBorder="1" applyAlignment="1">
      <alignment horizontal="left" vertical="top" wrapText="1"/>
    </xf>
    <xf numFmtId="0" fontId="31" fillId="0" borderId="14" xfId="0" applyFont="1" applyBorder="1" applyAlignment="1">
      <alignment horizontal="left" vertical="top" wrapText="1"/>
    </xf>
    <xf numFmtId="0" fontId="32" fillId="0" borderId="0" xfId="0" applyFont="1" applyAlignment="1">
      <alignment horizontal="center" vertical="top" wrapText="1"/>
    </xf>
    <xf numFmtId="0" fontId="32" fillId="0" borderId="0" xfId="0" applyFont="1" applyAlignment="1">
      <alignment vertical="top" wrapText="1"/>
    </xf>
    <xf numFmtId="165" fontId="0" fillId="0" borderId="0" xfId="0" applyNumberFormat="1"/>
    <xf numFmtId="0" fontId="28" fillId="0" borderId="19" xfId="0" applyFont="1" applyBorder="1" applyAlignment="1">
      <alignment horizontal="left" vertical="top" wrapText="1"/>
    </xf>
    <xf numFmtId="165" fontId="22" fillId="11" borderId="20" xfId="0" applyNumberFormat="1" applyFont="1" applyFill="1" applyBorder="1" applyAlignment="1">
      <alignment horizontal="center" vertical="top" wrapText="1"/>
    </xf>
    <xf numFmtId="165" fontId="22" fillId="11" borderId="21" xfId="0" applyNumberFormat="1" applyFont="1" applyFill="1" applyBorder="1" applyAlignment="1">
      <alignment horizontal="right" vertical="top" wrapText="1"/>
    </xf>
    <xf numFmtId="165" fontId="21" fillId="11" borderId="20" xfId="0" applyNumberFormat="1" applyFont="1" applyFill="1" applyBorder="1" applyAlignment="1">
      <alignment horizontal="right" vertical="top" wrapText="1"/>
    </xf>
    <xf numFmtId="165" fontId="21" fillId="11" borderId="22" xfId="0" applyNumberFormat="1" applyFont="1" applyFill="1" applyBorder="1" applyAlignment="1">
      <alignment horizontal="right" vertical="top" wrapText="1" indent="1"/>
    </xf>
    <xf numFmtId="165" fontId="21" fillId="11" borderId="23" xfId="0" applyNumberFormat="1" applyFont="1" applyFill="1" applyBorder="1" applyAlignment="1">
      <alignment horizontal="right" vertical="top" wrapText="1"/>
    </xf>
    <xf numFmtId="165" fontId="21" fillId="11" borderId="24" xfId="0" applyNumberFormat="1" applyFont="1" applyFill="1" applyBorder="1" applyAlignment="1">
      <alignment horizontal="right" vertical="top" wrapText="1" indent="1"/>
    </xf>
    <xf numFmtId="165" fontId="21" fillId="11" borderId="25" xfId="0" applyNumberFormat="1" applyFont="1" applyFill="1" applyBorder="1" applyAlignment="1">
      <alignment horizontal="right" vertical="top" wrapText="1"/>
    </xf>
    <xf numFmtId="3" fontId="22" fillId="0" borderId="0" xfId="0" applyNumberFormat="1" applyFont="1" applyAlignment="1">
      <alignment horizontal="center" vertical="top" wrapText="1"/>
    </xf>
    <xf numFmtId="3" fontId="22" fillId="0" borderId="12" xfId="0" applyNumberFormat="1" applyFont="1" applyBorder="1" applyAlignment="1">
      <alignment horizontal="right" vertical="top" wrapText="1"/>
    </xf>
    <xf numFmtId="3" fontId="21" fillId="0" borderId="12" xfId="0" applyNumberFormat="1" applyFont="1" applyBorder="1" applyAlignment="1">
      <alignment horizontal="right" vertical="top" wrapText="1" indent="1"/>
    </xf>
    <xf numFmtId="3" fontId="22" fillId="11" borderId="0" xfId="0" applyNumberFormat="1" applyFont="1" applyFill="1" applyAlignment="1">
      <alignment horizontal="center" vertical="top" wrapText="1"/>
    </xf>
    <xf numFmtId="3" fontId="22" fillId="11" borderId="0" xfId="0" applyNumberFormat="1" applyFont="1" applyFill="1" applyAlignment="1">
      <alignment horizontal="right" vertical="top" wrapText="1"/>
    </xf>
    <xf numFmtId="3" fontId="21" fillId="11" borderId="0" xfId="0" applyNumberFormat="1" applyFont="1" applyFill="1" applyAlignment="1">
      <alignment horizontal="right" vertical="top" wrapText="1" indent="1"/>
    </xf>
    <xf numFmtId="3" fontId="21" fillId="0" borderId="14" xfId="0" applyNumberFormat="1" applyFont="1" applyBorder="1" applyAlignment="1">
      <alignment horizontal="right" vertical="top" wrapText="1" indent="1"/>
    </xf>
    <xf numFmtId="3" fontId="21" fillId="11" borderId="14" xfId="0" applyNumberFormat="1" applyFont="1" applyFill="1" applyBorder="1" applyAlignment="1">
      <alignment horizontal="right" vertical="top" wrapText="1"/>
    </xf>
    <xf numFmtId="3" fontId="21" fillId="11" borderId="18" xfId="0" applyNumberFormat="1" applyFont="1" applyFill="1" applyBorder="1" applyAlignment="1">
      <alignment horizontal="right" vertical="top" wrapText="1" indent="1"/>
    </xf>
    <xf numFmtId="3" fontId="21" fillId="11" borderId="18" xfId="0" applyNumberFormat="1" applyFont="1" applyFill="1" applyBorder="1" applyAlignment="1">
      <alignment horizontal="right" vertical="top" wrapText="1"/>
    </xf>
    <xf numFmtId="0" fontId="21" fillId="0" borderId="0" xfId="0" applyFont="1" applyAlignment="1">
      <alignment horizontal="right" vertical="top" wrapText="1"/>
    </xf>
    <xf numFmtId="3" fontId="21" fillId="0" borderId="18" xfId="0" applyNumberFormat="1" applyFont="1" applyBorder="1" applyAlignment="1">
      <alignment horizontal="right" vertical="top" wrapText="1" indent="1"/>
    </xf>
    <xf numFmtId="3" fontId="21" fillId="11" borderId="12" xfId="0" applyNumberFormat="1" applyFont="1" applyFill="1" applyBorder="1" applyAlignment="1">
      <alignment horizontal="right" vertical="top" wrapText="1" indent="1"/>
    </xf>
    <xf numFmtId="3" fontId="21" fillId="11" borderId="12" xfId="0" applyNumberFormat="1" applyFont="1" applyFill="1" applyBorder="1" applyAlignment="1">
      <alignment horizontal="right" vertical="top" wrapText="1"/>
    </xf>
    <xf numFmtId="3" fontId="21" fillId="11" borderId="14" xfId="0" applyNumberFormat="1" applyFont="1" applyFill="1" applyBorder="1" applyAlignment="1">
      <alignment horizontal="right" vertical="top" wrapText="1" indent="1"/>
    </xf>
    <xf numFmtId="3" fontId="22" fillId="11" borderId="14" xfId="0" applyNumberFormat="1" applyFont="1" applyFill="1" applyBorder="1" applyAlignment="1">
      <alignment horizontal="center" vertical="top" wrapText="1"/>
    </xf>
    <xf numFmtId="3" fontId="22" fillId="0" borderId="18" xfId="0" applyNumberFormat="1" applyFont="1" applyBorder="1" applyAlignment="1">
      <alignment horizontal="center" vertical="top" wrapText="1"/>
    </xf>
    <xf numFmtId="3" fontId="22" fillId="11" borderId="18" xfId="0" applyNumberFormat="1" applyFont="1" applyFill="1" applyBorder="1" applyAlignment="1">
      <alignment horizontal="center" vertical="top" wrapText="1"/>
    </xf>
    <xf numFmtId="0" fontId="21" fillId="0" borderId="18" xfId="0" applyFont="1" applyBorder="1" applyAlignment="1">
      <alignment horizontal="right" vertical="top" wrapText="1"/>
    </xf>
    <xf numFmtId="3" fontId="22" fillId="11" borderId="12" xfId="0" applyNumberFormat="1" applyFont="1" applyFill="1" applyBorder="1" applyAlignment="1">
      <alignment horizontal="center" vertical="top" wrapText="1"/>
    </xf>
    <xf numFmtId="3" fontId="22" fillId="0" borderId="14" xfId="0" applyNumberFormat="1" applyFont="1" applyBorder="1" applyAlignment="1">
      <alignment horizontal="center" vertical="top" wrapText="1"/>
    </xf>
    <xf numFmtId="1" fontId="36" fillId="0" borderId="14" xfId="0" applyNumberFormat="1" applyFont="1" applyBorder="1" applyAlignment="1">
      <alignment horizontal="right" vertical="top" wrapText="1"/>
    </xf>
    <xf numFmtId="1" fontId="37" fillId="0" borderId="14" xfId="0" applyNumberFormat="1" applyFont="1" applyBorder="1" applyAlignment="1">
      <alignment horizontal="right" vertical="top" wrapText="1" indent="1"/>
    </xf>
    <xf numFmtId="3" fontId="22" fillId="0" borderId="12" xfId="0" applyNumberFormat="1" applyFont="1" applyBorder="1" applyAlignment="1">
      <alignment horizontal="center" vertical="top" wrapText="1"/>
    </xf>
    <xf numFmtId="0" fontId="34" fillId="0" borderId="0" xfId="0" applyFont="1" applyAlignment="1">
      <alignment horizontal="center" vertical="center" wrapText="1"/>
    </xf>
    <xf numFmtId="0" fontId="33" fillId="10" borderId="0" xfId="0" applyFont="1" applyFill="1" applyAlignment="1">
      <alignment horizontal="center" vertical="center" wrapText="1"/>
    </xf>
    <xf numFmtId="0" fontId="39" fillId="0" borderId="0" xfId="0" applyFont="1" applyAlignment="1">
      <alignment horizontal="left" vertical="top"/>
    </xf>
    <xf numFmtId="0" fontId="42" fillId="0" borderId="0" xfId="0" applyFont="1" applyAlignment="1">
      <alignment horizontal="left" vertical="top"/>
    </xf>
    <xf numFmtId="0" fontId="18" fillId="12" borderId="0" xfId="3" applyFont="1" applyFill="1" applyAlignment="1">
      <alignment horizontal="center"/>
    </xf>
    <xf numFmtId="0" fontId="6" fillId="12" borderId="0" xfId="3" applyFont="1" applyFill="1" applyAlignment="1">
      <alignment horizontal="center"/>
    </xf>
    <xf numFmtId="0" fontId="43" fillId="0" borderId="0" xfId="3" applyFont="1"/>
    <xf numFmtId="164" fontId="43" fillId="0" borderId="0" xfId="3" applyNumberFormat="1" applyFont="1"/>
    <xf numFmtId="166" fontId="6" fillId="12" borderId="0" xfId="3" applyNumberFormat="1" applyFont="1" applyFill="1" applyAlignment="1">
      <alignment horizontal="center"/>
    </xf>
    <xf numFmtId="165" fontId="21" fillId="0" borderId="0" xfId="0" applyNumberFormat="1" applyFont="1" applyAlignment="1">
      <alignment horizontal="right" vertical="top" wrapText="1" indent="1"/>
    </xf>
    <xf numFmtId="0" fontId="29" fillId="0" borderId="0" xfId="0" applyFont="1" applyAlignment="1">
      <alignment horizontal="left" vertical="center" wrapText="1" indent="1"/>
    </xf>
    <xf numFmtId="167" fontId="21" fillId="0" borderId="0" xfId="0" applyNumberFormat="1" applyFont="1" applyAlignment="1">
      <alignment horizontal="left" vertical="top" wrapText="1" indent="3"/>
    </xf>
    <xf numFmtId="0" fontId="21" fillId="0" borderId="0" xfId="0" applyFont="1" applyAlignment="1">
      <alignment horizontal="left" vertical="top" wrapText="1" indent="1"/>
    </xf>
    <xf numFmtId="0" fontId="21" fillId="0" borderId="0" xfId="0" applyFont="1" applyAlignment="1">
      <alignment horizontal="center" vertical="top" wrapText="1"/>
    </xf>
    <xf numFmtId="167" fontId="21" fillId="0" borderId="0" xfId="0" applyNumberFormat="1" applyFont="1" applyAlignment="1">
      <alignment horizontal="left" vertical="top" wrapText="1" indent="1"/>
    </xf>
    <xf numFmtId="167" fontId="21" fillId="0" borderId="0" xfId="0" applyNumberFormat="1" applyFont="1" applyAlignment="1">
      <alignment horizontal="left" vertical="top" wrapText="1"/>
    </xf>
    <xf numFmtId="167" fontId="21" fillId="0" borderId="0" xfId="0" applyNumberFormat="1" applyFont="1" applyAlignment="1">
      <alignment horizontal="center" vertical="top" wrapText="1"/>
    </xf>
    <xf numFmtId="168" fontId="21" fillId="0" borderId="14" xfId="0" applyNumberFormat="1" applyFont="1" applyBorder="1" applyAlignment="1">
      <alignment horizontal="left" vertical="top" wrapText="1" indent="3"/>
    </xf>
    <xf numFmtId="167" fontId="21" fillId="0" borderId="0" xfId="0" applyNumberFormat="1" applyFont="1" applyAlignment="1">
      <alignment horizontal="left" vertical="top" wrapText="1" indent="2"/>
    </xf>
    <xf numFmtId="168" fontId="21" fillId="0" borderId="14" xfId="0" applyNumberFormat="1" applyFont="1" applyBorder="1" applyAlignment="1">
      <alignment horizontal="left" vertical="top" wrapText="1" indent="1"/>
    </xf>
    <xf numFmtId="168" fontId="21" fillId="0" borderId="0" xfId="0" applyNumberFormat="1" applyFont="1" applyAlignment="1">
      <alignment horizontal="left" vertical="top" wrapText="1"/>
    </xf>
    <xf numFmtId="168" fontId="21" fillId="0" borderId="14" xfId="0" applyNumberFormat="1" applyFont="1" applyBorder="1" applyAlignment="1">
      <alignment horizontal="left" vertical="top" wrapText="1"/>
    </xf>
    <xf numFmtId="168" fontId="21" fillId="0" borderId="14" xfId="0" applyNumberFormat="1" applyFont="1" applyBorder="1" applyAlignment="1">
      <alignment horizontal="center" vertical="top" wrapText="1"/>
    </xf>
    <xf numFmtId="168" fontId="21" fillId="0" borderId="18" xfId="0" applyNumberFormat="1" applyFont="1" applyBorder="1" applyAlignment="1">
      <alignment horizontal="left" vertical="top" wrapText="1" indent="3"/>
    </xf>
    <xf numFmtId="168" fontId="21" fillId="0" borderId="14" xfId="0" applyNumberFormat="1" applyFont="1" applyBorder="1" applyAlignment="1">
      <alignment horizontal="left" vertical="top" wrapText="1" indent="2"/>
    </xf>
    <xf numFmtId="168" fontId="21" fillId="0" borderId="18" xfId="0" applyNumberFormat="1" applyFont="1" applyBorder="1" applyAlignment="1">
      <alignment horizontal="left" vertical="top" wrapText="1" indent="1"/>
    </xf>
    <xf numFmtId="168" fontId="21" fillId="0" borderId="18" xfId="0" applyNumberFormat="1" applyFont="1" applyBorder="1" applyAlignment="1">
      <alignment horizontal="left" vertical="top" wrapText="1"/>
    </xf>
    <xf numFmtId="168" fontId="21" fillId="0" borderId="18" xfId="0" applyNumberFormat="1" applyFont="1" applyBorder="1" applyAlignment="1">
      <alignment horizontal="center" vertical="top" wrapText="1"/>
    </xf>
    <xf numFmtId="168" fontId="21" fillId="0" borderId="18" xfId="0" applyNumberFormat="1" applyFont="1" applyBorder="1" applyAlignment="1">
      <alignment horizontal="left" vertical="top" wrapText="1" indent="2"/>
    </xf>
    <xf numFmtId="168" fontId="21" fillId="0" borderId="12" xfId="0" applyNumberFormat="1" applyFont="1" applyBorder="1" applyAlignment="1">
      <alignment horizontal="center" vertical="top" wrapText="1"/>
    </xf>
    <xf numFmtId="168" fontId="21" fillId="0" borderId="12" xfId="0" applyNumberFormat="1" applyFont="1" applyBorder="1" applyAlignment="1">
      <alignment horizontal="left" vertical="top" wrapText="1" indent="2"/>
    </xf>
    <xf numFmtId="168" fontId="21" fillId="0" borderId="12" xfId="0" applyNumberFormat="1" applyFont="1" applyBorder="1" applyAlignment="1">
      <alignment horizontal="left" vertical="top" wrapText="1" indent="1"/>
    </xf>
    <xf numFmtId="168" fontId="21" fillId="11" borderId="18" xfId="0" applyNumberFormat="1" applyFont="1" applyFill="1" applyBorder="1" applyAlignment="1">
      <alignment horizontal="left" vertical="top" wrapText="1" indent="1"/>
    </xf>
    <xf numFmtId="168" fontId="21" fillId="0" borderId="12" xfId="0" applyNumberFormat="1" applyFont="1" applyBorder="1" applyAlignment="1">
      <alignment horizontal="left" vertical="top" wrapText="1" indent="3"/>
    </xf>
    <xf numFmtId="168" fontId="21" fillId="0" borderId="0" xfId="0" applyNumberFormat="1" applyFont="1" applyAlignment="1">
      <alignment horizontal="left" vertical="top" wrapText="1" indent="1"/>
    </xf>
    <xf numFmtId="168" fontId="21" fillId="0" borderId="12" xfId="0" applyNumberFormat="1" applyFont="1" applyBorder="1" applyAlignment="1">
      <alignment horizontal="left" vertical="top" wrapText="1"/>
    </xf>
    <xf numFmtId="0" fontId="21" fillId="0" borderId="14" xfId="0" applyFont="1" applyBorder="1" applyAlignment="1">
      <alignment horizontal="center" vertical="top" wrapText="1"/>
    </xf>
    <xf numFmtId="167" fontId="21" fillId="0" borderId="12" xfId="0" applyNumberFormat="1" applyFont="1" applyBorder="1" applyAlignment="1">
      <alignment horizontal="left" vertical="top" wrapText="1" indent="2"/>
    </xf>
    <xf numFmtId="0" fontId="27" fillId="0" borderId="0" xfId="0" applyFont="1" applyAlignment="1">
      <alignment horizontal="left" vertical="top"/>
    </xf>
    <xf numFmtId="0" fontId="44" fillId="0" borderId="14" xfId="0" applyFont="1" applyBorder="1" applyAlignment="1">
      <alignment horizontal="left" vertical="top" wrapText="1"/>
    </xf>
    <xf numFmtId="0" fontId="44" fillId="0" borderId="0" xfId="0" applyFont="1" applyAlignment="1">
      <alignment horizontal="left" vertical="top" wrapText="1"/>
    </xf>
    <xf numFmtId="0" fontId="34" fillId="0" borderId="0" xfId="0" applyFont="1" applyAlignment="1">
      <alignment horizontal="left" vertical="top" wrapText="1"/>
    </xf>
    <xf numFmtId="0" fontId="34" fillId="0" borderId="0" xfId="0" applyFont="1" applyAlignment="1">
      <alignment horizontal="left" vertical="center" wrapText="1"/>
    </xf>
    <xf numFmtId="0" fontId="34" fillId="0" borderId="0" xfId="0" applyFont="1" applyAlignment="1">
      <alignment horizontal="left" vertical="center" wrapText="1" indent="1"/>
    </xf>
    <xf numFmtId="0" fontId="34" fillId="0" borderId="12" xfId="0" applyFont="1" applyBorder="1" applyAlignment="1">
      <alignment horizontal="left" vertical="center" wrapText="1"/>
    </xf>
    <xf numFmtId="0" fontId="34" fillId="0" borderId="0" xfId="0" applyFont="1" applyAlignment="1">
      <alignment horizontal="left" vertical="top" wrapText="1" indent="1"/>
    </xf>
    <xf numFmtId="0" fontId="34" fillId="0" borderId="12" xfId="0" applyFont="1" applyBorder="1" applyAlignment="1">
      <alignment horizontal="left" vertical="top" wrapText="1"/>
    </xf>
    <xf numFmtId="0" fontId="44" fillId="0" borderId="12" xfId="0" applyFont="1" applyBorder="1" applyAlignment="1">
      <alignment horizontal="left" vertical="top" wrapText="1"/>
    </xf>
    <xf numFmtId="168" fontId="0" fillId="0" borderId="0" xfId="0" applyNumberFormat="1"/>
    <xf numFmtId="9" fontId="0" fillId="13" borderId="0" xfId="1" applyFont="1" applyFill="1"/>
    <xf numFmtId="0" fontId="0" fillId="13" borderId="0" xfId="0" applyFill="1"/>
    <xf numFmtId="0" fontId="13" fillId="0" borderId="0" xfId="0" applyFont="1" applyAlignment="1">
      <alignment vertical="center"/>
    </xf>
    <xf numFmtId="0" fontId="0" fillId="0" borderId="0" xfId="0" applyAlignment="1">
      <alignment vertical="center"/>
    </xf>
    <xf numFmtId="0" fontId="13" fillId="0" borderId="0" xfId="0" applyFont="1" applyAlignment="1">
      <alignment horizontal="left" vertical="center"/>
    </xf>
    <xf numFmtId="0" fontId="0" fillId="0" borderId="0" xfId="0" applyAlignment="1">
      <alignment vertical="center" wrapText="1"/>
    </xf>
    <xf numFmtId="0" fontId="45" fillId="0" borderId="0" xfId="0" applyFont="1" applyAlignment="1">
      <alignment vertical="center"/>
    </xf>
    <xf numFmtId="0" fontId="46" fillId="0" borderId="0" xfId="0" applyFont="1" applyAlignment="1">
      <alignment vertical="center"/>
    </xf>
    <xf numFmtId="0" fontId="13" fillId="0" borderId="0" xfId="0" applyFont="1"/>
    <xf numFmtId="0" fontId="4" fillId="0" borderId="0" xfId="2" applyAlignment="1">
      <alignment vertical="center"/>
    </xf>
    <xf numFmtId="0" fontId="51" fillId="15" borderId="26" xfId="0" applyFont="1" applyFill="1" applyBorder="1" applyAlignment="1">
      <alignment horizontal="center" vertical="top" wrapText="1"/>
    </xf>
    <xf numFmtId="0" fontId="52" fillId="15" borderId="28" xfId="0" applyFont="1" applyFill="1" applyBorder="1" applyAlignment="1">
      <alignment horizontal="left" vertical="top" wrapText="1" indent="1"/>
    </xf>
    <xf numFmtId="0" fontId="52" fillId="15" borderId="30" xfId="0" applyFont="1" applyFill="1" applyBorder="1" applyAlignment="1">
      <alignment horizontal="center" vertical="top" wrapText="1"/>
    </xf>
    <xf numFmtId="0" fontId="52" fillId="15" borderId="30" xfId="0" applyFont="1" applyFill="1" applyBorder="1" applyAlignment="1">
      <alignment horizontal="left" vertical="top" wrapText="1" indent="1"/>
    </xf>
    <xf numFmtId="0" fontId="52" fillId="15" borderId="29" xfId="0" applyFont="1" applyFill="1" applyBorder="1" applyAlignment="1">
      <alignment horizontal="left" vertical="top" wrapText="1"/>
    </xf>
    <xf numFmtId="0" fontId="52" fillId="15" borderId="26" xfId="0" applyFont="1" applyFill="1" applyBorder="1" applyAlignment="1">
      <alignment horizontal="center" vertical="top" wrapText="1"/>
    </xf>
    <xf numFmtId="0" fontId="52" fillId="15" borderId="26" xfId="0" applyFont="1" applyFill="1" applyBorder="1" applyAlignment="1">
      <alignment horizontal="left" vertical="top" wrapText="1" indent="1"/>
    </xf>
    <xf numFmtId="0" fontId="55" fillId="0" borderId="33" xfId="0" applyFont="1" applyBorder="1" applyAlignment="1">
      <alignment horizontal="left" vertical="top" wrapText="1"/>
    </xf>
    <xf numFmtId="169" fontId="47" fillId="0" borderId="31" xfId="0" applyNumberFormat="1" applyFont="1" applyBorder="1" applyAlignment="1">
      <alignment horizontal="center" vertical="top" wrapText="1"/>
    </xf>
    <xf numFmtId="169" fontId="47" fillId="0" borderId="32" xfId="0" applyNumberFormat="1" applyFont="1" applyBorder="1" applyAlignment="1">
      <alignment horizontal="center" vertical="top" wrapText="1"/>
    </xf>
    <xf numFmtId="0" fontId="47" fillId="0" borderId="32" xfId="0" applyFont="1" applyBorder="1" applyAlignment="1">
      <alignment horizontal="center" vertical="top" wrapText="1"/>
    </xf>
    <xf numFmtId="0" fontId="47" fillId="0" borderId="34" xfId="0" applyFont="1" applyBorder="1" applyAlignment="1">
      <alignment horizontal="center" vertical="top" wrapText="1"/>
    </xf>
    <xf numFmtId="0" fontId="27" fillId="0" borderId="33" xfId="0" applyFont="1" applyBorder="1" applyAlignment="1">
      <alignment horizontal="left" vertical="top" wrapText="1"/>
    </xf>
    <xf numFmtId="0" fontId="47" fillId="0" borderId="33" xfId="0" applyFont="1" applyBorder="1" applyAlignment="1">
      <alignment horizontal="center" vertical="top" wrapText="1"/>
    </xf>
    <xf numFmtId="0" fontId="55" fillId="17" borderId="35" xfId="0" applyFont="1" applyFill="1" applyBorder="1" applyAlignment="1">
      <alignment horizontal="left" vertical="top" wrapText="1"/>
    </xf>
    <xf numFmtId="169" fontId="47" fillId="17" borderId="27" xfId="0" applyNumberFormat="1" applyFont="1" applyFill="1" applyBorder="1" applyAlignment="1">
      <alignment horizontal="center" vertical="top" wrapText="1"/>
    </xf>
    <xf numFmtId="169" fontId="47" fillId="17" borderId="0" xfId="0" applyNumberFormat="1" applyFont="1" applyFill="1" applyAlignment="1">
      <alignment horizontal="center" vertical="top" wrapText="1"/>
    </xf>
    <xf numFmtId="0" fontId="47" fillId="17" borderId="0" xfId="0" applyFont="1" applyFill="1" applyAlignment="1">
      <alignment horizontal="center" vertical="top" wrapText="1"/>
    </xf>
    <xf numFmtId="0" fontId="47" fillId="17" borderId="36" xfId="0" applyFont="1" applyFill="1" applyBorder="1" applyAlignment="1">
      <alignment horizontal="center" vertical="top" wrapText="1"/>
    </xf>
    <xf numFmtId="0" fontId="27" fillId="17" borderId="35" xfId="0" applyFont="1" applyFill="1" applyBorder="1" applyAlignment="1">
      <alignment horizontal="left" vertical="top" wrapText="1"/>
    </xf>
    <xf numFmtId="0" fontId="55" fillId="0" borderId="35" xfId="0" applyFont="1" applyBorder="1" applyAlignment="1">
      <alignment horizontal="left" vertical="top" wrapText="1"/>
    </xf>
    <xf numFmtId="169" fontId="47" fillId="0" borderId="27" xfId="0" applyNumberFormat="1" applyFont="1" applyBorder="1" applyAlignment="1">
      <alignment horizontal="center" vertical="top" wrapText="1"/>
    </xf>
    <xf numFmtId="169" fontId="47" fillId="0" borderId="0" xfId="0" applyNumberFormat="1" applyFont="1" applyAlignment="1">
      <alignment horizontal="center" vertical="top" wrapText="1"/>
    </xf>
    <xf numFmtId="0" fontId="47" fillId="0" borderId="36" xfId="0" applyFont="1" applyBorder="1" applyAlignment="1">
      <alignment horizontal="center" vertical="top" wrapText="1"/>
    </xf>
    <xf numFmtId="0" fontId="27" fillId="0" borderId="35" xfId="0" applyFont="1" applyBorder="1" applyAlignment="1">
      <alignment horizontal="left" vertical="top" wrapText="1"/>
    </xf>
    <xf numFmtId="0" fontId="47" fillId="0" borderId="35" xfId="0" applyFont="1" applyBorder="1" applyAlignment="1">
      <alignment horizontal="center" vertical="top" wrapText="1"/>
    </xf>
    <xf numFmtId="0" fontId="47" fillId="17" borderId="35" xfId="0" applyFont="1" applyFill="1" applyBorder="1" applyAlignment="1">
      <alignment horizontal="right" vertical="top" wrapText="1" indent="2"/>
    </xf>
    <xf numFmtId="0" fontId="47" fillId="17" borderId="35" xfId="0" applyFont="1" applyFill="1" applyBorder="1" applyAlignment="1">
      <alignment horizontal="center" vertical="top" wrapText="1"/>
    </xf>
    <xf numFmtId="0" fontId="47" fillId="0" borderId="0" xfId="0" applyFont="1" applyAlignment="1">
      <alignment horizontal="center" vertical="top" wrapText="1"/>
    </xf>
    <xf numFmtId="0" fontId="47" fillId="0" borderId="35" xfId="0" applyFont="1" applyBorder="1" applyAlignment="1">
      <alignment horizontal="right" vertical="top" wrapText="1" indent="2"/>
    </xf>
    <xf numFmtId="0" fontId="47" fillId="17" borderId="35" xfId="0" applyFont="1" applyFill="1" applyBorder="1" applyAlignment="1">
      <alignment horizontal="left" vertical="top" wrapText="1"/>
    </xf>
    <xf numFmtId="0" fontId="47" fillId="0" borderId="35" xfId="0" applyFont="1" applyBorder="1" applyAlignment="1">
      <alignment horizontal="left" vertical="top" wrapText="1"/>
    </xf>
    <xf numFmtId="0" fontId="47" fillId="0" borderId="27" xfId="0" applyFont="1" applyBorder="1" applyAlignment="1">
      <alignment horizontal="center" vertical="top" wrapText="1"/>
    </xf>
    <xf numFmtId="169" fontId="47" fillId="17" borderId="36" xfId="0" applyNumberFormat="1" applyFont="1" applyFill="1" applyBorder="1" applyAlignment="1">
      <alignment horizontal="center" vertical="top" wrapText="1"/>
    </xf>
    <xf numFmtId="0" fontId="47" fillId="17" borderId="37" xfId="0" applyFont="1" applyFill="1" applyBorder="1" applyAlignment="1">
      <alignment horizontal="left" vertical="top" wrapText="1"/>
    </xf>
    <xf numFmtId="169" fontId="47" fillId="17" borderId="38" xfId="0" applyNumberFormat="1" applyFont="1" applyFill="1" applyBorder="1" applyAlignment="1">
      <alignment horizontal="center" vertical="top" wrapText="1"/>
    </xf>
    <xf numFmtId="169" fontId="47" fillId="17" borderId="39" xfId="0" applyNumberFormat="1" applyFont="1" applyFill="1" applyBorder="1" applyAlignment="1">
      <alignment horizontal="center" vertical="top" wrapText="1"/>
    </xf>
    <xf numFmtId="0" fontId="47" fillId="17" borderId="40" xfId="0" applyFont="1" applyFill="1" applyBorder="1" applyAlignment="1">
      <alignment horizontal="center" vertical="top" wrapText="1"/>
    </xf>
    <xf numFmtId="0" fontId="27" fillId="17" borderId="37" xfId="0" applyFont="1" applyFill="1" applyBorder="1" applyAlignment="1">
      <alignment horizontal="left" vertical="top" wrapText="1"/>
    </xf>
    <xf numFmtId="0" fontId="47" fillId="17" borderId="33" xfId="0" applyFont="1" applyFill="1" applyBorder="1" applyAlignment="1">
      <alignment horizontal="left" vertical="top" wrapText="1"/>
    </xf>
    <xf numFmtId="169" fontId="47" fillId="17" borderId="31" xfId="0" applyNumberFormat="1" applyFont="1" applyFill="1" applyBorder="1" applyAlignment="1">
      <alignment horizontal="center" vertical="top" wrapText="1"/>
    </xf>
    <xf numFmtId="169" fontId="47" fillId="17" borderId="32" xfId="0" applyNumberFormat="1" applyFont="1" applyFill="1" applyBorder="1" applyAlignment="1">
      <alignment horizontal="center" vertical="top" wrapText="1"/>
    </xf>
    <xf numFmtId="0" fontId="47" fillId="17" borderId="32" xfId="0" applyFont="1" applyFill="1" applyBorder="1" applyAlignment="1">
      <alignment horizontal="center" vertical="top" wrapText="1"/>
    </xf>
    <xf numFmtId="0" fontId="47" fillId="17" borderId="34" xfId="0" applyFont="1" applyFill="1" applyBorder="1" applyAlignment="1">
      <alignment horizontal="center" vertical="top" wrapText="1"/>
    </xf>
    <xf numFmtId="0" fontId="47" fillId="17" borderId="33" xfId="0" applyFont="1" applyFill="1" applyBorder="1" applyAlignment="1">
      <alignment horizontal="right" vertical="top" wrapText="1" indent="2"/>
    </xf>
    <xf numFmtId="0" fontId="47" fillId="17" borderId="33" xfId="0" applyFont="1" applyFill="1" applyBorder="1" applyAlignment="1">
      <alignment horizontal="center" vertical="top" wrapText="1"/>
    </xf>
    <xf numFmtId="0" fontId="47" fillId="0" borderId="37" xfId="0" applyFont="1" applyBorder="1" applyAlignment="1">
      <alignment horizontal="left" vertical="top" wrapText="1"/>
    </xf>
    <xf numFmtId="169" fontId="47" fillId="0" borderId="38" xfId="0" applyNumberFormat="1" applyFont="1" applyBorder="1" applyAlignment="1">
      <alignment horizontal="center" vertical="top" wrapText="1"/>
    </xf>
    <xf numFmtId="169" fontId="47" fillId="0" borderId="39" xfId="0" applyNumberFormat="1" applyFont="1" applyBorder="1" applyAlignment="1">
      <alignment horizontal="center" vertical="top" wrapText="1"/>
    </xf>
    <xf numFmtId="0" fontId="47" fillId="0" borderId="39" xfId="0" applyFont="1" applyBorder="1" applyAlignment="1">
      <alignment horizontal="center" vertical="top" wrapText="1"/>
    </xf>
    <xf numFmtId="0" fontId="47" fillId="0" borderId="40" xfId="0" applyFont="1" applyBorder="1" applyAlignment="1">
      <alignment horizontal="center" vertical="top" wrapText="1"/>
    </xf>
    <xf numFmtId="0" fontId="47" fillId="0" borderId="37" xfId="0" applyFont="1" applyBorder="1" applyAlignment="1">
      <alignment horizontal="right" vertical="top" wrapText="1" indent="2"/>
    </xf>
    <xf numFmtId="0" fontId="47" fillId="18" borderId="37" xfId="0" applyFont="1" applyFill="1" applyBorder="1" applyAlignment="1">
      <alignment horizontal="center" vertical="top" wrapText="1"/>
    </xf>
    <xf numFmtId="0" fontId="55" fillId="17" borderId="33" xfId="0" applyFont="1" applyFill="1" applyBorder="1" applyAlignment="1">
      <alignment horizontal="left" vertical="top" wrapText="1"/>
    </xf>
    <xf numFmtId="0" fontId="27" fillId="17" borderId="33" xfId="0" applyFont="1" applyFill="1" applyBorder="1" applyAlignment="1">
      <alignment horizontal="left" vertical="top" wrapText="1"/>
    </xf>
    <xf numFmtId="0" fontId="55" fillId="0" borderId="37" xfId="0" applyFont="1" applyBorder="1" applyAlignment="1">
      <alignment horizontal="left" vertical="top" wrapText="1"/>
    </xf>
    <xf numFmtId="0" fontId="47" fillId="0" borderId="37" xfId="0" applyFont="1" applyBorder="1" applyAlignment="1">
      <alignment horizontal="center" vertical="top" wrapText="1"/>
    </xf>
    <xf numFmtId="0" fontId="47" fillId="17" borderId="31" xfId="0" applyFont="1" applyFill="1" applyBorder="1" applyAlignment="1">
      <alignment horizontal="center" vertical="top" wrapText="1"/>
    </xf>
    <xf numFmtId="0" fontId="27" fillId="17" borderId="34" xfId="0" applyFont="1" applyFill="1" applyBorder="1" applyAlignment="1">
      <alignment horizontal="left" vertical="top" wrapText="1"/>
    </xf>
    <xf numFmtId="0" fontId="27" fillId="0" borderId="36" xfId="0" applyFont="1" applyBorder="1" applyAlignment="1">
      <alignment horizontal="left" vertical="top" wrapText="1"/>
    </xf>
    <xf numFmtId="0" fontId="47" fillId="17" borderId="27" xfId="0" applyFont="1" applyFill="1" applyBorder="1" applyAlignment="1">
      <alignment horizontal="center" vertical="top" wrapText="1"/>
    </xf>
    <xf numFmtId="0" fontId="27" fillId="17" borderId="36" xfId="0" applyFont="1" applyFill="1" applyBorder="1" applyAlignment="1">
      <alignment horizontal="left" vertical="top" wrapText="1"/>
    </xf>
    <xf numFmtId="0" fontId="47" fillId="17" borderId="38" xfId="0" applyFont="1" applyFill="1" applyBorder="1" applyAlignment="1">
      <alignment horizontal="center" vertical="top" wrapText="1"/>
    </xf>
    <xf numFmtId="0" fontId="47" fillId="17" borderId="39" xfId="0" applyFont="1" applyFill="1" applyBorder="1" applyAlignment="1">
      <alignment horizontal="center" vertical="top" wrapText="1"/>
    </xf>
    <xf numFmtId="0" fontId="27" fillId="17" borderId="40" xfId="0" applyFont="1" applyFill="1" applyBorder="1" applyAlignment="1">
      <alignment horizontal="left" vertical="top" wrapText="1"/>
    </xf>
    <xf numFmtId="0" fontId="47" fillId="17" borderId="37" xfId="0" applyFont="1" applyFill="1" applyBorder="1" applyAlignment="1">
      <alignment horizontal="center" vertical="top" wrapText="1"/>
    </xf>
    <xf numFmtId="0" fontId="48" fillId="0" borderId="0" xfId="0" applyFont="1" applyAlignment="1">
      <alignment horizontal="left" vertical="top"/>
    </xf>
    <xf numFmtId="1" fontId="48" fillId="0" borderId="0" xfId="0" applyNumberFormat="1" applyFont="1" applyAlignment="1">
      <alignment horizontal="left" vertical="top"/>
    </xf>
    <xf numFmtId="0" fontId="58" fillId="0" borderId="0" xfId="0" applyFont="1" applyAlignment="1">
      <alignment horizontal="left" vertical="top"/>
    </xf>
    <xf numFmtId="0" fontId="21" fillId="0" borderId="0" xfId="0" applyFont="1" applyAlignment="1">
      <alignment horizontal="left" vertical="top"/>
    </xf>
    <xf numFmtId="0" fontId="21" fillId="0" borderId="0" xfId="0" applyFont="1" applyAlignment="1">
      <alignment horizontal="left" vertical="top" indent="2"/>
    </xf>
    <xf numFmtId="10" fontId="0" fillId="0" borderId="0" xfId="0" applyNumberFormat="1"/>
    <xf numFmtId="6" fontId="0" fillId="0" borderId="41" xfId="0" applyNumberFormat="1" applyBorder="1" applyAlignment="1">
      <alignment horizontal="center"/>
    </xf>
    <xf numFmtId="0" fontId="59" fillId="0" borderId="0" xfId="0" applyFont="1" applyAlignment="1">
      <alignment horizontal="left" vertical="top"/>
    </xf>
    <xf numFmtId="6" fontId="0" fillId="19" borderId="41" xfId="0" applyNumberFormat="1" applyFill="1" applyBorder="1" applyAlignment="1">
      <alignment horizontal="center"/>
    </xf>
    <xf numFmtId="165" fontId="60" fillId="0" borderId="41" xfId="0" applyNumberFormat="1" applyFont="1" applyBorder="1" applyAlignment="1">
      <alignment horizontal="center" vertical="top" wrapText="1"/>
    </xf>
    <xf numFmtId="165" fontId="60" fillId="19" borderId="41" xfId="0" applyNumberFormat="1" applyFont="1" applyFill="1" applyBorder="1" applyAlignment="1">
      <alignment horizontal="center" vertical="top" wrapText="1"/>
    </xf>
    <xf numFmtId="0" fontId="61" fillId="0" borderId="0" xfId="0" applyFont="1"/>
    <xf numFmtId="6" fontId="0" fillId="0" borderId="0" xfId="0" applyNumberFormat="1" applyAlignment="1">
      <alignment horizontal="center"/>
    </xf>
    <xf numFmtId="165" fontId="0" fillId="0" borderId="0" xfId="0" applyNumberFormat="1" applyAlignment="1">
      <alignment horizontal="center"/>
    </xf>
    <xf numFmtId="5" fontId="57" fillId="0" borderId="0" xfId="4" applyNumberFormat="1" applyAlignment="1">
      <alignment vertical="center"/>
    </xf>
    <xf numFmtId="5" fontId="62" fillId="0" borderId="0" xfId="4" applyNumberFormat="1" applyFont="1" applyAlignment="1"/>
    <xf numFmtId="5" fontId="62" fillId="0" borderId="0" xfId="4" applyNumberFormat="1" applyFont="1" applyAlignment="1">
      <alignment vertical="center"/>
    </xf>
    <xf numFmtId="165" fontId="60" fillId="0" borderId="0" xfId="0" applyNumberFormat="1" applyFont="1" applyAlignment="1">
      <alignment horizontal="center" vertical="top" wrapText="1"/>
    </xf>
    <xf numFmtId="8" fontId="0" fillId="0" borderId="0" xfId="0" applyNumberFormat="1"/>
    <xf numFmtId="167" fontId="0" fillId="0" borderId="0" xfId="1" applyNumberFormat="1" applyFont="1"/>
    <xf numFmtId="167" fontId="0" fillId="0" borderId="0" xfId="1" applyNumberFormat="1" applyFont="1" applyBorder="1"/>
    <xf numFmtId="0" fontId="6" fillId="0" borderId="0" xfId="0" applyFont="1"/>
    <xf numFmtId="0" fontId="63" fillId="0" borderId="0" xfId="0" applyFont="1"/>
    <xf numFmtId="15" fontId="0" fillId="0" borderId="0" xfId="0" applyNumberFormat="1" applyAlignment="1">
      <alignment horizontal="center" vertical="center" wrapText="1"/>
    </xf>
    <xf numFmtId="170" fontId="0" fillId="0" borderId="0" xfId="0" applyNumberFormat="1" applyAlignment="1">
      <alignment horizontal="center" vertical="center"/>
    </xf>
    <xf numFmtId="14" fontId="0" fillId="0" borderId="0" xfId="0" applyNumberFormat="1" applyAlignment="1">
      <alignment vertical="center"/>
    </xf>
    <xf numFmtId="0" fontId="0" fillId="0" borderId="0" xfId="0" applyAlignment="1">
      <alignment horizontal="center" vertical="center"/>
    </xf>
    <xf numFmtId="0" fontId="2" fillId="20" borderId="43" xfId="0" applyFont="1" applyFill="1" applyBorder="1" applyAlignment="1">
      <alignment horizontal="center" vertical="center" wrapText="1"/>
    </xf>
    <xf numFmtId="0" fontId="64" fillId="0" borderId="0" xfId="0" applyFont="1" applyAlignment="1">
      <alignment horizontal="left" vertical="top" wrapText="1"/>
    </xf>
    <xf numFmtId="0" fontId="64" fillId="0" borderId="0" xfId="0" applyFont="1" applyAlignment="1">
      <alignment horizontal="center" vertical="top" wrapText="1"/>
    </xf>
    <xf numFmtId="9" fontId="65" fillId="0" borderId="0" xfId="0" applyNumberFormat="1" applyFont="1" applyAlignment="1">
      <alignment horizontal="right" vertical="top" wrapText="1"/>
    </xf>
    <xf numFmtId="0" fontId="64" fillId="0" borderId="0" xfId="0" applyFont="1" applyAlignment="1">
      <alignment horizontal="right" vertical="top" wrapText="1"/>
    </xf>
    <xf numFmtId="9" fontId="64" fillId="0" borderId="0" xfId="0" applyNumberFormat="1" applyFont="1" applyAlignment="1">
      <alignment horizontal="right" vertical="top" wrapText="1"/>
    </xf>
    <xf numFmtId="0" fontId="64" fillId="0" borderId="0" xfId="0" applyFont="1" applyAlignment="1">
      <alignment vertical="top" wrapText="1"/>
    </xf>
    <xf numFmtId="0" fontId="57" fillId="0" borderId="0" xfId="5"/>
    <xf numFmtId="0" fontId="57" fillId="0" borderId="0" xfId="5" applyAlignment="1">
      <alignment horizontal="center"/>
    </xf>
    <xf numFmtId="9" fontId="57" fillId="0" borderId="0" xfId="5" applyNumberFormat="1" applyAlignment="1">
      <alignment horizontal="right"/>
    </xf>
    <xf numFmtId="0" fontId="57" fillId="0" borderId="0" xfId="5" applyAlignment="1">
      <alignment horizontal="right"/>
    </xf>
    <xf numFmtId="0" fontId="66" fillId="0" borderId="0" xfId="5" applyFont="1"/>
    <xf numFmtId="0" fontId="66" fillId="0" borderId="0" xfId="5" applyFont="1" applyAlignment="1">
      <alignment horizontal="center"/>
    </xf>
    <xf numFmtId="9" fontId="66" fillId="0" borderId="0" xfId="5" applyNumberFormat="1" applyFont="1" applyAlignment="1">
      <alignment horizontal="right"/>
    </xf>
    <xf numFmtId="0" fontId="66" fillId="0" borderId="0" xfId="5" applyFont="1" applyAlignment="1">
      <alignment horizontal="right"/>
    </xf>
    <xf numFmtId="0" fontId="66" fillId="0" borderId="0" xfId="0" applyFont="1" applyAlignment="1">
      <alignment horizontal="left" vertical="top" wrapText="1"/>
    </xf>
    <xf numFmtId="0" fontId="66" fillId="0" borderId="0" xfId="0" applyFont="1" applyAlignment="1">
      <alignment horizontal="center" vertical="top" wrapText="1"/>
    </xf>
    <xf numFmtId="9" fontId="60" fillId="0" borderId="0" xfId="0" applyNumberFormat="1" applyFont="1" applyAlignment="1">
      <alignment horizontal="right" vertical="top" wrapText="1"/>
    </xf>
    <xf numFmtId="0" fontId="66" fillId="0" borderId="0" xfId="0" applyFont="1" applyAlignment="1">
      <alignment horizontal="right" vertical="top" wrapText="1"/>
    </xf>
    <xf numFmtId="9" fontId="66" fillId="0" borderId="0" xfId="0" applyNumberFormat="1" applyFont="1" applyAlignment="1">
      <alignment horizontal="right" vertical="top" wrapText="1"/>
    </xf>
    <xf numFmtId="0" fontId="66" fillId="0" borderId="0" xfId="0" applyFont="1" applyAlignment="1">
      <alignment vertical="top" wrapText="1"/>
    </xf>
    <xf numFmtId="0" fontId="64" fillId="0" borderId="42" xfId="0" applyFont="1" applyBorder="1" applyAlignment="1">
      <alignment vertical="top" wrapText="1"/>
    </xf>
    <xf numFmtId="0" fontId="64" fillId="0" borderId="43" xfId="0" applyFont="1" applyBorder="1" applyAlignment="1">
      <alignment horizontal="center" vertical="top" wrapText="1"/>
    </xf>
    <xf numFmtId="9" fontId="65" fillId="0" borderId="43" xfId="0" applyNumberFormat="1" applyFont="1" applyBorder="1" applyAlignment="1">
      <alignment horizontal="right" vertical="top" wrapText="1"/>
    </xf>
    <xf numFmtId="9" fontId="64" fillId="0" borderId="43" xfId="0" applyNumberFormat="1" applyFont="1" applyBorder="1" applyAlignment="1">
      <alignment horizontal="right" vertical="top" wrapText="1"/>
    </xf>
    <xf numFmtId="0" fontId="64" fillId="0" borderId="43" xfId="0" applyFont="1" applyBorder="1" applyAlignment="1">
      <alignment horizontal="right" vertical="top" wrapText="1"/>
    </xf>
    <xf numFmtId="0" fontId="64" fillId="0" borderId="41" xfId="0" applyFont="1" applyBorder="1" applyAlignment="1">
      <alignment horizontal="right" vertical="top" wrapText="1"/>
    </xf>
    <xf numFmtId="9" fontId="0" fillId="0" borderId="0" xfId="0" applyNumberFormat="1" applyAlignment="1">
      <alignment horizontal="center" vertical="center"/>
    </xf>
    <xf numFmtId="0" fontId="21" fillId="0" borderId="0" xfId="0" applyFont="1" applyAlignment="1">
      <alignment vertical="center" wrapText="1"/>
    </xf>
    <xf numFmtId="4" fontId="0" fillId="0" borderId="0" xfId="0" applyNumberFormat="1"/>
    <xf numFmtId="0" fontId="21" fillId="0" borderId="0" xfId="0" applyFont="1" applyAlignment="1">
      <alignment vertical="top" wrapText="1"/>
    </xf>
    <xf numFmtId="0" fontId="21" fillId="0" borderId="0" xfId="0" applyFont="1" applyAlignment="1">
      <alignment horizontal="right" vertical="top"/>
    </xf>
    <xf numFmtId="165" fontId="21" fillId="0" borderId="0" xfId="0" applyNumberFormat="1" applyFont="1" applyAlignment="1">
      <alignment horizontal="right" vertical="top"/>
    </xf>
    <xf numFmtId="3" fontId="21" fillId="0" borderId="0" xfId="0" applyNumberFormat="1" applyFont="1" applyAlignment="1">
      <alignment horizontal="right" vertical="top"/>
    </xf>
    <xf numFmtId="3" fontId="67" fillId="0" borderId="0" xfId="0" applyNumberFormat="1" applyFont="1" applyAlignment="1">
      <alignment horizontal="right" vertical="top"/>
    </xf>
    <xf numFmtId="2" fontId="0" fillId="0" borderId="0" xfId="0" applyNumberFormat="1"/>
    <xf numFmtId="2" fontId="0" fillId="0" borderId="0" xfId="0" applyNumberFormat="1" applyAlignment="1">
      <alignment horizontal="right"/>
    </xf>
    <xf numFmtId="4" fontId="0" fillId="0" borderId="0" xfId="0" applyNumberFormat="1" applyAlignment="1">
      <alignment horizontal="right"/>
    </xf>
    <xf numFmtId="4" fontId="0" fillId="19" borderId="41" xfId="0" applyNumberFormat="1" applyFill="1" applyBorder="1" applyAlignment="1">
      <alignment horizontal="right"/>
    </xf>
    <xf numFmtId="4" fontId="0" fillId="0" borderId="41" xfId="0" applyNumberFormat="1" applyBorder="1" applyAlignment="1">
      <alignment horizontal="right"/>
    </xf>
    <xf numFmtId="0" fontId="0" fillId="19" borderId="43" xfId="0" applyFill="1" applyBorder="1"/>
    <xf numFmtId="9" fontId="0" fillId="0" borderId="0" xfId="0" applyNumberFormat="1" applyAlignment="1">
      <alignment horizontal="right"/>
    </xf>
    <xf numFmtId="14" fontId="0" fillId="0" borderId="0" xfId="0" applyNumberFormat="1" applyAlignment="1">
      <alignment horizontal="right"/>
    </xf>
    <xf numFmtId="9" fontId="0" fillId="0" borderId="0" xfId="0" applyNumberFormat="1" applyAlignment="1">
      <alignment horizontal="center"/>
    </xf>
    <xf numFmtId="14" fontId="0" fillId="0" borderId="0" xfId="0" applyNumberFormat="1" applyAlignment="1">
      <alignment horizontal="center"/>
    </xf>
    <xf numFmtId="0" fontId="0" fillId="0" borderId="43" xfId="0" applyBorder="1"/>
    <xf numFmtId="4" fontId="0" fillId="0" borderId="0" xfId="0" applyNumberFormat="1" applyAlignment="1">
      <alignment horizontal="center"/>
    </xf>
    <xf numFmtId="1" fontId="0" fillId="0" borderId="0" xfId="0" applyNumberFormat="1" applyAlignment="1">
      <alignment horizontal="right"/>
    </xf>
    <xf numFmtId="1" fontId="0" fillId="0" borderId="0" xfId="0" applyNumberFormat="1" applyAlignment="1">
      <alignment horizontal="center"/>
    </xf>
    <xf numFmtId="1" fontId="0" fillId="0" borderId="0" xfId="0" applyNumberFormat="1"/>
    <xf numFmtId="2" fontId="0" fillId="0" borderId="0" xfId="0" applyNumberFormat="1" applyAlignment="1">
      <alignment horizontal="center"/>
    </xf>
    <xf numFmtId="0" fontId="0" fillId="7" borderId="0" xfId="0" applyFill="1"/>
    <xf numFmtId="0" fontId="70" fillId="0" borderId="0" xfId="0" applyFont="1"/>
    <xf numFmtId="0" fontId="3" fillId="0" borderId="0" xfId="0" applyFont="1" applyAlignment="1">
      <alignment wrapText="1"/>
    </xf>
    <xf numFmtId="9" fontId="3" fillId="0" borderId="0" xfId="0" applyNumberFormat="1" applyFont="1"/>
    <xf numFmtId="11" fontId="0" fillId="0" borderId="0" xfId="0" applyNumberFormat="1"/>
    <xf numFmtId="0" fontId="0" fillId="0" borderId="0" xfId="0" applyAlignment="1">
      <alignment horizontal="center" wrapText="1"/>
    </xf>
    <xf numFmtId="9" fontId="6" fillId="12" borderId="0" xfId="0" applyNumberFormat="1" applyFont="1" applyFill="1"/>
    <xf numFmtId="171" fontId="18" fillId="12" borderId="0" xfId="0" applyNumberFormat="1" applyFont="1" applyFill="1"/>
    <xf numFmtId="0" fontId="0" fillId="12" borderId="0" xfId="0" applyFill="1"/>
    <xf numFmtId="0" fontId="18" fillId="8" borderId="0" xfId="0" applyFont="1" applyFill="1"/>
    <xf numFmtId="0" fontId="3" fillId="8" borderId="44" xfId="0" applyFont="1" applyFill="1" applyBorder="1"/>
    <xf numFmtId="0" fontId="0" fillId="8" borderId="45" xfId="0" applyFill="1" applyBorder="1"/>
    <xf numFmtId="0" fontId="0" fillId="8" borderId="46" xfId="0" applyFill="1" applyBorder="1"/>
    <xf numFmtId="0" fontId="0" fillId="8" borderId="47" xfId="0" applyFill="1" applyBorder="1"/>
    <xf numFmtId="0" fontId="3" fillId="8" borderId="0" xfId="0" applyFont="1" applyFill="1" applyAlignment="1">
      <alignment horizontal="center" vertical="center"/>
    </xf>
    <xf numFmtId="0" fontId="3" fillId="8" borderId="48" xfId="0" applyFont="1" applyFill="1" applyBorder="1" applyAlignment="1">
      <alignment horizontal="center" wrapText="1"/>
    </xf>
    <xf numFmtId="9" fontId="0" fillId="8" borderId="0" xfId="0" applyNumberFormat="1" applyFill="1" applyAlignment="1">
      <alignment horizontal="center"/>
    </xf>
    <xf numFmtId="171" fontId="0" fillId="8" borderId="48" xfId="0" applyNumberFormat="1" applyFill="1" applyBorder="1" applyAlignment="1">
      <alignment horizontal="center"/>
    </xf>
    <xf numFmtId="0" fontId="0" fillId="8" borderId="49" xfId="0" applyFill="1" applyBorder="1"/>
    <xf numFmtId="0" fontId="0" fillId="8" borderId="50" xfId="0" applyFill="1" applyBorder="1"/>
    <xf numFmtId="0" fontId="0" fillId="8" borderId="51" xfId="0" applyFill="1" applyBorder="1"/>
    <xf numFmtId="0" fontId="0" fillId="8" borderId="44" xfId="0" applyFill="1" applyBorder="1"/>
    <xf numFmtId="0" fontId="0" fillId="8" borderId="45" xfId="0" applyFill="1" applyBorder="1" applyAlignment="1">
      <alignment horizontal="center" vertical="center" wrapText="1"/>
    </xf>
    <xf numFmtId="0" fontId="0" fillId="8" borderId="46" xfId="0" applyFill="1" applyBorder="1" applyAlignment="1">
      <alignment horizontal="center" vertical="center" wrapText="1"/>
    </xf>
    <xf numFmtId="6" fontId="0" fillId="8" borderId="48" xfId="0" applyNumberFormat="1" applyFill="1" applyBorder="1" applyAlignment="1">
      <alignment horizontal="center"/>
    </xf>
    <xf numFmtId="0" fontId="0" fillId="8" borderId="48" xfId="0" applyFill="1" applyBorder="1"/>
    <xf numFmtId="0" fontId="0" fillId="12" borderId="49" xfId="0" applyFill="1" applyBorder="1"/>
    <xf numFmtId="0" fontId="0" fillId="12" borderId="50" xfId="0" applyFill="1" applyBorder="1"/>
    <xf numFmtId="6" fontId="0" fillId="12" borderId="50" xfId="0" applyNumberFormat="1" applyFill="1" applyBorder="1" applyAlignment="1">
      <alignment horizontal="center"/>
    </xf>
    <xf numFmtId="6" fontId="0" fillId="12" borderId="51" xfId="0" applyNumberFormat="1" applyFill="1" applyBorder="1" applyAlignment="1">
      <alignment horizontal="center"/>
    </xf>
    <xf numFmtId="0" fontId="0" fillId="12" borderId="44" xfId="0" applyFill="1" applyBorder="1"/>
    <xf numFmtId="0" fontId="0" fillId="12" borderId="45" xfId="0" applyFill="1" applyBorder="1"/>
    <xf numFmtId="0" fontId="0" fillId="12" borderId="45" xfId="0" applyFill="1" applyBorder="1" applyAlignment="1">
      <alignment horizontal="center" vertical="center" wrapText="1"/>
    </xf>
    <xf numFmtId="0" fontId="0" fillId="12" borderId="46" xfId="0" applyFill="1" applyBorder="1" applyAlignment="1">
      <alignment horizontal="center" vertical="center" wrapText="1"/>
    </xf>
    <xf numFmtId="9" fontId="0" fillId="12" borderId="50" xfId="0" applyNumberFormat="1" applyFill="1" applyBorder="1"/>
    <xf numFmtId="9" fontId="0" fillId="12" borderId="51" xfId="0" applyNumberFormat="1" applyFill="1" applyBorder="1"/>
    <xf numFmtId="0" fontId="6" fillId="8" borderId="0" xfId="0" applyFont="1" applyFill="1"/>
    <xf numFmtId="0" fontId="0" fillId="21" borderId="0" xfId="0" applyFill="1"/>
    <xf numFmtId="0" fontId="71" fillId="0" borderId="0" xfId="0" applyFont="1"/>
    <xf numFmtId="0" fontId="0" fillId="9" borderId="0" xfId="0" applyFill="1"/>
    <xf numFmtId="0" fontId="73" fillId="8" borderId="52" xfId="0" applyFont="1" applyFill="1" applyBorder="1"/>
    <xf numFmtId="6" fontId="72" fillId="8" borderId="52" xfId="0" applyNumberFormat="1" applyFont="1" applyFill="1" applyBorder="1" applyAlignment="1">
      <alignment horizontal="center"/>
    </xf>
    <xf numFmtId="165" fontId="72" fillId="8" borderId="52" xfId="0" applyNumberFormat="1" applyFont="1" applyFill="1" applyBorder="1" applyAlignment="1">
      <alignment horizontal="center"/>
    </xf>
    <xf numFmtId="0" fontId="74" fillId="22" borderId="52" xfId="0" applyFont="1" applyFill="1" applyBorder="1"/>
    <xf numFmtId="0" fontId="74" fillId="22" borderId="52" xfId="0" applyFont="1" applyFill="1" applyBorder="1" applyAlignment="1">
      <alignment horizontal="center" vertical="center" wrapText="1"/>
    </xf>
    <xf numFmtId="0" fontId="21" fillId="0" borderId="0" xfId="0" applyFont="1" applyAlignment="1">
      <alignment horizontal="left" vertical="top" wrapText="1"/>
    </xf>
    <xf numFmtId="0" fontId="0" fillId="0" borderId="0" xfId="0"/>
    <xf numFmtId="0" fontId="21" fillId="0" borderId="0" xfId="0" applyFont="1" applyAlignment="1">
      <alignment horizontal="left"/>
    </xf>
    <xf numFmtId="0" fontId="22" fillId="0" borderId="0" xfId="0" applyFont="1" applyAlignment="1">
      <alignment horizontal="left" vertical="top" wrapText="1"/>
    </xf>
    <xf numFmtId="0" fontId="2" fillId="2" borderId="5" xfId="0" applyFont="1" applyFill="1" applyBorder="1" applyAlignment="1">
      <alignment horizontal="center"/>
    </xf>
    <xf numFmtId="0" fontId="2" fillId="2" borderId="0" xfId="0" applyFont="1" applyFill="1" applyAlignment="1">
      <alignment horizontal="center"/>
    </xf>
    <xf numFmtId="0" fontId="32" fillId="0" borderId="0" xfId="0" applyFont="1" applyAlignment="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27" fillId="0" borderId="0" xfId="0" applyFont="1" applyAlignment="1">
      <alignment horizontal="left" vertical="top" wrapText="1"/>
    </xf>
    <xf numFmtId="0" fontId="29" fillId="0" borderId="0" xfId="0" applyFont="1" applyAlignment="1">
      <alignment horizontal="left" wrapText="1"/>
    </xf>
    <xf numFmtId="1" fontId="28" fillId="0" borderId="18" xfId="0" applyNumberFormat="1" applyFont="1" applyBorder="1" applyAlignment="1">
      <alignment horizontal="left" vertical="top" wrapText="1"/>
    </xf>
    <xf numFmtId="0" fontId="34" fillId="0" borderId="0" xfId="0" applyFont="1" applyAlignment="1">
      <alignment horizontal="left" vertical="top" wrapText="1" indent="15"/>
    </xf>
    <xf numFmtId="0" fontId="34" fillId="0" borderId="0" xfId="0" applyFont="1" applyAlignment="1">
      <alignment horizontal="left" vertical="top" wrapText="1"/>
    </xf>
    <xf numFmtId="0" fontId="34" fillId="0" borderId="0" xfId="0" applyFont="1" applyAlignment="1">
      <alignment horizontal="left" vertical="center" wrapText="1"/>
    </xf>
    <xf numFmtId="1" fontId="28" fillId="0" borderId="14" xfId="0" applyNumberFormat="1" applyFont="1" applyBorder="1" applyAlignment="1">
      <alignment horizontal="left" vertical="top" wrapText="1"/>
    </xf>
    <xf numFmtId="1" fontId="28" fillId="0" borderId="12" xfId="0" applyNumberFormat="1" applyFont="1" applyBorder="1" applyAlignment="1">
      <alignment horizontal="left" vertical="top" wrapText="1"/>
    </xf>
    <xf numFmtId="0" fontId="15" fillId="0" borderId="0" xfId="0" applyFont="1" applyAlignment="1">
      <alignment horizontal="left" vertical="center" wrapText="1"/>
    </xf>
    <xf numFmtId="0" fontId="15" fillId="0" borderId="0" xfId="0" applyFont="1" applyAlignment="1">
      <alignment horizontal="left" vertical="center"/>
    </xf>
    <xf numFmtId="0" fontId="13" fillId="0" borderId="0" xfId="0" applyFont="1" applyAlignment="1">
      <alignment horizontal="left" wrapText="1"/>
    </xf>
    <xf numFmtId="0" fontId="23" fillId="0" borderId="0" xfId="0" applyFont="1" applyAlignment="1">
      <alignment horizontal="left"/>
    </xf>
    <xf numFmtId="0" fontId="21" fillId="0" borderId="0" xfId="3" applyFont="1" applyAlignment="1">
      <alignment horizontal="left" vertical="top" wrapText="1"/>
    </xf>
    <xf numFmtId="0" fontId="20" fillId="0" borderId="0" xfId="3"/>
    <xf numFmtId="0" fontId="21" fillId="0" borderId="0" xfId="3" applyFont="1" applyAlignment="1">
      <alignment horizontal="left"/>
    </xf>
    <xf numFmtId="0" fontId="23" fillId="0" borderId="0" xfId="3" applyFont="1" applyAlignment="1">
      <alignment horizontal="left"/>
    </xf>
    <xf numFmtId="0" fontId="22" fillId="0" borderId="0" xfId="3" applyFont="1" applyAlignment="1">
      <alignment horizontal="left" vertical="top" wrapText="1"/>
    </xf>
    <xf numFmtId="0" fontId="56" fillId="0" borderId="0" xfId="0" applyFont="1" applyAlignment="1">
      <alignment horizontal="left" vertical="top" wrapText="1"/>
    </xf>
    <xf numFmtId="0" fontId="50" fillId="14" borderId="28" xfId="0" applyFont="1" applyFill="1" applyBorder="1" applyAlignment="1">
      <alignment horizontal="left" vertical="top" wrapText="1" indent="8"/>
    </xf>
    <xf numFmtId="0" fontId="50" fillId="14" borderId="30" xfId="0" applyFont="1" applyFill="1" applyBorder="1" applyAlignment="1">
      <alignment horizontal="left" vertical="top" wrapText="1" indent="8"/>
    </xf>
    <xf numFmtId="0" fontId="50" fillId="14" borderId="29" xfId="0" applyFont="1" applyFill="1" applyBorder="1" applyAlignment="1">
      <alignment horizontal="left" vertical="top" wrapText="1" indent="8"/>
    </xf>
    <xf numFmtId="0" fontId="51" fillId="16" borderId="28" xfId="0" applyFont="1" applyFill="1" applyBorder="1" applyAlignment="1">
      <alignment horizontal="left" vertical="top" wrapText="1"/>
    </xf>
    <xf numFmtId="0" fontId="51" fillId="16" borderId="30" xfId="0" applyFont="1" applyFill="1" applyBorder="1" applyAlignment="1">
      <alignment horizontal="left" vertical="top" wrapText="1"/>
    </xf>
    <xf numFmtId="0" fontId="51" fillId="16" borderId="29" xfId="0" applyFont="1" applyFill="1" applyBorder="1" applyAlignment="1">
      <alignment horizontal="left" vertical="top" wrapText="1"/>
    </xf>
    <xf numFmtId="0" fontId="56" fillId="0" borderId="32" xfId="0" applyFont="1" applyBorder="1" applyAlignment="1">
      <alignment horizontal="left" vertical="top" wrapText="1"/>
    </xf>
    <xf numFmtId="0" fontId="0" fillId="0" borderId="0" xfId="0" applyAlignment="1">
      <alignment horizontal="center"/>
    </xf>
    <xf numFmtId="0" fontId="14" fillId="0" borderId="0" xfId="0" applyFont="1" applyAlignment="1">
      <alignment horizontal="center"/>
    </xf>
    <xf numFmtId="0" fontId="13" fillId="6" borderId="0" xfId="0" applyFont="1" applyFill="1" applyBorder="1" applyAlignment="1">
      <alignment horizontal="center" vertical="center" wrapText="1"/>
    </xf>
    <xf numFmtId="0" fontId="3" fillId="0" borderId="0" xfId="0" applyFont="1" applyAlignment="1">
      <alignment horizontal="center"/>
    </xf>
    <xf numFmtId="0" fontId="13" fillId="0" borderId="0" xfId="0" applyFont="1" applyFill="1" applyBorder="1" applyAlignment="1">
      <alignment horizontal="center" vertical="center" wrapText="1"/>
    </xf>
    <xf numFmtId="0" fontId="76" fillId="0" borderId="0" xfId="0" applyFont="1"/>
    <xf numFmtId="171" fontId="0" fillId="0" borderId="0" xfId="0" applyNumberFormat="1"/>
    <xf numFmtId="0" fontId="3" fillId="0" borderId="0" xfId="0" applyFont="1" applyAlignment="1">
      <alignment horizontal="center"/>
    </xf>
  </cellXfs>
  <cellStyles count="6">
    <cellStyle name="Hyperlink" xfId="2" builtinId="8"/>
    <cellStyle name="Normal" xfId="0" builtinId="0"/>
    <cellStyle name="Normal 2" xfId="3" xr:uid="{55ED0EB7-1763-40B2-9307-F96B8BE0D9E5}"/>
    <cellStyle name="Normal 2 2" xfId="5" xr:uid="{6525A3A3-7190-4040-BAC9-8E4E9F70C5BD}"/>
    <cellStyle name="Normal 6" xfId="4" xr:uid="{181D656B-1E74-4977-96EC-7BEB915DB3FE}"/>
    <cellStyle name="Percent" xfId="1" builtinId="5"/>
  </cellStyles>
  <dxfs count="70">
    <dxf>
      <alignment horizontal="right"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3" formatCode="0%"/>
      <alignment horizontal="right" vertical="bottom" textRotation="0" wrapText="0" indent="0" justifyLastLine="0" shrinkToFit="0" readingOrder="0"/>
    </dxf>
    <dxf>
      <numFmt numFmtId="13" formatCode="0%"/>
      <alignment horizontal="right" vertical="bottom" textRotation="0" wrapText="0" indent="0" justifyLastLine="0" shrinkToFit="0" readingOrder="0"/>
    </dxf>
    <dxf>
      <numFmt numFmtId="13" formatCode="0%"/>
      <alignment horizontal="right" vertical="bottom" textRotation="0" wrapText="0" indent="0" justifyLastLine="0" shrinkToFit="0" readingOrder="0"/>
    </dxf>
    <dxf>
      <numFmt numFmtId="13" formatCode="0%"/>
      <alignment horizontal="right" vertical="bottom" textRotation="0" wrapText="0" indent="0" justifyLastLine="0" shrinkToFit="0" readingOrder="0"/>
    </dxf>
    <dxf>
      <numFmt numFmtId="13" formatCode="0%"/>
      <alignment horizontal="right" vertical="bottom" textRotation="0" wrapText="0" indent="0" justifyLastLine="0" shrinkToFit="0" readingOrder="0"/>
    </dxf>
    <dxf>
      <alignment horizontal="center" vertical="bottom" textRotation="0" wrapText="0" indent="0" justifyLastLine="0" shrinkToFit="0" readingOrder="0"/>
    </dxf>
    <dxf>
      <numFmt numFmtId="13" formatCode="0%"/>
    </dxf>
    <dxf>
      <alignment horizontal="center" vertical="center" textRotation="0" wrapText="0" indent="0" justifyLastLine="0" shrinkToFit="0" readingOrder="0"/>
    </dxf>
    <dxf>
      <alignment vertical="center" textRotation="0" indent="0" justifyLastLine="0" shrinkToFit="0" readingOrder="0"/>
    </dxf>
    <dxf>
      <numFmt numFmtId="13" formatCode="0%"/>
      <alignment horizontal="center" vertical="center" textRotation="0" wrapText="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4" formatCode="#,##0.00"/>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numFmt numFmtId="3" formatCode="#,##0"/>
      <alignment horizontal="right" vertical="top" textRotation="0" wrapText="1" indent="0" justifyLastLine="0" shrinkToFit="0" readingOrder="0"/>
    </dxf>
    <dxf>
      <font>
        <b val="0"/>
        <i val="0"/>
        <strike val="0"/>
        <condense val="0"/>
        <extend val="0"/>
        <outline val="0"/>
        <shadow val="0"/>
        <u val="none"/>
        <vertAlign val="baseline"/>
        <sz val="10"/>
        <color indexed="8"/>
        <name val="Arial"/>
        <family val="2"/>
        <scheme val="none"/>
      </font>
      <alignment horizontal="general" vertical="center" textRotation="0" wrapText="1" indent="0" justifyLastLine="0" shrinkToFit="0" readingOrder="0"/>
    </dxf>
    <dxf>
      <numFmt numFmtId="10" formatCode="&quot;$&quot;#,##0_);[Red]\(&quot;$&quot;#,##0\)"/>
    </dxf>
    <dxf>
      <numFmt numFmtId="165" formatCode="&quot;$&quot;#,##0"/>
      <alignment horizontal="center" vertical="bottom" textRotation="0" wrapText="0" indent="0" justifyLastLine="0" shrinkToFit="0" readingOrder="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11</xdr:col>
      <xdr:colOff>152400</xdr:colOff>
      <xdr:row>2</xdr:row>
      <xdr:rowOff>76200</xdr:rowOff>
    </xdr:from>
    <xdr:to>
      <xdr:col>25</xdr:col>
      <xdr:colOff>361951</xdr:colOff>
      <xdr:row>5</xdr:row>
      <xdr:rowOff>85725</xdr:rowOff>
    </xdr:to>
    <xdr:pic>
      <xdr:nvPicPr>
        <xdr:cNvPr id="3" name="Picture 2">
          <a:extLst>
            <a:ext uri="{FF2B5EF4-FFF2-40B4-BE49-F238E27FC236}">
              <a16:creationId xmlns:a16="http://schemas.microsoft.com/office/drawing/2014/main" id="{D8260D0A-53E6-439E-8E3E-A629DE6F9B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0875" y="457200"/>
          <a:ext cx="8743950"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76200</xdr:colOff>
      <xdr:row>7</xdr:row>
      <xdr:rowOff>76200</xdr:rowOff>
    </xdr:from>
    <xdr:to>
      <xdr:col>22</xdr:col>
      <xdr:colOff>266700</xdr:colOff>
      <xdr:row>8</xdr:row>
      <xdr:rowOff>1035</xdr:rowOff>
    </xdr:to>
    <xdr:pic>
      <xdr:nvPicPr>
        <xdr:cNvPr id="4" name="Picture 3">
          <a:extLst>
            <a:ext uri="{FF2B5EF4-FFF2-40B4-BE49-F238E27FC236}">
              <a16:creationId xmlns:a16="http://schemas.microsoft.com/office/drawing/2014/main" id="{A8DE721A-21F7-4093-8C72-68B24E78B3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25075" y="1981200"/>
          <a:ext cx="7505700" cy="771525"/>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31401</xdr:colOff>
      <xdr:row>15</xdr:row>
      <xdr:rowOff>282609</xdr:rowOff>
    </xdr:from>
    <xdr:to>
      <xdr:col>18</xdr:col>
      <xdr:colOff>579560</xdr:colOff>
      <xdr:row>19</xdr:row>
      <xdr:rowOff>180137</xdr:rowOff>
    </xdr:to>
    <xdr:pic>
      <xdr:nvPicPr>
        <xdr:cNvPr id="8" name="Picture 7">
          <a:extLst>
            <a:ext uri="{FF2B5EF4-FFF2-40B4-BE49-F238E27FC236}">
              <a16:creationId xmlns:a16="http://schemas.microsoft.com/office/drawing/2014/main" id="{6BBBFCBD-67C3-3F50-058C-8E2325C1412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288297" y="5086977"/>
          <a:ext cx="7351730" cy="1488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20</xdr:row>
      <xdr:rowOff>0</xdr:rowOff>
    </xdr:from>
    <xdr:to>
      <xdr:col>18</xdr:col>
      <xdr:colOff>561975</xdr:colOff>
      <xdr:row>25</xdr:row>
      <xdr:rowOff>66675</xdr:rowOff>
    </xdr:to>
    <xdr:pic>
      <xdr:nvPicPr>
        <xdr:cNvPr id="2" name="Picture 1">
          <a:extLst>
            <a:ext uri="{FF2B5EF4-FFF2-40B4-BE49-F238E27FC236}">
              <a16:creationId xmlns:a16="http://schemas.microsoft.com/office/drawing/2014/main" id="{194A0DD4-31A3-9DE4-0583-5F4A40C4A65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258675" y="6838950"/>
          <a:ext cx="7381875"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152400</xdr:colOff>
      <xdr:row>2</xdr:row>
      <xdr:rowOff>76200</xdr:rowOff>
    </xdr:from>
    <xdr:to>
      <xdr:col>26</xdr:col>
      <xdr:colOff>361950</xdr:colOff>
      <xdr:row>5</xdr:row>
      <xdr:rowOff>85725</xdr:rowOff>
    </xdr:to>
    <xdr:pic>
      <xdr:nvPicPr>
        <xdr:cNvPr id="4" name="Picture 3">
          <a:extLst>
            <a:ext uri="{FF2B5EF4-FFF2-40B4-BE49-F238E27FC236}">
              <a16:creationId xmlns:a16="http://schemas.microsoft.com/office/drawing/2014/main" id="{D9D123FF-5735-CEB2-2B87-1C3E3317D6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0875" y="457200"/>
          <a:ext cx="8743950"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76200</xdr:colOff>
      <xdr:row>7</xdr:row>
      <xdr:rowOff>76200</xdr:rowOff>
    </xdr:from>
    <xdr:to>
      <xdr:col>23</xdr:col>
      <xdr:colOff>266700</xdr:colOff>
      <xdr:row>9</xdr:row>
      <xdr:rowOff>85725</xdr:rowOff>
    </xdr:to>
    <xdr:pic>
      <xdr:nvPicPr>
        <xdr:cNvPr id="2" name="Picture 1">
          <a:extLst>
            <a:ext uri="{FF2B5EF4-FFF2-40B4-BE49-F238E27FC236}">
              <a16:creationId xmlns:a16="http://schemas.microsoft.com/office/drawing/2014/main" id="{A631A143-C3B5-2017-1625-F7C0DE93F4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25075" y="1981200"/>
          <a:ext cx="7505700" cy="771525"/>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923925</xdr:colOff>
      <xdr:row>33</xdr:row>
      <xdr:rowOff>0</xdr:rowOff>
    </xdr:from>
    <xdr:to>
      <xdr:col>10</xdr:col>
      <xdr:colOff>923925</xdr:colOff>
      <xdr:row>39</xdr:row>
      <xdr:rowOff>9525</xdr:rowOff>
    </xdr:to>
    <xdr:pic>
      <xdr:nvPicPr>
        <xdr:cNvPr id="3" name="Picture 2">
          <a:extLst>
            <a:ext uri="{FF2B5EF4-FFF2-40B4-BE49-F238E27FC236}">
              <a16:creationId xmlns:a16="http://schemas.microsoft.com/office/drawing/2014/main" id="{955F9315-F152-4621-6128-B6C7AE3C3A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23925" y="7429500"/>
          <a:ext cx="11391900"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xdr:row>
      <xdr:rowOff>0</xdr:rowOff>
    </xdr:from>
    <xdr:to>
      <xdr:col>6</xdr:col>
      <xdr:colOff>285750</xdr:colOff>
      <xdr:row>64</xdr:row>
      <xdr:rowOff>9525</xdr:rowOff>
    </xdr:to>
    <xdr:pic>
      <xdr:nvPicPr>
        <xdr:cNvPr id="6" name="Picture 5">
          <a:extLst>
            <a:ext uri="{FF2B5EF4-FFF2-40B4-BE49-F238E27FC236}">
              <a16:creationId xmlns:a16="http://schemas.microsoft.com/office/drawing/2014/main" id="{D3B09EF2-8416-EBA4-50F9-A937558DB51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81075" y="11239500"/>
          <a:ext cx="6810375"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xdr:row>
      <xdr:rowOff>0</xdr:rowOff>
    </xdr:from>
    <xdr:to>
      <xdr:col>10</xdr:col>
      <xdr:colOff>19050</xdr:colOff>
      <xdr:row>51</xdr:row>
      <xdr:rowOff>9525</xdr:rowOff>
    </xdr:to>
    <xdr:pic>
      <xdr:nvPicPr>
        <xdr:cNvPr id="7" name="Picture 6">
          <a:extLst>
            <a:ext uri="{FF2B5EF4-FFF2-40B4-BE49-F238E27FC236}">
              <a16:creationId xmlns:a16="http://schemas.microsoft.com/office/drawing/2014/main" id="{84C7BA39-02A1-72A2-9E53-6CE79AE12BF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81075" y="8763000"/>
          <a:ext cx="10429875"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05eebcf225b5e6d/One%20Drive%20Elite/Documents/1-Georgia%20Center%20for%20Opportunity/Project-Cliff%20Expansion/GCO%20Cliff%20Model%20SS%20Solutions%20v1.6g-er.xlsm" TargetMode="External"/><Relationship Id="rId1" Type="http://schemas.openxmlformats.org/officeDocument/2006/relationships/externalLinkPath" Target="https://d.docs.live.net/e05eebcf225b5e6d/One%20Drive%20Elite/Documents/1-Georgia%20Center%20for%20Opportunity/Project-Cliff%20Expansion/GCO%20Cliff%20Model%20SS%20Solutions%20v1.6g-e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05eebcf225b5e6d/Documents/1-Georgia%20Center%20for%20Opportunity/Project-Cliff%20Expansion/Cliff%20Model%20Georgia%20v3d%20Sou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ort"/>
      <sheetName val="Graphs"/>
      <sheetName val="Analysis"/>
      <sheetName val="MP Solutions"/>
      <sheetName val="State Comparison Data"/>
      <sheetName val="Output State Compare"/>
      <sheetName val="Marriage Penalty Data"/>
      <sheetName val="Output Marriage Penalty"/>
      <sheetName val="State Program Comparisons"/>
      <sheetName val="MarriagePenalties"/>
      <sheetName val="Calculator"/>
      <sheetName val="Output"/>
      <sheetName val="Inputs"/>
      <sheetName val="Calc1"/>
      <sheetName val="AL"/>
      <sheetName val="AR"/>
      <sheetName val="FL"/>
      <sheetName val="GA"/>
      <sheetName val="LA"/>
      <sheetName val="MS"/>
      <sheetName val="MO"/>
      <sheetName val="NC"/>
      <sheetName val="SC"/>
      <sheetName val="TN"/>
      <sheetName val="TX"/>
      <sheetName val="UT"/>
      <sheetName val="WV"/>
      <sheetName val="FPIG"/>
      <sheetName val="FICA"/>
      <sheetName val="fTax"/>
      <sheetName val="CTC"/>
      <sheetName val="EITC"/>
      <sheetName val="SSI"/>
      <sheetName val="SNAP"/>
      <sheetName val="WIC"/>
      <sheetName val="NSLP"/>
      <sheetName val="Mcaid"/>
      <sheetName val="CHIP"/>
      <sheetName val="HIX"/>
      <sheetName val="States"/>
      <sheetName val="Subdivisions"/>
      <sheetName val="Lists"/>
      <sheetName val="Federal Sources"/>
      <sheetName val="State Sources"/>
      <sheetName val="Tables"/>
      <sheetName val="Defined Names"/>
      <sheetName val="GCO Cliff Model SS Solutions v1"/>
    </sheetNames>
    <sheetDataSet>
      <sheetData sheetId="0"/>
      <sheetData sheetId="1"/>
      <sheetData sheetId="2"/>
      <sheetData sheetId="3">
        <row r="8">
          <cell r="O8">
            <v>0</v>
          </cell>
          <cell r="P8">
            <v>0</v>
          </cell>
          <cell r="R8">
            <v>9595</v>
          </cell>
          <cell r="S8">
            <v>6714</v>
          </cell>
          <cell r="T8">
            <v>3000</v>
          </cell>
        </row>
        <row r="9">
          <cell r="O9">
            <v>236</v>
          </cell>
          <cell r="P9">
            <v>236</v>
          </cell>
          <cell r="R9">
            <v>9550</v>
          </cell>
          <cell r="S9">
            <v>6669</v>
          </cell>
          <cell r="T9">
            <v>3000</v>
          </cell>
        </row>
        <row r="10">
          <cell r="O10">
            <v>461</v>
          </cell>
          <cell r="P10">
            <v>461</v>
          </cell>
          <cell r="R10">
            <v>9505</v>
          </cell>
          <cell r="S10">
            <v>6624</v>
          </cell>
          <cell r="T10">
            <v>3000</v>
          </cell>
        </row>
        <row r="11">
          <cell r="O11">
            <v>686</v>
          </cell>
          <cell r="P11">
            <v>686</v>
          </cell>
          <cell r="R11">
            <v>9460</v>
          </cell>
          <cell r="S11">
            <v>6579</v>
          </cell>
          <cell r="T11">
            <v>3000</v>
          </cell>
        </row>
        <row r="12">
          <cell r="O12">
            <v>911</v>
          </cell>
          <cell r="P12">
            <v>911</v>
          </cell>
          <cell r="R12">
            <v>9415</v>
          </cell>
          <cell r="S12">
            <v>6534</v>
          </cell>
          <cell r="T12">
            <v>3000</v>
          </cell>
        </row>
        <row r="13">
          <cell r="O13">
            <v>1136</v>
          </cell>
          <cell r="P13">
            <v>1136</v>
          </cell>
          <cell r="R13">
            <v>9370</v>
          </cell>
          <cell r="S13">
            <v>6489</v>
          </cell>
          <cell r="T13">
            <v>3000</v>
          </cell>
        </row>
        <row r="14">
          <cell r="O14">
            <v>1361</v>
          </cell>
          <cell r="P14">
            <v>1361</v>
          </cell>
          <cell r="R14">
            <v>9325</v>
          </cell>
          <cell r="S14">
            <v>6444</v>
          </cell>
          <cell r="T14">
            <v>2917</v>
          </cell>
        </row>
        <row r="15">
          <cell r="O15">
            <v>1586</v>
          </cell>
          <cell r="P15">
            <v>1586</v>
          </cell>
          <cell r="R15">
            <v>9280</v>
          </cell>
          <cell r="S15">
            <v>6399</v>
          </cell>
          <cell r="T15">
            <v>2797</v>
          </cell>
        </row>
        <row r="16">
          <cell r="O16">
            <v>1811</v>
          </cell>
          <cell r="P16">
            <v>1811</v>
          </cell>
          <cell r="R16">
            <v>9235</v>
          </cell>
          <cell r="S16">
            <v>6354</v>
          </cell>
          <cell r="T16">
            <v>2677</v>
          </cell>
        </row>
        <row r="17">
          <cell r="O17">
            <v>2036</v>
          </cell>
          <cell r="P17">
            <v>2036</v>
          </cell>
          <cell r="R17">
            <v>9190</v>
          </cell>
          <cell r="S17">
            <v>6309</v>
          </cell>
          <cell r="T17">
            <v>2557</v>
          </cell>
        </row>
        <row r="18">
          <cell r="O18">
            <v>2261</v>
          </cell>
          <cell r="P18">
            <v>2261</v>
          </cell>
          <cell r="R18">
            <v>9145</v>
          </cell>
          <cell r="S18">
            <v>6264</v>
          </cell>
          <cell r="T18">
            <v>2437</v>
          </cell>
        </row>
        <row r="19">
          <cell r="O19">
            <v>2486</v>
          </cell>
          <cell r="P19">
            <v>2486</v>
          </cell>
          <cell r="R19">
            <v>9100</v>
          </cell>
          <cell r="S19">
            <v>6219</v>
          </cell>
          <cell r="T19">
            <v>2317</v>
          </cell>
        </row>
        <row r="20">
          <cell r="O20">
            <v>2711</v>
          </cell>
          <cell r="P20">
            <v>2711</v>
          </cell>
          <cell r="R20">
            <v>9337</v>
          </cell>
          <cell r="S20">
            <v>6456</v>
          </cell>
          <cell r="T20">
            <v>2197</v>
          </cell>
        </row>
        <row r="21">
          <cell r="O21">
            <v>2936</v>
          </cell>
          <cell r="P21">
            <v>2936</v>
          </cell>
          <cell r="R21">
            <v>9292</v>
          </cell>
          <cell r="S21">
            <v>6411</v>
          </cell>
          <cell r="T21">
            <v>2077</v>
          </cell>
        </row>
        <row r="22">
          <cell r="O22">
            <v>3161</v>
          </cell>
          <cell r="P22">
            <v>3161</v>
          </cell>
          <cell r="R22">
            <v>9247</v>
          </cell>
          <cell r="S22">
            <v>6366</v>
          </cell>
          <cell r="T22">
            <v>1957</v>
          </cell>
        </row>
        <row r="23">
          <cell r="O23">
            <v>3386</v>
          </cell>
          <cell r="P23">
            <v>3386</v>
          </cell>
          <cell r="R23">
            <v>9202</v>
          </cell>
          <cell r="S23">
            <v>6305</v>
          </cell>
          <cell r="T23">
            <v>1837</v>
          </cell>
        </row>
        <row r="24">
          <cell r="O24">
            <v>3611</v>
          </cell>
          <cell r="P24">
            <v>3611</v>
          </cell>
          <cell r="R24">
            <v>9157</v>
          </cell>
          <cell r="S24">
            <v>6185</v>
          </cell>
          <cell r="T24">
            <v>1717</v>
          </cell>
        </row>
        <row r="25">
          <cell r="O25">
            <v>3836</v>
          </cell>
          <cell r="P25">
            <v>3836</v>
          </cell>
          <cell r="R25">
            <v>9112</v>
          </cell>
          <cell r="S25">
            <v>6065</v>
          </cell>
          <cell r="T25">
            <v>1597</v>
          </cell>
        </row>
        <row r="26">
          <cell r="O26">
            <v>4061</v>
          </cell>
          <cell r="P26">
            <v>4061</v>
          </cell>
          <cell r="R26">
            <v>9056</v>
          </cell>
          <cell r="S26">
            <v>5945</v>
          </cell>
          <cell r="T26">
            <v>1477</v>
          </cell>
        </row>
        <row r="27">
          <cell r="O27">
            <v>4286</v>
          </cell>
          <cell r="P27">
            <v>4286</v>
          </cell>
          <cell r="R27">
            <v>8936</v>
          </cell>
          <cell r="S27">
            <v>5825</v>
          </cell>
          <cell r="T27">
            <v>1357</v>
          </cell>
        </row>
        <row r="28">
          <cell r="O28">
            <v>4511</v>
          </cell>
          <cell r="P28">
            <v>4511</v>
          </cell>
          <cell r="R28">
            <v>8816</v>
          </cell>
          <cell r="S28">
            <v>5705</v>
          </cell>
          <cell r="T28">
            <v>1237</v>
          </cell>
        </row>
        <row r="29">
          <cell r="O29">
            <v>4736</v>
          </cell>
          <cell r="P29">
            <v>4736</v>
          </cell>
          <cell r="R29">
            <v>8696</v>
          </cell>
          <cell r="S29">
            <v>5585</v>
          </cell>
          <cell r="T29">
            <v>1117</v>
          </cell>
        </row>
        <row r="30">
          <cell r="O30">
            <v>4961</v>
          </cell>
          <cell r="P30">
            <v>4961</v>
          </cell>
          <cell r="R30">
            <v>8576</v>
          </cell>
          <cell r="S30">
            <v>5465</v>
          </cell>
          <cell r="T30">
            <v>997</v>
          </cell>
        </row>
        <row r="31">
          <cell r="O31">
            <v>5186</v>
          </cell>
          <cell r="P31">
            <v>5186</v>
          </cell>
          <cell r="R31">
            <v>8456</v>
          </cell>
          <cell r="S31">
            <v>5345</v>
          </cell>
          <cell r="T31">
            <v>877</v>
          </cell>
        </row>
        <row r="32">
          <cell r="O32">
            <v>5411</v>
          </cell>
          <cell r="P32">
            <v>5411</v>
          </cell>
          <cell r="R32">
            <v>8336</v>
          </cell>
          <cell r="S32">
            <v>5225</v>
          </cell>
          <cell r="T32">
            <v>757</v>
          </cell>
        </row>
        <row r="33">
          <cell r="O33">
            <v>5636</v>
          </cell>
          <cell r="P33">
            <v>5636</v>
          </cell>
          <cell r="R33">
            <v>8216</v>
          </cell>
          <cell r="S33">
            <v>5105</v>
          </cell>
          <cell r="T33">
            <v>637</v>
          </cell>
        </row>
        <row r="34">
          <cell r="O34">
            <v>5861</v>
          </cell>
          <cell r="P34">
            <v>5861</v>
          </cell>
          <cell r="R34">
            <v>8096</v>
          </cell>
          <cell r="S34">
            <v>4985</v>
          </cell>
          <cell r="T34">
            <v>517</v>
          </cell>
        </row>
        <row r="35">
          <cell r="O35">
            <v>6086</v>
          </cell>
          <cell r="P35">
            <v>6086</v>
          </cell>
          <cell r="R35">
            <v>7976</v>
          </cell>
          <cell r="S35">
            <v>4865</v>
          </cell>
          <cell r="T35">
            <v>397</v>
          </cell>
        </row>
        <row r="36">
          <cell r="O36">
            <v>6311</v>
          </cell>
          <cell r="P36">
            <v>6311</v>
          </cell>
          <cell r="R36">
            <v>7856</v>
          </cell>
          <cell r="S36">
            <v>4745</v>
          </cell>
          <cell r="T36">
            <v>277</v>
          </cell>
        </row>
        <row r="37">
          <cell r="O37">
            <v>6536</v>
          </cell>
          <cell r="P37">
            <v>6536</v>
          </cell>
          <cell r="R37">
            <v>7736</v>
          </cell>
          <cell r="S37">
            <v>4625</v>
          </cell>
          <cell r="T37">
            <v>240</v>
          </cell>
        </row>
        <row r="38">
          <cell r="O38">
            <v>6761</v>
          </cell>
          <cell r="P38">
            <v>6761</v>
          </cell>
          <cell r="R38">
            <v>7616</v>
          </cell>
          <cell r="S38">
            <v>4505</v>
          </cell>
          <cell r="T38">
            <v>240</v>
          </cell>
        </row>
        <row r="39">
          <cell r="O39">
            <v>6986</v>
          </cell>
          <cell r="P39">
            <v>6935</v>
          </cell>
          <cell r="R39">
            <v>7496</v>
          </cell>
          <cell r="S39">
            <v>4385</v>
          </cell>
          <cell r="T39">
            <v>0</v>
          </cell>
        </row>
        <row r="40">
          <cell r="O40">
            <v>7211</v>
          </cell>
          <cell r="P40">
            <v>6935</v>
          </cell>
          <cell r="R40">
            <v>7376</v>
          </cell>
          <cell r="S40">
            <v>4265</v>
          </cell>
          <cell r="T40">
            <v>0</v>
          </cell>
        </row>
        <row r="41">
          <cell r="O41">
            <v>7436</v>
          </cell>
          <cell r="P41">
            <v>6935</v>
          </cell>
          <cell r="R41">
            <v>7256</v>
          </cell>
          <cell r="S41">
            <v>4145</v>
          </cell>
          <cell r="T41">
            <v>0</v>
          </cell>
        </row>
        <row r="42">
          <cell r="O42">
            <v>7661</v>
          </cell>
          <cell r="P42">
            <v>6935</v>
          </cell>
          <cell r="R42">
            <v>7136</v>
          </cell>
          <cell r="S42">
            <v>4025</v>
          </cell>
          <cell r="T42">
            <v>0</v>
          </cell>
        </row>
        <row r="43">
          <cell r="O43">
            <v>7886</v>
          </cell>
          <cell r="P43">
            <v>6935</v>
          </cell>
          <cell r="R43">
            <v>7016</v>
          </cell>
          <cell r="S43">
            <v>3905</v>
          </cell>
          <cell r="T43">
            <v>0</v>
          </cell>
        </row>
        <row r="44">
          <cell r="O44">
            <v>8111</v>
          </cell>
          <cell r="P44">
            <v>6935</v>
          </cell>
          <cell r="R44">
            <v>6896</v>
          </cell>
          <cell r="S44">
            <v>3785</v>
          </cell>
          <cell r="T44">
            <v>0</v>
          </cell>
        </row>
        <row r="45">
          <cell r="O45">
            <v>8336</v>
          </cell>
          <cell r="P45">
            <v>6935</v>
          </cell>
          <cell r="R45">
            <v>6776</v>
          </cell>
          <cell r="S45">
            <v>3665</v>
          </cell>
          <cell r="T45">
            <v>0</v>
          </cell>
        </row>
        <row r="46">
          <cell r="O46">
            <v>8561</v>
          </cell>
          <cell r="P46">
            <v>6935</v>
          </cell>
          <cell r="R46">
            <v>6656</v>
          </cell>
          <cell r="S46">
            <v>3545</v>
          </cell>
          <cell r="T46">
            <v>0</v>
          </cell>
        </row>
        <row r="47">
          <cell r="O47">
            <v>8786</v>
          </cell>
          <cell r="P47">
            <v>6935</v>
          </cell>
          <cell r="R47">
            <v>6536</v>
          </cell>
          <cell r="S47">
            <v>3425</v>
          </cell>
          <cell r="T47">
            <v>0</v>
          </cell>
        </row>
        <row r="48">
          <cell r="O48">
            <v>9011</v>
          </cell>
          <cell r="P48">
            <v>6935</v>
          </cell>
          <cell r="R48">
            <v>6416</v>
          </cell>
          <cell r="S48">
            <v>3305</v>
          </cell>
          <cell r="T48">
            <v>0</v>
          </cell>
        </row>
        <row r="49">
          <cell r="O49">
            <v>9236</v>
          </cell>
          <cell r="P49">
            <v>6852</v>
          </cell>
          <cell r="R49">
            <v>6296</v>
          </cell>
          <cell r="S49">
            <v>3185</v>
          </cell>
          <cell r="T49">
            <v>0</v>
          </cell>
        </row>
        <row r="50">
          <cell r="O50">
            <v>9461</v>
          </cell>
          <cell r="P50">
            <v>6747</v>
          </cell>
          <cell r="R50">
            <v>6176</v>
          </cell>
          <cell r="S50">
            <v>3065</v>
          </cell>
          <cell r="T50">
            <v>0</v>
          </cell>
        </row>
        <row r="51">
          <cell r="O51">
            <v>9635</v>
          </cell>
          <cell r="P51">
            <v>6641</v>
          </cell>
          <cell r="R51">
            <v>6056</v>
          </cell>
          <cell r="S51">
            <v>2945</v>
          </cell>
          <cell r="T51">
            <v>0</v>
          </cell>
        </row>
        <row r="52">
          <cell r="O52">
            <v>9635</v>
          </cell>
          <cell r="P52">
            <v>6536</v>
          </cell>
          <cell r="R52">
            <v>5936</v>
          </cell>
          <cell r="S52">
            <v>2825</v>
          </cell>
          <cell r="T52">
            <v>0</v>
          </cell>
        </row>
        <row r="53">
          <cell r="O53">
            <v>9635</v>
          </cell>
          <cell r="P53">
            <v>6431</v>
          </cell>
          <cell r="R53">
            <v>5816</v>
          </cell>
          <cell r="S53">
            <v>2705</v>
          </cell>
          <cell r="T53">
            <v>0</v>
          </cell>
        </row>
        <row r="54">
          <cell r="O54">
            <v>9635</v>
          </cell>
          <cell r="P54">
            <v>6325</v>
          </cell>
          <cell r="R54">
            <v>5696</v>
          </cell>
          <cell r="S54">
            <v>2585</v>
          </cell>
          <cell r="T54">
            <v>0</v>
          </cell>
        </row>
        <row r="55">
          <cell r="O55">
            <v>9635</v>
          </cell>
          <cell r="P55">
            <v>6220</v>
          </cell>
          <cell r="R55">
            <v>5576</v>
          </cell>
          <cell r="S55">
            <v>2465</v>
          </cell>
          <cell r="T55">
            <v>0</v>
          </cell>
        </row>
        <row r="56">
          <cell r="O56">
            <v>9635</v>
          </cell>
          <cell r="P56">
            <v>6115</v>
          </cell>
          <cell r="R56">
            <v>5456</v>
          </cell>
          <cell r="S56">
            <v>2345</v>
          </cell>
          <cell r="T56">
            <v>0</v>
          </cell>
        </row>
        <row r="57">
          <cell r="O57">
            <v>9635</v>
          </cell>
          <cell r="P57">
            <v>6009</v>
          </cell>
          <cell r="R57">
            <v>5336</v>
          </cell>
          <cell r="S57">
            <v>2225</v>
          </cell>
          <cell r="T57">
            <v>0</v>
          </cell>
        </row>
        <row r="58">
          <cell r="O58">
            <v>9635</v>
          </cell>
          <cell r="P58">
            <v>5904</v>
          </cell>
          <cell r="R58">
            <v>5216</v>
          </cell>
          <cell r="S58">
            <v>2105</v>
          </cell>
          <cell r="T58">
            <v>0</v>
          </cell>
        </row>
        <row r="59">
          <cell r="O59">
            <v>9635</v>
          </cell>
          <cell r="P59">
            <v>5799</v>
          </cell>
          <cell r="R59">
            <v>5096</v>
          </cell>
          <cell r="S59">
            <v>1985</v>
          </cell>
          <cell r="T59">
            <v>0</v>
          </cell>
        </row>
        <row r="60">
          <cell r="O60">
            <v>9635</v>
          </cell>
          <cell r="P60">
            <v>5694</v>
          </cell>
          <cell r="R60">
            <v>4976</v>
          </cell>
          <cell r="S60">
            <v>1865</v>
          </cell>
          <cell r="T60">
            <v>0</v>
          </cell>
        </row>
        <row r="61">
          <cell r="O61">
            <v>9635</v>
          </cell>
          <cell r="P61">
            <v>5588</v>
          </cell>
          <cell r="R61">
            <v>4856</v>
          </cell>
          <cell r="S61">
            <v>1745</v>
          </cell>
          <cell r="T61">
            <v>0</v>
          </cell>
        </row>
        <row r="62">
          <cell r="O62">
            <v>9635</v>
          </cell>
          <cell r="P62">
            <v>5483</v>
          </cell>
          <cell r="R62">
            <v>4736</v>
          </cell>
          <cell r="S62">
            <v>1625</v>
          </cell>
          <cell r="T62">
            <v>0</v>
          </cell>
        </row>
        <row r="63">
          <cell r="O63">
            <v>9635</v>
          </cell>
          <cell r="P63">
            <v>5378</v>
          </cell>
          <cell r="R63">
            <v>4616</v>
          </cell>
          <cell r="S63">
            <v>1505</v>
          </cell>
          <cell r="T63">
            <v>0</v>
          </cell>
        </row>
        <row r="64">
          <cell r="O64">
            <v>9635</v>
          </cell>
          <cell r="P64">
            <v>5272</v>
          </cell>
          <cell r="R64">
            <v>4496</v>
          </cell>
          <cell r="S64">
            <v>1385</v>
          </cell>
          <cell r="T64">
            <v>0</v>
          </cell>
        </row>
        <row r="65">
          <cell r="O65">
            <v>9635</v>
          </cell>
          <cell r="P65">
            <v>5167</v>
          </cell>
          <cell r="R65">
            <v>4376</v>
          </cell>
          <cell r="S65">
            <v>1265</v>
          </cell>
          <cell r="T65">
            <v>0</v>
          </cell>
        </row>
        <row r="66">
          <cell r="O66">
            <v>9635</v>
          </cell>
          <cell r="P66">
            <v>5062</v>
          </cell>
          <cell r="R66">
            <v>4256</v>
          </cell>
          <cell r="S66">
            <v>1145</v>
          </cell>
          <cell r="T66">
            <v>0</v>
          </cell>
        </row>
        <row r="67">
          <cell r="O67">
            <v>9635</v>
          </cell>
          <cell r="P67">
            <v>4956</v>
          </cell>
          <cell r="R67">
            <v>4136</v>
          </cell>
          <cell r="S67">
            <v>1025</v>
          </cell>
          <cell r="T67">
            <v>0</v>
          </cell>
        </row>
        <row r="68">
          <cell r="O68">
            <v>9635</v>
          </cell>
          <cell r="P68">
            <v>4851</v>
          </cell>
          <cell r="R68">
            <v>4016</v>
          </cell>
          <cell r="S68">
            <v>905</v>
          </cell>
          <cell r="T68">
            <v>0</v>
          </cell>
        </row>
        <row r="69">
          <cell r="O69">
            <v>9635</v>
          </cell>
          <cell r="P69">
            <v>4746</v>
          </cell>
          <cell r="R69">
            <v>3896</v>
          </cell>
          <cell r="S69">
            <v>0</v>
          </cell>
          <cell r="T69">
            <v>0</v>
          </cell>
        </row>
        <row r="70">
          <cell r="O70">
            <v>9635</v>
          </cell>
          <cell r="P70">
            <v>4641</v>
          </cell>
          <cell r="R70">
            <v>3776</v>
          </cell>
          <cell r="S70">
            <v>0</v>
          </cell>
          <cell r="T70">
            <v>0</v>
          </cell>
        </row>
        <row r="71">
          <cell r="O71">
            <v>9635</v>
          </cell>
          <cell r="P71">
            <v>4535</v>
          </cell>
          <cell r="R71">
            <v>3656</v>
          </cell>
          <cell r="S71">
            <v>0</v>
          </cell>
          <cell r="T71">
            <v>0</v>
          </cell>
        </row>
        <row r="72">
          <cell r="O72">
            <v>9635</v>
          </cell>
          <cell r="P72">
            <v>4430</v>
          </cell>
          <cell r="R72">
            <v>3536</v>
          </cell>
          <cell r="S72">
            <v>0</v>
          </cell>
          <cell r="T72">
            <v>0</v>
          </cell>
        </row>
        <row r="73">
          <cell r="O73">
            <v>9635</v>
          </cell>
          <cell r="P73">
            <v>4325</v>
          </cell>
          <cell r="R73">
            <v>3416</v>
          </cell>
          <cell r="S73">
            <v>0</v>
          </cell>
          <cell r="T73">
            <v>0</v>
          </cell>
        </row>
        <row r="74">
          <cell r="O74">
            <v>9635</v>
          </cell>
          <cell r="P74">
            <v>4219</v>
          </cell>
          <cell r="R74">
            <v>3296</v>
          </cell>
          <cell r="S74">
            <v>0</v>
          </cell>
          <cell r="T74">
            <v>0</v>
          </cell>
        </row>
        <row r="75">
          <cell r="O75">
            <v>9635</v>
          </cell>
          <cell r="P75">
            <v>4114</v>
          </cell>
          <cell r="R75">
            <v>3176</v>
          </cell>
          <cell r="S75">
            <v>0</v>
          </cell>
          <cell r="T75">
            <v>0</v>
          </cell>
        </row>
        <row r="76">
          <cell r="O76">
            <v>9635</v>
          </cell>
          <cell r="P76">
            <v>4009</v>
          </cell>
          <cell r="R76">
            <v>3056</v>
          </cell>
          <cell r="S76">
            <v>0</v>
          </cell>
          <cell r="T76">
            <v>0</v>
          </cell>
        </row>
        <row r="77">
          <cell r="O77">
            <v>9635</v>
          </cell>
          <cell r="P77">
            <v>3903</v>
          </cell>
          <cell r="R77">
            <v>2936</v>
          </cell>
          <cell r="S77">
            <v>0</v>
          </cell>
          <cell r="T77">
            <v>0</v>
          </cell>
        </row>
        <row r="78">
          <cell r="O78">
            <v>9635</v>
          </cell>
          <cell r="P78">
            <v>3798</v>
          </cell>
          <cell r="R78">
            <v>2816</v>
          </cell>
          <cell r="S78">
            <v>0</v>
          </cell>
          <cell r="T78">
            <v>0</v>
          </cell>
        </row>
        <row r="79">
          <cell r="O79">
            <v>9635</v>
          </cell>
          <cell r="P79">
            <v>3693</v>
          </cell>
          <cell r="R79">
            <v>0</v>
          </cell>
          <cell r="S79">
            <v>0</v>
          </cell>
          <cell r="T79">
            <v>0</v>
          </cell>
        </row>
        <row r="80">
          <cell r="O80">
            <v>9635</v>
          </cell>
          <cell r="P80">
            <v>3588</v>
          </cell>
          <cell r="R80">
            <v>0</v>
          </cell>
          <cell r="S80">
            <v>0</v>
          </cell>
          <cell r="T80">
            <v>0</v>
          </cell>
        </row>
        <row r="81">
          <cell r="O81">
            <v>9635</v>
          </cell>
          <cell r="P81">
            <v>3482</v>
          </cell>
          <cell r="R81">
            <v>0</v>
          </cell>
          <cell r="S81">
            <v>0</v>
          </cell>
          <cell r="T81">
            <v>0</v>
          </cell>
        </row>
        <row r="82">
          <cell r="O82">
            <v>9635</v>
          </cell>
          <cell r="P82">
            <v>3377</v>
          </cell>
          <cell r="R82">
            <v>0</v>
          </cell>
          <cell r="S82">
            <v>0</v>
          </cell>
          <cell r="T82">
            <v>0</v>
          </cell>
        </row>
        <row r="83">
          <cell r="O83">
            <v>9635</v>
          </cell>
          <cell r="P83">
            <v>3272</v>
          </cell>
          <cell r="R83">
            <v>0</v>
          </cell>
          <cell r="S83">
            <v>0</v>
          </cell>
          <cell r="T83">
            <v>0</v>
          </cell>
        </row>
        <row r="84">
          <cell r="O84">
            <v>9635</v>
          </cell>
          <cell r="P84">
            <v>3166</v>
          </cell>
          <cell r="R84">
            <v>0</v>
          </cell>
          <cell r="S84">
            <v>0</v>
          </cell>
          <cell r="T84">
            <v>0</v>
          </cell>
        </row>
        <row r="85">
          <cell r="O85">
            <v>9635</v>
          </cell>
          <cell r="P85">
            <v>3061</v>
          </cell>
          <cell r="R85">
            <v>0</v>
          </cell>
          <cell r="S85">
            <v>0</v>
          </cell>
          <cell r="T85">
            <v>0</v>
          </cell>
        </row>
        <row r="86">
          <cell r="O86">
            <v>9635</v>
          </cell>
          <cell r="P86">
            <v>2956</v>
          </cell>
          <cell r="R86">
            <v>0</v>
          </cell>
          <cell r="S86">
            <v>0</v>
          </cell>
          <cell r="T86">
            <v>0</v>
          </cell>
        </row>
        <row r="87">
          <cell r="O87">
            <v>9635</v>
          </cell>
          <cell r="P87">
            <v>2850</v>
          </cell>
          <cell r="R87">
            <v>0</v>
          </cell>
          <cell r="S87">
            <v>0</v>
          </cell>
          <cell r="T87">
            <v>0</v>
          </cell>
        </row>
        <row r="88">
          <cell r="O88">
            <v>9635</v>
          </cell>
          <cell r="P88">
            <v>2745</v>
          </cell>
          <cell r="R88">
            <v>0</v>
          </cell>
          <cell r="S88">
            <v>0</v>
          </cell>
          <cell r="T88">
            <v>0</v>
          </cell>
        </row>
        <row r="89">
          <cell r="O89">
            <v>9635</v>
          </cell>
          <cell r="P89">
            <v>2640</v>
          </cell>
          <cell r="R89">
            <v>0</v>
          </cell>
          <cell r="S89">
            <v>0</v>
          </cell>
          <cell r="T89">
            <v>0</v>
          </cell>
        </row>
        <row r="90">
          <cell r="O90">
            <v>9635</v>
          </cell>
          <cell r="P90">
            <v>2535</v>
          </cell>
          <cell r="R90">
            <v>0</v>
          </cell>
          <cell r="S90">
            <v>0</v>
          </cell>
          <cell r="T90">
            <v>0</v>
          </cell>
        </row>
        <row r="91">
          <cell r="O91">
            <v>9635</v>
          </cell>
          <cell r="P91">
            <v>2429</v>
          </cell>
          <cell r="R91">
            <v>0</v>
          </cell>
          <cell r="S91">
            <v>0</v>
          </cell>
          <cell r="T91">
            <v>0</v>
          </cell>
        </row>
        <row r="92">
          <cell r="O92">
            <v>9635</v>
          </cell>
          <cell r="P92">
            <v>2324</v>
          </cell>
          <cell r="R92">
            <v>0</v>
          </cell>
          <cell r="S92">
            <v>0</v>
          </cell>
          <cell r="T92">
            <v>0</v>
          </cell>
        </row>
        <row r="93">
          <cell r="O93">
            <v>9635</v>
          </cell>
          <cell r="P93">
            <v>2219</v>
          </cell>
          <cell r="R93">
            <v>0</v>
          </cell>
          <cell r="S93">
            <v>0</v>
          </cell>
          <cell r="T93">
            <v>0</v>
          </cell>
        </row>
        <row r="94">
          <cell r="O94">
            <v>9635</v>
          </cell>
          <cell r="P94">
            <v>2113</v>
          </cell>
          <cell r="R94">
            <v>0</v>
          </cell>
          <cell r="S94">
            <v>0</v>
          </cell>
          <cell r="T94">
            <v>0</v>
          </cell>
        </row>
        <row r="95">
          <cell r="O95">
            <v>9635</v>
          </cell>
          <cell r="P95">
            <v>2008</v>
          </cell>
          <cell r="R95">
            <v>0</v>
          </cell>
          <cell r="S95">
            <v>0</v>
          </cell>
          <cell r="T95">
            <v>0</v>
          </cell>
        </row>
        <row r="96">
          <cell r="O96">
            <v>9635</v>
          </cell>
          <cell r="P96">
            <v>1903</v>
          </cell>
          <cell r="R96">
            <v>0</v>
          </cell>
          <cell r="S96">
            <v>0</v>
          </cell>
          <cell r="T96">
            <v>0</v>
          </cell>
        </row>
        <row r="97">
          <cell r="O97">
            <v>9635</v>
          </cell>
          <cell r="P97">
            <v>1797</v>
          </cell>
          <cell r="R97">
            <v>0</v>
          </cell>
          <cell r="S97">
            <v>0</v>
          </cell>
          <cell r="T97">
            <v>0</v>
          </cell>
        </row>
        <row r="98">
          <cell r="O98">
            <v>9635</v>
          </cell>
          <cell r="P98">
            <v>1692</v>
          </cell>
          <cell r="R98">
            <v>0</v>
          </cell>
          <cell r="S98">
            <v>0</v>
          </cell>
          <cell r="T98">
            <v>0</v>
          </cell>
        </row>
        <row r="99">
          <cell r="O99">
            <v>9635</v>
          </cell>
          <cell r="P99">
            <v>1587</v>
          </cell>
          <cell r="R99">
            <v>0</v>
          </cell>
          <cell r="S99">
            <v>0</v>
          </cell>
          <cell r="T99">
            <v>0</v>
          </cell>
        </row>
        <row r="100">
          <cell r="O100">
            <v>9635</v>
          </cell>
          <cell r="P100">
            <v>1482</v>
          </cell>
          <cell r="R100">
            <v>0</v>
          </cell>
          <cell r="S100">
            <v>0</v>
          </cell>
          <cell r="T100">
            <v>0</v>
          </cell>
        </row>
        <row r="101">
          <cell r="O101">
            <v>9635</v>
          </cell>
          <cell r="P101">
            <v>1376</v>
          </cell>
          <cell r="R101">
            <v>0</v>
          </cell>
          <cell r="S101">
            <v>0</v>
          </cell>
          <cell r="T101">
            <v>0</v>
          </cell>
        </row>
        <row r="102">
          <cell r="O102">
            <v>9635</v>
          </cell>
          <cell r="P102">
            <v>1271</v>
          </cell>
          <cell r="R102">
            <v>0</v>
          </cell>
          <cell r="S102">
            <v>0</v>
          </cell>
          <cell r="T102">
            <v>0</v>
          </cell>
        </row>
        <row r="103">
          <cell r="O103">
            <v>9579</v>
          </cell>
          <cell r="P103">
            <v>1166</v>
          </cell>
          <cell r="R103">
            <v>0</v>
          </cell>
          <cell r="S103">
            <v>0</v>
          </cell>
          <cell r="T103">
            <v>0</v>
          </cell>
        </row>
        <row r="104">
          <cell r="O104">
            <v>9474</v>
          </cell>
          <cell r="P104">
            <v>1060</v>
          </cell>
          <cell r="R104">
            <v>0</v>
          </cell>
          <cell r="S104">
            <v>0</v>
          </cell>
          <cell r="T104">
            <v>0</v>
          </cell>
        </row>
        <row r="105">
          <cell r="O105">
            <v>9369</v>
          </cell>
          <cell r="P105">
            <v>955</v>
          </cell>
          <cell r="R105">
            <v>0</v>
          </cell>
          <cell r="S105">
            <v>0</v>
          </cell>
          <cell r="T105">
            <v>0</v>
          </cell>
        </row>
        <row r="106">
          <cell r="O106">
            <v>9263</v>
          </cell>
          <cell r="P106">
            <v>850</v>
          </cell>
          <cell r="R106">
            <v>0</v>
          </cell>
          <cell r="S106">
            <v>0</v>
          </cell>
          <cell r="T106">
            <v>0</v>
          </cell>
        </row>
        <row r="107">
          <cell r="O107">
            <v>9158</v>
          </cell>
          <cell r="P107">
            <v>744</v>
          </cell>
          <cell r="R107">
            <v>0</v>
          </cell>
          <cell r="S107">
            <v>0</v>
          </cell>
          <cell r="T107">
            <v>0</v>
          </cell>
        </row>
        <row r="108">
          <cell r="O108">
            <v>9053</v>
          </cell>
          <cell r="P108">
            <v>639</v>
          </cell>
          <cell r="R108">
            <v>0</v>
          </cell>
          <cell r="S108">
            <v>0</v>
          </cell>
          <cell r="T108">
            <v>0</v>
          </cell>
        </row>
        <row r="109">
          <cell r="O109">
            <v>8947</v>
          </cell>
          <cell r="P109">
            <v>534</v>
          </cell>
          <cell r="R109">
            <v>0</v>
          </cell>
          <cell r="S109">
            <v>0</v>
          </cell>
          <cell r="T109">
            <v>0</v>
          </cell>
        </row>
        <row r="110">
          <cell r="O110">
            <v>8842</v>
          </cell>
          <cell r="P110">
            <v>429</v>
          </cell>
          <cell r="R110">
            <v>0</v>
          </cell>
          <cell r="S110">
            <v>0</v>
          </cell>
          <cell r="T110">
            <v>0</v>
          </cell>
        </row>
        <row r="111">
          <cell r="O111">
            <v>8737</v>
          </cell>
          <cell r="P111">
            <v>323</v>
          </cell>
          <cell r="R111">
            <v>0</v>
          </cell>
          <cell r="S111">
            <v>0</v>
          </cell>
          <cell r="T111">
            <v>0</v>
          </cell>
        </row>
        <row r="112">
          <cell r="O112">
            <v>8631</v>
          </cell>
          <cell r="P112">
            <v>218</v>
          </cell>
          <cell r="R112">
            <v>0</v>
          </cell>
          <cell r="S112">
            <v>0</v>
          </cell>
          <cell r="T112">
            <v>0</v>
          </cell>
        </row>
        <row r="113">
          <cell r="O113">
            <v>8526</v>
          </cell>
          <cell r="P113">
            <v>113</v>
          </cell>
          <cell r="R113">
            <v>0</v>
          </cell>
          <cell r="S113">
            <v>0</v>
          </cell>
          <cell r="T113">
            <v>0</v>
          </cell>
        </row>
        <row r="114">
          <cell r="O114">
            <v>8421</v>
          </cell>
          <cell r="P114">
            <v>7</v>
          </cell>
          <cell r="R114">
            <v>0</v>
          </cell>
          <cell r="S114">
            <v>0</v>
          </cell>
          <cell r="T114">
            <v>0</v>
          </cell>
        </row>
        <row r="115">
          <cell r="O115">
            <v>8316</v>
          </cell>
          <cell r="P115">
            <v>0</v>
          </cell>
          <cell r="R115">
            <v>0</v>
          </cell>
          <cell r="S115">
            <v>0</v>
          </cell>
          <cell r="T115">
            <v>0</v>
          </cell>
        </row>
        <row r="116">
          <cell r="O116">
            <v>8210</v>
          </cell>
          <cell r="P116">
            <v>0</v>
          </cell>
          <cell r="R116">
            <v>0</v>
          </cell>
          <cell r="S116">
            <v>0</v>
          </cell>
          <cell r="T116">
            <v>0</v>
          </cell>
        </row>
        <row r="117">
          <cell r="O117">
            <v>8105</v>
          </cell>
          <cell r="P117">
            <v>0</v>
          </cell>
          <cell r="R117">
            <v>0</v>
          </cell>
          <cell r="S117">
            <v>0</v>
          </cell>
          <cell r="T117">
            <v>0</v>
          </cell>
        </row>
        <row r="118">
          <cell r="O118">
            <v>8000</v>
          </cell>
          <cell r="P118">
            <v>0</v>
          </cell>
          <cell r="R118">
            <v>0</v>
          </cell>
          <cell r="S118">
            <v>0</v>
          </cell>
          <cell r="T118">
            <v>0</v>
          </cell>
        </row>
        <row r="119">
          <cell r="O119">
            <v>7894</v>
          </cell>
          <cell r="P119">
            <v>0</v>
          </cell>
          <cell r="R119">
            <v>0</v>
          </cell>
          <cell r="S119">
            <v>0</v>
          </cell>
          <cell r="T119">
            <v>0</v>
          </cell>
        </row>
        <row r="120">
          <cell r="O120">
            <v>7789</v>
          </cell>
          <cell r="P120">
            <v>0</v>
          </cell>
          <cell r="R120">
            <v>0</v>
          </cell>
          <cell r="S120">
            <v>0</v>
          </cell>
          <cell r="T120">
            <v>0</v>
          </cell>
        </row>
        <row r="121">
          <cell r="O121">
            <v>7684</v>
          </cell>
          <cell r="P121">
            <v>0</v>
          </cell>
          <cell r="R121">
            <v>0</v>
          </cell>
          <cell r="S121">
            <v>0</v>
          </cell>
          <cell r="T121">
            <v>0</v>
          </cell>
        </row>
        <row r="122">
          <cell r="O122">
            <v>7578</v>
          </cell>
          <cell r="P122">
            <v>0</v>
          </cell>
          <cell r="R122">
            <v>0</v>
          </cell>
          <cell r="S122">
            <v>0</v>
          </cell>
          <cell r="T122">
            <v>0</v>
          </cell>
        </row>
        <row r="123">
          <cell r="O123">
            <v>7473</v>
          </cell>
          <cell r="P123">
            <v>0</v>
          </cell>
          <cell r="R123">
            <v>0</v>
          </cell>
          <cell r="S123">
            <v>0</v>
          </cell>
          <cell r="T123">
            <v>0</v>
          </cell>
        </row>
        <row r="124">
          <cell r="O124">
            <v>7368</v>
          </cell>
          <cell r="P124">
            <v>0</v>
          </cell>
          <cell r="R124">
            <v>0</v>
          </cell>
          <cell r="S124">
            <v>0</v>
          </cell>
          <cell r="T124">
            <v>0</v>
          </cell>
        </row>
        <row r="125">
          <cell r="O125">
            <v>7263</v>
          </cell>
          <cell r="P125">
            <v>0</v>
          </cell>
          <cell r="R125">
            <v>0</v>
          </cell>
          <cell r="S125">
            <v>0</v>
          </cell>
          <cell r="T125">
            <v>0</v>
          </cell>
        </row>
        <row r="126">
          <cell r="O126">
            <v>7157</v>
          </cell>
          <cell r="P126">
            <v>0</v>
          </cell>
          <cell r="R126">
            <v>0</v>
          </cell>
          <cell r="S126">
            <v>0</v>
          </cell>
          <cell r="T126">
            <v>0</v>
          </cell>
        </row>
        <row r="127">
          <cell r="O127">
            <v>7052</v>
          </cell>
          <cell r="P127">
            <v>0</v>
          </cell>
          <cell r="R127">
            <v>0</v>
          </cell>
          <cell r="S127">
            <v>0</v>
          </cell>
          <cell r="T127">
            <v>0</v>
          </cell>
        </row>
        <row r="128">
          <cell r="O128">
            <v>6947</v>
          </cell>
          <cell r="P128">
            <v>0</v>
          </cell>
          <cell r="R128">
            <v>0</v>
          </cell>
          <cell r="S128">
            <v>0</v>
          </cell>
          <cell r="T128">
            <v>0</v>
          </cell>
        </row>
        <row r="129">
          <cell r="O129">
            <v>6841</v>
          </cell>
          <cell r="P129">
            <v>0</v>
          </cell>
          <cell r="R129">
            <v>0</v>
          </cell>
          <cell r="S129">
            <v>0</v>
          </cell>
          <cell r="T129">
            <v>0</v>
          </cell>
        </row>
        <row r="130">
          <cell r="O130">
            <v>6736</v>
          </cell>
          <cell r="P130">
            <v>0</v>
          </cell>
          <cell r="R130">
            <v>0</v>
          </cell>
          <cell r="S130">
            <v>0</v>
          </cell>
          <cell r="T130">
            <v>0</v>
          </cell>
        </row>
        <row r="131">
          <cell r="O131">
            <v>6631</v>
          </cell>
          <cell r="P131">
            <v>0</v>
          </cell>
          <cell r="R131">
            <v>0</v>
          </cell>
          <cell r="S131">
            <v>0</v>
          </cell>
          <cell r="T131">
            <v>0</v>
          </cell>
        </row>
        <row r="132">
          <cell r="O132">
            <v>6525</v>
          </cell>
          <cell r="P132">
            <v>0</v>
          </cell>
          <cell r="R132">
            <v>0</v>
          </cell>
          <cell r="S132">
            <v>0</v>
          </cell>
          <cell r="T132">
            <v>0</v>
          </cell>
        </row>
        <row r="133">
          <cell r="O133">
            <v>6420</v>
          </cell>
          <cell r="P133">
            <v>0</v>
          </cell>
          <cell r="R133">
            <v>0</v>
          </cell>
          <cell r="S133">
            <v>0</v>
          </cell>
          <cell r="T133">
            <v>0</v>
          </cell>
        </row>
        <row r="134">
          <cell r="O134">
            <v>6315</v>
          </cell>
          <cell r="P134">
            <v>0</v>
          </cell>
          <cell r="R134">
            <v>0</v>
          </cell>
          <cell r="S134">
            <v>0</v>
          </cell>
          <cell r="T134">
            <v>0</v>
          </cell>
        </row>
        <row r="135">
          <cell r="O135">
            <v>6210</v>
          </cell>
          <cell r="P135">
            <v>0</v>
          </cell>
          <cell r="R135">
            <v>0</v>
          </cell>
          <cell r="S135">
            <v>0</v>
          </cell>
          <cell r="T135">
            <v>0</v>
          </cell>
        </row>
        <row r="136">
          <cell r="O136">
            <v>6104</v>
          </cell>
          <cell r="P136">
            <v>0</v>
          </cell>
          <cell r="R136">
            <v>0</v>
          </cell>
          <cell r="S136">
            <v>0</v>
          </cell>
          <cell r="T136">
            <v>0</v>
          </cell>
        </row>
        <row r="137">
          <cell r="O137">
            <v>5999</v>
          </cell>
          <cell r="P137">
            <v>0</v>
          </cell>
          <cell r="R137">
            <v>0</v>
          </cell>
          <cell r="S137">
            <v>0</v>
          </cell>
          <cell r="T137">
            <v>0</v>
          </cell>
        </row>
        <row r="138">
          <cell r="O138">
            <v>5894</v>
          </cell>
          <cell r="P138">
            <v>0</v>
          </cell>
          <cell r="R138">
            <v>0</v>
          </cell>
          <cell r="S138">
            <v>0</v>
          </cell>
          <cell r="T138">
            <v>0</v>
          </cell>
        </row>
        <row r="139">
          <cell r="O139">
            <v>5788</v>
          </cell>
          <cell r="P139">
            <v>0</v>
          </cell>
          <cell r="R139">
            <v>0</v>
          </cell>
          <cell r="S139">
            <v>0</v>
          </cell>
          <cell r="T139">
            <v>0</v>
          </cell>
        </row>
        <row r="140">
          <cell r="O140">
            <v>5683</v>
          </cell>
          <cell r="P140">
            <v>0</v>
          </cell>
          <cell r="R140">
            <v>0</v>
          </cell>
          <cell r="S140">
            <v>0</v>
          </cell>
          <cell r="T140">
            <v>0</v>
          </cell>
        </row>
        <row r="141">
          <cell r="O141">
            <v>5578</v>
          </cell>
          <cell r="P141">
            <v>0</v>
          </cell>
          <cell r="R141">
            <v>0</v>
          </cell>
          <cell r="S141">
            <v>0</v>
          </cell>
          <cell r="T141">
            <v>0</v>
          </cell>
        </row>
        <row r="142">
          <cell r="O142">
            <v>5472</v>
          </cell>
          <cell r="P142">
            <v>0</v>
          </cell>
          <cell r="R142">
            <v>0</v>
          </cell>
          <cell r="S142">
            <v>0</v>
          </cell>
          <cell r="T142">
            <v>0</v>
          </cell>
        </row>
        <row r="143">
          <cell r="O143">
            <v>5367</v>
          </cell>
          <cell r="P143">
            <v>0</v>
          </cell>
          <cell r="R143">
            <v>0</v>
          </cell>
          <cell r="S143">
            <v>0</v>
          </cell>
          <cell r="T143">
            <v>0</v>
          </cell>
        </row>
        <row r="144">
          <cell r="O144">
            <v>5262</v>
          </cell>
          <cell r="P144">
            <v>0</v>
          </cell>
          <cell r="R144">
            <v>0</v>
          </cell>
          <cell r="S144">
            <v>0</v>
          </cell>
          <cell r="T144">
            <v>0</v>
          </cell>
        </row>
        <row r="145">
          <cell r="O145">
            <v>5157</v>
          </cell>
          <cell r="P145">
            <v>0</v>
          </cell>
          <cell r="R145">
            <v>0</v>
          </cell>
          <cell r="S145">
            <v>0</v>
          </cell>
          <cell r="T145">
            <v>0</v>
          </cell>
        </row>
        <row r="146">
          <cell r="O146">
            <v>5051</v>
          </cell>
          <cell r="P146">
            <v>0</v>
          </cell>
          <cell r="R146">
            <v>0</v>
          </cell>
          <cell r="S146">
            <v>0</v>
          </cell>
          <cell r="T146">
            <v>0</v>
          </cell>
        </row>
        <row r="147">
          <cell r="O147">
            <v>4946</v>
          </cell>
          <cell r="P147">
            <v>0</v>
          </cell>
          <cell r="R147">
            <v>0</v>
          </cell>
          <cell r="S147">
            <v>0</v>
          </cell>
          <cell r="T147">
            <v>0</v>
          </cell>
        </row>
        <row r="148">
          <cell r="O148">
            <v>4841</v>
          </cell>
          <cell r="P148">
            <v>0</v>
          </cell>
          <cell r="R148">
            <v>0</v>
          </cell>
          <cell r="S148">
            <v>0</v>
          </cell>
          <cell r="T148">
            <v>0</v>
          </cell>
        </row>
        <row r="149">
          <cell r="O149">
            <v>4735</v>
          </cell>
          <cell r="P149">
            <v>0</v>
          </cell>
          <cell r="R149">
            <v>0</v>
          </cell>
          <cell r="S149">
            <v>0</v>
          </cell>
          <cell r="T149">
            <v>0</v>
          </cell>
        </row>
        <row r="150">
          <cell r="O150">
            <v>4630</v>
          </cell>
          <cell r="P150">
            <v>0</v>
          </cell>
          <cell r="R150">
            <v>0</v>
          </cell>
          <cell r="S150">
            <v>0</v>
          </cell>
          <cell r="T150">
            <v>0</v>
          </cell>
        </row>
        <row r="151">
          <cell r="O151">
            <v>4525</v>
          </cell>
          <cell r="P151">
            <v>0</v>
          </cell>
          <cell r="R151">
            <v>0</v>
          </cell>
          <cell r="S151">
            <v>0</v>
          </cell>
          <cell r="T151">
            <v>0</v>
          </cell>
        </row>
        <row r="152">
          <cell r="O152">
            <v>4419</v>
          </cell>
          <cell r="P152">
            <v>0</v>
          </cell>
          <cell r="R152">
            <v>0</v>
          </cell>
          <cell r="S152">
            <v>0</v>
          </cell>
          <cell r="T152">
            <v>0</v>
          </cell>
        </row>
        <row r="153">
          <cell r="O153">
            <v>4314</v>
          </cell>
          <cell r="P153">
            <v>0</v>
          </cell>
          <cell r="R153">
            <v>0</v>
          </cell>
          <cell r="S153">
            <v>0</v>
          </cell>
          <cell r="T153">
            <v>0</v>
          </cell>
        </row>
        <row r="154">
          <cell r="O154">
            <v>4209</v>
          </cell>
          <cell r="P154">
            <v>0</v>
          </cell>
          <cell r="R154">
            <v>0</v>
          </cell>
          <cell r="S154">
            <v>0</v>
          </cell>
          <cell r="T154">
            <v>0</v>
          </cell>
        </row>
        <row r="155">
          <cell r="O155">
            <v>4104</v>
          </cell>
          <cell r="P155">
            <v>0</v>
          </cell>
          <cell r="R155">
            <v>0</v>
          </cell>
          <cell r="S155">
            <v>0</v>
          </cell>
          <cell r="T155">
            <v>0</v>
          </cell>
        </row>
        <row r="156">
          <cell r="O156">
            <v>3998</v>
          </cell>
          <cell r="P156">
            <v>0</v>
          </cell>
          <cell r="R156">
            <v>0</v>
          </cell>
          <cell r="S156">
            <v>0</v>
          </cell>
          <cell r="T156">
            <v>0</v>
          </cell>
        </row>
        <row r="157">
          <cell r="O157">
            <v>3893</v>
          </cell>
          <cell r="P157">
            <v>0</v>
          </cell>
          <cell r="R157">
            <v>0</v>
          </cell>
          <cell r="S157">
            <v>0</v>
          </cell>
          <cell r="T157">
            <v>0</v>
          </cell>
        </row>
        <row r="158">
          <cell r="O158">
            <v>3788</v>
          </cell>
          <cell r="P158">
            <v>0</v>
          </cell>
          <cell r="R158">
            <v>0</v>
          </cell>
          <cell r="S158">
            <v>0</v>
          </cell>
          <cell r="T158">
            <v>0</v>
          </cell>
        </row>
        <row r="159">
          <cell r="O159">
            <v>3682</v>
          </cell>
          <cell r="P159">
            <v>0</v>
          </cell>
          <cell r="R159">
            <v>0</v>
          </cell>
          <cell r="S159">
            <v>0</v>
          </cell>
          <cell r="T159">
            <v>0</v>
          </cell>
        </row>
        <row r="160">
          <cell r="O160">
            <v>3577</v>
          </cell>
          <cell r="P160">
            <v>0</v>
          </cell>
          <cell r="R160">
            <v>0</v>
          </cell>
          <cell r="S160">
            <v>0</v>
          </cell>
          <cell r="T160">
            <v>0</v>
          </cell>
        </row>
        <row r="161">
          <cell r="O161">
            <v>3472</v>
          </cell>
          <cell r="P161">
            <v>0</v>
          </cell>
          <cell r="R161">
            <v>0</v>
          </cell>
          <cell r="S161">
            <v>0</v>
          </cell>
          <cell r="T161">
            <v>0</v>
          </cell>
        </row>
        <row r="162">
          <cell r="O162">
            <v>3366</v>
          </cell>
          <cell r="P162">
            <v>0</v>
          </cell>
          <cell r="R162">
            <v>0</v>
          </cell>
          <cell r="S162">
            <v>0</v>
          </cell>
          <cell r="T162">
            <v>0</v>
          </cell>
        </row>
        <row r="163">
          <cell r="O163">
            <v>3261</v>
          </cell>
          <cell r="P163">
            <v>0</v>
          </cell>
          <cell r="R163">
            <v>0</v>
          </cell>
          <cell r="S163">
            <v>0</v>
          </cell>
          <cell r="T163">
            <v>0</v>
          </cell>
        </row>
        <row r="164">
          <cell r="O164">
            <v>3156</v>
          </cell>
          <cell r="P164">
            <v>0</v>
          </cell>
          <cell r="R164">
            <v>0</v>
          </cell>
          <cell r="S164">
            <v>0</v>
          </cell>
          <cell r="T164">
            <v>0</v>
          </cell>
        </row>
        <row r="165">
          <cell r="O165">
            <v>3051</v>
          </cell>
          <cell r="P165">
            <v>0</v>
          </cell>
          <cell r="R165">
            <v>0</v>
          </cell>
          <cell r="S165">
            <v>0</v>
          </cell>
          <cell r="T165">
            <v>0</v>
          </cell>
        </row>
        <row r="166">
          <cell r="O166">
            <v>2945</v>
          </cell>
          <cell r="P166">
            <v>0</v>
          </cell>
          <cell r="R166">
            <v>0</v>
          </cell>
          <cell r="S166">
            <v>0</v>
          </cell>
          <cell r="T166">
            <v>0</v>
          </cell>
        </row>
        <row r="167">
          <cell r="O167">
            <v>2840</v>
          </cell>
          <cell r="P167">
            <v>0</v>
          </cell>
          <cell r="R167">
            <v>0</v>
          </cell>
          <cell r="S167">
            <v>0</v>
          </cell>
          <cell r="T167">
            <v>0</v>
          </cell>
        </row>
        <row r="168">
          <cell r="O168">
            <v>2735</v>
          </cell>
          <cell r="P168">
            <v>0</v>
          </cell>
          <cell r="R168">
            <v>0</v>
          </cell>
          <cell r="S168">
            <v>0</v>
          </cell>
          <cell r="T168">
            <v>0</v>
          </cell>
        </row>
        <row r="169">
          <cell r="O169">
            <v>2629</v>
          </cell>
          <cell r="P169">
            <v>0</v>
          </cell>
          <cell r="R169">
            <v>0</v>
          </cell>
          <cell r="S169">
            <v>0</v>
          </cell>
          <cell r="T169">
            <v>0</v>
          </cell>
        </row>
        <row r="170">
          <cell r="O170">
            <v>2524</v>
          </cell>
          <cell r="P170">
            <v>0</v>
          </cell>
          <cell r="R170">
            <v>0</v>
          </cell>
          <cell r="S170">
            <v>0</v>
          </cell>
          <cell r="T170">
            <v>0</v>
          </cell>
        </row>
        <row r="171">
          <cell r="O171">
            <v>2419</v>
          </cell>
          <cell r="P171">
            <v>0</v>
          </cell>
          <cell r="R171">
            <v>0</v>
          </cell>
          <cell r="S171">
            <v>0</v>
          </cell>
          <cell r="T171">
            <v>0</v>
          </cell>
        </row>
        <row r="172">
          <cell r="O172">
            <v>2313</v>
          </cell>
          <cell r="P172">
            <v>0</v>
          </cell>
          <cell r="R172">
            <v>0</v>
          </cell>
          <cell r="S172">
            <v>0</v>
          </cell>
          <cell r="T172">
            <v>0</v>
          </cell>
        </row>
        <row r="173">
          <cell r="O173">
            <v>2208</v>
          </cell>
          <cell r="P173">
            <v>0</v>
          </cell>
          <cell r="R173">
            <v>0</v>
          </cell>
          <cell r="S173">
            <v>0</v>
          </cell>
          <cell r="T173">
            <v>0</v>
          </cell>
        </row>
        <row r="174">
          <cell r="O174">
            <v>2103</v>
          </cell>
          <cell r="P174">
            <v>0</v>
          </cell>
          <cell r="R174">
            <v>0</v>
          </cell>
          <cell r="S174">
            <v>0</v>
          </cell>
          <cell r="T174">
            <v>0</v>
          </cell>
        </row>
        <row r="175">
          <cell r="O175">
            <v>1998</v>
          </cell>
          <cell r="P175">
            <v>0</v>
          </cell>
          <cell r="R175">
            <v>0</v>
          </cell>
          <cell r="S175">
            <v>0</v>
          </cell>
          <cell r="T175">
            <v>0</v>
          </cell>
        </row>
        <row r="176">
          <cell r="O176">
            <v>1892</v>
          </cell>
          <cell r="P176">
            <v>0</v>
          </cell>
          <cell r="R176">
            <v>0</v>
          </cell>
          <cell r="S176">
            <v>0</v>
          </cell>
          <cell r="T176">
            <v>0</v>
          </cell>
        </row>
        <row r="177">
          <cell r="O177">
            <v>1787</v>
          </cell>
          <cell r="P177">
            <v>0</v>
          </cell>
          <cell r="R177">
            <v>0</v>
          </cell>
          <cell r="S177">
            <v>0</v>
          </cell>
          <cell r="T177">
            <v>0</v>
          </cell>
        </row>
        <row r="178">
          <cell r="O178">
            <v>1682</v>
          </cell>
          <cell r="P178">
            <v>0</v>
          </cell>
          <cell r="R178">
            <v>0</v>
          </cell>
          <cell r="S178">
            <v>0</v>
          </cell>
          <cell r="T178">
            <v>0</v>
          </cell>
        </row>
        <row r="179">
          <cell r="O179">
            <v>1576</v>
          </cell>
          <cell r="P179">
            <v>0</v>
          </cell>
          <cell r="R179">
            <v>0</v>
          </cell>
          <cell r="S179">
            <v>0</v>
          </cell>
          <cell r="T179">
            <v>0</v>
          </cell>
        </row>
        <row r="180">
          <cell r="O180">
            <v>1471</v>
          </cell>
          <cell r="P180">
            <v>0</v>
          </cell>
          <cell r="R180">
            <v>0</v>
          </cell>
          <cell r="S180">
            <v>0</v>
          </cell>
          <cell r="T180">
            <v>0</v>
          </cell>
        </row>
        <row r="181">
          <cell r="O181">
            <v>1366</v>
          </cell>
          <cell r="P181">
            <v>0</v>
          </cell>
          <cell r="R181">
            <v>0</v>
          </cell>
          <cell r="S181">
            <v>0</v>
          </cell>
          <cell r="T181">
            <v>0</v>
          </cell>
        </row>
        <row r="182">
          <cell r="O182">
            <v>1260</v>
          </cell>
          <cell r="P182">
            <v>0</v>
          </cell>
          <cell r="R182">
            <v>0</v>
          </cell>
          <cell r="S182">
            <v>0</v>
          </cell>
          <cell r="T182">
            <v>0</v>
          </cell>
        </row>
        <row r="183">
          <cell r="O183">
            <v>1155</v>
          </cell>
          <cell r="P183">
            <v>0</v>
          </cell>
          <cell r="R183">
            <v>0</v>
          </cell>
          <cell r="S183">
            <v>0</v>
          </cell>
          <cell r="T183">
            <v>0</v>
          </cell>
        </row>
        <row r="184">
          <cell r="O184">
            <v>1050</v>
          </cell>
          <cell r="P184">
            <v>0</v>
          </cell>
          <cell r="R184">
            <v>0</v>
          </cell>
          <cell r="S184">
            <v>0</v>
          </cell>
          <cell r="T184">
            <v>0</v>
          </cell>
        </row>
        <row r="185">
          <cell r="O185">
            <v>945</v>
          </cell>
          <cell r="P185">
            <v>0</v>
          </cell>
          <cell r="R185">
            <v>0</v>
          </cell>
          <cell r="S185">
            <v>0</v>
          </cell>
          <cell r="T185">
            <v>0</v>
          </cell>
        </row>
        <row r="186">
          <cell r="O186">
            <v>839</v>
          </cell>
          <cell r="P186">
            <v>0</v>
          </cell>
          <cell r="R186">
            <v>0</v>
          </cell>
          <cell r="S186">
            <v>0</v>
          </cell>
          <cell r="T186">
            <v>0</v>
          </cell>
        </row>
        <row r="187">
          <cell r="O187">
            <v>734</v>
          </cell>
          <cell r="P187">
            <v>0</v>
          </cell>
          <cell r="R187">
            <v>0</v>
          </cell>
          <cell r="S187">
            <v>0</v>
          </cell>
          <cell r="T187">
            <v>0</v>
          </cell>
        </row>
        <row r="188">
          <cell r="O188">
            <v>629</v>
          </cell>
          <cell r="P188">
            <v>0</v>
          </cell>
          <cell r="R188">
            <v>0</v>
          </cell>
          <cell r="S188">
            <v>0</v>
          </cell>
          <cell r="T188">
            <v>0</v>
          </cell>
        </row>
        <row r="189">
          <cell r="O189">
            <v>523</v>
          </cell>
          <cell r="P189">
            <v>0</v>
          </cell>
          <cell r="R189">
            <v>0</v>
          </cell>
          <cell r="S189">
            <v>0</v>
          </cell>
          <cell r="T189">
            <v>0</v>
          </cell>
        </row>
        <row r="190">
          <cell r="O190">
            <v>418</v>
          </cell>
          <cell r="P190">
            <v>0</v>
          </cell>
          <cell r="R190">
            <v>0</v>
          </cell>
          <cell r="S190">
            <v>0</v>
          </cell>
          <cell r="T190">
            <v>0</v>
          </cell>
        </row>
        <row r="191">
          <cell r="O191">
            <v>313</v>
          </cell>
          <cell r="P191">
            <v>0</v>
          </cell>
          <cell r="R191">
            <v>0</v>
          </cell>
          <cell r="S191">
            <v>0</v>
          </cell>
          <cell r="T191">
            <v>0</v>
          </cell>
        </row>
        <row r="192">
          <cell r="O192">
            <v>207</v>
          </cell>
          <cell r="P192">
            <v>0</v>
          </cell>
          <cell r="R192">
            <v>0</v>
          </cell>
          <cell r="S192">
            <v>0</v>
          </cell>
          <cell r="T192">
            <v>0</v>
          </cell>
        </row>
        <row r="193">
          <cell r="O193">
            <v>102</v>
          </cell>
          <cell r="P193">
            <v>0</v>
          </cell>
          <cell r="R193">
            <v>0</v>
          </cell>
          <cell r="S193">
            <v>0</v>
          </cell>
          <cell r="T193">
            <v>0</v>
          </cell>
        </row>
        <row r="194">
          <cell r="O194">
            <v>0</v>
          </cell>
          <cell r="P194">
            <v>0</v>
          </cell>
          <cell r="R194">
            <v>0</v>
          </cell>
          <cell r="S194">
            <v>0</v>
          </cell>
          <cell r="T194">
            <v>0</v>
          </cell>
        </row>
        <row r="195">
          <cell r="O195">
            <v>0</v>
          </cell>
          <cell r="P195">
            <v>0</v>
          </cell>
          <cell r="R195">
            <v>0</v>
          </cell>
          <cell r="S195">
            <v>0</v>
          </cell>
          <cell r="T195">
            <v>0</v>
          </cell>
        </row>
        <row r="196">
          <cell r="O196">
            <v>0</v>
          </cell>
          <cell r="P196">
            <v>0</v>
          </cell>
          <cell r="R196">
            <v>0</v>
          </cell>
          <cell r="S196">
            <v>0</v>
          </cell>
          <cell r="T196">
            <v>0</v>
          </cell>
        </row>
        <row r="197">
          <cell r="O197">
            <v>0</v>
          </cell>
          <cell r="P197">
            <v>0</v>
          </cell>
          <cell r="R197">
            <v>0</v>
          </cell>
          <cell r="S197">
            <v>0</v>
          </cell>
          <cell r="T197">
            <v>0</v>
          </cell>
        </row>
        <row r="198">
          <cell r="O198">
            <v>0</v>
          </cell>
          <cell r="P198">
            <v>0</v>
          </cell>
          <cell r="R198">
            <v>0</v>
          </cell>
          <cell r="S198">
            <v>0</v>
          </cell>
          <cell r="T198">
            <v>0</v>
          </cell>
        </row>
        <row r="199">
          <cell r="O199">
            <v>0</v>
          </cell>
          <cell r="P199">
            <v>0</v>
          </cell>
          <cell r="R199">
            <v>0</v>
          </cell>
          <cell r="S199">
            <v>0</v>
          </cell>
          <cell r="T199">
            <v>0</v>
          </cell>
        </row>
        <row r="200">
          <cell r="O200">
            <v>0</v>
          </cell>
          <cell r="P200">
            <v>0</v>
          </cell>
          <cell r="R200">
            <v>0</v>
          </cell>
          <cell r="S200">
            <v>0</v>
          </cell>
          <cell r="T200">
            <v>0</v>
          </cell>
        </row>
        <row r="201">
          <cell r="O201">
            <v>0</v>
          </cell>
          <cell r="P201">
            <v>0</v>
          </cell>
          <cell r="R201">
            <v>0</v>
          </cell>
          <cell r="S201">
            <v>0</v>
          </cell>
          <cell r="T201">
            <v>0</v>
          </cell>
        </row>
        <row r="202">
          <cell r="O202">
            <v>0</v>
          </cell>
          <cell r="P202">
            <v>0</v>
          </cell>
          <cell r="R202">
            <v>0</v>
          </cell>
          <cell r="S202">
            <v>0</v>
          </cell>
          <cell r="T202">
            <v>0</v>
          </cell>
        </row>
        <row r="203">
          <cell r="O203">
            <v>0</v>
          </cell>
          <cell r="P203">
            <v>0</v>
          </cell>
          <cell r="R203">
            <v>0</v>
          </cell>
          <cell r="S203">
            <v>0</v>
          </cell>
          <cell r="T203">
            <v>0</v>
          </cell>
        </row>
        <row r="204">
          <cell r="O204">
            <v>0</v>
          </cell>
          <cell r="P204">
            <v>0</v>
          </cell>
          <cell r="R204">
            <v>0</v>
          </cell>
          <cell r="S204">
            <v>0</v>
          </cell>
          <cell r="T204">
            <v>0</v>
          </cell>
        </row>
        <row r="205">
          <cell r="O205">
            <v>0</v>
          </cell>
          <cell r="P205">
            <v>0</v>
          </cell>
          <cell r="R205">
            <v>0</v>
          </cell>
          <cell r="S205">
            <v>0</v>
          </cell>
          <cell r="T205">
            <v>0</v>
          </cell>
        </row>
        <row r="206">
          <cell r="O206">
            <v>0</v>
          </cell>
          <cell r="P206">
            <v>0</v>
          </cell>
          <cell r="R206">
            <v>0</v>
          </cell>
          <cell r="S206">
            <v>0</v>
          </cell>
          <cell r="T206">
            <v>0</v>
          </cell>
        </row>
        <row r="207">
          <cell r="O207">
            <v>0</v>
          </cell>
          <cell r="P207">
            <v>0</v>
          </cell>
          <cell r="R207">
            <v>0</v>
          </cell>
          <cell r="S207">
            <v>0</v>
          </cell>
          <cell r="T207">
            <v>0</v>
          </cell>
        </row>
        <row r="208">
          <cell r="O208">
            <v>0</v>
          </cell>
          <cell r="P208">
            <v>0</v>
          </cell>
          <cell r="R208">
            <v>0</v>
          </cell>
          <cell r="S208">
            <v>0</v>
          </cell>
          <cell r="T208">
            <v>0</v>
          </cell>
        </row>
      </sheetData>
      <sheetData sheetId="4"/>
      <sheetData sheetId="5"/>
      <sheetData sheetId="6"/>
      <sheetData sheetId="7"/>
      <sheetData sheetId="8"/>
      <sheetData sheetId="9">
        <row r="4">
          <cell r="B4" t="b">
            <v>1</v>
          </cell>
        </row>
        <row r="5">
          <cell r="B5" t="b">
            <v>0</v>
          </cell>
        </row>
        <row r="6">
          <cell r="B6" t="b">
            <v>0</v>
          </cell>
        </row>
        <row r="7">
          <cell r="B7" t="b">
            <v>0</v>
          </cell>
        </row>
        <row r="8">
          <cell r="B8" t="b">
            <v>0</v>
          </cell>
          <cell r="D8" t="b">
            <v>0</v>
          </cell>
        </row>
        <row r="9">
          <cell r="B9" t="b">
            <v>0</v>
          </cell>
        </row>
        <row r="10">
          <cell r="B10" t="b">
            <v>0</v>
          </cell>
        </row>
        <row r="11">
          <cell r="B11" t="b">
            <v>0</v>
          </cell>
        </row>
        <row r="13">
          <cell r="B13" t="b">
            <v>0</v>
          </cell>
        </row>
        <row r="14">
          <cell r="D14" t="b">
            <v>0</v>
          </cell>
        </row>
        <row r="15">
          <cell r="B15" t="b">
            <v>0</v>
          </cell>
        </row>
        <row r="16">
          <cell r="B16" t="b">
            <v>1</v>
          </cell>
        </row>
        <row r="17">
          <cell r="B17" t="b">
            <v>0</v>
          </cell>
        </row>
        <row r="19">
          <cell r="B19" t="b">
            <v>0</v>
          </cell>
        </row>
        <row r="20">
          <cell r="B20" t="b">
            <v>0</v>
          </cell>
        </row>
        <row r="21">
          <cell r="B21" t="b">
            <v>0</v>
          </cell>
        </row>
        <row r="24">
          <cell r="B24" t="b">
            <v>1</v>
          </cell>
        </row>
        <row r="25">
          <cell r="B25" t="b">
            <v>1</v>
          </cell>
        </row>
        <row r="26">
          <cell r="B26" t="b">
            <v>0</v>
          </cell>
        </row>
        <row r="30">
          <cell r="B30" t="b">
            <v>0</v>
          </cell>
        </row>
        <row r="31">
          <cell r="B31" t="b">
            <v>0</v>
          </cell>
        </row>
        <row r="32">
          <cell r="B32" t="b">
            <v>0</v>
          </cell>
        </row>
        <row r="33">
          <cell r="B33" t="b">
            <v>0</v>
          </cell>
        </row>
        <row r="34">
          <cell r="B34" t="b">
            <v>0</v>
          </cell>
        </row>
        <row r="35">
          <cell r="B35" t="b">
            <v>0</v>
          </cell>
        </row>
        <row r="36">
          <cell r="B36" t="b">
            <v>0</v>
          </cell>
        </row>
        <row r="37">
          <cell r="B37" t="b">
            <v>0</v>
          </cell>
        </row>
        <row r="214">
          <cell r="DQ214">
            <v>0</v>
          </cell>
          <cell r="DW214">
            <v>11904</v>
          </cell>
          <cell r="EP214">
            <v>0</v>
          </cell>
          <cell r="EV214">
            <v>10020</v>
          </cell>
          <cell r="FU214">
            <v>3000</v>
          </cell>
        </row>
        <row r="215">
          <cell r="DQ215">
            <v>236</v>
          </cell>
          <cell r="DW215">
            <v>11904</v>
          </cell>
          <cell r="EP215">
            <v>236</v>
          </cell>
          <cell r="EV215">
            <v>10020</v>
          </cell>
          <cell r="FU215">
            <v>3000</v>
          </cell>
        </row>
        <row r="216">
          <cell r="DQ216">
            <v>461</v>
          </cell>
          <cell r="DW216">
            <v>11904</v>
          </cell>
          <cell r="EP216">
            <v>461</v>
          </cell>
          <cell r="EV216">
            <v>10020</v>
          </cell>
          <cell r="FU216">
            <v>3000</v>
          </cell>
        </row>
        <row r="217">
          <cell r="DQ217">
            <v>686</v>
          </cell>
          <cell r="DW217">
            <v>11904</v>
          </cell>
          <cell r="EP217">
            <v>686</v>
          </cell>
          <cell r="EV217">
            <v>10020</v>
          </cell>
          <cell r="FU217">
            <v>3000</v>
          </cell>
        </row>
        <row r="218">
          <cell r="DQ218">
            <v>911</v>
          </cell>
          <cell r="DW218">
            <v>11904</v>
          </cell>
          <cell r="EP218">
            <v>911</v>
          </cell>
          <cell r="EV218">
            <v>10020</v>
          </cell>
          <cell r="FU218">
            <v>3000</v>
          </cell>
        </row>
        <row r="219">
          <cell r="DQ219">
            <v>1136</v>
          </cell>
          <cell r="DW219">
            <v>11904</v>
          </cell>
          <cell r="EP219">
            <v>1136</v>
          </cell>
          <cell r="EV219">
            <v>10020</v>
          </cell>
          <cell r="FU219">
            <v>3000</v>
          </cell>
        </row>
        <row r="220">
          <cell r="DQ220">
            <v>1361</v>
          </cell>
          <cell r="DW220">
            <v>11904</v>
          </cell>
          <cell r="EP220">
            <v>1361</v>
          </cell>
          <cell r="EV220">
            <v>10020</v>
          </cell>
          <cell r="FU220">
            <v>3000</v>
          </cell>
        </row>
        <row r="221">
          <cell r="DQ221">
            <v>1586</v>
          </cell>
          <cell r="DW221">
            <v>11904</v>
          </cell>
          <cell r="EP221">
            <v>1586</v>
          </cell>
          <cell r="EV221">
            <v>10020</v>
          </cell>
          <cell r="FU221">
            <v>3000</v>
          </cell>
        </row>
        <row r="222">
          <cell r="DQ222">
            <v>1811</v>
          </cell>
          <cell r="DW222">
            <v>11904</v>
          </cell>
          <cell r="EP222">
            <v>1811</v>
          </cell>
          <cell r="EV222">
            <v>10020</v>
          </cell>
          <cell r="FU222">
            <v>3000</v>
          </cell>
        </row>
        <row r="223">
          <cell r="DQ223">
            <v>2036</v>
          </cell>
          <cell r="DW223">
            <v>11904</v>
          </cell>
          <cell r="EP223">
            <v>2036</v>
          </cell>
          <cell r="EV223">
            <v>10020</v>
          </cell>
          <cell r="FU223">
            <v>3000</v>
          </cell>
        </row>
        <row r="224">
          <cell r="DQ224">
            <v>2261</v>
          </cell>
          <cell r="DW224">
            <v>11904</v>
          </cell>
          <cell r="EP224">
            <v>2261</v>
          </cell>
          <cell r="EV224">
            <v>10020</v>
          </cell>
          <cell r="FU224">
            <v>3000</v>
          </cell>
        </row>
        <row r="225">
          <cell r="DQ225">
            <v>2486</v>
          </cell>
          <cell r="DW225">
            <v>11904</v>
          </cell>
          <cell r="EP225">
            <v>2486</v>
          </cell>
          <cell r="EV225">
            <v>10020</v>
          </cell>
          <cell r="FU225">
            <v>3000</v>
          </cell>
        </row>
        <row r="226">
          <cell r="DQ226">
            <v>2711</v>
          </cell>
          <cell r="DW226">
            <v>11904</v>
          </cell>
          <cell r="EP226">
            <v>2711</v>
          </cell>
          <cell r="EV226">
            <v>10020</v>
          </cell>
          <cell r="FU226">
            <v>3000</v>
          </cell>
        </row>
        <row r="227">
          <cell r="DQ227">
            <v>2936</v>
          </cell>
          <cell r="DW227">
            <v>11904</v>
          </cell>
          <cell r="EP227">
            <v>2936</v>
          </cell>
          <cell r="EV227">
            <v>10020</v>
          </cell>
          <cell r="FU227">
            <v>3000</v>
          </cell>
        </row>
        <row r="228">
          <cell r="DQ228">
            <v>3161</v>
          </cell>
          <cell r="DW228">
            <v>11904</v>
          </cell>
          <cell r="EP228">
            <v>3161</v>
          </cell>
          <cell r="EV228">
            <v>10020</v>
          </cell>
          <cell r="FU228">
            <v>3000</v>
          </cell>
        </row>
        <row r="229">
          <cell r="DQ229">
            <v>3386</v>
          </cell>
          <cell r="DW229">
            <v>11904</v>
          </cell>
          <cell r="EP229">
            <v>3386</v>
          </cell>
          <cell r="EV229">
            <v>10020</v>
          </cell>
          <cell r="FU229">
            <v>3000</v>
          </cell>
        </row>
        <row r="230">
          <cell r="DQ230">
            <v>3611</v>
          </cell>
          <cell r="DW230">
            <v>11904</v>
          </cell>
          <cell r="EP230">
            <v>3611</v>
          </cell>
          <cell r="EV230">
            <v>10020</v>
          </cell>
          <cell r="FU230">
            <v>3000</v>
          </cell>
        </row>
        <row r="231">
          <cell r="DQ231">
            <v>3836</v>
          </cell>
          <cell r="DW231">
            <v>11904</v>
          </cell>
          <cell r="EP231">
            <v>3836</v>
          </cell>
          <cell r="EV231">
            <v>10020</v>
          </cell>
          <cell r="FU231">
            <v>3000</v>
          </cell>
        </row>
        <row r="232">
          <cell r="DQ232">
            <v>4061</v>
          </cell>
          <cell r="DW232">
            <v>11904</v>
          </cell>
          <cell r="EP232">
            <v>4061</v>
          </cell>
          <cell r="EV232">
            <v>10020</v>
          </cell>
          <cell r="FU232">
            <v>3000</v>
          </cell>
        </row>
        <row r="233">
          <cell r="DQ233">
            <v>4286</v>
          </cell>
          <cell r="DW233">
            <v>11904</v>
          </cell>
          <cell r="EP233">
            <v>4286</v>
          </cell>
          <cell r="EV233">
            <v>10020</v>
          </cell>
          <cell r="FU233">
            <v>3000</v>
          </cell>
        </row>
        <row r="234">
          <cell r="DQ234">
            <v>4511</v>
          </cell>
          <cell r="DW234">
            <v>11904</v>
          </cell>
          <cell r="EP234">
            <v>4511</v>
          </cell>
          <cell r="EV234">
            <v>10020</v>
          </cell>
          <cell r="FU234">
            <v>3000</v>
          </cell>
        </row>
        <row r="235">
          <cell r="DQ235">
            <v>4736</v>
          </cell>
          <cell r="DW235">
            <v>11904</v>
          </cell>
          <cell r="EP235">
            <v>4736</v>
          </cell>
          <cell r="EV235">
            <v>10020</v>
          </cell>
          <cell r="FU235">
            <v>3000</v>
          </cell>
        </row>
        <row r="236">
          <cell r="DQ236">
            <v>4961</v>
          </cell>
          <cell r="DW236">
            <v>11904</v>
          </cell>
          <cell r="EP236">
            <v>4961</v>
          </cell>
          <cell r="EV236">
            <v>10020</v>
          </cell>
          <cell r="FU236">
            <v>3000</v>
          </cell>
        </row>
        <row r="237">
          <cell r="DQ237">
            <v>5186</v>
          </cell>
          <cell r="DW237">
            <v>11904</v>
          </cell>
          <cell r="EP237">
            <v>5186</v>
          </cell>
          <cell r="EV237">
            <v>10020</v>
          </cell>
          <cell r="FU237">
            <v>3000</v>
          </cell>
        </row>
        <row r="238">
          <cell r="DQ238">
            <v>5411</v>
          </cell>
          <cell r="DW238">
            <v>11904</v>
          </cell>
          <cell r="EP238">
            <v>5411</v>
          </cell>
          <cell r="EV238">
            <v>10020</v>
          </cell>
          <cell r="FU238">
            <v>3000</v>
          </cell>
        </row>
        <row r="239">
          <cell r="DQ239">
            <v>5636</v>
          </cell>
          <cell r="DW239">
            <v>11904</v>
          </cell>
          <cell r="EP239">
            <v>5636</v>
          </cell>
          <cell r="EV239">
            <v>10020</v>
          </cell>
          <cell r="FU239">
            <v>3000</v>
          </cell>
        </row>
        <row r="240">
          <cell r="DQ240">
            <v>5861</v>
          </cell>
          <cell r="DW240">
            <v>11904</v>
          </cell>
          <cell r="EP240">
            <v>5861</v>
          </cell>
          <cell r="EV240">
            <v>10020</v>
          </cell>
          <cell r="FU240">
            <v>3000</v>
          </cell>
        </row>
        <row r="241">
          <cell r="DQ241">
            <v>6086</v>
          </cell>
          <cell r="DW241">
            <v>11904</v>
          </cell>
          <cell r="EP241">
            <v>6086</v>
          </cell>
          <cell r="EV241">
            <v>10020</v>
          </cell>
          <cell r="FU241">
            <v>3000</v>
          </cell>
        </row>
        <row r="242">
          <cell r="DQ242">
            <v>6311</v>
          </cell>
          <cell r="DW242">
            <v>11904</v>
          </cell>
          <cell r="EP242">
            <v>6311</v>
          </cell>
          <cell r="EV242">
            <v>10020</v>
          </cell>
          <cell r="FU242">
            <v>3000</v>
          </cell>
        </row>
        <row r="243">
          <cell r="DQ243">
            <v>6536</v>
          </cell>
          <cell r="DW243">
            <v>11904</v>
          </cell>
          <cell r="EP243">
            <v>6536</v>
          </cell>
          <cell r="EV243">
            <v>10020</v>
          </cell>
          <cell r="FU243">
            <v>3000</v>
          </cell>
        </row>
        <row r="244">
          <cell r="DQ244">
            <v>6761</v>
          </cell>
          <cell r="DW244">
            <v>11904</v>
          </cell>
          <cell r="EP244">
            <v>6761</v>
          </cell>
          <cell r="EV244">
            <v>10020</v>
          </cell>
          <cell r="FU244">
            <v>3000</v>
          </cell>
        </row>
        <row r="245">
          <cell r="DQ245">
            <v>6935</v>
          </cell>
          <cell r="DW245">
            <v>11904</v>
          </cell>
          <cell r="EP245">
            <v>6935</v>
          </cell>
          <cell r="EV245">
            <v>10020</v>
          </cell>
          <cell r="FU245">
            <v>0</v>
          </cell>
        </row>
        <row r="246">
          <cell r="DQ246">
            <v>6935</v>
          </cell>
          <cell r="DW246">
            <v>11904</v>
          </cell>
          <cell r="EP246">
            <v>6935</v>
          </cell>
          <cell r="EV246">
            <v>10020</v>
          </cell>
          <cell r="FU246">
            <v>0</v>
          </cell>
        </row>
        <row r="247">
          <cell r="DQ247">
            <v>6935</v>
          </cell>
          <cell r="DW247">
            <v>11904</v>
          </cell>
          <cell r="EP247">
            <v>6935</v>
          </cell>
          <cell r="EV247">
            <v>10020</v>
          </cell>
          <cell r="FU247">
            <v>0</v>
          </cell>
        </row>
        <row r="248">
          <cell r="DQ248">
            <v>6935</v>
          </cell>
          <cell r="DW248">
            <v>11904</v>
          </cell>
          <cell r="EP248">
            <v>6935</v>
          </cell>
          <cell r="EV248">
            <v>10020</v>
          </cell>
          <cell r="FU248">
            <v>0</v>
          </cell>
        </row>
        <row r="249">
          <cell r="DQ249">
            <v>6935</v>
          </cell>
          <cell r="DW249">
            <v>11904</v>
          </cell>
          <cell r="EP249">
            <v>6935</v>
          </cell>
          <cell r="EV249">
            <v>10020</v>
          </cell>
          <cell r="FU249">
            <v>0</v>
          </cell>
        </row>
        <row r="250">
          <cell r="DQ250">
            <v>6935</v>
          </cell>
          <cell r="DW250">
            <v>11904</v>
          </cell>
          <cell r="EP250">
            <v>6935</v>
          </cell>
          <cell r="EV250">
            <v>10020</v>
          </cell>
          <cell r="FU250">
            <v>0</v>
          </cell>
        </row>
        <row r="251">
          <cell r="DQ251">
            <v>6935</v>
          </cell>
          <cell r="DW251">
            <v>11904</v>
          </cell>
          <cell r="EP251">
            <v>6935</v>
          </cell>
          <cell r="EV251">
            <v>10020</v>
          </cell>
          <cell r="FU251">
            <v>0</v>
          </cell>
        </row>
        <row r="252">
          <cell r="DQ252">
            <v>6935</v>
          </cell>
          <cell r="DW252">
            <v>11904</v>
          </cell>
          <cell r="EP252">
            <v>6935</v>
          </cell>
          <cell r="EV252">
            <v>10020</v>
          </cell>
          <cell r="FU252">
            <v>0</v>
          </cell>
        </row>
        <row r="253">
          <cell r="DQ253">
            <v>6935</v>
          </cell>
          <cell r="DW253">
            <v>11904</v>
          </cell>
          <cell r="EP253">
            <v>6935</v>
          </cell>
          <cell r="EV253">
            <v>10020</v>
          </cell>
          <cell r="FU253">
            <v>0</v>
          </cell>
        </row>
        <row r="254">
          <cell r="DQ254">
            <v>6935</v>
          </cell>
          <cell r="DW254">
            <v>11904</v>
          </cell>
          <cell r="EP254">
            <v>6935</v>
          </cell>
          <cell r="EV254">
            <v>10020</v>
          </cell>
          <cell r="FU254">
            <v>0</v>
          </cell>
        </row>
        <row r="255">
          <cell r="DQ255">
            <v>6935</v>
          </cell>
          <cell r="DW255">
            <v>11904</v>
          </cell>
          <cell r="EP255">
            <v>6852</v>
          </cell>
          <cell r="EV255">
            <v>10020</v>
          </cell>
          <cell r="FU255">
            <v>0</v>
          </cell>
        </row>
        <row r="256">
          <cell r="DQ256">
            <v>6935</v>
          </cell>
          <cell r="DW256">
            <v>11904</v>
          </cell>
          <cell r="EP256">
            <v>6747</v>
          </cell>
          <cell r="EV256">
            <v>10020</v>
          </cell>
          <cell r="FU256">
            <v>0</v>
          </cell>
        </row>
        <row r="257">
          <cell r="DQ257">
            <v>6935</v>
          </cell>
          <cell r="DW257">
            <v>11904</v>
          </cell>
          <cell r="EP257">
            <v>6641</v>
          </cell>
          <cell r="EV257">
            <v>10020</v>
          </cell>
          <cell r="FU257">
            <v>0</v>
          </cell>
        </row>
        <row r="258">
          <cell r="DQ258">
            <v>6935</v>
          </cell>
          <cell r="DW258">
            <v>11904</v>
          </cell>
          <cell r="EP258">
            <v>6536</v>
          </cell>
          <cell r="EV258">
            <v>10020</v>
          </cell>
          <cell r="FU258">
            <v>0</v>
          </cell>
        </row>
        <row r="259">
          <cell r="DQ259">
            <v>6935</v>
          </cell>
          <cell r="DW259">
            <v>11904</v>
          </cell>
          <cell r="EP259">
            <v>6431</v>
          </cell>
          <cell r="EV259">
            <v>10020</v>
          </cell>
          <cell r="FU259">
            <v>0</v>
          </cell>
        </row>
        <row r="260">
          <cell r="DQ260">
            <v>6935</v>
          </cell>
          <cell r="DW260">
            <v>11904</v>
          </cell>
          <cell r="EP260">
            <v>6325</v>
          </cell>
          <cell r="EV260">
            <v>10020</v>
          </cell>
          <cell r="FU260">
            <v>0</v>
          </cell>
        </row>
        <row r="261">
          <cell r="DQ261">
            <v>6935</v>
          </cell>
          <cell r="DW261">
            <v>11904</v>
          </cell>
          <cell r="EP261">
            <v>6220</v>
          </cell>
          <cell r="EV261">
            <v>10020</v>
          </cell>
          <cell r="FU261">
            <v>0</v>
          </cell>
        </row>
        <row r="262">
          <cell r="DQ262">
            <v>6935</v>
          </cell>
          <cell r="DW262">
            <v>11904</v>
          </cell>
          <cell r="EP262">
            <v>6115</v>
          </cell>
          <cell r="EV262">
            <v>10020</v>
          </cell>
          <cell r="FU262">
            <v>0</v>
          </cell>
        </row>
        <row r="263">
          <cell r="DQ263">
            <v>6935</v>
          </cell>
          <cell r="DW263">
            <v>11904</v>
          </cell>
          <cell r="EP263">
            <v>6009</v>
          </cell>
          <cell r="EV263">
            <v>0</v>
          </cell>
          <cell r="FU263">
            <v>0</v>
          </cell>
        </row>
        <row r="264">
          <cell r="DQ264">
            <v>6935</v>
          </cell>
          <cell r="DW264">
            <v>11904</v>
          </cell>
          <cell r="EP264">
            <v>5904</v>
          </cell>
          <cell r="EV264">
            <v>0</v>
          </cell>
          <cell r="FU264">
            <v>0</v>
          </cell>
        </row>
        <row r="265">
          <cell r="DQ265">
            <v>6935</v>
          </cell>
          <cell r="DW265">
            <v>11904</v>
          </cell>
          <cell r="EP265">
            <v>5799</v>
          </cell>
          <cell r="EV265">
            <v>0</v>
          </cell>
          <cell r="FU265">
            <v>0</v>
          </cell>
        </row>
        <row r="266">
          <cell r="DQ266">
            <v>6935</v>
          </cell>
          <cell r="DW266">
            <v>11904</v>
          </cell>
          <cell r="EP266">
            <v>5694</v>
          </cell>
          <cell r="EV266">
            <v>0</v>
          </cell>
          <cell r="FU266">
            <v>0</v>
          </cell>
        </row>
        <row r="267">
          <cell r="DQ267">
            <v>6879</v>
          </cell>
          <cell r="DW267">
            <v>11904</v>
          </cell>
          <cell r="EP267">
            <v>5588</v>
          </cell>
          <cell r="EV267">
            <v>0</v>
          </cell>
          <cell r="FU267">
            <v>0</v>
          </cell>
        </row>
        <row r="268">
          <cell r="DQ268">
            <v>6774</v>
          </cell>
          <cell r="DW268">
            <v>11904</v>
          </cell>
          <cell r="EP268">
            <v>5483</v>
          </cell>
          <cell r="EV268">
            <v>0</v>
          </cell>
          <cell r="FU268">
            <v>0</v>
          </cell>
        </row>
        <row r="269">
          <cell r="DQ269">
            <v>6669</v>
          </cell>
          <cell r="DW269">
            <v>11904</v>
          </cell>
          <cell r="EP269">
            <v>5378</v>
          </cell>
          <cell r="EV269">
            <v>0</v>
          </cell>
          <cell r="FU269">
            <v>0</v>
          </cell>
        </row>
        <row r="270">
          <cell r="DQ270">
            <v>6563</v>
          </cell>
          <cell r="DW270">
            <v>11904</v>
          </cell>
          <cell r="EP270">
            <v>5272</v>
          </cell>
          <cell r="EV270">
            <v>0</v>
          </cell>
          <cell r="FU270">
            <v>0</v>
          </cell>
        </row>
        <row r="271">
          <cell r="DQ271">
            <v>6458</v>
          </cell>
          <cell r="DW271">
            <v>11904</v>
          </cell>
          <cell r="EP271">
            <v>5167</v>
          </cell>
          <cell r="EV271">
            <v>0</v>
          </cell>
          <cell r="FU271">
            <v>0</v>
          </cell>
        </row>
        <row r="272">
          <cell r="DQ272">
            <v>6353</v>
          </cell>
          <cell r="DW272">
            <v>11904</v>
          </cell>
          <cell r="EP272">
            <v>5062</v>
          </cell>
          <cell r="EV272">
            <v>0</v>
          </cell>
          <cell r="FU272">
            <v>0</v>
          </cell>
        </row>
        <row r="273">
          <cell r="DQ273">
            <v>6247</v>
          </cell>
          <cell r="DW273">
            <v>11904</v>
          </cell>
          <cell r="EP273">
            <v>4956</v>
          </cell>
          <cell r="EV273">
            <v>0</v>
          </cell>
          <cell r="FU273">
            <v>0</v>
          </cell>
        </row>
        <row r="274">
          <cell r="DQ274">
            <v>6142</v>
          </cell>
          <cell r="DW274">
            <v>11904</v>
          </cell>
          <cell r="EP274">
            <v>4851</v>
          </cell>
          <cell r="EV274">
            <v>0</v>
          </cell>
          <cell r="FU274">
            <v>0</v>
          </cell>
        </row>
        <row r="275">
          <cell r="DQ275">
            <v>6037</v>
          </cell>
          <cell r="DW275">
            <v>11904</v>
          </cell>
          <cell r="EP275">
            <v>4746</v>
          </cell>
          <cell r="EV275">
            <v>0</v>
          </cell>
          <cell r="FU275">
            <v>0</v>
          </cell>
        </row>
        <row r="276">
          <cell r="DQ276">
            <v>5931</v>
          </cell>
          <cell r="DW276">
            <v>0</v>
          </cell>
          <cell r="EP276">
            <v>4641</v>
          </cell>
          <cell r="EV276">
            <v>0</v>
          </cell>
          <cell r="FU276">
            <v>0</v>
          </cell>
        </row>
        <row r="277">
          <cell r="DQ277">
            <v>5826</v>
          </cell>
          <cell r="DW277">
            <v>0</v>
          </cell>
          <cell r="EP277">
            <v>4535</v>
          </cell>
          <cell r="EV277">
            <v>0</v>
          </cell>
          <cell r="FU277">
            <v>0</v>
          </cell>
        </row>
        <row r="278">
          <cell r="DQ278">
            <v>5721</v>
          </cell>
          <cell r="DW278">
            <v>0</v>
          </cell>
          <cell r="EP278">
            <v>4430</v>
          </cell>
          <cell r="EV278">
            <v>0</v>
          </cell>
          <cell r="FU278">
            <v>0</v>
          </cell>
        </row>
        <row r="279">
          <cell r="DQ279">
            <v>5616</v>
          </cell>
          <cell r="DW279">
            <v>0</v>
          </cell>
          <cell r="EP279">
            <v>4325</v>
          </cell>
          <cell r="EV279">
            <v>0</v>
          </cell>
          <cell r="FU279">
            <v>0</v>
          </cell>
        </row>
        <row r="280">
          <cell r="DQ280">
            <v>5510</v>
          </cell>
          <cell r="DW280">
            <v>0</v>
          </cell>
          <cell r="EP280">
            <v>4219</v>
          </cell>
          <cell r="EV280">
            <v>0</v>
          </cell>
          <cell r="FU280">
            <v>0</v>
          </cell>
        </row>
        <row r="281">
          <cell r="DQ281">
            <v>5405</v>
          </cell>
          <cell r="DW281">
            <v>0</v>
          </cell>
          <cell r="EP281">
            <v>4114</v>
          </cell>
          <cell r="EV281">
            <v>0</v>
          </cell>
          <cell r="FU281">
            <v>0</v>
          </cell>
        </row>
        <row r="282">
          <cell r="DQ282">
            <v>5300</v>
          </cell>
          <cell r="DW282">
            <v>0</v>
          </cell>
          <cell r="EP282">
            <v>4009</v>
          </cell>
          <cell r="EV282">
            <v>0</v>
          </cell>
          <cell r="FU282">
            <v>0</v>
          </cell>
        </row>
        <row r="283">
          <cell r="DQ283">
            <v>5194</v>
          </cell>
          <cell r="DW283">
            <v>0</v>
          </cell>
          <cell r="EP283">
            <v>3903</v>
          </cell>
          <cell r="EV283">
            <v>0</v>
          </cell>
          <cell r="FU283">
            <v>0</v>
          </cell>
        </row>
        <row r="284">
          <cell r="DQ284">
            <v>5089</v>
          </cell>
          <cell r="DW284">
            <v>0</v>
          </cell>
          <cell r="EP284">
            <v>3798</v>
          </cell>
          <cell r="EV284">
            <v>0</v>
          </cell>
          <cell r="FU284">
            <v>0</v>
          </cell>
        </row>
        <row r="285">
          <cell r="DQ285">
            <v>4984</v>
          </cell>
          <cell r="DW285">
            <v>0</v>
          </cell>
          <cell r="EP285">
            <v>3693</v>
          </cell>
          <cell r="EV285">
            <v>0</v>
          </cell>
          <cell r="FU285">
            <v>0</v>
          </cell>
        </row>
        <row r="286">
          <cell r="DQ286">
            <v>4878</v>
          </cell>
          <cell r="DW286">
            <v>0</v>
          </cell>
          <cell r="EP286">
            <v>3588</v>
          </cell>
          <cell r="EV286">
            <v>0</v>
          </cell>
          <cell r="FU286">
            <v>0</v>
          </cell>
        </row>
        <row r="287">
          <cell r="DQ287">
            <v>4773</v>
          </cell>
          <cell r="DW287">
            <v>0</v>
          </cell>
          <cell r="EP287">
            <v>3482</v>
          </cell>
          <cell r="EV287">
            <v>0</v>
          </cell>
          <cell r="FU287">
            <v>0</v>
          </cell>
        </row>
        <row r="288">
          <cell r="DQ288">
            <v>4668</v>
          </cell>
          <cell r="DW288">
            <v>0</v>
          </cell>
          <cell r="EP288">
            <v>3377</v>
          </cell>
          <cell r="EV288">
            <v>0</v>
          </cell>
          <cell r="FU288">
            <v>0</v>
          </cell>
        </row>
        <row r="289">
          <cell r="DQ289">
            <v>4563</v>
          </cell>
          <cell r="DW289">
            <v>0</v>
          </cell>
          <cell r="EP289">
            <v>3272</v>
          </cell>
          <cell r="EV289">
            <v>0</v>
          </cell>
          <cell r="FU289">
            <v>0</v>
          </cell>
        </row>
        <row r="290">
          <cell r="DQ290">
            <v>4457</v>
          </cell>
          <cell r="DW290">
            <v>0</v>
          </cell>
          <cell r="EP290">
            <v>3166</v>
          </cell>
          <cell r="EV290">
            <v>0</v>
          </cell>
          <cell r="FU290">
            <v>0</v>
          </cell>
        </row>
        <row r="291">
          <cell r="DQ291">
            <v>4352</v>
          </cell>
          <cell r="DW291">
            <v>0</v>
          </cell>
          <cell r="EP291">
            <v>3061</v>
          </cell>
          <cell r="EV291">
            <v>0</v>
          </cell>
          <cell r="FU291">
            <v>0</v>
          </cell>
        </row>
        <row r="292">
          <cell r="DQ292">
            <v>4247</v>
          </cell>
          <cell r="DW292">
            <v>0</v>
          </cell>
          <cell r="EP292">
            <v>2956</v>
          </cell>
          <cell r="EV292">
            <v>0</v>
          </cell>
          <cell r="FU292">
            <v>0</v>
          </cell>
        </row>
        <row r="293">
          <cell r="DQ293">
            <v>4141</v>
          </cell>
          <cell r="DW293">
            <v>0</v>
          </cell>
          <cell r="EP293">
            <v>2850</v>
          </cell>
          <cell r="EV293">
            <v>0</v>
          </cell>
          <cell r="FU293">
            <v>0</v>
          </cell>
        </row>
        <row r="294">
          <cell r="DQ294">
            <v>4036</v>
          </cell>
          <cell r="DW294">
            <v>0</v>
          </cell>
          <cell r="EP294">
            <v>2745</v>
          </cell>
          <cell r="EV294">
            <v>0</v>
          </cell>
          <cell r="FU294">
            <v>0</v>
          </cell>
        </row>
        <row r="295">
          <cell r="DQ295">
            <v>3931</v>
          </cell>
          <cell r="DW295">
            <v>0</v>
          </cell>
          <cell r="EP295">
            <v>2640</v>
          </cell>
          <cell r="EV295">
            <v>0</v>
          </cell>
          <cell r="FU295">
            <v>0</v>
          </cell>
        </row>
        <row r="296">
          <cell r="DQ296">
            <v>3825</v>
          </cell>
          <cell r="DW296">
            <v>0</v>
          </cell>
          <cell r="EP296">
            <v>2535</v>
          </cell>
          <cell r="EV296">
            <v>0</v>
          </cell>
          <cell r="FU296">
            <v>0</v>
          </cell>
        </row>
        <row r="297">
          <cell r="DQ297">
            <v>3720</v>
          </cell>
          <cell r="DW297">
            <v>0</v>
          </cell>
          <cell r="EP297">
            <v>2429</v>
          </cell>
          <cell r="EV297">
            <v>0</v>
          </cell>
          <cell r="FU297">
            <v>0</v>
          </cell>
        </row>
        <row r="298">
          <cell r="DQ298">
            <v>3615</v>
          </cell>
          <cell r="DW298">
            <v>0</v>
          </cell>
          <cell r="EP298">
            <v>2324</v>
          </cell>
          <cell r="EV298">
            <v>0</v>
          </cell>
          <cell r="FU298">
            <v>0</v>
          </cell>
        </row>
        <row r="299">
          <cell r="DQ299">
            <v>3510</v>
          </cell>
          <cell r="DW299">
            <v>0</v>
          </cell>
          <cell r="EP299">
            <v>2219</v>
          </cell>
          <cell r="EV299">
            <v>0</v>
          </cell>
          <cell r="FU299">
            <v>0</v>
          </cell>
        </row>
        <row r="300">
          <cell r="DQ300">
            <v>3404</v>
          </cell>
          <cell r="DW300">
            <v>0</v>
          </cell>
          <cell r="EP300">
            <v>2113</v>
          </cell>
          <cell r="EV300">
            <v>0</v>
          </cell>
          <cell r="FU300">
            <v>0</v>
          </cell>
        </row>
        <row r="301">
          <cell r="DQ301">
            <v>3299</v>
          </cell>
          <cell r="DW301">
            <v>0</v>
          </cell>
          <cell r="EP301">
            <v>2008</v>
          </cell>
          <cell r="EV301">
            <v>0</v>
          </cell>
          <cell r="FU301">
            <v>0</v>
          </cell>
        </row>
        <row r="302">
          <cell r="DQ302">
            <v>3194</v>
          </cell>
          <cell r="DW302">
            <v>0</v>
          </cell>
          <cell r="EP302">
            <v>1903</v>
          </cell>
          <cell r="EV302">
            <v>0</v>
          </cell>
          <cell r="FU302">
            <v>0</v>
          </cell>
        </row>
        <row r="303">
          <cell r="DQ303">
            <v>3088</v>
          </cell>
          <cell r="DW303">
            <v>0</v>
          </cell>
          <cell r="EP303">
            <v>1797</v>
          </cell>
          <cell r="EV303">
            <v>0</v>
          </cell>
          <cell r="FU303">
            <v>0</v>
          </cell>
        </row>
        <row r="304">
          <cell r="DQ304">
            <v>2983</v>
          </cell>
          <cell r="DW304">
            <v>0</v>
          </cell>
          <cell r="EP304">
            <v>1692</v>
          </cell>
          <cell r="EV304">
            <v>0</v>
          </cell>
          <cell r="FU304">
            <v>0</v>
          </cell>
        </row>
        <row r="305">
          <cell r="DQ305">
            <v>2878</v>
          </cell>
          <cell r="DW305">
            <v>0</v>
          </cell>
          <cell r="EP305">
            <v>1587</v>
          </cell>
          <cell r="EV305">
            <v>0</v>
          </cell>
          <cell r="FU305">
            <v>0</v>
          </cell>
        </row>
        <row r="306">
          <cell r="DQ306">
            <v>2772</v>
          </cell>
          <cell r="DW306">
            <v>0</v>
          </cell>
          <cell r="EP306">
            <v>1482</v>
          </cell>
          <cell r="EV306">
            <v>0</v>
          </cell>
          <cell r="FU306">
            <v>0</v>
          </cell>
        </row>
        <row r="307">
          <cell r="DQ307">
            <v>2667</v>
          </cell>
          <cell r="DW307">
            <v>0</v>
          </cell>
          <cell r="EP307">
            <v>1376</v>
          </cell>
          <cell r="EV307">
            <v>0</v>
          </cell>
          <cell r="FU307">
            <v>0</v>
          </cell>
        </row>
        <row r="308">
          <cell r="DQ308">
            <v>2562</v>
          </cell>
          <cell r="DW308">
            <v>0</v>
          </cell>
          <cell r="EP308">
            <v>1271</v>
          </cell>
          <cell r="EV308">
            <v>0</v>
          </cell>
          <cell r="FU308">
            <v>0</v>
          </cell>
        </row>
        <row r="309">
          <cell r="DQ309">
            <v>2457</v>
          </cell>
          <cell r="DW309">
            <v>0</v>
          </cell>
          <cell r="EP309">
            <v>1166</v>
          </cell>
          <cell r="EV309">
            <v>0</v>
          </cell>
          <cell r="FU309">
            <v>0</v>
          </cell>
        </row>
        <row r="310">
          <cell r="DQ310">
            <v>2351</v>
          </cell>
          <cell r="DW310">
            <v>0</v>
          </cell>
          <cell r="EP310">
            <v>1060</v>
          </cell>
          <cell r="EV310">
            <v>0</v>
          </cell>
          <cell r="FU310">
            <v>0</v>
          </cell>
        </row>
        <row r="311">
          <cell r="DQ311">
            <v>2246</v>
          </cell>
          <cell r="DW311">
            <v>0</v>
          </cell>
          <cell r="EP311">
            <v>955</v>
          </cell>
          <cell r="EV311">
            <v>0</v>
          </cell>
          <cell r="FU311">
            <v>0</v>
          </cell>
        </row>
        <row r="312">
          <cell r="DQ312">
            <v>2141</v>
          </cell>
          <cell r="DW312">
            <v>0</v>
          </cell>
          <cell r="EP312">
            <v>850</v>
          </cell>
          <cell r="EV312">
            <v>0</v>
          </cell>
          <cell r="FU312">
            <v>0</v>
          </cell>
        </row>
        <row r="313">
          <cell r="DQ313">
            <v>2035</v>
          </cell>
          <cell r="DW313">
            <v>0</v>
          </cell>
          <cell r="EP313">
            <v>744</v>
          </cell>
          <cell r="EV313">
            <v>0</v>
          </cell>
          <cell r="FU313">
            <v>0</v>
          </cell>
        </row>
        <row r="314">
          <cell r="DQ314">
            <v>1930</v>
          </cell>
          <cell r="DW314">
            <v>0</v>
          </cell>
          <cell r="EP314">
            <v>639</v>
          </cell>
          <cell r="EV314">
            <v>0</v>
          </cell>
          <cell r="FU314">
            <v>0</v>
          </cell>
        </row>
        <row r="315">
          <cell r="DQ315">
            <v>1825</v>
          </cell>
          <cell r="DW315">
            <v>0</v>
          </cell>
          <cell r="EP315">
            <v>534</v>
          </cell>
          <cell r="EV315">
            <v>0</v>
          </cell>
          <cell r="FU315">
            <v>0</v>
          </cell>
        </row>
        <row r="316">
          <cell r="DQ316">
            <v>1719</v>
          </cell>
          <cell r="DW316">
            <v>0</v>
          </cell>
          <cell r="EP316">
            <v>429</v>
          </cell>
          <cell r="EV316">
            <v>0</v>
          </cell>
          <cell r="FU316">
            <v>0</v>
          </cell>
        </row>
        <row r="317">
          <cell r="DQ317">
            <v>1614</v>
          </cell>
          <cell r="DW317">
            <v>0</v>
          </cell>
          <cell r="EP317">
            <v>323</v>
          </cell>
          <cell r="EV317">
            <v>0</v>
          </cell>
          <cell r="FU317">
            <v>0</v>
          </cell>
        </row>
        <row r="318">
          <cell r="DQ318">
            <v>1509</v>
          </cell>
          <cell r="DW318">
            <v>0</v>
          </cell>
          <cell r="EP318">
            <v>218</v>
          </cell>
          <cell r="EV318">
            <v>0</v>
          </cell>
          <cell r="FU318">
            <v>0</v>
          </cell>
        </row>
        <row r="319">
          <cell r="DQ319">
            <v>1404</v>
          </cell>
          <cell r="DW319">
            <v>0</v>
          </cell>
          <cell r="EP319">
            <v>113</v>
          </cell>
          <cell r="EV319">
            <v>0</v>
          </cell>
          <cell r="FU319">
            <v>0</v>
          </cell>
        </row>
        <row r="320">
          <cell r="DQ320">
            <v>1298</v>
          </cell>
          <cell r="DW320">
            <v>0</v>
          </cell>
          <cell r="EP320">
            <v>7</v>
          </cell>
          <cell r="EV320">
            <v>0</v>
          </cell>
          <cell r="FU320">
            <v>0</v>
          </cell>
        </row>
        <row r="321">
          <cell r="DQ321">
            <v>1193</v>
          </cell>
          <cell r="DW321">
            <v>0</v>
          </cell>
          <cell r="EP321">
            <v>0</v>
          </cell>
          <cell r="EV321">
            <v>0</v>
          </cell>
          <cell r="FU321">
            <v>0</v>
          </cell>
        </row>
        <row r="322">
          <cell r="DQ322">
            <v>1088</v>
          </cell>
          <cell r="DW322">
            <v>0</v>
          </cell>
          <cell r="EP322">
            <v>0</v>
          </cell>
          <cell r="EV322">
            <v>0</v>
          </cell>
          <cell r="FU322">
            <v>0</v>
          </cell>
        </row>
        <row r="323">
          <cell r="DQ323">
            <v>982</v>
          </cell>
          <cell r="DW323">
            <v>0</v>
          </cell>
          <cell r="EP323">
            <v>0</v>
          </cell>
          <cell r="EV323">
            <v>0</v>
          </cell>
          <cell r="FU323">
            <v>0</v>
          </cell>
        </row>
        <row r="324">
          <cell r="DQ324">
            <v>877</v>
          </cell>
          <cell r="DW324">
            <v>0</v>
          </cell>
          <cell r="EP324">
            <v>0</v>
          </cell>
          <cell r="EV324">
            <v>0</v>
          </cell>
          <cell r="FU324">
            <v>0</v>
          </cell>
        </row>
        <row r="325">
          <cell r="DQ325">
            <v>772</v>
          </cell>
          <cell r="DW325">
            <v>0</v>
          </cell>
          <cell r="EP325">
            <v>0</v>
          </cell>
          <cell r="EV325">
            <v>0</v>
          </cell>
          <cell r="FU325">
            <v>0</v>
          </cell>
        </row>
        <row r="326">
          <cell r="DQ326">
            <v>666</v>
          </cell>
          <cell r="DW326">
            <v>0</v>
          </cell>
          <cell r="EP326">
            <v>0</v>
          </cell>
          <cell r="EV326">
            <v>0</v>
          </cell>
          <cell r="FU326">
            <v>0</v>
          </cell>
        </row>
        <row r="327">
          <cell r="DQ327">
            <v>561</v>
          </cell>
          <cell r="DW327">
            <v>0</v>
          </cell>
          <cell r="EP327">
            <v>0</v>
          </cell>
          <cell r="EV327">
            <v>0</v>
          </cell>
          <cell r="FU327">
            <v>0</v>
          </cell>
        </row>
        <row r="328">
          <cell r="DQ328">
            <v>456</v>
          </cell>
          <cell r="DW328">
            <v>0</v>
          </cell>
          <cell r="EP328">
            <v>0</v>
          </cell>
          <cell r="EV328">
            <v>0</v>
          </cell>
          <cell r="FU328">
            <v>0</v>
          </cell>
        </row>
        <row r="329">
          <cell r="DQ329">
            <v>351</v>
          </cell>
          <cell r="DW329">
            <v>0</v>
          </cell>
          <cell r="EP329">
            <v>0</v>
          </cell>
          <cell r="EV329">
            <v>0</v>
          </cell>
          <cell r="FU329">
            <v>0</v>
          </cell>
        </row>
        <row r="330">
          <cell r="DQ330">
            <v>245</v>
          </cell>
          <cell r="DW330">
            <v>0</v>
          </cell>
          <cell r="EP330">
            <v>0</v>
          </cell>
          <cell r="EV330">
            <v>0</v>
          </cell>
          <cell r="FU330">
            <v>0</v>
          </cell>
        </row>
        <row r="331">
          <cell r="DQ331">
            <v>140</v>
          </cell>
          <cell r="DW331">
            <v>0</v>
          </cell>
          <cell r="EP331">
            <v>0</v>
          </cell>
          <cell r="EV331">
            <v>0</v>
          </cell>
          <cell r="FU331">
            <v>0</v>
          </cell>
        </row>
        <row r="332">
          <cell r="DQ332">
            <v>35</v>
          </cell>
          <cell r="DW332">
            <v>0</v>
          </cell>
          <cell r="EP332">
            <v>0</v>
          </cell>
          <cell r="EV332">
            <v>0</v>
          </cell>
          <cell r="FU332">
            <v>0</v>
          </cell>
        </row>
        <row r="333">
          <cell r="DQ333">
            <v>0</v>
          </cell>
          <cell r="DW333">
            <v>0</v>
          </cell>
          <cell r="EP333">
            <v>0</v>
          </cell>
          <cell r="EV333">
            <v>0</v>
          </cell>
          <cell r="FU333">
            <v>0</v>
          </cell>
        </row>
        <row r="334">
          <cell r="DQ334">
            <v>0</v>
          </cell>
          <cell r="DW334">
            <v>0</v>
          </cell>
          <cell r="EP334">
            <v>0</v>
          </cell>
          <cell r="EV334">
            <v>0</v>
          </cell>
          <cell r="FU334">
            <v>0</v>
          </cell>
        </row>
        <row r="335">
          <cell r="DQ335">
            <v>0</v>
          </cell>
          <cell r="DW335">
            <v>0</v>
          </cell>
          <cell r="EP335">
            <v>0</v>
          </cell>
          <cell r="EV335">
            <v>0</v>
          </cell>
          <cell r="FU335">
            <v>0</v>
          </cell>
        </row>
        <row r="336">
          <cell r="DQ336">
            <v>0</v>
          </cell>
          <cell r="DW336">
            <v>0</v>
          </cell>
          <cell r="EP336">
            <v>0</v>
          </cell>
          <cell r="EV336">
            <v>0</v>
          </cell>
          <cell r="FU336">
            <v>0</v>
          </cell>
        </row>
        <row r="337">
          <cell r="DQ337">
            <v>0</v>
          </cell>
          <cell r="DW337">
            <v>0</v>
          </cell>
          <cell r="EP337">
            <v>0</v>
          </cell>
          <cell r="EV337">
            <v>0</v>
          </cell>
          <cell r="FU337">
            <v>0</v>
          </cell>
        </row>
        <row r="338">
          <cell r="DQ338">
            <v>0</v>
          </cell>
          <cell r="DW338">
            <v>0</v>
          </cell>
          <cell r="EP338">
            <v>0</v>
          </cell>
          <cell r="EV338">
            <v>0</v>
          </cell>
          <cell r="FU338">
            <v>0</v>
          </cell>
        </row>
        <row r="339">
          <cell r="DQ339">
            <v>0</v>
          </cell>
          <cell r="DW339">
            <v>0</v>
          </cell>
          <cell r="EP339">
            <v>0</v>
          </cell>
          <cell r="EV339">
            <v>0</v>
          </cell>
          <cell r="FU339">
            <v>0</v>
          </cell>
        </row>
        <row r="340">
          <cell r="DQ340">
            <v>0</v>
          </cell>
          <cell r="DW340">
            <v>0</v>
          </cell>
          <cell r="EP340">
            <v>0</v>
          </cell>
          <cell r="EV340">
            <v>0</v>
          </cell>
          <cell r="FU340">
            <v>0</v>
          </cell>
        </row>
        <row r="341">
          <cell r="DQ341">
            <v>0</v>
          </cell>
          <cell r="DW341">
            <v>0</v>
          </cell>
          <cell r="EP341">
            <v>0</v>
          </cell>
          <cell r="EV341">
            <v>0</v>
          </cell>
          <cell r="FU341">
            <v>0</v>
          </cell>
        </row>
        <row r="342">
          <cell r="DQ342">
            <v>0</v>
          </cell>
          <cell r="DW342">
            <v>0</v>
          </cell>
          <cell r="EP342">
            <v>0</v>
          </cell>
          <cell r="EV342">
            <v>0</v>
          </cell>
          <cell r="FU342">
            <v>0</v>
          </cell>
        </row>
        <row r="343">
          <cell r="DQ343">
            <v>0</v>
          </cell>
          <cell r="DW343">
            <v>0</v>
          </cell>
          <cell r="EP343">
            <v>0</v>
          </cell>
          <cell r="EV343">
            <v>0</v>
          </cell>
          <cell r="FU343">
            <v>0</v>
          </cell>
        </row>
        <row r="344">
          <cell r="DQ344">
            <v>0</v>
          </cell>
          <cell r="DW344">
            <v>0</v>
          </cell>
          <cell r="EP344">
            <v>0</v>
          </cell>
          <cell r="EV344">
            <v>0</v>
          </cell>
          <cell r="FU344">
            <v>0</v>
          </cell>
        </row>
        <row r="345">
          <cell r="DQ345">
            <v>0</v>
          </cell>
          <cell r="DW345">
            <v>0</v>
          </cell>
          <cell r="EP345">
            <v>0</v>
          </cell>
          <cell r="EV345">
            <v>0</v>
          </cell>
          <cell r="FU345">
            <v>0</v>
          </cell>
        </row>
        <row r="346">
          <cell r="DQ346">
            <v>0</v>
          </cell>
          <cell r="DW346">
            <v>0</v>
          </cell>
          <cell r="EP346">
            <v>0</v>
          </cell>
          <cell r="EV346">
            <v>0</v>
          </cell>
          <cell r="FU346">
            <v>0</v>
          </cell>
        </row>
        <row r="347">
          <cell r="DQ347">
            <v>0</v>
          </cell>
          <cell r="DW347">
            <v>0</v>
          </cell>
          <cell r="EP347">
            <v>0</v>
          </cell>
          <cell r="EV347">
            <v>0</v>
          </cell>
          <cell r="FU347">
            <v>0</v>
          </cell>
        </row>
        <row r="348">
          <cell r="DQ348">
            <v>0</v>
          </cell>
          <cell r="DW348">
            <v>0</v>
          </cell>
          <cell r="EP348">
            <v>0</v>
          </cell>
          <cell r="EV348">
            <v>0</v>
          </cell>
          <cell r="FU348">
            <v>0</v>
          </cell>
        </row>
        <row r="349">
          <cell r="DQ349">
            <v>0</v>
          </cell>
          <cell r="DW349">
            <v>0</v>
          </cell>
          <cell r="EP349">
            <v>0</v>
          </cell>
          <cell r="EV349">
            <v>0</v>
          </cell>
          <cell r="FU349">
            <v>0</v>
          </cell>
        </row>
        <row r="350">
          <cell r="DQ350">
            <v>0</v>
          </cell>
          <cell r="DW350">
            <v>0</v>
          </cell>
          <cell r="EP350">
            <v>0</v>
          </cell>
          <cell r="EV350">
            <v>0</v>
          </cell>
          <cell r="FU350">
            <v>0</v>
          </cell>
        </row>
        <row r="351">
          <cell r="DQ351">
            <v>0</v>
          </cell>
          <cell r="DW351">
            <v>0</v>
          </cell>
          <cell r="EP351">
            <v>0</v>
          </cell>
          <cell r="EV351">
            <v>0</v>
          </cell>
          <cell r="FU351">
            <v>0</v>
          </cell>
        </row>
        <row r="352">
          <cell r="DQ352">
            <v>0</v>
          </cell>
          <cell r="DW352">
            <v>0</v>
          </cell>
          <cell r="EP352">
            <v>0</v>
          </cell>
          <cell r="EV352">
            <v>0</v>
          </cell>
          <cell r="FU352">
            <v>0</v>
          </cell>
        </row>
        <row r="353">
          <cell r="DQ353">
            <v>0</v>
          </cell>
          <cell r="DW353">
            <v>0</v>
          </cell>
          <cell r="EP353">
            <v>0</v>
          </cell>
          <cell r="EV353">
            <v>0</v>
          </cell>
          <cell r="FU353">
            <v>0</v>
          </cell>
        </row>
        <row r="354">
          <cell r="DQ354">
            <v>0</v>
          </cell>
          <cell r="DW354">
            <v>0</v>
          </cell>
          <cell r="EP354">
            <v>0</v>
          </cell>
          <cell r="EV354">
            <v>0</v>
          </cell>
          <cell r="FU354">
            <v>0</v>
          </cell>
        </row>
        <row r="355">
          <cell r="DQ355">
            <v>0</v>
          </cell>
          <cell r="DW355">
            <v>0</v>
          </cell>
          <cell r="EP355">
            <v>0</v>
          </cell>
          <cell r="EV355">
            <v>0</v>
          </cell>
          <cell r="FU355">
            <v>0</v>
          </cell>
        </row>
        <row r="356">
          <cell r="DQ356">
            <v>0</v>
          </cell>
          <cell r="DW356">
            <v>0</v>
          </cell>
          <cell r="EP356">
            <v>0</v>
          </cell>
          <cell r="EV356">
            <v>0</v>
          </cell>
          <cell r="FU356">
            <v>0</v>
          </cell>
        </row>
        <row r="357">
          <cell r="DQ357">
            <v>0</v>
          </cell>
          <cell r="DW357">
            <v>0</v>
          </cell>
          <cell r="EP357">
            <v>0</v>
          </cell>
          <cell r="EV357">
            <v>0</v>
          </cell>
          <cell r="FU357">
            <v>0</v>
          </cell>
        </row>
        <row r="358">
          <cell r="DQ358">
            <v>0</v>
          </cell>
          <cell r="DW358">
            <v>0</v>
          </cell>
          <cell r="EP358">
            <v>0</v>
          </cell>
          <cell r="EV358">
            <v>0</v>
          </cell>
          <cell r="FU358">
            <v>0</v>
          </cell>
        </row>
        <row r="359">
          <cell r="DQ359">
            <v>0</v>
          </cell>
          <cell r="DW359">
            <v>0</v>
          </cell>
          <cell r="EP359">
            <v>0</v>
          </cell>
          <cell r="EV359">
            <v>0</v>
          </cell>
          <cell r="FU359">
            <v>0</v>
          </cell>
        </row>
        <row r="360">
          <cell r="DQ360">
            <v>0</v>
          </cell>
          <cell r="DW360">
            <v>0</v>
          </cell>
          <cell r="EP360">
            <v>0</v>
          </cell>
          <cell r="EV360">
            <v>0</v>
          </cell>
          <cell r="FU360">
            <v>0</v>
          </cell>
        </row>
        <row r="361">
          <cell r="DQ361">
            <v>0</v>
          </cell>
          <cell r="DW361">
            <v>0</v>
          </cell>
          <cell r="EP361">
            <v>0</v>
          </cell>
          <cell r="EV361">
            <v>0</v>
          </cell>
          <cell r="FU361">
            <v>0</v>
          </cell>
        </row>
        <row r="362">
          <cell r="DQ362">
            <v>0</v>
          </cell>
          <cell r="DW362">
            <v>0</v>
          </cell>
          <cell r="EP362">
            <v>0</v>
          </cell>
          <cell r="EV362">
            <v>0</v>
          </cell>
          <cell r="FU362">
            <v>0</v>
          </cell>
        </row>
        <row r="363">
          <cell r="DQ363">
            <v>0</v>
          </cell>
          <cell r="DW363">
            <v>0</v>
          </cell>
          <cell r="EP363">
            <v>0</v>
          </cell>
          <cell r="EV363">
            <v>0</v>
          </cell>
          <cell r="FU363">
            <v>0</v>
          </cell>
        </row>
        <row r="364">
          <cell r="DQ364">
            <v>0</v>
          </cell>
          <cell r="DW364">
            <v>0</v>
          </cell>
          <cell r="EP364">
            <v>0</v>
          </cell>
          <cell r="EV364">
            <v>0</v>
          </cell>
          <cell r="FU364">
            <v>0</v>
          </cell>
        </row>
        <row r="365">
          <cell r="DQ365">
            <v>0</v>
          </cell>
          <cell r="DW365">
            <v>0</v>
          </cell>
          <cell r="EP365">
            <v>0</v>
          </cell>
          <cell r="EV365">
            <v>0</v>
          </cell>
          <cell r="FU365">
            <v>0</v>
          </cell>
        </row>
        <row r="366">
          <cell r="DQ366">
            <v>0</v>
          </cell>
          <cell r="DW366">
            <v>0</v>
          </cell>
          <cell r="EP366">
            <v>0</v>
          </cell>
          <cell r="EV366">
            <v>0</v>
          </cell>
          <cell r="FU366">
            <v>0</v>
          </cell>
        </row>
        <row r="367">
          <cell r="DQ367">
            <v>0</v>
          </cell>
          <cell r="DW367">
            <v>0</v>
          </cell>
          <cell r="EP367">
            <v>0</v>
          </cell>
          <cell r="EV367">
            <v>0</v>
          </cell>
          <cell r="FU367">
            <v>0</v>
          </cell>
        </row>
        <row r="368">
          <cell r="DQ368">
            <v>0</v>
          </cell>
          <cell r="DW368">
            <v>0</v>
          </cell>
          <cell r="EP368">
            <v>0</v>
          </cell>
          <cell r="EV368">
            <v>0</v>
          </cell>
          <cell r="FU368">
            <v>0</v>
          </cell>
        </row>
        <row r="369">
          <cell r="DQ369">
            <v>0</v>
          </cell>
          <cell r="DW369">
            <v>0</v>
          </cell>
          <cell r="EP369">
            <v>0</v>
          </cell>
          <cell r="EV369">
            <v>0</v>
          </cell>
          <cell r="FU369">
            <v>0</v>
          </cell>
        </row>
        <row r="370">
          <cell r="DQ370">
            <v>0</v>
          </cell>
          <cell r="DW370">
            <v>0</v>
          </cell>
          <cell r="EP370">
            <v>0</v>
          </cell>
          <cell r="EV370">
            <v>0</v>
          </cell>
          <cell r="FU370">
            <v>0</v>
          </cell>
        </row>
        <row r="371">
          <cell r="DQ371">
            <v>0</v>
          </cell>
          <cell r="DW371">
            <v>0</v>
          </cell>
          <cell r="EP371">
            <v>0</v>
          </cell>
          <cell r="EV371">
            <v>0</v>
          </cell>
          <cell r="FU371">
            <v>0</v>
          </cell>
        </row>
        <row r="372">
          <cell r="DQ372">
            <v>0</v>
          </cell>
          <cell r="DW372">
            <v>0</v>
          </cell>
          <cell r="EP372">
            <v>0</v>
          </cell>
          <cell r="EV372">
            <v>0</v>
          </cell>
          <cell r="FU372">
            <v>0</v>
          </cell>
        </row>
        <row r="373">
          <cell r="DQ373">
            <v>0</v>
          </cell>
          <cell r="DW373">
            <v>0</v>
          </cell>
          <cell r="EP373">
            <v>0</v>
          </cell>
          <cell r="EV373">
            <v>0</v>
          </cell>
          <cell r="FU373">
            <v>0</v>
          </cell>
        </row>
        <row r="374">
          <cell r="DQ374">
            <v>0</v>
          </cell>
          <cell r="DW374">
            <v>0</v>
          </cell>
          <cell r="EP374">
            <v>0</v>
          </cell>
          <cell r="EV374">
            <v>0</v>
          </cell>
          <cell r="FU374">
            <v>0</v>
          </cell>
        </row>
        <row r="375">
          <cell r="DQ375">
            <v>0</v>
          </cell>
          <cell r="DW375">
            <v>0</v>
          </cell>
          <cell r="EP375">
            <v>0</v>
          </cell>
          <cell r="EV375">
            <v>0</v>
          </cell>
          <cell r="FU375">
            <v>0</v>
          </cell>
        </row>
        <row r="376">
          <cell r="DQ376">
            <v>0</v>
          </cell>
          <cell r="DW376">
            <v>0</v>
          </cell>
          <cell r="EP376">
            <v>0</v>
          </cell>
          <cell r="EV376">
            <v>0</v>
          </cell>
          <cell r="FU376">
            <v>0</v>
          </cell>
        </row>
        <row r="377">
          <cell r="DQ377">
            <v>0</v>
          </cell>
          <cell r="DW377">
            <v>0</v>
          </cell>
          <cell r="EP377">
            <v>0</v>
          </cell>
          <cell r="EV377">
            <v>0</v>
          </cell>
          <cell r="FU377">
            <v>0</v>
          </cell>
        </row>
        <row r="378">
          <cell r="DQ378">
            <v>0</v>
          </cell>
          <cell r="DW378">
            <v>0</v>
          </cell>
          <cell r="EP378">
            <v>0</v>
          </cell>
          <cell r="EV378">
            <v>0</v>
          </cell>
          <cell r="FU378">
            <v>0</v>
          </cell>
        </row>
        <row r="379">
          <cell r="DQ379">
            <v>0</v>
          </cell>
          <cell r="DW379">
            <v>0</v>
          </cell>
          <cell r="EP379">
            <v>0</v>
          </cell>
          <cell r="EV379">
            <v>0</v>
          </cell>
          <cell r="FU379">
            <v>0</v>
          </cell>
        </row>
        <row r="380">
          <cell r="DQ380">
            <v>0</v>
          </cell>
          <cell r="DW380">
            <v>0</v>
          </cell>
          <cell r="EP380">
            <v>0</v>
          </cell>
          <cell r="EV380">
            <v>0</v>
          </cell>
          <cell r="FU380">
            <v>0</v>
          </cell>
        </row>
        <row r="381">
          <cell r="DQ381">
            <v>0</v>
          </cell>
          <cell r="DW381">
            <v>0</v>
          </cell>
          <cell r="EP381">
            <v>0</v>
          </cell>
          <cell r="EV381">
            <v>0</v>
          </cell>
          <cell r="FU381">
            <v>0</v>
          </cell>
        </row>
        <row r="382">
          <cell r="DQ382">
            <v>0</v>
          </cell>
          <cell r="DW382">
            <v>0</v>
          </cell>
          <cell r="EP382">
            <v>0</v>
          </cell>
          <cell r="EV382">
            <v>0</v>
          </cell>
          <cell r="FU382">
            <v>0</v>
          </cell>
        </row>
        <row r="383">
          <cell r="DQ383">
            <v>0</v>
          </cell>
          <cell r="DW383">
            <v>0</v>
          </cell>
          <cell r="EP383">
            <v>0</v>
          </cell>
          <cell r="EV383">
            <v>0</v>
          </cell>
          <cell r="FU383">
            <v>0</v>
          </cell>
        </row>
        <row r="384">
          <cell r="DQ384">
            <v>0</v>
          </cell>
          <cell r="DW384">
            <v>0</v>
          </cell>
          <cell r="EP384">
            <v>0</v>
          </cell>
          <cell r="EV384">
            <v>0</v>
          </cell>
          <cell r="FU384">
            <v>0</v>
          </cell>
        </row>
        <row r="385">
          <cell r="DQ385">
            <v>0</v>
          </cell>
          <cell r="DW385">
            <v>0</v>
          </cell>
          <cell r="EP385">
            <v>0</v>
          </cell>
          <cell r="EV385">
            <v>0</v>
          </cell>
          <cell r="FU385">
            <v>0</v>
          </cell>
        </row>
        <row r="386">
          <cell r="DQ386">
            <v>0</v>
          </cell>
          <cell r="DW386">
            <v>0</v>
          </cell>
          <cell r="EP386">
            <v>0</v>
          </cell>
          <cell r="EV386">
            <v>0</v>
          </cell>
          <cell r="FU386">
            <v>0</v>
          </cell>
        </row>
        <row r="387">
          <cell r="DQ387">
            <v>0</v>
          </cell>
          <cell r="DW387">
            <v>0</v>
          </cell>
          <cell r="EP387">
            <v>0</v>
          </cell>
          <cell r="EV387">
            <v>0</v>
          </cell>
          <cell r="FU387">
            <v>0</v>
          </cell>
        </row>
        <row r="388">
          <cell r="DQ388">
            <v>0</v>
          </cell>
          <cell r="DW388">
            <v>0</v>
          </cell>
          <cell r="EP388">
            <v>0</v>
          </cell>
          <cell r="EV388">
            <v>0</v>
          </cell>
          <cell r="FU388">
            <v>0</v>
          </cell>
        </row>
        <row r="389">
          <cell r="DQ389">
            <v>0</v>
          </cell>
          <cell r="DW389">
            <v>0</v>
          </cell>
          <cell r="EP389">
            <v>0</v>
          </cell>
          <cell r="EV389">
            <v>0</v>
          </cell>
          <cell r="FU389">
            <v>0</v>
          </cell>
        </row>
        <row r="390">
          <cell r="DQ390">
            <v>0</v>
          </cell>
          <cell r="DW390">
            <v>0</v>
          </cell>
          <cell r="EP390">
            <v>0</v>
          </cell>
          <cell r="EV390">
            <v>0</v>
          </cell>
          <cell r="FU390">
            <v>0</v>
          </cell>
        </row>
        <row r="391">
          <cell r="DQ391">
            <v>0</v>
          </cell>
          <cell r="DW391">
            <v>0</v>
          </cell>
          <cell r="EP391">
            <v>0</v>
          </cell>
          <cell r="EV391">
            <v>0</v>
          </cell>
          <cell r="FU391">
            <v>0</v>
          </cell>
        </row>
        <row r="392">
          <cell r="DQ392">
            <v>0</v>
          </cell>
          <cell r="DW392">
            <v>0</v>
          </cell>
          <cell r="EP392">
            <v>0</v>
          </cell>
          <cell r="EV392">
            <v>0</v>
          </cell>
          <cell r="FU392">
            <v>0</v>
          </cell>
        </row>
        <row r="393">
          <cell r="DQ393">
            <v>0</v>
          </cell>
          <cell r="DW393">
            <v>0</v>
          </cell>
          <cell r="EP393">
            <v>0</v>
          </cell>
          <cell r="EV393">
            <v>0</v>
          </cell>
          <cell r="FU393">
            <v>0</v>
          </cell>
        </row>
        <row r="394">
          <cell r="DQ394">
            <v>0</v>
          </cell>
          <cell r="DW394">
            <v>0</v>
          </cell>
          <cell r="EP394">
            <v>0</v>
          </cell>
          <cell r="EV394">
            <v>0</v>
          </cell>
          <cell r="FU394">
            <v>0</v>
          </cell>
        </row>
        <row r="395">
          <cell r="DQ395">
            <v>0</v>
          </cell>
          <cell r="DW395">
            <v>0</v>
          </cell>
          <cell r="EP395">
            <v>0</v>
          </cell>
          <cell r="EV395">
            <v>0</v>
          </cell>
          <cell r="FU395">
            <v>0</v>
          </cell>
        </row>
        <row r="396">
          <cell r="DQ396">
            <v>0</v>
          </cell>
          <cell r="DW396">
            <v>0</v>
          </cell>
          <cell r="EP396">
            <v>0</v>
          </cell>
          <cell r="EV396">
            <v>0</v>
          </cell>
          <cell r="FU396">
            <v>0</v>
          </cell>
        </row>
        <row r="397">
          <cell r="DQ397">
            <v>0</v>
          </cell>
          <cell r="DW397">
            <v>0</v>
          </cell>
          <cell r="EP397">
            <v>0</v>
          </cell>
          <cell r="EV397">
            <v>0</v>
          </cell>
          <cell r="FU397">
            <v>0</v>
          </cell>
        </row>
        <row r="398">
          <cell r="DQ398">
            <v>0</v>
          </cell>
          <cell r="DW398">
            <v>0</v>
          </cell>
          <cell r="EP398">
            <v>0</v>
          </cell>
          <cell r="EV398">
            <v>0</v>
          </cell>
          <cell r="FU398">
            <v>0</v>
          </cell>
        </row>
        <row r="399">
          <cell r="DQ399">
            <v>0</v>
          </cell>
          <cell r="DW399">
            <v>0</v>
          </cell>
          <cell r="EP399">
            <v>0</v>
          </cell>
          <cell r="EV399">
            <v>0</v>
          </cell>
          <cell r="FU399">
            <v>0</v>
          </cell>
        </row>
        <row r="400">
          <cell r="DQ400">
            <v>0</v>
          </cell>
          <cell r="DW400">
            <v>0</v>
          </cell>
          <cell r="EP400">
            <v>0</v>
          </cell>
          <cell r="EV400">
            <v>0</v>
          </cell>
          <cell r="FU400">
            <v>0</v>
          </cell>
        </row>
        <row r="401">
          <cell r="DQ401">
            <v>0</v>
          </cell>
          <cell r="DW401">
            <v>0</v>
          </cell>
          <cell r="EP401">
            <v>0</v>
          </cell>
          <cell r="EV401">
            <v>0</v>
          </cell>
          <cell r="FU401">
            <v>0</v>
          </cell>
        </row>
        <row r="402">
          <cell r="DQ402">
            <v>0</v>
          </cell>
          <cell r="DW402">
            <v>0</v>
          </cell>
          <cell r="EP402">
            <v>0</v>
          </cell>
          <cell r="EV402">
            <v>0</v>
          </cell>
          <cell r="FU402">
            <v>0</v>
          </cell>
        </row>
        <row r="403">
          <cell r="DQ403">
            <v>0</v>
          </cell>
          <cell r="DW403">
            <v>0</v>
          </cell>
          <cell r="EP403">
            <v>0</v>
          </cell>
          <cell r="EV403">
            <v>0</v>
          </cell>
          <cell r="FU403">
            <v>0</v>
          </cell>
        </row>
        <row r="404">
          <cell r="DQ404">
            <v>0</v>
          </cell>
          <cell r="DW404">
            <v>0</v>
          </cell>
          <cell r="EP404">
            <v>0</v>
          </cell>
          <cell r="EV404">
            <v>0</v>
          </cell>
          <cell r="FU404">
            <v>0</v>
          </cell>
        </row>
        <row r="405">
          <cell r="DQ405">
            <v>0</v>
          </cell>
          <cell r="DW405">
            <v>0</v>
          </cell>
          <cell r="EP405">
            <v>0</v>
          </cell>
          <cell r="EV405">
            <v>0</v>
          </cell>
          <cell r="FU405">
            <v>0</v>
          </cell>
        </row>
        <row r="406">
          <cell r="DQ406">
            <v>0</v>
          </cell>
          <cell r="DW406">
            <v>0</v>
          </cell>
          <cell r="EP406">
            <v>0</v>
          </cell>
          <cell r="EV406">
            <v>0</v>
          </cell>
          <cell r="FU406">
            <v>0</v>
          </cell>
        </row>
        <row r="407">
          <cell r="DQ407">
            <v>0</v>
          </cell>
          <cell r="DW407">
            <v>0</v>
          </cell>
          <cell r="EP407">
            <v>0</v>
          </cell>
          <cell r="EV407">
            <v>0</v>
          </cell>
          <cell r="FU407">
            <v>0</v>
          </cell>
        </row>
        <row r="408">
          <cell r="DQ408">
            <v>0</v>
          </cell>
          <cell r="DW408">
            <v>0</v>
          </cell>
          <cell r="EP408">
            <v>0</v>
          </cell>
          <cell r="EV408">
            <v>0</v>
          </cell>
          <cell r="FU408">
            <v>0</v>
          </cell>
        </row>
        <row r="409">
          <cell r="DQ409">
            <v>0</v>
          </cell>
          <cell r="DW409">
            <v>0</v>
          </cell>
          <cell r="EP409">
            <v>0</v>
          </cell>
          <cell r="EV409">
            <v>0</v>
          </cell>
          <cell r="FU409">
            <v>0</v>
          </cell>
        </row>
        <row r="410">
          <cell r="DQ410">
            <v>0</v>
          </cell>
          <cell r="DW410">
            <v>0</v>
          </cell>
          <cell r="EP410">
            <v>0</v>
          </cell>
          <cell r="EV410">
            <v>0</v>
          </cell>
          <cell r="FU410">
            <v>0</v>
          </cell>
        </row>
        <row r="411">
          <cell r="DQ411">
            <v>0</v>
          </cell>
          <cell r="DW411">
            <v>0</v>
          </cell>
          <cell r="EP411">
            <v>0</v>
          </cell>
          <cell r="EV411">
            <v>0</v>
          </cell>
          <cell r="FU411">
            <v>0</v>
          </cell>
        </row>
        <row r="412">
          <cell r="DQ412">
            <v>0</v>
          </cell>
          <cell r="DW412">
            <v>0</v>
          </cell>
          <cell r="EP412">
            <v>0</v>
          </cell>
          <cell r="EV412">
            <v>0</v>
          </cell>
          <cell r="FU412">
            <v>0</v>
          </cell>
        </row>
        <row r="413">
          <cell r="DQ413">
            <v>0</v>
          </cell>
          <cell r="DW413">
            <v>0</v>
          </cell>
          <cell r="EP413">
            <v>0</v>
          </cell>
          <cell r="EV413">
            <v>0</v>
          </cell>
          <cell r="FU413">
            <v>0</v>
          </cell>
        </row>
        <row r="414">
          <cell r="DQ414">
            <v>0</v>
          </cell>
          <cell r="DW414">
            <v>0</v>
          </cell>
          <cell r="EP414">
            <v>0</v>
          </cell>
          <cell r="EV414">
            <v>0</v>
          </cell>
          <cell r="FU414">
            <v>0</v>
          </cell>
        </row>
      </sheetData>
      <sheetData sheetId="10"/>
      <sheetData sheetId="11">
        <row r="6">
          <cell r="A6">
            <v>0</v>
          </cell>
        </row>
      </sheetData>
      <sheetData sheetId="12">
        <row r="5">
          <cell r="C5">
            <v>2023</v>
          </cell>
        </row>
        <row r="6">
          <cell r="C6" t="str">
            <v>Tennessee</v>
          </cell>
        </row>
        <row r="7">
          <cell r="C7" t="str">
            <v>Statewide Average</v>
          </cell>
        </row>
        <row r="8">
          <cell r="C8" t="str">
            <v>Electric</v>
          </cell>
        </row>
        <row r="11">
          <cell r="B11" t="str">
            <v>Mother</v>
          </cell>
          <cell r="E11">
            <v>30</v>
          </cell>
          <cell r="G11" t="str">
            <v>No</v>
          </cell>
          <cell r="H11" t="str">
            <v>No</v>
          </cell>
          <cell r="J11" t="str">
            <v>No</v>
          </cell>
        </row>
        <row r="18">
          <cell r="C18" t="str">
            <v>Yes</v>
          </cell>
          <cell r="D18">
            <v>8</v>
          </cell>
          <cell r="E18" t="str">
            <v>Female</v>
          </cell>
          <cell r="H18" t="str">
            <v>No</v>
          </cell>
          <cell r="I18" t="str">
            <v>K-12</v>
          </cell>
          <cell r="J18" t="str">
            <v>Center</v>
          </cell>
          <cell r="M18" t="str">
            <v>State Rate</v>
          </cell>
        </row>
        <row r="19">
          <cell r="C19" t="str">
            <v>Yes</v>
          </cell>
          <cell r="D19">
            <v>2</v>
          </cell>
          <cell r="E19" t="str">
            <v>Male</v>
          </cell>
          <cell r="H19" t="str">
            <v>No</v>
          </cell>
          <cell r="I19" t="str">
            <v>No</v>
          </cell>
          <cell r="J19" t="str">
            <v>Center</v>
          </cell>
          <cell r="M19" t="str">
            <v>State Rate</v>
          </cell>
        </row>
        <row r="26">
          <cell r="D26" t="b">
            <v>0</v>
          </cell>
        </row>
        <row r="27">
          <cell r="D27" t="b">
            <v>1</v>
          </cell>
        </row>
        <row r="28">
          <cell r="D28" t="b">
            <v>1</v>
          </cell>
        </row>
        <row r="29">
          <cell r="D29" t="b">
            <v>1</v>
          </cell>
        </row>
        <row r="30">
          <cell r="D30" t="b">
            <v>1</v>
          </cell>
        </row>
        <row r="31">
          <cell r="D31" t="b">
            <v>1</v>
          </cell>
        </row>
        <row r="32">
          <cell r="D32" t="b">
            <v>1</v>
          </cell>
        </row>
        <row r="33">
          <cell r="D33" t="b">
            <v>1</v>
          </cell>
        </row>
        <row r="34">
          <cell r="D34" t="b">
            <v>0</v>
          </cell>
        </row>
        <row r="35">
          <cell r="D35" t="b">
            <v>1</v>
          </cell>
        </row>
        <row r="36">
          <cell r="D36" t="b">
            <v>1</v>
          </cell>
        </row>
        <row r="37">
          <cell r="D37" t="b">
            <v>1</v>
          </cell>
        </row>
        <row r="38">
          <cell r="D38" t="b">
            <v>1</v>
          </cell>
        </row>
        <row r="39">
          <cell r="D39" t="b">
            <v>0</v>
          </cell>
        </row>
        <row r="40">
          <cell r="D40" t="b">
            <v>0</v>
          </cell>
        </row>
        <row r="41">
          <cell r="D41" t="b">
            <v>0</v>
          </cell>
        </row>
        <row r="42">
          <cell r="D42" t="b">
            <v>0</v>
          </cell>
        </row>
        <row r="43">
          <cell r="D43" t="b">
            <v>0</v>
          </cell>
        </row>
        <row r="44">
          <cell r="D44" t="b">
            <v>1</v>
          </cell>
        </row>
      </sheetData>
      <sheetData sheetId="13">
        <row r="2">
          <cell r="R2">
            <v>1</v>
          </cell>
          <cell r="S2">
            <v>2</v>
          </cell>
          <cell r="T2">
            <v>3</v>
          </cell>
          <cell r="U2">
            <v>4</v>
          </cell>
          <cell r="V2">
            <v>5</v>
          </cell>
          <cell r="W2">
            <v>6</v>
          </cell>
          <cell r="X2">
            <v>7</v>
          </cell>
          <cell r="Y2">
            <v>8</v>
          </cell>
          <cell r="Z2">
            <v>9</v>
          </cell>
          <cell r="AA2">
            <v>10</v>
          </cell>
          <cell r="AB2">
            <v>11</v>
          </cell>
          <cell r="AC2">
            <v>12</v>
          </cell>
          <cell r="AD2">
            <v>13</v>
          </cell>
          <cell r="AE2">
            <v>14</v>
          </cell>
          <cell r="AF2">
            <v>15</v>
          </cell>
          <cell r="AG2">
            <v>16</v>
          </cell>
          <cell r="AH2">
            <v>17</v>
          </cell>
          <cell r="AI2">
            <v>18</v>
          </cell>
          <cell r="AJ2">
            <v>19</v>
          </cell>
          <cell r="AK2">
            <v>20</v>
          </cell>
          <cell r="AL2">
            <v>21</v>
          </cell>
          <cell r="AM2">
            <v>22</v>
          </cell>
          <cell r="AN2">
            <v>23</v>
          </cell>
          <cell r="AO2">
            <v>24</v>
          </cell>
          <cell r="AP2">
            <v>25</v>
          </cell>
          <cell r="AQ2">
            <v>26</v>
          </cell>
          <cell r="AR2">
            <v>27</v>
          </cell>
          <cell r="AS2">
            <v>28</v>
          </cell>
          <cell r="AT2">
            <v>29</v>
          </cell>
          <cell r="AU2">
            <v>30</v>
          </cell>
          <cell r="AV2">
            <v>31</v>
          </cell>
          <cell r="AW2">
            <v>32</v>
          </cell>
          <cell r="AX2">
            <v>33</v>
          </cell>
          <cell r="AY2">
            <v>34</v>
          </cell>
          <cell r="AZ2">
            <v>35</v>
          </cell>
          <cell r="BA2">
            <v>36</v>
          </cell>
          <cell r="BB2">
            <v>37</v>
          </cell>
          <cell r="BC2">
            <v>38</v>
          </cell>
          <cell r="BD2">
            <v>39</v>
          </cell>
          <cell r="BE2">
            <v>40</v>
          </cell>
          <cell r="BF2">
            <v>41</v>
          </cell>
          <cell r="BG2">
            <v>42</v>
          </cell>
          <cell r="BH2">
            <v>43</v>
          </cell>
          <cell r="BI2">
            <v>44</v>
          </cell>
          <cell r="BJ2">
            <v>45</v>
          </cell>
          <cell r="BK2">
            <v>46</v>
          </cell>
          <cell r="BL2">
            <v>47</v>
          </cell>
          <cell r="BM2">
            <v>48</v>
          </cell>
          <cell r="BN2">
            <v>49</v>
          </cell>
          <cell r="BO2">
            <v>50</v>
          </cell>
          <cell r="BP2">
            <v>51</v>
          </cell>
          <cell r="BQ2">
            <v>52</v>
          </cell>
          <cell r="BR2">
            <v>53</v>
          </cell>
          <cell r="BS2">
            <v>54</v>
          </cell>
          <cell r="BT2">
            <v>55</v>
          </cell>
          <cell r="BU2">
            <v>56</v>
          </cell>
          <cell r="BV2">
            <v>57</v>
          </cell>
          <cell r="BW2">
            <v>58</v>
          </cell>
          <cell r="BX2">
            <v>59</v>
          </cell>
          <cell r="BY2">
            <v>60</v>
          </cell>
          <cell r="BZ2">
            <v>61</v>
          </cell>
          <cell r="CA2">
            <v>62</v>
          </cell>
          <cell r="CB2">
            <v>63</v>
          </cell>
          <cell r="CC2">
            <v>64</v>
          </cell>
          <cell r="CD2">
            <v>65</v>
          </cell>
          <cell r="CE2">
            <v>66</v>
          </cell>
          <cell r="CF2">
            <v>67</v>
          </cell>
          <cell r="CG2">
            <v>68</v>
          </cell>
          <cell r="CH2">
            <v>69</v>
          </cell>
          <cell r="CI2">
            <v>70</v>
          </cell>
          <cell r="CJ2">
            <v>71</v>
          </cell>
          <cell r="CK2">
            <v>72</v>
          </cell>
          <cell r="CL2">
            <v>73</v>
          </cell>
          <cell r="CM2">
            <v>74</v>
          </cell>
          <cell r="CN2">
            <v>75</v>
          </cell>
          <cell r="CO2">
            <v>76</v>
          </cell>
          <cell r="CP2">
            <v>77</v>
          </cell>
          <cell r="CQ2">
            <v>78</v>
          </cell>
          <cell r="CR2">
            <v>79</v>
          </cell>
          <cell r="CS2">
            <v>80</v>
          </cell>
          <cell r="CT2">
            <v>81</v>
          </cell>
          <cell r="CU2">
            <v>82</v>
          </cell>
          <cell r="CV2">
            <v>83</v>
          </cell>
          <cell r="CW2">
            <v>84</v>
          </cell>
          <cell r="CX2">
            <v>85</v>
          </cell>
          <cell r="CY2">
            <v>86</v>
          </cell>
          <cell r="CZ2">
            <v>87</v>
          </cell>
          <cell r="DA2">
            <v>88</v>
          </cell>
          <cell r="DB2">
            <v>89</v>
          </cell>
          <cell r="DC2">
            <v>90</v>
          </cell>
          <cell r="DD2">
            <v>91</v>
          </cell>
          <cell r="DE2">
            <v>92</v>
          </cell>
          <cell r="DF2">
            <v>93</v>
          </cell>
          <cell r="DG2">
            <v>94</v>
          </cell>
          <cell r="DH2">
            <v>95</v>
          </cell>
          <cell r="DI2">
            <v>96</v>
          </cell>
          <cell r="DJ2">
            <v>97</v>
          </cell>
          <cell r="DK2">
            <v>98</v>
          </cell>
          <cell r="DL2">
            <v>99</v>
          </cell>
          <cell r="DM2">
            <v>100</v>
          </cell>
          <cell r="DN2">
            <v>101</v>
          </cell>
          <cell r="DO2">
            <v>102</v>
          </cell>
          <cell r="DP2">
            <v>103</v>
          </cell>
          <cell r="DQ2">
            <v>104</v>
          </cell>
          <cell r="DR2">
            <v>105</v>
          </cell>
          <cell r="DS2">
            <v>106</v>
          </cell>
          <cell r="DT2">
            <v>107</v>
          </cell>
          <cell r="DU2">
            <v>108</v>
          </cell>
          <cell r="DV2">
            <v>109</v>
          </cell>
          <cell r="DW2">
            <v>110</v>
          </cell>
          <cell r="DX2">
            <v>111</v>
          </cell>
          <cell r="DY2">
            <v>112</v>
          </cell>
          <cell r="DZ2">
            <v>113</v>
          </cell>
          <cell r="EA2">
            <v>114</v>
          </cell>
          <cell r="EB2">
            <v>115</v>
          </cell>
          <cell r="EC2">
            <v>116</v>
          </cell>
          <cell r="ED2">
            <v>117</v>
          </cell>
          <cell r="EE2">
            <v>118</v>
          </cell>
          <cell r="EF2">
            <v>119</v>
          </cell>
          <cell r="EG2">
            <v>120</v>
          </cell>
          <cell r="EH2">
            <v>121</v>
          </cell>
          <cell r="EI2">
            <v>122</v>
          </cell>
          <cell r="EJ2">
            <v>123</v>
          </cell>
          <cell r="EK2">
            <v>124</v>
          </cell>
          <cell r="EL2">
            <v>125</v>
          </cell>
          <cell r="EM2">
            <v>126</v>
          </cell>
          <cell r="EN2">
            <v>127</v>
          </cell>
          <cell r="EO2">
            <v>128</v>
          </cell>
          <cell r="EP2">
            <v>129</v>
          </cell>
          <cell r="EQ2">
            <v>130</v>
          </cell>
          <cell r="ER2">
            <v>131</v>
          </cell>
          <cell r="ES2">
            <v>132</v>
          </cell>
          <cell r="ET2">
            <v>133</v>
          </cell>
          <cell r="EU2">
            <v>134</v>
          </cell>
          <cell r="EV2">
            <v>135</v>
          </cell>
          <cell r="EW2">
            <v>136</v>
          </cell>
          <cell r="EX2">
            <v>137</v>
          </cell>
          <cell r="EY2">
            <v>138</v>
          </cell>
          <cell r="EZ2">
            <v>139</v>
          </cell>
          <cell r="FA2">
            <v>140</v>
          </cell>
          <cell r="FB2">
            <v>141</v>
          </cell>
          <cell r="FC2">
            <v>142</v>
          </cell>
          <cell r="FD2">
            <v>143</v>
          </cell>
          <cell r="FE2">
            <v>144</v>
          </cell>
          <cell r="FF2">
            <v>145</v>
          </cell>
          <cell r="FG2">
            <v>146</v>
          </cell>
          <cell r="FH2">
            <v>147</v>
          </cell>
          <cell r="FI2">
            <v>148</v>
          </cell>
          <cell r="FJ2">
            <v>149</v>
          </cell>
          <cell r="FK2">
            <v>150</v>
          </cell>
          <cell r="FL2">
            <v>151</v>
          </cell>
          <cell r="FM2">
            <v>152</v>
          </cell>
          <cell r="FN2">
            <v>153</v>
          </cell>
          <cell r="FO2">
            <v>154</v>
          </cell>
          <cell r="FP2">
            <v>155</v>
          </cell>
          <cell r="FQ2">
            <v>156</v>
          </cell>
          <cell r="FR2">
            <v>157</v>
          </cell>
          <cell r="FS2">
            <v>158</v>
          </cell>
          <cell r="FT2">
            <v>159</v>
          </cell>
          <cell r="FU2">
            <v>160</v>
          </cell>
          <cell r="FV2">
            <v>161</v>
          </cell>
          <cell r="FW2">
            <v>162</v>
          </cell>
          <cell r="FX2">
            <v>163</v>
          </cell>
          <cell r="FY2">
            <v>164</v>
          </cell>
          <cell r="FZ2">
            <v>165</v>
          </cell>
          <cell r="GA2">
            <v>166</v>
          </cell>
          <cell r="GB2">
            <v>167</v>
          </cell>
          <cell r="GC2">
            <v>168</v>
          </cell>
          <cell r="GD2">
            <v>169</v>
          </cell>
          <cell r="GE2">
            <v>170</v>
          </cell>
          <cell r="GF2">
            <v>171</v>
          </cell>
          <cell r="GG2">
            <v>172</v>
          </cell>
          <cell r="GH2">
            <v>173</v>
          </cell>
          <cell r="GI2">
            <v>174</v>
          </cell>
          <cell r="GJ2">
            <v>175</v>
          </cell>
          <cell r="GK2">
            <v>176</v>
          </cell>
          <cell r="GL2">
            <v>177</v>
          </cell>
          <cell r="GM2">
            <v>178</v>
          </cell>
          <cell r="GN2">
            <v>179</v>
          </cell>
          <cell r="GO2">
            <v>180</v>
          </cell>
          <cell r="GP2">
            <v>181</v>
          </cell>
          <cell r="GQ2">
            <v>182</v>
          </cell>
          <cell r="GR2">
            <v>183</v>
          </cell>
          <cell r="GS2">
            <v>184</v>
          </cell>
          <cell r="GT2">
            <v>185</v>
          </cell>
          <cell r="GU2">
            <v>186</v>
          </cell>
          <cell r="GV2">
            <v>187</v>
          </cell>
          <cell r="GW2">
            <v>188</v>
          </cell>
          <cell r="GX2">
            <v>189</v>
          </cell>
          <cell r="GY2">
            <v>190</v>
          </cell>
          <cell r="GZ2">
            <v>191</v>
          </cell>
          <cell r="HA2">
            <v>192</v>
          </cell>
          <cell r="HB2">
            <v>193</v>
          </cell>
          <cell r="HC2">
            <v>194</v>
          </cell>
          <cell r="HD2">
            <v>195</v>
          </cell>
          <cell r="HE2">
            <v>196</v>
          </cell>
          <cell r="HF2">
            <v>197</v>
          </cell>
          <cell r="HG2">
            <v>198</v>
          </cell>
          <cell r="HH2">
            <v>199</v>
          </cell>
          <cell r="HI2">
            <v>200</v>
          </cell>
          <cell r="HJ2">
            <v>201</v>
          </cell>
        </row>
        <row r="3">
          <cell r="D3" t="str">
            <v>Tennessee</v>
          </cell>
        </row>
        <row r="4">
          <cell r="R4">
            <v>0</v>
          </cell>
          <cell r="S4">
            <v>1.3</v>
          </cell>
          <cell r="T4">
            <v>2.6</v>
          </cell>
          <cell r="U4">
            <v>4</v>
          </cell>
          <cell r="V4">
            <v>5.3</v>
          </cell>
          <cell r="W4">
            <v>6.6</v>
          </cell>
          <cell r="X4">
            <v>7.9</v>
          </cell>
          <cell r="Y4">
            <v>9.3000000000000007</v>
          </cell>
          <cell r="Z4">
            <v>10.6</v>
          </cell>
          <cell r="AA4">
            <v>11.9</v>
          </cell>
          <cell r="AB4">
            <v>13.2</v>
          </cell>
          <cell r="AC4">
            <v>14.5</v>
          </cell>
          <cell r="AD4">
            <v>15.9</v>
          </cell>
          <cell r="AE4">
            <v>17.2</v>
          </cell>
          <cell r="AF4">
            <v>18.5</v>
          </cell>
          <cell r="AG4">
            <v>19.8</v>
          </cell>
          <cell r="AH4">
            <v>21.1</v>
          </cell>
          <cell r="AI4">
            <v>22.5</v>
          </cell>
          <cell r="AJ4">
            <v>23.8</v>
          </cell>
          <cell r="AK4">
            <v>25.1</v>
          </cell>
          <cell r="AL4">
            <v>26.4</v>
          </cell>
          <cell r="AM4">
            <v>27.8</v>
          </cell>
          <cell r="AN4">
            <v>29.1</v>
          </cell>
          <cell r="AO4">
            <v>30.4</v>
          </cell>
          <cell r="AP4">
            <v>31.7</v>
          </cell>
          <cell r="AQ4">
            <v>33</v>
          </cell>
          <cell r="AR4">
            <v>34.4</v>
          </cell>
          <cell r="AS4">
            <v>35.700000000000003</v>
          </cell>
          <cell r="AT4">
            <v>37</v>
          </cell>
          <cell r="AU4">
            <v>38.299999999999997</v>
          </cell>
          <cell r="AV4">
            <v>39.700000000000003</v>
          </cell>
          <cell r="AW4">
            <v>40</v>
          </cell>
          <cell r="AX4">
            <v>40</v>
          </cell>
          <cell r="AY4">
            <v>40</v>
          </cell>
          <cell r="AZ4">
            <v>40</v>
          </cell>
          <cell r="BA4">
            <v>40</v>
          </cell>
          <cell r="BB4">
            <v>40</v>
          </cell>
          <cell r="BC4">
            <v>40</v>
          </cell>
          <cell r="BD4">
            <v>40</v>
          </cell>
          <cell r="BE4">
            <v>40</v>
          </cell>
          <cell r="BF4">
            <v>40</v>
          </cell>
          <cell r="BG4">
            <v>40</v>
          </cell>
          <cell r="BH4">
            <v>40</v>
          </cell>
          <cell r="BI4">
            <v>40</v>
          </cell>
          <cell r="BJ4">
            <v>40</v>
          </cell>
          <cell r="BK4">
            <v>40</v>
          </cell>
          <cell r="BL4">
            <v>40</v>
          </cell>
          <cell r="BM4">
            <v>40</v>
          </cell>
          <cell r="BN4">
            <v>40</v>
          </cell>
          <cell r="BO4">
            <v>40</v>
          </cell>
          <cell r="BP4">
            <v>40</v>
          </cell>
          <cell r="BQ4">
            <v>40</v>
          </cell>
          <cell r="BR4">
            <v>40</v>
          </cell>
          <cell r="BS4">
            <v>40</v>
          </cell>
          <cell r="BT4">
            <v>40</v>
          </cell>
          <cell r="BU4">
            <v>40</v>
          </cell>
          <cell r="BV4">
            <v>40</v>
          </cell>
          <cell r="BW4">
            <v>40</v>
          </cell>
          <cell r="BX4">
            <v>40</v>
          </cell>
          <cell r="BY4">
            <v>40</v>
          </cell>
          <cell r="BZ4">
            <v>40</v>
          </cell>
          <cell r="CA4">
            <v>40</v>
          </cell>
          <cell r="CB4">
            <v>40</v>
          </cell>
          <cell r="CC4">
            <v>40</v>
          </cell>
          <cell r="CD4">
            <v>40</v>
          </cell>
          <cell r="CE4">
            <v>40</v>
          </cell>
          <cell r="CF4">
            <v>40</v>
          </cell>
          <cell r="CG4">
            <v>40</v>
          </cell>
          <cell r="CH4">
            <v>40</v>
          </cell>
          <cell r="CI4">
            <v>40</v>
          </cell>
          <cell r="CJ4">
            <v>40</v>
          </cell>
          <cell r="CK4">
            <v>40</v>
          </cell>
          <cell r="CL4">
            <v>40</v>
          </cell>
          <cell r="CM4">
            <v>40</v>
          </cell>
          <cell r="CN4">
            <v>40</v>
          </cell>
          <cell r="CO4">
            <v>40</v>
          </cell>
          <cell r="CP4">
            <v>40</v>
          </cell>
          <cell r="CQ4">
            <v>40</v>
          </cell>
          <cell r="CR4">
            <v>40</v>
          </cell>
          <cell r="CS4">
            <v>40</v>
          </cell>
          <cell r="CT4">
            <v>40</v>
          </cell>
          <cell r="CU4">
            <v>40</v>
          </cell>
          <cell r="CV4">
            <v>40</v>
          </cell>
          <cell r="CW4">
            <v>40</v>
          </cell>
          <cell r="CX4">
            <v>40</v>
          </cell>
          <cell r="CY4">
            <v>40</v>
          </cell>
          <cell r="CZ4">
            <v>40</v>
          </cell>
          <cell r="DA4">
            <v>40</v>
          </cell>
          <cell r="DB4">
            <v>40</v>
          </cell>
          <cell r="DC4">
            <v>40</v>
          </cell>
          <cell r="DD4">
            <v>40</v>
          </cell>
          <cell r="DE4">
            <v>40</v>
          </cell>
          <cell r="DF4">
            <v>40</v>
          </cell>
          <cell r="DG4">
            <v>40</v>
          </cell>
          <cell r="DH4">
            <v>40</v>
          </cell>
          <cell r="DI4">
            <v>40</v>
          </cell>
          <cell r="DJ4">
            <v>40</v>
          </cell>
          <cell r="DK4">
            <v>40</v>
          </cell>
          <cell r="DL4">
            <v>40</v>
          </cell>
          <cell r="DM4">
            <v>40</v>
          </cell>
          <cell r="DN4">
            <v>40</v>
          </cell>
          <cell r="DO4">
            <v>40</v>
          </cell>
          <cell r="DP4">
            <v>40</v>
          </cell>
          <cell r="DQ4">
            <v>40</v>
          </cell>
          <cell r="DR4">
            <v>40</v>
          </cell>
          <cell r="DS4">
            <v>40</v>
          </cell>
          <cell r="DT4">
            <v>40</v>
          </cell>
          <cell r="DU4">
            <v>40</v>
          </cell>
          <cell r="DV4">
            <v>40</v>
          </cell>
          <cell r="DW4">
            <v>40</v>
          </cell>
          <cell r="DX4">
            <v>40</v>
          </cell>
          <cell r="DY4">
            <v>40</v>
          </cell>
          <cell r="DZ4">
            <v>40</v>
          </cell>
          <cell r="EA4">
            <v>40</v>
          </cell>
          <cell r="EB4">
            <v>40</v>
          </cell>
          <cell r="EC4">
            <v>40</v>
          </cell>
          <cell r="ED4">
            <v>40</v>
          </cell>
          <cell r="EE4">
            <v>40</v>
          </cell>
          <cell r="EF4">
            <v>40</v>
          </cell>
          <cell r="EG4">
            <v>40</v>
          </cell>
          <cell r="EH4">
            <v>40</v>
          </cell>
          <cell r="EI4">
            <v>40</v>
          </cell>
          <cell r="EJ4">
            <v>40</v>
          </cell>
          <cell r="EK4">
            <v>40</v>
          </cell>
          <cell r="EL4">
            <v>40</v>
          </cell>
          <cell r="EM4">
            <v>40</v>
          </cell>
          <cell r="EN4">
            <v>40</v>
          </cell>
          <cell r="EO4">
            <v>40</v>
          </cell>
          <cell r="EP4">
            <v>40</v>
          </cell>
          <cell r="EQ4">
            <v>40</v>
          </cell>
          <cell r="ER4">
            <v>40</v>
          </cell>
          <cell r="ES4">
            <v>40</v>
          </cell>
          <cell r="ET4">
            <v>40</v>
          </cell>
          <cell r="EU4">
            <v>40</v>
          </cell>
          <cell r="EV4">
            <v>40</v>
          </cell>
          <cell r="EW4">
            <v>40</v>
          </cell>
          <cell r="EX4">
            <v>40</v>
          </cell>
          <cell r="EY4">
            <v>40</v>
          </cell>
          <cell r="EZ4">
            <v>40</v>
          </cell>
          <cell r="FA4">
            <v>40</v>
          </cell>
          <cell r="FB4">
            <v>40</v>
          </cell>
          <cell r="FC4">
            <v>40</v>
          </cell>
          <cell r="FD4">
            <v>40</v>
          </cell>
          <cell r="FE4">
            <v>40</v>
          </cell>
          <cell r="FF4">
            <v>40</v>
          </cell>
          <cell r="FG4">
            <v>40</v>
          </cell>
          <cell r="FH4">
            <v>40</v>
          </cell>
          <cell r="FI4">
            <v>40</v>
          </cell>
          <cell r="FJ4">
            <v>40</v>
          </cell>
          <cell r="FK4">
            <v>40</v>
          </cell>
          <cell r="FL4">
            <v>40</v>
          </cell>
          <cell r="FM4">
            <v>40</v>
          </cell>
          <cell r="FN4">
            <v>40</v>
          </cell>
          <cell r="FO4">
            <v>40</v>
          </cell>
          <cell r="FP4">
            <v>40</v>
          </cell>
          <cell r="FQ4">
            <v>40</v>
          </cell>
          <cell r="FR4">
            <v>40</v>
          </cell>
          <cell r="FS4">
            <v>40</v>
          </cell>
          <cell r="FT4">
            <v>40</v>
          </cell>
          <cell r="FU4">
            <v>40</v>
          </cell>
          <cell r="FV4">
            <v>40</v>
          </cell>
          <cell r="FW4">
            <v>40</v>
          </cell>
          <cell r="FX4">
            <v>40</v>
          </cell>
          <cell r="FY4">
            <v>40</v>
          </cell>
          <cell r="FZ4">
            <v>40</v>
          </cell>
          <cell r="GA4">
            <v>40</v>
          </cell>
          <cell r="GB4">
            <v>40</v>
          </cell>
          <cell r="GC4">
            <v>40</v>
          </cell>
          <cell r="GD4">
            <v>40</v>
          </cell>
          <cell r="GE4">
            <v>40</v>
          </cell>
          <cell r="GF4">
            <v>40</v>
          </cell>
          <cell r="GG4">
            <v>40</v>
          </cell>
          <cell r="GH4">
            <v>40</v>
          </cell>
          <cell r="GI4">
            <v>40</v>
          </cell>
          <cell r="GJ4">
            <v>40</v>
          </cell>
          <cell r="GK4">
            <v>40</v>
          </cell>
          <cell r="GL4">
            <v>40</v>
          </cell>
          <cell r="GM4">
            <v>40</v>
          </cell>
          <cell r="GN4">
            <v>40</v>
          </cell>
          <cell r="GO4">
            <v>40</v>
          </cell>
          <cell r="GP4">
            <v>40</v>
          </cell>
          <cell r="GQ4">
            <v>40</v>
          </cell>
          <cell r="GR4">
            <v>40</v>
          </cell>
          <cell r="GS4">
            <v>40</v>
          </cell>
          <cell r="GT4">
            <v>40</v>
          </cell>
          <cell r="GU4">
            <v>40</v>
          </cell>
          <cell r="GV4">
            <v>40</v>
          </cell>
          <cell r="GW4">
            <v>40</v>
          </cell>
          <cell r="GX4">
            <v>40</v>
          </cell>
          <cell r="GY4">
            <v>40</v>
          </cell>
          <cell r="GZ4">
            <v>40</v>
          </cell>
          <cell r="HA4">
            <v>40</v>
          </cell>
          <cell r="HB4">
            <v>40</v>
          </cell>
          <cell r="HC4">
            <v>40</v>
          </cell>
          <cell r="HD4">
            <v>40</v>
          </cell>
          <cell r="HE4">
            <v>40</v>
          </cell>
          <cell r="HF4">
            <v>40</v>
          </cell>
          <cell r="HG4">
            <v>40</v>
          </cell>
          <cell r="HH4">
            <v>40</v>
          </cell>
          <cell r="HI4">
            <v>40</v>
          </cell>
          <cell r="HJ4">
            <v>40</v>
          </cell>
        </row>
        <row r="9">
          <cell r="R9">
            <v>0</v>
          </cell>
          <cell r="S9">
            <v>7.25</v>
          </cell>
          <cell r="T9">
            <v>7.25</v>
          </cell>
          <cell r="U9">
            <v>7.25</v>
          </cell>
          <cell r="V9">
            <v>7.25</v>
          </cell>
          <cell r="W9">
            <v>7.25</v>
          </cell>
          <cell r="X9">
            <v>7.25</v>
          </cell>
          <cell r="Y9">
            <v>7.25</v>
          </cell>
          <cell r="Z9">
            <v>7.25</v>
          </cell>
          <cell r="AA9">
            <v>7.25</v>
          </cell>
          <cell r="AB9">
            <v>7.25</v>
          </cell>
          <cell r="AC9">
            <v>7.25</v>
          </cell>
          <cell r="AD9">
            <v>7.25</v>
          </cell>
          <cell r="AE9">
            <v>7.25</v>
          </cell>
          <cell r="AF9">
            <v>7.25</v>
          </cell>
          <cell r="AG9">
            <v>7.25</v>
          </cell>
          <cell r="AH9">
            <v>7.25</v>
          </cell>
          <cell r="AI9">
            <v>7.25</v>
          </cell>
          <cell r="AJ9">
            <v>7.25</v>
          </cell>
          <cell r="AK9">
            <v>7.25</v>
          </cell>
          <cell r="AL9">
            <v>7.25</v>
          </cell>
          <cell r="AM9">
            <v>7.25</v>
          </cell>
          <cell r="AN9">
            <v>7.25</v>
          </cell>
          <cell r="AO9">
            <v>7.25</v>
          </cell>
          <cell r="AP9">
            <v>7.25</v>
          </cell>
          <cell r="AQ9">
            <v>7.25</v>
          </cell>
          <cell r="AR9">
            <v>7.25</v>
          </cell>
          <cell r="AS9">
            <v>7.25</v>
          </cell>
          <cell r="AT9">
            <v>7.25</v>
          </cell>
          <cell r="AU9">
            <v>7.25</v>
          </cell>
          <cell r="AV9">
            <v>7.25</v>
          </cell>
          <cell r="AW9">
            <v>7.43</v>
          </cell>
          <cell r="AX9">
            <v>7.67</v>
          </cell>
          <cell r="AY9">
            <v>7.91</v>
          </cell>
          <cell r="AZ9">
            <v>8.15</v>
          </cell>
          <cell r="BA9">
            <v>8.3800000000000008</v>
          </cell>
          <cell r="BB9">
            <v>8.6199999999999992</v>
          </cell>
          <cell r="BC9">
            <v>8.86</v>
          </cell>
          <cell r="BD9">
            <v>9.1</v>
          </cell>
          <cell r="BE9">
            <v>9.34</v>
          </cell>
          <cell r="BF9">
            <v>9.58</v>
          </cell>
          <cell r="BG9">
            <v>9.82</v>
          </cell>
          <cell r="BH9">
            <v>10.06</v>
          </cell>
          <cell r="BI9">
            <v>10.3</v>
          </cell>
          <cell r="BJ9">
            <v>10.54</v>
          </cell>
          <cell r="BK9">
            <v>10.78</v>
          </cell>
          <cell r="BL9">
            <v>11.02</v>
          </cell>
          <cell r="BM9">
            <v>11.26</v>
          </cell>
          <cell r="BN9">
            <v>11.5</v>
          </cell>
          <cell r="BO9">
            <v>11.74</v>
          </cell>
          <cell r="BP9">
            <v>11.98</v>
          </cell>
          <cell r="BQ9">
            <v>12.22</v>
          </cell>
          <cell r="BR9">
            <v>12.46</v>
          </cell>
          <cell r="BS9">
            <v>12.7</v>
          </cell>
          <cell r="BT9">
            <v>12.94</v>
          </cell>
          <cell r="BU9">
            <v>13.18</v>
          </cell>
          <cell r="BV9">
            <v>13.42</v>
          </cell>
          <cell r="BW9">
            <v>13.66</v>
          </cell>
          <cell r="BX9">
            <v>13.89</v>
          </cell>
          <cell r="BY9">
            <v>14.13</v>
          </cell>
          <cell r="BZ9">
            <v>14.37</v>
          </cell>
          <cell r="CA9">
            <v>14.61</v>
          </cell>
          <cell r="CB9">
            <v>14.85</v>
          </cell>
          <cell r="CC9">
            <v>15.09</v>
          </cell>
          <cell r="CD9">
            <v>15.33</v>
          </cell>
          <cell r="CE9">
            <v>15.57</v>
          </cell>
          <cell r="CF9">
            <v>15.81</v>
          </cell>
          <cell r="CG9">
            <v>16.05</v>
          </cell>
          <cell r="CH9">
            <v>16.29</v>
          </cell>
          <cell r="CI9">
            <v>16.53</v>
          </cell>
          <cell r="CJ9">
            <v>16.77</v>
          </cell>
          <cell r="CK9">
            <v>17.010000000000002</v>
          </cell>
          <cell r="CL9">
            <v>17.25</v>
          </cell>
          <cell r="CM9">
            <v>17.489999999999998</v>
          </cell>
          <cell r="CN9">
            <v>17.73</v>
          </cell>
          <cell r="CO9">
            <v>17.97</v>
          </cell>
          <cell r="CP9">
            <v>18.21</v>
          </cell>
          <cell r="CQ9">
            <v>18.45</v>
          </cell>
          <cell r="CR9">
            <v>18.690000000000001</v>
          </cell>
          <cell r="CS9">
            <v>18.93</v>
          </cell>
          <cell r="CT9">
            <v>19.16</v>
          </cell>
          <cell r="CU9">
            <v>19.399999999999999</v>
          </cell>
          <cell r="CV9">
            <v>19.64</v>
          </cell>
          <cell r="CW9">
            <v>19.88</v>
          </cell>
          <cell r="CX9">
            <v>20.12</v>
          </cell>
          <cell r="CY9">
            <v>20.36</v>
          </cell>
          <cell r="CZ9">
            <v>20.6</v>
          </cell>
          <cell r="DA9">
            <v>20.84</v>
          </cell>
          <cell r="DB9">
            <v>21.08</v>
          </cell>
          <cell r="DC9">
            <v>21.32</v>
          </cell>
          <cell r="DD9">
            <v>21.56</v>
          </cell>
          <cell r="DE9">
            <v>21.8</v>
          </cell>
          <cell r="DF9">
            <v>22.04</v>
          </cell>
          <cell r="DG9">
            <v>22.28</v>
          </cell>
          <cell r="DH9">
            <v>22.52</v>
          </cell>
          <cell r="DI9">
            <v>22.76</v>
          </cell>
          <cell r="DJ9">
            <v>23</v>
          </cell>
          <cell r="DK9">
            <v>23.24</v>
          </cell>
          <cell r="DL9">
            <v>23.48</v>
          </cell>
          <cell r="DM9">
            <v>23.72</v>
          </cell>
          <cell r="DN9">
            <v>23.96</v>
          </cell>
          <cell r="DO9">
            <v>24.2</v>
          </cell>
          <cell r="DP9">
            <v>24.44</v>
          </cell>
          <cell r="DQ9">
            <v>24.67</v>
          </cell>
          <cell r="DR9">
            <v>24.91</v>
          </cell>
          <cell r="DS9">
            <v>25.15</v>
          </cell>
          <cell r="DT9">
            <v>25.39</v>
          </cell>
          <cell r="DU9">
            <v>25.63</v>
          </cell>
          <cell r="DV9">
            <v>25.87</v>
          </cell>
          <cell r="DW9">
            <v>26.11</v>
          </cell>
          <cell r="DX9">
            <v>26.35</v>
          </cell>
          <cell r="DY9">
            <v>26.59</v>
          </cell>
          <cell r="DZ9">
            <v>26.83</v>
          </cell>
          <cell r="EA9">
            <v>27.07</v>
          </cell>
          <cell r="EB9">
            <v>27.31</v>
          </cell>
          <cell r="EC9">
            <v>27.55</v>
          </cell>
          <cell r="ED9">
            <v>27.79</v>
          </cell>
          <cell r="EE9">
            <v>28.03</v>
          </cell>
          <cell r="EF9">
            <v>28.27</v>
          </cell>
          <cell r="EG9">
            <v>28.51</v>
          </cell>
          <cell r="EH9">
            <v>28.75</v>
          </cell>
          <cell r="EI9">
            <v>28.99</v>
          </cell>
          <cell r="EJ9">
            <v>29.23</v>
          </cell>
          <cell r="EK9">
            <v>29.47</v>
          </cell>
          <cell r="EL9">
            <v>29.71</v>
          </cell>
          <cell r="EM9">
            <v>29.95</v>
          </cell>
          <cell r="EN9">
            <v>30.18</v>
          </cell>
          <cell r="EO9">
            <v>30.42</v>
          </cell>
          <cell r="EP9">
            <v>30.66</v>
          </cell>
          <cell r="EQ9">
            <v>30.9</v>
          </cell>
          <cell r="ER9">
            <v>31.14</v>
          </cell>
          <cell r="ES9">
            <v>31.38</v>
          </cell>
          <cell r="ET9">
            <v>31.62</v>
          </cell>
          <cell r="EU9">
            <v>31.86</v>
          </cell>
          <cell r="EV9">
            <v>32.1</v>
          </cell>
          <cell r="EW9">
            <v>32.340000000000003</v>
          </cell>
          <cell r="EX9">
            <v>32.58</v>
          </cell>
          <cell r="EY9">
            <v>32.82</v>
          </cell>
          <cell r="EZ9">
            <v>33.06</v>
          </cell>
          <cell r="FA9">
            <v>33.299999999999997</v>
          </cell>
          <cell r="FB9">
            <v>33.54</v>
          </cell>
          <cell r="FC9">
            <v>33.78</v>
          </cell>
          <cell r="FD9">
            <v>34.020000000000003</v>
          </cell>
          <cell r="FE9">
            <v>34.26</v>
          </cell>
          <cell r="FF9">
            <v>34.5</v>
          </cell>
          <cell r="FG9">
            <v>34.74</v>
          </cell>
          <cell r="FH9">
            <v>34.979999999999997</v>
          </cell>
          <cell r="FI9">
            <v>35.22</v>
          </cell>
          <cell r="FJ9">
            <v>35.46</v>
          </cell>
          <cell r="FK9">
            <v>35.69</v>
          </cell>
          <cell r="FL9">
            <v>35.93</v>
          </cell>
          <cell r="FM9">
            <v>36.17</v>
          </cell>
          <cell r="FN9">
            <v>36.409999999999997</v>
          </cell>
          <cell r="FO9">
            <v>36.65</v>
          </cell>
          <cell r="FP9">
            <v>36.89</v>
          </cell>
          <cell r="FQ9">
            <v>37.130000000000003</v>
          </cell>
          <cell r="FR9">
            <v>37.369999999999997</v>
          </cell>
          <cell r="FS9">
            <v>37.61</v>
          </cell>
          <cell r="FT9">
            <v>37.85</v>
          </cell>
          <cell r="FU9">
            <v>38.090000000000003</v>
          </cell>
          <cell r="FV9">
            <v>38.33</v>
          </cell>
          <cell r="FW9">
            <v>38.57</v>
          </cell>
          <cell r="FX9">
            <v>38.81</v>
          </cell>
          <cell r="FY9">
            <v>39.049999999999997</v>
          </cell>
          <cell r="FZ9">
            <v>39.29</v>
          </cell>
          <cell r="GA9">
            <v>39.53</v>
          </cell>
          <cell r="GB9">
            <v>39.770000000000003</v>
          </cell>
          <cell r="GC9">
            <v>40.01</v>
          </cell>
          <cell r="GD9">
            <v>40.25</v>
          </cell>
          <cell r="GE9">
            <v>40.49</v>
          </cell>
          <cell r="GF9">
            <v>40.729999999999997</v>
          </cell>
          <cell r="GG9">
            <v>40.97</v>
          </cell>
          <cell r="GH9">
            <v>41.2</v>
          </cell>
          <cell r="GI9">
            <v>41.44</v>
          </cell>
          <cell r="GJ9">
            <v>41.68</v>
          </cell>
          <cell r="GK9">
            <v>41.92</v>
          </cell>
          <cell r="GL9">
            <v>42.16</v>
          </cell>
          <cell r="GM9">
            <v>42.4</v>
          </cell>
          <cell r="GN9">
            <v>42.64</v>
          </cell>
          <cell r="GO9">
            <v>42.88</v>
          </cell>
          <cell r="GP9">
            <v>43.12</v>
          </cell>
          <cell r="GQ9">
            <v>43.36</v>
          </cell>
          <cell r="GR9">
            <v>43.6</v>
          </cell>
          <cell r="GS9">
            <v>43.84</v>
          </cell>
          <cell r="GT9">
            <v>44.08</v>
          </cell>
          <cell r="GU9">
            <v>44.32</v>
          </cell>
          <cell r="GV9">
            <v>44.56</v>
          </cell>
          <cell r="GW9">
            <v>44.8</v>
          </cell>
          <cell r="GX9">
            <v>45.04</v>
          </cell>
          <cell r="GY9">
            <v>45.28</v>
          </cell>
          <cell r="GZ9">
            <v>45.52</v>
          </cell>
          <cell r="HA9">
            <v>45.76</v>
          </cell>
          <cell r="HB9">
            <v>46</v>
          </cell>
          <cell r="HC9">
            <v>46.24</v>
          </cell>
          <cell r="HD9">
            <v>46.48</v>
          </cell>
          <cell r="HE9">
            <v>46.71</v>
          </cell>
          <cell r="HF9">
            <v>46.95</v>
          </cell>
          <cell r="HG9">
            <v>47.19</v>
          </cell>
          <cell r="HH9">
            <v>47.43</v>
          </cell>
          <cell r="HI9">
            <v>47.67</v>
          </cell>
          <cell r="HJ9">
            <v>47.91</v>
          </cell>
        </row>
        <row r="10">
          <cell r="R10">
            <v>0</v>
          </cell>
          <cell r="S10">
            <v>41.666666666666664</v>
          </cell>
          <cell r="T10">
            <v>83.333333333333329</v>
          </cell>
          <cell r="U10">
            <v>125</v>
          </cell>
          <cell r="V10">
            <v>166.66666666666666</v>
          </cell>
          <cell r="W10">
            <v>208.33333333333331</v>
          </cell>
          <cell r="X10">
            <v>249.99999999999997</v>
          </cell>
          <cell r="Y10">
            <v>291.66666666666663</v>
          </cell>
          <cell r="Z10">
            <v>333.33333333333331</v>
          </cell>
          <cell r="AA10">
            <v>375</v>
          </cell>
          <cell r="AB10">
            <v>416.66666666666669</v>
          </cell>
          <cell r="AC10">
            <v>458.33333333333337</v>
          </cell>
          <cell r="AD10">
            <v>500.00000000000006</v>
          </cell>
          <cell r="AE10">
            <v>541.66666666666674</v>
          </cell>
          <cell r="AF10">
            <v>583.33333333333337</v>
          </cell>
          <cell r="AG10">
            <v>625</v>
          </cell>
          <cell r="AH10">
            <v>666.66666666666663</v>
          </cell>
          <cell r="AI10">
            <v>708.33333333333326</v>
          </cell>
          <cell r="AJ10">
            <v>749.99999999999989</v>
          </cell>
          <cell r="AK10">
            <v>791.66666666666652</v>
          </cell>
          <cell r="AL10">
            <v>833.33333333333314</v>
          </cell>
          <cell r="AM10">
            <v>874.99999999999977</v>
          </cell>
          <cell r="AN10">
            <v>916.6666666666664</v>
          </cell>
          <cell r="AO10">
            <v>958.33333333333303</v>
          </cell>
          <cell r="AP10">
            <v>999.99999999999966</v>
          </cell>
          <cell r="AQ10">
            <v>1041.6666666666663</v>
          </cell>
          <cell r="AR10">
            <v>1083.333333333333</v>
          </cell>
          <cell r="AS10">
            <v>1124.9999999999998</v>
          </cell>
          <cell r="AT10">
            <v>1166.6666666666665</v>
          </cell>
          <cell r="AU10">
            <v>1208.3333333333333</v>
          </cell>
          <cell r="AV10">
            <v>1250</v>
          </cell>
          <cell r="AW10">
            <v>1291.6666666666667</v>
          </cell>
          <cell r="AX10">
            <v>1333.3333333333335</v>
          </cell>
          <cell r="AY10">
            <v>1375.0000000000002</v>
          </cell>
          <cell r="AZ10">
            <v>1416.666666666667</v>
          </cell>
          <cell r="BA10">
            <v>1458.3333333333337</v>
          </cell>
          <cell r="BB10">
            <v>1500.0000000000005</v>
          </cell>
          <cell r="BC10">
            <v>1541.6666666666672</v>
          </cell>
          <cell r="BD10">
            <v>1583.3333333333339</v>
          </cell>
          <cell r="BE10">
            <v>1625.0000000000007</v>
          </cell>
          <cell r="BF10">
            <v>1666.6666666666674</v>
          </cell>
          <cell r="BG10">
            <v>1708.3333333333342</v>
          </cell>
          <cell r="BH10">
            <v>1750.0000000000009</v>
          </cell>
          <cell r="BI10">
            <v>1791.6666666666677</v>
          </cell>
          <cell r="BJ10">
            <v>1833.3333333333344</v>
          </cell>
          <cell r="BK10">
            <v>1875.0000000000011</v>
          </cell>
          <cell r="BL10">
            <v>1916.6666666666679</v>
          </cell>
          <cell r="BM10">
            <v>1958.3333333333346</v>
          </cell>
          <cell r="BN10">
            <v>2000.0000000000014</v>
          </cell>
          <cell r="BO10">
            <v>2041.6666666666681</v>
          </cell>
          <cell r="BP10">
            <v>2083.3333333333348</v>
          </cell>
          <cell r="BQ10">
            <v>2125.0000000000014</v>
          </cell>
          <cell r="BR10">
            <v>2166.6666666666679</v>
          </cell>
          <cell r="BS10">
            <v>2208.3333333333344</v>
          </cell>
          <cell r="BT10">
            <v>2250.0000000000009</v>
          </cell>
          <cell r="BU10">
            <v>2291.6666666666674</v>
          </cell>
          <cell r="BV10">
            <v>2333.3333333333339</v>
          </cell>
          <cell r="BW10">
            <v>2375.0000000000005</v>
          </cell>
          <cell r="BX10">
            <v>2416.666666666667</v>
          </cell>
          <cell r="BY10">
            <v>2458.3333333333335</v>
          </cell>
          <cell r="BZ10">
            <v>2500</v>
          </cell>
          <cell r="CA10">
            <v>2541.6666666666665</v>
          </cell>
          <cell r="CB10">
            <v>2583.333333333333</v>
          </cell>
          <cell r="CC10">
            <v>2624.9999999999995</v>
          </cell>
          <cell r="CD10">
            <v>2666.6666666666661</v>
          </cell>
          <cell r="CE10">
            <v>2708.3333333333326</v>
          </cell>
          <cell r="CF10">
            <v>2749.9999999999991</v>
          </cell>
          <cell r="CG10">
            <v>2791.6666666666656</v>
          </cell>
          <cell r="CH10">
            <v>2833.3333333333321</v>
          </cell>
          <cell r="CI10">
            <v>2874.9999999999986</v>
          </cell>
          <cell r="CJ10">
            <v>2916.6666666666652</v>
          </cell>
          <cell r="CK10">
            <v>2958.3333333333317</v>
          </cell>
          <cell r="CL10">
            <v>2999.9999999999982</v>
          </cell>
          <cell r="CM10">
            <v>3041.6666666666647</v>
          </cell>
          <cell r="CN10">
            <v>3083.3333333333312</v>
          </cell>
          <cell r="CO10">
            <v>3124.9999999999977</v>
          </cell>
          <cell r="CP10">
            <v>3166.6666666666642</v>
          </cell>
          <cell r="CQ10">
            <v>3208.3333333333308</v>
          </cell>
          <cell r="CR10">
            <v>3249.9999999999973</v>
          </cell>
          <cell r="CS10">
            <v>3291.6666666666638</v>
          </cell>
          <cell r="CT10">
            <v>3333.3333333333303</v>
          </cell>
          <cell r="CU10">
            <v>3374.9999999999968</v>
          </cell>
          <cell r="CV10">
            <v>3416.6666666666633</v>
          </cell>
          <cell r="CW10">
            <v>3458.3333333333298</v>
          </cell>
          <cell r="CX10">
            <v>3499.9999999999964</v>
          </cell>
          <cell r="CY10">
            <v>3541.6666666666629</v>
          </cell>
          <cell r="CZ10">
            <v>3583.3333333333294</v>
          </cell>
          <cell r="DA10">
            <v>3624.9999999999959</v>
          </cell>
          <cell r="DB10">
            <v>3666.6666666666624</v>
          </cell>
          <cell r="DC10">
            <v>3708.3333333333289</v>
          </cell>
          <cell r="DD10">
            <v>3749.9999999999955</v>
          </cell>
          <cell r="DE10">
            <v>3791.666666666662</v>
          </cell>
          <cell r="DF10">
            <v>3833.3333333333285</v>
          </cell>
          <cell r="DG10">
            <v>3874.999999999995</v>
          </cell>
          <cell r="DH10">
            <v>3916.6666666666615</v>
          </cell>
          <cell r="DI10">
            <v>3958.333333333328</v>
          </cell>
          <cell r="DJ10">
            <v>3999.9999999999945</v>
          </cell>
          <cell r="DK10">
            <v>4041.6666666666611</v>
          </cell>
          <cell r="DL10">
            <v>4083.3333333333276</v>
          </cell>
          <cell r="DM10">
            <v>4124.9999999999945</v>
          </cell>
          <cell r="DN10">
            <v>4166.6666666666615</v>
          </cell>
          <cell r="DO10">
            <v>4208.3333333333285</v>
          </cell>
          <cell r="DP10">
            <v>4249.9999999999955</v>
          </cell>
          <cell r="DQ10">
            <v>4291.6666666666624</v>
          </cell>
          <cell r="DR10">
            <v>4333.3333333333294</v>
          </cell>
          <cell r="DS10">
            <v>4374.9999999999964</v>
          </cell>
          <cell r="DT10">
            <v>4416.6666666666633</v>
          </cell>
          <cell r="DU10">
            <v>4458.3333333333303</v>
          </cell>
          <cell r="DV10">
            <v>4499.9999999999973</v>
          </cell>
          <cell r="DW10">
            <v>4541.6666666666642</v>
          </cell>
          <cell r="DX10">
            <v>4583.3333333333312</v>
          </cell>
          <cell r="DY10">
            <v>4624.9999999999982</v>
          </cell>
          <cell r="DZ10">
            <v>4666.6666666666652</v>
          </cell>
          <cell r="EA10">
            <v>4708.3333333333321</v>
          </cell>
          <cell r="EB10">
            <v>4749.9999999999991</v>
          </cell>
          <cell r="EC10">
            <v>4791.6666666666661</v>
          </cell>
          <cell r="ED10">
            <v>4833.333333333333</v>
          </cell>
          <cell r="EE10">
            <v>4875</v>
          </cell>
          <cell r="EF10">
            <v>4916.666666666667</v>
          </cell>
          <cell r="EG10">
            <v>4958.3333333333339</v>
          </cell>
          <cell r="EH10">
            <v>5000.0000000000009</v>
          </cell>
          <cell r="EI10">
            <v>5041.6666666666679</v>
          </cell>
          <cell r="EJ10">
            <v>5083.3333333333348</v>
          </cell>
          <cell r="EK10">
            <v>5125.0000000000018</v>
          </cell>
          <cell r="EL10">
            <v>5166.6666666666688</v>
          </cell>
          <cell r="EM10">
            <v>5208.3333333333358</v>
          </cell>
          <cell r="EN10">
            <v>5250.0000000000027</v>
          </cell>
          <cell r="EO10">
            <v>5291.6666666666697</v>
          </cell>
          <cell r="EP10">
            <v>5333.3333333333367</v>
          </cell>
          <cell r="EQ10">
            <v>5375.0000000000036</v>
          </cell>
          <cell r="ER10">
            <v>5416.6666666666706</v>
          </cell>
          <cell r="ES10">
            <v>5458.3333333333376</v>
          </cell>
          <cell r="ET10">
            <v>5500.0000000000045</v>
          </cell>
          <cell r="EU10">
            <v>5541.6666666666715</v>
          </cell>
          <cell r="EV10">
            <v>5583.3333333333385</v>
          </cell>
          <cell r="EW10">
            <v>5625.0000000000055</v>
          </cell>
          <cell r="EX10">
            <v>5666.6666666666724</v>
          </cell>
          <cell r="EY10">
            <v>5708.3333333333394</v>
          </cell>
          <cell r="EZ10">
            <v>5750.0000000000064</v>
          </cell>
          <cell r="FA10">
            <v>5791.6666666666733</v>
          </cell>
          <cell r="FB10">
            <v>5833.3333333333403</v>
          </cell>
          <cell r="FC10">
            <v>5875.0000000000073</v>
          </cell>
          <cell r="FD10">
            <v>5916.6666666666742</v>
          </cell>
          <cell r="FE10">
            <v>5958.3333333333412</v>
          </cell>
          <cell r="FF10">
            <v>6000.0000000000082</v>
          </cell>
          <cell r="FG10">
            <v>6041.6666666666752</v>
          </cell>
          <cell r="FH10">
            <v>6083.3333333333421</v>
          </cell>
          <cell r="FI10">
            <v>6125.0000000000091</v>
          </cell>
          <cell r="FJ10">
            <v>6166.6666666666761</v>
          </cell>
          <cell r="FK10">
            <v>6208.333333333343</v>
          </cell>
          <cell r="FL10">
            <v>6250.00000000001</v>
          </cell>
          <cell r="FM10">
            <v>6291.666666666677</v>
          </cell>
          <cell r="FN10">
            <v>6333.3333333333439</v>
          </cell>
          <cell r="FO10">
            <v>6375.0000000000109</v>
          </cell>
          <cell r="FP10">
            <v>6416.6666666666779</v>
          </cell>
          <cell r="FQ10">
            <v>6458.3333333333449</v>
          </cell>
          <cell r="FR10">
            <v>6500.0000000000118</v>
          </cell>
          <cell r="FS10">
            <v>6541.6666666666788</v>
          </cell>
          <cell r="FT10">
            <v>6583.3333333333458</v>
          </cell>
          <cell r="FU10">
            <v>6625.0000000000127</v>
          </cell>
          <cell r="FV10">
            <v>6666.6666666666797</v>
          </cell>
          <cell r="FW10">
            <v>6708.3333333333467</v>
          </cell>
          <cell r="FX10">
            <v>6750.0000000000136</v>
          </cell>
          <cell r="FY10">
            <v>6791.6666666666806</v>
          </cell>
          <cell r="FZ10">
            <v>6833.3333333333476</v>
          </cell>
          <cell r="GA10">
            <v>6875.0000000000146</v>
          </cell>
          <cell r="GB10">
            <v>6916.6666666666815</v>
          </cell>
          <cell r="GC10">
            <v>6958.3333333333485</v>
          </cell>
          <cell r="GD10">
            <v>7000.0000000000155</v>
          </cell>
          <cell r="GE10">
            <v>7041.6666666666824</v>
          </cell>
          <cell r="GF10">
            <v>7083.3333333333494</v>
          </cell>
          <cell r="GG10">
            <v>7125.0000000000164</v>
          </cell>
          <cell r="GH10">
            <v>7166.6666666666833</v>
          </cell>
          <cell r="GI10">
            <v>7208.3333333333503</v>
          </cell>
          <cell r="GJ10">
            <v>7250.0000000000173</v>
          </cell>
          <cell r="GK10">
            <v>7291.6666666666843</v>
          </cell>
          <cell r="GL10">
            <v>7333.3333333333512</v>
          </cell>
          <cell r="GM10">
            <v>7375.0000000000182</v>
          </cell>
          <cell r="GN10">
            <v>7416.6666666666852</v>
          </cell>
          <cell r="GO10">
            <v>7458.3333333333521</v>
          </cell>
          <cell r="GP10">
            <v>7500.0000000000191</v>
          </cell>
          <cell r="GQ10">
            <v>7541.6666666666861</v>
          </cell>
          <cell r="GR10">
            <v>7583.333333333353</v>
          </cell>
          <cell r="GS10">
            <v>7625.00000000002</v>
          </cell>
          <cell r="GT10">
            <v>7666.666666666687</v>
          </cell>
          <cell r="GU10">
            <v>7708.3333333333539</v>
          </cell>
          <cell r="GV10">
            <v>7750.0000000000209</v>
          </cell>
          <cell r="GW10">
            <v>7791.6666666666879</v>
          </cell>
          <cell r="GX10">
            <v>7833.3333333333549</v>
          </cell>
          <cell r="GY10">
            <v>7875.0000000000218</v>
          </cell>
          <cell r="GZ10">
            <v>7916.6666666666888</v>
          </cell>
          <cell r="HA10">
            <v>7958.3333333333558</v>
          </cell>
          <cell r="HB10">
            <v>8000.0000000000227</v>
          </cell>
          <cell r="HC10">
            <v>8041.6666666666897</v>
          </cell>
          <cell r="HD10">
            <v>8083.3333333333567</v>
          </cell>
          <cell r="HE10">
            <v>8125.0000000000236</v>
          </cell>
          <cell r="HF10">
            <v>8166.6666666666906</v>
          </cell>
          <cell r="HG10">
            <v>8208.3333333333576</v>
          </cell>
          <cell r="HH10">
            <v>8250.0000000000236</v>
          </cell>
          <cell r="HI10">
            <v>8291.6666666666897</v>
          </cell>
          <cell r="HJ10">
            <v>8333.3333333333558</v>
          </cell>
        </row>
        <row r="11">
          <cell r="R11">
            <v>0</v>
          </cell>
          <cell r="S11">
            <v>500</v>
          </cell>
          <cell r="T11">
            <v>1000</v>
          </cell>
          <cell r="U11">
            <v>1500</v>
          </cell>
          <cell r="V11">
            <v>2000</v>
          </cell>
          <cell r="W11">
            <v>2500</v>
          </cell>
          <cell r="X11">
            <v>3000</v>
          </cell>
          <cell r="Y11">
            <v>3500</v>
          </cell>
          <cell r="Z11">
            <v>4000</v>
          </cell>
          <cell r="AA11">
            <v>4500</v>
          </cell>
          <cell r="AB11">
            <v>5000</v>
          </cell>
          <cell r="AC11">
            <v>5500</v>
          </cell>
          <cell r="AD11">
            <v>6000</v>
          </cell>
          <cell r="AE11">
            <v>6500</v>
          </cell>
          <cell r="AF11">
            <v>7000</v>
          </cell>
          <cell r="AG11">
            <v>7500</v>
          </cell>
          <cell r="AH11">
            <v>8000</v>
          </cell>
          <cell r="AI11">
            <v>8500</v>
          </cell>
          <cell r="AJ11">
            <v>9000</v>
          </cell>
          <cell r="AK11">
            <v>9500</v>
          </cell>
          <cell r="AL11">
            <v>10000</v>
          </cell>
          <cell r="AM11">
            <v>10500</v>
          </cell>
          <cell r="AN11">
            <v>11000</v>
          </cell>
          <cell r="AO11">
            <v>11500</v>
          </cell>
          <cell r="AP11">
            <v>12000</v>
          </cell>
          <cell r="AQ11">
            <v>12500</v>
          </cell>
          <cell r="AR11">
            <v>13000</v>
          </cell>
          <cell r="AS11">
            <v>13500</v>
          </cell>
          <cell r="AT11">
            <v>14000</v>
          </cell>
          <cell r="AU11">
            <v>14500</v>
          </cell>
          <cell r="AV11">
            <v>15000</v>
          </cell>
          <cell r="AW11">
            <v>15500</v>
          </cell>
          <cell r="AX11">
            <v>16000</v>
          </cell>
          <cell r="AY11">
            <v>16500</v>
          </cell>
          <cell r="AZ11">
            <v>17000</v>
          </cell>
          <cell r="BA11">
            <v>17500</v>
          </cell>
          <cell r="BB11">
            <v>18000</v>
          </cell>
          <cell r="BC11">
            <v>18500</v>
          </cell>
          <cell r="BD11">
            <v>19000</v>
          </cell>
          <cell r="BE11">
            <v>19500</v>
          </cell>
          <cell r="BF11">
            <v>20000</v>
          </cell>
          <cell r="BG11">
            <v>20500</v>
          </cell>
          <cell r="BH11">
            <v>21000</v>
          </cell>
          <cell r="BI11">
            <v>21500</v>
          </cell>
          <cell r="BJ11">
            <v>22000</v>
          </cell>
          <cell r="BK11">
            <v>22500</v>
          </cell>
          <cell r="BL11">
            <v>23000</v>
          </cell>
          <cell r="BM11">
            <v>23500</v>
          </cell>
          <cell r="BN11">
            <v>24000</v>
          </cell>
          <cell r="BO11">
            <v>24500</v>
          </cell>
          <cell r="BP11">
            <v>25000</v>
          </cell>
          <cell r="BQ11">
            <v>25500</v>
          </cell>
          <cell r="BR11">
            <v>26000</v>
          </cell>
          <cell r="BS11">
            <v>26500</v>
          </cell>
          <cell r="BT11">
            <v>27000</v>
          </cell>
          <cell r="BU11">
            <v>27500</v>
          </cell>
          <cell r="BV11">
            <v>28000</v>
          </cell>
          <cell r="BW11">
            <v>28500</v>
          </cell>
          <cell r="BX11">
            <v>29000</v>
          </cell>
          <cell r="BY11">
            <v>29500</v>
          </cell>
          <cell r="BZ11">
            <v>30000</v>
          </cell>
          <cell r="CA11">
            <v>30500</v>
          </cell>
          <cell r="CB11">
            <v>31000</v>
          </cell>
          <cell r="CC11">
            <v>31500</v>
          </cell>
          <cell r="CD11">
            <v>32000</v>
          </cell>
          <cell r="CE11">
            <v>32500</v>
          </cell>
          <cell r="CF11">
            <v>33000</v>
          </cell>
          <cell r="CG11">
            <v>33500</v>
          </cell>
          <cell r="CH11">
            <v>34000</v>
          </cell>
          <cell r="CI11">
            <v>34500</v>
          </cell>
          <cell r="CJ11">
            <v>35000</v>
          </cell>
          <cell r="CK11">
            <v>35500</v>
          </cell>
          <cell r="CL11">
            <v>36000</v>
          </cell>
          <cell r="CM11">
            <v>36500</v>
          </cell>
          <cell r="CN11">
            <v>37000</v>
          </cell>
          <cell r="CO11">
            <v>37500</v>
          </cell>
          <cell r="CP11">
            <v>38000</v>
          </cell>
          <cell r="CQ11">
            <v>38500</v>
          </cell>
          <cell r="CR11">
            <v>39000</v>
          </cell>
          <cell r="CS11">
            <v>39500</v>
          </cell>
          <cell r="CT11">
            <v>40000</v>
          </cell>
          <cell r="CU11">
            <v>40500</v>
          </cell>
          <cell r="CV11">
            <v>41000</v>
          </cell>
          <cell r="CW11">
            <v>41500</v>
          </cell>
          <cell r="CX11">
            <v>42000</v>
          </cell>
          <cell r="CY11">
            <v>42500</v>
          </cell>
          <cell r="CZ11">
            <v>43000</v>
          </cell>
          <cell r="DA11">
            <v>43500</v>
          </cell>
          <cell r="DB11">
            <v>44000</v>
          </cell>
          <cell r="DC11">
            <v>44500</v>
          </cell>
          <cell r="DD11">
            <v>45000</v>
          </cell>
          <cell r="DE11">
            <v>45500</v>
          </cell>
          <cell r="DF11">
            <v>46000</v>
          </cell>
          <cell r="DG11">
            <v>46500</v>
          </cell>
          <cell r="DH11">
            <v>47000</v>
          </cell>
          <cell r="DI11">
            <v>47500</v>
          </cell>
          <cell r="DJ11">
            <v>48000</v>
          </cell>
          <cell r="DK11">
            <v>48500</v>
          </cell>
          <cell r="DL11">
            <v>49000</v>
          </cell>
          <cell r="DM11">
            <v>49500</v>
          </cell>
          <cell r="DN11">
            <v>50000</v>
          </cell>
          <cell r="DO11">
            <v>50500</v>
          </cell>
          <cell r="DP11">
            <v>51000</v>
          </cell>
          <cell r="DQ11">
            <v>51500</v>
          </cell>
          <cell r="DR11">
            <v>52000</v>
          </cell>
          <cell r="DS11">
            <v>52500</v>
          </cell>
          <cell r="DT11">
            <v>53000</v>
          </cell>
          <cell r="DU11">
            <v>53500</v>
          </cell>
          <cell r="DV11">
            <v>54000</v>
          </cell>
          <cell r="DW11">
            <v>54500</v>
          </cell>
          <cell r="DX11">
            <v>55000</v>
          </cell>
          <cell r="DY11">
            <v>55500</v>
          </cell>
          <cell r="DZ11">
            <v>56000</v>
          </cell>
          <cell r="EA11">
            <v>56500</v>
          </cell>
          <cell r="EB11">
            <v>57000</v>
          </cell>
          <cell r="EC11">
            <v>57500</v>
          </cell>
          <cell r="ED11">
            <v>58000</v>
          </cell>
          <cell r="EE11">
            <v>58500</v>
          </cell>
          <cell r="EF11">
            <v>59000</v>
          </cell>
          <cell r="EG11">
            <v>59500</v>
          </cell>
          <cell r="EH11">
            <v>60000</v>
          </cell>
          <cell r="EI11">
            <v>60500</v>
          </cell>
          <cell r="EJ11">
            <v>61000</v>
          </cell>
          <cell r="EK11">
            <v>61500</v>
          </cell>
          <cell r="EL11">
            <v>62000</v>
          </cell>
          <cell r="EM11">
            <v>62500</v>
          </cell>
          <cell r="EN11">
            <v>63000</v>
          </cell>
          <cell r="EO11">
            <v>63500</v>
          </cell>
          <cell r="EP11">
            <v>64000</v>
          </cell>
          <cell r="EQ11">
            <v>64500</v>
          </cell>
          <cell r="ER11">
            <v>65000</v>
          </cell>
          <cell r="ES11">
            <v>65500</v>
          </cell>
          <cell r="ET11">
            <v>66000</v>
          </cell>
          <cell r="EU11">
            <v>66500</v>
          </cell>
          <cell r="EV11">
            <v>67000</v>
          </cell>
          <cell r="EW11">
            <v>67500</v>
          </cell>
          <cell r="EX11">
            <v>68000</v>
          </cell>
          <cell r="EY11">
            <v>68500</v>
          </cell>
          <cell r="EZ11">
            <v>69000</v>
          </cell>
          <cell r="FA11">
            <v>69500</v>
          </cell>
          <cell r="FB11">
            <v>70000</v>
          </cell>
          <cell r="FC11">
            <v>70500</v>
          </cell>
          <cell r="FD11">
            <v>71000</v>
          </cell>
          <cell r="FE11">
            <v>71500</v>
          </cell>
          <cell r="FF11">
            <v>72000</v>
          </cell>
          <cell r="FG11">
            <v>72500</v>
          </cell>
          <cell r="FH11">
            <v>73000</v>
          </cell>
          <cell r="FI11">
            <v>73500</v>
          </cell>
          <cell r="FJ11">
            <v>74000</v>
          </cell>
          <cell r="FK11">
            <v>74500</v>
          </cell>
          <cell r="FL11">
            <v>75000</v>
          </cell>
          <cell r="FM11">
            <v>75500</v>
          </cell>
          <cell r="FN11">
            <v>76000</v>
          </cell>
          <cell r="FO11">
            <v>76500</v>
          </cell>
          <cell r="FP11">
            <v>77000</v>
          </cell>
          <cell r="FQ11">
            <v>77500</v>
          </cell>
          <cell r="FR11">
            <v>78000</v>
          </cell>
          <cell r="FS11">
            <v>78500</v>
          </cell>
          <cell r="FT11">
            <v>79000</v>
          </cell>
          <cell r="FU11">
            <v>79500</v>
          </cell>
          <cell r="FV11">
            <v>80000</v>
          </cell>
          <cell r="FW11">
            <v>80500</v>
          </cell>
          <cell r="FX11">
            <v>81000</v>
          </cell>
          <cell r="FY11">
            <v>81500</v>
          </cell>
          <cell r="FZ11">
            <v>82000</v>
          </cell>
          <cell r="GA11">
            <v>82500</v>
          </cell>
          <cell r="GB11">
            <v>83000</v>
          </cell>
          <cell r="GC11">
            <v>83500</v>
          </cell>
          <cell r="GD11">
            <v>84000</v>
          </cell>
          <cell r="GE11">
            <v>84500</v>
          </cell>
          <cell r="GF11">
            <v>85000</v>
          </cell>
          <cell r="GG11">
            <v>85500</v>
          </cell>
          <cell r="GH11">
            <v>86000</v>
          </cell>
          <cell r="GI11">
            <v>86500</v>
          </cell>
          <cell r="GJ11">
            <v>87000</v>
          </cell>
          <cell r="GK11">
            <v>87500</v>
          </cell>
          <cell r="GL11">
            <v>88000</v>
          </cell>
          <cell r="GM11">
            <v>88500</v>
          </cell>
          <cell r="GN11">
            <v>89000</v>
          </cell>
          <cell r="GO11">
            <v>89500</v>
          </cell>
          <cell r="GP11">
            <v>90000</v>
          </cell>
          <cell r="GQ11">
            <v>90500</v>
          </cell>
          <cell r="GR11">
            <v>91000</v>
          </cell>
          <cell r="GS11">
            <v>91500</v>
          </cell>
          <cell r="GT11">
            <v>92000</v>
          </cell>
          <cell r="GU11">
            <v>92500</v>
          </cell>
          <cell r="GV11">
            <v>93000</v>
          </cell>
          <cell r="GW11">
            <v>93500</v>
          </cell>
          <cell r="GX11">
            <v>94000</v>
          </cell>
          <cell r="GY11">
            <v>94500</v>
          </cell>
          <cell r="GZ11">
            <v>95000</v>
          </cell>
          <cell r="HA11">
            <v>95500</v>
          </cell>
          <cell r="HB11">
            <v>96000</v>
          </cell>
          <cell r="HC11">
            <v>96500</v>
          </cell>
          <cell r="HD11">
            <v>97000</v>
          </cell>
          <cell r="HE11">
            <v>97500</v>
          </cell>
          <cell r="HF11">
            <v>98000</v>
          </cell>
          <cell r="HG11">
            <v>98500</v>
          </cell>
          <cell r="HH11">
            <v>99000</v>
          </cell>
          <cell r="HI11">
            <v>99500</v>
          </cell>
          <cell r="HJ11">
            <v>100000</v>
          </cell>
          <cell r="HL11">
            <v>0</v>
          </cell>
          <cell r="HM11">
            <v>0</v>
          </cell>
        </row>
        <row r="40">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cell r="EB40">
            <v>0</v>
          </cell>
          <cell r="EC40">
            <v>0</v>
          </cell>
          <cell r="ED40">
            <v>0</v>
          </cell>
          <cell r="EE40">
            <v>0</v>
          </cell>
          <cell r="EF40">
            <v>0</v>
          </cell>
          <cell r="EG40">
            <v>0</v>
          </cell>
          <cell r="EH40">
            <v>0</v>
          </cell>
          <cell r="EI40">
            <v>0</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0</v>
          </cell>
          <cell r="FL40">
            <v>0</v>
          </cell>
          <cell r="FM40">
            <v>0</v>
          </cell>
          <cell r="FN40">
            <v>0</v>
          </cell>
          <cell r="FO40">
            <v>0</v>
          </cell>
          <cell r="FP40">
            <v>0</v>
          </cell>
          <cell r="FQ40">
            <v>0</v>
          </cell>
          <cell r="FR40">
            <v>0</v>
          </cell>
          <cell r="FS40">
            <v>0</v>
          </cell>
          <cell r="FT40">
            <v>0</v>
          </cell>
          <cell r="FU40">
            <v>0</v>
          </cell>
          <cell r="FV40">
            <v>0</v>
          </cell>
          <cell r="FW40">
            <v>0</v>
          </cell>
          <cell r="FX40">
            <v>0</v>
          </cell>
          <cell r="FY40">
            <v>0</v>
          </cell>
          <cell r="FZ40">
            <v>0</v>
          </cell>
          <cell r="GA40">
            <v>0</v>
          </cell>
          <cell r="GB40">
            <v>0</v>
          </cell>
          <cell r="GC40">
            <v>0</v>
          </cell>
          <cell r="GD40">
            <v>0</v>
          </cell>
          <cell r="GE40">
            <v>0</v>
          </cell>
          <cell r="GF40">
            <v>0</v>
          </cell>
          <cell r="GG40">
            <v>0</v>
          </cell>
          <cell r="GH40">
            <v>0</v>
          </cell>
          <cell r="GI40">
            <v>0</v>
          </cell>
          <cell r="GJ40">
            <v>0</v>
          </cell>
          <cell r="GK40">
            <v>0</v>
          </cell>
          <cell r="GL40">
            <v>0</v>
          </cell>
          <cell r="GM40">
            <v>0</v>
          </cell>
          <cell r="GN40">
            <v>0</v>
          </cell>
          <cell r="GO40">
            <v>0</v>
          </cell>
          <cell r="GP40">
            <v>0</v>
          </cell>
          <cell r="GQ40">
            <v>0</v>
          </cell>
          <cell r="GR40">
            <v>0</v>
          </cell>
          <cell r="GS40">
            <v>0</v>
          </cell>
          <cell r="GT40">
            <v>0</v>
          </cell>
          <cell r="GU40">
            <v>0</v>
          </cell>
          <cell r="GV40">
            <v>0</v>
          </cell>
          <cell r="GW40">
            <v>0</v>
          </cell>
          <cell r="GX40">
            <v>0</v>
          </cell>
          <cell r="GY40">
            <v>0</v>
          </cell>
          <cell r="GZ40">
            <v>0</v>
          </cell>
          <cell r="HA40">
            <v>0</v>
          </cell>
          <cell r="HB40">
            <v>0</v>
          </cell>
          <cell r="HC40">
            <v>0</v>
          </cell>
          <cell r="HD40">
            <v>0</v>
          </cell>
          <cell r="HE40">
            <v>0</v>
          </cell>
          <cell r="HF40">
            <v>0</v>
          </cell>
          <cell r="HG40">
            <v>0</v>
          </cell>
          <cell r="HH40">
            <v>0</v>
          </cell>
          <cell r="HI40">
            <v>0</v>
          </cell>
          <cell r="HJ40">
            <v>0</v>
          </cell>
        </row>
        <row r="41">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FI41">
            <v>0</v>
          </cell>
          <cell r="FJ41">
            <v>0</v>
          </cell>
          <cell r="FK41">
            <v>0</v>
          </cell>
          <cell r="FL41">
            <v>0</v>
          </cell>
          <cell r="FM41">
            <v>0</v>
          </cell>
          <cell r="FN41">
            <v>0</v>
          </cell>
          <cell r="FO41">
            <v>0</v>
          </cell>
          <cell r="FP41">
            <v>0</v>
          </cell>
          <cell r="FQ41">
            <v>0</v>
          </cell>
          <cell r="FR41">
            <v>0</v>
          </cell>
          <cell r="FS41">
            <v>0</v>
          </cell>
          <cell r="FT41">
            <v>0</v>
          </cell>
          <cell r="FU41">
            <v>0</v>
          </cell>
          <cell r="FV41">
            <v>0</v>
          </cell>
          <cell r="FW41">
            <v>0</v>
          </cell>
          <cell r="FX41">
            <v>0</v>
          </cell>
          <cell r="FY41">
            <v>0</v>
          </cell>
          <cell r="FZ41">
            <v>0</v>
          </cell>
          <cell r="GA41">
            <v>0</v>
          </cell>
          <cell r="GB41">
            <v>0</v>
          </cell>
          <cell r="GC41">
            <v>0</v>
          </cell>
          <cell r="GD41">
            <v>0</v>
          </cell>
          <cell r="GE41">
            <v>0</v>
          </cell>
          <cell r="GF41">
            <v>0</v>
          </cell>
          <cell r="GG41">
            <v>0</v>
          </cell>
          <cell r="GH41">
            <v>0</v>
          </cell>
          <cell r="GI41">
            <v>0</v>
          </cell>
          <cell r="GJ41">
            <v>0</v>
          </cell>
          <cell r="GK41">
            <v>0</v>
          </cell>
          <cell r="GL41">
            <v>0</v>
          </cell>
          <cell r="GM41">
            <v>0</v>
          </cell>
          <cell r="GN41">
            <v>0</v>
          </cell>
          <cell r="GO41">
            <v>0</v>
          </cell>
          <cell r="GP41">
            <v>0</v>
          </cell>
          <cell r="GQ41">
            <v>0</v>
          </cell>
          <cell r="GR41">
            <v>0</v>
          </cell>
          <cell r="GS41">
            <v>0</v>
          </cell>
          <cell r="GT41">
            <v>0</v>
          </cell>
          <cell r="GU41">
            <v>0</v>
          </cell>
          <cell r="GV41">
            <v>0</v>
          </cell>
          <cell r="GW41">
            <v>0</v>
          </cell>
          <cell r="GX41">
            <v>0</v>
          </cell>
          <cell r="GY41">
            <v>0</v>
          </cell>
          <cell r="GZ41">
            <v>0</v>
          </cell>
          <cell r="HA41">
            <v>0</v>
          </cell>
          <cell r="HB41">
            <v>0</v>
          </cell>
          <cell r="HC41">
            <v>0</v>
          </cell>
          <cell r="HD41">
            <v>0</v>
          </cell>
          <cell r="HE41">
            <v>0</v>
          </cell>
          <cell r="HF41">
            <v>0</v>
          </cell>
          <cell r="HG41">
            <v>0</v>
          </cell>
          <cell r="HH41">
            <v>0</v>
          </cell>
          <cell r="HI41">
            <v>0</v>
          </cell>
          <cell r="HJ41">
            <v>0</v>
          </cell>
        </row>
        <row r="44">
          <cell r="R44">
            <v>0</v>
          </cell>
          <cell r="S44">
            <v>41.666666666666664</v>
          </cell>
          <cell r="T44">
            <v>83.333333333333329</v>
          </cell>
          <cell r="U44">
            <v>125</v>
          </cell>
          <cell r="V44">
            <v>166.66666666666666</v>
          </cell>
          <cell r="W44">
            <v>208.33333333333331</v>
          </cell>
          <cell r="X44">
            <v>249.99999999999997</v>
          </cell>
          <cell r="Y44">
            <v>291.66666666666663</v>
          </cell>
          <cell r="Z44">
            <v>333.33333333333331</v>
          </cell>
          <cell r="AA44">
            <v>375</v>
          </cell>
          <cell r="AB44">
            <v>416.66666666666669</v>
          </cell>
          <cell r="AC44">
            <v>458.33333333333337</v>
          </cell>
          <cell r="AD44">
            <v>500.00000000000006</v>
          </cell>
          <cell r="AE44">
            <v>541.66666666666674</v>
          </cell>
          <cell r="AF44">
            <v>583.33333333333337</v>
          </cell>
          <cell r="AG44">
            <v>625</v>
          </cell>
          <cell r="AH44">
            <v>666.66666666666663</v>
          </cell>
          <cell r="AI44">
            <v>708.33333333333326</v>
          </cell>
          <cell r="AJ44">
            <v>749.99999999999989</v>
          </cell>
          <cell r="AK44">
            <v>791.66666666666652</v>
          </cell>
          <cell r="AL44">
            <v>833.33333333333314</v>
          </cell>
          <cell r="AM44">
            <v>874.99999999999977</v>
          </cell>
          <cell r="AN44">
            <v>916.6666666666664</v>
          </cell>
          <cell r="AO44">
            <v>958.33333333333303</v>
          </cell>
          <cell r="AP44">
            <v>999.99999999999966</v>
          </cell>
          <cell r="AQ44">
            <v>1041.6666666666663</v>
          </cell>
          <cell r="AR44">
            <v>1083.333333333333</v>
          </cell>
          <cell r="AS44">
            <v>1124.9999999999998</v>
          </cell>
          <cell r="AT44">
            <v>1166.6666666666665</v>
          </cell>
          <cell r="AU44">
            <v>1208.3333333333333</v>
          </cell>
          <cell r="AV44">
            <v>1250</v>
          </cell>
          <cell r="AW44">
            <v>1291.6666666666667</v>
          </cell>
          <cell r="AX44">
            <v>1333.3333333333335</v>
          </cell>
          <cell r="AY44">
            <v>1375.0000000000002</v>
          </cell>
          <cell r="AZ44">
            <v>1416.666666666667</v>
          </cell>
          <cell r="BA44">
            <v>1458.3333333333337</v>
          </cell>
          <cell r="BB44">
            <v>1500.0000000000005</v>
          </cell>
          <cell r="BC44">
            <v>1541.6666666666672</v>
          </cell>
          <cell r="BD44">
            <v>1583.3333333333339</v>
          </cell>
          <cell r="BE44">
            <v>1625.0000000000007</v>
          </cell>
          <cell r="BF44">
            <v>1666.6666666666674</v>
          </cell>
          <cell r="BG44">
            <v>1708.3333333333342</v>
          </cell>
          <cell r="BH44">
            <v>1750.0000000000009</v>
          </cell>
          <cell r="BI44">
            <v>1791.6666666666677</v>
          </cell>
          <cell r="BJ44">
            <v>1833.3333333333344</v>
          </cell>
          <cell r="BK44">
            <v>1875.0000000000011</v>
          </cell>
          <cell r="BL44">
            <v>1916.6666666666679</v>
          </cell>
          <cell r="BM44">
            <v>1958.3333333333346</v>
          </cell>
          <cell r="BN44">
            <v>2000.0000000000014</v>
          </cell>
          <cell r="BO44">
            <v>2041.6666666666681</v>
          </cell>
          <cell r="BP44">
            <v>2083.3333333333348</v>
          </cell>
          <cell r="BQ44">
            <v>2125.0000000000014</v>
          </cell>
          <cell r="BR44">
            <v>2166.6666666666679</v>
          </cell>
          <cell r="BS44">
            <v>2208.3333333333344</v>
          </cell>
          <cell r="BT44">
            <v>2250.0000000000009</v>
          </cell>
          <cell r="BU44">
            <v>2291.6666666666674</v>
          </cell>
          <cell r="BV44">
            <v>2333.3333333333339</v>
          </cell>
          <cell r="BW44">
            <v>2375.0000000000005</v>
          </cell>
          <cell r="BX44">
            <v>2416.666666666667</v>
          </cell>
          <cell r="BY44">
            <v>2458.3333333333335</v>
          </cell>
          <cell r="BZ44">
            <v>2500</v>
          </cell>
          <cell r="CA44">
            <v>2541.6666666666665</v>
          </cell>
          <cell r="CB44">
            <v>2583.333333333333</v>
          </cell>
          <cell r="CC44">
            <v>2624.9999999999995</v>
          </cell>
          <cell r="CD44">
            <v>2666.6666666666661</v>
          </cell>
          <cell r="CE44">
            <v>2708.3333333333326</v>
          </cell>
          <cell r="CF44">
            <v>2749.9999999999991</v>
          </cell>
          <cell r="CG44">
            <v>2791.6666666666656</v>
          </cell>
          <cell r="CH44">
            <v>2833.3333333333321</v>
          </cell>
          <cell r="CI44">
            <v>2874.9999999999986</v>
          </cell>
          <cell r="CJ44">
            <v>2916.6666666666652</v>
          </cell>
          <cell r="CK44">
            <v>2958.3333333333317</v>
          </cell>
          <cell r="CL44">
            <v>2999.9999999999982</v>
          </cell>
          <cell r="CM44">
            <v>3041.6666666666647</v>
          </cell>
          <cell r="CN44">
            <v>3083.3333333333312</v>
          </cell>
          <cell r="CO44">
            <v>3124.9999999999977</v>
          </cell>
          <cell r="CP44">
            <v>3166.6666666666642</v>
          </cell>
          <cell r="CQ44">
            <v>3208.3333333333308</v>
          </cell>
          <cell r="CR44">
            <v>3249.9999999999973</v>
          </cell>
          <cell r="CS44">
            <v>3291.6666666666638</v>
          </cell>
          <cell r="CT44">
            <v>3333.3333333333303</v>
          </cell>
          <cell r="CU44">
            <v>3374.9999999999968</v>
          </cell>
          <cell r="CV44">
            <v>3416.6666666666633</v>
          </cell>
          <cell r="CW44">
            <v>3458.3333333333298</v>
          </cell>
          <cell r="CX44">
            <v>3499.9999999999964</v>
          </cell>
          <cell r="CY44">
            <v>3541.6666666666629</v>
          </cell>
          <cell r="CZ44">
            <v>3583.3333333333294</v>
          </cell>
          <cell r="DA44">
            <v>3624.9999999999959</v>
          </cell>
          <cell r="DB44">
            <v>3666.6666666666624</v>
          </cell>
          <cell r="DC44">
            <v>3708.3333333333289</v>
          </cell>
          <cell r="DD44">
            <v>3749.9999999999955</v>
          </cell>
          <cell r="DE44">
            <v>3791.666666666662</v>
          </cell>
          <cell r="DF44">
            <v>3833.3333333333285</v>
          </cell>
          <cell r="DG44">
            <v>3874.999999999995</v>
          </cell>
          <cell r="DH44">
            <v>3916.6666666666615</v>
          </cell>
          <cell r="DI44">
            <v>3958.333333333328</v>
          </cell>
          <cell r="DJ44">
            <v>3999.9999999999945</v>
          </cell>
          <cell r="DK44">
            <v>4041.6666666666611</v>
          </cell>
          <cell r="DL44">
            <v>4083.3333333333276</v>
          </cell>
          <cell r="DM44">
            <v>4124.9999999999945</v>
          </cell>
          <cell r="DN44">
            <v>4166.6666666666615</v>
          </cell>
          <cell r="DO44">
            <v>4208.3333333333285</v>
          </cell>
          <cell r="DP44">
            <v>4249.9999999999955</v>
          </cell>
          <cell r="DQ44">
            <v>4291.6666666666624</v>
          </cell>
          <cell r="DR44">
            <v>4333.3333333333294</v>
          </cell>
          <cell r="DS44">
            <v>4374.9999999999964</v>
          </cell>
          <cell r="DT44">
            <v>4416.6666666666633</v>
          </cell>
          <cell r="DU44">
            <v>4458.3333333333303</v>
          </cell>
          <cell r="DV44">
            <v>4499.9999999999973</v>
          </cell>
          <cell r="DW44">
            <v>4541.6666666666642</v>
          </cell>
          <cell r="DX44">
            <v>4583.3333333333312</v>
          </cell>
          <cell r="DY44">
            <v>4624.9999999999982</v>
          </cell>
          <cell r="DZ44">
            <v>4666.6666666666652</v>
          </cell>
          <cell r="EA44">
            <v>4708.3333333333321</v>
          </cell>
          <cell r="EB44">
            <v>4749.9999999999991</v>
          </cell>
          <cell r="EC44">
            <v>4791.6666666666661</v>
          </cell>
          <cell r="ED44">
            <v>4833.333333333333</v>
          </cell>
          <cell r="EE44">
            <v>4875</v>
          </cell>
          <cell r="EF44">
            <v>4916.666666666667</v>
          </cell>
          <cell r="EG44">
            <v>4958.3333333333339</v>
          </cell>
          <cell r="EH44">
            <v>5000.0000000000009</v>
          </cell>
          <cell r="EI44">
            <v>5041.6666666666679</v>
          </cell>
          <cell r="EJ44">
            <v>5083.3333333333348</v>
          </cell>
          <cell r="EK44">
            <v>5125.0000000000018</v>
          </cell>
          <cell r="EL44">
            <v>5166.6666666666688</v>
          </cell>
          <cell r="EM44">
            <v>5208.3333333333358</v>
          </cell>
          <cell r="EN44">
            <v>5250.0000000000027</v>
          </cell>
          <cell r="EO44">
            <v>5291.6666666666697</v>
          </cell>
          <cell r="EP44">
            <v>5333.3333333333367</v>
          </cell>
          <cell r="EQ44">
            <v>5375.0000000000036</v>
          </cell>
          <cell r="ER44">
            <v>5416.6666666666706</v>
          </cell>
          <cell r="ES44">
            <v>5458.3333333333376</v>
          </cell>
          <cell r="ET44">
            <v>5500.0000000000045</v>
          </cell>
          <cell r="EU44">
            <v>5541.6666666666715</v>
          </cell>
          <cell r="EV44">
            <v>5583.3333333333385</v>
          </cell>
          <cell r="EW44">
            <v>5625.0000000000055</v>
          </cell>
          <cell r="EX44">
            <v>5666.6666666666724</v>
          </cell>
          <cell r="EY44">
            <v>5708.3333333333394</v>
          </cell>
          <cell r="EZ44">
            <v>5750.0000000000064</v>
          </cell>
          <cell r="FA44">
            <v>5791.6666666666733</v>
          </cell>
          <cell r="FB44">
            <v>5833.3333333333403</v>
          </cell>
          <cell r="FC44">
            <v>5875.0000000000073</v>
          </cell>
          <cell r="FD44">
            <v>5916.6666666666742</v>
          </cell>
          <cell r="FE44">
            <v>5958.3333333333412</v>
          </cell>
          <cell r="FF44">
            <v>6000.0000000000082</v>
          </cell>
          <cell r="FG44">
            <v>6041.6666666666752</v>
          </cell>
          <cell r="FH44">
            <v>6083.3333333333421</v>
          </cell>
          <cell r="FI44">
            <v>6125.0000000000091</v>
          </cell>
          <cell r="FJ44">
            <v>6166.6666666666761</v>
          </cell>
          <cell r="FK44">
            <v>6208.333333333343</v>
          </cell>
          <cell r="FL44">
            <v>6250.00000000001</v>
          </cell>
          <cell r="FM44">
            <v>6291.666666666677</v>
          </cell>
          <cell r="FN44">
            <v>6333.3333333333439</v>
          </cell>
          <cell r="FO44">
            <v>6375.0000000000109</v>
          </cell>
          <cell r="FP44">
            <v>6416.6666666666779</v>
          </cell>
          <cell r="FQ44">
            <v>6458.3333333333449</v>
          </cell>
          <cell r="FR44">
            <v>6500.0000000000118</v>
          </cell>
          <cell r="FS44">
            <v>6541.6666666666788</v>
          </cell>
          <cell r="FT44">
            <v>6583.3333333333458</v>
          </cell>
          <cell r="FU44">
            <v>6625.0000000000127</v>
          </cell>
          <cell r="FV44">
            <v>6666.6666666666797</v>
          </cell>
          <cell r="FW44">
            <v>6708.3333333333467</v>
          </cell>
          <cell r="FX44">
            <v>6750.0000000000136</v>
          </cell>
          <cell r="FY44">
            <v>6791.6666666666806</v>
          </cell>
          <cell r="FZ44">
            <v>6833.3333333333476</v>
          </cell>
          <cell r="GA44">
            <v>6875.0000000000146</v>
          </cell>
          <cell r="GB44">
            <v>6916.6666666666815</v>
          </cell>
          <cell r="GC44">
            <v>6958.3333333333485</v>
          </cell>
          <cell r="GD44">
            <v>7000.0000000000155</v>
          </cell>
          <cell r="GE44">
            <v>7041.6666666666824</v>
          </cell>
          <cell r="GF44">
            <v>7083.3333333333494</v>
          </cell>
          <cell r="GG44">
            <v>7125.0000000000164</v>
          </cell>
          <cell r="GH44">
            <v>7166.6666666666833</v>
          </cell>
          <cell r="GI44">
            <v>7208.3333333333503</v>
          </cell>
          <cell r="GJ44">
            <v>7250.0000000000173</v>
          </cell>
          <cell r="GK44">
            <v>7291.6666666666843</v>
          </cell>
          <cell r="GL44">
            <v>7333.3333333333512</v>
          </cell>
          <cell r="GM44">
            <v>7375.0000000000182</v>
          </cell>
          <cell r="GN44">
            <v>7416.6666666666852</v>
          </cell>
          <cell r="GO44">
            <v>7458.3333333333521</v>
          </cell>
          <cell r="GP44">
            <v>7500.0000000000191</v>
          </cell>
          <cell r="GQ44">
            <v>7541.6666666666861</v>
          </cell>
          <cell r="GR44">
            <v>7583.333333333353</v>
          </cell>
          <cell r="GS44">
            <v>7625.00000000002</v>
          </cell>
          <cell r="GT44">
            <v>7666.666666666687</v>
          </cell>
          <cell r="GU44">
            <v>7708.3333333333539</v>
          </cell>
          <cell r="GV44">
            <v>7750.0000000000209</v>
          </cell>
          <cell r="GW44">
            <v>7791.6666666666879</v>
          </cell>
          <cell r="GX44">
            <v>7833.3333333333549</v>
          </cell>
          <cell r="GY44">
            <v>7875.0000000000218</v>
          </cell>
          <cell r="GZ44">
            <v>7916.6666666666888</v>
          </cell>
          <cell r="HA44">
            <v>7958.3333333333558</v>
          </cell>
          <cell r="HB44">
            <v>8000.0000000000227</v>
          </cell>
          <cell r="HC44">
            <v>8041.6666666666897</v>
          </cell>
          <cell r="HD44">
            <v>8083.3333333333567</v>
          </cell>
          <cell r="HE44">
            <v>8125.0000000000236</v>
          </cell>
          <cell r="HF44">
            <v>8166.6666666666906</v>
          </cell>
          <cell r="HG44">
            <v>8208.3333333333576</v>
          </cell>
          <cell r="HH44">
            <v>8250.0000000000236</v>
          </cell>
          <cell r="HI44">
            <v>8291.6666666666897</v>
          </cell>
          <cell r="HJ44">
            <v>8333.3333333333558</v>
          </cell>
        </row>
        <row r="45">
          <cell r="R45">
            <v>0</v>
          </cell>
          <cell r="S45">
            <v>500</v>
          </cell>
          <cell r="T45">
            <v>1000</v>
          </cell>
          <cell r="U45">
            <v>1500</v>
          </cell>
          <cell r="V45">
            <v>2000</v>
          </cell>
          <cell r="W45">
            <v>2500</v>
          </cell>
          <cell r="X45">
            <v>3000</v>
          </cell>
          <cell r="Y45">
            <v>3500</v>
          </cell>
          <cell r="Z45">
            <v>4000</v>
          </cell>
          <cell r="AA45">
            <v>4500</v>
          </cell>
          <cell r="AB45">
            <v>5000</v>
          </cell>
          <cell r="AC45">
            <v>5500</v>
          </cell>
          <cell r="AD45">
            <v>6000</v>
          </cell>
          <cell r="AE45">
            <v>6500</v>
          </cell>
          <cell r="AF45">
            <v>7000</v>
          </cell>
          <cell r="AG45">
            <v>7500</v>
          </cell>
          <cell r="AH45">
            <v>8000</v>
          </cell>
          <cell r="AI45">
            <v>8500</v>
          </cell>
          <cell r="AJ45">
            <v>9000</v>
          </cell>
          <cell r="AK45">
            <v>9500</v>
          </cell>
          <cell r="AL45">
            <v>10000</v>
          </cell>
          <cell r="AM45">
            <v>10500</v>
          </cell>
          <cell r="AN45">
            <v>11000</v>
          </cell>
          <cell r="AO45">
            <v>11500</v>
          </cell>
          <cell r="AP45">
            <v>12000</v>
          </cell>
          <cell r="AQ45">
            <v>12500</v>
          </cell>
          <cell r="AR45">
            <v>13000</v>
          </cell>
          <cell r="AS45">
            <v>13500</v>
          </cell>
          <cell r="AT45">
            <v>14000</v>
          </cell>
          <cell r="AU45">
            <v>14500</v>
          </cell>
          <cell r="AV45">
            <v>15000</v>
          </cell>
          <cell r="AW45">
            <v>15500</v>
          </cell>
          <cell r="AX45">
            <v>16000</v>
          </cell>
          <cell r="AY45">
            <v>16500</v>
          </cell>
          <cell r="AZ45">
            <v>17000</v>
          </cell>
          <cell r="BA45">
            <v>17500</v>
          </cell>
          <cell r="BB45">
            <v>18000</v>
          </cell>
          <cell r="BC45">
            <v>18500</v>
          </cell>
          <cell r="BD45">
            <v>19000</v>
          </cell>
          <cell r="BE45">
            <v>19500</v>
          </cell>
          <cell r="BF45">
            <v>20000</v>
          </cell>
          <cell r="BG45">
            <v>20500</v>
          </cell>
          <cell r="BH45">
            <v>21000</v>
          </cell>
          <cell r="BI45">
            <v>21500</v>
          </cell>
          <cell r="BJ45">
            <v>22000</v>
          </cell>
          <cell r="BK45">
            <v>22500</v>
          </cell>
          <cell r="BL45">
            <v>23000</v>
          </cell>
          <cell r="BM45">
            <v>23500</v>
          </cell>
          <cell r="BN45">
            <v>24000</v>
          </cell>
          <cell r="BO45">
            <v>24500</v>
          </cell>
          <cell r="BP45">
            <v>25000</v>
          </cell>
          <cell r="BQ45">
            <v>25500</v>
          </cell>
          <cell r="BR45">
            <v>26000</v>
          </cell>
          <cell r="BS45">
            <v>26500</v>
          </cell>
          <cell r="BT45">
            <v>27000</v>
          </cell>
          <cell r="BU45">
            <v>27500</v>
          </cell>
          <cell r="BV45">
            <v>28000</v>
          </cell>
          <cell r="BW45">
            <v>28500</v>
          </cell>
          <cell r="BX45">
            <v>29000</v>
          </cell>
          <cell r="BY45">
            <v>29500</v>
          </cell>
          <cell r="BZ45">
            <v>30000</v>
          </cell>
          <cell r="CA45">
            <v>30500</v>
          </cell>
          <cell r="CB45">
            <v>31000</v>
          </cell>
          <cell r="CC45">
            <v>31500</v>
          </cell>
          <cell r="CD45">
            <v>32000</v>
          </cell>
          <cell r="CE45">
            <v>32500</v>
          </cell>
          <cell r="CF45">
            <v>33000</v>
          </cell>
          <cell r="CG45">
            <v>33500</v>
          </cell>
          <cell r="CH45">
            <v>34000</v>
          </cell>
          <cell r="CI45">
            <v>34500</v>
          </cell>
          <cell r="CJ45">
            <v>35000</v>
          </cell>
          <cell r="CK45">
            <v>35500</v>
          </cell>
          <cell r="CL45">
            <v>36000</v>
          </cell>
          <cell r="CM45">
            <v>36500</v>
          </cell>
          <cell r="CN45">
            <v>37000</v>
          </cell>
          <cell r="CO45">
            <v>37500</v>
          </cell>
          <cell r="CP45">
            <v>38000</v>
          </cell>
          <cell r="CQ45">
            <v>38500</v>
          </cell>
          <cell r="CR45">
            <v>39000</v>
          </cell>
          <cell r="CS45">
            <v>39500</v>
          </cell>
          <cell r="CT45">
            <v>40000</v>
          </cell>
          <cell r="CU45">
            <v>40500</v>
          </cell>
          <cell r="CV45">
            <v>41000</v>
          </cell>
          <cell r="CW45">
            <v>41500</v>
          </cell>
          <cell r="CX45">
            <v>42000</v>
          </cell>
          <cell r="CY45">
            <v>42500</v>
          </cell>
          <cell r="CZ45">
            <v>43000</v>
          </cell>
          <cell r="DA45">
            <v>43500</v>
          </cell>
          <cell r="DB45">
            <v>44000</v>
          </cell>
          <cell r="DC45">
            <v>44500</v>
          </cell>
          <cell r="DD45">
            <v>45000</v>
          </cell>
          <cell r="DE45">
            <v>45500</v>
          </cell>
          <cell r="DF45">
            <v>46000</v>
          </cell>
          <cell r="DG45">
            <v>46500</v>
          </cell>
          <cell r="DH45">
            <v>47000</v>
          </cell>
          <cell r="DI45">
            <v>47500</v>
          </cell>
          <cell r="DJ45">
            <v>48000</v>
          </cell>
          <cell r="DK45">
            <v>48500</v>
          </cell>
          <cell r="DL45">
            <v>49000</v>
          </cell>
          <cell r="DM45">
            <v>49500</v>
          </cell>
          <cell r="DN45">
            <v>50000</v>
          </cell>
          <cell r="DO45">
            <v>50500</v>
          </cell>
          <cell r="DP45">
            <v>51000</v>
          </cell>
          <cell r="DQ45">
            <v>51500</v>
          </cell>
          <cell r="DR45">
            <v>52000</v>
          </cell>
          <cell r="DS45">
            <v>52500</v>
          </cell>
          <cell r="DT45">
            <v>53000</v>
          </cell>
          <cell r="DU45">
            <v>53500</v>
          </cell>
          <cell r="DV45">
            <v>54000</v>
          </cell>
          <cell r="DW45">
            <v>54500</v>
          </cell>
          <cell r="DX45">
            <v>55000</v>
          </cell>
          <cell r="DY45">
            <v>55500</v>
          </cell>
          <cell r="DZ45">
            <v>56000</v>
          </cell>
          <cell r="EA45">
            <v>56500</v>
          </cell>
          <cell r="EB45">
            <v>57000</v>
          </cell>
          <cell r="EC45">
            <v>57500</v>
          </cell>
          <cell r="ED45">
            <v>58000</v>
          </cell>
          <cell r="EE45">
            <v>58500</v>
          </cell>
          <cell r="EF45">
            <v>59000</v>
          </cell>
          <cell r="EG45">
            <v>59500</v>
          </cell>
          <cell r="EH45">
            <v>60000</v>
          </cell>
          <cell r="EI45">
            <v>60500</v>
          </cell>
          <cell r="EJ45">
            <v>61000</v>
          </cell>
          <cell r="EK45">
            <v>61500</v>
          </cell>
          <cell r="EL45">
            <v>62000</v>
          </cell>
          <cell r="EM45">
            <v>62500</v>
          </cell>
          <cell r="EN45">
            <v>63000</v>
          </cell>
          <cell r="EO45">
            <v>63500</v>
          </cell>
          <cell r="EP45">
            <v>64000</v>
          </cell>
          <cell r="EQ45">
            <v>64500</v>
          </cell>
          <cell r="ER45">
            <v>65000</v>
          </cell>
          <cell r="ES45">
            <v>65500</v>
          </cell>
          <cell r="ET45">
            <v>66000</v>
          </cell>
          <cell r="EU45">
            <v>66500</v>
          </cell>
          <cell r="EV45">
            <v>67000</v>
          </cell>
          <cell r="EW45">
            <v>67500</v>
          </cell>
          <cell r="EX45">
            <v>68000</v>
          </cell>
          <cell r="EY45">
            <v>68500</v>
          </cell>
          <cell r="EZ45">
            <v>69000</v>
          </cell>
          <cell r="FA45">
            <v>69500</v>
          </cell>
          <cell r="FB45">
            <v>70000</v>
          </cell>
          <cell r="FC45">
            <v>70500</v>
          </cell>
          <cell r="FD45">
            <v>71000</v>
          </cell>
          <cell r="FE45">
            <v>71500</v>
          </cell>
          <cell r="FF45">
            <v>72000</v>
          </cell>
          <cell r="FG45">
            <v>72500</v>
          </cell>
          <cell r="FH45">
            <v>73000</v>
          </cell>
          <cell r="FI45">
            <v>73500</v>
          </cell>
          <cell r="FJ45">
            <v>74000</v>
          </cell>
          <cell r="FK45">
            <v>74500</v>
          </cell>
          <cell r="FL45">
            <v>75000</v>
          </cell>
          <cell r="FM45">
            <v>75500</v>
          </cell>
          <cell r="FN45">
            <v>76000</v>
          </cell>
          <cell r="FO45">
            <v>76500</v>
          </cell>
          <cell r="FP45">
            <v>77000</v>
          </cell>
          <cell r="FQ45">
            <v>77500</v>
          </cell>
          <cell r="FR45">
            <v>78000</v>
          </cell>
          <cell r="FS45">
            <v>78500</v>
          </cell>
          <cell r="FT45">
            <v>79000</v>
          </cell>
          <cell r="FU45">
            <v>79500</v>
          </cell>
          <cell r="FV45">
            <v>80000</v>
          </cell>
          <cell r="FW45">
            <v>80500</v>
          </cell>
          <cell r="FX45">
            <v>81000</v>
          </cell>
          <cell r="FY45">
            <v>81500</v>
          </cell>
          <cell r="FZ45">
            <v>82000</v>
          </cell>
          <cell r="GA45">
            <v>82500</v>
          </cell>
          <cell r="GB45">
            <v>83000</v>
          </cell>
          <cell r="GC45">
            <v>83500</v>
          </cell>
          <cell r="GD45">
            <v>84000</v>
          </cell>
          <cell r="GE45">
            <v>84500</v>
          </cell>
          <cell r="GF45">
            <v>85000</v>
          </cell>
          <cell r="GG45">
            <v>85500</v>
          </cell>
          <cell r="GH45">
            <v>86000</v>
          </cell>
          <cell r="GI45">
            <v>86500</v>
          </cell>
          <cell r="GJ45">
            <v>87000</v>
          </cell>
          <cell r="GK45">
            <v>87500</v>
          </cell>
          <cell r="GL45">
            <v>88000</v>
          </cell>
          <cell r="GM45">
            <v>88500</v>
          </cell>
          <cell r="GN45">
            <v>89000</v>
          </cell>
          <cell r="GO45">
            <v>89500</v>
          </cell>
          <cell r="GP45">
            <v>90000</v>
          </cell>
          <cell r="GQ45">
            <v>90500</v>
          </cell>
          <cell r="GR45">
            <v>91000</v>
          </cell>
          <cell r="GS45">
            <v>91500</v>
          </cell>
          <cell r="GT45">
            <v>92000</v>
          </cell>
          <cell r="GU45">
            <v>92500</v>
          </cell>
          <cell r="GV45">
            <v>93000</v>
          </cell>
          <cell r="GW45">
            <v>93500</v>
          </cell>
          <cell r="GX45">
            <v>94000</v>
          </cell>
          <cell r="GY45">
            <v>94500</v>
          </cell>
          <cell r="GZ45">
            <v>95000</v>
          </cell>
          <cell r="HA45">
            <v>95500</v>
          </cell>
          <cell r="HB45">
            <v>96000</v>
          </cell>
          <cell r="HC45">
            <v>96500</v>
          </cell>
          <cell r="HD45">
            <v>97000</v>
          </cell>
          <cell r="HE45">
            <v>97500</v>
          </cell>
          <cell r="HF45">
            <v>98000</v>
          </cell>
          <cell r="HG45">
            <v>98500</v>
          </cell>
          <cell r="HH45">
            <v>99000</v>
          </cell>
          <cell r="HI45">
            <v>99500</v>
          </cell>
          <cell r="HJ45">
            <v>100000</v>
          </cell>
        </row>
        <row r="49">
          <cell r="R49">
            <v>0</v>
          </cell>
          <cell r="S49">
            <v>38</v>
          </cell>
          <cell r="T49">
            <v>77</v>
          </cell>
          <cell r="U49">
            <v>115</v>
          </cell>
          <cell r="V49">
            <v>153</v>
          </cell>
          <cell r="W49">
            <v>191</v>
          </cell>
          <cell r="X49">
            <v>230</v>
          </cell>
          <cell r="Y49">
            <v>268</v>
          </cell>
          <cell r="Z49">
            <v>306</v>
          </cell>
          <cell r="AA49">
            <v>344</v>
          </cell>
          <cell r="AB49">
            <v>383</v>
          </cell>
          <cell r="AC49">
            <v>421</v>
          </cell>
          <cell r="AD49">
            <v>459</v>
          </cell>
          <cell r="AE49">
            <v>497</v>
          </cell>
          <cell r="AF49">
            <v>536</v>
          </cell>
          <cell r="AG49">
            <v>574</v>
          </cell>
          <cell r="AH49">
            <v>612</v>
          </cell>
          <cell r="AI49">
            <v>650</v>
          </cell>
          <cell r="AJ49">
            <v>689</v>
          </cell>
          <cell r="AK49">
            <v>727</v>
          </cell>
          <cell r="AL49">
            <v>765</v>
          </cell>
          <cell r="AM49">
            <v>803</v>
          </cell>
          <cell r="AN49">
            <v>842</v>
          </cell>
          <cell r="AO49">
            <v>880</v>
          </cell>
          <cell r="AP49">
            <v>918</v>
          </cell>
          <cell r="AQ49">
            <v>956</v>
          </cell>
          <cell r="AR49">
            <v>995</v>
          </cell>
          <cell r="AS49">
            <v>1033</v>
          </cell>
          <cell r="AT49">
            <v>1071</v>
          </cell>
          <cell r="AU49">
            <v>1109</v>
          </cell>
          <cell r="AV49">
            <v>1148</v>
          </cell>
          <cell r="AW49">
            <v>1186</v>
          </cell>
          <cell r="AX49">
            <v>1224</v>
          </cell>
          <cell r="AY49">
            <v>1262</v>
          </cell>
          <cell r="AZ49">
            <v>1301</v>
          </cell>
          <cell r="BA49">
            <v>1339</v>
          </cell>
          <cell r="BB49">
            <v>1377</v>
          </cell>
          <cell r="BC49">
            <v>1415</v>
          </cell>
          <cell r="BD49">
            <v>1454</v>
          </cell>
          <cell r="BE49">
            <v>1492</v>
          </cell>
          <cell r="BF49">
            <v>1530</v>
          </cell>
          <cell r="BG49">
            <v>1568</v>
          </cell>
          <cell r="BH49">
            <v>1607</v>
          </cell>
          <cell r="BI49">
            <v>1645</v>
          </cell>
          <cell r="BJ49">
            <v>1683</v>
          </cell>
          <cell r="BK49">
            <v>1721</v>
          </cell>
          <cell r="BL49">
            <v>1760</v>
          </cell>
          <cell r="BM49">
            <v>1798</v>
          </cell>
          <cell r="BN49">
            <v>1836</v>
          </cell>
          <cell r="BO49">
            <v>1874</v>
          </cell>
          <cell r="BP49">
            <v>1913</v>
          </cell>
          <cell r="BQ49">
            <v>1951</v>
          </cell>
          <cell r="BR49">
            <v>1989</v>
          </cell>
          <cell r="BS49">
            <v>2027</v>
          </cell>
          <cell r="BT49">
            <v>2066</v>
          </cell>
          <cell r="BU49">
            <v>2104</v>
          </cell>
          <cell r="BV49">
            <v>2142</v>
          </cell>
          <cell r="BW49">
            <v>2180</v>
          </cell>
          <cell r="BX49">
            <v>2219</v>
          </cell>
          <cell r="BY49">
            <v>2257</v>
          </cell>
          <cell r="BZ49">
            <v>2295</v>
          </cell>
          <cell r="CA49">
            <v>2333</v>
          </cell>
          <cell r="CB49">
            <v>2372</v>
          </cell>
          <cell r="CC49">
            <v>2410</v>
          </cell>
          <cell r="CD49">
            <v>2448</v>
          </cell>
          <cell r="CE49">
            <v>2486</v>
          </cell>
          <cell r="CF49">
            <v>2525</v>
          </cell>
          <cell r="CG49">
            <v>2563</v>
          </cell>
          <cell r="CH49">
            <v>2601</v>
          </cell>
          <cell r="CI49">
            <v>2639</v>
          </cell>
          <cell r="CJ49">
            <v>2678</v>
          </cell>
          <cell r="CK49">
            <v>2716</v>
          </cell>
          <cell r="CL49">
            <v>2754</v>
          </cell>
          <cell r="CM49">
            <v>2792</v>
          </cell>
          <cell r="CN49">
            <v>2831</v>
          </cell>
          <cell r="CO49">
            <v>2869</v>
          </cell>
          <cell r="CP49">
            <v>2907</v>
          </cell>
          <cell r="CQ49">
            <v>2945</v>
          </cell>
          <cell r="CR49">
            <v>2984</v>
          </cell>
          <cell r="CS49">
            <v>3022</v>
          </cell>
          <cell r="CT49">
            <v>3060</v>
          </cell>
          <cell r="CU49">
            <v>3098</v>
          </cell>
          <cell r="CV49">
            <v>3137</v>
          </cell>
          <cell r="CW49">
            <v>3175</v>
          </cell>
          <cell r="CX49">
            <v>3213</v>
          </cell>
          <cell r="CY49">
            <v>3251</v>
          </cell>
          <cell r="CZ49">
            <v>3290</v>
          </cell>
          <cell r="DA49">
            <v>3328</v>
          </cell>
          <cell r="DB49">
            <v>3366</v>
          </cell>
          <cell r="DC49">
            <v>3404</v>
          </cell>
          <cell r="DD49">
            <v>3443</v>
          </cell>
          <cell r="DE49">
            <v>3481</v>
          </cell>
          <cell r="DF49">
            <v>3519</v>
          </cell>
          <cell r="DG49">
            <v>3557</v>
          </cell>
          <cell r="DH49">
            <v>3596</v>
          </cell>
          <cell r="DI49">
            <v>3634</v>
          </cell>
          <cell r="DJ49">
            <v>3672</v>
          </cell>
          <cell r="DK49">
            <v>3710</v>
          </cell>
          <cell r="DL49">
            <v>3748</v>
          </cell>
          <cell r="DM49">
            <v>3787</v>
          </cell>
          <cell r="DN49">
            <v>3825</v>
          </cell>
          <cell r="DO49">
            <v>3863</v>
          </cell>
          <cell r="DP49">
            <v>3902</v>
          </cell>
          <cell r="DQ49">
            <v>3940</v>
          </cell>
          <cell r="DR49">
            <v>3978</v>
          </cell>
          <cell r="DS49">
            <v>4016</v>
          </cell>
          <cell r="DT49">
            <v>4055</v>
          </cell>
          <cell r="DU49">
            <v>4093</v>
          </cell>
          <cell r="DV49">
            <v>4131</v>
          </cell>
          <cell r="DW49">
            <v>4169</v>
          </cell>
          <cell r="DX49">
            <v>4208</v>
          </cell>
          <cell r="DY49">
            <v>4246</v>
          </cell>
          <cell r="DZ49">
            <v>4284</v>
          </cell>
          <cell r="EA49">
            <v>4322</v>
          </cell>
          <cell r="EB49">
            <v>4361</v>
          </cell>
          <cell r="EC49">
            <v>4399</v>
          </cell>
          <cell r="ED49">
            <v>4437</v>
          </cell>
          <cell r="EE49">
            <v>4475</v>
          </cell>
          <cell r="EF49">
            <v>4514</v>
          </cell>
          <cell r="EG49">
            <v>4552</v>
          </cell>
          <cell r="EH49">
            <v>4590</v>
          </cell>
          <cell r="EI49">
            <v>4628</v>
          </cell>
          <cell r="EJ49">
            <v>4667</v>
          </cell>
          <cell r="EK49">
            <v>4705</v>
          </cell>
          <cell r="EL49">
            <v>4743</v>
          </cell>
          <cell r="EM49">
            <v>4781</v>
          </cell>
          <cell r="EN49">
            <v>4820</v>
          </cell>
          <cell r="EO49">
            <v>4858</v>
          </cell>
          <cell r="EP49">
            <v>4896</v>
          </cell>
          <cell r="EQ49">
            <v>4934</v>
          </cell>
          <cell r="ER49">
            <v>4973</v>
          </cell>
          <cell r="ES49">
            <v>5011</v>
          </cell>
          <cell r="ET49">
            <v>5049</v>
          </cell>
          <cell r="EU49">
            <v>5087</v>
          </cell>
          <cell r="EV49">
            <v>5126</v>
          </cell>
          <cell r="EW49">
            <v>5164</v>
          </cell>
          <cell r="EX49">
            <v>5202</v>
          </cell>
          <cell r="EY49">
            <v>5240</v>
          </cell>
          <cell r="EZ49">
            <v>5279</v>
          </cell>
          <cell r="FA49">
            <v>5317</v>
          </cell>
          <cell r="FB49">
            <v>5355</v>
          </cell>
          <cell r="FC49">
            <v>5393</v>
          </cell>
          <cell r="FD49">
            <v>5432</v>
          </cell>
          <cell r="FE49">
            <v>5470</v>
          </cell>
          <cell r="FF49">
            <v>5508</v>
          </cell>
          <cell r="FG49">
            <v>5546</v>
          </cell>
          <cell r="FH49">
            <v>5585</v>
          </cell>
          <cell r="FI49">
            <v>5623</v>
          </cell>
          <cell r="FJ49">
            <v>5661</v>
          </cell>
          <cell r="FK49">
            <v>5699</v>
          </cell>
          <cell r="FL49">
            <v>5738</v>
          </cell>
          <cell r="FM49">
            <v>5776</v>
          </cell>
          <cell r="FN49">
            <v>5814</v>
          </cell>
          <cell r="FO49">
            <v>5852</v>
          </cell>
          <cell r="FP49">
            <v>5891</v>
          </cell>
          <cell r="FQ49">
            <v>5929</v>
          </cell>
          <cell r="FR49">
            <v>5967</v>
          </cell>
          <cell r="FS49">
            <v>6005</v>
          </cell>
          <cell r="FT49">
            <v>6044</v>
          </cell>
          <cell r="FU49">
            <v>6082</v>
          </cell>
          <cell r="FV49">
            <v>6120</v>
          </cell>
          <cell r="FW49">
            <v>6158</v>
          </cell>
          <cell r="FX49">
            <v>6197</v>
          </cell>
          <cell r="FY49">
            <v>6235</v>
          </cell>
          <cell r="FZ49">
            <v>6273</v>
          </cell>
          <cell r="GA49">
            <v>6311</v>
          </cell>
          <cell r="GB49">
            <v>6350</v>
          </cell>
          <cell r="GC49">
            <v>6388</v>
          </cell>
          <cell r="GD49">
            <v>6426</v>
          </cell>
          <cell r="GE49">
            <v>6464</v>
          </cell>
          <cell r="GF49">
            <v>6503</v>
          </cell>
          <cell r="GG49">
            <v>6541</v>
          </cell>
          <cell r="GH49">
            <v>6579</v>
          </cell>
          <cell r="GI49">
            <v>6617</v>
          </cell>
          <cell r="GJ49">
            <v>6656</v>
          </cell>
          <cell r="GK49">
            <v>6694</v>
          </cell>
          <cell r="GL49">
            <v>6732</v>
          </cell>
          <cell r="GM49">
            <v>6770</v>
          </cell>
          <cell r="GN49">
            <v>6809</v>
          </cell>
          <cell r="GO49">
            <v>6847</v>
          </cell>
          <cell r="GP49">
            <v>6885</v>
          </cell>
          <cell r="GQ49">
            <v>6923</v>
          </cell>
          <cell r="GR49">
            <v>6962</v>
          </cell>
          <cell r="GS49">
            <v>7000</v>
          </cell>
          <cell r="GT49">
            <v>7038</v>
          </cell>
          <cell r="GU49">
            <v>7076</v>
          </cell>
          <cell r="GV49">
            <v>7115</v>
          </cell>
          <cell r="GW49">
            <v>7153</v>
          </cell>
          <cell r="GX49">
            <v>7191</v>
          </cell>
          <cell r="GY49">
            <v>7229</v>
          </cell>
          <cell r="GZ49">
            <v>7268</v>
          </cell>
          <cell r="HA49">
            <v>7306</v>
          </cell>
          <cell r="HB49">
            <v>7344</v>
          </cell>
          <cell r="HC49">
            <v>7382</v>
          </cell>
          <cell r="HD49">
            <v>7421</v>
          </cell>
          <cell r="HE49">
            <v>7459</v>
          </cell>
          <cell r="HF49">
            <v>7497</v>
          </cell>
          <cell r="HG49">
            <v>7535</v>
          </cell>
          <cell r="HH49">
            <v>7574</v>
          </cell>
          <cell r="HI49">
            <v>7612</v>
          </cell>
          <cell r="HJ49">
            <v>7650</v>
          </cell>
        </row>
        <row r="58">
          <cell r="R58">
            <v>0</v>
          </cell>
          <cell r="S58">
            <v>500</v>
          </cell>
          <cell r="T58">
            <v>1000</v>
          </cell>
          <cell r="U58">
            <v>1500</v>
          </cell>
          <cell r="V58">
            <v>2000</v>
          </cell>
          <cell r="W58">
            <v>2500</v>
          </cell>
          <cell r="X58">
            <v>3000</v>
          </cell>
          <cell r="Y58">
            <v>3500</v>
          </cell>
          <cell r="Z58">
            <v>4000</v>
          </cell>
          <cell r="AA58">
            <v>4500</v>
          </cell>
          <cell r="AB58">
            <v>5000</v>
          </cell>
          <cell r="AC58">
            <v>5500</v>
          </cell>
          <cell r="AD58">
            <v>6000</v>
          </cell>
          <cell r="AE58">
            <v>6500</v>
          </cell>
          <cell r="AF58">
            <v>7000</v>
          </cell>
          <cell r="AG58">
            <v>7500</v>
          </cell>
          <cell r="AH58">
            <v>8000</v>
          </cell>
          <cell r="AI58">
            <v>8500</v>
          </cell>
          <cell r="AJ58">
            <v>9000</v>
          </cell>
          <cell r="AK58">
            <v>9500</v>
          </cell>
          <cell r="AL58">
            <v>10000</v>
          </cell>
          <cell r="AM58">
            <v>10500</v>
          </cell>
          <cell r="AN58">
            <v>11000</v>
          </cell>
          <cell r="AO58">
            <v>11500</v>
          </cell>
          <cell r="AP58">
            <v>12000</v>
          </cell>
          <cell r="AQ58">
            <v>12500</v>
          </cell>
          <cell r="AR58">
            <v>13000</v>
          </cell>
          <cell r="AS58">
            <v>13500</v>
          </cell>
          <cell r="AT58">
            <v>14000</v>
          </cell>
          <cell r="AU58">
            <v>14500</v>
          </cell>
          <cell r="AV58">
            <v>15000</v>
          </cell>
          <cell r="AW58">
            <v>15500</v>
          </cell>
          <cell r="AX58">
            <v>16000</v>
          </cell>
          <cell r="AY58">
            <v>16500</v>
          </cell>
          <cell r="AZ58">
            <v>17000</v>
          </cell>
          <cell r="BA58">
            <v>17500</v>
          </cell>
          <cell r="BB58">
            <v>18000</v>
          </cell>
          <cell r="BC58">
            <v>18500</v>
          </cell>
          <cell r="BD58">
            <v>19000</v>
          </cell>
          <cell r="BE58">
            <v>19500</v>
          </cell>
          <cell r="BF58">
            <v>20000</v>
          </cell>
          <cell r="BG58">
            <v>20500</v>
          </cell>
          <cell r="BH58">
            <v>21000</v>
          </cell>
          <cell r="BI58">
            <v>21500</v>
          </cell>
          <cell r="BJ58">
            <v>22000</v>
          </cell>
          <cell r="BK58">
            <v>22500</v>
          </cell>
          <cell r="BL58">
            <v>23000</v>
          </cell>
          <cell r="BM58">
            <v>23500</v>
          </cell>
          <cell r="BN58">
            <v>24000</v>
          </cell>
          <cell r="BO58">
            <v>24500</v>
          </cell>
          <cell r="BP58">
            <v>25000</v>
          </cell>
          <cell r="BQ58">
            <v>25500</v>
          </cell>
          <cell r="BR58">
            <v>26000</v>
          </cell>
          <cell r="BS58">
            <v>26500</v>
          </cell>
          <cell r="BT58">
            <v>27000</v>
          </cell>
          <cell r="BU58">
            <v>27500</v>
          </cell>
          <cell r="BV58">
            <v>28000</v>
          </cell>
          <cell r="BW58">
            <v>28500</v>
          </cell>
          <cell r="BX58">
            <v>29000</v>
          </cell>
          <cell r="BY58">
            <v>29500</v>
          </cell>
          <cell r="BZ58">
            <v>30000</v>
          </cell>
          <cell r="CA58">
            <v>30500</v>
          </cell>
          <cell r="CB58">
            <v>31000</v>
          </cell>
          <cell r="CC58">
            <v>31500</v>
          </cell>
          <cell r="CD58">
            <v>32000</v>
          </cell>
          <cell r="CE58">
            <v>32500</v>
          </cell>
          <cell r="CF58">
            <v>33000</v>
          </cell>
          <cell r="CG58">
            <v>33500</v>
          </cell>
          <cell r="CH58">
            <v>34000</v>
          </cell>
          <cell r="CI58">
            <v>34500</v>
          </cell>
          <cell r="CJ58">
            <v>35000</v>
          </cell>
          <cell r="CK58">
            <v>35500</v>
          </cell>
          <cell r="CL58">
            <v>36000</v>
          </cell>
          <cell r="CM58">
            <v>36500</v>
          </cell>
          <cell r="CN58">
            <v>37000</v>
          </cell>
          <cell r="CO58">
            <v>37500</v>
          </cell>
          <cell r="CP58">
            <v>38000</v>
          </cell>
          <cell r="CQ58">
            <v>38500</v>
          </cell>
          <cell r="CR58">
            <v>39000</v>
          </cell>
          <cell r="CS58">
            <v>39500</v>
          </cell>
          <cell r="CT58">
            <v>40000</v>
          </cell>
          <cell r="CU58">
            <v>40500</v>
          </cell>
          <cell r="CV58">
            <v>41000</v>
          </cell>
          <cell r="CW58">
            <v>41500</v>
          </cell>
          <cell r="CX58">
            <v>42000</v>
          </cell>
          <cell r="CY58">
            <v>42500</v>
          </cell>
          <cell r="CZ58">
            <v>43000</v>
          </cell>
          <cell r="DA58">
            <v>43500</v>
          </cell>
          <cell r="DB58">
            <v>44000</v>
          </cell>
          <cell r="DC58">
            <v>44500</v>
          </cell>
          <cell r="DD58">
            <v>45000</v>
          </cell>
          <cell r="DE58">
            <v>45500</v>
          </cell>
          <cell r="DF58">
            <v>46000</v>
          </cell>
          <cell r="DG58">
            <v>46500</v>
          </cell>
          <cell r="DH58">
            <v>47000</v>
          </cell>
          <cell r="DI58">
            <v>47500</v>
          </cell>
          <cell r="DJ58">
            <v>48000</v>
          </cell>
          <cell r="DK58">
            <v>48500</v>
          </cell>
          <cell r="DL58">
            <v>49000</v>
          </cell>
          <cell r="DM58">
            <v>49500</v>
          </cell>
          <cell r="DN58">
            <v>50000</v>
          </cell>
          <cell r="DO58">
            <v>50500</v>
          </cell>
          <cell r="DP58">
            <v>51000</v>
          </cell>
          <cell r="DQ58">
            <v>51500</v>
          </cell>
          <cell r="DR58">
            <v>52000</v>
          </cell>
          <cell r="DS58">
            <v>52500</v>
          </cell>
          <cell r="DT58">
            <v>53000</v>
          </cell>
          <cell r="DU58">
            <v>53500</v>
          </cell>
          <cell r="DV58">
            <v>54000</v>
          </cell>
          <cell r="DW58">
            <v>54500</v>
          </cell>
          <cell r="DX58">
            <v>55000</v>
          </cell>
          <cell r="DY58">
            <v>55500</v>
          </cell>
          <cell r="DZ58">
            <v>56000</v>
          </cell>
          <cell r="EA58">
            <v>56500</v>
          </cell>
          <cell r="EB58">
            <v>57000</v>
          </cell>
          <cell r="EC58">
            <v>57500</v>
          </cell>
          <cell r="ED58">
            <v>58000</v>
          </cell>
          <cell r="EE58">
            <v>58500</v>
          </cell>
          <cell r="EF58">
            <v>59000</v>
          </cell>
          <cell r="EG58">
            <v>59500</v>
          </cell>
          <cell r="EH58">
            <v>60000</v>
          </cell>
          <cell r="EI58">
            <v>60500</v>
          </cell>
          <cell r="EJ58">
            <v>61000</v>
          </cell>
          <cell r="EK58">
            <v>61500</v>
          </cell>
          <cell r="EL58">
            <v>62000</v>
          </cell>
          <cell r="EM58">
            <v>62500</v>
          </cell>
          <cell r="EN58">
            <v>63000</v>
          </cell>
          <cell r="EO58">
            <v>63500</v>
          </cell>
          <cell r="EP58">
            <v>64000</v>
          </cell>
          <cell r="EQ58">
            <v>64500</v>
          </cell>
          <cell r="ER58">
            <v>65000</v>
          </cell>
          <cell r="ES58">
            <v>65500</v>
          </cell>
          <cell r="ET58">
            <v>66000</v>
          </cell>
          <cell r="EU58">
            <v>66500</v>
          </cell>
          <cell r="EV58">
            <v>67000</v>
          </cell>
          <cell r="EW58">
            <v>67500</v>
          </cell>
          <cell r="EX58">
            <v>68000</v>
          </cell>
          <cell r="EY58">
            <v>68500</v>
          </cell>
          <cell r="EZ58">
            <v>69000</v>
          </cell>
          <cell r="FA58">
            <v>69500</v>
          </cell>
          <cell r="FB58">
            <v>70000</v>
          </cell>
          <cell r="FC58">
            <v>70500</v>
          </cell>
          <cell r="FD58">
            <v>71000</v>
          </cell>
          <cell r="FE58">
            <v>71500</v>
          </cell>
          <cell r="FF58">
            <v>72000</v>
          </cell>
          <cell r="FG58">
            <v>72500</v>
          </cell>
          <cell r="FH58">
            <v>73000</v>
          </cell>
          <cell r="FI58">
            <v>73500</v>
          </cell>
          <cell r="FJ58">
            <v>74000</v>
          </cell>
          <cell r="FK58">
            <v>74500</v>
          </cell>
          <cell r="FL58">
            <v>75000</v>
          </cell>
          <cell r="FM58">
            <v>75500</v>
          </cell>
          <cell r="FN58">
            <v>76000</v>
          </cell>
          <cell r="FO58">
            <v>76500</v>
          </cell>
          <cell r="FP58">
            <v>77000</v>
          </cell>
          <cell r="FQ58">
            <v>77500</v>
          </cell>
          <cell r="FR58">
            <v>78000</v>
          </cell>
          <cell r="FS58">
            <v>78500</v>
          </cell>
          <cell r="FT58">
            <v>79000</v>
          </cell>
          <cell r="FU58">
            <v>79500</v>
          </cell>
          <cell r="FV58">
            <v>80000</v>
          </cell>
          <cell r="FW58">
            <v>80500</v>
          </cell>
          <cell r="FX58">
            <v>81000</v>
          </cell>
          <cell r="FY58">
            <v>81500</v>
          </cell>
          <cell r="FZ58">
            <v>82000</v>
          </cell>
          <cell r="GA58">
            <v>82500</v>
          </cell>
          <cell r="GB58">
            <v>83000</v>
          </cell>
          <cell r="GC58">
            <v>83500</v>
          </cell>
          <cell r="GD58">
            <v>84000</v>
          </cell>
          <cell r="GE58">
            <v>84500</v>
          </cell>
          <cell r="GF58">
            <v>85000</v>
          </cell>
          <cell r="GG58">
            <v>85500</v>
          </cell>
          <cell r="GH58">
            <v>86000</v>
          </cell>
          <cell r="GI58">
            <v>86500</v>
          </cell>
          <cell r="GJ58">
            <v>87000</v>
          </cell>
          <cell r="GK58">
            <v>87500</v>
          </cell>
          <cell r="GL58">
            <v>88000</v>
          </cell>
          <cell r="GM58">
            <v>88500</v>
          </cell>
          <cell r="GN58">
            <v>89000</v>
          </cell>
          <cell r="GO58">
            <v>89500</v>
          </cell>
          <cell r="GP58">
            <v>90000</v>
          </cell>
          <cell r="GQ58">
            <v>90500</v>
          </cell>
          <cell r="GR58">
            <v>91000</v>
          </cell>
          <cell r="GS58">
            <v>91500</v>
          </cell>
          <cell r="GT58">
            <v>92000</v>
          </cell>
          <cell r="GU58">
            <v>92500</v>
          </cell>
          <cell r="GV58">
            <v>93000</v>
          </cell>
          <cell r="GW58">
            <v>93500</v>
          </cell>
          <cell r="GX58">
            <v>94000</v>
          </cell>
          <cell r="GY58">
            <v>94500</v>
          </cell>
          <cell r="GZ58">
            <v>95000</v>
          </cell>
          <cell r="HA58">
            <v>95500</v>
          </cell>
          <cell r="HB58">
            <v>96000</v>
          </cell>
          <cell r="HC58">
            <v>96500</v>
          </cell>
          <cell r="HD58">
            <v>97000</v>
          </cell>
          <cell r="HE58">
            <v>97500</v>
          </cell>
          <cell r="HF58">
            <v>98000</v>
          </cell>
          <cell r="HG58">
            <v>98500</v>
          </cell>
          <cell r="HH58">
            <v>99000</v>
          </cell>
          <cell r="HI58">
            <v>99500</v>
          </cell>
          <cell r="HJ58">
            <v>100000</v>
          </cell>
        </row>
        <row r="94">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K94">
            <v>0</v>
          </cell>
          <cell r="DL94">
            <v>0</v>
          </cell>
          <cell r="DM94">
            <v>0</v>
          </cell>
          <cell r="DN94">
            <v>0</v>
          </cell>
          <cell r="DO94">
            <v>0</v>
          </cell>
          <cell r="DP94">
            <v>0</v>
          </cell>
          <cell r="DQ94">
            <v>0</v>
          </cell>
          <cell r="DR94">
            <v>0</v>
          </cell>
          <cell r="DS94">
            <v>0</v>
          </cell>
          <cell r="DT94">
            <v>0</v>
          </cell>
          <cell r="DU94">
            <v>0</v>
          </cell>
          <cell r="DV94">
            <v>0</v>
          </cell>
          <cell r="DW94">
            <v>0</v>
          </cell>
          <cell r="DX94">
            <v>0</v>
          </cell>
          <cell r="DY94">
            <v>0</v>
          </cell>
          <cell r="DZ94">
            <v>0</v>
          </cell>
          <cell r="EA94">
            <v>0</v>
          </cell>
          <cell r="EB94">
            <v>30</v>
          </cell>
          <cell r="EC94">
            <v>90</v>
          </cell>
          <cell r="ED94">
            <v>150</v>
          </cell>
          <cell r="EE94">
            <v>210</v>
          </cell>
          <cell r="EF94">
            <v>270</v>
          </cell>
          <cell r="EG94">
            <v>330</v>
          </cell>
          <cell r="EH94">
            <v>390</v>
          </cell>
          <cell r="EI94">
            <v>450</v>
          </cell>
          <cell r="EJ94">
            <v>510</v>
          </cell>
          <cell r="EK94">
            <v>570</v>
          </cell>
          <cell r="EL94">
            <v>630</v>
          </cell>
          <cell r="EM94">
            <v>690</v>
          </cell>
          <cell r="EN94">
            <v>750</v>
          </cell>
          <cell r="EO94">
            <v>810</v>
          </cell>
          <cell r="EP94">
            <v>870</v>
          </cell>
          <cell r="EQ94">
            <v>930</v>
          </cell>
          <cell r="ER94">
            <v>990</v>
          </cell>
          <cell r="ES94">
            <v>1050</v>
          </cell>
          <cell r="ET94">
            <v>1110</v>
          </cell>
          <cell r="EU94">
            <v>1170</v>
          </cell>
          <cell r="EV94">
            <v>1230</v>
          </cell>
          <cell r="EW94">
            <v>1290</v>
          </cell>
          <cell r="EX94">
            <v>1350</v>
          </cell>
          <cell r="EY94">
            <v>1410</v>
          </cell>
          <cell r="EZ94">
            <v>1470</v>
          </cell>
          <cell r="FA94">
            <v>1530</v>
          </cell>
          <cell r="FB94">
            <v>1590</v>
          </cell>
          <cell r="FC94">
            <v>1650</v>
          </cell>
          <cell r="FD94">
            <v>1710</v>
          </cell>
          <cell r="FE94">
            <v>1770</v>
          </cell>
          <cell r="FF94">
            <v>1830</v>
          </cell>
          <cell r="FG94">
            <v>1890</v>
          </cell>
          <cell r="FH94">
            <v>1950</v>
          </cell>
          <cell r="FI94">
            <v>2010</v>
          </cell>
          <cell r="FJ94">
            <v>2070</v>
          </cell>
          <cell r="FK94">
            <v>2130</v>
          </cell>
          <cell r="FL94">
            <v>2190</v>
          </cell>
          <cell r="FM94">
            <v>2250</v>
          </cell>
          <cell r="FN94">
            <v>2310</v>
          </cell>
          <cell r="FO94">
            <v>2370</v>
          </cell>
          <cell r="FP94">
            <v>2430</v>
          </cell>
          <cell r="FQ94">
            <v>2490</v>
          </cell>
          <cell r="FR94">
            <v>2550</v>
          </cell>
          <cell r="FS94">
            <v>2610</v>
          </cell>
          <cell r="FT94">
            <v>2670</v>
          </cell>
          <cell r="FU94">
            <v>2730</v>
          </cell>
          <cell r="FV94">
            <v>2790</v>
          </cell>
          <cell r="FW94">
            <v>2850</v>
          </cell>
          <cell r="FX94">
            <v>2945</v>
          </cell>
          <cell r="FY94">
            <v>3055</v>
          </cell>
          <cell r="FZ94">
            <v>3165</v>
          </cell>
          <cell r="GA94">
            <v>3275</v>
          </cell>
          <cell r="GB94">
            <v>3385</v>
          </cell>
          <cell r="GC94">
            <v>3495</v>
          </cell>
          <cell r="GD94">
            <v>3605</v>
          </cell>
          <cell r="GE94">
            <v>3715</v>
          </cell>
          <cell r="GF94">
            <v>3825</v>
          </cell>
          <cell r="GG94">
            <v>3935</v>
          </cell>
          <cell r="GH94">
            <v>4045</v>
          </cell>
          <cell r="GI94">
            <v>4155</v>
          </cell>
          <cell r="GJ94">
            <v>4265</v>
          </cell>
          <cell r="GK94">
            <v>4375</v>
          </cell>
          <cell r="GL94">
            <v>4485</v>
          </cell>
          <cell r="GM94">
            <v>4595</v>
          </cell>
          <cell r="GN94">
            <v>4705</v>
          </cell>
          <cell r="GO94">
            <v>4815</v>
          </cell>
          <cell r="GP94">
            <v>4925</v>
          </cell>
          <cell r="GQ94">
            <v>5035</v>
          </cell>
          <cell r="GR94">
            <v>5145</v>
          </cell>
          <cell r="GS94">
            <v>5255</v>
          </cell>
          <cell r="GT94">
            <v>5365</v>
          </cell>
          <cell r="GU94">
            <v>5475</v>
          </cell>
          <cell r="GV94">
            <v>5585</v>
          </cell>
          <cell r="GW94">
            <v>5695</v>
          </cell>
          <cell r="GX94">
            <v>5805</v>
          </cell>
          <cell r="GY94">
            <v>5915</v>
          </cell>
          <cell r="GZ94">
            <v>6025</v>
          </cell>
          <cell r="HA94">
            <v>6135</v>
          </cell>
          <cell r="HB94">
            <v>6245</v>
          </cell>
          <cell r="HC94">
            <v>6355</v>
          </cell>
          <cell r="HD94">
            <v>6465</v>
          </cell>
          <cell r="HE94">
            <v>6575</v>
          </cell>
          <cell r="HF94">
            <v>6685</v>
          </cell>
          <cell r="HG94">
            <v>6795</v>
          </cell>
          <cell r="HH94">
            <v>6905</v>
          </cell>
          <cell r="HI94">
            <v>7015</v>
          </cell>
          <cell r="HJ94">
            <v>7125</v>
          </cell>
        </row>
        <row r="100">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20</v>
          </cell>
          <cell r="BI100">
            <v>70</v>
          </cell>
          <cell r="BJ100">
            <v>120</v>
          </cell>
          <cell r="BK100">
            <v>170</v>
          </cell>
          <cell r="BL100">
            <v>220</v>
          </cell>
          <cell r="BM100">
            <v>270</v>
          </cell>
          <cell r="BN100">
            <v>320</v>
          </cell>
          <cell r="BO100">
            <v>370</v>
          </cell>
          <cell r="BP100">
            <v>420</v>
          </cell>
          <cell r="BQ100">
            <v>470</v>
          </cell>
          <cell r="BR100">
            <v>520</v>
          </cell>
          <cell r="BS100">
            <v>570</v>
          </cell>
          <cell r="BT100">
            <v>620</v>
          </cell>
          <cell r="BU100">
            <v>670</v>
          </cell>
          <cell r="BV100">
            <v>720</v>
          </cell>
          <cell r="BW100">
            <v>770</v>
          </cell>
          <cell r="BX100">
            <v>820</v>
          </cell>
          <cell r="BY100">
            <v>870</v>
          </cell>
          <cell r="BZ100">
            <v>920</v>
          </cell>
          <cell r="CA100">
            <v>970</v>
          </cell>
          <cell r="CB100">
            <v>1020</v>
          </cell>
          <cell r="CC100">
            <v>1070</v>
          </cell>
          <cell r="CD100">
            <v>1120</v>
          </cell>
          <cell r="CE100">
            <v>1170</v>
          </cell>
          <cell r="CF100">
            <v>1220</v>
          </cell>
          <cell r="CG100">
            <v>1270</v>
          </cell>
          <cell r="CH100">
            <v>1320</v>
          </cell>
          <cell r="CI100">
            <v>1370</v>
          </cell>
          <cell r="CJ100">
            <v>1420</v>
          </cell>
          <cell r="CK100">
            <v>1470</v>
          </cell>
          <cell r="CL100">
            <v>1520</v>
          </cell>
          <cell r="CM100">
            <v>1570</v>
          </cell>
          <cell r="CN100">
            <v>1630</v>
          </cell>
          <cell r="CO100">
            <v>1690</v>
          </cell>
          <cell r="CP100">
            <v>1750</v>
          </cell>
          <cell r="CQ100">
            <v>1810</v>
          </cell>
          <cell r="CR100">
            <v>1870</v>
          </cell>
          <cell r="CS100">
            <v>1930</v>
          </cell>
          <cell r="CT100">
            <v>1990</v>
          </cell>
          <cell r="CU100">
            <v>2050</v>
          </cell>
          <cell r="CV100">
            <v>2110</v>
          </cell>
          <cell r="CW100">
            <v>2170</v>
          </cell>
          <cell r="CX100">
            <v>2230</v>
          </cell>
          <cell r="CY100">
            <v>2290</v>
          </cell>
          <cell r="CZ100">
            <v>2350</v>
          </cell>
          <cell r="DA100">
            <v>2410</v>
          </cell>
          <cell r="DB100">
            <v>2470</v>
          </cell>
          <cell r="DC100">
            <v>2530</v>
          </cell>
          <cell r="DD100">
            <v>2590</v>
          </cell>
          <cell r="DE100">
            <v>2650</v>
          </cell>
          <cell r="DF100">
            <v>2710</v>
          </cell>
          <cell r="DG100">
            <v>2770</v>
          </cell>
          <cell r="DH100">
            <v>2830</v>
          </cell>
          <cell r="DI100">
            <v>2890</v>
          </cell>
          <cell r="DJ100">
            <v>2950</v>
          </cell>
          <cell r="DK100">
            <v>3010</v>
          </cell>
          <cell r="DL100">
            <v>3070</v>
          </cell>
          <cell r="DM100">
            <v>3130</v>
          </cell>
          <cell r="DN100">
            <v>3190</v>
          </cell>
          <cell r="DO100">
            <v>3250</v>
          </cell>
          <cell r="DP100">
            <v>3310</v>
          </cell>
          <cell r="DQ100">
            <v>3370</v>
          </cell>
          <cell r="DR100">
            <v>3430</v>
          </cell>
          <cell r="DS100">
            <v>3490</v>
          </cell>
          <cell r="DT100">
            <v>3550</v>
          </cell>
          <cell r="DU100">
            <v>3610</v>
          </cell>
          <cell r="DV100">
            <v>3670</v>
          </cell>
          <cell r="DW100">
            <v>3730</v>
          </cell>
          <cell r="DX100">
            <v>3790</v>
          </cell>
          <cell r="DY100">
            <v>3850</v>
          </cell>
          <cell r="DZ100">
            <v>3910</v>
          </cell>
          <cell r="EA100">
            <v>3970</v>
          </cell>
          <cell r="EB100">
            <v>4000</v>
          </cell>
          <cell r="EC100">
            <v>4000</v>
          </cell>
          <cell r="ED100">
            <v>4000</v>
          </cell>
          <cell r="EE100">
            <v>4000</v>
          </cell>
          <cell r="EF100">
            <v>4000</v>
          </cell>
          <cell r="EG100">
            <v>4000</v>
          </cell>
          <cell r="EH100">
            <v>4000</v>
          </cell>
          <cell r="EI100">
            <v>4000</v>
          </cell>
          <cell r="EJ100">
            <v>4000</v>
          </cell>
          <cell r="EK100">
            <v>4000</v>
          </cell>
          <cell r="EL100">
            <v>4000</v>
          </cell>
          <cell r="EM100">
            <v>4000</v>
          </cell>
          <cell r="EN100">
            <v>4000</v>
          </cell>
          <cell r="EO100">
            <v>4000</v>
          </cell>
          <cell r="EP100">
            <v>4000</v>
          </cell>
          <cell r="EQ100">
            <v>4000</v>
          </cell>
          <cell r="ER100">
            <v>4000</v>
          </cell>
          <cell r="ES100">
            <v>4000</v>
          </cell>
          <cell r="ET100">
            <v>4000</v>
          </cell>
          <cell r="EU100">
            <v>4000</v>
          </cell>
          <cell r="EV100">
            <v>4000</v>
          </cell>
          <cell r="EW100">
            <v>4000</v>
          </cell>
          <cell r="EX100">
            <v>4000</v>
          </cell>
          <cell r="EY100">
            <v>4000</v>
          </cell>
          <cell r="EZ100">
            <v>4000</v>
          </cell>
          <cell r="FA100">
            <v>4000</v>
          </cell>
          <cell r="FB100">
            <v>4000</v>
          </cell>
          <cell r="FC100">
            <v>4000</v>
          </cell>
          <cell r="FD100">
            <v>4000</v>
          </cell>
          <cell r="FE100">
            <v>4000</v>
          </cell>
          <cell r="FF100">
            <v>4000</v>
          </cell>
          <cell r="FG100">
            <v>4000</v>
          </cell>
          <cell r="FH100">
            <v>4000</v>
          </cell>
          <cell r="FI100">
            <v>4000</v>
          </cell>
          <cell r="FJ100">
            <v>4000</v>
          </cell>
          <cell r="FK100">
            <v>4000</v>
          </cell>
          <cell r="FL100">
            <v>4000</v>
          </cell>
          <cell r="FM100">
            <v>4000</v>
          </cell>
          <cell r="FN100">
            <v>4000</v>
          </cell>
          <cell r="FO100">
            <v>4000</v>
          </cell>
          <cell r="FP100">
            <v>4000</v>
          </cell>
          <cell r="FQ100">
            <v>4000</v>
          </cell>
          <cell r="FR100">
            <v>4000</v>
          </cell>
          <cell r="FS100">
            <v>4000</v>
          </cell>
          <cell r="FT100">
            <v>4000</v>
          </cell>
          <cell r="FU100">
            <v>4000</v>
          </cell>
          <cell r="FV100">
            <v>4000</v>
          </cell>
          <cell r="FW100">
            <v>4000</v>
          </cell>
          <cell r="FX100">
            <v>4000</v>
          </cell>
          <cell r="FY100">
            <v>4000</v>
          </cell>
          <cell r="FZ100">
            <v>4000</v>
          </cell>
          <cell r="GA100">
            <v>4000</v>
          </cell>
          <cell r="GB100">
            <v>4000</v>
          </cell>
          <cell r="GC100">
            <v>4000</v>
          </cell>
          <cell r="GD100">
            <v>4000</v>
          </cell>
          <cell r="GE100">
            <v>4000</v>
          </cell>
          <cell r="GF100">
            <v>4000</v>
          </cell>
          <cell r="GG100">
            <v>4000</v>
          </cell>
          <cell r="GH100">
            <v>4000</v>
          </cell>
          <cell r="GI100">
            <v>4000</v>
          </cell>
          <cell r="GJ100">
            <v>4000</v>
          </cell>
          <cell r="GK100">
            <v>4000</v>
          </cell>
          <cell r="GL100">
            <v>4000</v>
          </cell>
          <cell r="GM100">
            <v>4000</v>
          </cell>
          <cell r="GN100">
            <v>4000</v>
          </cell>
          <cell r="GO100">
            <v>4000</v>
          </cell>
          <cell r="GP100">
            <v>4000</v>
          </cell>
          <cell r="GQ100">
            <v>4000</v>
          </cell>
          <cell r="GR100">
            <v>4000</v>
          </cell>
          <cell r="GS100">
            <v>4000</v>
          </cell>
          <cell r="GT100">
            <v>4000</v>
          </cell>
          <cell r="GU100">
            <v>4000</v>
          </cell>
          <cell r="GV100">
            <v>4000</v>
          </cell>
          <cell r="GW100">
            <v>4000</v>
          </cell>
          <cell r="GX100">
            <v>4000</v>
          </cell>
          <cell r="GY100">
            <v>4000</v>
          </cell>
          <cell r="GZ100">
            <v>4000</v>
          </cell>
          <cell r="HA100">
            <v>4000</v>
          </cell>
          <cell r="HB100">
            <v>4000</v>
          </cell>
          <cell r="HC100">
            <v>4000</v>
          </cell>
          <cell r="HD100">
            <v>4000</v>
          </cell>
          <cell r="HE100">
            <v>4000</v>
          </cell>
          <cell r="HF100">
            <v>4000</v>
          </cell>
          <cell r="HG100">
            <v>4000</v>
          </cell>
          <cell r="HH100">
            <v>4000</v>
          </cell>
          <cell r="HI100">
            <v>4000</v>
          </cell>
          <cell r="HJ100">
            <v>4000</v>
          </cell>
        </row>
        <row r="115">
          <cell r="R115">
            <v>0</v>
          </cell>
          <cell r="S115">
            <v>210</v>
          </cell>
          <cell r="T115">
            <v>410</v>
          </cell>
          <cell r="U115">
            <v>610</v>
          </cell>
          <cell r="V115">
            <v>810</v>
          </cell>
          <cell r="W115">
            <v>1010</v>
          </cell>
          <cell r="X115">
            <v>1210</v>
          </cell>
          <cell r="Y115">
            <v>1410</v>
          </cell>
          <cell r="Z115">
            <v>1610</v>
          </cell>
          <cell r="AA115">
            <v>1810</v>
          </cell>
          <cell r="AB115">
            <v>2010</v>
          </cell>
          <cell r="AC115">
            <v>2210</v>
          </cell>
          <cell r="AD115">
            <v>2410</v>
          </cell>
          <cell r="AE115">
            <v>2610</v>
          </cell>
          <cell r="AF115">
            <v>2810</v>
          </cell>
          <cell r="AG115">
            <v>3010</v>
          </cell>
          <cell r="AH115">
            <v>3210</v>
          </cell>
          <cell r="AI115">
            <v>3410</v>
          </cell>
          <cell r="AJ115">
            <v>3610</v>
          </cell>
          <cell r="AK115">
            <v>3810</v>
          </cell>
          <cell r="AL115">
            <v>4010</v>
          </cell>
          <cell r="AM115">
            <v>4210</v>
          </cell>
          <cell r="AN115">
            <v>4410</v>
          </cell>
          <cell r="AO115">
            <v>4610</v>
          </cell>
          <cell r="AP115">
            <v>4810</v>
          </cell>
          <cell r="AQ115">
            <v>5010</v>
          </cell>
          <cell r="AR115">
            <v>5210</v>
          </cell>
          <cell r="AS115">
            <v>5410</v>
          </cell>
          <cell r="AT115">
            <v>5610</v>
          </cell>
          <cell r="AU115">
            <v>5810</v>
          </cell>
          <cell r="AV115">
            <v>6010</v>
          </cell>
          <cell r="AW115">
            <v>6210</v>
          </cell>
          <cell r="AX115">
            <v>6410</v>
          </cell>
          <cell r="AY115">
            <v>6604</v>
          </cell>
          <cell r="AZ115">
            <v>6604</v>
          </cell>
          <cell r="BA115">
            <v>6604</v>
          </cell>
          <cell r="BB115">
            <v>6604</v>
          </cell>
          <cell r="BC115">
            <v>6604</v>
          </cell>
          <cell r="BD115">
            <v>6604</v>
          </cell>
          <cell r="BE115">
            <v>6604</v>
          </cell>
          <cell r="BF115">
            <v>6604</v>
          </cell>
          <cell r="BG115">
            <v>6604</v>
          </cell>
          <cell r="BH115">
            <v>6604</v>
          </cell>
          <cell r="BI115">
            <v>6604</v>
          </cell>
          <cell r="BJ115">
            <v>6506</v>
          </cell>
          <cell r="BK115">
            <v>6401</v>
          </cell>
          <cell r="BL115">
            <v>6295</v>
          </cell>
          <cell r="BM115">
            <v>6190</v>
          </cell>
          <cell r="BN115">
            <v>6085</v>
          </cell>
          <cell r="BO115">
            <v>5980</v>
          </cell>
          <cell r="BP115">
            <v>5874</v>
          </cell>
          <cell r="BQ115">
            <v>5769</v>
          </cell>
          <cell r="BR115">
            <v>5664</v>
          </cell>
          <cell r="BS115">
            <v>5558</v>
          </cell>
          <cell r="BT115">
            <v>5453</v>
          </cell>
          <cell r="BU115">
            <v>5348</v>
          </cell>
          <cell r="BV115">
            <v>5242</v>
          </cell>
          <cell r="BW115">
            <v>5137</v>
          </cell>
          <cell r="BX115">
            <v>5032</v>
          </cell>
          <cell r="BY115">
            <v>4927</v>
          </cell>
          <cell r="BZ115">
            <v>4821</v>
          </cell>
          <cell r="CA115">
            <v>4716</v>
          </cell>
          <cell r="CB115">
            <v>4611</v>
          </cell>
          <cell r="CC115">
            <v>4505</v>
          </cell>
          <cell r="CD115">
            <v>4400</v>
          </cell>
          <cell r="CE115">
            <v>4295</v>
          </cell>
          <cell r="CF115">
            <v>4189</v>
          </cell>
          <cell r="CG115">
            <v>4084</v>
          </cell>
          <cell r="CH115">
            <v>3979</v>
          </cell>
          <cell r="CI115">
            <v>3874</v>
          </cell>
          <cell r="CJ115">
            <v>3768</v>
          </cell>
          <cell r="CK115">
            <v>3663</v>
          </cell>
          <cell r="CL115">
            <v>3558</v>
          </cell>
          <cell r="CM115">
            <v>3452</v>
          </cell>
          <cell r="CN115">
            <v>3347</v>
          </cell>
          <cell r="CO115">
            <v>3242</v>
          </cell>
          <cell r="CP115">
            <v>3136</v>
          </cell>
          <cell r="CQ115">
            <v>3031</v>
          </cell>
          <cell r="CR115">
            <v>2926</v>
          </cell>
          <cell r="CS115">
            <v>2821</v>
          </cell>
          <cell r="CT115">
            <v>2715</v>
          </cell>
          <cell r="CU115">
            <v>2610</v>
          </cell>
          <cell r="CV115">
            <v>2505</v>
          </cell>
          <cell r="CW115">
            <v>2399</v>
          </cell>
          <cell r="CX115">
            <v>2294</v>
          </cell>
          <cell r="CY115">
            <v>2189</v>
          </cell>
          <cell r="CZ115">
            <v>2083</v>
          </cell>
          <cell r="DA115">
            <v>1978</v>
          </cell>
          <cell r="DB115">
            <v>1873</v>
          </cell>
          <cell r="DC115">
            <v>1768</v>
          </cell>
          <cell r="DD115">
            <v>1662</v>
          </cell>
          <cell r="DE115">
            <v>1557</v>
          </cell>
          <cell r="DF115">
            <v>1452</v>
          </cell>
          <cell r="DG115">
            <v>1346</v>
          </cell>
          <cell r="DH115">
            <v>1241</v>
          </cell>
          <cell r="DI115">
            <v>1136</v>
          </cell>
          <cell r="DJ115">
            <v>1030</v>
          </cell>
          <cell r="DK115">
            <v>925</v>
          </cell>
          <cell r="DL115">
            <v>820</v>
          </cell>
          <cell r="DM115">
            <v>715</v>
          </cell>
          <cell r="DN115">
            <v>609</v>
          </cell>
          <cell r="DO115">
            <v>504</v>
          </cell>
          <cell r="DP115">
            <v>399</v>
          </cell>
          <cell r="DQ115">
            <v>293</v>
          </cell>
          <cell r="DR115">
            <v>188</v>
          </cell>
          <cell r="DS115">
            <v>83</v>
          </cell>
          <cell r="DT115">
            <v>0</v>
          </cell>
          <cell r="DU115">
            <v>0</v>
          </cell>
          <cell r="DV115">
            <v>0</v>
          </cell>
          <cell r="DW115">
            <v>0</v>
          </cell>
          <cell r="DX115">
            <v>0</v>
          </cell>
          <cell r="DY115">
            <v>0</v>
          </cell>
          <cell r="DZ115">
            <v>0</v>
          </cell>
          <cell r="EA115">
            <v>0</v>
          </cell>
          <cell r="EB115">
            <v>0</v>
          </cell>
          <cell r="EC115">
            <v>0</v>
          </cell>
          <cell r="ED115">
            <v>0</v>
          </cell>
          <cell r="EE115">
            <v>0</v>
          </cell>
          <cell r="EF115">
            <v>0</v>
          </cell>
          <cell r="EG115">
            <v>0</v>
          </cell>
          <cell r="EH115">
            <v>0</v>
          </cell>
          <cell r="EI115">
            <v>0</v>
          </cell>
          <cell r="EJ115">
            <v>0</v>
          </cell>
          <cell r="EK115">
            <v>0</v>
          </cell>
          <cell r="EL115">
            <v>0</v>
          </cell>
          <cell r="EM115">
            <v>0</v>
          </cell>
          <cell r="EN115">
            <v>0</v>
          </cell>
          <cell r="EO115">
            <v>0</v>
          </cell>
          <cell r="EP115">
            <v>0</v>
          </cell>
          <cell r="EQ115">
            <v>0</v>
          </cell>
          <cell r="ER115">
            <v>0</v>
          </cell>
          <cell r="ES115">
            <v>0</v>
          </cell>
          <cell r="ET115">
            <v>0</v>
          </cell>
          <cell r="EU115">
            <v>0</v>
          </cell>
          <cell r="EV115">
            <v>0</v>
          </cell>
          <cell r="EW115">
            <v>0</v>
          </cell>
          <cell r="EX115">
            <v>0</v>
          </cell>
          <cell r="EY115">
            <v>0</v>
          </cell>
          <cell r="EZ115">
            <v>0</v>
          </cell>
          <cell r="FA115">
            <v>0</v>
          </cell>
          <cell r="FB115">
            <v>0</v>
          </cell>
          <cell r="FC115">
            <v>0</v>
          </cell>
          <cell r="FD115">
            <v>0</v>
          </cell>
          <cell r="FE115">
            <v>0</v>
          </cell>
          <cell r="FF115">
            <v>0</v>
          </cell>
          <cell r="FG115">
            <v>0</v>
          </cell>
          <cell r="FH115">
            <v>0</v>
          </cell>
          <cell r="FI115">
            <v>0</v>
          </cell>
          <cell r="FJ115">
            <v>0</v>
          </cell>
          <cell r="FK115">
            <v>0</v>
          </cell>
          <cell r="FL115">
            <v>0</v>
          </cell>
          <cell r="FM115">
            <v>0</v>
          </cell>
          <cell r="FN115">
            <v>0</v>
          </cell>
          <cell r="FO115">
            <v>0</v>
          </cell>
          <cell r="FP115">
            <v>0</v>
          </cell>
          <cell r="FQ115">
            <v>0</v>
          </cell>
          <cell r="FR115">
            <v>0</v>
          </cell>
          <cell r="FS115">
            <v>0</v>
          </cell>
          <cell r="FT115">
            <v>0</v>
          </cell>
          <cell r="FU115">
            <v>0</v>
          </cell>
          <cell r="FV115">
            <v>0</v>
          </cell>
          <cell r="FW115">
            <v>0</v>
          </cell>
          <cell r="FX115">
            <v>0</v>
          </cell>
          <cell r="FY115">
            <v>0</v>
          </cell>
          <cell r="FZ115">
            <v>0</v>
          </cell>
          <cell r="GA115">
            <v>0</v>
          </cell>
          <cell r="GB115">
            <v>0</v>
          </cell>
          <cell r="GC115">
            <v>0</v>
          </cell>
          <cell r="GD115">
            <v>0</v>
          </cell>
          <cell r="GE115">
            <v>0</v>
          </cell>
          <cell r="GF115">
            <v>0</v>
          </cell>
          <cell r="GG115">
            <v>0</v>
          </cell>
          <cell r="GH115">
            <v>0</v>
          </cell>
          <cell r="GI115">
            <v>0</v>
          </cell>
          <cell r="GJ115">
            <v>0</v>
          </cell>
          <cell r="GK115">
            <v>0</v>
          </cell>
          <cell r="GL115">
            <v>0</v>
          </cell>
          <cell r="GM115">
            <v>0</v>
          </cell>
          <cell r="GN115">
            <v>0</v>
          </cell>
          <cell r="GO115">
            <v>0</v>
          </cell>
          <cell r="GP115">
            <v>0</v>
          </cell>
          <cell r="GQ115">
            <v>0</v>
          </cell>
          <cell r="GR115">
            <v>0</v>
          </cell>
          <cell r="GS115">
            <v>0</v>
          </cell>
          <cell r="GT115">
            <v>0</v>
          </cell>
          <cell r="GU115">
            <v>0</v>
          </cell>
          <cell r="GV115">
            <v>0</v>
          </cell>
          <cell r="GW115">
            <v>0</v>
          </cell>
          <cell r="GX115">
            <v>0</v>
          </cell>
          <cell r="GY115">
            <v>0</v>
          </cell>
          <cell r="GZ115">
            <v>0</v>
          </cell>
          <cell r="HA115">
            <v>0</v>
          </cell>
          <cell r="HB115">
            <v>0</v>
          </cell>
          <cell r="HC115">
            <v>0</v>
          </cell>
          <cell r="HD115">
            <v>0</v>
          </cell>
          <cell r="HE115">
            <v>0</v>
          </cell>
          <cell r="HF115">
            <v>0</v>
          </cell>
          <cell r="HG115">
            <v>0</v>
          </cell>
          <cell r="HH115">
            <v>0</v>
          </cell>
          <cell r="HI115">
            <v>0</v>
          </cell>
          <cell r="HJ115">
            <v>0</v>
          </cell>
        </row>
        <row r="134">
          <cell r="R134">
            <v>0</v>
          </cell>
          <cell r="S134">
            <v>0</v>
          </cell>
          <cell r="T134">
            <v>0</v>
          </cell>
          <cell r="U134">
            <v>0</v>
          </cell>
          <cell r="V134">
            <v>0</v>
          </cell>
          <cell r="W134">
            <v>0</v>
          </cell>
          <cell r="X134">
            <v>75</v>
          </cell>
          <cell r="Y134">
            <v>150</v>
          </cell>
          <cell r="Z134">
            <v>225</v>
          </cell>
          <cell r="AA134">
            <v>300</v>
          </cell>
          <cell r="AB134">
            <v>375</v>
          </cell>
          <cell r="AC134">
            <v>450</v>
          </cell>
          <cell r="AD134">
            <v>525</v>
          </cell>
          <cell r="AE134">
            <v>600</v>
          </cell>
          <cell r="AF134">
            <v>675</v>
          </cell>
          <cell r="AG134">
            <v>750</v>
          </cell>
          <cell r="AH134">
            <v>825</v>
          </cell>
          <cell r="AI134">
            <v>900</v>
          </cell>
          <cell r="AJ134">
            <v>975</v>
          </cell>
          <cell r="AK134">
            <v>1050</v>
          </cell>
          <cell r="AL134">
            <v>1125</v>
          </cell>
          <cell r="AM134">
            <v>1200</v>
          </cell>
          <cell r="AN134">
            <v>1275</v>
          </cell>
          <cell r="AO134">
            <v>1350</v>
          </cell>
          <cell r="AP134">
            <v>1425</v>
          </cell>
          <cell r="AQ134">
            <v>1500</v>
          </cell>
          <cell r="AR134">
            <v>1575</v>
          </cell>
          <cell r="AS134">
            <v>1650</v>
          </cell>
          <cell r="AT134">
            <v>1725</v>
          </cell>
          <cell r="AU134">
            <v>1800</v>
          </cell>
          <cell r="AV134">
            <v>1875</v>
          </cell>
          <cell r="AW134">
            <v>1950</v>
          </cell>
          <cell r="AX134">
            <v>2025</v>
          </cell>
          <cell r="AY134">
            <v>2100</v>
          </cell>
          <cell r="AZ134">
            <v>2175</v>
          </cell>
          <cell r="BA134">
            <v>2250</v>
          </cell>
          <cell r="BB134">
            <v>2325</v>
          </cell>
          <cell r="BC134">
            <v>2400</v>
          </cell>
          <cell r="BD134">
            <v>2475</v>
          </cell>
          <cell r="BE134">
            <v>2550</v>
          </cell>
          <cell r="BF134">
            <v>2625</v>
          </cell>
          <cell r="BG134">
            <v>2700</v>
          </cell>
          <cell r="BH134">
            <v>2775</v>
          </cell>
          <cell r="BI134">
            <v>2850</v>
          </cell>
          <cell r="BJ134">
            <v>2925</v>
          </cell>
          <cell r="BK134">
            <v>3000</v>
          </cell>
          <cell r="BL134">
            <v>2980</v>
          </cell>
          <cell r="BM134">
            <v>2930</v>
          </cell>
          <cell r="BN134">
            <v>2880</v>
          </cell>
          <cell r="BO134">
            <v>2830</v>
          </cell>
          <cell r="BP134">
            <v>2780</v>
          </cell>
          <cell r="BQ134">
            <v>2730</v>
          </cell>
          <cell r="BR134">
            <v>2680</v>
          </cell>
          <cell r="BS134">
            <v>2630</v>
          </cell>
          <cell r="BT134">
            <v>2580</v>
          </cell>
          <cell r="BU134">
            <v>2530</v>
          </cell>
          <cell r="BV134">
            <v>2480</v>
          </cell>
          <cell r="BW134">
            <v>2430</v>
          </cell>
          <cell r="BX134">
            <v>2380</v>
          </cell>
          <cell r="BY134">
            <v>2330</v>
          </cell>
          <cell r="BZ134">
            <v>2280</v>
          </cell>
          <cell r="CA134">
            <v>2230</v>
          </cell>
          <cell r="CB134">
            <v>2180</v>
          </cell>
          <cell r="CC134">
            <v>2130</v>
          </cell>
          <cell r="CD134">
            <v>2080</v>
          </cell>
          <cell r="CE134">
            <v>2030</v>
          </cell>
          <cell r="CF134">
            <v>1980</v>
          </cell>
          <cell r="CG134">
            <v>1930</v>
          </cell>
          <cell r="CH134">
            <v>1880</v>
          </cell>
          <cell r="CI134">
            <v>1830</v>
          </cell>
          <cell r="CJ134">
            <v>1780</v>
          </cell>
          <cell r="CK134">
            <v>1730</v>
          </cell>
          <cell r="CL134">
            <v>1680</v>
          </cell>
          <cell r="CM134">
            <v>1630</v>
          </cell>
          <cell r="CN134">
            <v>1570</v>
          </cell>
          <cell r="CO134">
            <v>1510</v>
          </cell>
          <cell r="CP134">
            <v>1450</v>
          </cell>
          <cell r="CQ134">
            <v>1390</v>
          </cell>
          <cell r="CR134">
            <v>1330</v>
          </cell>
          <cell r="CS134">
            <v>1270</v>
          </cell>
          <cell r="CT134">
            <v>1210</v>
          </cell>
          <cell r="CU134">
            <v>1150</v>
          </cell>
          <cell r="CV134">
            <v>1090</v>
          </cell>
          <cell r="CW134">
            <v>1030</v>
          </cell>
          <cell r="CX134">
            <v>970</v>
          </cell>
          <cell r="CY134">
            <v>910</v>
          </cell>
          <cell r="CZ134">
            <v>850</v>
          </cell>
          <cell r="DA134">
            <v>790</v>
          </cell>
          <cell r="DB134">
            <v>730</v>
          </cell>
          <cell r="DC134">
            <v>670</v>
          </cell>
          <cell r="DD134">
            <v>610</v>
          </cell>
          <cell r="DE134">
            <v>550</v>
          </cell>
          <cell r="DF134">
            <v>490</v>
          </cell>
          <cell r="DG134">
            <v>430</v>
          </cell>
          <cell r="DH134">
            <v>370</v>
          </cell>
          <cell r="DI134">
            <v>310</v>
          </cell>
          <cell r="DJ134">
            <v>250</v>
          </cell>
          <cell r="DK134">
            <v>190</v>
          </cell>
          <cell r="DL134">
            <v>130</v>
          </cell>
          <cell r="DM134">
            <v>70</v>
          </cell>
          <cell r="DN134">
            <v>10</v>
          </cell>
          <cell r="DO134">
            <v>0</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cell r="EC134">
            <v>0</v>
          </cell>
          <cell r="ED134">
            <v>0</v>
          </cell>
          <cell r="EE134">
            <v>0</v>
          </cell>
          <cell r="EF134">
            <v>0</v>
          </cell>
          <cell r="EG134">
            <v>0</v>
          </cell>
          <cell r="EH134">
            <v>0</v>
          </cell>
          <cell r="EI134">
            <v>0</v>
          </cell>
          <cell r="EJ134">
            <v>0</v>
          </cell>
          <cell r="EK134">
            <v>0</v>
          </cell>
          <cell r="EL134">
            <v>0</v>
          </cell>
          <cell r="EM134">
            <v>0</v>
          </cell>
          <cell r="EN134">
            <v>0</v>
          </cell>
          <cell r="EO134">
            <v>0</v>
          </cell>
          <cell r="EP134">
            <v>0</v>
          </cell>
          <cell r="EQ134">
            <v>0</v>
          </cell>
          <cell r="ER134">
            <v>0</v>
          </cell>
          <cell r="ES134">
            <v>0</v>
          </cell>
          <cell r="ET134">
            <v>0</v>
          </cell>
          <cell r="EU134">
            <v>0</v>
          </cell>
          <cell r="EV134">
            <v>0</v>
          </cell>
          <cell r="EW134">
            <v>0</v>
          </cell>
          <cell r="EX134">
            <v>0</v>
          </cell>
          <cell r="EY134">
            <v>0</v>
          </cell>
          <cell r="EZ134">
            <v>0</v>
          </cell>
          <cell r="FA134">
            <v>0</v>
          </cell>
          <cell r="FB134">
            <v>0</v>
          </cell>
          <cell r="FC134">
            <v>0</v>
          </cell>
          <cell r="FD134">
            <v>0</v>
          </cell>
          <cell r="FE134">
            <v>0</v>
          </cell>
          <cell r="FF134">
            <v>0</v>
          </cell>
          <cell r="FG134">
            <v>0</v>
          </cell>
          <cell r="FH134">
            <v>0</v>
          </cell>
          <cell r="FI134">
            <v>0</v>
          </cell>
          <cell r="FJ134">
            <v>0</v>
          </cell>
          <cell r="FK134">
            <v>0</v>
          </cell>
          <cell r="FL134">
            <v>0</v>
          </cell>
          <cell r="FM134">
            <v>0</v>
          </cell>
          <cell r="FN134">
            <v>0</v>
          </cell>
          <cell r="FO134">
            <v>0</v>
          </cell>
          <cell r="FP134">
            <v>0</v>
          </cell>
          <cell r="FQ134">
            <v>0</v>
          </cell>
          <cell r="FR134">
            <v>0</v>
          </cell>
          <cell r="FS134">
            <v>0</v>
          </cell>
          <cell r="FT134">
            <v>0</v>
          </cell>
          <cell r="FU134">
            <v>0</v>
          </cell>
          <cell r="FV134">
            <v>0</v>
          </cell>
          <cell r="FW134">
            <v>0</v>
          </cell>
          <cell r="FX134">
            <v>0</v>
          </cell>
          <cell r="FY134">
            <v>0</v>
          </cell>
          <cell r="FZ134">
            <v>0</v>
          </cell>
          <cell r="GA134">
            <v>0</v>
          </cell>
          <cell r="GB134">
            <v>0</v>
          </cell>
          <cell r="GC134">
            <v>0</v>
          </cell>
          <cell r="GD134">
            <v>0</v>
          </cell>
          <cell r="GE134">
            <v>0</v>
          </cell>
          <cell r="GF134">
            <v>0</v>
          </cell>
          <cell r="GG134">
            <v>0</v>
          </cell>
          <cell r="GH134">
            <v>0</v>
          </cell>
          <cell r="GI134">
            <v>0</v>
          </cell>
          <cell r="GJ134">
            <v>0</v>
          </cell>
          <cell r="GK134">
            <v>0</v>
          </cell>
          <cell r="GL134">
            <v>0</v>
          </cell>
          <cell r="GM134">
            <v>0</v>
          </cell>
          <cell r="GN134">
            <v>0</v>
          </cell>
          <cell r="GO134">
            <v>0</v>
          </cell>
          <cell r="GP134">
            <v>0</v>
          </cell>
          <cell r="GQ134">
            <v>0</v>
          </cell>
          <cell r="GR134">
            <v>0</v>
          </cell>
          <cell r="GS134">
            <v>0</v>
          </cell>
          <cell r="GT134">
            <v>0</v>
          </cell>
          <cell r="GU134">
            <v>0</v>
          </cell>
          <cell r="GV134">
            <v>0</v>
          </cell>
          <cell r="GW134">
            <v>0</v>
          </cell>
          <cell r="GX134">
            <v>0</v>
          </cell>
          <cell r="GY134">
            <v>0</v>
          </cell>
          <cell r="GZ134">
            <v>0</v>
          </cell>
          <cell r="HA134">
            <v>0</v>
          </cell>
          <cell r="HB134">
            <v>0</v>
          </cell>
          <cell r="HC134">
            <v>0</v>
          </cell>
          <cell r="HD134">
            <v>0</v>
          </cell>
          <cell r="HE134">
            <v>0</v>
          </cell>
          <cell r="HF134">
            <v>0</v>
          </cell>
          <cell r="HG134">
            <v>0</v>
          </cell>
          <cell r="HH134">
            <v>0</v>
          </cell>
          <cell r="HI134">
            <v>0</v>
          </cell>
          <cell r="HJ134">
            <v>0</v>
          </cell>
        </row>
        <row r="138">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0</v>
          </cell>
          <cell r="DM138">
            <v>0</v>
          </cell>
          <cell r="DN138">
            <v>0</v>
          </cell>
          <cell r="DO138">
            <v>0</v>
          </cell>
          <cell r="DP138">
            <v>0</v>
          </cell>
          <cell r="DQ138">
            <v>0</v>
          </cell>
          <cell r="DR138">
            <v>0</v>
          </cell>
          <cell r="DS138">
            <v>0</v>
          </cell>
          <cell r="DT138">
            <v>0</v>
          </cell>
          <cell r="DU138">
            <v>0</v>
          </cell>
          <cell r="DV138">
            <v>0</v>
          </cell>
          <cell r="DW138">
            <v>0</v>
          </cell>
          <cell r="DX138">
            <v>0</v>
          </cell>
          <cell r="DY138">
            <v>0</v>
          </cell>
          <cell r="DZ138">
            <v>0</v>
          </cell>
          <cell r="EA138">
            <v>0</v>
          </cell>
          <cell r="EB138">
            <v>0</v>
          </cell>
          <cell r="EC138">
            <v>0</v>
          </cell>
          <cell r="ED138">
            <v>0</v>
          </cell>
          <cell r="EE138">
            <v>0</v>
          </cell>
          <cell r="EF138">
            <v>0</v>
          </cell>
          <cell r="EG138">
            <v>0</v>
          </cell>
          <cell r="EH138">
            <v>0</v>
          </cell>
          <cell r="EI138">
            <v>0</v>
          </cell>
          <cell r="EJ138">
            <v>0</v>
          </cell>
          <cell r="EK138">
            <v>0</v>
          </cell>
          <cell r="EL138">
            <v>0</v>
          </cell>
          <cell r="EM138">
            <v>0</v>
          </cell>
          <cell r="EN138">
            <v>0</v>
          </cell>
          <cell r="EO138">
            <v>0</v>
          </cell>
          <cell r="EP138">
            <v>0</v>
          </cell>
          <cell r="EQ138">
            <v>0</v>
          </cell>
          <cell r="ER138">
            <v>0</v>
          </cell>
          <cell r="ES138">
            <v>0</v>
          </cell>
          <cell r="ET138">
            <v>0</v>
          </cell>
          <cell r="EU138">
            <v>0</v>
          </cell>
          <cell r="EV138">
            <v>0</v>
          </cell>
          <cell r="EW138">
            <v>0</v>
          </cell>
          <cell r="EX138">
            <v>0</v>
          </cell>
          <cell r="EY138">
            <v>0</v>
          </cell>
          <cell r="EZ138">
            <v>0</v>
          </cell>
          <cell r="FA138">
            <v>0</v>
          </cell>
          <cell r="FB138">
            <v>0</v>
          </cell>
          <cell r="FC138">
            <v>0</v>
          </cell>
          <cell r="FD138">
            <v>0</v>
          </cell>
          <cell r="FE138">
            <v>0</v>
          </cell>
          <cell r="FF138">
            <v>0</v>
          </cell>
          <cell r="FG138">
            <v>0</v>
          </cell>
          <cell r="FH138">
            <v>0</v>
          </cell>
          <cell r="FI138">
            <v>0</v>
          </cell>
          <cell r="FJ138">
            <v>0</v>
          </cell>
          <cell r="FK138">
            <v>0</v>
          </cell>
          <cell r="FL138">
            <v>0</v>
          </cell>
          <cell r="FM138">
            <v>0</v>
          </cell>
          <cell r="FN138">
            <v>0</v>
          </cell>
          <cell r="FO138">
            <v>0</v>
          </cell>
          <cell r="FP138">
            <v>0</v>
          </cell>
          <cell r="FQ138">
            <v>0</v>
          </cell>
          <cell r="FR138">
            <v>0</v>
          </cell>
          <cell r="FS138">
            <v>0</v>
          </cell>
          <cell r="FT138">
            <v>0</v>
          </cell>
          <cell r="FU138">
            <v>0</v>
          </cell>
          <cell r="FV138">
            <v>0</v>
          </cell>
          <cell r="FW138">
            <v>0</v>
          </cell>
          <cell r="FX138">
            <v>0</v>
          </cell>
          <cell r="FY138">
            <v>0</v>
          </cell>
          <cell r="FZ138">
            <v>0</v>
          </cell>
          <cell r="GA138">
            <v>0</v>
          </cell>
          <cell r="GB138">
            <v>0</v>
          </cell>
          <cell r="GC138">
            <v>0</v>
          </cell>
          <cell r="GD138">
            <v>0</v>
          </cell>
          <cell r="GE138">
            <v>0</v>
          </cell>
          <cell r="GF138">
            <v>0</v>
          </cell>
          <cell r="GG138">
            <v>0</v>
          </cell>
          <cell r="GH138">
            <v>0</v>
          </cell>
          <cell r="GI138">
            <v>0</v>
          </cell>
          <cell r="GJ138">
            <v>0</v>
          </cell>
          <cell r="GK138">
            <v>0</v>
          </cell>
          <cell r="GL138">
            <v>0</v>
          </cell>
          <cell r="GM138">
            <v>0</v>
          </cell>
          <cell r="GN138">
            <v>0</v>
          </cell>
          <cell r="GO138">
            <v>0</v>
          </cell>
          <cell r="GP138">
            <v>0</v>
          </cell>
          <cell r="GQ138">
            <v>0</v>
          </cell>
          <cell r="GR138">
            <v>0</v>
          </cell>
          <cell r="GS138">
            <v>0</v>
          </cell>
          <cell r="GT138">
            <v>0</v>
          </cell>
          <cell r="GU138">
            <v>0</v>
          </cell>
          <cell r="GV138">
            <v>0</v>
          </cell>
          <cell r="GW138">
            <v>0</v>
          </cell>
          <cell r="GX138">
            <v>0</v>
          </cell>
          <cell r="GY138">
            <v>0</v>
          </cell>
          <cell r="GZ138">
            <v>0</v>
          </cell>
          <cell r="HA138">
            <v>0</v>
          </cell>
          <cell r="HB138">
            <v>0</v>
          </cell>
          <cell r="HC138">
            <v>0</v>
          </cell>
          <cell r="HD138">
            <v>0</v>
          </cell>
          <cell r="HE138">
            <v>0</v>
          </cell>
          <cell r="HF138">
            <v>0</v>
          </cell>
          <cell r="HG138">
            <v>0</v>
          </cell>
          <cell r="HH138">
            <v>0</v>
          </cell>
          <cell r="HI138">
            <v>0</v>
          </cell>
          <cell r="HJ138">
            <v>0</v>
          </cell>
        </row>
        <row r="142">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cell r="DO142">
            <v>0</v>
          </cell>
          <cell r="DP142">
            <v>0</v>
          </cell>
          <cell r="DQ142">
            <v>0</v>
          </cell>
          <cell r="DR142">
            <v>0</v>
          </cell>
          <cell r="DS142">
            <v>0</v>
          </cell>
          <cell r="DT142">
            <v>0</v>
          </cell>
          <cell r="DU142">
            <v>0</v>
          </cell>
          <cell r="DV142">
            <v>0</v>
          </cell>
          <cell r="DW142">
            <v>0</v>
          </cell>
          <cell r="DX142">
            <v>0</v>
          </cell>
          <cell r="DY142">
            <v>0</v>
          </cell>
          <cell r="DZ142">
            <v>0</v>
          </cell>
          <cell r="EA142">
            <v>0</v>
          </cell>
          <cell r="EB142">
            <v>0</v>
          </cell>
          <cell r="EC142">
            <v>0</v>
          </cell>
          <cell r="ED142">
            <v>0</v>
          </cell>
          <cell r="EE142">
            <v>0</v>
          </cell>
          <cell r="EF142">
            <v>0</v>
          </cell>
          <cell r="EG142">
            <v>0</v>
          </cell>
          <cell r="EH142">
            <v>0</v>
          </cell>
          <cell r="EI142">
            <v>0</v>
          </cell>
          <cell r="EJ142">
            <v>0</v>
          </cell>
          <cell r="EK142">
            <v>0</v>
          </cell>
          <cell r="EL142">
            <v>0</v>
          </cell>
          <cell r="EM142">
            <v>0</v>
          </cell>
          <cell r="EN142">
            <v>0</v>
          </cell>
          <cell r="EO142">
            <v>0</v>
          </cell>
          <cell r="EP142">
            <v>0</v>
          </cell>
          <cell r="EQ142">
            <v>0</v>
          </cell>
          <cell r="ER142">
            <v>0</v>
          </cell>
          <cell r="ES142">
            <v>0</v>
          </cell>
          <cell r="ET142">
            <v>0</v>
          </cell>
          <cell r="EU142">
            <v>0</v>
          </cell>
          <cell r="EV142">
            <v>0</v>
          </cell>
          <cell r="EW142">
            <v>0</v>
          </cell>
          <cell r="EX142">
            <v>0</v>
          </cell>
          <cell r="EY142">
            <v>0</v>
          </cell>
          <cell r="EZ142">
            <v>0</v>
          </cell>
          <cell r="FA142">
            <v>0</v>
          </cell>
          <cell r="FB142">
            <v>0</v>
          </cell>
          <cell r="FC142">
            <v>0</v>
          </cell>
          <cell r="FD142">
            <v>0</v>
          </cell>
          <cell r="FE142">
            <v>0</v>
          </cell>
          <cell r="FF142">
            <v>0</v>
          </cell>
          <cell r="FG142">
            <v>0</v>
          </cell>
          <cell r="FH142">
            <v>0</v>
          </cell>
          <cell r="FI142">
            <v>0</v>
          </cell>
          <cell r="FJ142">
            <v>0</v>
          </cell>
          <cell r="FK142">
            <v>0</v>
          </cell>
          <cell r="FL142">
            <v>0</v>
          </cell>
          <cell r="FM142">
            <v>0</v>
          </cell>
          <cell r="FN142">
            <v>0</v>
          </cell>
          <cell r="FO142">
            <v>0</v>
          </cell>
          <cell r="FP142">
            <v>0</v>
          </cell>
          <cell r="FQ142">
            <v>0</v>
          </cell>
          <cell r="FR142">
            <v>0</v>
          </cell>
          <cell r="FS142">
            <v>0</v>
          </cell>
          <cell r="FT142">
            <v>0</v>
          </cell>
          <cell r="FU142">
            <v>0</v>
          </cell>
          <cell r="FV142">
            <v>0</v>
          </cell>
          <cell r="FW142">
            <v>0</v>
          </cell>
          <cell r="FX142">
            <v>0</v>
          </cell>
          <cell r="FY142">
            <v>0</v>
          </cell>
          <cell r="FZ142">
            <v>0</v>
          </cell>
          <cell r="GA142">
            <v>0</v>
          </cell>
          <cell r="GB142">
            <v>0</v>
          </cell>
          <cell r="GC142">
            <v>0</v>
          </cell>
          <cell r="GD142">
            <v>0</v>
          </cell>
          <cell r="GE142">
            <v>0</v>
          </cell>
          <cell r="GF142">
            <v>0</v>
          </cell>
          <cell r="GG142">
            <v>0</v>
          </cell>
          <cell r="GH142">
            <v>0</v>
          </cell>
          <cell r="GI142">
            <v>0</v>
          </cell>
          <cell r="GJ142">
            <v>0</v>
          </cell>
          <cell r="GK142">
            <v>0</v>
          </cell>
          <cell r="GL142">
            <v>0</v>
          </cell>
          <cell r="GM142">
            <v>0</v>
          </cell>
          <cell r="GN142">
            <v>0</v>
          </cell>
          <cell r="GO142">
            <v>0</v>
          </cell>
          <cell r="GP142">
            <v>0</v>
          </cell>
          <cell r="GQ142">
            <v>0</v>
          </cell>
          <cell r="GR142">
            <v>0</v>
          </cell>
          <cell r="GS142">
            <v>0</v>
          </cell>
          <cell r="GT142">
            <v>0</v>
          </cell>
          <cell r="GU142">
            <v>0</v>
          </cell>
          <cell r="GV142">
            <v>0</v>
          </cell>
          <cell r="GW142">
            <v>0</v>
          </cell>
          <cell r="GX142">
            <v>0</v>
          </cell>
          <cell r="GY142">
            <v>0</v>
          </cell>
          <cell r="GZ142">
            <v>0</v>
          </cell>
          <cell r="HA142">
            <v>0</v>
          </cell>
          <cell r="HB142">
            <v>0</v>
          </cell>
          <cell r="HC142">
            <v>0</v>
          </cell>
          <cell r="HD142">
            <v>0</v>
          </cell>
          <cell r="HE142">
            <v>0</v>
          </cell>
          <cell r="HF142">
            <v>0</v>
          </cell>
          <cell r="HG142">
            <v>0</v>
          </cell>
          <cell r="HH142">
            <v>0</v>
          </cell>
          <cell r="HI142">
            <v>0</v>
          </cell>
          <cell r="HJ142">
            <v>0</v>
          </cell>
        </row>
        <row r="146">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v>0</v>
          </cell>
          <cell r="DU146">
            <v>0</v>
          </cell>
          <cell r="DV146">
            <v>0</v>
          </cell>
          <cell r="DW146">
            <v>0</v>
          </cell>
          <cell r="DX146">
            <v>0</v>
          </cell>
          <cell r="DY146">
            <v>0</v>
          </cell>
          <cell r="DZ146">
            <v>0</v>
          </cell>
          <cell r="EA146">
            <v>0</v>
          </cell>
          <cell r="EB146">
            <v>0</v>
          </cell>
          <cell r="EC146">
            <v>0</v>
          </cell>
          <cell r="ED146">
            <v>0</v>
          </cell>
          <cell r="EE146">
            <v>0</v>
          </cell>
          <cell r="EF146">
            <v>0</v>
          </cell>
          <cell r="EG146">
            <v>0</v>
          </cell>
          <cell r="EH146">
            <v>0</v>
          </cell>
          <cell r="EI146">
            <v>0</v>
          </cell>
          <cell r="EJ146">
            <v>0</v>
          </cell>
          <cell r="EK146">
            <v>0</v>
          </cell>
          <cell r="EL146">
            <v>0</v>
          </cell>
          <cell r="EM146">
            <v>0</v>
          </cell>
          <cell r="EN146">
            <v>0</v>
          </cell>
          <cell r="EO146">
            <v>0</v>
          </cell>
          <cell r="EP146">
            <v>0</v>
          </cell>
          <cell r="EQ146">
            <v>0</v>
          </cell>
          <cell r="ER146">
            <v>0</v>
          </cell>
          <cell r="ES146">
            <v>0</v>
          </cell>
          <cell r="ET146">
            <v>0</v>
          </cell>
          <cell r="EU146">
            <v>0</v>
          </cell>
          <cell r="EV146">
            <v>0</v>
          </cell>
          <cell r="EW146">
            <v>0</v>
          </cell>
          <cell r="EX146">
            <v>0</v>
          </cell>
          <cell r="EY146">
            <v>0</v>
          </cell>
          <cell r="EZ146">
            <v>0</v>
          </cell>
          <cell r="FA146">
            <v>0</v>
          </cell>
          <cell r="FB146">
            <v>0</v>
          </cell>
          <cell r="FC146">
            <v>0</v>
          </cell>
          <cell r="FD146">
            <v>0</v>
          </cell>
          <cell r="FE146">
            <v>0</v>
          </cell>
          <cell r="FF146">
            <v>0</v>
          </cell>
          <cell r="FG146">
            <v>0</v>
          </cell>
          <cell r="FH146">
            <v>0</v>
          </cell>
          <cell r="FI146">
            <v>0</v>
          </cell>
          <cell r="FJ146">
            <v>0</v>
          </cell>
          <cell r="FK146">
            <v>0</v>
          </cell>
          <cell r="FL146">
            <v>0</v>
          </cell>
          <cell r="FM146">
            <v>0</v>
          </cell>
          <cell r="FN146">
            <v>0</v>
          </cell>
          <cell r="FO146">
            <v>0</v>
          </cell>
          <cell r="FP146">
            <v>0</v>
          </cell>
          <cell r="FQ146">
            <v>0</v>
          </cell>
          <cell r="FR146">
            <v>0</v>
          </cell>
          <cell r="FS146">
            <v>0</v>
          </cell>
          <cell r="FT146">
            <v>0</v>
          </cell>
          <cell r="FU146">
            <v>0</v>
          </cell>
          <cell r="FV146">
            <v>0</v>
          </cell>
          <cell r="FW146">
            <v>0</v>
          </cell>
          <cell r="FX146">
            <v>0</v>
          </cell>
          <cell r="FY146">
            <v>0</v>
          </cell>
          <cell r="FZ146">
            <v>0</v>
          </cell>
          <cell r="GA146">
            <v>0</v>
          </cell>
          <cell r="GB146">
            <v>0</v>
          </cell>
          <cell r="GC146">
            <v>0</v>
          </cell>
          <cell r="GD146">
            <v>0</v>
          </cell>
          <cell r="GE146">
            <v>0</v>
          </cell>
          <cell r="GF146">
            <v>0</v>
          </cell>
          <cell r="GG146">
            <v>0</v>
          </cell>
          <cell r="GH146">
            <v>0</v>
          </cell>
          <cell r="GI146">
            <v>0</v>
          </cell>
          <cell r="GJ146">
            <v>0</v>
          </cell>
          <cell r="GK146">
            <v>0</v>
          </cell>
          <cell r="GL146">
            <v>0</v>
          </cell>
          <cell r="GM146">
            <v>0</v>
          </cell>
          <cell r="GN146">
            <v>0</v>
          </cell>
          <cell r="GO146">
            <v>0</v>
          </cell>
          <cell r="GP146">
            <v>0</v>
          </cell>
          <cell r="GQ146">
            <v>0</v>
          </cell>
          <cell r="GR146">
            <v>0</v>
          </cell>
          <cell r="GS146">
            <v>0</v>
          </cell>
          <cell r="GT146">
            <v>0</v>
          </cell>
          <cell r="GU146">
            <v>0</v>
          </cell>
          <cell r="GV146">
            <v>0</v>
          </cell>
          <cell r="GW146">
            <v>0</v>
          </cell>
          <cell r="GX146">
            <v>0</v>
          </cell>
          <cell r="GY146">
            <v>0</v>
          </cell>
          <cell r="GZ146">
            <v>0</v>
          </cell>
          <cell r="HA146">
            <v>0</v>
          </cell>
          <cell r="HB146">
            <v>0</v>
          </cell>
          <cell r="HC146">
            <v>0</v>
          </cell>
          <cell r="HD146">
            <v>0</v>
          </cell>
          <cell r="HE146">
            <v>0</v>
          </cell>
          <cell r="HF146">
            <v>0</v>
          </cell>
          <cell r="HG146">
            <v>0</v>
          </cell>
          <cell r="HH146">
            <v>0</v>
          </cell>
          <cell r="HI146">
            <v>0</v>
          </cell>
          <cell r="HJ146">
            <v>0</v>
          </cell>
        </row>
        <row r="160">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0</v>
          </cell>
          <cell r="DM160">
            <v>0</v>
          </cell>
          <cell r="DN160">
            <v>0</v>
          </cell>
          <cell r="DO160">
            <v>0</v>
          </cell>
          <cell r="DP160">
            <v>0</v>
          </cell>
          <cell r="DQ160">
            <v>0</v>
          </cell>
          <cell r="DR160">
            <v>0</v>
          </cell>
          <cell r="DS160">
            <v>0</v>
          </cell>
          <cell r="DT160">
            <v>0</v>
          </cell>
          <cell r="DU160">
            <v>0</v>
          </cell>
          <cell r="DV160">
            <v>0</v>
          </cell>
          <cell r="DW160">
            <v>0</v>
          </cell>
          <cell r="DX160">
            <v>0</v>
          </cell>
          <cell r="DY160">
            <v>0</v>
          </cell>
          <cell r="DZ160">
            <v>0</v>
          </cell>
          <cell r="EA160">
            <v>0</v>
          </cell>
          <cell r="EB160">
            <v>0</v>
          </cell>
          <cell r="EC160">
            <v>0</v>
          </cell>
          <cell r="ED160">
            <v>0</v>
          </cell>
          <cell r="EE160">
            <v>0</v>
          </cell>
          <cell r="EF160">
            <v>0</v>
          </cell>
          <cell r="EG160">
            <v>0</v>
          </cell>
          <cell r="EH160">
            <v>0</v>
          </cell>
          <cell r="EI160">
            <v>0</v>
          </cell>
          <cell r="EJ160">
            <v>0</v>
          </cell>
          <cell r="EK160">
            <v>0</v>
          </cell>
          <cell r="EL160">
            <v>0</v>
          </cell>
          <cell r="EM160">
            <v>0</v>
          </cell>
          <cell r="EN160">
            <v>0</v>
          </cell>
          <cell r="EO160">
            <v>0</v>
          </cell>
          <cell r="EP160">
            <v>0</v>
          </cell>
          <cell r="EQ160">
            <v>0</v>
          </cell>
          <cell r="ER160">
            <v>0</v>
          </cell>
          <cell r="ES160">
            <v>0</v>
          </cell>
          <cell r="ET160">
            <v>0</v>
          </cell>
          <cell r="EU160">
            <v>0</v>
          </cell>
          <cell r="EV160">
            <v>0</v>
          </cell>
          <cell r="EW160">
            <v>0</v>
          </cell>
          <cell r="EX160">
            <v>0</v>
          </cell>
          <cell r="EY160">
            <v>0</v>
          </cell>
          <cell r="EZ160">
            <v>0</v>
          </cell>
          <cell r="FA160">
            <v>0</v>
          </cell>
          <cell r="FB160">
            <v>0</v>
          </cell>
          <cell r="FC160">
            <v>0</v>
          </cell>
          <cell r="FD160">
            <v>0</v>
          </cell>
          <cell r="FE160">
            <v>0</v>
          </cell>
          <cell r="FF160">
            <v>0</v>
          </cell>
          <cell r="FG160">
            <v>0</v>
          </cell>
          <cell r="FH160">
            <v>0</v>
          </cell>
          <cell r="FI160">
            <v>0</v>
          </cell>
          <cell r="FJ160">
            <v>0</v>
          </cell>
          <cell r="FK160">
            <v>0</v>
          </cell>
          <cell r="FL160">
            <v>0</v>
          </cell>
          <cell r="FM160">
            <v>0</v>
          </cell>
          <cell r="FN160">
            <v>0</v>
          </cell>
          <cell r="FO160">
            <v>0</v>
          </cell>
          <cell r="FP160">
            <v>0</v>
          </cell>
          <cell r="FQ160">
            <v>0</v>
          </cell>
          <cell r="FR160">
            <v>0</v>
          </cell>
          <cell r="FS160">
            <v>0</v>
          </cell>
          <cell r="FT160">
            <v>0</v>
          </cell>
          <cell r="FU160">
            <v>0</v>
          </cell>
          <cell r="FV160">
            <v>0</v>
          </cell>
          <cell r="FW160">
            <v>0</v>
          </cell>
          <cell r="FX160">
            <v>0</v>
          </cell>
          <cell r="FY160">
            <v>0</v>
          </cell>
          <cell r="FZ160">
            <v>0</v>
          </cell>
          <cell r="GA160">
            <v>0</v>
          </cell>
          <cell r="GB160">
            <v>0</v>
          </cell>
          <cell r="GC160">
            <v>0</v>
          </cell>
          <cell r="GD160">
            <v>0</v>
          </cell>
          <cell r="GE160">
            <v>0</v>
          </cell>
          <cell r="GF160">
            <v>0</v>
          </cell>
          <cell r="GG160">
            <v>0</v>
          </cell>
          <cell r="GH160">
            <v>0</v>
          </cell>
          <cell r="GI160">
            <v>0</v>
          </cell>
          <cell r="GJ160">
            <v>0</v>
          </cell>
          <cell r="GK160">
            <v>0</v>
          </cell>
          <cell r="GL160">
            <v>0</v>
          </cell>
          <cell r="GM160">
            <v>0</v>
          </cell>
          <cell r="GN160">
            <v>0</v>
          </cell>
          <cell r="GO160">
            <v>0</v>
          </cell>
          <cell r="GP160">
            <v>0</v>
          </cell>
          <cell r="GQ160">
            <v>0</v>
          </cell>
          <cell r="GR160">
            <v>0</v>
          </cell>
          <cell r="GS160">
            <v>0</v>
          </cell>
          <cell r="GT160">
            <v>0</v>
          </cell>
          <cell r="GU160">
            <v>0</v>
          </cell>
          <cell r="GV160">
            <v>0</v>
          </cell>
          <cell r="GW160">
            <v>0</v>
          </cell>
          <cell r="GX160">
            <v>0</v>
          </cell>
          <cell r="GY160">
            <v>0</v>
          </cell>
          <cell r="GZ160">
            <v>0</v>
          </cell>
          <cell r="HA160">
            <v>0</v>
          </cell>
          <cell r="HB160">
            <v>0</v>
          </cell>
          <cell r="HC160">
            <v>0</v>
          </cell>
          <cell r="HD160">
            <v>0</v>
          </cell>
          <cell r="HE160">
            <v>0</v>
          </cell>
          <cell r="HF160">
            <v>0</v>
          </cell>
          <cell r="HG160">
            <v>0</v>
          </cell>
          <cell r="HH160">
            <v>0</v>
          </cell>
          <cell r="HI160">
            <v>0</v>
          </cell>
          <cell r="HJ160">
            <v>0</v>
          </cell>
        </row>
        <row r="194">
          <cell r="R194">
            <v>8880</v>
          </cell>
          <cell r="S194">
            <v>8880</v>
          </cell>
          <cell r="T194">
            <v>8880</v>
          </cell>
          <cell r="U194">
            <v>8880</v>
          </cell>
          <cell r="V194">
            <v>8880</v>
          </cell>
          <cell r="W194">
            <v>8880</v>
          </cell>
          <cell r="X194">
            <v>8880</v>
          </cell>
          <cell r="Y194">
            <v>8880</v>
          </cell>
          <cell r="Z194">
            <v>8880</v>
          </cell>
          <cell r="AA194">
            <v>8880</v>
          </cell>
          <cell r="AB194">
            <v>8880</v>
          </cell>
          <cell r="AC194">
            <v>8880</v>
          </cell>
          <cell r="AD194">
            <v>8880</v>
          </cell>
          <cell r="AE194">
            <v>8880</v>
          </cell>
          <cell r="AF194">
            <v>8880</v>
          </cell>
          <cell r="AG194">
            <v>8880</v>
          </cell>
          <cell r="AH194">
            <v>8880</v>
          </cell>
          <cell r="AI194">
            <v>8880</v>
          </cell>
          <cell r="AJ194">
            <v>8880</v>
          </cell>
          <cell r="AK194">
            <v>8880</v>
          </cell>
          <cell r="AL194">
            <v>8880</v>
          </cell>
          <cell r="AM194">
            <v>8880</v>
          </cell>
          <cell r="AN194">
            <v>8880</v>
          </cell>
          <cell r="AO194">
            <v>8880</v>
          </cell>
          <cell r="AP194">
            <v>8880</v>
          </cell>
          <cell r="AQ194">
            <v>8821</v>
          </cell>
          <cell r="AR194">
            <v>8701</v>
          </cell>
          <cell r="AS194">
            <v>8581</v>
          </cell>
          <cell r="AT194">
            <v>8461</v>
          </cell>
          <cell r="AU194">
            <v>8341</v>
          </cell>
          <cell r="AV194">
            <v>8194</v>
          </cell>
          <cell r="AW194">
            <v>8014</v>
          </cell>
          <cell r="AX194">
            <v>7834</v>
          </cell>
          <cell r="AY194">
            <v>7654</v>
          </cell>
          <cell r="AZ194">
            <v>7474</v>
          </cell>
          <cell r="BA194">
            <v>7294</v>
          </cell>
          <cell r="BB194">
            <v>7114</v>
          </cell>
          <cell r="BC194">
            <v>6934</v>
          </cell>
          <cell r="BD194">
            <v>6754</v>
          </cell>
          <cell r="BE194">
            <v>6574</v>
          </cell>
          <cell r="BF194">
            <v>6394</v>
          </cell>
          <cell r="BG194">
            <v>6214</v>
          </cell>
          <cell r="BH194">
            <v>6034</v>
          </cell>
          <cell r="BI194">
            <v>5854</v>
          </cell>
          <cell r="BJ194">
            <v>5674</v>
          </cell>
          <cell r="BK194">
            <v>5494</v>
          </cell>
          <cell r="BL194">
            <v>5314</v>
          </cell>
          <cell r="BM194">
            <v>5134</v>
          </cell>
          <cell r="BN194">
            <v>4954</v>
          </cell>
          <cell r="BO194">
            <v>4774</v>
          </cell>
          <cell r="BP194">
            <v>4594</v>
          </cell>
          <cell r="BQ194">
            <v>4414</v>
          </cell>
          <cell r="BR194">
            <v>4234</v>
          </cell>
          <cell r="BS194">
            <v>4054</v>
          </cell>
          <cell r="BT194">
            <v>3874</v>
          </cell>
          <cell r="BU194">
            <v>3694</v>
          </cell>
          <cell r="BV194">
            <v>3514</v>
          </cell>
          <cell r="BW194">
            <v>3334</v>
          </cell>
          <cell r="BX194">
            <v>3154</v>
          </cell>
          <cell r="BY194">
            <v>2974</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cell r="EP194">
            <v>0</v>
          </cell>
          <cell r="EQ194">
            <v>0</v>
          </cell>
          <cell r="ER194">
            <v>0</v>
          </cell>
          <cell r="ES194">
            <v>0</v>
          </cell>
          <cell r="ET194">
            <v>0</v>
          </cell>
          <cell r="EU194">
            <v>0</v>
          </cell>
          <cell r="EV194">
            <v>0</v>
          </cell>
          <cell r="EW194">
            <v>0</v>
          </cell>
          <cell r="EX194">
            <v>0</v>
          </cell>
          <cell r="EY194">
            <v>0</v>
          </cell>
          <cell r="EZ194">
            <v>0</v>
          </cell>
          <cell r="FA194">
            <v>0</v>
          </cell>
          <cell r="FB194">
            <v>0</v>
          </cell>
          <cell r="FC194">
            <v>0</v>
          </cell>
          <cell r="FD194">
            <v>0</v>
          </cell>
          <cell r="FE194">
            <v>0</v>
          </cell>
          <cell r="FF194">
            <v>0</v>
          </cell>
          <cell r="FG194">
            <v>0</v>
          </cell>
          <cell r="FH194">
            <v>0</v>
          </cell>
          <cell r="FI194">
            <v>0</v>
          </cell>
          <cell r="FJ194">
            <v>0</v>
          </cell>
          <cell r="FK194">
            <v>0</v>
          </cell>
          <cell r="FL194">
            <v>0</v>
          </cell>
          <cell r="FM194">
            <v>0</v>
          </cell>
          <cell r="FN194">
            <v>0</v>
          </cell>
          <cell r="FO194">
            <v>0</v>
          </cell>
          <cell r="FP194">
            <v>0</v>
          </cell>
          <cell r="FQ194">
            <v>0</v>
          </cell>
          <cell r="FR194">
            <v>0</v>
          </cell>
          <cell r="FS194">
            <v>0</v>
          </cell>
          <cell r="FT194">
            <v>0</v>
          </cell>
          <cell r="FU194">
            <v>0</v>
          </cell>
          <cell r="FV194">
            <v>0</v>
          </cell>
          <cell r="FW194">
            <v>0</v>
          </cell>
          <cell r="FX194">
            <v>0</v>
          </cell>
          <cell r="FY194">
            <v>0</v>
          </cell>
          <cell r="FZ194">
            <v>0</v>
          </cell>
          <cell r="GA194">
            <v>0</v>
          </cell>
          <cell r="GB194">
            <v>0</v>
          </cell>
          <cell r="GC194">
            <v>0</v>
          </cell>
          <cell r="GD194">
            <v>0</v>
          </cell>
          <cell r="GE194">
            <v>0</v>
          </cell>
          <cell r="GF194">
            <v>0</v>
          </cell>
          <cell r="GG194">
            <v>0</v>
          </cell>
          <cell r="GH194">
            <v>0</v>
          </cell>
          <cell r="GI194">
            <v>0</v>
          </cell>
          <cell r="GJ194">
            <v>0</v>
          </cell>
          <cell r="GK194">
            <v>0</v>
          </cell>
          <cell r="GL194">
            <v>0</v>
          </cell>
          <cell r="GM194">
            <v>0</v>
          </cell>
          <cell r="GN194">
            <v>0</v>
          </cell>
          <cell r="GO194">
            <v>0</v>
          </cell>
          <cell r="GP194">
            <v>0</v>
          </cell>
          <cell r="GQ194">
            <v>0</v>
          </cell>
          <cell r="GR194">
            <v>0</v>
          </cell>
          <cell r="GS194">
            <v>0</v>
          </cell>
          <cell r="GT194">
            <v>0</v>
          </cell>
          <cell r="GU194">
            <v>0</v>
          </cell>
          <cell r="GV194">
            <v>0</v>
          </cell>
          <cell r="GW194">
            <v>0</v>
          </cell>
          <cell r="GX194">
            <v>0</v>
          </cell>
          <cell r="GY194">
            <v>0</v>
          </cell>
          <cell r="GZ194">
            <v>0</v>
          </cell>
          <cell r="HA194">
            <v>0</v>
          </cell>
          <cell r="HB194">
            <v>0</v>
          </cell>
          <cell r="HC194">
            <v>0</v>
          </cell>
          <cell r="HD194">
            <v>0</v>
          </cell>
          <cell r="HE194">
            <v>0</v>
          </cell>
          <cell r="HF194">
            <v>0</v>
          </cell>
          <cell r="HG194">
            <v>0</v>
          </cell>
          <cell r="HH194">
            <v>0</v>
          </cell>
          <cell r="HI194">
            <v>0</v>
          </cell>
          <cell r="HJ194">
            <v>0</v>
          </cell>
        </row>
        <row r="216">
          <cell r="R216">
            <v>657</v>
          </cell>
          <cell r="S216">
            <v>657</v>
          </cell>
          <cell r="T216">
            <v>657</v>
          </cell>
          <cell r="U216">
            <v>657</v>
          </cell>
          <cell r="V216">
            <v>657</v>
          </cell>
          <cell r="W216">
            <v>657</v>
          </cell>
          <cell r="X216">
            <v>657</v>
          </cell>
          <cell r="Y216">
            <v>657</v>
          </cell>
          <cell r="Z216">
            <v>657</v>
          </cell>
          <cell r="AA216">
            <v>657</v>
          </cell>
          <cell r="AB216">
            <v>657</v>
          </cell>
          <cell r="AC216">
            <v>657</v>
          </cell>
          <cell r="AD216">
            <v>657</v>
          </cell>
          <cell r="AE216">
            <v>657</v>
          </cell>
          <cell r="AF216">
            <v>657</v>
          </cell>
          <cell r="AG216">
            <v>657</v>
          </cell>
          <cell r="AH216">
            <v>657</v>
          </cell>
          <cell r="AI216">
            <v>657</v>
          </cell>
          <cell r="AJ216">
            <v>657</v>
          </cell>
          <cell r="AK216">
            <v>657</v>
          </cell>
          <cell r="AL216">
            <v>657</v>
          </cell>
          <cell r="AM216">
            <v>657</v>
          </cell>
          <cell r="AN216">
            <v>657</v>
          </cell>
          <cell r="AO216">
            <v>657</v>
          </cell>
          <cell r="AP216">
            <v>657</v>
          </cell>
          <cell r="AQ216">
            <v>657</v>
          </cell>
          <cell r="AR216">
            <v>657</v>
          </cell>
          <cell r="AS216">
            <v>657</v>
          </cell>
          <cell r="AT216">
            <v>657</v>
          </cell>
          <cell r="AU216">
            <v>657</v>
          </cell>
          <cell r="AV216">
            <v>657</v>
          </cell>
          <cell r="AW216">
            <v>657</v>
          </cell>
          <cell r="AX216">
            <v>657</v>
          </cell>
          <cell r="AY216">
            <v>657</v>
          </cell>
          <cell r="AZ216">
            <v>657</v>
          </cell>
          <cell r="BA216">
            <v>657</v>
          </cell>
          <cell r="BB216">
            <v>657</v>
          </cell>
          <cell r="BC216">
            <v>657</v>
          </cell>
          <cell r="BD216">
            <v>657</v>
          </cell>
          <cell r="BE216">
            <v>657</v>
          </cell>
          <cell r="BF216">
            <v>657</v>
          </cell>
          <cell r="BG216">
            <v>657</v>
          </cell>
          <cell r="BH216">
            <v>657</v>
          </cell>
          <cell r="BI216">
            <v>657</v>
          </cell>
          <cell r="BJ216">
            <v>657</v>
          </cell>
          <cell r="BK216">
            <v>657</v>
          </cell>
          <cell r="BL216">
            <v>657</v>
          </cell>
          <cell r="BM216">
            <v>657</v>
          </cell>
          <cell r="BN216">
            <v>657</v>
          </cell>
          <cell r="BO216">
            <v>657</v>
          </cell>
          <cell r="BP216">
            <v>657</v>
          </cell>
          <cell r="BQ216">
            <v>657</v>
          </cell>
          <cell r="BR216">
            <v>657</v>
          </cell>
          <cell r="BS216">
            <v>657</v>
          </cell>
          <cell r="BT216">
            <v>657</v>
          </cell>
          <cell r="BU216">
            <v>657</v>
          </cell>
          <cell r="BV216">
            <v>657</v>
          </cell>
          <cell r="BW216">
            <v>657</v>
          </cell>
          <cell r="BX216">
            <v>657</v>
          </cell>
          <cell r="BY216">
            <v>657</v>
          </cell>
          <cell r="BZ216">
            <v>657</v>
          </cell>
          <cell r="CA216">
            <v>657</v>
          </cell>
          <cell r="CB216">
            <v>657</v>
          </cell>
          <cell r="CC216">
            <v>657</v>
          </cell>
          <cell r="CD216">
            <v>657</v>
          </cell>
          <cell r="CE216">
            <v>657</v>
          </cell>
          <cell r="CF216">
            <v>657</v>
          </cell>
          <cell r="CG216">
            <v>657</v>
          </cell>
          <cell r="CH216">
            <v>657</v>
          </cell>
          <cell r="CI216">
            <v>657</v>
          </cell>
          <cell r="CJ216">
            <v>657</v>
          </cell>
          <cell r="CK216">
            <v>657</v>
          </cell>
          <cell r="CL216">
            <v>657</v>
          </cell>
          <cell r="CM216">
            <v>657</v>
          </cell>
          <cell r="CN216">
            <v>0</v>
          </cell>
          <cell r="CO216">
            <v>0</v>
          </cell>
          <cell r="CP216">
            <v>0</v>
          </cell>
          <cell r="CQ216">
            <v>0</v>
          </cell>
          <cell r="CR216">
            <v>0</v>
          </cell>
          <cell r="CS216">
            <v>0</v>
          </cell>
          <cell r="CT216">
            <v>0</v>
          </cell>
          <cell r="CU216">
            <v>0</v>
          </cell>
          <cell r="CV216">
            <v>0</v>
          </cell>
          <cell r="CW216">
            <v>0</v>
          </cell>
          <cell r="CX216">
            <v>0</v>
          </cell>
          <cell r="CY216">
            <v>0</v>
          </cell>
          <cell r="CZ216">
            <v>0</v>
          </cell>
          <cell r="DA216">
            <v>0</v>
          </cell>
          <cell r="DB216">
            <v>0</v>
          </cell>
          <cell r="DC216">
            <v>0</v>
          </cell>
          <cell r="DD216">
            <v>0</v>
          </cell>
          <cell r="DE216">
            <v>0</v>
          </cell>
          <cell r="DF216">
            <v>0</v>
          </cell>
          <cell r="DG216">
            <v>0</v>
          </cell>
          <cell r="DH216">
            <v>0</v>
          </cell>
          <cell r="DI216">
            <v>0</v>
          </cell>
          <cell r="DJ216">
            <v>0</v>
          </cell>
          <cell r="DK216">
            <v>0</v>
          </cell>
          <cell r="DL216">
            <v>0</v>
          </cell>
          <cell r="DM216">
            <v>0</v>
          </cell>
          <cell r="DN216">
            <v>0</v>
          </cell>
          <cell r="DO216">
            <v>0</v>
          </cell>
          <cell r="DP216">
            <v>0</v>
          </cell>
          <cell r="DQ216">
            <v>0</v>
          </cell>
          <cell r="DR216">
            <v>0</v>
          </cell>
          <cell r="DS216">
            <v>0</v>
          </cell>
          <cell r="DT216">
            <v>0</v>
          </cell>
          <cell r="DU216">
            <v>0</v>
          </cell>
          <cell r="DV216">
            <v>0</v>
          </cell>
          <cell r="DW216">
            <v>0</v>
          </cell>
          <cell r="DX216">
            <v>0</v>
          </cell>
          <cell r="DY216">
            <v>0</v>
          </cell>
          <cell r="DZ216">
            <v>0</v>
          </cell>
          <cell r="EA216">
            <v>0</v>
          </cell>
          <cell r="EB216">
            <v>0</v>
          </cell>
          <cell r="EC216">
            <v>0</v>
          </cell>
          <cell r="ED216">
            <v>0</v>
          </cell>
          <cell r="EE216">
            <v>0</v>
          </cell>
          <cell r="EF216">
            <v>0</v>
          </cell>
          <cell r="EG216">
            <v>0</v>
          </cell>
          <cell r="EH216">
            <v>0</v>
          </cell>
          <cell r="EI216">
            <v>0</v>
          </cell>
          <cell r="EJ216">
            <v>0</v>
          </cell>
          <cell r="EK216">
            <v>0</v>
          </cell>
          <cell r="EL216">
            <v>0</v>
          </cell>
          <cell r="EM216">
            <v>0</v>
          </cell>
          <cell r="EN216">
            <v>0</v>
          </cell>
          <cell r="EO216">
            <v>0</v>
          </cell>
          <cell r="EP216">
            <v>0</v>
          </cell>
          <cell r="EQ216">
            <v>0</v>
          </cell>
          <cell r="ER216">
            <v>0</v>
          </cell>
          <cell r="ES216">
            <v>0</v>
          </cell>
          <cell r="ET216">
            <v>0</v>
          </cell>
          <cell r="EU216">
            <v>0</v>
          </cell>
          <cell r="EV216">
            <v>0</v>
          </cell>
          <cell r="EW216">
            <v>0</v>
          </cell>
          <cell r="EX216">
            <v>0</v>
          </cell>
          <cell r="EY216">
            <v>0</v>
          </cell>
          <cell r="EZ216">
            <v>0</v>
          </cell>
          <cell r="FA216">
            <v>0</v>
          </cell>
          <cell r="FB216">
            <v>0</v>
          </cell>
          <cell r="FC216">
            <v>0</v>
          </cell>
          <cell r="FD216">
            <v>0</v>
          </cell>
          <cell r="FE216">
            <v>0</v>
          </cell>
          <cell r="FF216">
            <v>0</v>
          </cell>
          <cell r="FG216">
            <v>0</v>
          </cell>
          <cell r="FH216">
            <v>0</v>
          </cell>
          <cell r="FI216">
            <v>0</v>
          </cell>
          <cell r="FJ216">
            <v>0</v>
          </cell>
          <cell r="FK216">
            <v>0</v>
          </cell>
          <cell r="FL216">
            <v>0</v>
          </cell>
          <cell r="FM216">
            <v>0</v>
          </cell>
          <cell r="FN216">
            <v>0</v>
          </cell>
          <cell r="FO216">
            <v>0</v>
          </cell>
          <cell r="FP216">
            <v>0</v>
          </cell>
          <cell r="FQ216">
            <v>0</v>
          </cell>
          <cell r="FR216">
            <v>0</v>
          </cell>
          <cell r="FS216">
            <v>0</v>
          </cell>
          <cell r="FT216">
            <v>0</v>
          </cell>
          <cell r="FU216">
            <v>0</v>
          </cell>
          <cell r="FV216">
            <v>0</v>
          </cell>
          <cell r="FW216">
            <v>0</v>
          </cell>
          <cell r="FX216">
            <v>0</v>
          </cell>
          <cell r="FY216">
            <v>0</v>
          </cell>
          <cell r="FZ216">
            <v>0</v>
          </cell>
          <cell r="GA216">
            <v>0</v>
          </cell>
          <cell r="GB216">
            <v>0</v>
          </cell>
          <cell r="GC216">
            <v>0</v>
          </cell>
          <cell r="GD216">
            <v>0</v>
          </cell>
          <cell r="GE216">
            <v>0</v>
          </cell>
          <cell r="GF216">
            <v>0</v>
          </cell>
          <cell r="GG216">
            <v>0</v>
          </cell>
          <cell r="GH216">
            <v>0</v>
          </cell>
          <cell r="GI216">
            <v>0</v>
          </cell>
          <cell r="GJ216">
            <v>0</v>
          </cell>
          <cell r="GK216">
            <v>0</v>
          </cell>
          <cell r="GL216">
            <v>0</v>
          </cell>
          <cell r="GM216">
            <v>0</v>
          </cell>
          <cell r="GN216">
            <v>0</v>
          </cell>
          <cell r="GO216">
            <v>0</v>
          </cell>
          <cell r="GP216">
            <v>0</v>
          </cell>
          <cell r="GQ216">
            <v>0</v>
          </cell>
          <cell r="GR216">
            <v>0</v>
          </cell>
          <cell r="GS216">
            <v>0</v>
          </cell>
          <cell r="GT216">
            <v>0</v>
          </cell>
          <cell r="GU216">
            <v>0</v>
          </cell>
          <cell r="GV216">
            <v>0</v>
          </cell>
          <cell r="GW216">
            <v>0</v>
          </cell>
          <cell r="GX216">
            <v>0</v>
          </cell>
          <cell r="GY216">
            <v>0</v>
          </cell>
          <cell r="GZ216">
            <v>0</v>
          </cell>
          <cell r="HA216">
            <v>0</v>
          </cell>
          <cell r="HB216">
            <v>0</v>
          </cell>
          <cell r="HC216">
            <v>0</v>
          </cell>
          <cell r="HD216">
            <v>0</v>
          </cell>
          <cell r="HE216">
            <v>0</v>
          </cell>
          <cell r="HF216">
            <v>0</v>
          </cell>
          <cell r="HG216">
            <v>0</v>
          </cell>
          <cell r="HH216">
            <v>0</v>
          </cell>
          <cell r="HI216">
            <v>0</v>
          </cell>
          <cell r="HJ216">
            <v>0</v>
          </cell>
        </row>
        <row r="227">
          <cell r="R227">
            <v>1004</v>
          </cell>
          <cell r="S227">
            <v>1004</v>
          </cell>
          <cell r="T227">
            <v>1004</v>
          </cell>
          <cell r="U227">
            <v>1004</v>
          </cell>
          <cell r="V227">
            <v>1004</v>
          </cell>
          <cell r="W227">
            <v>1004</v>
          </cell>
          <cell r="X227">
            <v>1004</v>
          </cell>
          <cell r="Y227">
            <v>1004</v>
          </cell>
          <cell r="Z227">
            <v>1004</v>
          </cell>
          <cell r="AA227">
            <v>1004</v>
          </cell>
          <cell r="AB227">
            <v>1004</v>
          </cell>
          <cell r="AC227">
            <v>1004</v>
          </cell>
          <cell r="AD227">
            <v>1004</v>
          </cell>
          <cell r="AE227">
            <v>1004</v>
          </cell>
          <cell r="AF227">
            <v>1004</v>
          </cell>
          <cell r="AG227">
            <v>1004</v>
          </cell>
          <cell r="AH227">
            <v>1004</v>
          </cell>
          <cell r="AI227">
            <v>1004</v>
          </cell>
          <cell r="AJ227">
            <v>1004</v>
          </cell>
          <cell r="AK227">
            <v>1004</v>
          </cell>
          <cell r="AL227">
            <v>1004</v>
          </cell>
          <cell r="AM227">
            <v>1004</v>
          </cell>
          <cell r="AN227">
            <v>1004</v>
          </cell>
          <cell r="AO227">
            <v>1004</v>
          </cell>
          <cell r="AP227">
            <v>1004</v>
          </cell>
          <cell r="AQ227">
            <v>1004</v>
          </cell>
          <cell r="AR227">
            <v>1004</v>
          </cell>
          <cell r="AS227">
            <v>1004</v>
          </cell>
          <cell r="AT227">
            <v>1004</v>
          </cell>
          <cell r="AU227">
            <v>1004</v>
          </cell>
          <cell r="AV227">
            <v>1004</v>
          </cell>
          <cell r="AW227">
            <v>1004</v>
          </cell>
          <cell r="AX227">
            <v>1004</v>
          </cell>
          <cell r="AY227">
            <v>1004</v>
          </cell>
          <cell r="AZ227">
            <v>1004</v>
          </cell>
          <cell r="BA227">
            <v>1004</v>
          </cell>
          <cell r="BB227">
            <v>1004</v>
          </cell>
          <cell r="BC227">
            <v>1004</v>
          </cell>
          <cell r="BD227">
            <v>1004</v>
          </cell>
          <cell r="BE227">
            <v>1004</v>
          </cell>
          <cell r="BF227">
            <v>1004</v>
          </cell>
          <cell r="BG227">
            <v>1004</v>
          </cell>
          <cell r="BH227">
            <v>1004</v>
          </cell>
          <cell r="BI227">
            <v>1004</v>
          </cell>
          <cell r="BJ227">
            <v>1004</v>
          </cell>
          <cell r="BK227">
            <v>1004</v>
          </cell>
          <cell r="BL227">
            <v>1004</v>
          </cell>
          <cell r="BM227">
            <v>1004</v>
          </cell>
          <cell r="BN227">
            <v>1004</v>
          </cell>
          <cell r="BO227">
            <v>1004</v>
          </cell>
          <cell r="BP227">
            <v>1004</v>
          </cell>
          <cell r="BQ227">
            <v>1004</v>
          </cell>
          <cell r="BR227">
            <v>1004</v>
          </cell>
          <cell r="BS227">
            <v>1004</v>
          </cell>
          <cell r="BT227">
            <v>1004</v>
          </cell>
          <cell r="BU227">
            <v>1004</v>
          </cell>
          <cell r="BV227">
            <v>1004</v>
          </cell>
          <cell r="BW227">
            <v>1004</v>
          </cell>
          <cell r="BX227">
            <v>1004</v>
          </cell>
          <cell r="BY227">
            <v>1004</v>
          </cell>
          <cell r="BZ227">
            <v>1004</v>
          </cell>
          <cell r="CA227">
            <v>1004</v>
          </cell>
          <cell r="CB227">
            <v>1004</v>
          </cell>
          <cell r="CC227">
            <v>892</v>
          </cell>
          <cell r="CD227">
            <v>892</v>
          </cell>
          <cell r="CE227">
            <v>892</v>
          </cell>
          <cell r="CF227">
            <v>892</v>
          </cell>
          <cell r="CG227">
            <v>892</v>
          </cell>
          <cell r="CH227">
            <v>892</v>
          </cell>
          <cell r="CI227">
            <v>892</v>
          </cell>
          <cell r="CJ227">
            <v>892</v>
          </cell>
          <cell r="CK227">
            <v>892</v>
          </cell>
          <cell r="CL227">
            <v>892</v>
          </cell>
          <cell r="CM227">
            <v>892</v>
          </cell>
          <cell r="CN227">
            <v>892</v>
          </cell>
          <cell r="CO227">
            <v>892</v>
          </cell>
          <cell r="CP227">
            <v>892</v>
          </cell>
          <cell r="CQ227">
            <v>892</v>
          </cell>
          <cell r="CR227">
            <v>892</v>
          </cell>
          <cell r="CS227">
            <v>892</v>
          </cell>
          <cell r="CT227">
            <v>892</v>
          </cell>
          <cell r="CU227">
            <v>892</v>
          </cell>
          <cell r="CV227">
            <v>892</v>
          </cell>
          <cell r="CW227">
            <v>892</v>
          </cell>
          <cell r="CX227">
            <v>892</v>
          </cell>
          <cell r="CY227">
            <v>892</v>
          </cell>
          <cell r="CZ227">
            <v>892</v>
          </cell>
          <cell r="DA227">
            <v>892</v>
          </cell>
          <cell r="DB227">
            <v>892</v>
          </cell>
          <cell r="DC227">
            <v>121</v>
          </cell>
          <cell r="DD227">
            <v>121</v>
          </cell>
          <cell r="DE227">
            <v>121</v>
          </cell>
          <cell r="DF227">
            <v>121</v>
          </cell>
          <cell r="DG227">
            <v>121</v>
          </cell>
          <cell r="DH227">
            <v>121</v>
          </cell>
          <cell r="DI227">
            <v>121</v>
          </cell>
          <cell r="DJ227">
            <v>121</v>
          </cell>
          <cell r="DK227">
            <v>121</v>
          </cell>
          <cell r="DL227">
            <v>121</v>
          </cell>
          <cell r="DM227">
            <v>121</v>
          </cell>
          <cell r="DN227">
            <v>121</v>
          </cell>
          <cell r="DO227">
            <v>121</v>
          </cell>
          <cell r="DP227">
            <v>121</v>
          </cell>
          <cell r="DQ227">
            <v>121</v>
          </cell>
          <cell r="DR227">
            <v>121</v>
          </cell>
          <cell r="DS227">
            <v>121</v>
          </cell>
          <cell r="DT227">
            <v>121</v>
          </cell>
          <cell r="DU227">
            <v>121</v>
          </cell>
          <cell r="DV227">
            <v>121</v>
          </cell>
          <cell r="DW227">
            <v>121</v>
          </cell>
          <cell r="DX227">
            <v>121</v>
          </cell>
          <cell r="DY227">
            <v>121</v>
          </cell>
          <cell r="DZ227">
            <v>121</v>
          </cell>
          <cell r="EA227">
            <v>121</v>
          </cell>
          <cell r="EB227">
            <v>121</v>
          </cell>
          <cell r="EC227">
            <v>121</v>
          </cell>
          <cell r="ED227">
            <v>121</v>
          </cell>
          <cell r="EE227">
            <v>121</v>
          </cell>
          <cell r="EF227">
            <v>121</v>
          </cell>
          <cell r="EG227">
            <v>121</v>
          </cell>
          <cell r="EH227">
            <v>121</v>
          </cell>
          <cell r="EI227">
            <v>121</v>
          </cell>
          <cell r="EJ227">
            <v>121</v>
          </cell>
          <cell r="EK227">
            <v>121</v>
          </cell>
          <cell r="EL227">
            <v>121</v>
          </cell>
          <cell r="EM227">
            <v>121</v>
          </cell>
          <cell r="EN227">
            <v>121</v>
          </cell>
          <cell r="EO227">
            <v>121</v>
          </cell>
          <cell r="EP227">
            <v>121</v>
          </cell>
          <cell r="EQ227">
            <v>121</v>
          </cell>
          <cell r="ER227">
            <v>121</v>
          </cell>
          <cell r="ES227">
            <v>121</v>
          </cell>
          <cell r="ET227">
            <v>121</v>
          </cell>
          <cell r="EU227">
            <v>121</v>
          </cell>
          <cell r="EV227">
            <v>121</v>
          </cell>
          <cell r="EW227">
            <v>121</v>
          </cell>
          <cell r="EX227">
            <v>121</v>
          </cell>
          <cell r="EY227">
            <v>121</v>
          </cell>
          <cell r="EZ227">
            <v>121</v>
          </cell>
          <cell r="FA227">
            <v>121</v>
          </cell>
          <cell r="FB227">
            <v>121</v>
          </cell>
          <cell r="FC227">
            <v>121</v>
          </cell>
          <cell r="FD227">
            <v>121</v>
          </cell>
          <cell r="FE227">
            <v>121</v>
          </cell>
          <cell r="FF227">
            <v>121</v>
          </cell>
          <cell r="FG227">
            <v>121</v>
          </cell>
          <cell r="FH227">
            <v>121</v>
          </cell>
          <cell r="FI227">
            <v>121</v>
          </cell>
          <cell r="FJ227">
            <v>121</v>
          </cell>
          <cell r="FK227">
            <v>121</v>
          </cell>
          <cell r="FL227">
            <v>121</v>
          </cell>
          <cell r="FM227">
            <v>121</v>
          </cell>
          <cell r="FN227">
            <v>121</v>
          </cell>
          <cell r="FO227">
            <v>121</v>
          </cell>
          <cell r="FP227">
            <v>121</v>
          </cell>
          <cell r="FQ227">
            <v>121</v>
          </cell>
          <cell r="FR227">
            <v>121</v>
          </cell>
          <cell r="FS227">
            <v>121</v>
          </cell>
          <cell r="FT227">
            <v>121</v>
          </cell>
          <cell r="FU227">
            <v>121</v>
          </cell>
          <cell r="FV227">
            <v>121</v>
          </cell>
          <cell r="FW227">
            <v>121</v>
          </cell>
          <cell r="FX227">
            <v>121</v>
          </cell>
          <cell r="FY227">
            <v>121</v>
          </cell>
          <cell r="FZ227">
            <v>121</v>
          </cell>
          <cell r="GA227">
            <v>121</v>
          </cell>
          <cell r="GB227">
            <v>121</v>
          </cell>
          <cell r="GC227">
            <v>121</v>
          </cell>
          <cell r="GD227">
            <v>121</v>
          </cell>
          <cell r="GE227">
            <v>121</v>
          </cell>
          <cell r="GF227">
            <v>121</v>
          </cell>
          <cell r="GG227">
            <v>121</v>
          </cell>
          <cell r="GH227">
            <v>121</v>
          </cell>
          <cell r="GI227">
            <v>121</v>
          </cell>
          <cell r="GJ227">
            <v>121</v>
          </cell>
          <cell r="GK227">
            <v>121</v>
          </cell>
          <cell r="GL227">
            <v>121</v>
          </cell>
          <cell r="GM227">
            <v>121</v>
          </cell>
          <cell r="GN227">
            <v>121</v>
          </cell>
          <cell r="GO227">
            <v>121</v>
          </cell>
          <cell r="GP227">
            <v>121</v>
          </cell>
          <cell r="GQ227">
            <v>121</v>
          </cell>
          <cell r="GR227">
            <v>121</v>
          </cell>
          <cell r="GS227">
            <v>121</v>
          </cell>
          <cell r="GT227">
            <v>121</v>
          </cell>
          <cell r="GU227">
            <v>121</v>
          </cell>
          <cell r="GV227">
            <v>121</v>
          </cell>
          <cell r="GW227">
            <v>121</v>
          </cell>
          <cell r="GX227">
            <v>121</v>
          </cell>
          <cell r="GY227">
            <v>121</v>
          </cell>
          <cell r="GZ227">
            <v>121</v>
          </cell>
          <cell r="HA227">
            <v>121</v>
          </cell>
          <cell r="HB227">
            <v>121</v>
          </cell>
          <cell r="HC227">
            <v>121</v>
          </cell>
          <cell r="HD227">
            <v>121</v>
          </cell>
          <cell r="HE227">
            <v>121</v>
          </cell>
          <cell r="HF227">
            <v>121</v>
          </cell>
          <cell r="HG227">
            <v>121</v>
          </cell>
          <cell r="HH227">
            <v>121</v>
          </cell>
          <cell r="HI227">
            <v>121</v>
          </cell>
          <cell r="HJ227">
            <v>121</v>
          </cell>
        </row>
        <row r="256">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0</v>
          </cell>
          <cell r="DE256">
            <v>0</v>
          </cell>
          <cell r="DF256">
            <v>0</v>
          </cell>
          <cell r="DG256">
            <v>0</v>
          </cell>
          <cell r="DH256">
            <v>0</v>
          </cell>
          <cell r="DI256">
            <v>0</v>
          </cell>
          <cell r="DJ256">
            <v>0</v>
          </cell>
          <cell r="DK256">
            <v>0</v>
          </cell>
          <cell r="DL256">
            <v>0</v>
          </cell>
          <cell r="DM256">
            <v>0</v>
          </cell>
          <cell r="DN256">
            <v>0</v>
          </cell>
          <cell r="DO256">
            <v>0</v>
          </cell>
          <cell r="DP256">
            <v>0</v>
          </cell>
          <cell r="DQ256">
            <v>0</v>
          </cell>
          <cell r="DR256">
            <v>0</v>
          </cell>
          <cell r="DS256">
            <v>0</v>
          </cell>
          <cell r="DT256">
            <v>0</v>
          </cell>
          <cell r="DU256">
            <v>0</v>
          </cell>
          <cell r="DV256">
            <v>0</v>
          </cell>
          <cell r="DW256">
            <v>0</v>
          </cell>
          <cell r="DX256">
            <v>0</v>
          </cell>
          <cell r="DY256">
            <v>0</v>
          </cell>
          <cell r="DZ256">
            <v>0</v>
          </cell>
          <cell r="EA256">
            <v>0</v>
          </cell>
          <cell r="EB256">
            <v>0</v>
          </cell>
          <cell r="EC256">
            <v>0</v>
          </cell>
          <cell r="ED256">
            <v>0</v>
          </cell>
          <cell r="EE256">
            <v>0</v>
          </cell>
          <cell r="EF256">
            <v>0</v>
          </cell>
          <cell r="EG256">
            <v>0</v>
          </cell>
          <cell r="EH256">
            <v>0</v>
          </cell>
          <cell r="EI256">
            <v>0</v>
          </cell>
          <cell r="EJ256">
            <v>0</v>
          </cell>
          <cell r="EK256">
            <v>0</v>
          </cell>
          <cell r="EL256">
            <v>0</v>
          </cell>
          <cell r="EM256">
            <v>0</v>
          </cell>
          <cell r="EN256">
            <v>0</v>
          </cell>
          <cell r="EO256">
            <v>0</v>
          </cell>
          <cell r="EP256">
            <v>0</v>
          </cell>
          <cell r="EQ256">
            <v>0</v>
          </cell>
          <cell r="ER256">
            <v>0</v>
          </cell>
          <cell r="ES256">
            <v>0</v>
          </cell>
          <cell r="ET256">
            <v>0</v>
          </cell>
          <cell r="EU256">
            <v>0</v>
          </cell>
          <cell r="EV256">
            <v>0</v>
          </cell>
          <cell r="EW256">
            <v>0</v>
          </cell>
          <cell r="EX256">
            <v>0</v>
          </cell>
          <cell r="EY256">
            <v>0</v>
          </cell>
          <cell r="EZ256">
            <v>0</v>
          </cell>
          <cell r="FA256">
            <v>0</v>
          </cell>
          <cell r="FB256">
            <v>0</v>
          </cell>
          <cell r="FC256">
            <v>0</v>
          </cell>
          <cell r="FD256">
            <v>0</v>
          </cell>
          <cell r="FE256">
            <v>0</v>
          </cell>
          <cell r="FF256">
            <v>0</v>
          </cell>
          <cell r="FG256">
            <v>0</v>
          </cell>
          <cell r="FH256">
            <v>0</v>
          </cell>
          <cell r="FI256">
            <v>0</v>
          </cell>
          <cell r="FJ256">
            <v>0</v>
          </cell>
          <cell r="FK256">
            <v>0</v>
          </cell>
          <cell r="FL256">
            <v>0</v>
          </cell>
          <cell r="FM256">
            <v>0</v>
          </cell>
          <cell r="FN256">
            <v>0</v>
          </cell>
          <cell r="FO256">
            <v>0</v>
          </cell>
          <cell r="FP256">
            <v>0</v>
          </cell>
          <cell r="FQ256">
            <v>0</v>
          </cell>
          <cell r="FR256">
            <v>0</v>
          </cell>
          <cell r="FS256">
            <v>0</v>
          </cell>
          <cell r="FT256">
            <v>0</v>
          </cell>
          <cell r="FU256">
            <v>0</v>
          </cell>
          <cell r="FV256">
            <v>0</v>
          </cell>
          <cell r="FW256">
            <v>0</v>
          </cell>
          <cell r="FX256">
            <v>0</v>
          </cell>
          <cell r="FY256">
            <v>0</v>
          </cell>
          <cell r="FZ256">
            <v>0</v>
          </cell>
          <cell r="GA256">
            <v>0</v>
          </cell>
          <cell r="GB256">
            <v>0</v>
          </cell>
          <cell r="GC256">
            <v>0</v>
          </cell>
          <cell r="GD256">
            <v>0</v>
          </cell>
          <cell r="GE256">
            <v>0</v>
          </cell>
          <cell r="GF256">
            <v>0</v>
          </cell>
          <cell r="GG256">
            <v>0</v>
          </cell>
          <cell r="GH256">
            <v>0</v>
          </cell>
          <cell r="GI256">
            <v>0</v>
          </cell>
          <cell r="GJ256">
            <v>0</v>
          </cell>
          <cell r="GK256">
            <v>0</v>
          </cell>
          <cell r="GL256">
            <v>0</v>
          </cell>
          <cell r="GM256">
            <v>0</v>
          </cell>
          <cell r="GN256">
            <v>0</v>
          </cell>
          <cell r="GO256">
            <v>0</v>
          </cell>
          <cell r="GP256">
            <v>0</v>
          </cell>
          <cell r="GQ256">
            <v>0</v>
          </cell>
          <cell r="GR256">
            <v>0</v>
          </cell>
          <cell r="GS256">
            <v>0</v>
          </cell>
          <cell r="GT256">
            <v>0</v>
          </cell>
          <cell r="GU256">
            <v>0</v>
          </cell>
          <cell r="GV256">
            <v>0</v>
          </cell>
          <cell r="GW256">
            <v>0</v>
          </cell>
          <cell r="GX256">
            <v>0</v>
          </cell>
          <cell r="GY256">
            <v>0</v>
          </cell>
          <cell r="GZ256">
            <v>0</v>
          </cell>
          <cell r="HA256">
            <v>0</v>
          </cell>
          <cell r="HB256">
            <v>0</v>
          </cell>
          <cell r="HC256">
            <v>0</v>
          </cell>
          <cell r="HD256">
            <v>0</v>
          </cell>
          <cell r="HE256">
            <v>0</v>
          </cell>
          <cell r="HF256">
            <v>0</v>
          </cell>
          <cell r="HG256">
            <v>0</v>
          </cell>
          <cell r="HH256">
            <v>0</v>
          </cell>
          <cell r="HI256">
            <v>0</v>
          </cell>
          <cell r="HJ256">
            <v>0</v>
          </cell>
        </row>
        <row r="299">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v>0</v>
          </cell>
          <cell r="DU299">
            <v>0</v>
          </cell>
          <cell r="DV299">
            <v>0</v>
          </cell>
          <cell r="DW299">
            <v>0</v>
          </cell>
          <cell r="DX299">
            <v>0</v>
          </cell>
          <cell r="DY299">
            <v>0</v>
          </cell>
          <cell r="DZ299">
            <v>0</v>
          </cell>
          <cell r="EA299">
            <v>0</v>
          </cell>
          <cell r="EB299">
            <v>0</v>
          </cell>
          <cell r="EC299">
            <v>0</v>
          </cell>
          <cell r="ED299">
            <v>0</v>
          </cell>
          <cell r="EE299">
            <v>0</v>
          </cell>
          <cell r="EF299">
            <v>0</v>
          </cell>
          <cell r="EG299">
            <v>0</v>
          </cell>
          <cell r="EH299">
            <v>0</v>
          </cell>
          <cell r="EI299">
            <v>0</v>
          </cell>
          <cell r="EJ299">
            <v>0</v>
          </cell>
          <cell r="EK299">
            <v>0</v>
          </cell>
          <cell r="EL299">
            <v>0</v>
          </cell>
          <cell r="EM299">
            <v>0</v>
          </cell>
          <cell r="EN299">
            <v>0</v>
          </cell>
          <cell r="EO299">
            <v>0</v>
          </cell>
          <cell r="EP299">
            <v>0</v>
          </cell>
          <cell r="EQ299">
            <v>0</v>
          </cell>
          <cell r="ER299">
            <v>0</v>
          </cell>
          <cell r="ES299">
            <v>0</v>
          </cell>
          <cell r="ET299">
            <v>0</v>
          </cell>
          <cell r="EU299">
            <v>0</v>
          </cell>
          <cell r="EV299">
            <v>0</v>
          </cell>
          <cell r="EW299">
            <v>0</v>
          </cell>
          <cell r="EX299">
            <v>0</v>
          </cell>
          <cell r="EY299">
            <v>0</v>
          </cell>
          <cell r="EZ299">
            <v>0</v>
          </cell>
          <cell r="FA299">
            <v>0</v>
          </cell>
          <cell r="FB299">
            <v>0</v>
          </cell>
          <cell r="FC299">
            <v>0</v>
          </cell>
          <cell r="FD299">
            <v>0</v>
          </cell>
          <cell r="FE299">
            <v>0</v>
          </cell>
          <cell r="FF299">
            <v>0</v>
          </cell>
          <cell r="FG299">
            <v>0</v>
          </cell>
          <cell r="FH299">
            <v>0</v>
          </cell>
          <cell r="FI299">
            <v>0</v>
          </cell>
          <cell r="FJ299">
            <v>0</v>
          </cell>
          <cell r="FK299">
            <v>0</v>
          </cell>
          <cell r="FL299">
            <v>0</v>
          </cell>
          <cell r="FM299">
            <v>0</v>
          </cell>
          <cell r="FN299">
            <v>0</v>
          </cell>
          <cell r="FO299">
            <v>0</v>
          </cell>
          <cell r="FP299">
            <v>0</v>
          </cell>
          <cell r="FQ299">
            <v>0</v>
          </cell>
          <cell r="FR299">
            <v>0</v>
          </cell>
          <cell r="FS299">
            <v>0</v>
          </cell>
          <cell r="FT299">
            <v>0</v>
          </cell>
          <cell r="FU299">
            <v>0</v>
          </cell>
          <cell r="FV299">
            <v>0</v>
          </cell>
          <cell r="FW299">
            <v>0</v>
          </cell>
          <cell r="FX299">
            <v>0</v>
          </cell>
          <cell r="FY299">
            <v>0</v>
          </cell>
          <cell r="FZ299">
            <v>0</v>
          </cell>
          <cell r="GA299">
            <v>0</v>
          </cell>
          <cell r="GB299">
            <v>0</v>
          </cell>
          <cell r="GC299">
            <v>0</v>
          </cell>
          <cell r="GD299">
            <v>0</v>
          </cell>
          <cell r="GE299">
            <v>0</v>
          </cell>
          <cell r="GF299">
            <v>0</v>
          </cell>
          <cell r="GG299">
            <v>0</v>
          </cell>
          <cell r="GH299">
            <v>0</v>
          </cell>
          <cell r="GI299">
            <v>0</v>
          </cell>
          <cell r="GJ299">
            <v>0</v>
          </cell>
          <cell r="GK299">
            <v>0</v>
          </cell>
          <cell r="GL299">
            <v>0</v>
          </cell>
          <cell r="GM299">
            <v>0</v>
          </cell>
          <cell r="GN299">
            <v>0</v>
          </cell>
          <cell r="GO299">
            <v>0</v>
          </cell>
          <cell r="GP299">
            <v>0</v>
          </cell>
          <cell r="GQ299">
            <v>0</v>
          </cell>
          <cell r="GR299">
            <v>0</v>
          </cell>
          <cell r="GS299">
            <v>0</v>
          </cell>
          <cell r="GT299">
            <v>0</v>
          </cell>
          <cell r="GU299">
            <v>0</v>
          </cell>
          <cell r="GV299">
            <v>0</v>
          </cell>
          <cell r="GW299">
            <v>0</v>
          </cell>
          <cell r="GX299">
            <v>0</v>
          </cell>
          <cell r="GY299">
            <v>0</v>
          </cell>
          <cell r="GZ299">
            <v>0</v>
          </cell>
          <cell r="HA299">
            <v>0</v>
          </cell>
          <cell r="HB299">
            <v>0</v>
          </cell>
          <cell r="HC299">
            <v>0</v>
          </cell>
          <cell r="HD299">
            <v>0</v>
          </cell>
          <cell r="HE299">
            <v>0</v>
          </cell>
          <cell r="HF299">
            <v>0</v>
          </cell>
          <cell r="HG299">
            <v>0</v>
          </cell>
          <cell r="HH299">
            <v>0</v>
          </cell>
          <cell r="HI299">
            <v>0</v>
          </cell>
          <cell r="HJ299">
            <v>0</v>
          </cell>
        </row>
        <row r="305">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0</v>
          </cell>
          <cell r="DM305">
            <v>0</v>
          </cell>
          <cell r="DN305">
            <v>0</v>
          </cell>
          <cell r="DO305">
            <v>0</v>
          </cell>
          <cell r="DP305">
            <v>0</v>
          </cell>
          <cell r="DQ305">
            <v>0</v>
          </cell>
          <cell r="DR305">
            <v>0</v>
          </cell>
          <cell r="DS305">
            <v>0</v>
          </cell>
          <cell r="DT305">
            <v>0</v>
          </cell>
          <cell r="DU305">
            <v>0</v>
          </cell>
          <cell r="DV305">
            <v>0</v>
          </cell>
          <cell r="DW305">
            <v>0</v>
          </cell>
          <cell r="DX305">
            <v>0</v>
          </cell>
          <cell r="DY305">
            <v>0</v>
          </cell>
          <cell r="DZ305">
            <v>0</v>
          </cell>
          <cell r="EA305">
            <v>0</v>
          </cell>
          <cell r="EB305">
            <v>0</v>
          </cell>
          <cell r="EC305">
            <v>0</v>
          </cell>
          <cell r="ED305">
            <v>0</v>
          </cell>
          <cell r="EE305">
            <v>0</v>
          </cell>
          <cell r="EF305">
            <v>0</v>
          </cell>
          <cell r="EG305">
            <v>0</v>
          </cell>
          <cell r="EH305">
            <v>0</v>
          </cell>
          <cell r="EI305">
            <v>0</v>
          </cell>
          <cell r="EJ305">
            <v>0</v>
          </cell>
          <cell r="EK305">
            <v>0</v>
          </cell>
          <cell r="EL305">
            <v>0</v>
          </cell>
          <cell r="EM305">
            <v>0</v>
          </cell>
          <cell r="EN305">
            <v>0</v>
          </cell>
          <cell r="EO305">
            <v>0</v>
          </cell>
          <cell r="EP305">
            <v>0</v>
          </cell>
          <cell r="EQ305">
            <v>0</v>
          </cell>
          <cell r="ER305">
            <v>0</v>
          </cell>
          <cell r="ES305">
            <v>0</v>
          </cell>
          <cell r="ET305">
            <v>0</v>
          </cell>
          <cell r="EU305">
            <v>0</v>
          </cell>
          <cell r="EV305">
            <v>0</v>
          </cell>
          <cell r="EW305">
            <v>0</v>
          </cell>
          <cell r="EX305">
            <v>0</v>
          </cell>
          <cell r="EY305">
            <v>0</v>
          </cell>
          <cell r="EZ305">
            <v>0</v>
          </cell>
          <cell r="FA305">
            <v>0</v>
          </cell>
          <cell r="FB305">
            <v>0</v>
          </cell>
          <cell r="FC305">
            <v>0</v>
          </cell>
          <cell r="FD305">
            <v>0</v>
          </cell>
          <cell r="FE305">
            <v>0</v>
          </cell>
          <cell r="FF305">
            <v>0</v>
          </cell>
          <cell r="FG305">
            <v>0</v>
          </cell>
          <cell r="FH305">
            <v>0</v>
          </cell>
          <cell r="FI305">
            <v>0</v>
          </cell>
          <cell r="FJ305">
            <v>0</v>
          </cell>
          <cell r="FK305">
            <v>0</v>
          </cell>
          <cell r="FL305">
            <v>0</v>
          </cell>
          <cell r="FM305">
            <v>0</v>
          </cell>
          <cell r="FN305">
            <v>0</v>
          </cell>
          <cell r="FO305">
            <v>0</v>
          </cell>
          <cell r="FP305">
            <v>0</v>
          </cell>
          <cell r="FQ305">
            <v>0</v>
          </cell>
          <cell r="FR305">
            <v>0</v>
          </cell>
          <cell r="FS305">
            <v>0</v>
          </cell>
          <cell r="FT305">
            <v>0</v>
          </cell>
          <cell r="FU305">
            <v>0</v>
          </cell>
          <cell r="FV305">
            <v>0</v>
          </cell>
          <cell r="FW305">
            <v>0</v>
          </cell>
          <cell r="FX305">
            <v>0</v>
          </cell>
          <cell r="FY305">
            <v>0</v>
          </cell>
          <cell r="FZ305">
            <v>0</v>
          </cell>
          <cell r="GA305">
            <v>0</v>
          </cell>
          <cell r="GB305">
            <v>0</v>
          </cell>
          <cell r="GC305">
            <v>0</v>
          </cell>
          <cell r="GD305">
            <v>0</v>
          </cell>
          <cell r="GE305">
            <v>0</v>
          </cell>
          <cell r="GF305">
            <v>0</v>
          </cell>
          <cell r="GG305">
            <v>0</v>
          </cell>
          <cell r="GH305">
            <v>0</v>
          </cell>
          <cell r="GI305">
            <v>0</v>
          </cell>
          <cell r="GJ305">
            <v>0</v>
          </cell>
          <cell r="GK305">
            <v>0</v>
          </cell>
          <cell r="GL305">
            <v>0</v>
          </cell>
          <cell r="GM305">
            <v>0</v>
          </cell>
          <cell r="GN305">
            <v>0</v>
          </cell>
          <cell r="GO305">
            <v>0</v>
          </cell>
          <cell r="GP305">
            <v>0</v>
          </cell>
          <cell r="GQ305">
            <v>0</v>
          </cell>
          <cell r="GR305">
            <v>0</v>
          </cell>
          <cell r="GS305">
            <v>0</v>
          </cell>
          <cell r="GT305">
            <v>0</v>
          </cell>
          <cell r="GU305">
            <v>0</v>
          </cell>
          <cell r="GV305">
            <v>0</v>
          </cell>
          <cell r="GW305">
            <v>0</v>
          </cell>
          <cell r="GX305">
            <v>0</v>
          </cell>
          <cell r="GY305">
            <v>0</v>
          </cell>
          <cell r="GZ305">
            <v>0</v>
          </cell>
          <cell r="HA305">
            <v>0</v>
          </cell>
          <cell r="HB305">
            <v>0</v>
          </cell>
          <cell r="HC305">
            <v>0</v>
          </cell>
          <cell r="HD305">
            <v>0</v>
          </cell>
          <cell r="HE305">
            <v>0</v>
          </cell>
          <cell r="HF305">
            <v>0</v>
          </cell>
          <cell r="HG305">
            <v>0</v>
          </cell>
          <cell r="HH305">
            <v>0</v>
          </cell>
          <cell r="HI305">
            <v>0</v>
          </cell>
          <cell r="HJ305">
            <v>0</v>
          </cell>
        </row>
        <row r="309">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v>0</v>
          </cell>
          <cell r="DU309">
            <v>0</v>
          </cell>
          <cell r="DV309">
            <v>0</v>
          </cell>
          <cell r="DW309">
            <v>0</v>
          </cell>
          <cell r="DX309">
            <v>0</v>
          </cell>
          <cell r="DY309">
            <v>0</v>
          </cell>
          <cell r="DZ309">
            <v>0</v>
          </cell>
          <cell r="EA309">
            <v>0</v>
          </cell>
          <cell r="EB309">
            <v>0</v>
          </cell>
          <cell r="EC309">
            <v>0</v>
          </cell>
          <cell r="ED309">
            <v>0</v>
          </cell>
          <cell r="EE309">
            <v>0</v>
          </cell>
          <cell r="EF309">
            <v>0</v>
          </cell>
          <cell r="EG309">
            <v>0</v>
          </cell>
          <cell r="EH309">
            <v>0</v>
          </cell>
          <cell r="EI309">
            <v>0</v>
          </cell>
          <cell r="EJ309">
            <v>0</v>
          </cell>
          <cell r="EK309">
            <v>0</v>
          </cell>
          <cell r="EL309">
            <v>0</v>
          </cell>
          <cell r="EM309">
            <v>0</v>
          </cell>
          <cell r="EN309">
            <v>0</v>
          </cell>
          <cell r="EO309">
            <v>0</v>
          </cell>
          <cell r="EP309">
            <v>0</v>
          </cell>
          <cell r="EQ309">
            <v>0</v>
          </cell>
          <cell r="ER309">
            <v>0</v>
          </cell>
          <cell r="ES309">
            <v>0</v>
          </cell>
          <cell r="ET309">
            <v>0</v>
          </cell>
          <cell r="EU309">
            <v>0</v>
          </cell>
          <cell r="EV309">
            <v>0</v>
          </cell>
          <cell r="EW309">
            <v>0</v>
          </cell>
          <cell r="EX309">
            <v>0</v>
          </cell>
          <cell r="EY309">
            <v>0</v>
          </cell>
          <cell r="EZ309">
            <v>0</v>
          </cell>
          <cell r="FA309">
            <v>0</v>
          </cell>
          <cell r="FB309">
            <v>0</v>
          </cell>
          <cell r="FC309">
            <v>0</v>
          </cell>
          <cell r="FD309">
            <v>0</v>
          </cell>
          <cell r="FE309">
            <v>0</v>
          </cell>
          <cell r="FF309">
            <v>0</v>
          </cell>
          <cell r="FG309">
            <v>0</v>
          </cell>
          <cell r="FH309">
            <v>0</v>
          </cell>
          <cell r="FI309">
            <v>0</v>
          </cell>
          <cell r="FJ309">
            <v>0</v>
          </cell>
          <cell r="FK309">
            <v>0</v>
          </cell>
          <cell r="FL309">
            <v>0</v>
          </cell>
          <cell r="FM309">
            <v>0</v>
          </cell>
          <cell r="FN309">
            <v>0</v>
          </cell>
          <cell r="FO309">
            <v>0</v>
          </cell>
          <cell r="FP309">
            <v>0</v>
          </cell>
          <cell r="FQ309">
            <v>0</v>
          </cell>
          <cell r="FR309">
            <v>0</v>
          </cell>
          <cell r="FS309">
            <v>0</v>
          </cell>
          <cell r="FT309">
            <v>0</v>
          </cell>
          <cell r="FU309">
            <v>0</v>
          </cell>
          <cell r="FV309">
            <v>0</v>
          </cell>
          <cell r="FW309">
            <v>0</v>
          </cell>
          <cell r="FX309">
            <v>0</v>
          </cell>
          <cell r="FY309">
            <v>0</v>
          </cell>
          <cell r="FZ309">
            <v>0</v>
          </cell>
          <cell r="GA309">
            <v>0</v>
          </cell>
          <cell r="GB309">
            <v>0</v>
          </cell>
          <cell r="GC309">
            <v>0</v>
          </cell>
          <cell r="GD309">
            <v>0</v>
          </cell>
          <cell r="GE309">
            <v>0</v>
          </cell>
          <cell r="GF309">
            <v>0</v>
          </cell>
          <cell r="GG309">
            <v>0</v>
          </cell>
          <cell r="GH309">
            <v>0</v>
          </cell>
          <cell r="GI309">
            <v>0</v>
          </cell>
          <cell r="GJ309">
            <v>0</v>
          </cell>
          <cell r="GK309">
            <v>0</v>
          </cell>
          <cell r="GL309">
            <v>0</v>
          </cell>
          <cell r="GM309">
            <v>0</v>
          </cell>
          <cell r="GN309">
            <v>0</v>
          </cell>
          <cell r="GO309">
            <v>0</v>
          </cell>
          <cell r="GP309">
            <v>0</v>
          </cell>
          <cell r="GQ309">
            <v>0</v>
          </cell>
          <cell r="GR309">
            <v>0</v>
          </cell>
          <cell r="GS309">
            <v>0</v>
          </cell>
          <cell r="GT309">
            <v>0</v>
          </cell>
          <cell r="GU309">
            <v>0</v>
          </cell>
          <cell r="GV309">
            <v>0</v>
          </cell>
          <cell r="GW309">
            <v>0</v>
          </cell>
          <cell r="GX309">
            <v>0</v>
          </cell>
          <cell r="GY309">
            <v>0</v>
          </cell>
          <cell r="GZ309">
            <v>0</v>
          </cell>
          <cell r="HA309">
            <v>0</v>
          </cell>
          <cell r="HB309">
            <v>0</v>
          </cell>
          <cell r="HC309">
            <v>0</v>
          </cell>
          <cell r="HD309">
            <v>0</v>
          </cell>
          <cell r="HE309">
            <v>0</v>
          </cell>
          <cell r="HF309">
            <v>0</v>
          </cell>
          <cell r="HG309">
            <v>0</v>
          </cell>
          <cell r="HH309">
            <v>0</v>
          </cell>
          <cell r="HI309">
            <v>0</v>
          </cell>
          <cell r="HJ309">
            <v>0</v>
          </cell>
        </row>
        <row r="313">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cell r="FD313">
            <v>0</v>
          </cell>
          <cell r="FE313">
            <v>0</v>
          </cell>
          <cell r="FF313">
            <v>0</v>
          </cell>
          <cell r="FG313">
            <v>0</v>
          </cell>
          <cell r="FH313">
            <v>0</v>
          </cell>
          <cell r="FI313">
            <v>0</v>
          </cell>
          <cell r="FJ313">
            <v>0</v>
          </cell>
          <cell r="FK313">
            <v>0</v>
          </cell>
          <cell r="FL313">
            <v>0</v>
          </cell>
          <cell r="FM313">
            <v>0</v>
          </cell>
          <cell r="FN313">
            <v>0</v>
          </cell>
          <cell r="FO313">
            <v>0</v>
          </cell>
          <cell r="FP313">
            <v>0</v>
          </cell>
          <cell r="FQ313">
            <v>0</v>
          </cell>
          <cell r="FR313">
            <v>0</v>
          </cell>
          <cell r="FS313">
            <v>0</v>
          </cell>
          <cell r="FT313">
            <v>0</v>
          </cell>
          <cell r="FU313">
            <v>0</v>
          </cell>
          <cell r="FV313">
            <v>0</v>
          </cell>
          <cell r="FW313">
            <v>0</v>
          </cell>
          <cell r="FX313">
            <v>0</v>
          </cell>
          <cell r="FY313">
            <v>0</v>
          </cell>
          <cell r="FZ313">
            <v>0</v>
          </cell>
          <cell r="GA313">
            <v>0</v>
          </cell>
          <cell r="GB313">
            <v>0</v>
          </cell>
          <cell r="GC313">
            <v>0</v>
          </cell>
          <cell r="GD313">
            <v>0</v>
          </cell>
          <cell r="GE313">
            <v>0</v>
          </cell>
          <cell r="GF313">
            <v>0</v>
          </cell>
          <cell r="GG313">
            <v>0</v>
          </cell>
          <cell r="GH313">
            <v>0</v>
          </cell>
          <cell r="GI313">
            <v>0</v>
          </cell>
          <cell r="GJ313">
            <v>0</v>
          </cell>
          <cell r="GK313">
            <v>0</v>
          </cell>
          <cell r="GL313">
            <v>0</v>
          </cell>
          <cell r="GM313">
            <v>0</v>
          </cell>
          <cell r="GN313">
            <v>0</v>
          </cell>
          <cell r="GO313">
            <v>0</v>
          </cell>
          <cell r="GP313">
            <v>0</v>
          </cell>
          <cell r="GQ313">
            <v>0</v>
          </cell>
          <cell r="GR313">
            <v>0</v>
          </cell>
          <cell r="GS313">
            <v>0</v>
          </cell>
          <cell r="GT313">
            <v>0</v>
          </cell>
          <cell r="GU313">
            <v>0</v>
          </cell>
          <cell r="GV313">
            <v>0</v>
          </cell>
          <cell r="GW313">
            <v>0</v>
          </cell>
          <cell r="GX313">
            <v>0</v>
          </cell>
          <cell r="GY313">
            <v>0</v>
          </cell>
          <cell r="GZ313">
            <v>0</v>
          </cell>
          <cell r="HA313">
            <v>0</v>
          </cell>
          <cell r="HB313">
            <v>0</v>
          </cell>
          <cell r="HC313">
            <v>0</v>
          </cell>
          <cell r="HD313">
            <v>0</v>
          </cell>
          <cell r="HE313">
            <v>0</v>
          </cell>
          <cell r="HF313">
            <v>0</v>
          </cell>
          <cell r="HG313">
            <v>0</v>
          </cell>
          <cell r="HH313">
            <v>0</v>
          </cell>
          <cell r="HI313">
            <v>0</v>
          </cell>
          <cell r="HJ313">
            <v>0</v>
          </cell>
        </row>
        <row r="316">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v>0</v>
          </cell>
          <cell r="DU316">
            <v>0</v>
          </cell>
          <cell r="DV316">
            <v>0</v>
          </cell>
          <cell r="DW316">
            <v>0</v>
          </cell>
          <cell r="DX316">
            <v>0</v>
          </cell>
          <cell r="DY316">
            <v>0</v>
          </cell>
          <cell r="DZ316">
            <v>0</v>
          </cell>
          <cell r="EA316">
            <v>0</v>
          </cell>
          <cell r="EB316">
            <v>0</v>
          </cell>
          <cell r="EC316">
            <v>0</v>
          </cell>
          <cell r="ED316">
            <v>0</v>
          </cell>
          <cell r="EE316">
            <v>0</v>
          </cell>
          <cell r="EF316">
            <v>0</v>
          </cell>
          <cell r="EG316">
            <v>0</v>
          </cell>
          <cell r="EH316">
            <v>0</v>
          </cell>
          <cell r="EI316">
            <v>0</v>
          </cell>
          <cell r="EJ316">
            <v>0</v>
          </cell>
          <cell r="EK316">
            <v>0</v>
          </cell>
          <cell r="EL316">
            <v>0</v>
          </cell>
          <cell r="EM316">
            <v>0</v>
          </cell>
          <cell r="EN316">
            <v>0</v>
          </cell>
          <cell r="EO316">
            <v>0</v>
          </cell>
          <cell r="EP316">
            <v>0</v>
          </cell>
          <cell r="EQ316">
            <v>0</v>
          </cell>
          <cell r="ER316">
            <v>0</v>
          </cell>
          <cell r="ES316">
            <v>0</v>
          </cell>
          <cell r="ET316">
            <v>0</v>
          </cell>
          <cell r="EU316">
            <v>0</v>
          </cell>
          <cell r="EV316">
            <v>0</v>
          </cell>
          <cell r="EW316">
            <v>0</v>
          </cell>
          <cell r="EX316">
            <v>0</v>
          </cell>
          <cell r="EY316">
            <v>0</v>
          </cell>
          <cell r="EZ316">
            <v>0</v>
          </cell>
          <cell r="FA316">
            <v>0</v>
          </cell>
          <cell r="FB316">
            <v>0</v>
          </cell>
          <cell r="FC316">
            <v>0</v>
          </cell>
          <cell r="FD316">
            <v>0</v>
          </cell>
          <cell r="FE316">
            <v>0</v>
          </cell>
          <cell r="FF316">
            <v>0</v>
          </cell>
          <cell r="FG316">
            <v>0</v>
          </cell>
          <cell r="FH316">
            <v>0</v>
          </cell>
          <cell r="FI316">
            <v>0</v>
          </cell>
          <cell r="FJ316">
            <v>0</v>
          </cell>
          <cell r="FK316">
            <v>0</v>
          </cell>
          <cell r="FL316">
            <v>0</v>
          </cell>
          <cell r="FM316">
            <v>0</v>
          </cell>
          <cell r="FN316">
            <v>0</v>
          </cell>
          <cell r="FO316">
            <v>0</v>
          </cell>
          <cell r="FP316">
            <v>0</v>
          </cell>
          <cell r="FQ316">
            <v>0</v>
          </cell>
          <cell r="FR316">
            <v>0</v>
          </cell>
          <cell r="FS316">
            <v>0</v>
          </cell>
          <cell r="FT316">
            <v>0</v>
          </cell>
          <cell r="FU316">
            <v>0</v>
          </cell>
          <cell r="FV316">
            <v>0</v>
          </cell>
          <cell r="FW316">
            <v>0</v>
          </cell>
          <cell r="FX316">
            <v>0</v>
          </cell>
          <cell r="FY316">
            <v>0</v>
          </cell>
          <cell r="FZ316">
            <v>0</v>
          </cell>
          <cell r="GA316">
            <v>0</v>
          </cell>
          <cell r="GB316">
            <v>0</v>
          </cell>
          <cell r="GC316">
            <v>0</v>
          </cell>
          <cell r="GD316">
            <v>0</v>
          </cell>
          <cell r="GE316">
            <v>0</v>
          </cell>
          <cell r="GF316">
            <v>0</v>
          </cell>
          <cell r="GG316">
            <v>0</v>
          </cell>
          <cell r="GH316">
            <v>0</v>
          </cell>
          <cell r="GI316">
            <v>0</v>
          </cell>
          <cell r="GJ316">
            <v>0</v>
          </cell>
          <cell r="GK316">
            <v>0</v>
          </cell>
          <cell r="GL316">
            <v>0</v>
          </cell>
          <cell r="GM316">
            <v>0</v>
          </cell>
          <cell r="GN316">
            <v>0</v>
          </cell>
          <cell r="GO316">
            <v>0</v>
          </cell>
          <cell r="GP316">
            <v>0</v>
          </cell>
          <cell r="GQ316">
            <v>0</v>
          </cell>
          <cell r="GR316">
            <v>0</v>
          </cell>
          <cell r="GS316">
            <v>0</v>
          </cell>
          <cell r="GT316">
            <v>0</v>
          </cell>
          <cell r="GU316">
            <v>0</v>
          </cell>
          <cell r="GV316">
            <v>0</v>
          </cell>
          <cell r="GW316">
            <v>0</v>
          </cell>
          <cell r="GX316">
            <v>0</v>
          </cell>
          <cell r="GY316">
            <v>0</v>
          </cell>
          <cell r="GZ316">
            <v>0</v>
          </cell>
          <cell r="HA316">
            <v>0</v>
          </cell>
          <cell r="HB316">
            <v>0</v>
          </cell>
          <cell r="HC316">
            <v>0</v>
          </cell>
          <cell r="HD316">
            <v>0</v>
          </cell>
          <cell r="HE316">
            <v>0</v>
          </cell>
          <cell r="HF316">
            <v>0</v>
          </cell>
          <cell r="HG316">
            <v>0</v>
          </cell>
          <cell r="HH316">
            <v>0</v>
          </cell>
          <cell r="HI316">
            <v>0</v>
          </cell>
          <cell r="HJ316">
            <v>0</v>
          </cell>
        </row>
        <row r="318">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v>0</v>
          </cell>
          <cell r="DU318">
            <v>0</v>
          </cell>
          <cell r="DV318">
            <v>0</v>
          </cell>
          <cell r="DW318">
            <v>0</v>
          </cell>
          <cell r="DX318">
            <v>0</v>
          </cell>
          <cell r="DY318">
            <v>0</v>
          </cell>
          <cell r="DZ318">
            <v>0</v>
          </cell>
          <cell r="EA318">
            <v>0</v>
          </cell>
          <cell r="EB318">
            <v>0</v>
          </cell>
          <cell r="EC318">
            <v>0</v>
          </cell>
          <cell r="ED318">
            <v>0</v>
          </cell>
          <cell r="EE318">
            <v>0</v>
          </cell>
          <cell r="EF318">
            <v>0</v>
          </cell>
          <cell r="EG318">
            <v>0</v>
          </cell>
          <cell r="EH318">
            <v>0</v>
          </cell>
          <cell r="EI318">
            <v>0</v>
          </cell>
          <cell r="EJ318">
            <v>0</v>
          </cell>
          <cell r="EK318">
            <v>0</v>
          </cell>
          <cell r="EL318">
            <v>0</v>
          </cell>
          <cell r="EM318">
            <v>0</v>
          </cell>
          <cell r="EN318">
            <v>0</v>
          </cell>
          <cell r="EO318">
            <v>0</v>
          </cell>
          <cell r="EP318">
            <v>0</v>
          </cell>
          <cell r="EQ318">
            <v>0</v>
          </cell>
          <cell r="ER318">
            <v>0</v>
          </cell>
          <cell r="ES318">
            <v>0</v>
          </cell>
          <cell r="ET318">
            <v>0</v>
          </cell>
          <cell r="EU318">
            <v>0</v>
          </cell>
          <cell r="EV318">
            <v>0</v>
          </cell>
          <cell r="EW318">
            <v>0</v>
          </cell>
          <cell r="EX318">
            <v>0</v>
          </cell>
          <cell r="EY318">
            <v>0</v>
          </cell>
          <cell r="EZ318">
            <v>0</v>
          </cell>
          <cell r="FA318">
            <v>0</v>
          </cell>
          <cell r="FB318">
            <v>0</v>
          </cell>
          <cell r="FC318">
            <v>0</v>
          </cell>
          <cell r="FD318">
            <v>0</v>
          </cell>
          <cell r="FE318">
            <v>0</v>
          </cell>
          <cell r="FF318">
            <v>0</v>
          </cell>
          <cell r="FG318">
            <v>0</v>
          </cell>
          <cell r="FH318">
            <v>0</v>
          </cell>
          <cell r="FI318">
            <v>0</v>
          </cell>
          <cell r="FJ318">
            <v>0</v>
          </cell>
          <cell r="FK318">
            <v>0</v>
          </cell>
          <cell r="FL318">
            <v>0</v>
          </cell>
          <cell r="FM318">
            <v>0</v>
          </cell>
          <cell r="FN318">
            <v>0</v>
          </cell>
          <cell r="FO318">
            <v>0</v>
          </cell>
          <cell r="FP318">
            <v>0</v>
          </cell>
          <cell r="FQ318">
            <v>0</v>
          </cell>
          <cell r="FR318">
            <v>0</v>
          </cell>
          <cell r="FS318">
            <v>0</v>
          </cell>
          <cell r="FT318">
            <v>0</v>
          </cell>
          <cell r="FU318">
            <v>0</v>
          </cell>
          <cell r="FV318">
            <v>0</v>
          </cell>
          <cell r="FW318">
            <v>0</v>
          </cell>
          <cell r="FX318">
            <v>0</v>
          </cell>
          <cell r="FY318">
            <v>0</v>
          </cell>
          <cell r="FZ318">
            <v>0</v>
          </cell>
          <cell r="GA318">
            <v>0</v>
          </cell>
          <cell r="GB318">
            <v>0</v>
          </cell>
          <cell r="GC318">
            <v>0</v>
          </cell>
          <cell r="GD318">
            <v>0</v>
          </cell>
          <cell r="GE318">
            <v>0</v>
          </cell>
          <cell r="GF318">
            <v>0</v>
          </cell>
          <cell r="GG318">
            <v>0</v>
          </cell>
          <cell r="GH318">
            <v>0</v>
          </cell>
          <cell r="GI318">
            <v>0</v>
          </cell>
          <cell r="GJ318">
            <v>0</v>
          </cell>
          <cell r="GK318">
            <v>0</v>
          </cell>
          <cell r="GL318">
            <v>0</v>
          </cell>
          <cell r="GM318">
            <v>0</v>
          </cell>
          <cell r="GN318">
            <v>0</v>
          </cell>
          <cell r="GO318">
            <v>0</v>
          </cell>
          <cell r="GP318">
            <v>0</v>
          </cell>
          <cell r="GQ318">
            <v>0</v>
          </cell>
          <cell r="GR318">
            <v>0</v>
          </cell>
          <cell r="GS318">
            <v>0</v>
          </cell>
          <cell r="GT318">
            <v>0</v>
          </cell>
          <cell r="GU318">
            <v>0</v>
          </cell>
          <cell r="GV318">
            <v>0</v>
          </cell>
          <cell r="GW318">
            <v>0</v>
          </cell>
          <cell r="GX318">
            <v>0</v>
          </cell>
          <cell r="GY318">
            <v>0</v>
          </cell>
          <cell r="GZ318">
            <v>0</v>
          </cell>
          <cell r="HA318">
            <v>0</v>
          </cell>
          <cell r="HB318">
            <v>0</v>
          </cell>
          <cell r="HC318">
            <v>0</v>
          </cell>
          <cell r="HD318">
            <v>0</v>
          </cell>
          <cell r="HE318">
            <v>0</v>
          </cell>
          <cell r="HF318">
            <v>0</v>
          </cell>
          <cell r="HG318">
            <v>0</v>
          </cell>
          <cell r="HH318">
            <v>0</v>
          </cell>
          <cell r="HI318">
            <v>0</v>
          </cell>
          <cell r="HJ318">
            <v>0</v>
          </cell>
        </row>
        <row r="325">
          <cell r="R325">
            <v>1600</v>
          </cell>
          <cell r="S325">
            <v>1600</v>
          </cell>
          <cell r="T325">
            <v>1600</v>
          </cell>
          <cell r="U325">
            <v>1600</v>
          </cell>
          <cell r="V325">
            <v>1600</v>
          </cell>
          <cell r="W325">
            <v>1600</v>
          </cell>
          <cell r="X325">
            <v>1600</v>
          </cell>
          <cell r="Y325">
            <v>1600</v>
          </cell>
          <cell r="Z325">
            <v>1600</v>
          </cell>
          <cell r="AA325">
            <v>1600</v>
          </cell>
          <cell r="AB325">
            <v>1600</v>
          </cell>
          <cell r="AC325">
            <v>1600</v>
          </cell>
          <cell r="AD325">
            <v>1600</v>
          </cell>
          <cell r="AE325">
            <v>1600</v>
          </cell>
          <cell r="AF325">
            <v>1600</v>
          </cell>
          <cell r="AG325">
            <v>1600</v>
          </cell>
          <cell r="AH325">
            <v>1600</v>
          </cell>
          <cell r="AI325">
            <v>1600</v>
          </cell>
          <cell r="AJ325">
            <v>1600</v>
          </cell>
          <cell r="AK325">
            <v>1600</v>
          </cell>
          <cell r="AL325">
            <v>1600</v>
          </cell>
          <cell r="AM325">
            <v>1600</v>
          </cell>
          <cell r="AN325">
            <v>1600</v>
          </cell>
          <cell r="AO325">
            <v>1600</v>
          </cell>
          <cell r="AP325">
            <v>1600</v>
          </cell>
          <cell r="AQ325">
            <v>1600</v>
          </cell>
          <cell r="AR325">
            <v>1600</v>
          </cell>
          <cell r="AS325">
            <v>1600</v>
          </cell>
          <cell r="AT325">
            <v>1600</v>
          </cell>
          <cell r="AU325">
            <v>1600</v>
          </cell>
          <cell r="AV325">
            <v>1600</v>
          </cell>
          <cell r="AW325">
            <v>1600</v>
          </cell>
          <cell r="AX325">
            <v>1600</v>
          </cell>
          <cell r="AY325">
            <v>1600</v>
          </cell>
          <cell r="AZ325">
            <v>1600</v>
          </cell>
          <cell r="BA325">
            <v>1600</v>
          </cell>
          <cell r="BB325">
            <v>1600</v>
          </cell>
          <cell r="BC325">
            <v>1600</v>
          </cell>
          <cell r="BD325">
            <v>1600</v>
          </cell>
          <cell r="BE325">
            <v>1600</v>
          </cell>
          <cell r="BF325">
            <v>1600</v>
          </cell>
          <cell r="BG325">
            <v>1600</v>
          </cell>
          <cell r="BH325">
            <v>1600</v>
          </cell>
          <cell r="BI325">
            <v>1600</v>
          </cell>
          <cell r="BJ325">
            <v>1600</v>
          </cell>
          <cell r="BK325">
            <v>1600</v>
          </cell>
          <cell r="BL325">
            <v>1600</v>
          </cell>
          <cell r="BM325">
            <v>1600</v>
          </cell>
          <cell r="BN325">
            <v>1600</v>
          </cell>
          <cell r="BO325">
            <v>1600</v>
          </cell>
          <cell r="BP325">
            <v>1600</v>
          </cell>
          <cell r="BQ325">
            <v>1600</v>
          </cell>
          <cell r="BR325">
            <v>1600</v>
          </cell>
          <cell r="BS325">
            <v>1600</v>
          </cell>
          <cell r="BT325">
            <v>1600</v>
          </cell>
          <cell r="BU325">
            <v>1600</v>
          </cell>
          <cell r="BV325">
            <v>1600</v>
          </cell>
          <cell r="BW325">
            <v>1600</v>
          </cell>
          <cell r="BX325">
            <v>1600</v>
          </cell>
          <cell r="BY325">
            <v>1600</v>
          </cell>
          <cell r="BZ325">
            <v>1600</v>
          </cell>
          <cell r="CA325">
            <v>1600</v>
          </cell>
          <cell r="CB325">
            <v>1600</v>
          </cell>
          <cell r="CC325">
            <v>1600</v>
          </cell>
          <cell r="CD325">
            <v>1600</v>
          </cell>
          <cell r="CE325">
            <v>1600</v>
          </cell>
          <cell r="CF325">
            <v>1600</v>
          </cell>
          <cell r="CG325">
            <v>1600</v>
          </cell>
          <cell r="CH325">
            <v>1600</v>
          </cell>
          <cell r="CI325">
            <v>1600</v>
          </cell>
          <cell r="CJ325">
            <v>1600</v>
          </cell>
          <cell r="CK325">
            <v>1600</v>
          </cell>
          <cell r="CL325">
            <v>1600</v>
          </cell>
          <cell r="CM325">
            <v>1600</v>
          </cell>
          <cell r="CN325">
            <v>1600</v>
          </cell>
          <cell r="CO325">
            <v>1600</v>
          </cell>
          <cell r="CP325">
            <v>1600</v>
          </cell>
          <cell r="CQ325">
            <v>1600</v>
          </cell>
          <cell r="CR325">
            <v>1600</v>
          </cell>
          <cell r="CS325">
            <v>1600</v>
          </cell>
          <cell r="CT325">
            <v>1600</v>
          </cell>
          <cell r="CU325">
            <v>1600</v>
          </cell>
          <cell r="CV325">
            <v>1600</v>
          </cell>
          <cell r="CW325">
            <v>1600</v>
          </cell>
          <cell r="CX325">
            <v>1600</v>
          </cell>
          <cell r="CY325">
            <v>1600</v>
          </cell>
          <cell r="CZ325">
            <v>0</v>
          </cell>
          <cell r="DA325">
            <v>0</v>
          </cell>
          <cell r="DB325">
            <v>0</v>
          </cell>
          <cell r="DC325">
            <v>0</v>
          </cell>
          <cell r="DD325">
            <v>0</v>
          </cell>
          <cell r="DE325">
            <v>0</v>
          </cell>
          <cell r="DF325">
            <v>0</v>
          </cell>
          <cell r="DG325">
            <v>0</v>
          </cell>
          <cell r="DH325">
            <v>0</v>
          </cell>
          <cell r="DI325">
            <v>0</v>
          </cell>
          <cell r="DJ325">
            <v>0</v>
          </cell>
          <cell r="DK325">
            <v>0</v>
          </cell>
          <cell r="DL325">
            <v>0</v>
          </cell>
          <cell r="DM325">
            <v>0</v>
          </cell>
          <cell r="DN325">
            <v>0</v>
          </cell>
          <cell r="DO325">
            <v>0</v>
          </cell>
          <cell r="DP325">
            <v>0</v>
          </cell>
          <cell r="DQ325">
            <v>0</v>
          </cell>
          <cell r="DR325">
            <v>0</v>
          </cell>
          <cell r="DS325">
            <v>0</v>
          </cell>
          <cell r="DT325">
            <v>0</v>
          </cell>
          <cell r="DU325">
            <v>0</v>
          </cell>
          <cell r="DV325">
            <v>0</v>
          </cell>
          <cell r="DW325">
            <v>0</v>
          </cell>
          <cell r="DX325">
            <v>0</v>
          </cell>
          <cell r="DY325">
            <v>0</v>
          </cell>
          <cell r="DZ325">
            <v>0</v>
          </cell>
          <cell r="EA325">
            <v>0</v>
          </cell>
          <cell r="EB325">
            <v>0</v>
          </cell>
          <cell r="EC325">
            <v>0</v>
          </cell>
          <cell r="ED325">
            <v>0</v>
          </cell>
          <cell r="EE325">
            <v>0</v>
          </cell>
          <cell r="EF325">
            <v>0</v>
          </cell>
          <cell r="EG325">
            <v>0</v>
          </cell>
          <cell r="EH325">
            <v>0</v>
          </cell>
          <cell r="EI325">
            <v>0</v>
          </cell>
          <cell r="EJ325">
            <v>0</v>
          </cell>
          <cell r="EK325">
            <v>0</v>
          </cell>
          <cell r="EL325">
            <v>0</v>
          </cell>
          <cell r="EM325">
            <v>0</v>
          </cell>
          <cell r="EN325">
            <v>0</v>
          </cell>
          <cell r="EO325">
            <v>0</v>
          </cell>
          <cell r="EP325">
            <v>0</v>
          </cell>
          <cell r="EQ325">
            <v>0</v>
          </cell>
          <cell r="ER325">
            <v>0</v>
          </cell>
          <cell r="ES325">
            <v>0</v>
          </cell>
          <cell r="ET325">
            <v>0</v>
          </cell>
          <cell r="EU325">
            <v>0</v>
          </cell>
          <cell r="EV325">
            <v>0</v>
          </cell>
          <cell r="EW325">
            <v>0</v>
          </cell>
          <cell r="EX325">
            <v>0</v>
          </cell>
          <cell r="EY325">
            <v>0</v>
          </cell>
          <cell r="EZ325">
            <v>0</v>
          </cell>
          <cell r="FA325">
            <v>0</v>
          </cell>
          <cell r="FB325">
            <v>0</v>
          </cell>
          <cell r="FC325">
            <v>0</v>
          </cell>
          <cell r="FD325">
            <v>0</v>
          </cell>
          <cell r="FE325">
            <v>0</v>
          </cell>
          <cell r="FF325">
            <v>0</v>
          </cell>
          <cell r="FG325">
            <v>0</v>
          </cell>
          <cell r="FH325">
            <v>0</v>
          </cell>
          <cell r="FI325">
            <v>0</v>
          </cell>
          <cell r="FJ325">
            <v>0</v>
          </cell>
          <cell r="FK325">
            <v>0</v>
          </cell>
          <cell r="FL325">
            <v>0</v>
          </cell>
          <cell r="FM325">
            <v>0</v>
          </cell>
          <cell r="FN325">
            <v>0</v>
          </cell>
          <cell r="FO325">
            <v>0</v>
          </cell>
          <cell r="FP325">
            <v>0</v>
          </cell>
          <cell r="FQ325">
            <v>0</v>
          </cell>
          <cell r="FR325">
            <v>0</v>
          </cell>
          <cell r="FS325">
            <v>0</v>
          </cell>
          <cell r="FT325">
            <v>0</v>
          </cell>
          <cell r="FU325">
            <v>0</v>
          </cell>
          <cell r="FV325">
            <v>0</v>
          </cell>
          <cell r="FW325">
            <v>0</v>
          </cell>
          <cell r="FX325">
            <v>0</v>
          </cell>
          <cell r="FY325">
            <v>0</v>
          </cell>
          <cell r="FZ325">
            <v>0</v>
          </cell>
          <cell r="GA325">
            <v>0</v>
          </cell>
          <cell r="GB325">
            <v>0</v>
          </cell>
          <cell r="GC325">
            <v>0</v>
          </cell>
          <cell r="GD325">
            <v>0</v>
          </cell>
          <cell r="GE325">
            <v>0</v>
          </cell>
          <cell r="GF325">
            <v>0</v>
          </cell>
          <cell r="GG325">
            <v>0</v>
          </cell>
          <cell r="GH325">
            <v>0</v>
          </cell>
          <cell r="GI325">
            <v>0</v>
          </cell>
          <cell r="GJ325">
            <v>0</v>
          </cell>
          <cell r="GK325">
            <v>0</v>
          </cell>
          <cell r="GL325">
            <v>0</v>
          </cell>
          <cell r="GM325">
            <v>0</v>
          </cell>
          <cell r="GN325">
            <v>0</v>
          </cell>
          <cell r="GO325">
            <v>0</v>
          </cell>
          <cell r="GP325">
            <v>0</v>
          </cell>
          <cell r="GQ325">
            <v>0</v>
          </cell>
          <cell r="GR325">
            <v>0</v>
          </cell>
          <cell r="GS325">
            <v>0</v>
          </cell>
          <cell r="GT325">
            <v>0</v>
          </cell>
          <cell r="GU325">
            <v>0</v>
          </cell>
          <cell r="GV325">
            <v>0</v>
          </cell>
          <cell r="GW325">
            <v>0</v>
          </cell>
          <cell r="GX325">
            <v>0</v>
          </cell>
          <cell r="GY325">
            <v>0</v>
          </cell>
          <cell r="GZ325">
            <v>0</v>
          </cell>
          <cell r="HA325">
            <v>0</v>
          </cell>
          <cell r="HB325">
            <v>0</v>
          </cell>
          <cell r="HC325">
            <v>0</v>
          </cell>
          <cell r="HD325">
            <v>0</v>
          </cell>
          <cell r="HE325">
            <v>0</v>
          </cell>
          <cell r="HF325">
            <v>0</v>
          </cell>
          <cell r="HG325">
            <v>0</v>
          </cell>
          <cell r="HH325">
            <v>0</v>
          </cell>
          <cell r="HI325">
            <v>0</v>
          </cell>
          <cell r="HJ325">
            <v>0</v>
          </cell>
        </row>
        <row r="352">
          <cell r="R352" t="str">
            <v/>
          </cell>
          <cell r="S352">
            <v>7.5999999999999956E-2</v>
          </cell>
          <cell r="T352">
            <v>7.7999999999999958E-2</v>
          </cell>
          <cell r="U352">
            <v>7.5999999999999956E-2</v>
          </cell>
          <cell r="V352">
            <v>7.5999999999999956E-2</v>
          </cell>
          <cell r="W352">
            <v>7.5999999999999956E-2</v>
          </cell>
          <cell r="X352">
            <v>7.7999999999999958E-2</v>
          </cell>
          <cell r="Y352">
            <v>7.5999999999999956E-2</v>
          </cell>
          <cell r="Z352">
            <v>7.5999999999999956E-2</v>
          </cell>
          <cell r="AA352">
            <v>7.5999999999999956E-2</v>
          </cell>
          <cell r="AB352">
            <v>7.7999999999999958E-2</v>
          </cell>
          <cell r="AC352">
            <v>7.5999999999999956E-2</v>
          </cell>
          <cell r="AD352">
            <v>7.5999999999999956E-2</v>
          </cell>
          <cell r="AE352">
            <v>7.5999999999999956E-2</v>
          </cell>
          <cell r="AF352">
            <v>7.7999999999999958E-2</v>
          </cell>
          <cell r="AG352">
            <v>7.5999999999999956E-2</v>
          </cell>
          <cell r="AH352">
            <v>7.5999999999999956E-2</v>
          </cell>
          <cell r="AI352">
            <v>7.5999999999999956E-2</v>
          </cell>
          <cell r="AJ352">
            <v>7.7999999999999958E-2</v>
          </cell>
          <cell r="AK352">
            <v>7.5999999999999956E-2</v>
          </cell>
          <cell r="AL352">
            <v>7.5999999999999956E-2</v>
          </cell>
          <cell r="AM352">
            <v>7.5999999999999956E-2</v>
          </cell>
          <cell r="AN352">
            <v>7.7999999999999958E-2</v>
          </cell>
          <cell r="AO352">
            <v>7.5999999999999956E-2</v>
          </cell>
          <cell r="AP352">
            <v>7.5999999999999956E-2</v>
          </cell>
          <cell r="AQ352">
            <v>7.5999999999999956E-2</v>
          </cell>
          <cell r="AR352">
            <v>7.7999999999999958E-2</v>
          </cell>
          <cell r="AS352">
            <v>7.5999999999999956E-2</v>
          </cell>
          <cell r="AT352">
            <v>7.5999999999999956E-2</v>
          </cell>
          <cell r="AU352">
            <v>7.5999999999999956E-2</v>
          </cell>
          <cell r="AV352">
            <v>7.7999999999999958E-2</v>
          </cell>
          <cell r="AW352">
            <v>7.5999999999999956E-2</v>
          </cell>
          <cell r="AX352">
            <v>7.5999999999999956E-2</v>
          </cell>
          <cell r="AY352">
            <v>7.5999999999999956E-2</v>
          </cell>
          <cell r="AZ352">
            <v>7.7999999999999958E-2</v>
          </cell>
          <cell r="BA352">
            <v>7.5999999999999956E-2</v>
          </cell>
          <cell r="BB352">
            <v>7.5999999999999956E-2</v>
          </cell>
          <cell r="BC352">
            <v>7.5999999999999956E-2</v>
          </cell>
          <cell r="BD352">
            <v>7.7999999999999958E-2</v>
          </cell>
          <cell r="BE352">
            <v>7.5999999999999956E-2</v>
          </cell>
          <cell r="BF352">
            <v>7.5999999999999956E-2</v>
          </cell>
          <cell r="BG352">
            <v>7.5999999999999956E-2</v>
          </cell>
          <cell r="BH352">
            <v>7.7999999999999958E-2</v>
          </cell>
          <cell r="BI352">
            <v>7.5999999999999956E-2</v>
          </cell>
          <cell r="BJ352">
            <v>7.5999999999999956E-2</v>
          </cell>
          <cell r="BK352">
            <v>7.5999999999999956E-2</v>
          </cell>
          <cell r="BL352">
            <v>7.7999999999999958E-2</v>
          </cell>
          <cell r="BM352">
            <v>7.5999999999999956E-2</v>
          </cell>
          <cell r="BN352">
            <v>7.5999999999999956E-2</v>
          </cell>
          <cell r="BO352">
            <v>7.5999999999999956E-2</v>
          </cell>
          <cell r="BP352">
            <v>7.7999999999999958E-2</v>
          </cell>
          <cell r="BQ352">
            <v>7.5999999999999956E-2</v>
          </cell>
          <cell r="BR352">
            <v>7.5999999999999956E-2</v>
          </cell>
          <cell r="BS352">
            <v>7.5999999999999956E-2</v>
          </cell>
          <cell r="BT352">
            <v>7.7999999999999958E-2</v>
          </cell>
          <cell r="BU352">
            <v>7.5999999999999956E-2</v>
          </cell>
          <cell r="BV352">
            <v>7.5999999999999956E-2</v>
          </cell>
          <cell r="BW352">
            <v>7.5999999999999956E-2</v>
          </cell>
          <cell r="BX352">
            <v>7.7999999999999958E-2</v>
          </cell>
          <cell r="BY352">
            <v>7.5999999999999956E-2</v>
          </cell>
          <cell r="BZ352">
            <v>7.5999999999999956E-2</v>
          </cell>
          <cell r="CA352">
            <v>7.5999999999999956E-2</v>
          </cell>
          <cell r="CB352">
            <v>7.7999999999999958E-2</v>
          </cell>
          <cell r="CC352">
            <v>7.5999999999999956E-2</v>
          </cell>
          <cell r="CD352">
            <v>7.5999999999999956E-2</v>
          </cell>
          <cell r="CE352">
            <v>7.5999999999999956E-2</v>
          </cell>
          <cell r="CF352">
            <v>7.7999999999999958E-2</v>
          </cell>
          <cell r="CG352">
            <v>7.5999999999999956E-2</v>
          </cell>
          <cell r="CH352">
            <v>7.5999999999999956E-2</v>
          </cell>
          <cell r="CI352">
            <v>7.5999999999999956E-2</v>
          </cell>
          <cell r="CJ352">
            <v>7.7999999999999958E-2</v>
          </cell>
          <cell r="CK352">
            <v>7.5999999999999956E-2</v>
          </cell>
          <cell r="CL352">
            <v>7.5999999999999956E-2</v>
          </cell>
          <cell r="CM352">
            <v>7.5999999999999956E-2</v>
          </cell>
          <cell r="CN352">
            <v>7.7999999999999958E-2</v>
          </cell>
          <cell r="CO352">
            <v>7.5999999999999956E-2</v>
          </cell>
          <cell r="CP352">
            <v>7.5999999999999956E-2</v>
          </cell>
          <cell r="CQ352">
            <v>7.5999999999999956E-2</v>
          </cell>
          <cell r="CR352">
            <v>7.7999999999999958E-2</v>
          </cell>
          <cell r="CS352">
            <v>7.5999999999999956E-2</v>
          </cell>
          <cell r="CT352">
            <v>7.5999999999999956E-2</v>
          </cell>
          <cell r="CU352">
            <v>7.5999999999999956E-2</v>
          </cell>
          <cell r="CV352">
            <v>7.7999999999999958E-2</v>
          </cell>
          <cell r="CW352">
            <v>7.5999999999999956E-2</v>
          </cell>
          <cell r="CX352">
            <v>7.5999999999999956E-2</v>
          </cell>
          <cell r="CY352">
            <v>7.5999999999999956E-2</v>
          </cell>
          <cell r="CZ352">
            <v>7.7999999999999958E-2</v>
          </cell>
          <cell r="DA352">
            <v>7.5999999999999956E-2</v>
          </cell>
          <cell r="DB352">
            <v>7.5999999999999956E-2</v>
          </cell>
          <cell r="DC352">
            <v>7.5999999999999956E-2</v>
          </cell>
          <cell r="DD352">
            <v>7.7999999999999958E-2</v>
          </cell>
          <cell r="DE352">
            <v>7.5999999999999956E-2</v>
          </cell>
          <cell r="DF352">
            <v>7.5999999999999956E-2</v>
          </cell>
          <cell r="DG352">
            <v>7.5999999999999956E-2</v>
          </cell>
          <cell r="DH352">
            <v>7.7999999999999958E-2</v>
          </cell>
          <cell r="DI352">
            <v>7.5999999999999956E-2</v>
          </cell>
          <cell r="DJ352">
            <v>7.5999999999999956E-2</v>
          </cell>
          <cell r="DK352">
            <v>7.5999999999999956E-2</v>
          </cell>
          <cell r="DL352">
            <v>7.5999999999999956E-2</v>
          </cell>
          <cell r="DM352">
            <v>7.7999999999999958E-2</v>
          </cell>
          <cell r="DN352">
            <v>7.5999999999999956E-2</v>
          </cell>
          <cell r="DO352">
            <v>7.5999999999999956E-2</v>
          </cell>
          <cell r="DP352">
            <v>7.7999999999999958E-2</v>
          </cell>
          <cell r="DQ352">
            <v>7.5999999999999956E-2</v>
          </cell>
          <cell r="DR352">
            <v>7.5999999999999956E-2</v>
          </cell>
          <cell r="DS352">
            <v>7.5999999999999956E-2</v>
          </cell>
          <cell r="DT352">
            <v>7.7999999999999958E-2</v>
          </cell>
          <cell r="DU352">
            <v>7.5999999999999956E-2</v>
          </cell>
          <cell r="DV352">
            <v>7.5999999999999956E-2</v>
          </cell>
          <cell r="DW352">
            <v>7.5999999999999956E-2</v>
          </cell>
          <cell r="DX352">
            <v>7.7999999999999958E-2</v>
          </cell>
          <cell r="DY352">
            <v>7.5999999999999956E-2</v>
          </cell>
          <cell r="DZ352">
            <v>7.5999999999999956E-2</v>
          </cell>
          <cell r="EA352">
            <v>7.5999999999999956E-2</v>
          </cell>
          <cell r="EB352">
            <v>0.13800000000000001</v>
          </cell>
          <cell r="EC352">
            <v>0.19599999999999995</v>
          </cell>
          <cell r="ED352">
            <v>0.19599999999999995</v>
          </cell>
          <cell r="EE352">
            <v>0.19599999999999995</v>
          </cell>
          <cell r="EF352">
            <v>0.19799999999999995</v>
          </cell>
          <cell r="EG352">
            <v>0.19599999999999995</v>
          </cell>
          <cell r="EH352">
            <v>0.19599999999999995</v>
          </cell>
          <cell r="EI352">
            <v>0.19599999999999995</v>
          </cell>
          <cell r="EJ352">
            <v>0.19799999999999995</v>
          </cell>
          <cell r="EK352">
            <v>0.19599999999999995</v>
          </cell>
          <cell r="EL352">
            <v>0.19599999999999995</v>
          </cell>
          <cell r="EM352">
            <v>0.19599999999999995</v>
          </cell>
          <cell r="EN352">
            <v>0.19799999999999995</v>
          </cell>
          <cell r="EO352">
            <v>0.19599999999999995</v>
          </cell>
          <cell r="EP352">
            <v>0.19599999999999995</v>
          </cell>
          <cell r="EQ352">
            <v>0.19599999999999995</v>
          </cell>
          <cell r="ER352">
            <v>0.19799999999999995</v>
          </cell>
          <cell r="ES352">
            <v>0.19599999999999995</v>
          </cell>
          <cell r="ET352">
            <v>0.19599999999999995</v>
          </cell>
          <cell r="EU352">
            <v>0.19599999999999995</v>
          </cell>
          <cell r="EV352">
            <v>0.19799999999999995</v>
          </cell>
          <cell r="EW352">
            <v>0.19599999999999995</v>
          </cell>
          <cell r="EX352">
            <v>0.19599999999999995</v>
          </cell>
          <cell r="EY352">
            <v>0.19599999999999995</v>
          </cell>
          <cell r="EZ352">
            <v>0.19799999999999995</v>
          </cell>
          <cell r="FA352">
            <v>0.19599999999999995</v>
          </cell>
          <cell r="FB352">
            <v>0.19599999999999995</v>
          </cell>
          <cell r="FC352">
            <v>0.19599999999999995</v>
          </cell>
          <cell r="FD352">
            <v>0.19799999999999995</v>
          </cell>
          <cell r="FE352">
            <v>0.19599999999999995</v>
          </cell>
          <cell r="FF352">
            <v>0.19599999999999995</v>
          </cell>
          <cell r="FG352">
            <v>0.19599999999999995</v>
          </cell>
          <cell r="FH352">
            <v>0.19799999999999995</v>
          </cell>
          <cell r="FI352">
            <v>0.19599999999999995</v>
          </cell>
          <cell r="FJ352">
            <v>0.19599999999999995</v>
          </cell>
          <cell r="FK352">
            <v>0.19599999999999995</v>
          </cell>
          <cell r="FL352">
            <v>0.19799999999999995</v>
          </cell>
          <cell r="FM352">
            <v>0.19599999999999995</v>
          </cell>
          <cell r="FN352">
            <v>0.19599999999999995</v>
          </cell>
          <cell r="FO352">
            <v>0.19599999999999995</v>
          </cell>
          <cell r="FP352">
            <v>0.19799999999999995</v>
          </cell>
          <cell r="FQ352">
            <v>0.19599999999999995</v>
          </cell>
          <cell r="FR352">
            <v>0.19599999999999995</v>
          </cell>
          <cell r="FS352">
            <v>0.19599999999999995</v>
          </cell>
          <cell r="FT352">
            <v>0.19799999999999995</v>
          </cell>
          <cell r="FU352">
            <v>0.19599999999999995</v>
          </cell>
          <cell r="FV352">
            <v>0.19599999999999995</v>
          </cell>
          <cell r="FW352">
            <v>0.19599999999999995</v>
          </cell>
          <cell r="FX352">
            <v>0.26800000000000002</v>
          </cell>
          <cell r="FY352">
            <v>0.29600000000000004</v>
          </cell>
          <cell r="FZ352">
            <v>0.29600000000000004</v>
          </cell>
          <cell r="GA352">
            <v>0.29600000000000004</v>
          </cell>
          <cell r="GB352">
            <v>0.29800000000000004</v>
          </cell>
          <cell r="GC352">
            <v>0.29600000000000004</v>
          </cell>
          <cell r="GD352">
            <v>0.29600000000000004</v>
          </cell>
          <cell r="GE352">
            <v>0.29600000000000004</v>
          </cell>
          <cell r="GF352">
            <v>0.29800000000000004</v>
          </cell>
          <cell r="GG352">
            <v>0.29600000000000004</v>
          </cell>
          <cell r="GH352">
            <v>0.29600000000000004</v>
          </cell>
          <cell r="GI352">
            <v>0.29600000000000004</v>
          </cell>
          <cell r="GJ352">
            <v>0.29800000000000004</v>
          </cell>
          <cell r="GK352">
            <v>0.29600000000000004</v>
          </cell>
          <cell r="GL352">
            <v>0.29600000000000004</v>
          </cell>
          <cell r="GM352">
            <v>0.29600000000000004</v>
          </cell>
          <cell r="GN352">
            <v>0.29800000000000004</v>
          </cell>
          <cell r="GO352">
            <v>0.29600000000000004</v>
          </cell>
          <cell r="GP352">
            <v>0.29600000000000004</v>
          </cell>
          <cell r="GQ352">
            <v>0.29600000000000004</v>
          </cell>
          <cell r="GR352">
            <v>0.29800000000000004</v>
          </cell>
          <cell r="GS352">
            <v>0.29600000000000004</v>
          </cell>
          <cell r="GT352">
            <v>0.29600000000000004</v>
          </cell>
          <cell r="GU352">
            <v>0.29600000000000004</v>
          </cell>
          <cell r="GV352">
            <v>0.29800000000000004</v>
          </cell>
          <cell r="GW352">
            <v>0.29600000000000004</v>
          </cell>
          <cell r="GX352">
            <v>0.29600000000000004</v>
          </cell>
          <cell r="GY352">
            <v>0.29600000000000004</v>
          </cell>
          <cell r="GZ352">
            <v>0.29800000000000004</v>
          </cell>
          <cell r="HA352">
            <v>0.29600000000000004</v>
          </cell>
          <cell r="HB352">
            <v>0.29600000000000004</v>
          </cell>
          <cell r="HC352">
            <v>0.29600000000000004</v>
          </cell>
          <cell r="HD352">
            <v>0.29800000000000004</v>
          </cell>
          <cell r="HE352">
            <v>0.29600000000000004</v>
          </cell>
          <cell r="HF352">
            <v>0.29600000000000004</v>
          </cell>
          <cell r="HG352">
            <v>0.29600000000000004</v>
          </cell>
          <cell r="HH352">
            <v>0.29800000000000004</v>
          </cell>
          <cell r="HI352">
            <v>0.29600000000000004</v>
          </cell>
          <cell r="HJ352">
            <v>0.29600000000000004</v>
          </cell>
        </row>
        <row r="358">
          <cell r="R358" t="str">
            <v/>
          </cell>
          <cell r="S358">
            <v>-0.34400000000000008</v>
          </cell>
          <cell r="T358">
            <v>-0.32200000000000006</v>
          </cell>
          <cell r="U358">
            <v>-0.32400000000000007</v>
          </cell>
          <cell r="V358">
            <v>-0.32400000000000007</v>
          </cell>
          <cell r="W358">
            <v>-0.32400000000000007</v>
          </cell>
          <cell r="X358">
            <v>-0.47199999999999998</v>
          </cell>
          <cell r="Y358">
            <v>-0.47399999999999998</v>
          </cell>
          <cell r="Z358">
            <v>-0.47399999999999998</v>
          </cell>
          <cell r="AA358">
            <v>-0.47399999999999998</v>
          </cell>
          <cell r="AB358">
            <v>-0.47199999999999998</v>
          </cell>
          <cell r="AC358">
            <v>-0.47399999999999998</v>
          </cell>
          <cell r="AD358">
            <v>-0.47399999999999998</v>
          </cell>
          <cell r="AE358">
            <v>-0.47399999999999998</v>
          </cell>
          <cell r="AF358">
            <v>-0.47199999999999998</v>
          </cell>
          <cell r="AG358">
            <v>-0.47399999999999998</v>
          </cell>
          <cell r="AH358">
            <v>-0.47399999999999998</v>
          </cell>
          <cell r="AI358">
            <v>-0.47399999999999998</v>
          </cell>
          <cell r="AJ358">
            <v>-0.47199999999999998</v>
          </cell>
          <cell r="AK358">
            <v>-0.47399999999999998</v>
          </cell>
          <cell r="AL358">
            <v>-0.47399999999999998</v>
          </cell>
          <cell r="AM358">
            <v>-0.47399999999999998</v>
          </cell>
          <cell r="AN358">
            <v>-0.47199999999999998</v>
          </cell>
          <cell r="AO358">
            <v>-0.47399999999999998</v>
          </cell>
          <cell r="AP358">
            <v>-0.47399999999999998</v>
          </cell>
          <cell r="AQ358">
            <v>-0.35600000000000009</v>
          </cell>
          <cell r="AR358">
            <v>-0.23199999999999998</v>
          </cell>
          <cell r="AS358">
            <v>-0.23399999999999999</v>
          </cell>
          <cell r="AT358">
            <v>-0.23399999999999999</v>
          </cell>
          <cell r="AU358">
            <v>-0.23399999999999999</v>
          </cell>
          <cell r="AV358">
            <v>-0.17799999999999994</v>
          </cell>
          <cell r="AW358">
            <v>-0.1140000000000001</v>
          </cell>
          <cell r="AX358">
            <v>-0.1140000000000001</v>
          </cell>
          <cell r="AY358">
            <v>-0.10200000000000009</v>
          </cell>
          <cell r="AZ358">
            <v>0.28800000000000003</v>
          </cell>
          <cell r="BA358">
            <v>0.28600000000000003</v>
          </cell>
          <cell r="BB358">
            <v>0.28600000000000003</v>
          </cell>
          <cell r="BC358">
            <v>0.28600000000000003</v>
          </cell>
          <cell r="BD358">
            <v>0.28800000000000003</v>
          </cell>
          <cell r="BE358">
            <v>0.28600000000000003</v>
          </cell>
          <cell r="BF358">
            <v>0.28600000000000003</v>
          </cell>
          <cell r="BG358">
            <v>0.28600000000000003</v>
          </cell>
          <cell r="BH358">
            <v>0.28800000000000003</v>
          </cell>
          <cell r="BI358">
            <v>0.28600000000000003</v>
          </cell>
          <cell r="BJ358">
            <v>0.48199999999999998</v>
          </cell>
          <cell r="BK358">
            <v>0.496</v>
          </cell>
          <cell r="BL358">
            <v>0.69</v>
          </cell>
          <cell r="BM358">
            <v>0.746</v>
          </cell>
          <cell r="BN358">
            <v>0.746</v>
          </cell>
          <cell r="BO358">
            <v>0.746</v>
          </cell>
          <cell r="BP358">
            <v>0.75</v>
          </cell>
          <cell r="BQ358">
            <v>0.746</v>
          </cell>
          <cell r="BR358">
            <v>0.746</v>
          </cell>
          <cell r="BS358">
            <v>0.748</v>
          </cell>
          <cell r="BT358">
            <v>0.748</v>
          </cell>
          <cell r="BU358">
            <v>0.746</v>
          </cell>
          <cell r="BV358">
            <v>0.748</v>
          </cell>
          <cell r="BW358">
            <v>0.746</v>
          </cell>
          <cell r="BX358">
            <v>0.748</v>
          </cell>
          <cell r="BY358">
            <v>0.746</v>
          </cell>
          <cell r="BZ358">
            <v>6.3360000000000003</v>
          </cell>
          <cell r="CA358">
            <v>0.38600000000000001</v>
          </cell>
          <cell r="CB358">
            <v>0.38800000000000001</v>
          </cell>
          <cell r="CC358">
            <v>0.61199999999999999</v>
          </cell>
          <cell r="CD358">
            <v>0.38600000000000001</v>
          </cell>
          <cell r="CE358">
            <v>0.38600000000000001</v>
          </cell>
          <cell r="CF358">
            <v>0.39</v>
          </cell>
          <cell r="CG358">
            <v>0.38600000000000001</v>
          </cell>
          <cell r="CH358">
            <v>0.38600000000000001</v>
          </cell>
          <cell r="CI358">
            <v>0.38600000000000001</v>
          </cell>
          <cell r="CJ358">
            <v>0.39</v>
          </cell>
          <cell r="CK358">
            <v>0.38600000000000001</v>
          </cell>
          <cell r="CL358">
            <v>0.38600000000000001</v>
          </cell>
          <cell r="CM358">
            <v>0.38800000000000001</v>
          </cell>
          <cell r="CN358">
            <v>1.722</v>
          </cell>
          <cell r="CO358">
            <v>0.40600000000000003</v>
          </cell>
          <cell r="CP358">
            <v>0.40800000000000003</v>
          </cell>
          <cell r="CQ358">
            <v>0.40600000000000003</v>
          </cell>
          <cell r="CR358">
            <v>0.40800000000000003</v>
          </cell>
          <cell r="CS358">
            <v>0.40600000000000003</v>
          </cell>
          <cell r="CT358">
            <v>0.40800000000000003</v>
          </cell>
          <cell r="CU358">
            <v>0.40600000000000003</v>
          </cell>
          <cell r="CV358">
            <v>0.40800000000000003</v>
          </cell>
          <cell r="CW358">
            <v>0.40800000000000003</v>
          </cell>
          <cell r="CX358">
            <v>0.40600000000000003</v>
          </cell>
          <cell r="CY358">
            <v>0.40600000000000003</v>
          </cell>
          <cell r="CZ358">
            <v>3.61</v>
          </cell>
          <cell r="DA358">
            <v>0.40600000000000003</v>
          </cell>
          <cell r="DB358">
            <v>0.40600000000000003</v>
          </cell>
          <cell r="DC358">
            <v>1.948</v>
          </cell>
          <cell r="DD358">
            <v>0.41000000000000003</v>
          </cell>
          <cell r="DE358">
            <v>0.40600000000000003</v>
          </cell>
          <cell r="DF358">
            <v>0.40600000000000003</v>
          </cell>
          <cell r="DG358">
            <v>0.40800000000000003</v>
          </cell>
          <cell r="DH358">
            <v>0.40800000000000003</v>
          </cell>
          <cell r="DI358">
            <v>0.40600000000000003</v>
          </cell>
          <cell r="DJ358">
            <v>0.40800000000000003</v>
          </cell>
          <cell r="DK358">
            <v>0.40600000000000003</v>
          </cell>
          <cell r="DL358">
            <v>0.40600000000000003</v>
          </cell>
          <cell r="DM358">
            <v>0.40800000000000003</v>
          </cell>
          <cell r="DN358">
            <v>0.40800000000000003</v>
          </cell>
          <cell r="DO358">
            <v>0.30600000000000005</v>
          </cell>
          <cell r="DP358">
            <v>0.28800000000000003</v>
          </cell>
          <cell r="DQ358">
            <v>0.28800000000000003</v>
          </cell>
          <cell r="DR358">
            <v>0.28600000000000003</v>
          </cell>
          <cell r="DS358">
            <v>0.28600000000000003</v>
          </cell>
          <cell r="DT358">
            <v>0.24399999999999999</v>
          </cell>
          <cell r="DU358">
            <v>7.5999999999999956E-2</v>
          </cell>
          <cell r="DV358">
            <v>7.5999999999999956E-2</v>
          </cell>
          <cell r="DW358">
            <v>7.5999999999999956E-2</v>
          </cell>
          <cell r="DX358">
            <v>7.7999999999999958E-2</v>
          </cell>
          <cell r="DY358">
            <v>7.5999999999999956E-2</v>
          </cell>
          <cell r="DZ358">
            <v>7.5999999999999956E-2</v>
          </cell>
          <cell r="EA358">
            <v>7.5999999999999956E-2</v>
          </cell>
          <cell r="EB358">
            <v>0.13800000000000001</v>
          </cell>
          <cell r="EC358">
            <v>0.19599999999999995</v>
          </cell>
          <cell r="ED358">
            <v>0.19599999999999995</v>
          </cell>
          <cell r="EE358">
            <v>0.19599999999999995</v>
          </cell>
          <cell r="EF358">
            <v>0.19799999999999995</v>
          </cell>
          <cell r="EG358">
            <v>0.19599999999999995</v>
          </cell>
          <cell r="EH358">
            <v>0.19599999999999995</v>
          </cell>
          <cell r="EI358">
            <v>0.19599999999999995</v>
          </cell>
          <cell r="EJ358">
            <v>0.19799999999999995</v>
          </cell>
          <cell r="EK358">
            <v>0.19599999999999995</v>
          </cell>
          <cell r="EL358">
            <v>0.19599999999999995</v>
          </cell>
          <cell r="EM358">
            <v>0.19599999999999995</v>
          </cell>
          <cell r="EN358">
            <v>0.19799999999999995</v>
          </cell>
          <cell r="EO358">
            <v>0.19599999999999995</v>
          </cell>
          <cell r="EP358">
            <v>0.19599999999999995</v>
          </cell>
          <cell r="EQ358">
            <v>0.19599999999999995</v>
          </cell>
          <cell r="ER358">
            <v>0.19799999999999995</v>
          </cell>
          <cell r="ES358">
            <v>0.19599999999999995</v>
          </cell>
          <cell r="ET358">
            <v>0.19599999999999995</v>
          </cell>
          <cell r="EU358">
            <v>0.19599999999999995</v>
          </cell>
          <cell r="EV358">
            <v>0.19799999999999995</v>
          </cell>
          <cell r="EW358">
            <v>0.19599999999999995</v>
          </cell>
          <cell r="EX358">
            <v>0.19599999999999995</v>
          </cell>
          <cell r="EY358">
            <v>0.19599999999999995</v>
          </cell>
          <cell r="EZ358">
            <v>0.19799999999999995</v>
          </cell>
          <cell r="FA358">
            <v>0.19599999999999995</v>
          </cell>
          <cell r="FB358">
            <v>0.19599999999999995</v>
          </cell>
          <cell r="FC358">
            <v>0.19599999999999995</v>
          </cell>
          <cell r="FD358">
            <v>0.19799999999999995</v>
          </cell>
          <cell r="FE358">
            <v>0.19599999999999995</v>
          </cell>
          <cell r="FF358">
            <v>0.19599999999999995</v>
          </cell>
          <cell r="FG358">
            <v>0.19599999999999995</v>
          </cell>
          <cell r="FH358">
            <v>0.19799999999999995</v>
          </cell>
          <cell r="FI358">
            <v>0.19599999999999995</v>
          </cell>
          <cell r="FJ358">
            <v>0.19599999999999995</v>
          </cell>
          <cell r="FK358">
            <v>0.19599999999999995</v>
          </cell>
          <cell r="FL358">
            <v>0.19799999999999995</v>
          </cell>
          <cell r="FM358">
            <v>0.19599999999999995</v>
          </cell>
          <cell r="FN358">
            <v>0.19599999999999995</v>
          </cell>
          <cell r="FO358">
            <v>0.19599999999999995</v>
          </cell>
          <cell r="FP358">
            <v>0.19799999999999995</v>
          </cell>
          <cell r="FQ358">
            <v>0.19599999999999995</v>
          </cell>
          <cell r="FR358">
            <v>0.19599999999999995</v>
          </cell>
          <cell r="FS358">
            <v>0.19599999999999995</v>
          </cell>
          <cell r="FT358">
            <v>0.19799999999999995</v>
          </cell>
          <cell r="FU358">
            <v>0.19599999999999995</v>
          </cell>
          <cell r="FV358">
            <v>0.19599999999999995</v>
          </cell>
          <cell r="FW358">
            <v>0.19599999999999995</v>
          </cell>
          <cell r="FX358">
            <v>0.26800000000000002</v>
          </cell>
          <cell r="FY358">
            <v>0.29600000000000004</v>
          </cell>
          <cell r="FZ358">
            <v>0.29600000000000004</v>
          </cell>
          <cell r="GA358">
            <v>0.29600000000000004</v>
          </cell>
          <cell r="GB358">
            <v>0.29800000000000004</v>
          </cell>
          <cell r="GC358">
            <v>0.29600000000000004</v>
          </cell>
          <cell r="GD358">
            <v>0.29600000000000004</v>
          </cell>
          <cell r="GE358">
            <v>0.29600000000000004</v>
          </cell>
          <cell r="GF358">
            <v>0.29800000000000004</v>
          </cell>
          <cell r="GG358">
            <v>0.29600000000000004</v>
          </cell>
          <cell r="GH358">
            <v>0.29600000000000004</v>
          </cell>
          <cell r="GI358">
            <v>0.29600000000000004</v>
          </cell>
          <cell r="GJ358">
            <v>0.29800000000000004</v>
          </cell>
          <cell r="GK358">
            <v>0.29600000000000004</v>
          </cell>
          <cell r="GL358">
            <v>0.29600000000000004</v>
          </cell>
          <cell r="GM358">
            <v>0.29600000000000004</v>
          </cell>
          <cell r="GN358">
            <v>0.29800000000000004</v>
          </cell>
          <cell r="GO358">
            <v>0.29600000000000004</v>
          </cell>
          <cell r="GP358">
            <v>0.29600000000000004</v>
          </cell>
          <cell r="GQ358">
            <v>0.29600000000000004</v>
          </cell>
          <cell r="GR358">
            <v>0.29800000000000004</v>
          </cell>
          <cell r="GS358">
            <v>0.29600000000000004</v>
          </cell>
          <cell r="GT358">
            <v>0.29600000000000004</v>
          </cell>
          <cell r="GU358">
            <v>0.29600000000000004</v>
          </cell>
          <cell r="GV358">
            <v>0.29800000000000004</v>
          </cell>
          <cell r="GW358">
            <v>0.29600000000000004</v>
          </cell>
          <cell r="GX358">
            <v>0.29600000000000004</v>
          </cell>
          <cell r="GY358">
            <v>0.29600000000000004</v>
          </cell>
          <cell r="GZ358">
            <v>0.29800000000000004</v>
          </cell>
          <cell r="HA358">
            <v>0.29600000000000004</v>
          </cell>
          <cell r="HB358">
            <v>0.29600000000000004</v>
          </cell>
          <cell r="HC358">
            <v>0.29600000000000004</v>
          </cell>
          <cell r="HD358">
            <v>0.29800000000000004</v>
          </cell>
          <cell r="HE358">
            <v>0.29600000000000004</v>
          </cell>
          <cell r="HF358">
            <v>0.29600000000000004</v>
          </cell>
          <cell r="HG358">
            <v>0.29600000000000004</v>
          </cell>
          <cell r="HH358">
            <v>0.29800000000000004</v>
          </cell>
          <cell r="HI358">
            <v>0.29600000000000004</v>
          </cell>
          <cell r="HJ358">
            <v>0.29600000000000004</v>
          </cell>
        </row>
        <row r="363">
          <cell r="R363">
            <v>-12141</v>
          </cell>
          <cell r="S363">
            <v>-12351</v>
          </cell>
          <cell r="T363">
            <v>-12551</v>
          </cell>
          <cell r="U363">
            <v>-12751</v>
          </cell>
          <cell r="V363">
            <v>-12951</v>
          </cell>
          <cell r="W363">
            <v>-13151</v>
          </cell>
          <cell r="X363">
            <v>-13426</v>
          </cell>
          <cell r="Y363">
            <v>-13701</v>
          </cell>
          <cell r="Z363">
            <v>-13976</v>
          </cell>
          <cell r="AA363">
            <v>-14251</v>
          </cell>
          <cell r="AB363">
            <v>-14526</v>
          </cell>
          <cell r="AC363">
            <v>-14801</v>
          </cell>
          <cell r="AD363">
            <v>-15076</v>
          </cell>
          <cell r="AE363">
            <v>-15351</v>
          </cell>
          <cell r="AF363">
            <v>-15626</v>
          </cell>
          <cell r="AG363">
            <v>-15901</v>
          </cell>
          <cell r="AH363">
            <v>-16176</v>
          </cell>
          <cell r="AI363">
            <v>-16451</v>
          </cell>
          <cell r="AJ363">
            <v>-16726</v>
          </cell>
          <cell r="AK363">
            <v>-17001</v>
          </cell>
          <cell r="AL363">
            <v>-17276</v>
          </cell>
          <cell r="AM363">
            <v>-17551</v>
          </cell>
          <cell r="AN363">
            <v>-17826</v>
          </cell>
          <cell r="AO363">
            <v>-18101</v>
          </cell>
          <cell r="AP363">
            <v>-18376</v>
          </cell>
          <cell r="AQ363">
            <v>-18592</v>
          </cell>
          <cell r="AR363">
            <v>-18747</v>
          </cell>
          <cell r="AS363">
            <v>-18902</v>
          </cell>
          <cell r="AT363">
            <v>-19057</v>
          </cell>
          <cell r="AU363">
            <v>-19212</v>
          </cell>
          <cell r="AV363">
            <v>-19340</v>
          </cell>
          <cell r="AW363">
            <v>-19435</v>
          </cell>
          <cell r="AX363">
            <v>-19530</v>
          </cell>
          <cell r="AY363">
            <v>-19619</v>
          </cell>
          <cell r="AZ363">
            <v>-19514</v>
          </cell>
          <cell r="BA363">
            <v>-19409</v>
          </cell>
          <cell r="BB363">
            <v>-19304</v>
          </cell>
          <cell r="BC363">
            <v>-19199</v>
          </cell>
          <cell r="BD363">
            <v>-19094</v>
          </cell>
          <cell r="BE363">
            <v>-18989</v>
          </cell>
          <cell r="BF363">
            <v>-18884</v>
          </cell>
          <cell r="BG363">
            <v>-18779</v>
          </cell>
          <cell r="BH363">
            <v>-18674</v>
          </cell>
          <cell r="BI363">
            <v>-18569</v>
          </cell>
          <cell r="BJ363">
            <v>-18366</v>
          </cell>
          <cell r="BK363">
            <v>-18156</v>
          </cell>
          <cell r="BL363">
            <v>-17850</v>
          </cell>
          <cell r="BM363">
            <v>-17515</v>
          </cell>
          <cell r="BN363">
            <v>-17180</v>
          </cell>
          <cell r="BO363">
            <v>-16845</v>
          </cell>
          <cell r="BP363">
            <v>-16509</v>
          </cell>
          <cell r="BQ363">
            <v>-16174</v>
          </cell>
          <cell r="BR363">
            <v>-15839</v>
          </cell>
          <cell r="BS363">
            <v>-15503</v>
          </cell>
          <cell r="BT363">
            <v>-15168</v>
          </cell>
          <cell r="BU363">
            <v>-14833</v>
          </cell>
          <cell r="BV363">
            <v>-14497</v>
          </cell>
          <cell r="BW363">
            <v>-14162</v>
          </cell>
          <cell r="BX363">
            <v>-13827</v>
          </cell>
          <cell r="BY363">
            <v>-13492</v>
          </cell>
          <cell r="BZ363">
            <v>-10362</v>
          </cell>
          <cell r="CA363">
            <v>-10207</v>
          </cell>
          <cell r="CB363">
            <v>-10052</v>
          </cell>
          <cell r="CC363">
            <v>-9784</v>
          </cell>
          <cell r="CD363">
            <v>-9629</v>
          </cell>
          <cell r="CE363">
            <v>-9474</v>
          </cell>
          <cell r="CF363">
            <v>-9318</v>
          </cell>
          <cell r="CG363">
            <v>-9163</v>
          </cell>
          <cell r="CH363">
            <v>-9008</v>
          </cell>
          <cell r="CI363">
            <v>-8853</v>
          </cell>
          <cell r="CJ363">
            <v>-8697</v>
          </cell>
          <cell r="CK363">
            <v>-8542</v>
          </cell>
          <cell r="CL363">
            <v>-8387</v>
          </cell>
          <cell r="CM363">
            <v>-8231</v>
          </cell>
          <cell r="CN363">
            <v>-7409</v>
          </cell>
          <cell r="CO363">
            <v>-7244</v>
          </cell>
          <cell r="CP363">
            <v>-7078</v>
          </cell>
          <cell r="CQ363">
            <v>-6913</v>
          </cell>
          <cell r="CR363">
            <v>-6748</v>
          </cell>
          <cell r="CS363">
            <v>-6583</v>
          </cell>
          <cell r="CT363">
            <v>-6417</v>
          </cell>
          <cell r="CU363">
            <v>-6252</v>
          </cell>
          <cell r="CV363">
            <v>-6087</v>
          </cell>
          <cell r="CW363">
            <v>-5921</v>
          </cell>
          <cell r="CX363">
            <v>-5756</v>
          </cell>
          <cell r="CY363">
            <v>-5591</v>
          </cell>
          <cell r="CZ363">
            <v>-3825</v>
          </cell>
          <cell r="DA363">
            <v>-3660</v>
          </cell>
          <cell r="DB363">
            <v>-3495</v>
          </cell>
          <cell r="DC363">
            <v>-2559</v>
          </cell>
          <cell r="DD363">
            <v>-2393</v>
          </cell>
          <cell r="DE363">
            <v>-2228</v>
          </cell>
          <cell r="DF363">
            <v>-2063</v>
          </cell>
          <cell r="DG363">
            <v>-1897</v>
          </cell>
          <cell r="DH363">
            <v>-1732</v>
          </cell>
          <cell r="DI363">
            <v>-1567</v>
          </cell>
          <cell r="DJ363">
            <v>-1401</v>
          </cell>
          <cell r="DK363">
            <v>-1236</v>
          </cell>
          <cell r="DL363">
            <v>-1071</v>
          </cell>
          <cell r="DM363">
            <v>-906</v>
          </cell>
          <cell r="DN363">
            <v>-740</v>
          </cell>
          <cell r="DO363">
            <v>-625</v>
          </cell>
          <cell r="DP363">
            <v>-520</v>
          </cell>
          <cell r="DQ363">
            <v>-414</v>
          </cell>
          <cell r="DR363">
            <v>-309</v>
          </cell>
          <cell r="DS363">
            <v>-204</v>
          </cell>
          <cell r="DT363">
            <v>-121</v>
          </cell>
          <cell r="DU363">
            <v>-121</v>
          </cell>
          <cell r="DV363">
            <v>-121</v>
          </cell>
          <cell r="DW363">
            <v>-121</v>
          </cell>
          <cell r="DX363">
            <v>-121</v>
          </cell>
          <cell r="DY363">
            <v>-121</v>
          </cell>
          <cell r="DZ363">
            <v>-121</v>
          </cell>
          <cell r="EA363">
            <v>-121</v>
          </cell>
          <cell r="EB363">
            <v>-91</v>
          </cell>
          <cell r="EC363">
            <v>-31</v>
          </cell>
          <cell r="ED363">
            <v>29</v>
          </cell>
          <cell r="EE363">
            <v>89</v>
          </cell>
          <cell r="EF363">
            <v>149</v>
          </cell>
          <cell r="EG363">
            <v>209</v>
          </cell>
          <cell r="EH363">
            <v>269</v>
          </cell>
          <cell r="EI363">
            <v>329</v>
          </cell>
          <cell r="EJ363">
            <v>389</v>
          </cell>
          <cell r="EK363">
            <v>449</v>
          </cell>
          <cell r="EL363">
            <v>509</v>
          </cell>
          <cell r="EM363">
            <v>569</v>
          </cell>
          <cell r="EN363">
            <v>629</v>
          </cell>
          <cell r="EO363">
            <v>689</v>
          </cell>
          <cell r="EP363">
            <v>749</v>
          </cell>
          <cell r="EQ363">
            <v>809</v>
          </cell>
          <cell r="ER363">
            <v>869</v>
          </cell>
          <cell r="ES363">
            <v>929</v>
          </cell>
          <cell r="ET363">
            <v>989</v>
          </cell>
          <cell r="EU363">
            <v>1049</v>
          </cell>
          <cell r="EV363">
            <v>1109</v>
          </cell>
          <cell r="EW363">
            <v>1169</v>
          </cell>
          <cell r="EX363">
            <v>1229</v>
          </cell>
          <cell r="EY363">
            <v>1289</v>
          </cell>
          <cell r="EZ363">
            <v>1349</v>
          </cell>
          <cell r="FA363">
            <v>1409</v>
          </cell>
          <cell r="FB363">
            <v>1469</v>
          </cell>
          <cell r="FC363">
            <v>1529</v>
          </cell>
          <cell r="FD363">
            <v>1589</v>
          </cell>
          <cell r="FE363">
            <v>1649</v>
          </cell>
          <cell r="FF363">
            <v>1709</v>
          </cell>
          <cell r="FG363">
            <v>1769</v>
          </cell>
          <cell r="FH363">
            <v>1829</v>
          </cell>
          <cell r="FI363">
            <v>1889</v>
          </cell>
          <cell r="FJ363">
            <v>1949</v>
          </cell>
          <cell r="FK363">
            <v>2009</v>
          </cell>
          <cell r="FL363">
            <v>2069</v>
          </cell>
          <cell r="FM363">
            <v>2129</v>
          </cell>
          <cell r="FN363">
            <v>2189</v>
          </cell>
          <cell r="FO363">
            <v>2249</v>
          </cell>
          <cell r="FP363">
            <v>2309</v>
          </cell>
          <cell r="FQ363">
            <v>2369</v>
          </cell>
          <cell r="FR363">
            <v>2429</v>
          </cell>
          <cell r="FS363">
            <v>2489</v>
          </cell>
          <cell r="FT363">
            <v>2549</v>
          </cell>
          <cell r="FU363">
            <v>2609</v>
          </cell>
          <cell r="FV363">
            <v>2669</v>
          </cell>
          <cell r="FW363">
            <v>2729</v>
          </cell>
          <cell r="FX363">
            <v>2824</v>
          </cell>
          <cell r="FY363">
            <v>2934</v>
          </cell>
          <cell r="FZ363">
            <v>3044</v>
          </cell>
          <cell r="GA363">
            <v>3154</v>
          </cell>
          <cell r="GB363">
            <v>3264</v>
          </cell>
          <cell r="GC363">
            <v>3374</v>
          </cell>
          <cell r="GD363">
            <v>3484</v>
          </cell>
          <cell r="GE363">
            <v>3594</v>
          </cell>
          <cell r="GF363">
            <v>3704</v>
          </cell>
          <cell r="GG363">
            <v>3814</v>
          </cell>
          <cell r="GH363">
            <v>3924</v>
          </cell>
          <cell r="GI363">
            <v>4034</v>
          </cell>
          <cell r="GJ363">
            <v>4144</v>
          </cell>
          <cell r="GK363">
            <v>4254</v>
          </cell>
          <cell r="GL363">
            <v>4364</v>
          </cell>
          <cell r="GM363">
            <v>4474</v>
          </cell>
          <cell r="GN363">
            <v>4584</v>
          </cell>
          <cell r="GO363">
            <v>4694</v>
          </cell>
          <cell r="GP363">
            <v>4804</v>
          </cell>
          <cell r="GQ363">
            <v>4914</v>
          </cell>
          <cell r="GR363">
            <v>5024</v>
          </cell>
          <cell r="GS363">
            <v>5134</v>
          </cell>
          <cell r="GT363">
            <v>5244</v>
          </cell>
          <cell r="GU363">
            <v>5354</v>
          </cell>
          <cell r="GV363">
            <v>5464</v>
          </cell>
          <cell r="GW363">
            <v>5574</v>
          </cell>
          <cell r="GX363">
            <v>5684</v>
          </cell>
          <cell r="GY363">
            <v>5794</v>
          </cell>
          <cell r="GZ363">
            <v>5904</v>
          </cell>
          <cell r="HA363">
            <v>6014</v>
          </cell>
          <cell r="HB363">
            <v>6124</v>
          </cell>
          <cell r="HC363">
            <v>6234</v>
          </cell>
          <cell r="HD363">
            <v>6344</v>
          </cell>
          <cell r="HE363">
            <v>6454</v>
          </cell>
          <cell r="HF363">
            <v>6564</v>
          </cell>
          <cell r="HG363">
            <v>6674</v>
          </cell>
          <cell r="HH363">
            <v>6784</v>
          </cell>
          <cell r="HI363">
            <v>6894</v>
          </cell>
          <cell r="HJ363">
            <v>7004</v>
          </cell>
        </row>
      </sheetData>
      <sheetData sheetId="14"/>
      <sheetData sheetId="15"/>
      <sheetData sheetId="16"/>
      <sheetData sheetId="17"/>
      <sheetData sheetId="18"/>
      <sheetData sheetId="19"/>
      <sheetData sheetId="20"/>
      <sheetData sheetId="21"/>
      <sheetData sheetId="22"/>
      <sheetData sheetId="23"/>
      <sheetData sheetId="24"/>
      <sheetData sheetId="25">
        <row r="55">
          <cell r="F55">
            <v>0.5</v>
          </cell>
        </row>
        <row r="56">
          <cell r="F56">
            <v>32000</v>
          </cell>
        </row>
        <row r="57">
          <cell r="F57">
            <v>12000</v>
          </cell>
        </row>
      </sheetData>
      <sheetData sheetId="26"/>
      <sheetData sheetId="27">
        <row r="5">
          <cell r="R5">
            <v>15060</v>
          </cell>
        </row>
      </sheetData>
      <sheetData sheetId="28"/>
      <sheetData sheetId="29">
        <row r="5">
          <cell r="C5" t="str">
            <v>Single</v>
          </cell>
        </row>
        <row r="6">
          <cell r="C6" t="str">
            <v>Married Filing Separately</v>
          </cell>
        </row>
        <row r="7">
          <cell r="C7" t="str">
            <v>Married Filing Jointly</v>
          </cell>
        </row>
        <row r="8">
          <cell r="C8" t="str">
            <v>Head of Household</v>
          </cell>
        </row>
      </sheetData>
      <sheetData sheetId="30"/>
      <sheetData sheetId="31"/>
      <sheetData sheetId="32"/>
      <sheetData sheetId="33"/>
      <sheetData sheetId="34"/>
      <sheetData sheetId="35"/>
      <sheetData sheetId="36"/>
      <sheetData sheetId="37"/>
      <sheetData sheetId="38"/>
      <sheetData sheetId="39"/>
      <sheetData sheetId="40"/>
      <sheetData sheetId="41">
        <row r="10">
          <cell r="D10" t="str">
            <v>Yes</v>
          </cell>
          <cell r="F10">
            <v>16</v>
          </cell>
          <cell r="H10">
            <v>0</v>
          </cell>
        </row>
        <row r="11">
          <cell r="B11">
            <v>2020</v>
          </cell>
          <cell r="D11" t="str">
            <v>No</v>
          </cell>
          <cell r="F11">
            <v>17</v>
          </cell>
          <cell r="H11">
            <v>1</v>
          </cell>
        </row>
        <row r="12">
          <cell r="B12">
            <v>2021</v>
          </cell>
          <cell r="F12">
            <v>18</v>
          </cell>
          <cell r="H12">
            <v>2</v>
          </cell>
        </row>
        <row r="13">
          <cell r="B13">
            <v>2022</v>
          </cell>
          <cell r="F13">
            <v>19</v>
          </cell>
          <cell r="H13">
            <v>3</v>
          </cell>
        </row>
        <row r="14">
          <cell r="B14">
            <v>2023</v>
          </cell>
          <cell r="F14">
            <v>20</v>
          </cell>
          <cell r="H14">
            <v>4</v>
          </cell>
        </row>
        <row r="15">
          <cell r="B15">
            <v>2024</v>
          </cell>
          <cell r="F15">
            <v>21</v>
          </cell>
          <cell r="H15">
            <v>5</v>
          </cell>
        </row>
        <row r="16">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cell r="H30">
            <v>20</v>
          </cell>
        </row>
        <row r="31">
          <cell r="F31">
            <v>37</v>
          </cell>
          <cell r="H31">
            <v>21</v>
          </cell>
        </row>
        <row r="32">
          <cell r="F32">
            <v>38</v>
          </cell>
          <cell r="H32">
            <v>22</v>
          </cell>
        </row>
        <row r="33">
          <cell r="F33">
            <v>39</v>
          </cell>
          <cell r="H33">
            <v>23</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42"/>
      <sheetData sheetId="43"/>
      <sheetData sheetId="44"/>
      <sheetData sheetId="45"/>
      <sheetData sheetId="4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h4Prt"/>
      <sheetName val="Ch3Prt"/>
      <sheetName val="Ch2Prt"/>
      <sheetName val="Ch1-1c Prt"/>
      <sheetName val="Ch1-1Prt"/>
      <sheetName val="Chart1"/>
      <sheetName val="Export2"/>
      <sheetName val="Export1"/>
      <sheetName val="T-2"/>
      <sheetName val="MarriagePenalty"/>
      <sheetName val="T-Marriage"/>
      <sheetName val="CountyCompare"/>
      <sheetName val="Chart2"/>
      <sheetName val="Chart3"/>
      <sheetName val="Chart4"/>
      <sheetName val="Chart5"/>
      <sheetName val="Chart6"/>
      <sheetName val="T1"/>
      <sheetName val="T2"/>
      <sheetName val="Tb2"/>
      <sheetName val="Tb1"/>
      <sheetName val="Table1"/>
      <sheetName val="Calc1"/>
      <sheetName val="Calc2"/>
      <sheetName val="Calc2b"/>
      <sheetName val="Calc2c"/>
      <sheetName val="Calc0"/>
      <sheetName val="Counties"/>
      <sheetName val="FPIG"/>
      <sheetName val="PayrollTaxes"/>
      <sheetName val="IncomeTax"/>
      <sheetName val="TaxRates"/>
      <sheetName val="ChildDepCare"/>
      <sheetName val="GAIncTax"/>
      <sheetName val="EITC"/>
      <sheetName val="ACTC"/>
      <sheetName val="TANF"/>
      <sheetName val="SSI"/>
      <sheetName val="State SSI"/>
      <sheetName val="T-SNAP"/>
      <sheetName val="SNAP"/>
      <sheetName val="SNAPBenTable"/>
      <sheetName val="T-SBP"/>
      <sheetName val="NSLP"/>
      <sheetName val="NSLP-old"/>
      <sheetName val="WIC"/>
      <sheetName val="HCV"/>
      <sheetName val="Ch-HCV"/>
      <sheetName val="HCVIncome"/>
      <sheetName val="FairMarketRent"/>
      <sheetName val="T-Chs-CAPS"/>
      <sheetName val="CAPSPayRates"/>
      <sheetName val="CAPS"/>
      <sheetName val="Medicaid"/>
      <sheetName val="PeachCare"/>
      <sheetName val="T-HIX"/>
      <sheetName val="Ch-HIX"/>
      <sheetName val="Exchange"/>
      <sheetName val="Lists"/>
      <sheetName val="Cohabiting"/>
      <sheetName val="Intervals"/>
      <sheetName val="WageConversion"/>
      <sheetName val="Chart7"/>
      <sheetName val="Chart8"/>
      <sheetName val="Chart9"/>
      <sheetName val="Chart10"/>
      <sheetName val="Chart11"/>
      <sheetName val="Chart1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1">
          <cell r="B71" t="str">
            <v>Bracket 1</v>
          </cell>
          <cell r="C71">
            <v>6000</v>
          </cell>
          <cell r="D71">
            <v>26</v>
          </cell>
          <cell r="E71">
            <v>6000</v>
          </cell>
          <cell r="F71">
            <v>26</v>
          </cell>
          <cell r="G71">
            <v>6000</v>
          </cell>
          <cell r="H71">
            <v>26</v>
          </cell>
          <cell r="I71"/>
          <cell r="J71"/>
        </row>
        <row r="72">
          <cell r="B72" t="str">
            <v>Bracket 2</v>
          </cell>
          <cell r="C72">
            <v>8000</v>
          </cell>
          <cell r="D72">
            <v>20</v>
          </cell>
          <cell r="E72">
            <v>8000</v>
          </cell>
          <cell r="F72">
            <v>20</v>
          </cell>
          <cell r="G72">
            <v>8000</v>
          </cell>
          <cell r="H72">
            <v>20</v>
          </cell>
          <cell r="I72"/>
          <cell r="J72"/>
        </row>
        <row r="73">
          <cell r="B73" t="str">
            <v>Bracket 3</v>
          </cell>
          <cell r="C73">
            <v>10000</v>
          </cell>
          <cell r="D73">
            <v>14</v>
          </cell>
          <cell r="E73">
            <v>10000</v>
          </cell>
          <cell r="F73">
            <v>14</v>
          </cell>
          <cell r="G73">
            <v>10000</v>
          </cell>
          <cell r="H73">
            <v>14</v>
          </cell>
          <cell r="I73"/>
          <cell r="J73"/>
        </row>
        <row r="74">
          <cell r="B74" t="str">
            <v>Bracket 4</v>
          </cell>
          <cell r="C74">
            <v>15000</v>
          </cell>
          <cell r="D74">
            <v>8</v>
          </cell>
          <cell r="E74">
            <v>15000</v>
          </cell>
          <cell r="F74">
            <v>8</v>
          </cell>
          <cell r="G74">
            <v>15000</v>
          </cell>
          <cell r="H74">
            <v>8</v>
          </cell>
          <cell r="I74"/>
          <cell r="J74"/>
        </row>
        <row r="75">
          <cell r="B75" t="str">
            <v>Bracket 5</v>
          </cell>
          <cell r="C75">
            <v>20000</v>
          </cell>
          <cell r="D75">
            <v>5</v>
          </cell>
          <cell r="E75">
            <v>20000</v>
          </cell>
          <cell r="F75">
            <v>5</v>
          </cell>
          <cell r="G75">
            <v>20000</v>
          </cell>
          <cell r="H75">
            <v>5</v>
          </cell>
          <cell r="I75"/>
          <cell r="J75"/>
        </row>
        <row r="76">
          <cell r="B76"/>
          <cell r="C76"/>
          <cell r="D76"/>
          <cell r="E76"/>
          <cell r="F76"/>
          <cell r="G76"/>
          <cell r="H76"/>
          <cell r="I76"/>
          <cell r="J76"/>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69C699-36C8-4763-8152-95C2BD5B4EDD}" name="MData" displayName="MData" ref="B6:AA8370" totalsRowShown="0">
  <autoFilter ref="B6:AA8370" xr:uid="{9C69C699-36C8-4763-8152-95C2BD5B4EDD}">
    <filterColumn colId="1">
      <filters>
        <filter val="New Mexico"/>
      </filters>
    </filterColumn>
  </autoFilter>
  <tableColumns count="26">
    <tableColumn id="1" xr3:uid="{60540325-E047-440B-B378-BF1ECAB22817}" name="State Abbreviation"/>
    <tableColumn id="2" xr3:uid="{8BBE0A3A-E9CA-4EAF-ADA6-883F97F6A04B}" name="State Name"/>
    <tableColumn id="3" xr3:uid="{C1CF387B-9E81-48D8-9A48-44342E2CC12D}" name="Report Date" dataDxfId="69"/>
    <tableColumn id="4" xr3:uid="{81E34ECD-A464-4C5A-986C-EE8665CAA62D}" name="State Expanded Medicaid"/>
    <tableColumn id="5" xr3:uid="{58D49CF5-CB56-4D76-86B4-21640DCAAE00}" name="Preliminary or Updated"/>
    <tableColumn id="6" xr3:uid="{3DEC8D06-1487-469F-88A4-F4EF6DF4FEC2}" name="Final Report"/>
    <tableColumn id="7" xr3:uid="{3E8EB986-0A19-4704-BEA4-6284383275B1}" name="New Applications Submitted to Medicaid and CHIP Agencies"/>
    <tableColumn id="8" xr3:uid="{D095CB1C-51FB-4678-8A58-287B99C415C5}" name="New Applications Submitted to Medicaid and CHIP Agencies - footnotes"/>
    <tableColumn id="9" xr3:uid="{C904B8CB-49B3-499D-935C-CCC7E5167071}" name="Applications for Financial Assistance Submitted to the State Based Marketplace"/>
    <tableColumn id="10" xr3:uid="{3C28302C-9F1A-4ACC-8579-98E4683A13F5}" name="Applications for Financial Assistance Submitted to the State Based Marketplace- footnotes"/>
    <tableColumn id="11" xr3:uid="{DA46CCBF-84EA-43EB-91AF-4ABDD5F724DD}" name="Total Applications Received"/>
    <tableColumn id="12" xr3:uid="{CF40AB49-9EEE-4A0D-A3E2-3BFF62E6283D}" name="Total Applications Received- footnotess"/>
    <tableColumn id="13" xr3:uid="{D9BA052B-F03B-480A-9491-61A40D988D18}" name="Individuals Determined Eligible for Medicaid at Application"/>
    <tableColumn id="14" xr3:uid="{EBA27EBD-B6CF-4306-B358-1717ACDD6D86}" name="Individuals Determined Eligible for Medicaid at Application- footnotes"/>
    <tableColumn id="15" xr3:uid="{7A9EBC99-DC14-4AD5-BBDF-4131FDC14E99}" name="Individuals Determined Eligible for CHIP at Application"/>
    <tableColumn id="16" xr3:uid="{A3F8E170-96D5-4B0E-918A-065EBEE1393E}" name="Individuals Determined Eligible for CHIP at Application- footnotes"/>
    <tableColumn id="17" xr3:uid="{237DE1DC-55AC-44D1-9B12-A0491132AD70}" name="Total Medicaid and CHIP Determinations"/>
    <tableColumn id="18" xr3:uid="{EF46A926-CEEA-43F0-9367-B32AC5C3B19C}" name="Total Medicaid and CHIP Determinations- footnotes"/>
    <tableColumn id="19" xr3:uid="{FCE949F9-24FA-4E71-BE68-5210B69D759D}" name="Medicaid and CHIP Child Enrollment"/>
    <tableColumn id="20" xr3:uid="{59AEE290-076C-4272-884F-704BB05CD8A7}" name="Medicaid and CHIP Child Enrollment- footnotes"/>
    <tableColumn id="21" xr3:uid="{59ACCEE8-6E4D-40B6-B674-F3A775A0DC8B}" name="Total Medicaid and CHIP Enrollment"/>
    <tableColumn id="22" xr3:uid="{4B611AC7-5CA2-4447-8863-E47A20459FB3}" name="Total Medicaid and CHIP Enrollment- footnotes"/>
    <tableColumn id="23" xr3:uid="{3C4F9E71-05CD-471A-A9EC-A36F26B533C4}" name="Total Medicaid Enrollment"/>
    <tableColumn id="24" xr3:uid="{D2DBEB86-4D68-44FE-B916-0D580A750F69}" name="Total Medicaid Enrollment- footnotes"/>
    <tableColumn id="25" xr3:uid="{7B4EF262-A25B-4100-8288-93C3BFCE8BF1}" name="Total CHIP Enrollment "/>
    <tableColumn id="26" xr3:uid="{FBA7937D-E295-4423-B4DD-83974526A8D6}" name="Total CHIP Enrollment - footnotes"/>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96E6A2-B421-4A66-975A-3ADDDFA7B38F}" name="FPIG" displayName="FPIG" ref="C4:R37" totalsRowShown="0" headerRowDxfId="68">
  <autoFilter ref="C4:R37" xr:uid="{1E852AFA-38DA-401A-A434-33DC37BE10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40C71A4-8D45-461E-A57D-7FC236AC6BF1}" name="State"/>
    <tableColumn id="2" xr3:uid="{0B817739-AF09-4192-823C-AE6B337F33CB}" name="Persons in Family/Household" dataDxfId="67"/>
    <tableColumn id="3" xr3:uid="{653C9A61-4F12-4A87-AB77-26E00D9615BD}" name="2011" dataDxfId="66"/>
    <tableColumn id="4" xr3:uid="{87DF072D-FADC-4F57-B247-6687694AD134}" name="2012" dataDxfId="65"/>
    <tableColumn id="5" xr3:uid="{D97B7CD6-F78E-44BE-B57B-10713A870A60}" name="2013" dataDxfId="64"/>
    <tableColumn id="6" xr3:uid="{5776ED88-CB70-4362-9D6F-9BB5AE9BE801}" name="2014" dataDxfId="63"/>
    <tableColumn id="7" xr3:uid="{2479BE95-4492-480F-A84C-D5477C09276F}" name="2015" dataDxfId="62"/>
    <tableColumn id="8" xr3:uid="{63DAF1E2-F887-4694-9B93-383B2018C910}" name="2016" dataDxfId="61"/>
    <tableColumn id="9" xr3:uid="{0B670AF9-D98E-4FB9-929C-638A88C539FB}" name="2017" dataDxfId="60"/>
    <tableColumn id="10" xr3:uid="{66212E0A-56EC-41D4-BE57-94293AC9F034}" name="2018" dataDxfId="59"/>
    <tableColumn id="11" xr3:uid="{84887BF4-2146-4D22-851B-40EE66A09288}" name="2019" dataDxfId="58"/>
    <tableColumn id="12" xr3:uid="{8E492419-099E-44D5-9548-FCFC19263562}" name="2020" dataDxfId="57"/>
    <tableColumn id="13" xr3:uid="{833303E6-E5A4-494C-A3C9-43B53BB57740}" name="2021" dataDxfId="56"/>
    <tableColumn id="14" xr3:uid="{66BF0461-ED92-45B3-B457-1BC0079D6233}" name="2022" dataDxfId="55"/>
    <tableColumn id="15" xr3:uid="{7803184F-AEF7-4D35-92F3-2C883364E115}" name="2023" dataDxfId="54"/>
    <tableColumn id="16" xr3:uid="{FC042448-C8DA-45CC-86E2-F6383F9220FE}" name="2024" dataDxfId="5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C73CFF-9145-4C01-A926-27F5870B350B}" name="MedicaidNationalPMPMs" displayName="MedicaidNationalPMPMs" ref="C314:AC321" totalsRowShown="0">
  <autoFilter ref="C314:AC321" xr:uid="{392BB8D7-C74B-4FC6-8EEC-C41BCB37E1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1B41FA2B-FD10-440F-BDE1-DF168F1C3B49}" name="Group" dataDxfId="52"/>
    <tableColumn id="2" xr3:uid="{658CAAAC-4D19-44C0-96E5-3C1256C578BB}" name="FY 2012" dataDxfId="51"/>
    <tableColumn id="3" xr3:uid="{993144FD-5659-4B5B-BB91-08F82B9E87C0}" name="FY 2013" dataDxfId="50"/>
    <tableColumn id="4" xr3:uid="{2CE1140E-1EFD-442F-B657-878D0DB3193F}" name="FY 2014" dataDxfId="49"/>
    <tableColumn id="5" xr3:uid="{D83812E4-2910-49D9-A50D-15B7CA205296}" name="FY 2015" dataDxfId="48"/>
    <tableColumn id="6" xr3:uid="{46B238CC-1DA8-44A6-9DFE-C88CDF9A5972}" name="FY 2016" dataDxfId="47"/>
    <tableColumn id="7" xr3:uid="{CB33B1E2-6168-43C3-9281-70BDAD61BEC1}" name="FY 2017" dataDxfId="46"/>
    <tableColumn id="8" xr3:uid="{DD1E6735-0CBB-4F96-9367-3E73293956BB}" name="FY 2018" dataDxfId="45"/>
    <tableColumn id="9" xr3:uid="{ECEA047C-C16A-46C0-BD71-0C12DC269FD1}" name="FY 2019" dataDxfId="44"/>
    <tableColumn id="10" xr3:uid="{D93713CD-3915-461D-9D4C-42251FA91729}" name="FY 2020" dataDxfId="43"/>
    <tableColumn id="11" xr3:uid="{F632DBC9-0809-4C86-9657-247BD8406A48}" name="FY 2021" dataDxfId="42"/>
    <tableColumn id="17" xr3:uid="{2154BB40-C28F-4712-84D5-A9605D65B7F6}" name="FY 2022" dataDxfId="41"/>
    <tableColumn id="18" xr3:uid="{E7770ED3-3DC8-421A-8D06-548162011EBA}" name="FY 2023" dataDxfId="40"/>
    <tableColumn id="19" xr3:uid="{C2279ECC-6B25-4281-B84A-657C8DEC1735}" name="FY 2024" dataDxfId="39"/>
    <tableColumn id="20" xr3:uid="{0F444547-A81E-4874-A97F-C2FB8A0FA2FB}" name="FY 2025" dataDxfId="38"/>
    <tableColumn id="21" xr3:uid="{C7CE8241-5F4D-4116-A092-0DE1C5B2D37A}" name="FY 2026" dataDxfId="37"/>
    <tableColumn id="22" xr3:uid="{7B974A4E-4655-4305-9C29-46D8AAA0D25B}" name="FY 2027" dataDxfId="36"/>
    <tableColumn id="12" xr3:uid="{885D5CC4-A050-43C8-AF73-86A508684568}" name="2018" dataDxfId="35"/>
    <tableColumn id="13" xr3:uid="{CFF31DF9-C826-415E-97BD-C414FBA5CF27}" name="2019" dataDxfId="34"/>
    <tableColumn id="14" xr3:uid="{E5544893-1995-4A87-8590-C57CDB796B28}" name="2020" dataDxfId="33"/>
    <tableColumn id="16" xr3:uid="{15462193-8B56-4424-B164-34319162C76B}" name="2021" dataDxfId="32"/>
    <tableColumn id="23" xr3:uid="{D7465477-0690-47D7-8811-47AD79537C8A}" name="2022" dataDxfId="31"/>
    <tableColumn id="24" xr3:uid="{766524FE-BC01-451D-B08E-B292190DEEEA}" name="2023" dataDxfId="30"/>
    <tableColumn id="25" xr3:uid="{5FC41566-CB64-4014-8152-3A2DA612A35D}" name="2024" dataDxfId="29"/>
    <tableColumn id="26" xr3:uid="{0292956A-297C-466F-8C8C-FF8F5707CE04}" name="2025" dataDxfId="28"/>
    <tableColumn id="27" xr3:uid="{91931829-B789-4217-9B37-959B3856F546}" name="2026" dataDxfId="27"/>
    <tableColumn id="28" xr3:uid="{B6AFE045-534C-4D84-89B4-4E223B20B4C7}" name="2027"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EF41F1-7926-43B4-A60C-71B8354F5328}" name="MedicaidStatePMPMs" displayName="MedicaidStatePMPMs" ref="C324:L389" totalsRowShown="0" headerRowDxfId="25">
  <autoFilter ref="C324:L389" xr:uid="{69E99621-87F4-40DB-88B0-89A1A1C04D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C50A5A5-48DB-421D-8065-D0AE46BAF452}" name="State"/>
    <tableColumn id="2" xr3:uid="{A45A8DA8-C1F4-4BD7-BEF3-167289CA2834}" name="Group"/>
    <tableColumn id="3" xr3:uid="{B6BD454F-8B4B-42EB-94CD-E7141AEFCF6C}" name="Category"/>
    <tableColumn id="4" xr3:uid="{300E9065-5771-45DD-BE90-8138B043221E}" name="2018" dataDxfId="24"/>
    <tableColumn id="5" xr3:uid="{8A1EE5A0-EA09-4DEE-AF15-8414A9094D7D}" name="2019" dataDxfId="23"/>
    <tableColumn id="6" xr3:uid="{2D3B6B58-1AE8-466D-AEEA-69D422A85921}" name="2020" dataDxfId="22"/>
    <tableColumn id="7" xr3:uid="{1404A7FB-497F-40BE-BEC1-FCB39CF6D6F1}" name="2021" dataDxfId="21"/>
    <tableColumn id="8" xr3:uid="{0FFC2D58-3033-492C-888C-6C4ED0F3A942}" name="2022" dataDxfId="20"/>
    <tableColumn id="9" xr3:uid="{CB499986-8456-4190-BF2A-C3C83EEDAE2B}" name="2023" dataDxfId="19"/>
    <tableColumn id="10" xr3:uid="{3EE5010D-BBB3-46EC-A603-FD9C69C0467C}" name="2024" dataDxfId="1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9A6301-D1E1-4487-B66D-A989A46C3D37}" name="MedicaidIncomeEligibility" displayName="MedicaidIncomeEligibility" ref="C4:L310" totalsRowShown="0" headerRowDxfId="17">
  <autoFilter ref="C4:L310" xr:uid="{29E37597-6FE1-4401-9BA0-A317826AD732}"/>
  <tableColumns count="10">
    <tableColumn id="1" xr3:uid="{B5F655DD-C28C-4F2F-85FD-593C52A9713A}" name="State"/>
    <tableColumn id="2" xr3:uid="{7869291F-0C5D-4DB3-8C3A-DED7C72FE8B5}" name="Year" dataDxfId="16"/>
    <tableColumn id="3" xr3:uid="{24B50BC6-6DFB-4CB8-989F-41CC781F56C7}" name="Children Medicaid Ages 0"/>
    <tableColumn id="4" xr3:uid="{4D7C186A-0469-4596-9E81-861668E56877}" name="Children Medicaid Ages 1-5" dataDxfId="15"/>
    <tableColumn id="5" xr3:uid="{97136567-633C-49DA-824D-2C02BA0DBDC1}" name="Children Medicaid Ages 6-18" dataDxfId="14"/>
    <tableColumn id="6" xr3:uid="{2F724CFE-2D8A-4D95-B53E-4228140C05EA}" name="Children Separate CHIP" dataDxfId="13"/>
    <tableColumn id="7" xr3:uid="{D2DB4889-11EC-41AA-9D13-B18C4ADA683E}" name="Pregnant Women Medicaid" dataDxfId="12"/>
    <tableColumn id="8" xr3:uid="{2520BD51-6696-4F7F-A1DB-1E875DDEB768}" name="Pregnant Women CHIP" dataDxfId="11"/>
    <tableColumn id="9" xr3:uid="{072AD14E-4FA0-47AB-87A8-B4DBD5B702A1}" name="Adults (Medicaid) Parent/Caretaker"/>
    <tableColumn id="10" xr3:uid="{E79A7A25-2B4E-4D57-9834-CF153766262B}" name="Adults (Medicaid) Expansion to Adults" dataDxf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ECC07F8-3E2F-4F24-83CC-147142B1ACBA}" name="CHIP_Factors" displayName="CHIP_Factors" ref="C4:X157" totalsRowShown="0">
  <autoFilter ref="C4:X157" xr:uid="{B88C1A3D-A5E0-4388-9D80-9546E21E759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41BE09DA-BCC3-4A82-83D9-352883FCFACB}" name="State"/>
    <tableColumn id="2" xr3:uid="{298C2FAE-89D5-4B41-A63F-16C83C68B1AA}" name="CHIP Name"/>
    <tableColumn id="18" xr3:uid="{936B1BC5-6F29-43EA-952D-3C4BAA6D1C2D}" name="Family Size" dataDxfId="9"/>
    <tableColumn id="3" xr3:uid="{03F73185-CB5F-4798-ADA2-ACFB8A741ABC}" name="Group"/>
    <tableColumn id="4" xr3:uid="{F8C1AACD-7BE2-4E91-A85A-23150EE59D78}" name="Group Name"/>
    <tableColumn id="5" xr3:uid="{6BDD7102-BCC8-424E-BE42-B806B908BD8A}" name="Factor"/>
    <tableColumn id="6" xr3:uid="{A34608DF-D196-4E17-8AC2-618DEE6A978A}" name="Condition"/>
    <tableColumn id="7" xr3:uid="{1726D6CC-666B-4C42-A055-D0E18D11D42A}" name="Comment"/>
    <tableColumn id="8" xr3:uid="{AF7DBD3A-B09D-4EBF-ACA8-E97C06F644EE}" name="2018" dataDxfId="8"/>
    <tableColumn id="9" xr3:uid="{7437C6E0-57C1-4395-8871-B7B10D576FA4}" name="Note 2018"/>
    <tableColumn id="10" xr3:uid="{AA633C57-869D-41F9-82BA-2B3CDAC1776F}" name="2019" dataDxfId="7"/>
    <tableColumn id="11" xr3:uid="{D1C0075B-F4F8-4B33-9645-2A4193C268FA}" name="Note 2019"/>
    <tableColumn id="12" xr3:uid="{48089B78-9D10-4B8F-B79D-131D58806956}" name="2020" dataDxfId="6"/>
    <tableColumn id="13" xr3:uid="{0DCC1175-40EF-4D73-B7C3-6DCC524F19AF}" name="Note 2020"/>
    <tableColumn id="14" xr3:uid="{D5A569E7-E943-46C9-8343-92B153032DDF}" name="2021" dataDxfId="5"/>
    <tableColumn id="15" xr3:uid="{168B9B95-574C-4309-BADC-6307BF825B94}" name="Note 2021"/>
    <tableColumn id="17" xr3:uid="{8B8EC5CA-4490-4579-A24B-A9B86679A85F}" name="2022" dataDxfId="4"/>
    <tableColumn id="16" xr3:uid="{693FCD5D-485F-426D-BA16-B6F28995CE3C}" name="Note 2022"/>
    <tableColumn id="19" xr3:uid="{F1A79B87-CEFA-4F90-8ECA-4E8EB0FFB929}" name="2023" dataDxfId="3"/>
    <tableColumn id="20" xr3:uid="{8C0A3553-2949-4C9C-B271-EE4E319C778B}" name="Note 2023"/>
    <tableColumn id="21" xr3:uid="{9D549240-2F9D-46C3-B21F-189A1A3A2683}" name="2024"/>
    <tableColumn id="22" xr3:uid="{82AEB5BA-64F1-465D-8C4F-351DF2CC3051}" name="Note 202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DF66E0-0248-46DB-9C61-260F51DF0C4E}" name="CHIP_RuleException" displayName="CHIP_RuleException" ref="C160:N162" totalsRowShown="0" headerRowDxfId="2">
  <autoFilter ref="C160:N162" xr:uid="{419E0551-AF55-4B17-9C50-4F4C250E8C3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0129B15-D4AC-4443-A10D-5978F066D941}" name="State"/>
    <tableColumn id="2" xr3:uid="{A950E203-6669-4952-ADFF-F8DB768D53A4}" name="Exception"/>
    <tableColumn id="3" xr3:uid="{4CD64312-DA34-4188-ADFF-E2CF0138FCD1}" name="Condition"/>
    <tableColumn id="4" xr3:uid="{7E2F7DBA-8768-45A4-9744-A3ABD71E2DB9}" name="Factor" dataDxfId="1"/>
    <tableColumn id="5" xr3:uid="{4E4FE50B-1A9F-40E4-87E5-0ABE8C706B7B}" name="Description"/>
    <tableColumn id="6" xr3:uid="{4A574BFF-5E3C-4243-AD8C-1481B579BA36}" name="2018"/>
    <tableColumn id="7" xr3:uid="{30AEDAE4-5D67-4589-9DCC-B79357D7A540}" name="2019"/>
    <tableColumn id="8" xr3:uid="{90CA9703-E2CD-474E-9EF1-B5C76F582A22}" name="2020"/>
    <tableColumn id="9" xr3:uid="{BAF63AE7-43D9-4A2A-9532-C143BCD5CE1C}" name="2021" dataDxfId="0"/>
    <tableColumn id="10" xr3:uid="{5F0B9A64-8CCF-481A-9EEB-504A1729B871}" name="2022"/>
    <tableColumn id="11" xr3:uid="{8CBC0CCA-AA61-4D08-A88B-53E648701A29}" name="2023"/>
    <tableColumn id="12" xr3:uid="{5E5FB71E-0988-4CBA-AE3F-938AFD10B1F4}" name="20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macpac.gov/publication/macstats-medicaid-and-chip-data-book-2/" TargetMode="External"/><Relationship Id="rId2" Type="http://schemas.openxmlformats.org/officeDocument/2006/relationships/hyperlink" Target="https://data.medicaid.gov/dataset/6165f45b-ca93-5bb5-9d06-db29c692a360/data?conditions%5B0%5D%5Bproperty%5D=report_date&amp;conditions%5B0%5D%5Bvalue%5D=2021-04-01&amp;conditions%5B0%5D%5Boperator%5D=%3D&amp;conditions%5B1%5D%5Bproperty%5D=preliminary_updated&amp;conditions%5B1%5D%5Bvalue%5D=U&amp;conditions%5B1%5D%5Boperator%5D=%3D" TargetMode="External"/><Relationship Id="rId1" Type="http://schemas.openxmlformats.org/officeDocument/2006/relationships/hyperlink" Target="https://data.medicaid.gov/dataset/6165f45b-ca93-5bb5-9d06-db29c692a36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3" Type="http://schemas.openxmlformats.org/officeDocument/2006/relationships/hyperlink" Target="https://www.medicaid.gov/medicaid/cost-sharing/index.html" TargetMode="External"/><Relationship Id="rId2" Type="http://schemas.openxmlformats.org/officeDocument/2006/relationships/hyperlink" Target="https://www.medicaid.gov/medicaid/cost-sharing/index.html" TargetMode="External"/><Relationship Id="rId1" Type="http://schemas.openxmlformats.org/officeDocument/2006/relationships/hyperlink" Target="https://www.medicaid.gov/chip/chip-cost-sharing/index.html" TargetMode="External"/></Relationships>
</file>

<file path=xl/worksheets/_rels/sheet2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8" Type="http://schemas.openxmlformats.org/officeDocument/2006/relationships/hyperlink" Target="https://www.medicaid.gov/medicaid/national-medicaid-chip-program-information/medicaid-childrens-health-insurance-program-basic-health-program-eligibility-levels/index.html" TargetMode="External"/><Relationship Id="rId13" Type="http://schemas.openxmlformats.org/officeDocument/2006/relationships/hyperlink" Target="https://www.medicaid.gov/medicaid/national-medicaid-chip-program-information/medicaid-childrens-health-insurance-program-basic-health-program-eligibility-levels/index.html" TargetMode="External"/><Relationship Id="rId18" Type="http://schemas.openxmlformats.org/officeDocument/2006/relationships/vmlDrawing" Target="../drawings/vmlDrawing2.vml"/><Relationship Id="rId3" Type="http://schemas.openxmlformats.org/officeDocument/2006/relationships/hyperlink" Target="https://www.medicaid.gov/medicaid/national-medicaid-chip-program-information/medicaid-childrens-health-insurance-program-basic-health-program-eligibility-levels/index.html" TargetMode="External"/><Relationship Id="rId21" Type="http://schemas.openxmlformats.org/officeDocument/2006/relationships/table" Target="../tables/table5.xml"/><Relationship Id="rId7" Type="http://schemas.openxmlformats.org/officeDocument/2006/relationships/hyperlink" Target="https://www.medicaid.gov/medicaid/national-medicaid-chip-program-information/medicaid-childrens-health-insurance-program-basic-health-program-eligibility-levels/index.html" TargetMode="External"/><Relationship Id="rId12" Type="http://schemas.openxmlformats.org/officeDocument/2006/relationships/hyperlink" Target="https://www.medicaid.gov/medicaid/national-medicaid-chip-program-information/medicaid-childrens-health-insurance-program-basic-health-program-eligibility-levels/index.html" TargetMode="External"/><Relationship Id="rId17" Type="http://schemas.openxmlformats.org/officeDocument/2006/relationships/printerSettings" Target="../printerSettings/printerSettings2.bin"/><Relationship Id="rId2" Type="http://schemas.openxmlformats.org/officeDocument/2006/relationships/hyperlink" Target="https://www.medicaid.gov/medicaid/national-medicaid-chip-program-information/medicaid-childrens-health-insurance-program-basic-health-program-eligibility-levels/index.html" TargetMode="External"/><Relationship Id="rId16" Type="http://schemas.openxmlformats.org/officeDocument/2006/relationships/hyperlink" Target="https://www.medicaid.gov/medicaid/national-medicaid-chip-program-information/medicaid-childrens-health-insurance-program-basic-health-program-eligibility-levels/index.html" TargetMode="External"/><Relationship Id="rId20" Type="http://schemas.openxmlformats.org/officeDocument/2006/relationships/table" Target="../tables/table4.xml"/><Relationship Id="rId1" Type="http://schemas.openxmlformats.org/officeDocument/2006/relationships/hyperlink" Target="https://www.medicaid.gov/medicaid/national-medicaid-chip-program-information/medicaid-childrens-health-insurance-program-basic-health-program-eligibility-levels/index.html" TargetMode="External"/><Relationship Id="rId6" Type="http://schemas.openxmlformats.org/officeDocument/2006/relationships/hyperlink" Target="https://www.medicaid.gov/medicaid/national-medicaid-chip-program-information/medicaid-childrens-health-insurance-program-basic-health-program-eligibility-levels/index.html" TargetMode="External"/><Relationship Id="rId11" Type="http://schemas.openxmlformats.org/officeDocument/2006/relationships/hyperlink" Target="https://www.medicaid.gov/medicaid/national-medicaid-chip-program-information/medicaid-childrens-health-insurance-program-basic-health-program-eligibility-levels/index.html" TargetMode="External"/><Relationship Id="rId5" Type="http://schemas.openxmlformats.org/officeDocument/2006/relationships/hyperlink" Target="https://www.medicaid.gov/medicaid/national-medicaid-chip-program-information/medicaid-childrens-health-insurance-program-basic-health-program-eligibility-levels/index.html" TargetMode="External"/><Relationship Id="rId15" Type="http://schemas.openxmlformats.org/officeDocument/2006/relationships/hyperlink" Target="https://www.medicaid.gov/medicaid/national-medicaid-chip-program-information/medicaid-childrens-health-insurance-program-basic-health-program-eligibility-levels/index.html" TargetMode="External"/><Relationship Id="rId10" Type="http://schemas.openxmlformats.org/officeDocument/2006/relationships/hyperlink" Target="https://www.medicaid.gov/medicaid/national-medicaid-chip-program-information/medicaid-childrens-health-insurance-program-basic-health-program-eligibility-levels/index.html" TargetMode="External"/><Relationship Id="rId19" Type="http://schemas.openxmlformats.org/officeDocument/2006/relationships/table" Target="../tables/table3.xml"/><Relationship Id="rId4" Type="http://schemas.openxmlformats.org/officeDocument/2006/relationships/hyperlink" Target="https://www.medicaid.gov/medicaid/national-medicaid-chip-program-information/medicaid-childrens-health-insurance-program-basic-health-program-eligibility-levels/index.html" TargetMode="External"/><Relationship Id="rId9" Type="http://schemas.openxmlformats.org/officeDocument/2006/relationships/hyperlink" Target="https://www.medicaid.gov/medicaid/national-medicaid-chip-program-information/medicaid-childrens-health-insurance-program-basic-health-program-eligibility-levels/index.html" TargetMode="External"/><Relationship Id="rId14" Type="http://schemas.openxmlformats.org/officeDocument/2006/relationships/hyperlink" Target="https://www.medicaid.gov/medicaid/national-medicaid-chip-program-information/medicaid-childrens-health-insurance-program-basic-health-program-eligibility-levels/index.html" TargetMode="External"/><Relationship Id="rId22" Type="http://schemas.openxmlformats.org/officeDocument/2006/relationships/comments" Target="../comments2.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E4DAC-2846-4DE5-BCC6-1C4C464EC488}">
  <dimension ref="A1:U21"/>
  <sheetViews>
    <sheetView topLeftCell="A13" zoomScale="75" zoomScaleNormal="75" workbookViewId="0">
      <selection activeCell="I21" sqref="I21"/>
    </sheetView>
  </sheetViews>
  <sheetFormatPr defaultColWidth="9.1796875" defaultRowHeight="14.5" x14ac:dyDescent="0.35"/>
  <cols>
    <col min="1" max="1" width="9.1796875" style="68"/>
    <col min="2" max="2" width="78.7265625" style="68" customWidth="1"/>
    <col min="3" max="3" width="23.54296875" style="68" customWidth="1"/>
    <col min="4" max="5" width="14.54296875" style="68" customWidth="1"/>
    <col min="6" max="6" width="14.1796875" style="68" customWidth="1"/>
    <col min="7" max="10" width="14.54296875" style="68" customWidth="1"/>
    <col min="11" max="16384" width="9.1796875" style="68"/>
  </cols>
  <sheetData>
    <row r="1" spans="1:21" x14ac:dyDescent="0.35">
      <c r="A1" s="67" t="s">
        <v>367</v>
      </c>
    </row>
    <row r="2" spans="1:21" x14ac:dyDescent="0.35">
      <c r="B2" s="67" t="s">
        <v>331</v>
      </c>
    </row>
    <row r="3" spans="1:21" ht="58" x14ac:dyDescent="0.35">
      <c r="C3" s="69" t="s">
        <v>253</v>
      </c>
      <c r="D3" s="69" t="s">
        <v>254</v>
      </c>
      <c r="E3" s="69" t="s">
        <v>255</v>
      </c>
      <c r="F3" s="69" t="s">
        <v>256</v>
      </c>
      <c r="G3" s="69" t="s">
        <v>213</v>
      </c>
      <c r="H3" s="69" t="s">
        <v>257</v>
      </c>
      <c r="I3" s="69" t="s">
        <v>258</v>
      </c>
      <c r="J3" s="69" t="s">
        <v>214</v>
      </c>
    </row>
    <row r="4" spans="1:21" x14ac:dyDescent="0.35">
      <c r="B4" s="68" t="s">
        <v>259</v>
      </c>
      <c r="C4" s="70">
        <f>'Eligibility 2024'!S7</f>
        <v>2.21</v>
      </c>
      <c r="D4" s="70">
        <f>'Eligibility 2024'!T7</f>
        <v>1.9430000000000001</v>
      </c>
      <c r="E4" s="70">
        <f>'Eligibility 2024'!U7</f>
        <v>1.899</v>
      </c>
      <c r="F4" s="70">
        <f>'Eligibility 2024'!V7</f>
        <v>2.847</v>
      </c>
      <c r="G4" s="70">
        <f>'Eligibility 2024'!W7</f>
        <v>2.0350000000000001</v>
      </c>
      <c r="H4" s="70" t="str">
        <f>'Eligibility 2024'!X7</f>
        <v>N/A</v>
      </c>
      <c r="I4" s="70">
        <f>'Eligibility 2024'!Y7</f>
        <v>0.70599999999999996</v>
      </c>
      <c r="J4" s="70">
        <f>'Eligibility 2024'!Z7</f>
        <v>1.33</v>
      </c>
    </row>
    <row r="5" spans="1:21" x14ac:dyDescent="0.35">
      <c r="B5" s="68" t="s">
        <v>171</v>
      </c>
      <c r="C5" s="70">
        <f>'Eligibility 2024'!E55</f>
        <v>1.39</v>
      </c>
      <c r="D5" s="70">
        <f>'Eligibility 2024'!G55</f>
        <v>1.39</v>
      </c>
      <c r="E5" s="70">
        <f>'Eligibility 2024'!H55</f>
        <v>1.33</v>
      </c>
      <c r="F5" s="70">
        <f>'Eligibility 2024'!I55</f>
        <v>2</v>
      </c>
      <c r="G5" s="70">
        <f>'Eligibility 2024'!K55</f>
        <v>1.39</v>
      </c>
      <c r="I5" s="70"/>
      <c r="J5" s="70">
        <v>1.33</v>
      </c>
    </row>
    <row r="7" spans="1:21" ht="21" x14ac:dyDescent="0.5">
      <c r="C7" s="359" t="s">
        <v>785</v>
      </c>
      <c r="D7" s="396"/>
      <c r="E7" s="396"/>
      <c r="F7" s="396"/>
      <c r="G7" s="396"/>
      <c r="H7"/>
      <c r="I7"/>
    </row>
    <row r="8" spans="1:21" ht="55.5" x14ac:dyDescent="0.45">
      <c r="B8" s="379"/>
      <c r="C8" s="401"/>
      <c r="D8" s="402" t="s">
        <v>784</v>
      </c>
      <c r="E8" s="402" t="s">
        <v>271</v>
      </c>
      <c r="F8" s="402" t="s">
        <v>272</v>
      </c>
      <c r="G8" s="402" t="s">
        <v>273</v>
      </c>
      <c r="H8" s="402" t="s">
        <v>274</v>
      </c>
      <c r="I8" s="402" t="s">
        <v>275</v>
      </c>
    </row>
    <row r="9" spans="1:21" ht="21" x14ac:dyDescent="0.5">
      <c r="B9" s="371"/>
      <c r="C9" s="398" t="s">
        <v>783</v>
      </c>
      <c r="D9" s="399">
        <f>'PMPA-MACPAC'!D11</f>
        <v>9866</v>
      </c>
      <c r="E9" s="399">
        <f>'PMPA-MACPAC'!N10</f>
        <v>25334</v>
      </c>
      <c r="F9" s="399">
        <f>'PMPA-MACPAC'!L10</f>
        <v>27962</v>
      </c>
      <c r="G9" s="399">
        <f>'PMPA-MACPAC'!J10</f>
        <v>6674</v>
      </c>
      <c r="H9" s="399">
        <f>'PMPA-MACPAC'!F10</f>
        <v>3752</v>
      </c>
      <c r="I9" s="399">
        <f>'PMPA-MACPAC'!H10</f>
        <v>7845</v>
      </c>
    </row>
    <row r="10" spans="1:21" ht="21" x14ac:dyDescent="0.5">
      <c r="B10" s="371"/>
      <c r="C10" s="398" t="s">
        <v>171</v>
      </c>
      <c r="D10" s="400">
        <f>'PMPA-MACPAC'!CG61</f>
        <v>9745</v>
      </c>
      <c r="E10" s="400">
        <f>'PMPA-MACPAC'!CP61</f>
        <v>23301</v>
      </c>
      <c r="F10" s="400">
        <f>'PMPA-MACPAC'!CO61</f>
        <v>30864</v>
      </c>
      <c r="G10" s="400">
        <f>'PMPA-MACPAC'!CM61</f>
        <v>8149</v>
      </c>
      <c r="H10" s="400">
        <f>'PMPA-MACPAC'!CI61</f>
        <v>3939</v>
      </c>
      <c r="I10" s="400">
        <f>'PMPA-MACPAC'!CK61</f>
        <v>8971</v>
      </c>
    </row>
    <row r="11" spans="1:21" x14ac:dyDescent="0.35">
      <c r="B11" s="371"/>
      <c r="I11" s="383"/>
    </row>
    <row r="12" spans="1:21" x14ac:dyDescent="0.35">
      <c r="A12" s="367" t="s">
        <v>767</v>
      </c>
      <c r="B12" s="384" t="s">
        <v>366</v>
      </c>
    </row>
    <row r="14" spans="1:21" ht="31" x14ac:dyDescent="0.7">
      <c r="B14" s="72"/>
      <c r="C14" s="73" t="s">
        <v>334</v>
      </c>
      <c r="D14" s="73" t="s">
        <v>171</v>
      </c>
    </row>
    <row r="15" spans="1:21" ht="31" x14ac:dyDescent="0.7">
      <c r="B15" s="72" t="s">
        <v>253</v>
      </c>
      <c r="C15" s="74">
        <v>2.21</v>
      </c>
      <c r="D15" s="74">
        <v>1.39</v>
      </c>
      <c r="H15" s="397"/>
      <c r="I15" s="397"/>
      <c r="J15" s="397"/>
      <c r="K15" s="397"/>
      <c r="L15" s="397"/>
      <c r="M15" s="397"/>
      <c r="N15" s="397"/>
      <c r="O15" s="397"/>
      <c r="P15" s="397"/>
      <c r="Q15" s="397"/>
      <c r="R15" s="397"/>
      <c r="S15" s="397"/>
      <c r="T15" s="397"/>
      <c r="U15" s="397"/>
    </row>
    <row r="16" spans="1:21" ht="31" x14ac:dyDescent="0.7">
      <c r="B16" s="72" t="s">
        <v>254</v>
      </c>
      <c r="C16" s="74">
        <v>1.9430000000000001</v>
      </c>
      <c r="D16" s="74">
        <v>1.39</v>
      </c>
      <c r="H16" s="397"/>
      <c r="I16" s="397"/>
      <c r="J16" s="397"/>
      <c r="K16" s="397"/>
      <c r="L16" s="397"/>
      <c r="M16" s="397"/>
      <c r="N16" s="397"/>
      <c r="O16" s="397"/>
      <c r="P16" s="397"/>
      <c r="Q16" s="397"/>
      <c r="R16" s="397"/>
      <c r="S16" s="397"/>
      <c r="T16" s="397"/>
      <c r="U16" s="397"/>
    </row>
    <row r="17" spans="2:21" ht="31" x14ac:dyDescent="0.7">
      <c r="B17" s="72" t="s">
        <v>255</v>
      </c>
      <c r="C17" s="74">
        <v>1.899</v>
      </c>
      <c r="D17" s="74">
        <v>1.33</v>
      </c>
      <c r="H17" s="397"/>
      <c r="I17" s="397"/>
      <c r="J17" s="397"/>
      <c r="K17" s="397"/>
      <c r="L17" s="397"/>
      <c r="M17" s="397"/>
      <c r="N17" s="397"/>
      <c r="O17" s="397"/>
      <c r="P17" s="397"/>
      <c r="Q17" s="397"/>
      <c r="R17" s="397"/>
      <c r="S17" s="397"/>
      <c r="T17" s="397"/>
      <c r="U17" s="397"/>
    </row>
    <row r="18" spans="2:21" ht="31" x14ac:dyDescent="0.7">
      <c r="B18" s="72" t="s">
        <v>256</v>
      </c>
      <c r="C18" s="74">
        <v>2.1230000000000002</v>
      </c>
      <c r="D18" s="74">
        <v>2</v>
      </c>
      <c r="H18" s="397"/>
      <c r="I18" s="397"/>
      <c r="J18" s="397"/>
      <c r="K18" s="397"/>
      <c r="L18" s="397"/>
      <c r="M18" s="397"/>
      <c r="N18" s="397"/>
      <c r="O18" s="397"/>
      <c r="P18" s="397"/>
      <c r="Q18" s="397"/>
      <c r="R18" s="397"/>
      <c r="S18" s="397"/>
      <c r="T18" s="397"/>
      <c r="U18" s="397"/>
    </row>
    <row r="19" spans="2:21" ht="31" x14ac:dyDescent="0.7">
      <c r="B19" s="72" t="s">
        <v>213</v>
      </c>
      <c r="C19" s="74">
        <v>2.0350000000000001</v>
      </c>
      <c r="D19" s="74">
        <v>1.39</v>
      </c>
      <c r="H19" s="397"/>
      <c r="I19" s="397"/>
      <c r="J19" s="397"/>
      <c r="K19" s="397"/>
      <c r="L19" s="397"/>
      <c r="M19" s="397"/>
      <c r="N19" s="397"/>
      <c r="O19" s="397"/>
      <c r="P19" s="397"/>
      <c r="Q19" s="397"/>
      <c r="R19" s="397"/>
      <c r="S19" s="397"/>
      <c r="T19" s="397"/>
      <c r="U19" s="397"/>
    </row>
    <row r="20" spans="2:21" ht="31" x14ac:dyDescent="0.7">
      <c r="B20" s="72" t="s">
        <v>258</v>
      </c>
      <c r="C20" s="74">
        <v>0.70599999999999996</v>
      </c>
      <c r="D20" s="74">
        <v>0.36</v>
      </c>
      <c r="H20" s="397"/>
      <c r="I20" s="397"/>
      <c r="J20" s="397"/>
      <c r="K20" s="397"/>
      <c r="L20" s="397"/>
      <c r="M20" s="397"/>
      <c r="N20" s="397"/>
      <c r="O20" s="397"/>
      <c r="P20" s="397"/>
      <c r="Q20" s="397"/>
      <c r="R20" s="397"/>
      <c r="S20" s="397"/>
      <c r="T20" s="397"/>
      <c r="U20" s="397"/>
    </row>
    <row r="21" spans="2:21" ht="31" x14ac:dyDescent="0.7">
      <c r="B21" s="72" t="s">
        <v>214</v>
      </c>
      <c r="C21" s="74">
        <v>1.33</v>
      </c>
      <c r="D21" s="74">
        <v>1.33</v>
      </c>
      <c r="H21" s="397"/>
      <c r="I21" s="397"/>
      <c r="J21" s="397"/>
      <c r="K21" s="397"/>
      <c r="L21" s="397"/>
      <c r="M21" s="397"/>
      <c r="N21" s="397"/>
      <c r="O21" s="397"/>
      <c r="P21" s="397"/>
      <c r="Q21" s="397"/>
      <c r="R21" s="397"/>
      <c r="S21" s="397"/>
      <c r="T21" s="397"/>
      <c r="U21" s="39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88F9-1F61-4A4D-BC4F-EF2E119AB1B2}">
  <sheetPr>
    <tabColor rgb="FFFFC000"/>
  </sheetPr>
  <dimension ref="B3:I53"/>
  <sheetViews>
    <sheetView workbookViewId="0">
      <selection activeCell="D12" sqref="D12"/>
    </sheetView>
  </sheetViews>
  <sheetFormatPr defaultRowHeight="14.5" x14ac:dyDescent="0.35"/>
  <cols>
    <col min="4" max="4" width="12.26953125" customWidth="1"/>
  </cols>
  <sheetData>
    <row r="3" spans="2:4" x14ac:dyDescent="0.35">
      <c r="B3" t="s">
        <v>0</v>
      </c>
    </row>
    <row r="4" spans="2:4" x14ac:dyDescent="0.35">
      <c r="B4" s="26" t="s">
        <v>743</v>
      </c>
    </row>
    <row r="5" spans="2:4" x14ac:dyDescent="0.35">
      <c r="C5" s="6" t="s">
        <v>194</v>
      </c>
    </row>
    <row r="6" spans="2:4" x14ac:dyDescent="0.35">
      <c r="C6" t="s">
        <v>2</v>
      </c>
    </row>
    <row r="7" spans="2:4" x14ac:dyDescent="0.35">
      <c r="C7" s="7" t="s">
        <v>195</v>
      </c>
    </row>
    <row r="8" spans="2:4" ht="34.5" x14ac:dyDescent="0.35">
      <c r="C8" s="8" t="s">
        <v>196</v>
      </c>
    </row>
    <row r="10" spans="2:4" x14ac:dyDescent="0.35">
      <c r="C10" s="19" t="s">
        <v>205</v>
      </c>
    </row>
    <row r="11" spans="2:4" x14ac:dyDescent="0.35">
      <c r="D11" s="18" t="s">
        <v>206</v>
      </c>
    </row>
    <row r="12" spans="2:4" x14ac:dyDescent="0.35">
      <c r="D12" s="18" t="s">
        <v>207</v>
      </c>
    </row>
    <row r="13" spans="2:4" x14ac:dyDescent="0.35">
      <c r="D13" s="18" t="s">
        <v>208</v>
      </c>
    </row>
    <row r="15" spans="2:4" ht="21" x14ac:dyDescent="0.5">
      <c r="B15" s="359" t="s">
        <v>263</v>
      </c>
    </row>
    <row r="16" spans="2:4" ht="26" x14ac:dyDescent="0.35">
      <c r="D16" s="52" t="s">
        <v>264</v>
      </c>
    </row>
    <row r="17" spans="2:7" x14ac:dyDescent="0.35">
      <c r="D17" t="s">
        <v>265</v>
      </c>
    </row>
    <row r="18" spans="2:7" x14ac:dyDescent="0.35">
      <c r="D18" t="s">
        <v>266</v>
      </c>
    </row>
    <row r="19" spans="2:7" x14ac:dyDescent="0.35">
      <c r="G19" s="27"/>
    </row>
    <row r="20" spans="2:7" x14ac:dyDescent="0.35">
      <c r="D20" s="26" t="s">
        <v>748</v>
      </c>
    </row>
    <row r="21" spans="2:7" x14ac:dyDescent="0.35">
      <c r="D21" t="s">
        <v>740</v>
      </c>
    </row>
    <row r="22" spans="2:7" x14ac:dyDescent="0.35">
      <c r="D22" t="s">
        <v>741</v>
      </c>
    </row>
    <row r="23" spans="2:7" x14ac:dyDescent="0.35">
      <c r="E23" t="s">
        <v>742</v>
      </c>
    </row>
    <row r="24" spans="2:7" x14ac:dyDescent="0.35">
      <c r="D24" t="s">
        <v>758</v>
      </c>
      <c r="E24" s="26" t="s">
        <v>759</v>
      </c>
    </row>
    <row r="25" spans="2:7" x14ac:dyDescent="0.35">
      <c r="E25" s="26"/>
    </row>
    <row r="26" spans="2:7" x14ac:dyDescent="0.35">
      <c r="E26" s="26"/>
    </row>
    <row r="27" spans="2:7" x14ac:dyDescent="0.35">
      <c r="E27" s="26"/>
    </row>
    <row r="28" spans="2:7" x14ac:dyDescent="0.35">
      <c r="E28" s="26"/>
    </row>
    <row r="29" spans="2:7" x14ac:dyDescent="0.35">
      <c r="B29" s="26" t="s">
        <v>744</v>
      </c>
      <c r="C29" t="s">
        <v>326</v>
      </c>
    </row>
    <row r="30" spans="2:7" x14ac:dyDescent="0.35">
      <c r="D30" s="59" t="s">
        <v>323</v>
      </c>
      <c r="E30" s="60" t="s">
        <v>322</v>
      </c>
    </row>
    <row r="31" spans="2:7" x14ac:dyDescent="0.35">
      <c r="D31" s="66" t="s">
        <v>321</v>
      </c>
      <c r="E31" s="66"/>
    </row>
    <row r="32" spans="2:7" x14ac:dyDescent="0.35">
      <c r="D32" s="59" t="s">
        <v>320</v>
      </c>
      <c r="E32" s="60" t="s">
        <v>319</v>
      </c>
    </row>
    <row r="33" spans="2:9" x14ac:dyDescent="0.35">
      <c r="D33" s="59" t="s">
        <v>318</v>
      </c>
      <c r="E33" s="60" t="s">
        <v>317</v>
      </c>
    </row>
    <row r="34" spans="2:9" x14ac:dyDescent="0.35">
      <c r="D34" s="59" t="s">
        <v>316</v>
      </c>
      <c r="E34" s="60" t="s">
        <v>315</v>
      </c>
    </row>
    <row r="35" spans="2:9" x14ac:dyDescent="0.35">
      <c r="D35" s="59" t="s">
        <v>314</v>
      </c>
      <c r="E35" s="60" t="s">
        <v>313</v>
      </c>
    </row>
    <row r="37" spans="2:9" x14ac:dyDescent="0.35">
      <c r="D37" s="62" t="s">
        <v>323</v>
      </c>
      <c r="E37" s="403" t="s">
        <v>327</v>
      </c>
      <c r="F37" s="404"/>
      <c r="G37" s="404"/>
      <c r="H37" s="404"/>
      <c r="I37" s="404"/>
    </row>
    <row r="38" spans="2:9" x14ac:dyDescent="0.35">
      <c r="D38" s="406" t="s">
        <v>321</v>
      </c>
      <c r="E38" s="404"/>
      <c r="F38" s="404"/>
      <c r="G38" s="404"/>
      <c r="H38" s="404"/>
      <c r="I38" s="404"/>
    </row>
    <row r="39" spans="2:9" x14ac:dyDescent="0.35">
      <c r="D39" s="62" t="s">
        <v>320</v>
      </c>
      <c r="E39" s="403" t="s">
        <v>328</v>
      </c>
      <c r="F39" s="404"/>
      <c r="G39" s="404"/>
      <c r="H39" s="404"/>
      <c r="I39" s="404"/>
    </row>
    <row r="40" spans="2:9" x14ac:dyDescent="0.35">
      <c r="D40" s="62" t="s">
        <v>318</v>
      </c>
      <c r="E40" s="403" t="s">
        <v>317</v>
      </c>
      <c r="F40" s="404"/>
      <c r="G40" s="404"/>
      <c r="H40" s="404"/>
      <c r="I40" s="404"/>
    </row>
    <row r="41" spans="2:9" x14ac:dyDescent="0.35">
      <c r="D41" s="62" t="s">
        <v>316</v>
      </c>
      <c r="E41" s="403" t="s">
        <v>329</v>
      </c>
      <c r="F41" s="404"/>
      <c r="G41" s="404"/>
      <c r="H41" s="404"/>
      <c r="I41" s="404"/>
    </row>
    <row r="42" spans="2:9" x14ac:dyDescent="0.35">
      <c r="D42" s="62" t="s">
        <v>314</v>
      </c>
      <c r="E42" s="403" t="s">
        <v>313</v>
      </c>
      <c r="F42" s="404"/>
      <c r="G42" s="404"/>
      <c r="H42" s="404"/>
      <c r="I42" s="404"/>
    </row>
    <row r="43" spans="2:9" x14ac:dyDescent="0.35">
      <c r="D43" s="62" t="s">
        <v>312</v>
      </c>
      <c r="E43" s="405" t="s">
        <v>311</v>
      </c>
      <c r="F43" s="404"/>
      <c r="G43" s="404"/>
      <c r="H43" s="404"/>
      <c r="I43" s="404"/>
    </row>
    <row r="45" spans="2:9" x14ac:dyDescent="0.35">
      <c r="B45" s="26" t="s">
        <v>398</v>
      </c>
      <c r="C45" t="s">
        <v>336</v>
      </c>
    </row>
    <row r="46" spans="2:9" x14ac:dyDescent="0.35">
      <c r="D46" s="76" t="s">
        <v>335</v>
      </c>
    </row>
    <row r="47" spans="2:9" x14ac:dyDescent="0.35">
      <c r="D47" s="77">
        <v>45261</v>
      </c>
    </row>
    <row r="48" spans="2:9" x14ac:dyDescent="0.35">
      <c r="D48" s="6" t="s">
        <v>337</v>
      </c>
    </row>
    <row r="49" spans="2:5" x14ac:dyDescent="0.35">
      <c r="E49" t="s">
        <v>338</v>
      </c>
    </row>
    <row r="51" spans="2:5" x14ac:dyDescent="0.35">
      <c r="B51" t="s">
        <v>743</v>
      </c>
    </row>
    <row r="52" spans="2:5" x14ac:dyDescent="0.35">
      <c r="C52" t="s">
        <v>788</v>
      </c>
    </row>
    <row r="53" spans="2:5" x14ac:dyDescent="0.35">
      <c r="C53" t="s">
        <v>789</v>
      </c>
    </row>
  </sheetData>
  <mergeCells count="7">
    <mergeCell ref="E42:I42"/>
    <mergeCell ref="E43:I43"/>
    <mergeCell ref="E37:I37"/>
    <mergeCell ref="D38:I38"/>
    <mergeCell ref="E39:I39"/>
    <mergeCell ref="E40:I40"/>
    <mergeCell ref="E41:I41"/>
  </mergeCells>
  <hyperlinks>
    <hyperlink ref="C7" r:id="rId1" display="https://data.medicaid.gov/dataset/6165f45b-ca93-5bb5-9d06-db29c692a360" xr:uid="{0AE34610-5466-4B75-A18E-416C26E84D22}"/>
    <hyperlink ref="C5" r:id="rId2" display="https://data.medicaid.gov/dataset/6165f45b-ca93-5bb5-9d06-db29c692a360/data?conditions%5B0%5D%5Bproperty%5D=report_date&amp;conditions%5B0%5D%5Bvalue%5D=2021-04-01&amp;conditions%5B0%5D%5Boperator%5D=%3D&amp;conditions%5B1%5D%5Bproperty%5D=preliminary_updated&amp;conditions%5B1%5D%5Bvalue%5D=U&amp;conditions%5B1%5D%5Boperator%5D=%3D" xr:uid="{DCFB5FF9-A21F-43E1-A19B-A34880E4E733}"/>
    <hyperlink ref="D48" r:id="rId3" xr:uid="{982D85CE-96F1-4DD1-B733-250AE0DD7BF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2E4F5-6C61-4EC4-A70B-8CE2C12163BA}">
  <sheetPr>
    <tabColor rgb="FFC00000"/>
  </sheetPr>
  <dimension ref="A1:L72"/>
  <sheetViews>
    <sheetView topLeftCell="A6" zoomScale="75" zoomScaleNormal="75" workbookViewId="0">
      <selection activeCell="E19" sqref="E19"/>
    </sheetView>
  </sheetViews>
  <sheetFormatPr defaultColWidth="9.1796875" defaultRowHeight="14.5" x14ac:dyDescent="0.35"/>
  <cols>
    <col min="1" max="1" width="14.7265625" style="68" customWidth="1"/>
    <col min="2" max="2" width="25" style="68" customWidth="1"/>
    <col min="3" max="3" width="29.1796875" style="68" customWidth="1"/>
    <col min="4" max="11" width="14.54296875" style="68" customWidth="1"/>
    <col min="12" max="16384" width="9.1796875" style="68"/>
  </cols>
  <sheetData>
    <row r="1" spans="1:11" x14ac:dyDescent="0.35">
      <c r="A1" s="67" t="s">
        <v>262</v>
      </c>
    </row>
    <row r="2" spans="1:11" x14ac:dyDescent="0.35">
      <c r="B2" s="67" t="s">
        <v>331</v>
      </c>
      <c r="C2" s="67"/>
    </row>
    <row r="3" spans="1:11" ht="58" x14ac:dyDescent="0.35">
      <c r="B3" s="388"/>
      <c r="C3" s="389"/>
      <c r="D3" s="390" t="s">
        <v>253</v>
      </c>
      <c r="E3" s="390" t="s">
        <v>254</v>
      </c>
      <c r="F3" s="390" t="s">
        <v>255</v>
      </c>
      <c r="G3" s="390" t="s">
        <v>256</v>
      </c>
      <c r="H3" s="390" t="s">
        <v>213</v>
      </c>
      <c r="I3" s="390" t="s">
        <v>257</v>
      </c>
      <c r="J3" s="390" t="s">
        <v>258</v>
      </c>
      <c r="K3" s="391" t="s">
        <v>214</v>
      </c>
    </row>
    <row r="4" spans="1:11" x14ac:dyDescent="0.35">
      <c r="A4" s="367" t="s">
        <v>767</v>
      </c>
      <c r="B4" s="384" t="s">
        <v>782</v>
      </c>
      <c r="C4" s="385"/>
      <c r="D4" s="392">
        <f>'Eligibility 2024'!S7</f>
        <v>2.21</v>
      </c>
      <c r="E4" s="392">
        <f>'Eligibility 2024'!T7</f>
        <v>1.9430000000000001</v>
      </c>
      <c r="F4" s="392">
        <f>'Eligibility 2024'!U7</f>
        <v>1.899</v>
      </c>
      <c r="G4" s="392">
        <f>'Eligibility 2024'!V7</f>
        <v>2.847</v>
      </c>
      <c r="H4" s="392">
        <f>'Eligibility 2024'!W7</f>
        <v>2.0350000000000001</v>
      </c>
      <c r="I4" s="392" t="str">
        <f>'Eligibility 2024'!X7</f>
        <v>N/A</v>
      </c>
      <c r="J4" s="392">
        <f>'Eligibility 2024'!Y7</f>
        <v>0.70599999999999996</v>
      </c>
      <c r="K4" s="393">
        <f>'Eligibility 2024'!Z7</f>
        <v>1.33</v>
      </c>
    </row>
    <row r="5" spans="1:11" x14ac:dyDescent="0.35">
      <c r="B5" s="68" t="s">
        <v>260</v>
      </c>
      <c r="D5" s="70"/>
      <c r="E5" s="70"/>
      <c r="F5" s="70"/>
      <c r="G5" s="70"/>
      <c r="H5" s="70"/>
      <c r="I5" s="70"/>
      <c r="J5" s="70" t="str">
        <f>'Eligibility 2024'!Y8</f>
        <v>uses %</v>
      </c>
      <c r="K5" s="70" t="s">
        <v>261</v>
      </c>
    </row>
    <row r="7" spans="1:11" x14ac:dyDescent="0.35">
      <c r="B7" s="68" t="s">
        <v>332</v>
      </c>
    </row>
    <row r="8" spans="1:11" ht="29" x14ac:dyDescent="0.35">
      <c r="B8" s="379"/>
      <c r="C8" s="369"/>
      <c r="D8" s="380" t="s">
        <v>270</v>
      </c>
      <c r="E8" s="380" t="s">
        <v>271</v>
      </c>
      <c r="F8" s="380" t="s">
        <v>272</v>
      </c>
      <c r="G8" s="380" t="s">
        <v>273</v>
      </c>
      <c r="H8" s="380" t="s">
        <v>274</v>
      </c>
      <c r="I8" s="381" t="s">
        <v>275</v>
      </c>
    </row>
    <row r="9" spans="1:11" x14ac:dyDescent="0.35">
      <c r="B9" s="371" t="s">
        <v>364</v>
      </c>
      <c r="C9" s="68" t="s">
        <v>739</v>
      </c>
      <c r="D9" s="71">
        <f>'PMPA-KFF'!B6</f>
        <v>7403</v>
      </c>
      <c r="E9" s="71">
        <f>'PMPA-KFF'!C6</f>
        <v>15344</v>
      </c>
      <c r="F9" s="71">
        <f>'PMPA-KFF'!D6</f>
        <v>17734</v>
      </c>
      <c r="G9" s="71">
        <f>'PMPA-KFF'!E6</f>
        <v>4731</v>
      </c>
      <c r="H9" s="71">
        <f>'PMPA-KFF'!F6</f>
        <v>3143</v>
      </c>
      <c r="I9" s="382">
        <f>'PMPA-KFF'!G6</f>
        <v>6678</v>
      </c>
    </row>
    <row r="10" spans="1:11" x14ac:dyDescent="0.35">
      <c r="B10" s="371"/>
      <c r="I10" s="383"/>
    </row>
    <row r="11" spans="1:11" x14ac:dyDescent="0.35">
      <c r="B11" s="371"/>
      <c r="I11" s="383"/>
    </row>
    <row r="12" spans="1:11" x14ac:dyDescent="0.35">
      <c r="B12" s="371" t="s">
        <v>365</v>
      </c>
      <c r="C12" s="68" t="s">
        <v>590</v>
      </c>
      <c r="D12" s="71">
        <f>'PMPA-MACPAC'!C16</f>
        <v>8651</v>
      </c>
      <c r="E12" s="71">
        <f>'PMPA-MACPAC'!M16</f>
        <v>18514</v>
      </c>
      <c r="F12" s="71">
        <f>'PMPA-MACPAC'!K16</f>
        <v>23935</v>
      </c>
      <c r="G12" s="71">
        <f>'PMPA-MACPAC'!I16</f>
        <v>5462</v>
      </c>
      <c r="H12" s="71">
        <f>'PMPA-MACPAC'!E16</f>
        <v>3584</v>
      </c>
      <c r="I12" s="382">
        <f>'PMPA-MACPAC'!G16</f>
        <v>7486</v>
      </c>
    </row>
    <row r="13" spans="1:11" x14ac:dyDescent="0.35">
      <c r="B13" s="371" t="s">
        <v>366</v>
      </c>
      <c r="C13" s="68" t="s">
        <v>590</v>
      </c>
      <c r="D13" s="71">
        <f>'PMPA-MACPAC'!D16</f>
        <v>9175</v>
      </c>
      <c r="E13" s="71">
        <f>'PMPA-MACPAC'!N16</f>
        <v>24247</v>
      </c>
      <c r="F13" s="71">
        <f>'PMPA-MACPAC'!L16</f>
        <v>26762</v>
      </c>
      <c r="G13" s="71">
        <f>'PMPA-MACPAC'!J16</f>
        <v>6388</v>
      </c>
      <c r="H13" s="71">
        <f>'PMPA-MACPAC'!F16</f>
        <v>3591</v>
      </c>
      <c r="I13" s="382">
        <f>'PMPA-MACPAC'!H16</f>
        <v>7508</v>
      </c>
    </row>
    <row r="14" spans="1:11" x14ac:dyDescent="0.35">
      <c r="B14" s="371" t="s">
        <v>365</v>
      </c>
      <c r="C14" s="68" t="s">
        <v>739</v>
      </c>
      <c r="D14" s="71">
        <f>'PMPA-MACPAC'!C10</f>
        <v>9039</v>
      </c>
      <c r="E14" s="71">
        <f>'PMPA-MACPAC'!M10</f>
        <v>19344</v>
      </c>
      <c r="F14" s="71">
        <f>'PMPA-MACPAC'!K10</f>
        <v>25008</v>
      </c>
      <c r="G14" s="71">
        <f>'PMPA-MACPAC'!I10</f>
        <v>5707</v>
      </c>
      <c r="H14" s="71">
        <f>'PMPA-MACPAC'!E10</f>
        <v>3745</v>
      </c>
      <c r="I14" s="382">
        <f>'PMPA-MACPAC'!G10</f>
        <v>7822</v>
      </c>
    </row>
    <row r="15" spans="1:11" x14ac:dyDescent="0.35">
      <c r="A15" s="367" t="s">
        <v>767</v>
      </c>
      <c r="B15" s="384" t="s">
        <v>366</v>
      </c>
      <c r="C15" s="385" t="s">
        <v>739</v>
      </c>
      <c r="D15" s="386">
        <f>'PMPA-MACPAC'!D10</f>
        <v>9586</v>
      </c>
      <c r="E15" s="386">
        <f>'PMPA-MACPAC'!N10</f>
        <v>25334</v>
      </c>
      <c r="F15" s="386">
        <f>'PMPA-MACPAC'!L10</f>
        <v>27962</v>
      </c>
      <c r="G15" s="386">
        <f>'PMPA-MACPAC'!J10</f>
        <v>6674</v>
      </c>
      <c r="H15" s="386">
        <f>'PMPA-MACPAC'!F10</f>
        <v>3752</v>
      </c>
      <c r="I15" s="387">
        <f>'PMPA-MACPAC'!H10</f>
        <v>7845</v>
      </c>
    </row>
    <row r="17" spans="2:5" x14ac:dyDescent="0.35">
      <c r="C17" s="368" t="s">
        <v>768</v>
      </c>
      <c r="D17" s="369"/>
      <c r="E17" s="370"/>
    </row>
    <row r="18" spans="2:5" ht="29" x14ac:dyDescent="0.35">
      <c r="C18" s="371"/>
      <c r="D18" s="372" t="s">
        <v>769</v>
      </c>
      <c r="E18" s="373" t="s">
        <v>770</v>
      </c>
    </row>
    <row r="19" spans="2:5" x14ac:dyDescent="0.35">
      <c r="C19" s="371" t="s">
        <v>633</v>
      </c>
      <c r="D19" s="374">
        <f>'KFF Premium Cost Sharing'!Q3</f>
        <v>1.51</v>
      </c>
      <c r="E19" s="375">
        <f>'KFF Premium Cost Sharing'!Q8</f>
        <v>37.51</v>
      </c>
    </row>
    <row r="20" spans="2:5" x14ac:dyDescent="0.35">
      <c r="C20" s="371" t="s">
        <v>637</v>
      </c>
      <c r="D20" s="374">
        <f>'KFF Premium Cost Sharing'!S3</f>
        <v>2.0099999999999998</v>
      </c>
      <c r="E20" s="375">
        <f>'KFF Premium Cost Sharing'!S8</f>
        <v>139.34</v>
      </c>
    </row>
    <row r="21" spans="2:5" x14ac:dyDescent="0.35">
      <c r="C21" s="371" t="s">
        <v>652</v>
      </c>
      <c r="D21" s="374">
        <f>'KFF Premium Cost Sharing'!U3</f>
        <v>2.5099999999999998</v>
      </c>
      <c r="E21" s="375">
        <f>'KFF Premium Cost Sharing'!U8</f>
        <v>332.76</v>
      </c>
    </row>
    <row r="22" spans="2:5" x14ac:dyDescent="0.35">
      <c r="C22" s="371" t="s">
        <v>653</v>
      </c>
      <c r="D22" s="374">
        <f>'KFF Premium Cost Sharing'!W3</f>
        <v>3.01</v>
      </c>
      <c r="E22" s="375">
        <f>'KFF Premium Cost Sharing'!W8</f>
        <v>463.34</v>
      </c>
    </row>
    <row r="23" spans="2:5" x14ac:dyDescent="0.35">
      <c r="C23" s="371" t="s">
        <v>771</v>
      </c>
      <c r="D23" s="374">
        <f>'KFF Premium Cost Sharing'!Y3</f>
        <v>3.51</v>
      </c>
      <c r="E23" s="375">
        <f>'KFF Premium Cost Sharing'!Y8</f>
        <v>514.42999999999995</v>
      </c>
    </row>
    <row r="24" spans="2:5" x14ac:dyDescent="0.35">
      <c r="C24" s="376" t="s">
        <v>772</v>
      </c>
      <c r="D24" s="377"/>
      <c r="E24" s="378"/>
    </row>
    <row r="25" spans="2:5" x14ac:dyDescent="0.35">
      <c r="C25" s="68" t="s">
        <v>773</v>
      </c>
    </row>
    <row r="26" spans="2:5" x14ac:dyDescent="0.35">
      <c r="C26" s="68" t="s">
        <v>774</v>
      </c>
    </row>
    <row r="32" spans="2:5" x14ac:dyDescent="0.35">
      <c r="B32" s="394" t="s">
        <v>775</v>
      </c>
    </row>
    <row r="33" spans="1:12" x14ac:dyDescent="0.35">
      <c r="A33" s="395"/>
      <c r="B33" s="395"/>
      <c r="C33" s="395"/>
      <c r="D33" s="395"/>
      <c r="E33" s="395"/>
      <c r="F33" s="395"/>
      <c r="G33" s="395"/>
      <c r="H33" s="395"/>
      <c r="I33" s="395"/>
      <c r="J33" s="395"/>
      <c r="K33" s="395"/>
      <c r="L33" s="395"/>
    </row>
    <row r="34" spans="1:12" x14ac:dyDescent="0.35">
      <c r="A34" s="395"/>
      <c r="B34" s="395"/>
      <c r="C34" s="395"/>
      <c r="D34" s="395"/>
      <c r="E34" s="395"/>
      <c r="F34" s="395"/>
      <c r="G34" s="395"/>
      <c r="H34" s="395"/>
      <c r="I34" s="395"/>
      <c r="J34" s="395"/>
      <c r="K34" s="395"/>
      <c r="L34" s="395"/>
    </row>
    <row r="35" spans="1:12" x14ac:dyDescent="0.35">
      <c r="A35" s="395"/>
      <c r="B35" s="395"/>
      <c r="C35" s="395"/>
      <c r="D35" s="395"/>
      <c r="E35" s="395"/>
      <c r="F35" s="395"/>
      <c r="G35" s="395"/>
      <c r="H35" s="395"/>
      <c r="I35" s="395"/>
      <c r="J35" s="395"/>
      <c r="K35" s="395"/>
      <c r="L35" s="395"/>
    </row>
    <row r="36" spans="1:12" x14ac:dyDescent="0.35">
      <c r="A36" s="395"/>
      <c r="B36" s="395"/>
      <c r="C36" s="395"/>
      <c r="D36" s="395"/>
      <c r="E36" s="395"/>
      <c r="F36" s="395"/>
      <c r="G36" s="395"/>
      <c r="H36" s="395"/>
      <c r="I36" s="395"/>
      <c r="J36" s="395"/>
      <c r="K36" s="395"/>
      <c r="L36" s="395"/>
    </row>
    <row r="37" spans="1:12" x14ac:dyDescent="0.35">
      <c r="A37" s="395"/>
      <c r="B37" s="395"/>
      <c r="C37" s="395"/>
      <c r="D37" s="395"/>
      <c r="E37" s="395"/>
      <c r="F37" s="395"/>
      <c r="G37" s="395"/>
      <c r="H37" s="395"/>
      <c r="I37" s="395"/>
      <c r="J37" s="395"/>
      <c r="K37" s="395"/>
      <c r="L37" s="395"/>
    </row>
    <row r="38" spans="1:12" x14ac:dyDescent="0.35">
      <c r="A38" s="395"/>
      <c r="B38" s="395"/>
      <c r="C38" s="395"/>
      <c r="D38" s="395"/>
      <c r="E38" s="395"/>
      <c r="F38" s="395"/>
      <c r="G38" s="395"/>
      <c r="H38" s="395"/>
      <c r="I38" s="395"/>
      <c r="J38" s="395"/>
      <c r="K38" s="395"/>
      <c r="L38" s="395"/>
    </row>
    <row r="39" spans="1:12" x14ac:dyDescent="0.35">
      <c r="A39" s="395"/>
      <c r="B39" s="395"/>
      <c r="C39" s="395"/>
      <c r="D39" s="395"/>
      <c r="E39" s="395"/>
      <c r="F39" s="395"/>
      <c r="G39" s="395"/>
      <c r="H39" s="395"/>
      <c r="I39" s="395"/>
      <c r="J39" s="395"/>
      <c r="K39" s="395"/>
      <c r="L39" s="395"/>
    </row>
    <row r="40" spans="1:12" x14ac:dyDescent="0.35">
      <c r="A40" s="395"/>
      <c r="B40" s="395"/>
      <c r="C40" s="395"/>
      <c r="D40" s="395"/>
      <c r="E40" s="395"/>
      <c r="F40" s="395"/>
      <c r="G40" s="395"/>
      <c r="H40" s="395"/>
      <c r="I40" s="395"/>
      <c r="J40" s="395"/>
      <c r="K40" s="395"/>
      <c r="L40" s="395"/>
    </row>
    <row r="41" spans="1:12" x14ac:dyDescent="0.35">
      <c r="A41" s="395"/>
      <c r="B41" s="395"/>
      <c r="C41" s="395"/>
      <c r="D41" s="395"/>
      <c r="E41" s="395"/>
      <c r="F41" s="395"/>
      <c r="G41" s="395"/>
      <c r="H41" s="395"/>
      <c r="I41" s="395"/>
      <c r="J41" s="395"/>
      <c r="K41" s="395"/>
      <c r="L41" s="395"/>
    </row>
    <row r="42" spans="1:12" x14ac:dyDescent="0.35">
      <c r="A42" s="395"/>
      <c r="B42" s="395"/>
      <c r="C42" s="395"/>
      <c r="D42" s="395"/>
      <c r="E42" s="395"/>
      <c r="F42" s="395"/>
      <c r="G42" s="395"/>
      <c r="H42" s="395"/>
      <c r="I42" s="395"/>
      <c r="J42" s="395"/>
      <c r="K42" s="395"/>
      <c r="L42" s="395"/>
    </row>
    <row r="43" spans="1:12" x14ac:dyDescent="0.35">
      <c r="A43" s="395"/>
      <c r="B43" s="395"/>
      <c r="C43" s="395"/>
      <c r="D43" s="395"/>
      <c r="E43" s="395"/>
      <c r="F43" s="395"/>
      <c r="G43" s="395"/>
      <c r="H43" s="395"/>
      <c r="I43" s="395"/>
      <c r="J43" s="395"/>
      <c r="K43" s="395"/>
      <c r="L43" s="395"/>
    </row>
    <row r="44" spans="1:12" x14ac:dyDescent="0.35">
      <c r="A44" s="395"/>
      <c r="B44" s="395"/>
      <c r="C44" s="395"/>
      <c r="D44" s="395"/>
      <c r="E44" s="395"/>
      <c r="F44" s="395"/>
      <c r="G44" s="395"/>
      <c r="H44" s="395"/>
      <c r="I44" s="395"/>
      <c r="J44" s="395"/>
      <c r="K44" s="395"/>
      <c r="L44" s="395"/>
    </row>
    <row r="45" spans="1:12" x14ac:dyDescent="0.35">
      <c r="A45" s="395"/>
      <c r="B45" s="395"/>
      <c r="C45" s="395"/>
      <c r="D45" s="395"/>
      <c r="E45" s="395"/>
      <c r="F45" s="395"/>
      <c r="G45" s="395"/>
      <c r="H45" s="395"/>
      <c r="I45" s="395"/>
      <c r="J45" s="395"/>
      <c r="K45" s="395"/>
      <c r="L45" s="395"/>
    </row>
    <row r="46" spans="1:12" x14ac:dyDescent="0.35">
      <c r="A46" s="395"/>
      <c r="B46" s="395"/>
      <c r="C46" s="395"/>
      <c r="D46" s="395"/>
      <c r="E46" s="395"/>
      <c r="F46" s="395"/>
      <c r="G46" s="395"/>
      <c r="H46" s="395"/>
      <c r="I46" s="395"/>
      <c r="J46" s="395"/>
      <c r="K46" s="395"/>
      <c r="L46" s="395"/>
    </row>
    <row r="47" spans="1:12" x14ac:dyDescent="0.35">
      <c r="A47" s="395"/>
      <c r="B47" s="395"/>
      <c r="C47" s="395"/>
      <c r="D47" s="395"/>
      <c r="E47" s="395"/>
      <c r="F47" s="395"/>
      <c r="G47" s="395"/>
      <c r="H47" s="395"/>
      <c r="I47" s="395"/>
      <c r="J47" s="395"/>
      <c r="K47" s="395"/>
      <c r="L47" s="395"/>
    </row>
    <row r="48" spans="1:12" x14ac:dyDescent="0.35">
      <c r="A48" s="395"/>
      <c r="B48" s="395"/>
      <c r="C48" s="395"/>
      <c r="D48" s="395"/>
      <c r="E48" s="395"/>
      <c r="F48" s="395"/>
      <c r="G48" s="395"/>
      <c r="H48" s="395"/>
      <c r="I48" s="395"/>
      <c r="J48" s="395"/>
      <c r="K48" s="395"/>
      <c r="L48" s="395"/>
    </row>
    <row r="49" spans="1:12" x14ac:dyDescent="0.35">
      <c r="A49" s="395"/>
      <c r="B49" s="395"/>
      <c r="C49" s="395"/>
      <c r="D49" s="395"/>
      <c r="E49" s="395"/>
      <c r="F49" s="395"/>
      <c r="G49" s="395"/>
      <c r="H49" s="395"/>
      <c r="I49" s="395"/>
      <c r="J49" s="395"/>
      <c r="K49" s="395"/>
      <c r="L49" s="395"/>
    </row>
    <row r="50" spans="1:12" x14ac:dyDescent="0.35">
      <c r="A50" s="395"/>
      <c r="B50" s="395"/>
      <c r="C50" s="395"/>
      <c r="D50" s="395"/>
      <c r="E50" s="395"/>
      <c r="F50" s="395"/>
      <c r="G50" s="395"/>
      <c r="H50" s="395"/>
      <c r="I50" s="395"/>
      <c r="J50" s="395"/>
      <c r="K50" s="395"/>
      <c r="L50" s="395"/>
    </row>
    <row r="51" spans="1:12" x14ac:dyDescent="0.35">
      <c r="A51" s="395"/>
      <c r="B51" s="395"/>
      <c r="C51" s="395"/>
      <c r="D51" s="395"/>
      <c r="E51" s="395"/>
      <c r="F51" s="395"/>
      <c r="G51" s="395"/>
      <c r="H51" s="395"/>
      <c r="I51" s="395"/>
      <c r="J51" s="395"/>
      <c r="K51" s="395"/>
      <c r="L51" s="395"/>
    </row>
    <row r="52" spans="1:12" x14ac:dyDescent="0.35">
      <c r="A52" s="395"/>
      <c r="B52" s="395"/>
      <c r="C52" s="395"/>
      <c r="D52" s="395"/>
      <c r="E52" s="395"/>
      <c r="F52" s="395"/>
      <c r="G52" s="395"/>
      <c r="H52" s="395"/>
      <c r="I52" s="395"/>
      <c r="J52" s="395"/>
      <c r="K52" s="395"/>
      <c r="L52" s="395"/>
    </row>
    <row r="53" spans="1:12" x14ac:dyDescent="0.35">
      <c r="A53" s="395"/>
      <c r="B53" s="395"/>
      <c r="C53" s="395"/>
      <c r="D53" s="395"/>
      <c r="E53" s="395"/>
      <c r="F53" s="395"/>
      <c r="G53" s="395"/>
      <c r="H53" s="395"/>
      <c r="I53" s="395"/>
      <c r="J53" s="395"/>
      <c r="K53" s="395"/>
      <c r="L53" s="395"/>
    </row>
    <row r="54" spans="1:12" x14ac:dyDescent="0.35">
      <c r="A54" s="395"/>
      <c r="B54" s="395"/>
      <c r="C54" s="395"/>
      <c r="D54" s="395"/>
      <c r="E54" s="395"/>
      <c r="F54" s="395"/>
      <c r="G54" s="395"/>
      <c r="H54" s="395"/>
      <c r="I54" s="395"/>
      <c r="J54" s="395"/>
      <c r="K54" s="395"/>
      <c r="L54" s="395"/>
    </row>
    <row r="55" spans="1:12" x14ac:dyDescent="0.35">
      <c r="A55" s="395"/>
      <c r="B55" s="395"/>
      <c r="C55" s="395"/>
      <c r="D55" s="395"/>
      <c r="E55" s="395"/>
      <c r="F55" s="395"/>
      <c r="G55" s="395"/>
      <c r="H55" s="395"/>
      <c r="I55" s="395"/>
      <c r="J55" s="395"/>
      <c r="K55" s="395"/>
      <c r="L55" s="395"/>
    </row>
    <row r="56" spans="1:12" x14ac:dyDescent="0.35">
      <c r="A56" s="395"/>
      <c r="B56" s="395"/>
      <c r="C56" s="395"/>
      <c r="D56" s="395"/>
      <c r="E56" s="395"/>
      <c r="F56" s="395"/>
      <c r="G56" s="395"/>
      <c r="H56" s="395"/>
      <c r="I56" s="395"/>
      <c r="J56" s="395"/>
      <c r="K56" s="395"/>
      <c r="L56" s="395"/>
    </row>
    <row r="57" spans="1:12" x14ac:dyDescent="0.35">
      <c r="A57" s="395"/>
      <c r="B57" s="395"/>
      <c r="C57" s="395"/>
      <c r="D57" s="395"/>
      <c r="E57" s="395"/>
      <c r="F57" s="395"/>
      <c r="G57" s="395"/>
      <c r="H57" s="395"/>
      <c r="I57" s="395"/>
      <c r="J57" s="395"/>
      <c r="K57" s="395"/>
      <c r="L57" s="395"/>
    </row>
    <row r="58" spans="1:12" x14ac:dyDescent="0.35">
      <c r="A58" s="395"/>
      <c r="B58" s="395"/>
      <c r="C58" s="395"/>
      <c r="D58" s="395"/>
      <c r="E58" s="395"/>
      <c r="F58" s="395"/>
      <c r="G58" s="395"/>
      <c r="H58" s="395"/>
      <c r="I58" s="395"/>
      <c r="J58" s="395"/>
      <c r="K58" s="395"/>
      <c r="L58" s="395"/>
    </row>
    <row r="59" spans="1:12" x14ac:dyDescent="0.35">
      <c r="A59" s="395"/>
      <c r="B59" s="395"/>
      <c r="C59" s="395"/>
      <c r="D59" s="395"/>
      <c r="E59" s="395"/>
      <c r="F59" s="395"/>
      <c r="G59" s="395"/>
      <c r="H59" s="395"/>
      <c r="I59" s="395"/>
      <c r="J59" s="395"/>
      <c r="K59" s="395"/>
      <c r="L59" s="395"/>
    </row>
    <row r="60" spans="1:12" x14ac:dyDescent="0.35">
      <c r="A60" s="395"/>
      <c r="B60" s="395"/>
      <c r="C60" s="395"/>
      <c r="D60" s="395"/>
      <c r="E60" s="395"/>
      <c r="F60" s="395"/>
      <c r="G60" s="395"/>
      <c r="H60" s="395"/>
      <c r="I60" s="395"/>
      <c r="J60" s="395"/>
      <c r="K60" s="395"/>
      <c r="L60" s="395"/>
    </row>
    <row r="61" spans="1:12" x14ac:dyDescent="0.35">
      <c r="A61" s="395"/>
      <c r="B61" s="395"/>
      <c r="C61" s="395"/>
      <c r="D61" s="395"/>
      <c r="E61" s="395"/>
      <c r="F61" s="395"/>
      <c r="G61" s="395"/>
      <c r="H61" s="395"/>
      <c r="I61" s="395"/>
      <c r="J61" s="395"/>
      <c r="K61" s="395"/>
      <c r="L61" s="395"/>
    </row>
    <row r="62" spans="1:12" x14ac:dyDescent="0.35">
      <c r="A62" s="395"/>
      <c r="B62" s="395"/>
      <c r="C62" s="395"/>
      <c r="D62" s="395"/>
      <c r="E62" s="395"/>
      <c r="F62" s="395"/>
      <c r="G62" s="395"/>
      <c r="H62" s="395"/>
      <c r="I62" s="395"/>
      <c r="J62" s="395"/>
      <c r="K62" s="395"/>
      <c r="L62" s="395"/>
    </row>
    <row r="63" spans="1:12" x14ac:dyDescent="0.35">
      <c r="A63" s="395"/>
      <c r="B63" s="395"/>
      <c r="C63" s="395"/>
      <c r="D63" s="395"/>
      <c r="E63" s="395"/>
      <c r="F63" s="395"/>
      <c r="G63" s="395"/>
      <c r="H63" s="395"/>
      <c r="I63" s="395"/>
      <c r="J63" s="395"/>
      <c r="K63" s="395"/>
      <c r="L63" s="395"/>
    </row>
    <row r="64" spans="1:12" x14ac:dyDescent="0.35">
      <c r="A64" s="395"/>
      <c r="B64" s="395"/>
      <c r="C64" s="395"/>
      <c r="D64" s="395"/>
      <c r="E64" s="395"/>
      <c r="F64" s="395"/>
      <c r="G64" s="395"/>
      <c r="H64" s="395"/>
      <c r="I64" s="395"/>
      <c r="J64" s="395"/>
      <c r="K64" s="395"/>
      <c r="L64" s="395"/>
    </row>
    <row r="65" spans="1:12" x14ac:dyDescent="0.35">
      <c r="A65" s="395"/>
      <c r="B65" s="395"/>
      <c r="C65" s="395"/>
      <c r="D65" s="395"/>
      <c r="E65" s="395"/>
      <c r="F65" s="395"/>
      <c r="G65" s="395"/>
      <c r="H65" s="395"/>
      <c r="I65" s="395"/>
      <c r="J65" s="395"/>
      <c r="K65" s="395"/>
      <c r="L65" s="395"/>
    </row>
    <row r="66" spans="1:12" x14ac:dyDescent="0.35">
      <c r="A66" s="395"/>
      <c r="B66" s="395"/>
      <c r="C66" s="395"/>
      <c r="D66" s="395"/>
      <c r="E66" s="395"/>
      <c r="F66" s="395"/>
      <c r="G66" s="395"/>
      <c r="H66" s="395"/>
      <c r="I66" s="395"/>
      <c r="J66" s="395"/>
      <c r="K66" s="395"/>
      <c r="L66" s="395"/>
    </row>
    <row r="67" spans="1:12" x14ac:dyDescent="0.35">
      <c r="A67" s="395"/>
      <c r="B67" s="395"/>
      <c r="C67" s="395"/>
      <c r="D67" s="395"/>
      <c r="E67" s="395"/>
      <c r="F67" s="395"/>
      <c r="G67" s="395"/>
      <c r="H67" s="395"/>
      <c r="I67" s="395"/>
      <c r="J67" s="395"/>
      <c r="K67" s="395"/>
      <c r="L67" s="395"/>
    </row>
    <row r="71" spans="1:12" x14ac:dyDescent="0.35">
      <c r="B71" s="68" t="s">
        <v>787</v>
      </c>
    </row>
    <row r="72" spans="1:12" x14ac:dyDescent="0.35">
      <c r="B72" s="68" t="s">
        <v>786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73289-60B1-4155-BED9-1F30630AFBB3}">
  <dimension ref="A2:W269"/>
  <sheetViews>
    <sheetView workbookViewId="0">
      <selection activeCell="B7" sqref="B7"/>
    </sheetView>
  </sheetViews>
  <sheetFormatPr defaultRowHeight="14.5" x14ac:dyDescent="0.35"/>
  <cols>
    <col min="1" max="1" width="11.1796875" customWidth="1"/>
    <col min="2" max="2" width="13.54296875" customWidth="1"/>
    <col min="3" max="3" width="20.7265625" customWidth="1"/>
    <col min="4" max="5" width="12.81640625" customWidth="1"/>
    <col min="6" max="14" width="8.453125" bestFit="1" customWidth="1"/>
    <col min="15" max="17" width="9.453125" bestFit="1" customWidth="1"/>
    <col min="18" max="18" width="10.1796875" bestFit="1" customWidth="1"/>
    <col min="19" max="19" width="9.453125" customWidth="1"/>
    <col min="21" max="21" width="34.453125" bestFit="1" customWidth="1"/>
    <col min="22" max="22" width="22" bestFit="1" customWidth="1"/>
    <col min="23" max="23" width="11.81640625" bestFit="1" customWidth="1"/>
  </cols>
  <sheetData>
    <row r="2" spans="1:23" x14ac:dyDescent="0.35">
      <c r="B2" s="13" t="s">
        <v>201</v>
      </c>
      <c r="C2" s="14" t="s">
        <v>22</v>
      </c>
      <c r="D2" s="14"/>
      <c r="E2" s="14"/>
    </row>
    <row r="3" spans="1:23" x14ac:dyDescent="0.35">
      <c r="B3" s="13" t="s">
        <v>199</v>
      </c>
      <c r="C3" s="14" t="s">
        <v>33</v>
      </c>
      <c r="D3" s="14"/>
      <c r="E3" s="14"/>
      <c r="F3" s="14" t="s">
        <v>203</v>
      </c>
    </row>
    <row r="4" spans="1:23" x14ac:dyDescent="0.35">
      <c r="B4" s="13" t="s">
        <v>200</v>
      </c>
      <c r="C4" s="14" t="s">
        <v>34</v>
      </c>
      <c r="D4" s="14"/>
      <c r="E4" s="14"/>
      <c r="F4" s="12">
        <f t="shared" ref="F4:Q4" si="0">COUNTIF(F7:F57,0)</f>
        <v>0</v>
      </c>
      <c r="G4" s="12">
        <f t="shared" si="0"/>
        <v>0</v>
      </c>
      <c r="H4" s="12">
        <f t="shared" si="0"/>
        <v>0</v>
      </c>
      <c r="I4" s="12">
        <f t="shared" si="0"/>
        <v>0</v>
      </c>
      <c r="J4" s="12">
        <f t="shared" si="0"/>
        <v>0</v>
      </c>
      <c r="K4" s="12">
        <f t="shared" si="0"/>
        <v>0</v>
      </c>
      <c r="L4" s="12">
        <f t="shared" si="0"/>
        <v>0</v>
      </c>
      <c r="M4" s="12">
        <f t="shared" si="0"/>
        <v>0</v>
      </c>
      <c r="N4" s="12">
        <f t="shared" si="0"/>
        <v>0</v>
      </c>
      <c r="O4" s="12">
        <f t="shared" si="0"/>
        <v>0</v>
      </c>
      <c r="P4" s="12">
        <f t="shared" si="0"/>
        <v>0</v>
      </c>
      <c r="Q4" s="12">
        <f t="shared" si="0"/>
        <v>0</v>
      </c>
    </row>
    <row r="5" spans="1:23" x14ac:dyDescent="0.35">
      <c r="D5" s="407" t="s">
        <v>5</v>
      </c>
      <c r="E5" s="408"/>
    </row>
    <row r="6" spans="1:23" ht="15" thickBot="1" x14ac:dyDescent="0.4">
      <c r="B6" t="s">
        <v>202</v>
      </c>
      <c r="C6" s="14" t="s">
        <v>197</v>
      </c>
      <c r="D6" s="16">
        <v>44927</v>
      </c>
      <c r="E6" s="16">
        <v>45261</v>
      </c>
      <c r="F6" s="9">
        <v>44927</v>
      </c>
      <c r="G6" s="9">
        <v>44958</v>
      </c>
      <c r="H6" s="9">
        <v>44986</v>
      </c>
      <c r="I6" s="9">
        <v>45017</v>
      </c>
      <c r="J6" s="9">
        <v>45047</v>
      </c>
      <c r="K6" s="9">
        <v>45078</v>
      </c>
      <c r="L6" s="9">
        <v>45108</v>
      </c>
      <c r="M6" s="9">
        <v>45139</v>
      </c>
      <c r="N6" s="9">
        <v>45170</v>
      </c>
      <c r="O6" s="9">
        <v>45200</v>
      </c>
      <c r="P6" s="9">
        <v>45231</v>
      </c>
      <c r="Q6" s="9">
        <v>45261</v>
      </c>
      <c r="R6" t="s">
        <v>204</v>
      </c>
      <c r="U6" s="10" t="s">
        <v>198</v>
      </c>
      <c r="V6" s="3" t="s">
        <v>6</v>
      </c>
      <c r="W6" s="3" t="s">
        <v>7</v>
      </c>
    </row>
    <row r="7" spans="1:23" ht="15" thickTop="1" x14ac:dyDescent="0.35">
      <c r="A7">
        <v>1</v>
      </c>
      <c r="B7" s="4" t="s">
        <v>30</v>
      </c>
      <c r="C7" t="s">
        <v>31</v>
      </c>
      <c r="D7" s="12" t="str" cm="1">
        <f t="array" ref="D7">INDEX(MData[],MATCH(1,(MData[State Abbreviation]=$B7)*(MData[Report Date]=D$6)*(MData[Preliminary or Updated]=$C$3)*(MData[Final Report]=$C$4),0),MATCH($D$5,MData[#Headers],0))</f>
        <v>N</v>
      </c>
      <c r="E7" s="12" t="str" cm="1">
        <f t="array" ref="E7">INDEX(MData[],MATCH(1,(MData[State Abbreviation]=$B7)*(MData[Report Date]=E$6)*(MData[Preliminary or Updated]=$C$3)*(MData[Final Report]=$C$4),0),MATCH($D$5,MData[#Headers],0))</f>
        <v>N</v>
      </c>
      <c r="F7" cm="1">
        <f t="array" ref="F7">INDEX(MData[],MATCH(1,(MData[State Abbreviation]=$B7)*(MData[Report Date]=F$6)*(MData[Preliminary or Updated]=$C$3)*(MData[Final Report]=$C$4),0),MATCH($C$2,MData[#Headers],0))</f>
        <v>1178842</v>
      </c>
      <c r="G7" cm="1">
        <f t="array" ref="G7">INDEX(MData[],MATCH(1,(MData[State Abbreviation]=$B7)*(MData[Report Date]=G$6)*(MData[Preliminary or Updated]=$C$3)*(MData[Final Report]=$C$4),0),MATCH($C$2,MData[#Headers],0))</f>
        <v>1197673</v>
      </c>
      <c r="H7" cm="1">
        <f t="array" ref="H7">INDEX(MData[],MATCH(1,(MData[State Abbreviation]=$B7)*(MData[Report Date]=H$6)*(MData[Preliminary or Updated]=$C$3)*(MData[Final Report]=$C$4),0),MATCH($C$2,MData[#Headers],0))</f>
        <v>1205375</v>
      </c>
      <c r="I7" cm="1">
        <f t="array" ref="I7">INDEX(MData[],MATCH(1,(MData[State Abbreviation]=$B7)*(MData[Report Date]=I$6)*(MData[Preliminary or Updated]=$C$3)*(MData[Final Report]=$C$4),0),MATCH($C$2,MData[#Headers],0))</f>
        <v>1210198</v>
      </c>
      <c r="J7" cm="1">
        <f t="array" ref="J7">INDEX(MData[],MATCH(1,(MData[State Abbreviation]=$B7)*(MData[Report Date]=J$6)*(MData[Preliminary or Updated]=$C$3)*(MData[Final Report]=$C$4),0),MATCH($C$2,MData[#Headers],0))</f>
        <v>1207604</v>
      </c>
      <c r="K7" cm="1">
        <f t="array" ref="K7">INDEX(MData[],MATCH(1,(MData[State Abbreviation]=$B7)*(MData[Report Date]=K$6)*(MData[Preliminary or Updated]=$C$3)*(MData[Final Report]=$C$4),0),MATCH($C$2,MData[#Headers],0))</f>
        <v>1213189</v>
      </c>
      <c r="L7" cm="1">
        <f t="array" ref="L7">INDEX(MData[],MATCH(1,(MData[State Abbreviation]=$B7)*(MData[Report Date]=L$6)*(MData[Preliminary or Updated]=$C$3)*(MData[Final Report]=$C$4),0),MATCH($C$2,MData[#Headers],0))</f>
        <v>1192748</v>
      </c>
      <c r="M7" cm="1">
        <f t="array" ref="M7">INDEX(MData[],MATCH(1,(MData[State Abbreviation]=$B7)*(MData[Report Date]=M$6)*(MData[Preliminary or Updated]=$C$3)*(MData[Final Report]=$C$4),0),MATCH($C$2,MData[#Headers],0))</f>
        <v>1170429</v>
      </c>
      <c r="N7" cm="1">
        <f t="array" ref="N7">INDEX(MData[],MATCH(1,(MData[State Abbreviation]=$B7)*(MData[Report Date]=N$6)*(MData[Preliminary or Updated]=$C$3)*(MData[Final Report]=$C$4),0),MATCH($C$2,MData[#Headers],0))</f>
        <v>1148668</v>
      </c>
      <c r="O7" cm="1">
        <f t="array" ref="O7">INDEX(MData[],MATCH(1,(MData[State Abbreviation]=$B7)*(MData[Report Date]=O$6)*(MData[Preliminary or Updated]=$C$3)*(MData[Final Report]=$C$4),0),MATCH($C$2,MData[#Headers],0))</f>
        <v>1130746</v>
      </c>
      <c r="P7" cm="1">
        <f t="array" ref="P7">INDEX(MData[],MATCH(1,(MData[State Abbreviation]=$B7)*(MData[Report Date]=P$6)*(MData[Preliminary or Updated]=$C$3)*(MData[Final Report]=$C$4),0),MATCH($C$2,MData[#Headers],0))</f>
        <v>1112175</v>
      </c>
      <c r="Q7" cm="1">
        <f t="array" ref="Q7">INDEX(MData[],MATCH(1,(MData[State Abbreviation]=$B7)*(MData[Report Date]=Q$6)*(MData[Preliminary or Updated]=$C$3)*(MData[Final Report]=$C$4),0),MATCH($C$2,MData[#Headers],0))</f>
        <v>1093532</v>
      </c>
      <c r="R7" s="15">
        <f>AVERAGE(F7:Q7)</f>
        <v>1171764.9166666667</v>
      </c>
      <c r="U7" t="s">
        <v>22</v>
      </c>
      <c r="V7" s="12" t="s">
        <v>35</v>
      </c>
      <c r="W7" s="12" t="s">
        <v>34</v>
      </c>
    </row>
    <row r="8" spans="1:23" x14ac:dyDescent="0.35">
      <c r="A8">
        <v>2</v>
      </c>
      <c r="B8" s="4" t="s">
        <v>36</v>
      </c>
      <c r="C8" t="s">
        <v>37</v>
      </c>
      <c r="D8" s="12" t="str" cm="1">
        <f t="array" ref="D8">INDEX(MData[],MATCH(1,(MData[State Abbreviation]=$B8)*(MData[Report Date]=D$6)*(MData[Preliminary or Updated]=$C$3)*(MData[Final Report]=$C$4),0),MATCH($D$5,MData[#Headers],0))</f>
        <v>Y</v>
      </c>
      <c r="E8" s="12" t="str" cm="1">
        <f t="array" ref="E8">INDEX(MData[],MATCH(1,(MData[State Abbreviation]=$B8)*(MData[Report Date]=E$6)*(MData[Preliminary or Updated]=$C$3)*(MData[Final Report]=$C$4),0),MATCH($D$5,MData[#Headers],0))</f>
        <v>Y</v>
      </c>
      <c r="F8" cm="1">
        <f t="array" ref="F8">INDEX(MData[],MATCH(1,(MData[State Abbreviation]=$B8)*(MData[Report Date]=F$6)*(MData[Preliminary or Updated]=$C$3)*(MData[Final Report]=$C$4),0),MATCH($C$2,MData[#Headers],0))</f>
        <v>265528</v>
      </c>
      <c r="G8" cm="1">
        <f t="array" ref="G8">INDEX(MData[],MATCH(1,(MData[State Abbreviation]=$B8)*(MData[Report Date]=G$6)*(MData[Preliminary or Updated]=$C$3)*(MData[Final Report]=$C$4),0),MATCH($C$2,MData[#Headers],0))</f>
        <v>266213</v>
      </c>
      <c r="H8" cm="1">
        <f t="array" ref="H8">INDEX(MData[],MATCH(1,(MData[State Abbreviation]=$B8)*(MData[Report Date]=H$6)*(MData[Preliminary or Updated]=$C$3)*(MData[Final Report]=$C$4),0),MATCH($C$2,MData[#Headers],0))</f>
        <v>267278</v>
      </c>
      <c r="I8" cm="1">
        <f t="array" ref="I8">INDEX(MData[],MATCH(1,(MData[State Abbreviation]=$B8)*(MData[Report Date]=I$6)*(MData[Preliminary or Updated]=$C$3)*(MData[Final Report]=$C$4),0),MATCH($C$2,MData[#Headers],0))</f>
        <v>268069</v>
      </c>
      <c r="J8" cm="1">
        <f t="array" ref="J8">INDEX(MData[],MATCH(1,(MData[State Abbreviation]=$B8)*(MData[Report Date]=J$6)*(MData[Preliminary or Updated]=$C$3)*(MData[Final Report]=$C$4),0),MATCH($C$2,MData[#Headers],0))</f>
        <v>266917</v>
      </c>
      <c r="K8" cm="1">
        <f t="array" ref="K8">INDEX(MData[],MATCH(1,(MData[State Abbreviation]=$B8)*(MData[Report Date]=K$6)*(MData[Preliminary or Updated]=$C$3)*(MData[Final Report]=$C$4),0),MATCH($C$2,MData[#Headers],0))</f>
        <v>265952</v>
      </c>
      <c r="L8" cm="1">
        <f t="array" ref="L8">INDEX(MData[],MATCH(1,(MData[State Abbreviation]=$B8)*(MData[Report Date]=L$6)*(MData[Preliminary or Updated]=$C$3)*(MData[Final Report]=$C$4),0),MATCH($C$2,MData[#Headers],0))</f>
        <v>262806</v>
      </c>
      <c r="M8" cm="1">
        <f t="array" ref="M8">INDEX(MData[],MATCH(1,(MData[State Abbreviation]=$B8)*(MData[Report Date]=M$6)*(MData[Preliminary or Updated]=$C$3)*(MData[Final Report]=$C$4),0),MATCH($C$2,MData[#Headers],0))</f>
        <v>256543</v>
      </c>
      <c r="N8" cm="1">
        <f t="array" ref="N8">INDEX(MData[],MATCH(1,(MData[State Abbreviation]=$B8)*(MData[Report Date]=N$6)*(MData[Preliminary or Updated]=$C$3)*(MData[Final Report]=$C$4),0),MATCH($C$2,MData[#Headers],0))</f>
        <v>246817</v>
      </c>
      <c r="O8" cm="1">
        <f t="array" ref="O8">INDEX(MData[],MATCH(1,(MData[State Abbreviation]=$B8)*(MData[Report Date]=O$6)*(MData[Preliminary or Updated]=$C$3)*(MData[Final Report]=$C$4),0),MATCH($C$2,MData[#Headers],0))</f>
        <v>246026</v>
      </c>
      <c r="P8" cm="1">
        <f t="array" ref="P8">INDEX(MData[],MATCH(1,(MData[State Abbreviation]=$B8)*(MData[Report Date]=P$6)*(MData[Preliminary or Updated]=$C$3)*(MData[Final Report]=$C$4),0),MATCH($C$2,MData[#Headers],0))</f>
        <v>244193</v>
      </c>
      <c r="Q8" cm="1">
        <f t="array" ref="Q8">INDEX(MData[],MATCH(1,(MData[State Abbreviation]=$B8)*(MData[Report Date]=Q$6)*(MData[Preliminary or Updated]=$C$3)*(MData[Final Report]=$C$4),0),MATCH($C$2,MData[#Headers],0))</f>
        <v>242860</v>
      </c>
      <c r="R8" s="15">
        <f t="shared" ref="R8:R57" si="1">AVERAGE(F8:Q8)</f>
        <v>258266.83333333334</v>
      </c>
      <c r="U8" t="s">
        <v>20</v>
      </c>
      <c r="V8" s="12" t="s">
        <v>33</v>
      </c>
      <c r="W8" s="12" t="s">
        <v>32</v>
      </c>
    </row>
    <row r="9" spans="1:23" x14ac:dyDescent="0.35">
      <c r="A9">
        <v>3</v>
      </c>
      <c r="B9" s="4" t="s">
        <v>42</v>
      </c>
      <c r="C9" t="s">
        <v>43</v>
      </c>
      <c r="D9" s="12" t="str" cm="1">
        <f t="array" ref="D9">INDEX(MData[],MATCH(1,(MData[State Abbreviation]=$B9)*(MData[Report Date]=D$6)*(MData[Preliminary or Updated]=$C$3)*(MData[Final Report]=$C$4),0),MATCH($D$5,MData[#Headers],0))</f>
        <v>Y</v>
      </c>
      <c r="E9" s="12" t="str" cm="1">
        <f t="array" ref="E9">INDEX(MData[],MATCH(1,(MData[State Abbreviation]=$B9)*(MData[Report Date]=E$6)*(MData[Preliminary or Updated]=$C$3)*(MData[Final Report]=$C$4),0),MATCH($D$5,MData[#Headers],0))</f>
        <v>Y</v>
      </c>
      <c r="F9" cm="1">
        <f t="array" ref="F9">INDEX(MData[],MATCH(1,(MData[State Abbreviation]=$B9)*(MData[Report Date]=F$6)*(MData[Preliminary or Updated]=$C$3)*(MData[Final Report]=$C$4),0),MATCH($C$2,MData[#Headers],0))</f>
        <v>2309576</v>
      </c>
      <c r="G9" cm="1">
        <f t="array" ref="G9">INDEX(MData[],MATCH(1,(MData[State Abbreviation]=$B9)*(MData[Report Date]=G$6)*(MData[Preliminary or Updated]=$C$3)*(MData[Final Report]=$C$4),0),MATCH($C$2,MData[#Headers],0))</f>
        <v>2319692</v>
      </c>
      <c r="H9" cm="1">
        <f t="array" ref="H9">INDEX(MData[],MATCH(1,(MData[State Abbreviation]=$B9)*(MData[Report Date]=H$6)*(MData[Preliminary or Updated]=$C$3)*(MData[Final Report]=$C$4),0),MATCH($C$2,MData[#Headers],0))</f>
        <v>2332111</v>
      </c>
      <c r="I9" cm="1">
        <f t="array" ref="I9">INDEX(MData[],MATCH(1,(MData[State Abbreviation]=$B9)*(MData[Report Date]=I$6)*(MData[Preliminary or Updated]=$C$3)*(MData[Final Report]=$C$4),0),MATCH($C$2,MData[#Headers],0))</f>
        <v>2303620</v>
      </c>
      <c r="J9" cm="1">
        <f t="array" ref="J9">INDEX(MData[],MATCH(1,(MData[State Abbreviation]=$B9)*(MData[Report Date]=J$6)*(MData[Preliminary or Updated]=$C$3)*(MData[Final Report]=$C$4),0),MATCH($C$2,MData[#Headers],0))</f>
        <v>2283588</v>
      </c>
      <c r="K9" cm="1">
        <f t="array" ref="K9">INDEX(MData[],MATCH(1,(MData[State Abbreviation]=$B9)*(MData[Report Date]=K$6)*(MData[Preliminary or Updated]=$C$3)*(MData[Final Report]=$C$4),0),MATCH($C$2,MData[#Headers],0))</f>
        <v>2181664</v>
      </c>
      <c r="L9" cm="1">
        <f t="array" ref="L9">INDEX(MData[],MATCH(1,(MData[State Abbreviation]=$B9)*(MData[Report Date]=L$6)*(MData[Preliminary or Updated]=$C$3)*(MData[Final Report]=$C$4),0),MATCH($C$2,MData[#Headers],0))</f>
        <v>2134921</v>
      </c>
      <c r="M9" cm="1">
        <f t="array" ref="M9">INDEX(MData[],MATCH(1,(MData[State Abbreviation]=$B9)*(MData[Report Date]=M$6)*(MData[Preliminary or Updated]=$C$3)*(MData[Final Report]=$C$4),0),MATCH($C$2,MData[#Headers],0))</f>
        <v>2108891</v>
      </c>
      <c r="N9" cm="1">
        <f t="array" ref="N9">INDEX(MData[],MATCH(1,(MData[State Abbreviation]=$B9)*(MData[Report Date]=N$6)*(MData[Preliminary or Updated]=$C$3)*(MData[Final Report]=$C$4),0),MATCH($C$2,MData[#Headers],0))</f>
        <v>2016756</v>
      </c>
      <c r="O9" cm="1">
        <f t="array" ref="O9">INDEX(MData[],MATCH(1,(MData[State Abbreviation]=$B9)*(MData[Report Date]=O$6)*(MData[Preliminary or Updated]=$C$3)*(MData[Final Report]=$C$4),0),MATCH($C$2,MData[#Headers],0))</f>
        <v>2052705</v>
      </c>
      <c r="P9" cm="1">
        <f t="array" ref="P9">INDEX(MData[],MATCH(1,(MData[State Abbreviation]=$B9)*(MData[Report Date]=P$6)*(MData[Preliminary or Updated]=$C$3)*(MData[Final Report]=$C$4),0),MATCH($C$2,MData[#Headers],0))</f>
        <v>2040084</v>
      </c>
      <c r="Q9" cm="1">
        <f t="array" ref="Q9">INDEX(MData[],MATCH(1,(MData[State Abbreviation]=$B9)*(MData[Report Date]=Q$6)*(MData[Preliminary or Updated]=$C$3)*(MData[Final Report]=$C$4),0),MATCH($C$2,MData[#Headers],0))</f>
        <v>2037255</v>
      </c>
      <c r="R9" s="15">
        <f t="shared" si="1"/>
        <v>2176738.5833333335</v>
      </c>
      <c r="U9" t="s">
        <v>24</v>
      </c>
    </row>
    <row r="10" spans="1:23" x14ac:dyDescent="0.35">
      <c r="A10">
        <v>4</v>
      </c>
      <c r="B10" s="4" t="s">
        <v>45</v>
      </c>
      <c r="C10" t="s">
        <v>46</v>
      </c>
      <c r="D10" s="12" t="str" cm="1">
        <f t="array" ref="D10">INDEX(MData[],MATCH(1,(MData[State Abbreviation]=$B10)*(MData[Report Date]=D$6)*(MData[Preliminary or Updated]=$C$3)*(MData[Final Report]=$C$4),0),MATCH($D$5,MData[#Headers],0))</f>
        <v>Y</v>
      </c>
      <c r="E10" s="12" t="str" cm="1">
        <f t="array" ref="E10">INDEX(MData[],MATCH(1,(MData[State Abbreviation]=$B10)*(MData[Report Date]=E$6)*(MData[Preliminary or Updated]=$C$3)*(MData[Final Report]=$C$4),0),MATCH($D$5,MData[#Headers],0))</f>
        <v>Y</v>
      </c>
      <c r="F10" cm="1">
        <f t="array" ref="F10">INDEX(MData[],MATCH(1,(MData[State Abbreviation]=$B10)*(MData[Report Date]=F$6)*(MData[Preliminary or Updated]=$C$3)*(MData[Final Report]=$C$4),0),MATCH($C$2,MData[#Headers],0))</f>
        <v>1048216</v>
      </c>
      <c r="G10" cm="1">
        <f t="array" ref="G10">INDEX(MData[],MATCH(1,(MData[State Abbreviation]=$B10)*(MData[Report Date]=G$6)*(MData[Preliminary or Updated]=$C$3)*(MData[Final Report]=$C$4),0),MATCH($C$2,MData[#Headers],0))</f>
        <v>1047297</v>
      </c>
      <c r="H10" cm="1">
        <f t="array" ref="H10">INDEX(MData[],MATCH(1,(MData[State Abbreviation]=$B10)*(MData[Report Date]=H$6)*(MData[Preliminary or Updated]=$C$3)*(MData[Final Report]=$C$4),0),MATCH($C$2,MData[#Headers],0))</f>
        <v>1049471</v>
      </c>
      <c r="I10" cm="1">
        <f t="array" ref="I10">INDEX(MData[],MATCH(1,(MData[State Abbreviation]=$B10)*(MData[Report Date]=I$6)*(MData[Preliminary or Updated]=$C$3)*(MData[Final Report]=$C$4),0),MATCH($C$2,MData[#Headers],0))</f>
        <v>1041808</v>
      </c>
      <c r="J10" cm="1">
        <f t="array" ref="J10">INDEX(MData[],MATCH(1,(MData[State Abbreviation]=$B10)*(MData[Report Date]=J$6)*(MData[Preliminary or Updated]=$C$3)*(MData[Final Report]=$C$4),0),MATCH($C$2,MData[#Headers],0))</f>
        <v>991620</v>
      </c>
      <c r="K10" cm="1">
        <f t="array" ref="K10">INDEX(MData[],MATCH(1,(MData[State Abbreviation]=$B10)*(MData[Report Date]=K$6)*(MData[Preliminary or Updated]=$C$3)*(MData[Final Report]=$C$4),0),MATCH($C$2,MData[#Headers],0))</f>
        <v>947122</v>
      </c>
      <c r="L10" cm="1">
        <f t="array" ref="L10">INDEX(MData[],MATCH(1,(MData[State Abbreviation]=$B10)*(MData[Report Date]=L$6)*(MData[Preliminary or Updated]=$C$3)*(MData[Final Report]=$C$4),0),MATCH($C$2,MData[#Headers],0))</f>
        <v>898622</v>
      </c>
      <c r="M10" cm="1">
        <f t="array" ref="M10">INDEX(MData[],MATCH(1,(MData[State Abbreviation]=$B10)*(MData[Report Date]=M$6)*(MData[Preliminary or Updated]=$C$3)*(MData[Final Report]=$C$4),0),MATCH($C$2,MData[#Headers],0))</f>
        <v>851992</v>
      </c>
      <c r="N10" cm="1">
        <f t="array" ref="N10">INDEX(MData[],MATCH(1,(MData[State Abbreviation]=$B10)*(MData[Report Date]=N$6)*(MData[Preliminary or Updated]=$C$3)*(MData[Final Report]=$C$4),0),MATCH($C$2,MData[#Headers],0))</f>
        <v>832202</v>
      </c>
      <c r="O10" cm="1">
        <f t="array" ref="O10">INDEX(MData[],MATCH(1,(MData[State Abbreviation]=$B10)*(MData[Report Date]=O$6)*(MData[Preliminary or Updated]=$C$3)*(MData[Final Report]=$C$4),0),MATCH($C$2,MData[#Headers],0))</f>
        <v>812319</v>
      </c>
      <c r="P10" cm="1">
        <f t="array" ref="P10">INDEX(MData[],MATCH(1,(MData[State Abbreviation]=$B10)*(MData[Report Date]=P$6)*(MData[Preliminary or Updated]=$C$3)*(MData[Final Report]=$C$4),0),MATCH($C$2,MData[#Headers],0))</f>
        <v>809848</v>
      </c>
      <c r="Q10" cm="1">
        <f t="array" ref="Q10">INDEX(MData[],MATCH(1,(MData[State Abbreviation]=$B10)*(MData[Report Date]=Q$6)*(MData[Preliminary or Updated]=$C$3)*(MData[Final Report]=$C$4),0),MATCH($C$2,MData[#Headers],0))</f>
        <v>783091</v>
      </c>
      <c r="R10" s="15">
        <f t="shared" si="1"/>
        <v>926134</v>
      </c>
      <c r="U10" t="s">
        <v>26</v>
      </c>
    </row>
    <row r="11" spans="1:23" x14ac:dyDescent="0.35">
      <c r="A11">
        <v>5</v>
      </c>
      <c r="B11" s="4" t="s">
        <v>47</v>
      </c>
      <c r="C11" t="s">
        <v>48</v>
      </c>
      <c r="D11" s="12" t="str" cm="1">
        <f t="array" ref="D11">INDEX(MData[],MATCH(1,(MData[State Abbreviation]=$B11)*(MData[Report Date]=D$6)*(MData[Preliminary or Updated]=$C$3)*(MData[Final Report]=$C$4),0),MATCH($D$5,MData[#Headers],0))</f>
        <v>Y</v>
      </c>
      <c r="E11" s="12" t="str" cm="1">
        <f t="array" ref="E11">INDEX(MData[],MATCH(1,(MData[State Abbreviation]=$B11)*(MData[Report Date]=E$6)*(MData[Preliminary or Updated]=$C$3)*(MData[Final Report]=$C$4),0),MATCH($D$5,MData[#Headers],0))</f>
        <v>Y</v>
      </c>
      <c r="F11" cm="1">
        <f t="array" ref="F11">INDEX(MData[],MATCH(1,(MData[State Abbreviation]=$B11)*(MData[Report Date]=F$6)*(MData[Preliminary or Updated]=$C$3)*(MData[Final Report]=$C$4),0),MATCH($C$2,MData[#Headers],0))</f>
        <v>14176618</v>
      </c>
      <c r="G11" cm="1">
        <f t="array" ref="G11">INDEX(MData[],MATCH(1,(MData[State Abbreviation]=$B11)*(MData[Report Date]=G$6)*(MData[Preliminary or Updated]=$C$3)*(MData[Final Report]=$C$4),0),MATCH($C$2,MData[#Headers],0))</f>
        <v>14218802</v>
      </c>
      <c r="H11" cm="1">
        <f t="array" ref="H11">INDEX(MData[],MATCH(1,(MData[State Abbreviation]=$B11)*(MData[Report Date]=H$6)*(MData[Preliminary or Updated]=$C$3)*(MData[Final Report]=$C$4),0),MATCH($C$2,MData[#Headers],0))</f>
        <v>14285643</v>
      </c>
      <c r="I11" cm="1">
        <f t="array" ref="I11">INDEX(MData[],MATCH(1,(MData[State Abbreviation]=$B11)*(MData[Report Date]=I$6)*(MData[Preliminary or Updated]=$C$3)*(MData[Final Report]=$C$4),0),MATCH($C$2,MData[#Headers],0))</f>
        <v>14344876</v>
      </c>
      <c r="J11" cm="1">
        <f t="array" ref="J11">INDEX(MData[],MATCH(1,(MData[State Abbreviation]=$B11)*(MData[Report Date]=J$6)*(MData[Preliminary or Updated]=$C$3)*(MData[Final Report]=$C$4),0),MATCH($C$2,MData[#Headers],0))</f>
        <v>14401941</v>
      </c>
      <c r="K11" cm="1">
        <f t="array" ref="K11">INDEX(MData[],MATCH(1,(MData[State Abbreviation]=$B11)*(MData[Report Date]=K$6)*(MData[Preliminary or Updated]=$C$3)*(MData[Final Report]=$C$4),0),MATCH($C$2,MData[#Headers],0))</f>
        <v>14462560</v>
      </c>
      <c r="L11" cm="1">
        <f t="array" ref="L11">INDEX(MData[],MATCH(1,(MData[State Abbreviation]=$B11)*(MData[Report Date]=L$6)*(MData[Preliminary or Updated]=$C$3)*(MData[Final Report]=$C$4),0),MATCH($C$2,MData[#Headers],0))</f>
        <v>14399877</v>
      </c>
      <c r="M11" cm="1">
        <f t="array" ref="M11">INDEX(MData[],MATCH(1,(MData[State Abbreviation]=$B11)*(MData[Report Date]=M$6)*(MData[Preliminary or Updated]=$C$3)*(MData[Final Report]=$C$4),0),MATCH($C$2,MData[#Headers],0))</f>
        <v>14397473</v>
      </c>
      <c r="N11" cm="1">
        <f t="array" ref="N11">INDEX(MData[],MATCH(1,(MData[State Abbreviation]=$B11)*(MData[Report Date]=N$6)*(MData[Preliminary or Updated]=$C$3)*(MData[Final Report]=$C$4),0),MATCH($C$2,MData[#Headers],0))</f>
        <v>14219930</v>
      </c>
      <c r="O11" cm="1">
        <f t="array" ref="O11">INDEX(MData[],MATCH(1,(MData[State Abbreviation]=$B11)*(MData[Report Date]=O$6)*(MData[Preliminary or Updated]=$C$3)*(MData[Final Report]=$C$4),0),MATCH($C$2,MData[#Headers],0))</f>
        <v>14085764</v>
      </c>
      <c r="P11" cm="1">
        <f t="array" ref="P11">INDEX(MData[],MATCH(1,(MData[State Abbreviation]=$B11)*(MData[Report Date]=P$6)*(MData[Preliminary or Updated]=$C$3)*(MData[Final Report]=$C$4),0),MATCH($C$2,MData[#Headers],0))</f>
        <v>13976686</v>
      </c>
      <c r="Q11" cm="1">
        <f t="array" ref="Q11">INDEX(MData[],MATCH(1,(MData[State Abbreviation]=$B11)*(MData[Report Date]=Q$6)*(MData[Preliminary or Updated]=$C$3)*(MData[Final Report]=$C$4),0),MATCH($C$2,MData[#Headers],0))</f>
        <v>13805628</v>
      </c>
      <c r="R11" s="15">
        <f t="shared" si="1"/>
        <v>14231316.5</v>
      </c>
    </row>
    <row r="12" spans="1:23" x14ac:dyDescent="0.35">
      <c r="A12">
        <v>6</v>
      </c>
      <c r="B12" s="4" t="s">
        <v>54</v>
      </c>
      <c r="C12" t="s">
        <v>55</v>
      </c>
      <c r="D12" s="12" t="str" cm="1">
        <f t="array" ref="D12">INDEX(MData[],MATCH(1,(MData[State Abbreviation]=$B12)*(MData[Report Date]=D$6)*(MData[Preliminary or Updated]=$C$3)*(MData[Final Report]=$C$4),0),MATCH($D$5,MData[#Headers],0))</f>
        <v>Y</v>
      </c>
      <c r="E12" s="12" t="str" cm="1">
        <f t="array" ref="E12">INDEX(MData[],MATCH(1,(MData[State Abbreviation]=$B12)*(MData[Report Date]=E$6)*(MData[Preliminary or Updated]=$C$3)*(MData[Final Report]=$C$4),0),MATCH($D$5,MData[#Headers],0))</f>
        <v>Y</v>
      </c>
      <c r="F12" cm="1">
        <f t="array" ref="F12">INDEX(MData[],MATCH(1,(MData[State Abbreviation]=$B12)*(MData[Report Date]=F$6)*(MData[Preliminary or Updated]=$C$3)*(MData[Final Report]=$C$4),0),MATCH($C$2,MData[#Headers],0))</f>
        <v>1712273</v>
      </c>
      <c r="G12" cm="1">
        <f t="array" ref="G12">INDEX(MData[],MATCH(1,(MData[State Abbreviation]=$B12)*(MData[Report Date]=G$6)*(MData[Preliminary or Updated]=$C$3)*(MData[Final Report]=$C$4),0),MATCH($C$2,MData[#Headers],0))</f>
        <v>1722639</v>
      </c>
      <c r="H12" cm="1">
        <f t="array" ref="H12">INDEX(MData[],MATCH(1,(MData[State Abbreviation]=$B12)*(MData[Report Date]=H$6)*(MData[Preliminary or Updated]=$C$3)*(MData[Final Report]=$C$4),0),MATCH($C$2,MData[#Headers],0))</f>
        <v>1705007</v>
      </c>
      <c r="I12" cm="1">
        <f t="array" ref="I12">INDEX(MData[],MATCH(1,(MData[State Abbreviation]=$B12)*(MData[Report Date]=I$6)*(MData[Preliminary or Updated]=$C$3)*(MData[Final Report]=$C$4),0),MATCH($C$2,MData[#Headers],0))</f>
        <v>1713809</v>
      </c>
      <c r="J12" cm="1">
        <f t="array" ref="J12">INDEX(MData[],MATCH(1,(MData[State Abbreviation]=$B12)*(MData[Report Date]=J$6)*(MData[Preliminary or Updated]=$C$3)*(MData[Final Report]=$C$4),0),MATCH($C$2,MData[#Headers],0))</f>
        <v>1722323</v>
      </c>
      <c r="K12" cm="1">
        <f t="array" ref="K12">INDEX(MData[],MATCH(1,(MData[State Abbreviation]=$B12)*(MData[Report Date]=K$6)*(MData[Preliminary or Updated]=$C$3)*(MData[Final Report]=$C$4),0),MATCH($C$2,MData[#Headers],0))</f>
        <v>1689842</v>
      </c>
      <c r="L12" cm="1">
        <f t="array" ref="L12">INDEX(MData[],MATCH(1,(MData[State Abbreviation]=$B12)*(MData[Report Date]=L$6)*(MData[Preliminary or Updated]=$C$3)*(MData[Final Report]=$C$4),0),MATCH($C$2,MData[#Headers],0))</f>
        <v>1649658</v>
      </c>
      <c r="M12" cm="1">
        <f t="array" ref="M12">INDEX(MData[],MATCH(1,(MData[State Abbreviation]=$B12)*(MData[Report Date]=M$6)*(MData[Preliminary or Updated]=$C$3)*(MData[Final Report]=$C$4),0),MATCH($C$2,MData[#Headers],0))</f>
        <v>1608510</v>
      </c>
      <c r="N12" cm="1">
        <f t="array" ref="N12">INDEX(MData[],MATCH(1,(MData[State Abbreviation]=$B12)*(MData[Report Date]=N$6)*(MData[Preliminary or Updated]=$C$3)*(MData[Final Report]=$C$4),0),MATCH($C$2,MData[#Headers],0))</f>
        <v>1561424</v>
      </c>
      <c r="O12" cm="1">
        <f t="array" ref="O12">INDEX(MData[],MATCH(1,(MData[State Abbreviation]=$B12)*(MData[Report Date]=O$6)*(MData[Preliminary or Updated]=$C$3)*(MData[Final Report]=$C$4),0),MATCH($C$2,MData[#Headers],0))</f>
        <v>1550789</v>
      </c>
      <c r="P12" cm="1">
        <f t="array" ref="P12">INDEX(MData[],MATCH(1,(MData[State Abbreviation]=$B12)*(MData[Report Date]=P$6)*(MData[Preliminary or Updated]=$C$3)*(MData[Final Report]=$C$4),0),MATCH($C$2,MData[#Headers],0))</f>
        <v>1467478</v>
      </c>
      <c r="Q12" cm="1">
        <f t="array" ref="Q12">INDEX(MData[],MATCH(1,(MData[State Abbreviation]=$B12)*(MData[Report Date]=Q$6)*(MData[Preliminary or Updated]=$C$3)*(MData[Final Report]=$C$4),0),MATCH($C$2,MData[#Headers],0))</f>
        <v>1420075</v>
      </c>
      <c r="R12" s="15">
        <f t="shared" si="1"/>
        <v>1626985.5833333333</v>
      </c>
    </row>
    <row r="13" spans="1:23" x14ac:dyDescent="0.35">
      <c r="A13">
        <v>7</v>
      </c>
      <c r="B13" s="4" t="s">
        <v>56</v>
      </c>
      <c r="C13" t="s">
        <v>57</v>
      </c>
      <c r="D13" s="12" t="str" cm="1">
        <f t="array" ref="D13">INDEX(MData[],MATCH(1,(MData[State Abbreviation]=$B13)*(MData[Report Date]=D$6)*(MData[Preliminary or Updated]=$C$3)*(MData[Final Report]=$C$4),0),MATCH($D$5,MData[#Headers],0))</f>
        <v>Y</v>
      </c>
      <c r="E13" s="12" t="str" cm="1">
        <f t="array" ref="E13">INDEX(MData[],MATCH(1,(MData[State Abbreviation]=$B13)*(MData[Report Date]=E$6)*(MData[Preliminary or Updated]=$C$3)*(MData[Final Report]=$C$4),0),MATCH($D$5,MData[#Headers],0))</f>
        <v>Y</v>
      </c>
      <c r="F13" cm="1">
        <f t="array" ref="F13">INDEX(MData[],MATCH(1,(MData[State Abbreviation]=$B13)*(MData[Report Date]=F$6)*(MData[Preliminary or Updated]=$C$3)*(MData[Final Report]=$C$4),0),MATCH($C$2,MData[#Headers],0))</f>
        <v>1012131</v>
      </c>
      <c r="G13" cm="1">
        <f t="array" ref="G13">INDEX(MData[],MATCH(1,(MData[State Abbreviation]=$B13)*(MData[Report Date]=G$6)*(MData[Preliminary or Updated]=$C$3)*(MData[Final Report]=$C$4),0),MATCH($C$2,MData[#Headers],0))</f>
        <v>1016060</v>
      </c>
      <c r="H13" cm="1">
        <f t="array" ref="H13">INDEX(MData[],MATCH(1,(MData[State Abbreviation]=$B13)*(MData[Report Date]=H$6)*(MData[Preliminary or Updated]=$C$3)*(MData[Final Report]=$C$4),0),MATCH($C$2,MData[#Headers],0))</f>
        <v>1020137</v>
      </c>
      <c r="I13" cm="1">
        <f t="array" ref="I13">INDEX(MData[],MATCH(1,(MData[State Abbreviation]=$B13)*(MData[Report Date]=I$6)*(MData[Preliminary or Updated]=$C$3)*(MData[Final Report]=$C$4),0),MATCH($C$2,MData[#Headers],0))</f>
        <v>1021298</v>
      </c>
      <c r="J13" cm="1">
        <f t="array" ref="J13">INDEX(MData[],MATCH(1,(MData[State Abbreviation]=$B13)*(MData[Report Date]=J$6)*(MData[Preliminary or Updated]=$C$3)*(MData[Final Report]=$C$4),0),MATCH($C$2,MData[#Headers],0))</f>
        <v>1008465</v>
      </c>
      <c r="K13" cm="1">
        <f t="array" ref="K13">INDEX(MData[],MATCH(1,(MData[State Abbreviation]=$B13)*(MData[Report Date]=K$6)*(MData[Preliminary or Updated]=$C$3)*(MData[Final Report]=$C$4),0),MATCH($C$2,MData[#Headers],0))</f>
        <v>1000711</v>
      </c>
      <c r="L13" cm="1">
        <f t="array" ref="L13">INDEX(MData[],MATCH(1,(MData[State Abbreviation]=$B13)*(MData[Report Date]=L$6)*(MData[Preliminary or Updated]=$C$3)*(MData[Final Report]=$C$4),0),MATCH($C$2,MData[#Headers],0))</f>
        <v>996632</v>
      </c>
      <c r="M13" cm="1">
        <f t="array" ref="M13">INDEX(MData[],MATCH(1,(MData[State Abbreviation]=$B13)*(MData[Report Date]=M$6)*(MData[Preliminary or Updated]=$C$3)*(MData[Final Report]=$C$4),0),MATCH($C$2,MData[#Headers],0))</f>
        <v>976859</v>
      </c>
      <c r="N13" cm="1">
        <f t="array" ref="N13">INDEX(MData[],MATCH(1,(MData[State Abbreviation]=$B13)*(MData[Report Date]=N$6)*(MData[Preliminary or Updated]=$C$3)*(MData[Final Report]=$C$4),0),MATCH($C$2,MData[#Headers],0))</f>
        <v>962196</v>
      </c>
      <c r="O13" cm="1">
        <f t="array" ref="O13">INDEX(MData[],MATCH(1,(MData[State Abbreviation]=$B13)*(MData[Report Date]=O$6)*(MData[Preliminary or Updated]=$C$3)*(MData[Final Report]=$C$4),0),MATCH($C$2,MData[#Headers],0))</f>
        <v>963462</v>
      </c>
      <c r="P13" cm="1">
        <f t="array" ref="P13">INDEX(MData[],MATCH(1,(MData[State Abbreviation]=$B13)*(MData[Report Date]=P$6)*(MData[Preliminary or Updated]=$C$3)*(MData[Final Report]=$C$4),0),MATCH($C$2,MData[#Headers],0))</f>
        <v>984604</v>
      </c>
      <c r="Q13" cm="1">
        <f t="array" ref="Q13">INDEX(MData[],MATCH(1,(MData[State Abbreviation]=$B13)*(MData[Report Date]=Q$6)*(MData[Preliminary or Updated]=$C$3)*(MData[Final Report]=$C$4),0),MATCH($C$2,MData[#Headers],0))</f>
        <v>980628</v>
      </c>
      <c r="R13" s="15">
        <f t="shared" si="1"/>
        <v>995265.25</v>
      </c>
    </row>
    <row r="14" spans="1:23" x14ac:dyDescent="0.35">
      <c r="A14">
        <v>8</v>
      </c>
      <c r="B14" s="4" t="s">
        <v>70</v>
      </c>
      <c r="C14" t="s">
        <v>71</v>
      </c>
      <c r="D14" s="12" t="str" cm="1">
        <f t="array" ref="D14">INDEX(MData[],MATCH(1,(MData[State Abbreviation]=$B14)*(MData[Report Date]=D$6)*(MData[Preliminary or Updated]=$C$3)*(MData[Final Report]=$C$4),0),MATCH($D$5,MData[#Headers],0))</f>
        <v>Y</v>
      </c>
      <c r="E14" s="12" t="str" cm="1">
        <f t="array" ref="E14">INDEX(MData[],MATCH(1,(MData[State Abbreviation]=$B14)*(MData[Report Date]=E$6)*(MData[Preliminary or Updated]=$C$3)*(MData[Final Report]=$C$4),0),MATCH($D$5,MData[#Headers],0))</f>
        <v>Y</v>
      </c>
      <c r="F14" cm="1">
        <f t="array" ref="F14">INDEX(MData[],MATCH(1,(MData[State Abbreviation]=$B14)*(MData[Report Date]=F$6)*(MData[Preliminary or Updated]=$C$3)*(MData[Final Report]=$C$4),0),MATCH($C$2,MData[#Headers],0))</f>
        <v>303192</v>
      </c>
      <c r="G14" cm="1">
        <f t="array" ref="G14">INDEX(MData[],MATCH(1,(MData[State Abbreviation]=$B14)*(MData[Report Date]=G$6)*(MData[Preliminary or Updated]=$C$3)*(MData[Final Report]=$C$4),0),MATCH($C$2,MData[#Headers],0))</f>
        <v>305292</v>
      </c>
      <c r="H14" cm="1">
        <f t="array" ref="H14">INDEX(MData[],MATCH(1,(MData[State Abbreviation]=$B14)*(MData[Report Date]=H$6)*(MData[Preliminary or Updated]=$C$3)*(MData[Final Report]=$C$4),0),MATCH($C$2,MData[#Headers],0))</f>
        <v>306822</v>
      </c>
      <c r="I14" cm="1">
        <f t="array" ref="I14">INDEX(MData[],MATCH(1,(MData[State Abbreviation]=$B14)*(MData[Report Date]=I$6)*(MData[Preliminary or Updated]=$C$3)*(MData[Final Report]=$C$4),0),MATCH($C$2,MData[#Headers],0))</f>
        <v>308105</v>
      </c>
      <c r="J14" cm="1">
        <f t="array" ref="J14">INDEX(MData[],MATCH(1,(MData[State Abbreviation]=$B14)*(MData[Report Date]=J$6)*(MData[Preliminary or Updated]=$C$3)*(MData[Final Report]=$C$4),0),MATCH($C$2,MData[#Headers],0))</f>
        <v>309636</v>
      </c>
      <c r="K14" cm="1">
        <f t="array" ref="K14">INDEX(MData[],MATCH(1,(MData[State Abbreviation]=$B14)*(MData[Report Date]=K$6)*(MData[Preliminary or Updated]=$C$3)*(MData[Final Report]=$C$4),0),MATCH($C$2,MData[#Headers],0))</f>
        <v>309753</v>
      </c>
      <c r="L14" cm="1">
        <f t="array" ref="L14">INDEX(MData[],MATCH(1,(MData[State Abbreviation]=$B14)*(MData[Report Date]=L$6)*(MData[Preliminary or Updated]=$C$3)*(MData[Final Report]=$C$4),0),MATCH($C$2,MData[#Headers],0))</f>
        <v>310479</v>
      </c>
      <c r="M14" cm="1">
        <f t="array" ref="M14">INDEX(MData[],MATCH(1,(MData[State Abbreviation]=$B14)*(MData[Report Date]=M$6)*(MData[Preliminary or Updated]=$C$3)*(MData[Final Report]=$C$4),0),MATCH($C$2,MData[#Headers],0))</f>
        <v>303388</v>
      </c>
      <c r="N14" cm="1">
        <f t="array" ref="N14">INDEX(MData[],MATCH(1,(MData[State Abbreviation]=$B14)*(MData[Report Date]=N$6)*(MData[Preliminary or Updated]=$C$3)*(MData[Final Report]=$C$4),0),MATCH($C$2,MData[#Headers],0))</f>
        <v>297267</v>
      </c>
      <c r="O14" cm="1">
        <f t="array" ref="O14">INDEX(MData[],MATCH(1,(MData[State Abbreviation]=$B14)*(MData[Report Date]=O$6)*(MData[Preliminary or Updated]=$C$3)*(MData[Final Report]=$C$4),0),MATCH($C$2,MData[#Headers],0))</f>
        <v>296149</v>
      </c>
      <c r="P14" cm="1">
        <f t="array" ref="P14">INDEX(MData[],MATCH(1,(MData[State Abbreviation]=$B14)*(MData[Report Date]=P$6)*(MData[Preliminary or Updated]=$C$3)*(MData[Final Report]=$C$4),0),MATCH($C$2,MData[#Headers],0))</f>
        <v>292466</v>
      </c>
      <c r="Q14" cm="1">
        <f t="array" ref="Q14">INDEX(MData[],MATCH(1,(MData[State Abbreviation]=$B14)*(MData[Report Date]=Q$6)*(MData[Preliminary or Updated]=$C$3)*(MData[Final Report]=$C$4),0),MATCH($C$2,MData[#Headers],0))</f>
        <v>289484</v>
      </c>
      <c r="R14" s="15">
        <f t="shared" si="1"/>
        <v>302669.41666666669</v>
      </c>
    </row>
    <row r="15" spans="1:23" x14ac:dyDescent="0.35">
      <c r="A15">
        <v>9</v>
      </c>
      <c r="B15" s="4" t="s">
        <v>72</v>
      </c>
      <c r="C15" t="s">
        <v>73</v>
      </c>
      <c r="D15" s="12" t="str" cm="1">
        <f t="array" ref="D15">INDEX(MData[],MATCH(1,(MData[State Abbreviation]=$B15)*(MData[Report Date]=D$6)*(MData[Preliminary or Updated]=$C$3)*(MData[Final Report]=$C$4),0),MATCH($D$5,MData[#Headers],0))</f>
        <v>Y</v>
      </c>
      <c r="E15" s="12" t="str" cm="1">
        <f t="array" ref="E15">INDEX(MData[],MATCH(1,(MData[State Abbreviation]=$B15)*(MData[Report Date]=E$6)*(MData[Preliminary or Updated]=$C$3)*(MData[Final Report]=$C$4),0),MATCH($D$5,MData[#Headers],0))</f>
        <v>Y</v>
      </c>
      <c r="F15" cm="1">
        <f t="array" ref="F15">INDEX(MData[],MATCH(1,(MData[State Abbreviation]=$B15)*(MData[Report Date]=F$6)*(MData[Preliminary or Updated]=$C$3)*(MData[Final Report]=$C$4),0),MATCH($C$2,MData[#Headers],0))</f>
        <v>293970</v>
      </c>
      <c r="G15" cm="1">
        <f t="array" ref="G15">INDEX(MData[],MATCH(1,(MData[State Abbreviation]=$B15)*(MData[Report Date]=G$6)*(MData[Preliminary or Updated]=$C$3)*(MData[Final Report]=$C$4),0),MATCH($C$2,MData[#Headers],0))</f>
        <v>295152</v>
      </c>
      <c r="H15" cm="1">
        <f t="array" ref="H15">INDEX(MData[],MATCH(1,(MData[State Abbreviation]=$B15)*(MData[Report Date]=H$6)*(MData[Preliminary or Updated]=$C$3)*(MData[Final Report]=$C$4),0),MATCH($C$2,MData[#Headers],0))</f>
        <v>296412</v>
      </c>
      <c r="I15" cm="1">
        <f t="array" ref="I15">INDEX(MData[],MATCH(1,(MData[State Abbreviation]=$B15)*(MData[Report Date]=I$6)*(MData[Preliminary or Updated]=$C$3)*(MData[Final Report]=$C$4),0),MATCH($C$2,MData[#Headers],0))</f>
        <v>297053</v>
      </c>
      <c r="J15" cm="1">
        <f t="array" ref="J15">INDEX(MData[],MATCH(1,(MData[State Abbreviation]=$B15)*(MData[Report Date]=J$6)*(MData[Preliminary or Updated]=$C$3)*(MData[Final Report]=$C$4),0),MATCH($C$2,MData[#Headers],0))</f>
        <v>297395</v>
      </c>
      <c r="K15" cm="1">
        <f t="array" ref="K15">INDEX(MData[],MATCH(1,(MData[State Abbreviation]=$B15)*(MData[Report Date]=K$6)*(MData[Preliminary or Updated]=$C$3)*(MData[Final Report]=$C$4),0),MATCH($C$2,MData[#Headers],0))</f>
        <v>295185</v>
      </c>
      <c r="L15" cm="1">
        <f t="array" ref="L15">INDEX(MData[],MATCH(1,(MData[State Abbreviation]=$B15)*(MData[Report Date]=L$6)*(MData[Preliminary or Updated]=$C$3)*(MData[Final Report]=$C$4),0),MATCH($C$2,MData[#Headers],0))</f>
        <v>292976</v>
      </c>
      <c r="M15" cm="1">
        <f t="array" ref="M15">INDEX(MData[],MATCH(1,(MData[State Abbreviation]=$B15)*(MData[Report Date]=M$6)*(MData[Preliminary or Updated]=$C$3)*(MData[Final Report]=$C$4),0),MATCH($C$2,MData[#Headers],0))</f>
        <v>290845</v>
      </c>
      <c r="N15" cm="1">
        <f t="array" ref="N15">INDEX(MData[],MATCH(1,(MData[State Abbreviation]=$B15)*(MData[Report Date]=N$6)*(MData[Preliminary or Updated]=$C$3)*(MData[Final Report]=$C$4),0),MATCH($C$2,MData[#Headers],0))</f>
        <v>286831</v>
      </c>
      <c r="O15" cm="1">
        <f t="array" ref="O15">INDEX(MData[],MATCH(1,(MData[State Abbreviation]=$B15)*(MData[Report Date]=O$6)*(MData[Preliminary or Updated]=$C$3)*(MData[Final Report]=$C$4),0),MATCH($C$2,MData[#Headers],0))</f>
        <v>285518</v>
      </c>
      <c r="P15" cm="1">
        <f t="array" ref="P15">INDEX(MData[],MATCH(1,(MData[State Abbreviation]=$B15)*(MData[Report Date]=P$6)*(MData[Preliminary or Updated]=$C$3)*(MData[Final Report]=$C$4),0),MATCH($C$2,MData[#Headers],0))</f>
        <v>281192</v>
      </c>
      <c r="Q15" cm="1">
        <f t="array" ref="Q15">INDEX(MData[],MATCH(1,(MData[State Abbreviation]=$B15)*(MData[Report Date]=Q$6)*(MData[Preliminary or Updated]=$C$3)*(MData[Final Report]=$C$4),0),MATCH($C$2,MData[#Headers],0))</f>
        <v>277511</v>
      </c>
      <c r="R15" s="15">
        <f t="shared" si="1"/>
        <v>290836.66666666669</v>
      </c>
    </row>
    <row r="16" spans="1:23" x14ac:dyDescent="0.35">
      <c r="A16">
        <v>10</v>
      </c>
      <c r="B16" s="4" t="s">
        <v>75</v>
      </c>
      <c r="C16" t="s">
        <v>76</v>
      </c>
      <c r="D16" s="12" t="str" cm="1">
        <f t="array" ref="D16">INDEX(MData[],MATCH(1,(MData[State Abbreviation]=$B16)*(MData[Report Date]=D$6)*(MData[Preliminary or Updated]=$C$3)*(MData[Final Report]=$C$4),0),MATCH($D$5,MData[#Headers],0))</f>
        <v>N</v>
      </c>
      <c r="E16" s="12" t="str" cm="1">
        <f t="array" ref="E16">INDEX(MData[],MATCH(1,(MData[State Abbreviation]=$B16)*(MData[Report Date]=E$6)*(MData[Preliminary or Updated]=$C$3)*(MData[Final Report]=$C$4),0),MATCH($D$5,MData[#Headers],0))</f>
        <v>N</v>
      </c>
      <c r="F16" cm="1">
        <f t="array" ref="F16">INDEX(MData[],MATCH(1,(MData[State Abbreviation]=$B16)*(MData[Report Date]=F$6)*(MData[Preliminary or Updated]=$C$3)*(MData[Final Report]=$C$4),0),MATCH($C$2,MData[#Headers],0))</f>
        <v>4924826</v>
      </c>
      <c r="G16" cm="1">
        <f t="array" ref="G16">INDEX(MData[],MATCH(1,(MData[State Abbreviation]=$B16)*(MData[Report Date]=G$6)*(MData[Preliminary or Updated]=$C$3)*(MData[Final Report]=$C$4),0),MATCH($C$2,MData[#Headers],0))</f>
        <v>4949019</v>
      </c>
      <c r="H16" cm="1">
        <f t="array" ref="H16">INDEX(MData[],MATCH(1,(MData[State Abbreviation]=$B16)*(MData[Report Date]=H$6)*(MData[Preliminary or Updated]=$C$3)*(MData[Final Report]=$C$4),0),MATCH($C$2,MData[#Headers],0))</f>
        <v>4978001</v>
      </c>
      <c r="I16" cm="1">
        <f t="array" ref="I16">INDEX(MData[],MATCH(1,(MData[State Abbreviation]=$B16)*(MData[Report Date]=I$6)*(MData[Preliminary or Updated]=$C$3)*(MData[Final Report]=$C$4),0),MATCH($C$2,MData[#Headers],0))</f>
        <v>5007292</v>
      </c>
      <c r="J16" cm="1">
        <f t="array" ref="J16">INDEX(MData[],MATCH(1,(MData[State Abbreviation]=$B16)*(MData[Report Date]=J$6)*(MData[Preliminary or Updated]=$C$3)*(MData[Final Report]=$C$4),0),MATCH($C$2,MData[#Headers],0))</f>
        <v>4751303</v>
      </c>
      <c r="K16" cm="1">
        <f t="array" ref="K16">INDEX(MData[],MATCH(1,(MData[State Abbreviation]=$B16)*(MData[Report Date]=K$6)*(MData[Preliminary or Updated]=$C$3)*(MData[Final Report]=$C$4),0),MATCH($C$2,MData[#Headers],0))</f>
        <v>4606431</v>
      </c>
      <c r="L16" cm="1">
        <f t="array" ref="L16">INDEX(MData[],MATCH(1,(MData[State Abbreviation]=$B16)*(MData[Report Date]=L$6)*(MData[Preliminary or Updated]=$C$3)*(MData[Final Report]=$C$4),0),MATCH($C$2,MData[#Headers],0))</f>
        <v>4521012</v>
      </c>
      <c r="M16" cm="1">
        <f t="array" ref="M16">INDEX(MData[],MATCH(1,(MData[State Abbreviation]=$B16)*(MData[Report Date]=M$6)*(MData[Preliminary or Updated]=$C$3)*(MData[Final Report]=$C$4),0),MATCH($C$2,MData[#Headers],0))</f>
        <v>4394460</v>
      </c>
      <c r="N16" cm="1">
        <f t="array" ref="N16">INDEX(MData[],MATCH(1,(MData[State Abbreviation]=$B16)*(MData[Report Date]=N$6)*(MData[Preliminary or Updated]=$C$3)*(MData[Final Report]=$C$4),0),MATCH($C$2,MData[#Headers],0))</f>
        <v>4273705</v>
      </c>
      <c r="O16" cm="1">
        <f t="array" ref="O16">INDEX(MData[],MATCH(1,(MData[State Abbreviation]=$B16)*(MData[Report Date]=O$6)*(MData[Preliminary or Updated]=$C$3)*(MData[Final Report]=$C$4),0),MATCH($C$2,MData[#Headers],0))</f>
        <v>4234627</v>
      </c>
      <c r="P16" cm="1">
        <f t="array" ref="P16">INDEX(MData[],MATCH(1,(MData[State Abbreviation]=$B16)*(MData[Report Date]=P$6)*(MData[Preliminary or Updated]=$C$3)*(MData[Final Report]=$C$4),0),MATCH($C$2,MData[#Headers],0))</f>
        <v>4115673</v>
      </c>
      <c r="Q16" cm="1">
        <f t="array" ref="Q16">INDEX(MData[],MATCH(1,(MData[State Abbreviation]=$B16)*(MData[Report Date]=Q$6)*(MData[Preliminary or Updated]=$C$3)*(MData[Final Report]=$C$4),0),MATCH($C$2,MData[#Headers],0))</f>
        <v>4155117</v>
      </c>
      <c r="R16" s="15">
        <f t="shared" si="1"/>
        <v>4575955.5</v>
      </c>
    </row>
    <row r="17" spans="1:18" x14ac:dyDescent="0.35">
      <c r="A17">
        <v>11</v>
      </c>
      <c r="B17" s="4" t="s">
        <v>80</v>
      </c>
      <c r="C17" t="s">
        <v>81</v>
      </c>
      <c r="D17" s="12" t="str" cm="1">
        <f t="array" ref="D17">INDEX(MData[],MATCH(1,(MData[State Abbreviation]=$B17)*(MData[Report Date]=D$6)*(MData[Preliminary or Updated]=$C$3)*(MData[Final Report]=$C$4),0),MATCH($D$5,MData[#Headers],0))</f>
        <v>N</v>
      </c>
      <c r="E17" s="12" t="str" cm="1">
        <f t="array" ref="E17">INDEX(MData[],MATCH(1,(MData[State Abbreviation]=$B17)*(MData[Report Date]=E$6)*(MData[Preliminary or Updated]=$C$3)*(MData[Final Report]=$C$4),0),MATCH($D$5,MData[#Headers],0))</f>
        <v>N</v>
      </c>
      <c r="F17" cm="1">
        <f t="array" ref="F17">INDEX(MData[],MATCH(1,(MData[State Abbreviation]=$B17)*(MData[Report Date]=F$6)*(MData[Preliminary or Updated]=$C$3)*(MData[Final Report]=$C$4),0),MATCH($C$2,MData[#Headers],0))</f>
        <v>2491677</v>
      </c>
      <c r="G17" cm="1">
        <f t="array" ref="G17">INDEX(MData[],MATCH(1,(MData[State Abbreviation]=$B17)*(MData[Report Date]=G$6)*(MData[Preliminary or Updated]=$C$3)*(MData[Final Report]=$C$4),0),MATCH($C$2,MData[#Headers],0))</f>
        <v>2502475</v>
      </c>
      <c r="H17" cm="1">
        <f t="array" ref="H17">INDEX(MData[],MATCH(1,(MData[State Abbreviation]=$B17)*(MData[Report Date]=H$6)*(MData[Preliminary or Updated]=$C$3)*(MData[Final Report]=$C$4),0),MATCH($C$2,MData[#Headers],0))</f>
        <v>2511599</v>
      </c>
      <c r="I17" cm="1">
        <f t="array" ref="I17">INDEX(MData[],MATCH(1,(MData[State Abbreviation]=$B17)*(MData[Report Date]=I$6)*(MData[Preliminary or Updated]=$C$3)*(MData[Final Report]=$C$4),0),MATCH($C$2,MData[#Headers],0))</f>
        <v>2542085</v>
      </c>
      <c r="J17" cm="1">
        <f t="array" ref="J17">INDEX(MData[],MATCH(1,(MData[State Abbreviation]=$B17)*(MData[Report Date]=J$6)*(MData[Preliminary or Updated]=$C$3)*(MData[Final Report]=$C$4),0),MATCH($C$2,MData[#Headers],0))</f>
        <v>2552798</v>
      </c>
      <c r="K17" cm="1">
        <f t="array" ref="K17">INDEX(MData[],MATCH(1,(MData[State Abbreviation]=$B17)*(MData[Report Date]=K$6)*(MData[Preliminary or Updated]=$C$3)*(MData[Final Report]=$C$4),0),MATCH($C$2,MData[#Headers],0))</f>
        <v>2548372</v>
      </c>
      <c r="L17" cm="1">
        <f t="array" ref="L17">INDEX(MData[],MATCH(1,(MData[State Abbreviation]=$B17)*(MData[Report Date]=L$6)*(MData[Preliminary or Updated]=$C$3)*(MData[Final Report]=$C$4),0),MATCH($C$2,MData[#Headers],0))</f>
        <v>2539809</v>
      </c>
      <c r="M17" cm="1">
        <f t="array" ref="M17">INDEX(MData[],MATCH(1,(MData[State Abbreviation]=$B17)*(MData[Report Date]=M$6)*(MData[Preliminary or Updated]=$C$3)*(MData[Final Report]=$C$4),0),MATCH($C$2,MData[#Headers],0))</f>
        <v>2408413</v>
      </c>
      <c r="N17" cm="1">
        <f t="array" ref="N17">INDEX(MData[],MATCH(1,(MData[State Abbreviation]=$B17)*(MData[Report Date]=N$6)*(MData[Preliminary or Updated]=$C$3)*(MData[Final Report]=$C$4),0),MATCH($C$2,MData[#Headers],0))</f>
        <v>2345972</v>
      </c>
      <c r="O17" cm="1">
        <f t="array" ref="O17">INDEX(MData[],MATCH(1,(MData[State Abbreviation]=$B17)*(MData[Report Date]=O$6)*(MData[Preliminary or Updated]=$C$3)*(MData[Final Report]=$C$4),0),MATCH($C$2,MData[#Headers],0))</f>
        <v>2330313</v>
      </c>
      <c r="P17" cm="1">
        <f t="array" ref="P17">INDEX(MData[],MATCH(1,(MData[State Abbreviation]=$B17)*(MData[Report Date]=P$6)*(MData[Preliminary or Updated]=$C$3)*(MData[Final Report]=$C$4),0),MATCH($C$2,MData[#Headers],0))</f>
        <v>2223045</v>
      </c>
      <c r="Q17" cm="1">
        <f t="array" ref="Q17">INDEX(MData[],MATCH(1,(MData[State Abbreviation]=$B17)*(MData[Report Date]=Q$6)*(MData[Preliminary or Updated]=$C$3)*(MData[Final Report]=$C$4),0),MATCH($C$2,MData[#Headers],0))</f>
        <v>2151282</v>
      </c>
      <c r="R17" s="15">
        <f t="shared" si="1"/>
        <v>2428986.6666666665</v>
      </c>
    </row>
    <row r="18" spans="1:18" x14ac:dyDescent="0.35">
      <c r="A18">
        <v>12</v>
      </c>
      <c r="B18" s="4" t="s">
        <v>82</v>
      </c>
      <c r="C18" t="s">
        <v>83</v>
      </c>
      <c r="D18" s="12" t="str" cm="1">
        <f t="array" ref="D18">INDEX(MData[],MATCH(1,(MData[State Abbreviation]=$B18)*(MData[Report Date]=D$6)*(MData[Preliminary or Updated]=$C$3)*(MData[Final Report]=$C$4),0),MATCH($D$5,MData[#Headers],0))</f>
        <v>Y</v>
      </c>
      <c r="E18" s="12" t="str" cm="1">
        <f t="array" ref="E18">INDEX(MData[],MATCH(1,(MData[State Abbreviation]=$B18)*(MData[Report Date]=E$6)*(MData[Preliminary or Updated]=$C$3)*(MData[Final Report]=$C$4),0),MATCH($D$5,MData[#Headers],0))</f>
        <v>Y</v>
      </c>
      <c r="F18" cm="1">
        <f t="array" ref="F18">INDEX(MData[],MATCH(1,(MData[State Abbreviation]=$B18)*(MData[Report Date]=F$6)*(MData[Preliminary or Updated]=$C$3)*(MData[Final Report]=$C$4),0),MATCH($C$2,MData[#Headers],0))</f>
        <v>461990</v>
      </c>
      <c r="G18" cm="1">
        <f t="array" ref="G18">INDEX(MData[],MATCH(1,(MData[State Abbreviation]=$B18)*(MData[Report Date]=G$6)*(MData[Preliminary or Updated]=$C$3)*(MData[Final Report]=$C$4),0),MATCH($C$2,MData[#Headers],0))</f>
        <v>463842</v>
      </c>
      <c r="H18" cm="1">
        <f t="array" ref="H18">INDEX(MData[],MATCH(1,(MData[State Abbreviation]=$B18)*(MData[Report Date]=H$6)*(MData[Preliminary or Updated]=$C$3)*(MData[Final Report]=$C$4),0),MATCH($C$2,MData[#Headers],0))</f>
        <v>465474</v>
      </c>
      <c r="I18" cm="1">
        <f t="array" ref="I18">INDEX(MData[],MATCH(1,(MData[State Abbreviation]=$B18)*(MData[Report Date]=I$6)*(MData[Preliminary or Updated]=$C$3)*(MData[Final Report]=$C$4),0),MATCH($C$2,MData[#Headers],0))</f>
        <v>461504</v>
      </c>
      <c r="J18" cm="1">
        <f t="array" ref="J18">INDEX(MData[],MATCH(1,(MData[State Abbreviation]=$B18)*(MData[Report Date]=J$6)*(MData[Preliminary or Updated]=$C$3)*(MData[Final Report]=$C$4),0),MATCH($C$2,MData[#Headers],0))</f>
        <v>461349</v>
      </c>
      <c r="K18" cm="1">
        <f t="array" ref="K18">INDEX(MData[],MATCH(1,(MData[State Abbreviation]=$B18)*(MData[Report Date]=K$6)*(MData[Preliminary or Updated]=$C$3)*(MData[Final Report]=$C$4),0),MATCH($C$2,MData[#Headers],0))</f>
        <v>443621</v>
      </c>
      <c r="L18" cm="1">
        <f t="array" ref="L18">INDEX(MData[],MATCH(1,(MData[State Abbreviation]=$B18)*(MData[Report Date]=L$6)*(MData[Preliminary or Updated]=$C$3)*(MData[Final Report]=$C$4),0),MATCH($C$2,MData[#Headers],0))</f>
        <v>438194</v>
      </c>
      <c r="M18" cm="1">
        <f t="array" ref="M18">INDEX(MData[],MATCH(1,(MData[State Abbreviation]=$B18)*(MData[Report Date]=M$6)*(MData[Preliminary or Updated]=$C$3)*(MData[Final Report]=$C$4),0),MATCH($C$2,MData[#Headers],0))</f>
        <v>437390</v>
      </c>
      <c r="N18" cm="1">
        <f t="array" ref="N18">INDEX(MData[],MATCH(1,(MData[State Abbreviation]=$B18)*(MData[Report Date]=N$6)*(MData[Preliminary or Updated]=$C$3)*(MData[Final Report]=$C$4),0),MATCH($C$2,MData[#Headers],0))</f>
        <v>454974</v>
      </c>
      <c r="O18" cm="1">
        <f t="array" ref="O18">INDEX(MData[],MATCH(1,(MData[State Abbreviation]=$B18)*(MData[Report Date]=O$6)*(MData[Preliminary or Updated]=$C$3)*(MData[Final Report]=$C$4),0),MATCH($C$2,MData[#Headers],0))</f>
        <v>463445</v>
      </c>
      <c r="P18" cm="1">
        <f t="array" ref="P18">INDEX(MData[],MATCH(1,(MData[State Abbreviation]=$B18)*(MData[Report Date]=P$6)*(MData[Preliminary or Updated]=$C$3)*(MData[Final Report]=$C$4),0),MATCH($C$2,MData[#Headers],0))</f>
        <v>466007</v>
      </c>
      <c r="Q18" cm="1">
        <f t="array" ref="Q18">INDEX(MData[],MATCH(1,(MData[State Abbreviation]=$B18)*(MData[Report Date]=Q$6)*(MData[Preliminary or Updated]=$C$3)*(MData[Final Report]=$C$4),0),MATCH($C$2,MData[#Headers],0))</f>
        <v>469301</v>
      </c>
      <c r="R18" s="15">
        <f t="shared" si="1"/>
        <v>457257.58333333331</v>
      </c>
    </row>
    <row r="19" spans="1:18" x14ac:dyDescent="0.35">
      <c r="A19">
        <v>13</v>
      </c>
      <c r="B19" s="4" t="s">
        <v>84</v>
      </c>
      <c r="C19" t="s">
        <v>85</v>
      </c>
      <c r="D19" s="12" t="str" cm="1">
        <f t="array" ref="D19">INDEX(MData[],MATCH(1,(MData[State Abbreviation]=$B19)*(MData[Report Date]=D$6)*(MData[Preliminary or Updated]=$C$3)*(MData[Final Report]=$C$4),0),MATCH($D$5,MData[#Headers],0))</f>
        <v>Y</v>
      </c>
      <c r="E19" s="12" t="str" cm="1">
        <f t="array" ref="E19">INDEX(MData[],MATCH(1,(MData[State Abbreviation]=$B19)*(MData[Report Date]=E$6)*(MData[Preliminary or Updated]=$C$3)*(MData[Final Report]=$C$4),0),MATCH($D$5,MData[#Headers],0))</f>
        <v>Y</v>
      </c>
      <c r="F19" cm="1">
        <f t="array" ref="F19">INDEX(MData[],MATCH(1,(MData[State Abbreviation]=$B19)*(MData[Report Date]=F$6)*(MData[Preliminary or Updated]=$C$3)*(MData[Final Report]=$C$4),0),MATCH($C$2,MData[#Headers],0))</f>
        <v>455548</v>
      </c>
      <c r="G19" cm="1">
        <f t="array" ref="G19">INDEX(MData[],MATCH(1,(MData[State Abbreviation]=$B19)*(MData[Report Date]=G$6)*(MData[Preliminary or Updated]=$C$3)*(MData[Final Report]=$C$4),0),MATCH($C$2,MData[#Headers],0))</f>
        <v>457355</v>
      </c>
      <c r="H19" cm="1">
        <f t="array" ref="H19">INDEX(MData[],MATCH(1,(MData[State Abbreviation]=$B19)*(MData[Report Date]=H$6)*(MData[Preliminary or Updated]=$C$3)*(MData[Final Report]=$C$4),0),MATCH($C$2,MData[#Headers],0))</f>
        <v>460085</v>
      </c>
      <c r="I19" cm="1">
        <f t="array" ref="I19">INDEX(MData[],MATCH(1,(MData[State Abbreviation]=$B19)*(MData[Report Date]=I$6)*(MData[Preliminary or Updated]=$C$3)*(MData[Final Report]=$C$4),0),MATCH($C$2,MData[#Headers],0))</f>
        <v>443371</v>
      </c>
      <c r="J19" cm="1">
        <f t="array" ref="J19">INDEX(MData[],MATCH(1,(MData[State Abbreviation]=$B19)*(MData[Report Date]=J$6)*(MData[Preliminary or Updated]=$C$3)*(MData[Final Report]=$C$4),0),MATCH($C$2,MData[#Headers],0))</f>
        <v>432712</v>
      </c>
      <c r="K19" cm="1">
        <f t="array" ref="K19">INDEX(MData[],MATCH(1,(MData[State Abbreviation]=$B19)*(MData[Report Date]=K$6)*(MData[Preliminary or Updated]=$C$3)*(MData[Final Report]=$C$4),0),MATCH($C$2,MData[#Headers],0))</f>
        <v>385133</v>
      </c>
      <c r="L19" cm="1">
        <f t="array" ref="L19">INDEX(MData[],MATCH(1,(MData[State Abbreviation]=$B19)*(MData[Report Date]=L$6)*(MData[Preliminary or Updated]=$C$3)*(MData[Final Report]=$C$4),0),MATCH($C$2,MData[#Headers],0))</f>
        <v>363567</v>
      </c>
      <c r="M19" cm="1">
        <f t="array" ref="M19">INDEX(MData[],MATCH(1,(MData[State Abbreviation]=$B19)*(MData[Report Date]=M$6)*(MData[Preliminary or Updated]=$C$3)*(MData[Final Report]=$C$4),0),MATCH($C$2,MData[#Headers],0))</f>
        <v>344660</v>
      </c>
      <c r="N19" cm="1">
        <f t="array" ref="N19">INDEX(MData[],MATCH(1,(MData[State Abbreviation]=$B19)*(MData[Report Date]=N$6)*(MData[Preliminary or Updated]=$C$3)*(MData[Final Report]=$C$4),0),MATCH($C$2,MData[#Headers],0))</f>
        <v>314488</v>
      </c>
      <c r="O19" cm="1">
        <f t="array" ref="O19">INDEX(MData[],MATCH(1,(MData[State Abbreviation]=$B19)*(MData[Report Date]=O$6)*(MData[Preliminary or Updated]=$C$3)*(MData[Final Report]=$C$4),0),MATCH($C$2,MData[#Headers],0))</f>
        <v>318932</v>
      </c>
      <c r="P19" cm="1">
        <f t="array" ref="P19">INDEX(MData[],MATCH(1,(MData[State Abbreviation]=$B19)*(MData[Report Date]=P$6)*(MData[Preliminary or Updated]=$C$3)*(MData[Final Report]=$C$4),0),MATCH($C$2,MData[#Headers],0))</f>
        <v>336928</v>
      </c>
      <c r="Q19" cm="1">
        <f t="array" ref="Q19">INDEX(MData[],MATCH(1,(MData[State Abbreviation]=$B19)*(MData[Report Date]=Q$6)*(MData[Preliminary or Updated]=$C$3)*(MData[Final Report]=$C$4),0),MATCH($C$2,MData[#Headers],0))</f>
        <v>338380</v>
      </c>
      <c r="R19" s="15">
        <f t="shared" si="1"/>
        <v>387596.58333333331</v>
      </c>
    </row>
    <row r="20" spans="1:18" x14ac:dyDescent="0.35">
      <c r="A20">
        <v>14</v>
      </c>
      <c r="B20" s="4" t="s">
        <v>86</v>
      </c>
      <c r="C20" t="s">
        <v>87</v>
      </c>
      <c r="D20" s="12" t="str" cm="1">
        <f t="array" ref="D20">INDEX(MData[],MATCH(1,(MData[State Abbreviation]=$B20)*(MData[Report Date]=D$6)*(MData[Preliminary or Updated]=$C$3)*(MData[Final Report]=$C$4),0),MATCH($D$5,MData[#Headers],0))</f>
        <v>Y</v>
      </c>
      <c r="E20" s="12" t="str" cm="1">
        <f t="array" ref="E20">INDEX(MData[],MATCH(1,(MData[State Abbreviation]=$B20)*(MData[Report Date]=E$6)*(MData[Preliminary or Updated]=$C$3)*(MData[Final Report]=$C$4),0),MATCH($D$5,MData[#Headers],0))</f>
        <v>Y</v>
      </c>
      <c r="F20" cm="1">
        <f t="array" ref="F20">INDEX(MData[],MATCH(1,(MData[State Abbreviation]=$B20)*(MData[Report Date]=F$6)*(MData[Preliminary or Updated]=$C$3)*(MData[Final Report]=$C$4),0),MATCH($C$2,MData[#Headers],0))</f>
        <v>3808385</v>
      </c>
      <c r="G20" cm="1">
        <f t="array" ref="G20">INDEX(MData[],MATCH(1,(MData[State Abbreviation]=$B20)*(MData[Report Date]=G$6)*(MData[Preliminary or Updated]=$C$3)*(MData[Final Report]=$C$4),0),MATCH($C$2,MData[#Headers],0))</f>
        <v>3818769</v>
      </c>
      <c r="H20" cm="1">
        <f t="array" ref="H20">INDEX(MData[],MATCH(1,(MData[State Abbreviation]=$B20)*(MData[Report Date]=H$6)*(MData[Preliminary or Updated]=$C$3)*(MData[Final Report]=$C$4),0),MATCH($C$2,MData[#Headers],0))</f>
        <v>3826461</v>
      </c>
      <c r="I20" cm="1">
        <f t="array" ref="I20">INDEX(MData[],MATCH(1,(MData[State Abbreviation]=$B20)*(MData[Report Date]=I$6)*(MData[Preliminary or Updated]=$C$3)*(MData[Final Report]=$C$4),0),MATCH($C$2,MData[#Headers],0))</f>
        <v>3839112</v>
      </c>
      <c r="J20" cm="1">
        <f t="array" ref="J20">INDEX(MData[],MATCH(1,(MData[State Abbreviation]=$B20)*(MData[Report Date]=J$6)*(MData[Preliminary or Updated]=$C$3)*(MData[Final Report]=$C$4),0),MATCH($C$2,MData[#Headers],0))</f>
        <v>3851907</v>
      </c>
      <c r="K20" cm="1">
        <f t="array" ref="K20">INDEX(MData[],MATCH(1,(MData[State Abbreviation]=$B20)*(MData[Report Date]=K$6)*(MData[Preliminary or Updated]=$C$3)*(MData[Final Report]=$C$4),0),MATCH($C$2,MData[#Headers],0))</f>
        <v>3866234</v>
      </c>
      <c r="L20" cm="1">
        <f t="array" ref="L20">INDEX(MData[],MATCH(1,(MData[State Abbreviation]=$B20)*(MData[Report Date]=L$6)*(MData[Preliminary or Updated]=$C$3)*(MData[Final Report]=$C$4),0),MATCH($C$2,MData[#Headers],0))</f>
        <v>3872945</v>
      </c>
      <c r="M20" cm="1">
        <f t="array" ref="M20">INDEX(MData[],MATCH(1,(MData[State Abbreviation]=$B20)*(MData[Report Date]=M$6)*(MData[Preliminary or Updated]=$C$3)*(MData[Final Report]=$C$4),0),MATCH($C$2,MData[#Headers],0))</f>
        <v>3846699</v>
      </c>
      <c r="N20" cm="1">
        <f t="array" ref="N20">INDEX(MData[],MATCH(1,(MData[State Abbreviation]=$B20)*(MData[Report Date]=N$6)*(MData[Preliminary or Updated]=$C$3)*(MData[Final Report]=$C$4),0),MATCH($C$2,MData[#Headers],0))</f>
        <v>3840472</v>
      </c>
      <c r="O20" cm="1">
        <f t="array" ref="O20">INDEX(MData[],MATCH(1,(MData[State Abbreviation]=$B20)*(MData[Report Date]=O$6)*(MData[Preliminary or Updated]=$C$3)*(MData[Final Report]=$C$4),0),MATCH($C$2,MData[#Headers],0))</f>
        <v>3738745</v>
      </c>
      <c r="P20" cm="1">
        <f t="array" ref="P20">INDEX(MData[],MATCH(1,(MData[State Abbreviation]=$B20)*(MData[Report Date]=P$6)*(MData[Preliminary or Updated]=$C$3)*(MData[Final Report]=$C$4),0),MATCH($C$2,MData[#Headers],0))</f>
        <v>3698378</v>
      </c>
      <c r="Q20" cm="1">
        <f t="array" ref="Q20">INDEX(MData[],MATCH(1,(MData[State Abbreviation]=$B20)*(MData[Report Date]=Q$6)*(MData[Preliminary or Updated]=$C$3)*(MData[Final Report]=$C$4),0),MATCH($C$2,MData[#Headers],0))</f>
        <v>3664724</v>
      </c>
      <c r="R20" s="15">
        <f t="shared" si="1"/>
        <v>3806069.25</v>
      </c>
    </row>
    <row r="21" spans="1:18" x14ac:dyDescent="0.35">
      <c r="A21">
        <v>15</v>
      </c>
      <c r="B21" s="4" t="s">
        <v>88</v>
      </c>
      <c r="C21" t="s">
        <v>89</v>
      </c>
      <c r="D21" s="12" t="str" cm="1">
        <f t="array" ref="D21">INDEX(MData[],MATCH(1,(MData[State Abbreviation]=$B21)*(MData[Report Date]=D$6)*(MData[Preliminary or Updated]=$C$3)*(MData[Final Report]=$C$4),0),MATCH($D$5,MData[#Headers],0))</f>
        <v>Y</v>
      </c>
      <c r="E21" s="12" t="str" cm="1">
        <f t="array" ref="E21">INDEX(MData[],MATCH(1,(MData[State Abbreviation]=$B21)*(MData[Report Date]=E$6)*(MData[Preliminary or Updated]=$C$3)*(MData[Final Report]=$C$4),0),MATCH($D$5,MData[#Headers],0))</f>
        <v>Y</v>
      </c>
      <c r="F21" cm="1">
        <f t="array" ref="F21">INDEX(MData[],MATCH(1,(MData[State Abbreviation]=$B21)*(MData[Report Date]=F$6)*(MData[Preliminary or Updated]=$C$3)*(MData[Final Report]=$C$4),0),MATCH($C$2,MData[#Headers],0))</f>
        <v>2025386</v>
      </c>
      <c r="G21" cm="1">
        <f t="array" ref="G21">INDEX(MData[],MATCH(1,(MData[State Abbreviation]=$B21)*(MData[Report Date]=G$6)*(MData[Preliminary or Updated]=$C$3)*(MData[Final Report]=$C$4),0),MATCH($C$2,MData[#Headers],0))</f>
        <v>2038189</v>
      </c>
      <c r="H21" cm="1">
        <f t="array" ref="H21">INDEX(MData[],MATCH(1,(MData[State Abbreviation]=$B21)*(MData[Report Date]=H$6)*(MData[Preliminary or Updated]=$C$3)*(MData[Final Report]=$C$4),0),MATCH($C$2,MData[#Headers],0))</f>
        <v>2048631</v>
      </c>
      <c r="I21" cm="1">
        <f t="array" ref="I21">INDEX(MData[],MATCH(1,(MData[State Abbreviation]=$B21)*(MData[Report Date]=I$6)*(MData[Preliminary or Updated]=$C$3)*(MData[Final Report]=$C$4),0),MATCH($C$2,MData[#Headers],0))</f>
        <v>2059657</v>
      </c>
      <c r="J21" cm="1">
        <f t="array" ref="J21">INDEX(MData[],MATCH(1,(MData[State Abbreviation]=$B21)*(MData[Report Date]=J$6)*(MData[Preliminary or Updated]=$C$3)*(MData[Final Report]=$C$4),0),MATCH($C$2,MData[#Headers],0))</f>
        <v>2056226</v>
      </c>
      <c r="K21" cm="1">
        <f t="array" ref="K21">INDEX(MData[],MATCH(1,(MData[State Abbreviation]=$B21)*(MData[Report Date]=K$6)*(MData[Preliminary or Updated]=$C$3)*(MData[Final Report]=$C$4),0),MATCH($C$2,MData[#Headers],0))</f>
        <v>2012845</v>
      </c>
      <c r="L21" cm="1">
        <f t="array" ref="L21">INDEX(MData[],MATCH(1,(MData[State Abbreviation]=$B21)*(MData[Report Date]=L$6)*(MData[Preliminary or Updated]=$C$3)*(MData[Final Report]=$C$4),0),MATCH($C$2,MData[#Headers],0))</f>
        <v>1978780</v>
      </c>
      <c r="M21" cm="1">
        <f t="array" ref="M21">INDEX(MData[],MATCH(1,(MData[State Abbreviation]=$B21)*(MData[Report Date]=M$6)*(MData[Preliminary or Updated]=$C$3)*(MData[Final Report]=$C$4),0),MATCH($C$2,MData[#Headers],0))</f>
        <v>1950151</v>
      </c>
      <c r="N21" cm="1">
        <f t="array" ref="N21">INDEX(MData[],MATCH(1,(MData[State Abbreviation]=$B21)*(MData[Report Date]=N$6)*(MData[Preliminary or Updated]=$C$3)*(MData[Final Report]=$C$4),0),MATCH($C$2,MData[#Headers],0))</f>
        <v>1923847</v>
      </c>
      <c r="O21" cm="1">
        <f t="array" ref="O21">INDEX(MData[],MATCH(1,(MData[State Abbreviation]=$B21)*(MData[Report Date]=O$6)*(MData[Preliminary or Updated]=$C$3)*(MData[Final Report]=$C$4),0),MATCH($C$2,MData[#Headers],0))</f>
        <v>1905514</v>
      </c>
      <c r="P21" cm="1">
        <f t="array" ref="P21">INDEX(MData[],MATCH(1,(MData[State Abbreviation]=$B21)*(MData[Report Date]=P$6)*(MData[Preliminary or Updated]=$C$3)*(MData[Final Report]=$C$4),0),MATCH($C$2,MData[#Headers],0))</f>
        <v>1881314</v>
      </c>
      <c r="Q21" cm="1">
        <f t="array" ref="Q21">INDEX(MData[],MATCH(1,(MData[State Abbreviation]=$B21)*(MData[Report Date]=Q$6)*(MData[Preliminary or Updated]=$C$3)*(MData[Final Report]=$C$4),0),MATCH($C$2,MData[#Headers],0))</f>
        <v>1861409</v>
      </c>
      <c r="R21" s="15">
        <f t="shared" si="1"/>
        <v>1978495.75</v>
      </c>
    </row>
    <row r="22" spans="1:18" x14ac:dyDescent="0.35">
      <c r="A22">
        <v>16</v>
      </c>
      <c r="B22" s="4" t="s">
        <v>90</v>
      </c>
      <c r="C22" t="s">
        <v>91</v>
      </c>
      <c r="D22" s="12" t="str" cm="1">
        <f t="array" ref="D22">INDEX(MData[],MATCH(1,(MData[State Abbreviation]=$B22)*(MData[Report Date]=D$6)*(MData[Preliminary or Updated]=$C$3)*(MData[Final Report]=$C$4),0),MATCH($D$5,MData[#Headers],0))</f>
        <v>Y</v>
      </c>
      <c r="E22" s="12" t="str" cm="1">
        <f t="array" ref="E22">INDEX(MData[],MATCH(1,(MData[State Abbreviation]=$B22)*(MData[Report Date]=E$6)*(MData[Preliminary or Updated]=$C$3)*(MData[Final Report]=$C$4),0),MATCH($D$5,MData[#Headers],0))</f>
        <v>Y</v>
      </c>
      <c r="F22" cm="1">
        <f t="array" ref="F22">INDEX(MData[],MATCH(1,(MData[State Abbreviation]=$B22)*(MData[Report Date]=F$6)*(MData[Preliminary or Updated]=$C$3)*(MData[Final Report]=$C$4),0),MATCH($C$2,MData[#Headers],0))</f>
        <v>855602</v>
      </c>
      <c r="G22" cm="1">
        <f t="array" ref="G22">INDEX(MData[],MATCH(1,(MData[State Abbreviation]=$B22)*(MData[Report Date]=G$6)*(MData[Preliminary or Updated]=$C$3)*(MData[Final Report]=$C$4),0),MATCH($C$2,MData[#Headers],0))</f>
        <v>859437</v>
      </c>
      <c r="H22" cm="1">
        <f t="array" ref="H22">INDEX(MData[],MATCH(1,(MData[State Abbreviation]=$B22)*(MData[Report Date]=H$6)*(MData[Preliminary or Updated]=$C$3)*(MData[Final Report]=$C$4),0),MATCH($C$2,MData[#Headers],0))</f>
        <v>862577</v>
      </c>
      <c r="I22" cm="1">
        <f t="array" ref="I22">INDEX(MData[],MATCH(1,(MData[State Abbreviation]=$B22)*(MData[Report Date]=I$6)*(MData[Preliminary or Updated]=$C$3)*(MData[Final Report]=$C$4),0),MATCH($C$2,MData[#Headers],0))</f>
        <v>866496</v>
      </c>
      <c r="J22" cm="1">
        <f t="array" ref="J22">INDEX(MData[],MATCH(1,(MData[State Abbreviation]=$B22)*(MData[Report Date]=J$6)*(MData[Preliminary or Updated]=$C$3)*(MData[Final Report]=$C$4),0),MATCH($C$2,MData[#Headers],0))</f>
        <v>860981</v>
      </c>
      <c r="K22" cm="1">
        <f t="array" ref="K22">INDEX(MData[],MATCH(1,(MData[State Abbreviation]=$B22)*(MData[Report Date]=K$6)*(MData[Preliminary or Updated]=$C$3)*(MData[Final Report]=$C$4),0),MATCH($C$2,MData[#Headers],0))</f>
        <v>830677</v>
      </c>
      <c r="L22" cm="1">
        <f t="array" ref="L22">INDEX(MData[],MATCH(1,(MData[State Abbreviation]=$B22)*(MData[Report Date]=L$6)*(MData[Preliminary or Updated]=$C$3)*(MData[Final Report]=$C$4),0),MATCH($C$2,MData[#Headers],0))</f>
        <v>802222</v>
      </c>
      <c r="M22" cm="1">
        <f t="array" ref="M22">INDEX(MData[],MATCH(1,(MData[State Abbreviation]=$B22)*(MData[Report Date]=M$6)*(MData[Preliminary or Updated]=$C$3)*(MData[Final Report]=$C$4),0),MATCH($C$2,MData[#Headers],0))</f>
        <v>774745</v>
      </c>
      <c r="N22" cm="1">
        <f t="array" ref="N22">INDEX(MData[],MATCH(1,(MData[State Abbreviation]=$B22)*(MData[Report Date]=N$6)*(MData[Preliminary or Updated]=$C$3)*(MData[Final Report]=$C$4),0),MATCH($C$2,MData[#Headers],0))</f>
        <v>751823</v>
      </c>
      <c r="O22" cm="1">
        <f t="array" ref="O22">INDEX(MData[],MATCH(1,(MData[State Abbreviation]=$B22)*(MData[Report Date]=O$6)*(MData[Preliminary or Updated]=$C$3)*(MData[Final Report]=$C$4),0),MATCH($C$2,MData[#Headers],0))</f>
        <v>735976</v>
      </c>
      <c r="P22" cm="1">
        <f t="array" ref="P22">INDEX(MData[],MATCH(1,(MData[State Abbreviation]=$B22)*(MData[Report Date]=P$6)*(MData[Preliminary or Updated]=$C$3)*(MData[Final Report]=$C$4),0),MATCH($C$2,MData[#Headers],0))</f>
        <v>720790</v>
      </c>
      <c r="Q22" cm="1">
        <f t="array" ref="Q22">INDEX(MData[],MATCH(1,(MData[State Abbreviation]=$B22)*(MData[Report Date]=Q$6)*(MData[Preliminary or Updated]=$C$3)*(MData[Final Report]=$C$4),0),MATCH($C$2,MData[#Headers],0))</f>
        <v>710281</v>
      </c>
      <c r="R22" s="15">
        <f t="shared" si="1"/>
        <v>802633.91666666663</v>
      </c>
    </row>
    <row r="23" spans="1:18" x14ac:dyDescent="0.35">
      <c r="A23">
        <v>17</v>
      </c>
      <c r="B23" s="4" t="s">
        <v>93</v>
      </c>
      <c r="C23" t="s">
        <v>94</v>
      </c>
      <c r="D23" s="12" t="str" cm="1">
        <f t="array" ref="D23">INDEX(MData[],MATCH(1,(MData[State Abbreviation]=$B23)*(MData[Report Date]=D$6)*(MData[Preliminary or Updated]=$C$3)*(MData[Final Report]=$C$4),0),MATCH($D$5,MData[#Headers],0))</f>
        <v>N</v>
      </c>
      <c r="E23" s="12" t="str" cm="1">
        <f t="array" ref="E23">INDEX(MData[],MATCH(1,(MData[State Abbreviation]=$B23)*(MData[Report Date]=E$6)*(MData[Preliminary or Updated]=$C$3)*(MData[Final Report]=$C$4),0),MATCH($D$5,MData[#Headers],0))</f>
        <v>N</v>
      </c>
      <c r="F23" cm="1">
        <f t="array" ref="F23">INDEX(MData[],MATCH(1,(MData[State Abbreviation]=$B23)*(MData[Report Date]=F$6)*(MData[Preliminary or Updated]=$C$3)*(MData[Final Report]=$C$4),0),MATCH($C$2,MData[#Headers],0))</f>
        <v>513068</v>
      </c>
      <c r="G23" cm="1">
        <f t="array" ref="G23">INDEX(MData[],MATCH(1,(MData[State Abbreviation]=$B23)*(MData[Report Date]=G$6)*(MData[Preliminary or Updated]=$C$3)*(MData[Final Report]=$C$4),0),MATCH($C$2,MData[#Headers],0))</f>
        <v>509587</v>
      </c>
      <c r="H23" cm="1">
        <f t="array" ref="H23">INDEX(MData[],MATCH(1,(MData[State Abbreviation]=$B23)*(MData[Report Date]=H$6)*(MData[Preliminary or Updated]=$C$3)*(MData[Final Report]=$C$4),0),MATCH($C$2,MData[#Headers],0))</f>
        <v>510709</v>
      </c>
      <c r="I23" cm="1">
        <f t="array" ref="I23">INDEX(MData[],MATCH(1,(MData[State Abbreviation]=$B23)*(MData[Report Date]=I$6)*(MData[Preliminary or Updated]=$C$3)*(MData[Final Report]=$C$4),0),MATCH($C$2,MData[#Headers],0))</f>
        <v>511847</v>
      </c>
      <c r="J23" cm="1">
        <f t="array" ref="J23">INDEX(MData[],MATCH(1,(MData[State Abbreviation]=$B23)*(MData[Report Date]=J$6)*(MData[Preliminary or Updated]=$C$3)*(MData[Final Report]=$C$4),0),MATCH($C$2,MData[#Headers],0))</f>
        <v>486253</v>
      </c>
      <c r="K23" cm="1">
        <f t="array" ref="K23">INDEX(MData[],MATCH(1,(MData[State Abbreviation]=$B23)*(MData[Report Date]=K$6)*(MData[Preliminary or Updated]=$C$3)*(MData[Final Report]=$C$4),0),MATCH($C$2,MData[#Headers],0))</f>
        <v>486213</v>
      </c>
      <c r="L23" cm="1">
        <f t="array" ref="L23">INDEX(MData[],MATCH(1,(MData[State Abbreviation]=$B23)*(MData[Report Date]=L$6)*(MData[Preliminary or Updated]=$C$3)*(MData[Final Report]=$C$4),0),MATCH($C$2,MData[#Headers],0))</f>
        <v>474225</v>
      </c>
      <c r="M23" cm="1">
        <f t="array" ref="M23">INDEX(MData[],MATCH(1,(MData[State Abbreviation]=$B23)*(MData[Report Date]=M$6)*(MData[Preliminary or Updated]=$C$3)*(MData[Final Report]=$C$4),0),MATCH($C$2,MData[#Headers],0))</f>
        <v>473648</v>
      </c>
      <c r="N23" cm="1">
        <f t="array" ref="N23">INDEX(MData[],MATCH(1,(MData[State Abbreviation]=$B23)*(MData[Report Date]=N$6)*(MData[Preliminary or Updated]=$C$3)*(MData[Final Report]=$C$4),0),MATCH($C$2,MData[#Headers],0))</f>
        <v>472991</v>
      </c>
      <c r="O23" cm="1">
        <f t="array" ref="O23">INDEX(MData[],MATCH(1,(MData[State Abbreviation]=$B23)*(MData[Report Date]=O$6)*(MData[Preliminary or Updated]=$C$3)*(MData[Final Report]=$C$4),0),MATCH($C$2,MData[#Headers],0))</f>
        <v>472582</v>
      </c>
      <c r="P23" cm="1">
        <f t="array" ref="P23">INDEX(MData[],MATCH(1,(MData[State Abbreviation]=$B23)*(MData[Report Date]=P$6)*(MData[Preliminary or Updated]=$C$3)*(MData[Final Report]=$C$4),0),MATCH($C$2,MData[#Headers],0))</f>
        <v>459371</v>
      </c>
      <c r="Q23" cm="1">
        <f t="array" ref="Q23">INDEX(MData[],MATCH(1,(MData[State Abbreviation]=$B23)*(MData[Report Date]=Q$6)*(MData[Preliminary or Updated]=$C$3)*(MData[Final Report]=$C$4),0),MATCH($C$2,MData[#Headers],0))</f>
        <v>445068</v>
      </c>
      <c r="R23" s="15">
        <f t="shared" si="1"/>
        <v>484630.16666666669</v>
      </c>
    </row>
    <row r="24" spans="1:18" x14ac:dyDescent="0.35">
      <c r="A24">
        <v>18</v>
      </c>
      <c r="B24" s="4" t="s">
        <v>95</v>
      </c>
      <c r="C24" t="s">
        <v>96</v>
      </c>
      <c r="D24" s="12" t="str" cm="1">
        <f t="array" ref="D24">INDEX(MData[],MATCH(1,(MData[State Abbreviation]=$B24)*(MData[Report Date]=D$6)*(MData[Preliminary or Updated]=$C$3)*(MData[Final Report]=$C$4),0),MATCH($D$5,MData[#Headers],0))</f>
        <v>Y</v>
      </c>
      <c r="E24" s="12" t="str" cm="1">
        <f t="array" ref="E24">INDEX(MData[],MATCH(1,(MData[State Abbreviation]=$B24)*(MData[Report Date]=E$6)*(MData[Preliminary or Updated]=$C$3)*(MData[Final Report]=$C$4),0),MATCH($D$5,MData[#Headers],0))</f>
        <v>Y</v>
      </c>
      <c r="F24" cm="1">
        <f t="array" ref="F24">INDEX(MData[],MATCH(1,(MData[State Abbreviation]=$B24)*(MData[Report Date]=F$6)*(MData[Preliminary or Updated]=$C$3)*(MData[Final Report]=$C$4),0),MATCH($C$2,MData[#Headers],0))</f>
        <v>1628356</v>
      </c>
      <c r="G24" cm="1">
        <f t="array" ref="G24">INDEX(MData[],MATCH(1,(MData[State Abbreviation]=$B24)*(MData[Report Date]=G$6)*(MData[Preliminary or Updated]=$C$3)*(MData[Final Report]=$C$4),0),MATCH($C$2,MData[#Headers],0))</f>
        <v>1634859</v>
      </c>
      <c r="H24" cm="1">
        <f t="array" ref="H24">INDEX(MData[],MATCH(1,(MData[State Abbreviation]=$B24)*(MData[Report Date]=H$6)*(MData[Preliminary or Updated]=$C$3)*(MData[Final Report]=$C$4),0),MATCH($C$2,MData[#Headers],0))</f>
        <v>1640141</v>
      </c>
      <c r="I24" cm="1">
        <f t="array" ref="I24">INDEX(MData[],MATCH(1,(MData[State Abbreviation]=$B24)*(MData[Report Date]=I$6)*(MData[Preliminary or Updated]=$C$3)*(MData[Final Report]=$C$4),0),MATCH($C$2,MData[#Headers],0))</f>
        <v>1644232</v>
      </c>
      <c r="J24" cm="1">
        <f t="array" ref="J24">INDEX(MData[],MATCH(1,(MData[State Abbreviation]=$B24)*(MData[Report Date]=J$6)*(MData[Preliminary or Updated]=$C$3)*(MData[Final Report]=$C$4),0),MATCH($C$2,MData[#Headers],0))</f>
        <v>1646014</v>
      </c>
      <c r="K24" cm="1">
        <f t="array" ref="K24">INDEX(MData[],MATCH(1,(MData[State Abbreviation]=$B24)*(MData[Report Date]=K$6)*(MData[Preliminary or Updated]=$C$3)*(MData[Final Report]=$C$4),0),MATCH($C$2,MData[#Headers],0))</f>
        <v>1622491</v>
      </c>
      <c r="L24" cm="1">
        <f t="array" ref="L24">INDEX(MData[],MATCH(1,(MData[State Abbreviation]=$B24)*(MData[Report Date]=L$6)*(MData[Preliminary or Updated]=$C$3)*(MData[Final Report]=$C$4),0),MATCH($C$2,MData[#Headers],0))</f>
        <v>1583958</v>
      </c>
      <c r="M24" cm="1">
        <f t="array" ref="M24">INDEX(MData[],MATCH(1,(MData[State Abbreviation]=$B24)*(MData[Report Date]=M$6)*(MData[Preliminary or Updated]=$C$3)*(MData[Final Report]=$C$4),0),MATCH($C$2,MData[#Headers],0))</f>
        <v>1569120</v>
      </c>
      <c r="N24" cm="1">
        <f t="array" ref="N24">INDEX(MData[],MATCH(1,(MData[State Abbreviation]=$B24)*(MData[Report Date]=N$6)*(MData[Preliminary or Updated]=$C$3)*(MData[Final Report]=$C$4),0),MATCH($C$2,MData[#Headers],0))</f>
        <v>1556562</v>
      </c>
      <c r="O24" cm="1">
        <f t="array" ref="O24">INDEX(MData[],MATCH(1,(MData[State Abbreviation]=$B24)*(MData[Report Date]=O$6)*(MData[Preliminary or Updated]=$C$3)*(MData[Final Report]=$C$4),0),MATCH($C$2,MData[#Headers],0))</f>
        <v>1546282</v>
      </c>
      <c r="P24" cm="1">
        <f t="array" ref="P24">INDEX(MData[],MATCH(1,(MData[State Abbreviation]=$B24)*(MData[Report Date]=P$6)*(MData[Preliminary or Updated]=$C$3)*(MData[Final Report]=$C$4),0),MATCH($C$2,MData[#Headers],0))</f>
        <v>1518703</v>
      </c>
      <c r="Q24" cm="1">
        <f t="array" ref="Q24">INDEX(MData[],MATCH(1,(MData[State Abbreviation]=$B24)*(MData[Report Date]=Q$6)*(MData[Preliminary or Updated]=$C$3)*(MData[Final Report]=$C$4),0),MATCH($C$2,MData[#Headers],0))</f>
        <v>1500588</v>
      </c>
      <c r="R24" s="15">
        <f t="shared" si="1"/>
        <v>1590942.1666666667</v>
      </c>
    </row>
    <row r="25" spans="1:18" x14ac:dyDescent="0.35">
      <c r="A25">
        <v>19</v>
      </c>
      <c r="B25" s="4" t="s">
        <v>97</v>
      </c>
      <c r="C25" t="s">
        <v>98</v>
      </c>
      <c r="D25" s="12" t="str" cm="1">
        <f t="array" ref="D25">INDEX(MData[],MATCH(1,(MData[State Abbreviation]=$B25)*(MData[Report Date]=D$6)*(MData[Preliminary or Updated]=$C$3)*(MData[Final Report]=$C$4),0),MATCH($D$5,MData[#Headers],0))</f>
        <v>Y</v>
      </c>
      <c r="E25" s="12" t="str" cm="1">
        <f t="array" ref="E25">INDEX(MData[],MATCH(1,(MData[State Abbreviation]=$B25)*(MData[Report Date]=E$6)*(MData[Preliminary or Updated]=$C$3)*(MData[Final Report]=$C$4),0),MATCH($D$5,MData[#Headers],0))</f>
        <v>Y</v>
      </c>
      <c r="F25" cm="1">
        <f t="array" ref="F25">INDEX(MData[],MATCH(1,(MData[State Abbreviation]=$B25)*(MData[Report Date]=F$6)*(MData[Preliminary or Updated]=$C$3)*(MData[Final Report]=$C$4),0),MATCH($C$2,MData[#Headers],0))</f>
        <v>1906517</v>
      </c>
      <c r="G25" cm="1">
        <f t="array" ref="G25">INDEX(MData[],MATCH(1,(MData[State Abbreviation]=$B25)*(MData[Report Date]=G$6)*(MData[Preliminary or Updated]=$C$3)*(MData[Final Report]=$C$4),0),MATCH($C$2,MData[#Headers],0))</f>
        <v>1910883</v>
      </c>
      <c r="H25" cm="1">
        <f t="array" ref="H25">INDEX(MData[],MATCH(1,(MData[State Abbreviation]=$B25)*(MData[Report Date]=H$6)*(MData[Preliminary or Updated]=$C$3)*(MData[Final Report]=$C$4),0),MATCH($C$2,MData[#Headers],0))</f>
        <v>1916873</v>
      </c>
      <c r="I25" cm="1">
        <f t="array" ref="I25">INDEX(MData[],MATCH(1,(MData[State Abbreviation]=$B25)*(MData[Report Date]=I$6)*(MData[Preliminary or Updated]=$C$3)*(MData[Final Report]=$C$4),0),MATCH($C$2,MData[#Headers],0))</f>
        <v>1921949</v>
      </c>
      <c r="J25" cm="1">
        <f t="array" ref="J25">INDEX(MData[],MATCH(1,(MData[State Abbreviation]=$B25)*(MData[Report Date]=J$6)*(MData[Preliminary or Updated]=$C$3)*(MData[Final Report]=$C$4),0),MATCH($C$2,MData[#Headers],0))</f>
        <v>1927554</v>
      </c>
      <c r="K25" cm="1">
        <f t="array" ref="K25">INDEX(MData[],MATCH(1,(MData[State Abbreviation]=$B25)*(MData[Report Date]=K$6)*(MData[Preliminary or Updated]=$C$3)*(MData[Final Report]=$C$4),0),MATCH($C$2,MData[#Headers],0))</f>
        <v>1924717</v>
      </c>
      <c r="L25" cm="1">
        <f t="array" ref="L25">INDEX(MData[],MATCH(1,(MData[State Abbreviation]=$B25)*(MData[Report Date]=L$6)*(MData[Preliminary or Updated]=$C$3)*(MData[Final Report]=$C$4),0),MATCH($C$2,MData[#Headers],0))</f>
        <v>1895058</v>
      </c>
      <c r="M25" cm="1">
        <f t="array" ref="M25">INDEX(MData[],MATCH(1,(MData[State Abbreviation]=$B25)*(MData[Report Date]=M$6)*(MData[Preliminary or Updated]=$C$3)*(MData[Final Report]=$C$4),0),MATCH($C$2,MData[#Headers],0))</f>
        <v>1864659</v>
      </c>
      <c r="N25" cm="1">
        <f t="array" ref="N25">INDEX(MData[],MATCH(1,(MData[State Abbreviation]=$B25)*(MData[Report Date]=N$6)*(MData[Preliminary or Updated]=$C$3)*(MData[Final Report]=$C$4),0),MATCH($C$2,MData[#Headers],0))</f>
        <v>1830471</v>
      </c>
      <c r="O25" cm="1">
        <f t="array" ref="O25">INDEX(MData[],MATCH(1,(MData[State Abbreviation]=$B25)*(MData[Report Date]=O$6)*(MData[Preliminary or Updated]=$C$3)*(MData[Final Report]=$C$4),0),MATCH($C$2,MData[#Headers],0))</f>
        <v>1797892</v>
      </c>
      <c r="P25" cm="1">
        <f t="array" ref="P25">INDEX(MData[],MATCH(1,(MData[State Abbreviation]=$B25)*(MData[Report Date]=P$6)*(MData[Preliminary or Updated]=$C$3)*(MData[Final Report]=$C$4),0),MATCH($C$2,MData[#Headers],0))</f>
        <v>1776219</v>
      </c>
      <c r="Q25" cm="1">
        <f t="array" ref="Q25">INDEX(MData[],MATCH(1,(MData[State Abbreviation]=$B25)*(MData[Report Date]=Q$6)*(MData[Preliminary or Updated]=$C$3)*(MData[Final Report]=$C$4),0),MATCH($C$2,MData[#Headers],0))</f>
        <v>1751214</v>
      </c>
      <c r="R25" s="15">
        <f t="shared" si="1"/>
        <v>1868667.1666666667</v>
      </c>
    </row>
    <row r="26" spans="1:18" x14ac:dyDescent="0.35">
      <c r="A26">
        <v>20</v>
      </c>
      <c r="B26" s="4" t="s">
        <v>99</v>
      </c>
      <c r="C26" t="s">
        <v>100</v>
      </c>
      <c r="D26" s="12" t="str" cm="1">
        <f t="array" ref="D26">INDEX(MData[],MATCH(1,(MData[State Abbreviation]=$B26)*(MData[Report Date]=D$6)*(MData[Preliminary or Updated]=$C$3)*(MData[Final Report]=$C$4),0),MATCH($D$5,MData[#Headers],0))</f>
        <v>Y</v>
      </c>
      <c r="E26" s="12" t="str" cm="1">
        <f t="array" ref="E26">INDEX(MData[],MATCH(1,(MData[State Abbreviation]=$B26)*(MData[Report Date]=E$6)*(MData[Preliminary or Updated]=$C$3)*(MData[Final Report]=$C$4),0),MATCH($D$5,MData[#Headers],0))</f>
        <v>Y</v>
      </c>
      <c r="F26" cm="1">
        <f t="array" ref="F26">INDEX(MData[],MATCH(1,(MData[State Abbreviation]=$B26)*(MData[Report Date]=F$6)*(MData[Preliminary or Updated]=$C$3)*(MData[Final Report]=$C$4),0),MATCH($C$2,MData[#Headers],0))</f>
        <v>370911</v>
      </c>
      <c r="G26" cm="1">
        <f t="array" ref="G26">INDEX(MData[],MATCH(1,(MData[State Abbreviation]=$B26)*(MData[Report Date]=G$6)*(MData[Preliminary or Updated]=$C$3)*(MData[Final Report]=$C$4),0),MATCH($C$2,MData[#Headers],0))</f>
        <v>372480</v>
      </c>
      <c r="H26" cm="1">
        <f t="array" ref="H26">INDEX(MData[],MATCH(1,(MData[State Abbreviation]=$B26)*(MData[Report Date]=H$6)*(MData[Preliminary or Updated]=$C$3)*(MData[Final Report]=$C$4),0),MATCH($C$2,MData[#Headers],0))</f>
        <v>374520</v>
      </c>
      <c r="I26" cm="1">
        <f t="array" ref="I26">INDEX(MData[],MATCH(1,(MData[State Abbreviation]=$B26)*(MData[Report Date]=I$6)*(MData[Preliminary or Updated]=$C$3)*(MData[Final Report]=$C$4),0),MATCH($C$2,MData[#Headers],0))</f>
        <v>377902</v>
      </c>
      <c r="J26" cm="1">
        <f t="array" ref="J26">INDEX(MData[],MATCH(1,(MData[State Abbreviation]=$B26)*(MData[Report Date]=J$6)*(MData[Preliminary or Updated]=$C$3)*(MData[Final Report]=$C$4),0),MATCH($C$2,MData[#Headers],0))</f>
        <v>380133</v>
      </c>
      <c r="K26" cm="1">
        <f t="array" ref="K26">INDEX(MData[],MATCH(1,(MData[State Abbreviation]=$B26)*(MData[Report Date]=K$6)*(MData[Preliminary or Updated]=$C$3)*(MData[Final Report]=$C$4),0),MATCH($C$2,MData[#Headers],0))</f>
        <v>380730</v>
      </c>
      <c r="L26" cm="1">
        <f t="array" ref="L26">INDEX(MData[],MATCH(1,(MData[State Abbreviation]=$B26)*(MData[Report Date]=L$6)*(MData[Preliminary or Updated]=$C$3)*(MData[Final Report]=$C$4),0),MATCH($C$2,MData[#Headers],0))</f>
        <v>379435</v>
      </c>
      <c r="M26" cm="1">
        <f t="array" ref="M26">INDEX(MData[],MATCH(1,(MData[State Abbreviation]=$B26)*(MData[Report Date]=M$6)*(MData[Preliminary or Updated]=$C$3)*(MData[Final Report]=$C$4),0),MATCH($C$2,MData[#Headers],0))</f>
        <v>378366</v>
      </c>
      <c r="N26" cm="1">
        <f t="array" ref="N26">INDEX(MData[],MATCH(1,(MData[State Abbreviation]=$B26)*(MData[Report Date]=N$6)*(MData[Preliminary or Updated]=$C$3)*(MData[Final Report]=$C$4),0),MATCH($C$2,MData[#Headers],0))</f>
        <v>372963</v>
      </c>
      <c r="O26" cm="1">
        <f t="array" ref="O26">INDEX(MData[],MATCH(1,(MData[State Abbreviation]=$B26)*(MData[Report Date]=O$6)*(MData[Preliminary or Updated]=$C$3)*(MData[Final Report]=$C$4),0),MATCH($C$2,MData[#Headers],0))</f>
        <v>374913</v>
      </c>
      <c r="P26" cm="1">
        <f t="array" ref="P26">INDEX(MData[],MATCH(1,(MData[State Abbreviation]=$B26)*(MData[Report Date]=P$6)*(MData[Preliminary or Updated]=$C$3)*(MData[Final Report]=$C$4),0),MATCH($C$2,MData[#Headers],0))</f>
        <v>375007</v>
      </c>
      <c r="Q26" cm="1">
        <f t="array" ref="Q26">INDEX(MData[],MATCH(1,(MData[State Abbreviation]=$B26)*(MData[Report Date]=Q$6)*(MData[Preliminary or Updated]=$C$3)*(MData[Final Report]=$C$4),0),MATCH($C$2,MData[#Headers],0))</f>
        <v>374920</v>
      </c>
      <c r="R26" s="15">
        <f t="shared" si="1"/>
        <v>376023.33333333331</v>
      </c>
    </row>
    <row r="27" spans="1:18" x14ac:dyDescent="0.35">
      <c r="A27">
        <v>21</v>
      </c>
      <c r="B27" s="4" t="s">
        <v>101</v>
      </c>
      <c r="C27" t="s">
        <v>102</v>
      </c>
      <c r="D27" s="12" t="str" cm="1">
        <f t="array" ref="D27">INDEX(MData[],MATCH(1,(MData[State Abbreviation]=$B27)*(MData[Report Date]=D$6)*(MData[Preliminary or Updated]=$C$3)*(MData[Final Report]=$C$4),0),MATCH($D$5,MData[#Headers],0))</f>
        <v>Y</v>
      </c>
      <c r="E27" s="12" t="str" cm="1">
        <f t="array" ref="E27">INDEX(MData[],MATCH(1,(MData[State Abbreviation]=$B27)*(MData[Report Date]=E$6)*(MData[Preliminary or Updated]=$C$3)*(MData[Final Report]=$C$4),0),MATCH($D$5,MData[#Headers],0))</f>
        <v>Y</v>
      </c>
      <c r="F27" cm="1">
        <f t="array" ref="F27">INDEX(MData[],MATCH(1,(MData[State Abbreviation]=$B27)*(MData[Report Date]=F$6)*(MData[Preliminary or Updated]=$C$3)*(MData[Final Report]=$C$4),0),MATCH($C$2,MData[#Headers],0))</f>
        <v>1694894</v>
      </c>
      <c r="G27" cm="1">
        <f t="array" ref="G27">INDEX(MData[],MATCH(1,(MData[State Abbreviation]=$B27)*(MData[Report Date]=G$6)*(MData[Preliminary or Updated]=$C$3)*(MData[Final Report]=$C$4),0),MATCH($C$2,MData[#Headers],0))</f>
        <v>1700615</v>
      </c>
      <c r="H27" cm="1">
        <f t="array" ref="H27">INDEX(MData[],MATCH(1,(MData[State Abbreviation]=$B27)*(MData[Report Date]=H$6)*(MData[Preliminary or Updated]=$C$3)*(MData[Final Report]=$C$4),0),MATCH($C$2,MData[#Headers],0))</f>
        <v>1708368</v>
      </c>
      <c r="I27" cm="1">
        <f t="array" ref="I27">INDEX(MData[],MATCH(1,(MData[State Abbreviation]=$B27)*(MData[Report Date]=I$6)*(MData[Preliminary or Updated]=$C$3)*(MData[Final Report]=$C$4),0),MATCH($C$2,MData[#Headers],0))</f>
        <v>1714118</v>
      </c>
      <c r="J27" cm="1">
        <f t="array" ref="J27">INDEX(MData[],MATCH(1,(MData[State Abbreviation]=$B27)*(MData[Report Date]=J$6)*(MData[Preliminary or Updated]=$C$3)*(MData[Final Report]=$C$4),0),MATCH($C$2,MData[#Headers],0))</f>
        <v>1720320</v>
      </c>
      <c r="K27" cm="1">
        <f t="array" ref="K27">INDEX(MData[],MATCH(1,(MData[State Abbreviation]=$B27)*(MData[Report Date]=K$6)*(MData[Preliminary or Updated]=$C$3)*(MData[Final Report]=$C$4),0),MATCH($C$2,MData[#Headers],0))</f>
        <v>1710790</v>
      </c>
      <c r="L27" cm="1">
        <f t="array" ref="L27">INDEX(MData[],MATCH(1,(MData[State Abbreviation]=$B27)*(MData[Report Date]=L$6)*(MData[Preliminary or Updated]=$C$3)*(MData[Final Report]=$C$4),0),MATCH($C$2,MData[#Headers],0))</f>
        <v>1697247</v>
      </c>
      <c r="M27" cm="1">
        <f t="array" ref="M27">INDEX(MData[],MATCH(1,(MData[State Abbreviation]=$B27)*(MData[Report Date]=M$6)*(MData[Preliminary or Updated]=$C$3)*(MData[Final Report]=$C$4),0),MATCH($C$2,MData[#Headers],0))</f>
        <v>1680346</v>
      </c>
      <c r="N27" cm="1">
        <f t="array" ref="N27">INDEX(MData[],MATCH(1,(MData[State Abbreviation]=$B27)*(MData[Report Date]=N$6)*(MData[Preliminary or Updated]=$C$3)*(MData[Final Report]=$C$4),0),MATCH($C$2,MData[#Headers],0))</f>
        <v>1675210</v>
      </c>
      <c r="O27" cm="1">
        <f t="array" ref="O27">INDEX(MData[],MATCH(1,(MData[State Abbreviation]=$B27)*(MData[Report Date]=O$6)*(MData[Preliminary or Updated]=$C$3)*(MData[Final Report]=$C$4),0),MATCH($C$2,MData[#Headers],0))</f>
        <v>1676985</v>
      </c>
      <c r="P27" cm="1">
        <f t="array" ref="P27">INDEX(MData[],MATCH(1,(MData[State Abbreviation]=$B27)*(MData[Report Date]=P$6)*(MData[Preliminary or Updated]=$C$3)*(MData[Final Report]=$C$4),0),MATCH($C$2,MData[#Headers],0))</f>
        <v>1680374</v>
      </c>
      <c r="Q27" cm="1">
        <f t="array" ref="Q27">INDEX(MData[],MATCH(1,(MData[State Abbreviation]=$B27)*(MData[Report Date]=Q$6)*(MData[Preliminary or Updated]=$C$3)*(MData[Final Report]=$C$4),0),MATCH($C$2,MData[#Headers],0))</f>
        <v>1655673</v>
      </c>
      <c r="R27" s="15">
        <f t="shared" si="1"/>
        <v>1692911.6666666667</v>
      </c>
    </row>
    <row r="28" spans="1:18" x14ac:dyDescent="0.35">
      <c r="A28">
        <v>22</v>
      </c>
      <c r="B28" s="4" t="s">
        <v>104</v>
      </c>
      <c r="C28" t="s">
        <v>105</v>
      </c>
      <c r="D28" s="12" t="str" cm="1">
        <f t="array" ref="D28">INDEX(MData[],MATCH(1,(MData[State Abbreviation]=$B28)*(MData[Report Date]=D$6)*(MData[Preliminary or Updated]=$C$3)*(MData[Final Report]=$C$4),0),MATCH($D$5,MData[#Headers],0))</f>
        <v>Y</v>
      </c>
      <c r="E28" s="12" t="str" cm="1">
        <f t="array" ref="E28">INDEX(MData[],MATCH(1,(MData[State Abbreviation]=$B28)*(MData[Report Date]=E$6)*(MData[Preliminary or Updated]=$C$3)*(MData[Final Report]=$C$4),0),MATCH($D$5,MData[#Headers],0))</f>
        <v>Y</v>
      </c>
      <c r="F28" cm="1">
        <f t="array" ref="F28">INDEX(MData[],MATCH(1,(MData[State Abbreviation]=$B28)*(MData[Report Date]=F$6)*(MData[Preliminary or Updated]=$C$3)*(MData[Final Report]=$C$4),0),MATCH($C$2,MData[#Headers],0))</f>
        <v>1989301</v>
      </c>
      <c r="G28" cm="1">
        <f t="array" ref="G28">INDEX(MData[],MATCH(1,(MData[State Abbreviation]=$B28)*(MData[Report Date]=G$6)*(MData[Preliminary or Updated]=$C$3)*(MData[Final Report]=$C$4),0),MATCH($C$2,MData[#Headers],0))</f>
        <v>2012747</v>
      </c>
      <c r="H28" cm="1">
        <f t="array" ref="H28">INDEX(MData[],MATCH(1,(MData[State Abbreviation]=$B28)*(MData[Report Date]=H$6)*(MData[Preliminary or Updated]=$C$3)*(MData[Final Report]=$C$4),0),MATCH($C$2,MData[#Headers],0))</f>
        <v>2023603</v>
      </c>
      <c r="I28" cm="1">
        <f t="array" ref="I28">INDEX(MData[],MATCH(1,(MData[State Abbreviation]=$B28)*(MData[Report Date]=I$6)*(MData[Preliminary or Updated]=$C$3)*(MData[Final Report]=$C$4),0),MATCH($C$2,MData[#Headers],0))</f>
        <v>2030271</v>
      </c>
      <c r="J28" cm="1">
        <f t="array" ref="J28">INDEX(MData[],MATCH(1,(MData[State Abbreviation]=$B28)*(MData[Report Date]=J$6)*(MData[Preliminary or Updated]=$C$3)*(MData[Final Report]=$C$4),0),MATCH($C$2,MData[#Headers],0))</f>
        <v>2034643</v>
      </c>
      <c r="K28" cm="1">
        <f t="array" ref="K28">INDEX(MData[],MATCH(1,(MData[State Abbreviation]=$B28)*(MData[Report Date]=K$6)*(MData[Preliminary or Updated]=$C$3)*(MData[Final Report]=$C$4),0),MATCH($C$2,MData[#Headers],0))</f>
        <v>2027283</v>
      </c>
      <c r="L28" cm="1">
        <f t="array" ref="L28">INDEX(MData[],MATCH(1,(MData[State Abbreviation]=$B28)*(MData[Report Date]=L$6)*(MData[Preliminary or Updated]=$C$3)*(MData[Final Report]=$C$4),0),MATCH($C$2,MData[#Headers],0))</f>
        <v>2017535</v>
      </c>
      <c r="M28" cm="1">
        <f t="array" ref="M28">INDEX(MData[],MATCH(1,(MData[State Abbreviation]=$B28)*(MData[Report Date]=M$6)*(MData[Preliminary or Updated]=$C$3)*(MData[Final Report]=$C$4),0),MATCH($C$2,MData[#Headers],0))</f>
        <v>1954795</v>
      </c>
      <c r="N28" cm="1">
        <f t="array" ref="N28">INDEX(MData[],MATCH(1,(MData[State Abbreviation]=$B28)*(MData[Report Date]=N$6)*(MData[Preliminary or Updated]=$C$3)*(MData[Final Report]=$C$4),0),MATCH($C$2,MData[#Headers],0))</f>
        <v>1957278</v>
      </c>
      <c r="O28" cm="1">
        <f t="array" ref="O28">INDEX(MData[],MATCH(1,(MData[State Abbreviation]=$B28)*(MData[Report Date]=O$6)*(MData[Preliminary or Updated]=$C$3)*(MData[Final Report]=$C$4),0),MATCH($C$2,MData[#Headers],0))</f>
        <v>1927634</v>
      </c>
      <c r="P28" cm="1">
        <f t="array" ref="P28">INDEX(MData[],MATCH(1,(MData[State Abbreviation]=$B28)*(MData[Report Date]=P$6)*(MData[Preliminary or Updated]=$C$3)*(MData[Final Report]=$C$4),0),MATCH($C$2,MData[#Headers],0))</f>
        <v>1874208</v>
      </c>
      <c r="Q28" cm="1">
        <f t="array" ref="Q28">INDEX(MData[],MATCH(1,(MData[State Abbreviation]=$B28)*(MData[Report Date]=Q$6)*(MData[Preliminary or Updated]=$C$3)*(MData[Final Report]=$C$4),0),MATCH($C$2,MData[#Headers],0))</f>
        <v>1840594</v>
      </c>
      <c r="R28" s="15">
        <f t="shared" si="1"/>
        <v>1974157.6666666667</v>
      </c>
    </row>
    <row r="29" spans="1:18" x14ac:dyDescent="0.35">
      <c r="A29">
        <v>23</v>
      </c>
      <c r="B29" s="4" t="s">
        <v>106</v>
      </c>
      <c r="C29" t="s">
        <v>107</v>
      </c>
      <c r="D29" s="12" t="str" cm="1">
        <f t="array" ref="D29">INDEX(MData[],MATCH(1,(MData[State Abbreviation]=$B29)*(MData[Report Date]=D$6)*(MData[Preliminary or Updated]=$C$3)*(MData[Final Report]=$C$4),0),MATCH($D$5,MData[#Headers],0))</f>
        <v>Y</v>
      </c>
      <c r="E29" s="12" t="str" cm="1">
        <f t="array" ref="E29">INDEX(MData[],MATCH(1,(MData[State Abbreviation]=$B29)*(MData[Report Date]=E$6)*(MData[Preliminary or Updated]=$C$3)*(MData[Final Report]=$C$4),0),MATCH($D$5,MData[#Headers],0))</f>
        <v>Y</v>
      </c>
      <c r="F29" cm="1">
        <f t="array" ref="F29">INDEX(MData[],MATCH(1,(MData[State Abbreviation]=$B29)*(MData[Report Date]=F$6)*(MData[Preliminary or Updated]=$C$3)*(MData[Final Report]=$C$4),0),MATCH($C$2,MData[#Headers],0))</f>
        <v>3064192</v>
      </c>
      <c r="G29" cm="1">
        <f t="array" ref="G29">INDEX(MData[],MATCH(1,(MData[State Abbreviation]=$B29)*(MData[Report Date]=G$6)*(MData[Preliminary or Updated]=$C$3)*(MData[Final Report]=$C$4),0),MATCH($C$2,MData[#Headers],0))</f>
        <v>3072422</v>
      </c>
      <c r="H29" cm="1">
        <f t="array" ref="H29">INDEX(MData[],MATCH(1,(MData[State Abbreviation]=$B29)*(MData[Report Date]=H$6)*(MData[Preliminary or Updated]=$C$3)*(MData[Final Report]=$C$4),0),MATCH($C$2,MData[#Headers],0))</f>
        <v>3083695</v>
      </c>
      <c r="I29" cm="1">
        <f t="array" ref="I29">INDEX(MData[],MATCH(1,(MData[State Abbreviation]=$B29)*(MData[Report Date]=I$6)*(MData[Preliminary or Updated]=$C$3)*(MData[Final Report]=$C$4),0),MATCH($C$2,MData[#Headers],0))</f>
        <v>3093983</v>
      </c>
      <c r="J29" cm="1">
        <f t="array" ref="J29">INDEX(MData[],MATCH(1,(MData[State Abbreviation]=$B29)*(MData[Report Date]=J$6)*(MData[Preliminary or Updated]=$C$3)*(MData[Final Report]=$C$4),0),MATCH($C$2,MData[#Headers],0))</f>
        <v>3106751</v>
      </c>
      <c r="K29" cm="1">
        <f t="array" ref="K29">INDEX(MData[],MATCH(1,(MData[State Abbreviation]=$B29)*(MData[Report Date]=K$6)*(MData[Preliminary or Updated]=$C$3)*(MData[Final Report]=$C$4),0),MATCH($C$2,MData[#Headers],0))</f>
        <v>3116760</v>
      </c>
      <c r="L29" cm="1">
        <f t="array" ref="L29">INDEX(MData[],MATCH(1,(MData[State Abbreviation]=$B29)*(MData[Report Date]=L$6)*(MData[Preliminary or Updated]=$C$3)*(MData[Final Report]=$C$4),0),MATCH($C$2,MData[#Headers],0))</f>
        <v>3127754</v>
      </c>
      <c r="M29" cm="1">
        <f t="array" ref="M29">INDEX(MData[],MATCH(1,(MData[State Abbreviation]=$B29)*(MData[Report Date]=M$6)*(MData[Preliminary or Updated]=$C$3)*(MData[Final Report]=$C$4),0),MATCH($C$2,MData[#Headers],0))</f>
        <v>3069517</v>
      </c>
      <c r="N29" cm="1">
        <f t="array" ref="N29">INDEX(MData[],MATCH(1,(MData[State Abbreviation]=$B29)*(MData[Report Date]=N$6)*(MData[Preliminary or Updated]=$C$3)*(MData[Final Report]=$C$4),0),MATCH($C$2,MData[#Headers],0))</f>
        <v>3002668</v>
      </c>
      <c r="O29" cm="1">
        <f t="array" ref="O29">INDEX(MData[],MATCH(1,(MData[State Abbreviation]=$B29)*(MData[Report Date]=O$6)*(MData[Preliminary or Updated]=$C$3)*(MData[Final Report]=$C$4),0),MATCH($C$2,MData[#Headers],0))</f>
        <v>2923691</v>
      </c>
      <c r="P29" cm="1">
        <f t="array" ref="P29">INDEX(MData[],MATCH(1,(MData[State Abbreviation]=$B29)*(MData[Report Date]=P$6)*(MData[Preliminary or Updated]=$C$3)*(MData[Final Report]=$C$4),0),MATCH($C$2,MData[#Headers],0))</f>
        <v>2843915</v>
      </c>
      <c r="Q29" cm="1">
        <f t="array" ref="Q29">INDEX(MData[],MATCH(1,(MData[State Abbreviation]=$B29)*(MData[Report Date]=Q$6)*(MData[Preliminary or Updated]=$C$3)*(MData[Final Report]=$C$4),0),MATCH($C$2,MData[#Headers],0))</f>
        <v>2788242</v>
      </c>
      <c r="R29" s="15">
        <f t="shared" si="1"/>
        <v>3024465.8333333335</v>
      </c>
    </row>
    <row r="30" spans="1:18" x14ac:dyDescent="0.35">
      <c r="A30">
        <v>24</v>
      </c>
      <c r="B30" s="4" t="s">
        <v>110</v>
      </c>
      <c r="C30" t="s">
        <v>111</v>
      </c>
      <c r="D30" s="12" t="str" cm="1">
        <f t="array" ref="D30">INDEX(MData[],MATCH(1,(MData[State Abbreviation]=$B30)*(MData[Report Date]=D$6)*(MData[Preliminary or Updated]=$C$3)*(MData[Final Report]=$C$4),0),MATCH($D$5,MData[#Headers],0))</f>
        <v>Y</v>
      </c>
      <c r="E30" s="12" t="str" cm="1">
        <f t="array" ref="E30">INDEX(MData[],MATCH(1,(MData[State Abbreviation]=$B30)*(MData[Report Date]=E$6)*(MData[Preliminary or Updated]=$C$3)*(MData[Final Report]=$C$4),0),MATCH($D$5,MData[#Headers],0))</f>
        <v>Y</v>
      </c>
      <c r="F30" cm="1">
        <f t="array" ref="F30">INDEX(MData[],MATCH(1,(MData[State Abbreviation]=$B30)*(MData[Report Date]=F$6)*(MData[Preliminary or Updated]=$C$3)*(MData[Final Report]=$C$4),0),MATCH($C$2,MData[#Headers],0))</f>
        <v>1388972</v>
      </c>
      <c r="G30" cm="1">
        <f t="array" ref="G30">INDEX(MData[],MATCH(1,(MData[State Abbreviation]=$B30)*(MData[Report Date]=G$6)*(MData[Preliminary or Updated]=$C$3)*(MData[Final Report]=$C$4),0),MATCH($C$2,MData[#Headers],0))</f>
        <v>1395209</v>
      </c>
      <c r="H30" cm="1">
        <f t="array" ref="H30">INDEX(MData[],MATCH(1,(MData[State Abbreviation]=$B30)*(MData[Report Date]=H$6)*(MData[Preliminary or Updated]=$C$3)*(MData[Final Report]=$C$4),0),MATCH($C$2,MData[#Headers],0))</f>
        <v>1401973</v>
      </c>
      <c r="I30" cm="1">
        <f t="array" ref="I30">INDEX(MData[],MATCH(1,(MData[State Abbreviation]=$B30)*(MData[Report Date]=I$6)*(MData[Preliminary or Updated]=$C$3)*(MData[Final Report]=$C$4),0),MATCH($C$2,MData[#Headers],0))</f>
        <v>1407583</v>
      </c>
      <c r="J30" cm="1">
        <f t="array" ref="J30">INDEX(MData[],MATCH(1,(MData[State Abbreviation]=$B30)*(MData[Report Date]=J$6)*(MData[Preliminary or Updated]=$C$3)*(MData[Final Report]=$C$4),0),MATCH($C$2,MData[#Headers],0))</f>
        <v>1413651</v>
      </c>
      <c r="K30" cm="1">
        <f t="array" ref="K30">INDEX(MData[],MATCH(1,(MData[State Abbreviation]=$B30)*(MData[Report Date]=K$6)*(MData[Preliminary or Updated]=$C$3)*(MData[Final Report]=$C$4),0),MATCH($C$2,MData[#Headers],0))</f>
        <v>1419620</v>
      </c>
      <c r="L30" cm="1">
        <f t="array" ref="L30">INDEX(MData[],MATCH(1,(MData[State Abbreviation]=$B30)*(MData[Report Date]=L$6)*(MData[Preliminary or Updated]=$C$3)*(MData[Final Report]=$C$4),0),MATCH($C$2,MData[#Headers],0))</f>
        <v>1408658</v>
      </c>
      <c r="M30" cm="1">
        <f t="array" ref="M30">INDEX(MData[],MATCH(1,(MData[State Abbreviation]=$B30)*(MData[Report Date]=M$6)*(MData[Preliminary or Updated]=$C$3)*(MData[Final Report]=$C$4),0),MATCH($C$2,MData[#Headers],0))</f>
        <v>1388325</v>
      </c>
      <c r="N30" cm="1">
        <f t="array" ref="N30">INDEX(MData[],MATCH(1,(MData[State Abbreviation]=$B30)*(MData[Report Date]=N$6)*(MData[Preliminary or Updated]=$C$3)*(MData[Final Report]=$C$4),0),MATCH($C$2,MData[#Headers],0))</f>
        <v>1361860</v>
      </c>
      <c r="O30" cm="1">
        <f t="array" ref="O30">INDEX(MData[],MATCH(1,(MData[State Abbreviation]=$B30)*(MData[Report Date]=O$6)*(MData[Preliminary or Updated]=$C$3)*(MData[Final Report]=$C$4),0),MATCH($C$2,MData[#Headers],0))</f>
        <v>1351052</v>
      </c>
      <c r="P30" cm="1">
        <f t="array" ref="P30">INDEX(MData[],MATCH(1,(MData[State Abbreviation]=$B30)*(MData[Report Date]=P$6)*(MData[Preliminary or Updated]=$C$3)*(MData[Final Report]=$C$4),0),MATCH($C$2,MData[#Headers],0))</f>
        <v>1354173</v>
      </c>
      <c r="Q30" cm="1">
        <f t="array" ref="Q30">INDEX(MData[],MATCH(1,(MData[State Abbreviation]=$B30)*(MData[Report Date]=Q$6)*(MData[Preliminary or Updated]=$C$3)*(MData[Final Report]=$C$4),0),MATCH($C$2,MData[#Headers],0))</f>
        <v>1358116</v>
      </c>
      <c r="R30" s="15">
        <f t="shared" si="1"/>
        <v>1387432.6666666667</v>
      </c>
    </row>
    <row r="31" spans="1:18" x14ac:dyDescent="0.35">
      <c r="A31">
        <v>25</v>
      </c>
      <c r="B31" s="4" t="s">
        <v>112</v>
      </c>
      <c r="C31" t="s">
        <v>113</v>
      </c>
      <c r="D31" s="12" t="str" cm="1">
        <f t="array" ref="D31">INDEX(MData[],MATCH(1,(MData[State Abbreviation]=$B31)*(MData[Report Date]=D$6)*(MData[Preliminary or Updated]=$C$3)*(MData[Final Report]=$C$4),0),MATCH($D$5,MData[#Headers],0))</f>
        <v>N</v>
      </c>
      <c r="E31" s="12" t="str" cm="1">
        <f t="array" ref="E31">INDEX(MData[],MATCH(1,(MData[State Abbreviation]=$B31)*(MData[Report Date]=E$6)*(MData[Preliminary or Updated]=$C$3)*(MData[Final Report]=$C$4),0),MATCH($D$5,MData[#Headers],0))</f>
        <v>N</v>
      </c>
      <c r="F31" cm="1">
        <f t="array" ref="F31">INDEX(MData[],MATCH(1,(MData[State Abbreviation]=$B31)*(MData[Report Date]=F$6)*(MData[Preliminary or Updated]=$C$3)*(MData[Final Report]=$C$4),0),MATCH($C$2,MData[#Headers],0))</f>
        <v>775336</v>
      </c>
      <c r="G31" cm="1">
        <f t="array" ref="G31">INDEX(MData[],MATCH(1,(MData[State Abbreviation]=$B31)*(MData[Report Date]=G$6)*(MData[Preliminary or Updated]=$C$3)*(MData[Final Report]=$C$4),0),MATCH($C$2,MData[#Headers],0))</f>
        <v>778882</v>
      </c>
      <c r="H31" cm="1">
        <f t="array" ref="H31">INDEX(MData[],MATCH(1,(MData[State Abbreviation]=$B31)*(MData[Report Date]=H$6)*(MData[Preliminary or Updated]=$C$3)*(MData[Final Report]=$C$4),0),MATCH($C$2,MData[#Headers],0))</f>
        <v>786822</v>
      </c>
      <c r="I31" cm="1">
        <f t="array" ref="I31">INDEX(MData[],MATCH(1,(MData[State Abbreviation]=$B31)*(MData[Report Date]=I$6)*(MData[Preliminary or Updated]=$C$3)*(MData[Final Report]=$C$4),0),MATCH($C$2,MData[#Headers],0))</f>
        <v>791146</v>
      </c>
      <c r="J31" cm="1">
        <f t="array" ref="J31">INDEX(MData[],MATCH(1,(MData[State Abbreviation]=$B31)*(MData[Report Date]=J$6)*(MData[Preliminary or Updated]=$C$3)*(MData[Final Report]=$C$4),0),MATCH($C$2,MData[#Headers],0))</f>
        <v>794342</v>
      </c>
      <c r="K31" cm="1">
        <f t="array" ref="K31">INDEX(MData[],MATCH(1,(MData[State Abbreviation]=$B31)*(MData[Report Date]=K$6)*(MData[Preliminary or Updated]=$C$3)*(MData[Final Report]=$C$4),0),MATCH($C$2,MData[#Headers],0))</f>
        <v>796813</v>
      </c>
      <c r="L31" cm="1">
        <f t="array" ref="L31">INDEX(MData[],MATCH(1,(MData[State Abbreviation]=$B31)*(MData[Report Date]=L$6)*(MData[Preliminary or Updated]=$C$3)*(MData[Final Report]=$C$4),0),MATCH($C$2,MData[#Headers],0))</f>
        <v>772413</v>
      </c>
      <c r="M31" cm="1">
        <f t="array" ref="M31">INDEX(MData[],MATCH(1,(MData[State Abbreviation]=$B31)*(MData[Report Date]=M$6)*(MData[Preliminary or Updated]=$C$3)*(MData[Final Report]=$C$4),0),MATCH($C$2,MData[#Headers],0))</f>
        <v>755685</v>
      </c>
      <c r="N31" cm="1">
        <f t="array" ref="N31">INDEX(MData[],MATCH(1,(MData[State Abbreviation]=$B31)*(MData[Report Date]=N$6)*(MData[Preliminary or Updated]=$C$3)*(MData[Final Report]=$C$4),0),MATCH($C$2,MData[#Headers],0))</f>
        <v>737742</v>
      </c>
      <c r="O31" cm="1">
        <f t="array" ref="O31">INDEX(MData[],MATCH(1,(MData[State Abbreviation]=$B31)*(MData[Report Date]=O$6)*(MData[Preliminary or Updated]=$C$3)*(MData[Final Report]=$C$4),0),MATCH($C$2,MData[#Headers],0))</f>
        <v>722940</v>
      </c>
      <c r="P31" cm="1">
        <f t="array" ref="P31">INDEX(MData[],MATCH(1,(MData[State Abbreviation]=$B31)*(MData[Report Date]=P$6)*(MData[Preliminary or Updated]=$C$3)*(MData[Final Report]=$C$4),0),MATCH($C$2,MData[#Headers],0))</f>
        <v>713800</v>
      </c>
      <c r="Q31" cm="1">
        <f t="array" ref="Q31">INDEX(MData[],MATCH(1,(MData[State Abbreviation]=$B31)*(MData[Report Date]=Q$6)*(MData[Preliminary or Updated]=$C$3)*(MData[Final Report]=$C$4),0),MATCH($C$2,MData[#Headers],0))</f>
        <v>700646</v>
      </c>
      <c r="R31" s="15">
        <f t="shared" si="1"/>
        <v>760547.25</v>
      </c>
    </row>
    <row r="32" spans="1:18" x14ac:dyDescent="0.35">
      <c r="A32">
        <v>26</v>
      </c>
      <c r="B32" s="4" t="s">
        <v>114</v>
      </c>
      <c r="C32" t="s">
        <v>115</v>
      </c>
      <c r="D32" s="12" t="str" cm="1">
        <f t="array" ref="D32">INDEX(MData[],MATCH(1,(MData[State Abbreviation]=$B32)*(MData[Report Date]=D$6)*(MData[Preliminary or Updated]=$C$3)*(MData[Final Report]=$C$4),0),MATCH($D$5,MData[#Headers],0))</f>
        <v>Y</v>
      </c>
      <c r="E32" s="12" t="str" cm="1">
        <f t="array" ref="E32">INDEX(MData[],MATCH(1,(MData[State Abbreviation]=$B32)*(MData[Report Date]=E$6)*(MData[Preliminary or Updated]=$C$3)*(MData[Final Report]=$C$4),0),MATCH($D$5,MData[#Headers],0))</f>
        <v>Y</v>
      </c>
      <c r="F32" cm="1">
        <f t="array" ref="F32">INDEX(MData[],MATCH(1,(MData[State Abbreviation]=$B32)*(MData[Report Date]=F$6)*(MData[Preliminary or Updated]=$C$3)*(MData[Final Report]=$C$4),0),MATCH($C$2,MData[#Headers],0))</f>
        <v>1483594</v>
      </c>
      <c r="G32" cm="1">
        <f t="array" ref="G32">INDEX(MData[],MATCH(1,(MData[State Abbreviation]=$B32)*(MData[Report Date]=G$6)*(MData[Preliminary or Updated]=$C$3)*(MData[Final Report]=$C$4),0),MATCH($C$2,MData[#Headers],0))</f>
        <v>1492204</v>
      </c>
      <c r="H32" cm="1">
        <f t="array" ref="H32">INDEX(MData[],MATCH(1,(MData[State Abbreviation]=$B32)*(MData[Report Date]=H$6)*(MData[Preliminary or Updated]=$C$3)*(MData[Final Report]=$C$4),0),MATCH($C$2,MData[#Headers],0))</f>
        <v>1504092</v>
      </c>
      <c r="I32" cm="1">
        <f t="array" ref="I32">INDEX(MData[],MATCH(1,(MData[State Abbreviation]=$B32)*(MData[Report Date]=I$6)*(MData[Preliminary or Updated]=$C$3)*(MData[Final Report]=$C$4),0),MATCH($C$2,MData[#Headers],0))</f>
        <v>1513885</v>
      </c>
      <c r="J32" cm="1">
        <f t="array" ref="J32">INDEX(MData[],MATCH(1,(MData[State Abbreviation]=$B32)*(MData[Report Date]=J$6)*(MData[Preliminary or Updated]=$C$3)*(MData[Final Report]=$C$4),0),MATCH($C$2,MData[#Headers],0))</f>
        <v>1519977</v>
      </c>
      <c r="K32" cm="1">
        <f t="array" ref="K32">INDEX(MData[],MATCH(1,(MData[State Abbreviation]=$B32)*(MData[Report Date]=K$6)*(MData[Preliminary or Updated]=$C$3)*(MData[Final Report]=$C$4),0),MATCH($C$2,MData[#Headers],0))</f>
        <v>1522455</v>
      </c>
      <c r="L32" cm="1">
        <f t="array" ref="L32">INDEX(MData[],MATCH(1,(MData[State Abbreviation]=$B32)*(MData[Report Date]=L$6)*(MData[Preliminary or Updated]=$C$3)*(MData[Final Report]=$C$4),0),MATCH($C$2,MData[#Headers],0))</f>
        <v>1504652</v>
      </c>
      <c r="M32" cm="1">
        <f t="array" ref="M32">INDEX(MData[],MATCH(1,(MData[State Abbreviation]=$B32)*(MData[Report Date]=M$6)*(MData[Preliminary or Updated]=$C$3)*(MData[Final Report]=$C$4),0),MATCH($C$2,MData[#Headers],0))</f>
        <v>1492696</v>
      </c>
      <c r="N32" cm="1">
        <f t="array" ref="N32">INDEX(MData[],MATCH(1,(MData[State Abbreviation]=$B32)*(MData[Report Date]=N$6)*(MData[Preliminary or Updated]=$C$3)*(MData[Final Report]=$C$4),0),MATCH($C$2,MData[#Headers],0))</f>
        <v>1470387</v>
      </c>
      <c r="O32" cm="1">
        <f t="array" ref="O32">INDEX(MData[],MATCH(1,(MData[State Abbreviation]=$B32)*(MData[Report Date]=O$6)*(MData[Preliminary or Updated]=$C$3)*(MData[Final Report]=$C$4),0),MATCH($C$2,MData[#Headers],0))</f>
        <v>1453455</v>
      </c>
      <c r="P32" cm="1">
        <f t="array" ref="P32">INDEX(MData[],MATCH(1,(MData[State Abbreviation]=$B32)*(MData[Report Date]=P$6)*(MData[Preliminary or Updated]=$C$3)*(MData[Final Report]=$C$4),0),MATCH($C$2,MData[#Headers],0))</f>
        <v>1435760</v>
      </c>
      <c r="Q32" cm="1">
        <f t="array" ref="Q32">INDEX(MData[],MATCH(1,(MData[State Abbreviation]=$B32)*(MData[Report Date]=Q$6)*(MData[Preliminary or Updated]=$C$3)*(MData[Final Report]=$C$4),0),MATCH($C$2,MData[#Headers],0))</f>
        <v>1420459</v>
      </c>
      <c r="R32" s="15">
        <f t="shared" si="1"/>
        <v>1484468</v>
      </c>
    </row>
    <row r="33" spans="1:18" x14ac:dyDescent="0.35">
      <c r="A33">
        <v>27</v>
      </c>
      <c r="B33" s="4" t="s">
        <v>116</v>
      </c>
      <c r="C33" t="s">
        <v>117</v>
      </c>
      <c r="D33" s="12" t="str" cm="1">
        <f t="array" ref="D33">INDEX(MData[],MATCH(1,(MData[State Abbreviation]=$B33)*(MData[Report Date]=D$6)*(MData[Preliminary or Updated]=$C$3)*(MData[Final Report]=$C$4),0),MATCH($D$5,MData[#Headers],0))</f>
        <v>Y</v>
      </c>
      <c r="E33" s="12" t="str" cm="1">
        <f t="array" ref="E33">INDEX(MData[],MATCH(1,(MData[State Abbreviation]=$B33)*(MData[Report Date]=E$6)*(MData[Preliminary or Updated]=$C$3)*(MData[Final Report]=$C$4),0),MATCH($D$5,MData[#Headers],0))</f>
        <v>Y</v>
      </c>
      <c r="F33" cm="1">
        <f t="array" ref="F33">INDEX(MData[],MATCH(1,(MData[State Abbreviation]=$B33)*(MData[Report Date]=F$6)*(MData[Preliminary or Updated]=$C$3)*(MData[Final Report]=$C$4),0),MATCH($C$2,MData[#Headers],0))</f>
        <v>327239</v>
      </c>
      <c r="G33" cm="1">
        <f t="array" ref="G33">INDEX(MData[],MATCH(1,(MData[State Abbreviation]=$B33)*(MData[Report Date]=G$6)*(MData[Preliminary or Updated]=$C$3)*(MData[Final Report]=$C$4),0),MATCH($C$2,MData[#Headers],0))</f>
        <v>328565</v>
      </c>
      <c r="H33" cm="1">
        <f t="array" ref="H33">INDEX(MData[],MATCH(1,(MData[State Abbreviation]=$B33)*(MData[Report Date]=H$6)*(MData[Preliminary or Updated]=$C$3)*(MData[Final Report]=$C$4),0),MATCH($C$2,MData[#Headers],0))</f>
        <v>329804</v>
      </c>
      <c r="I33" cm="1">
        <f t="array" ref="I33">INDEX(MData[],MATCH(1,(MData[State Abbreviation]=$B33)*(MData[Report Date]=I$6)*(MData[Preliminary or Updated]=$C$3)*(MData[Final Report]=$C$4),0),MATCH($C$2,MData[#Headers],0))</f>
        <v>330590</v>
      </c>
      <c r="J33" cm="1">
        <f t="array" ref="J33">INDEX(MData[],MATCH(1,(MData[State Abbreviation]=$B33)*(MData[Report Date]=J$6)*(MData[Preliminary or Updated]=$C$3)*(MData[Final Report]=$C$4),0),MATCH($C$2,MData[#Headers],0))</f>
        <v>330378</v>
      </c>
      <c r="K33" cm="1">
        <f t="array" ref="K33">INDEX(MData[],MATCH(1,(MData[State Abbreviation]=$B33)*(MData[Report Date]=K$6)*(MData[Preliminary or Updated]=$C$3)*(MData[Final Report]=$C$4),0),MATCH($C$2,MData[#Headers],0))</f>
        <v>314959</v>
      </c>
      <c r="L33" cm="1">
        <f t="array" ref="L33">INDEX(MData[],MATCH(1,(MData[State Abbreviation]=$B33)*(MData[Report Date]=L$6)*(MData[Preliminary or Updated]=$C$3)*(MData[Final Report]=$C$4),0),MATCH($C$2,MData[#Headers],0))</f>
        <v>297145</v>
      </c>
      <c r="M33" cm="1">
        <f t="array" ref="M33">INDEX(MData[],MATCH(1,(MData[State Abbreviation]=$B33)*(MData[Report Date]=M$6)*(MData[Preliminary or Updated]=$C$3)*(MData[Final Report]=$C$4),0),MATCH($C$2,MData[#Headers],0))</f>
        <v>281817</v>
      </c>
      <c r="N33" cm="1">
        <f t="array" ref="N33">INDEX(MData[],MATCH(1,(MData[State Abbreviation]=$B33)*(MData[Report Date]=N$6)*(MData[Preliminary or Updated]=$C$3)*(MData[Final Report]=$C$4),0),MATCH($C$2,MData[#Headers],0))</f>
        <v>266728</v>
      </c>
      <c r="O33" cm="1">
        <f t="array" ref="O33">INDEX(MData[],MATCH(1,(MData[State Abbreviation]=$B33)*(MData[Report Date]=O$6)*(MData[Preliminary or Updated]=$C$3)*(MData[Final Report]=$C$4),0),MATCH($C$2,MData[#Headers],0))</f>
        <v>253078</v>
      </c>
      <c r="P33" cm="1">
        <f t="array" ref="P33">INDEX(MData[],MATCH(1,(MData[State Abbreviation]=$B33)*(MData[Report Date]=P$6)*(MData[Preliminary or Updated]=$C$3)*(MData[Final Report]=$C$4),0),MATCH($C$2,MData[#Headers],0))</f>
        <v>247540</v>
      </c>
      <c r="Q33" cm="1">
        <f t="array" ref="Q33">INDEX(MData[],MATCH(1,(MData[State Abbreviation]=$B33)*(MData[Report Date]=Q$6)*(MData[Preliminary or Updated]=$C$3)*(MData[Final Report]=$C$4),0),MATCH($C$2,MData[#Headers],0))</f>
        <v>242142</v>
      </c>
      <c r="R33" s="15">
        <f t="shared" si="1"/>
        <v>295832.08333333331</v>
      </c>
    </row>
    <row r="34" spans="1:18" x14ac:dyDescent="0.35">
      <c r="A34">
        <v>28</v>
      </c>
      <c r="B34" s="4" t="s">
        <v>118</v>
      </c>
      <c r="C34" t="s">
        <v>119</v>
      </c>
      <c r="D34" s="12" t="str" cm="1">
        <f t="array" ref="D34">INDEX(MData[],MATCH(1,(MData[State Abbreviation]=$B34)*(MData[Report Date]=D$6)*(MData[Preliminary or Updated]=$C$3)*(MData[Final Report]=$C$4),0),MATCH($D$5,MData[#Headers],0))</f>
        <v>Y</v>
      </c>
      <c r="E34" s="12" t="str" cm="1">
        <f t="array" ref="E34">INDEX(MData[],MATCH(1,(MData[State Abbreviation]=$B34)*(MData[Report Date]=E$6)*(MData[Preliminary or Updated]=$C$3)*(MData[Final Report]=$C$4),0),MATCH($D$5,MData[#Headers],0))</f>
        <v>Y</v>
      </c>
      <c r="F34" cm="1">
        <f t="array" ref="F34">INDEX(MData[],MATCH(1,(MData[State Abbreviation]=$B34)*(MData[Report Date]=F$6)*(MData[Preliminary or Updated]=$C$3)*(MData[Final Report]=$C$4),0),MATCH($C$2,MData[#Headers],0))</f>
        <v>393384</v>
      </c>
      <c r="G34" cm="1">
        <f t="array" ref="G34">INDEX(MData[],MATCH(1,(MData[State Abbreviation]=$B34)*(MData[Report Date]=G$6)*(MData[Preliminary or Updated]=$C$3)*(MData[Final Report]=$C$4),0),MATCH($C$2,MData[#Headers],0))</f>
        <v>395237</v>
      </c>
      <c r="H34" cm="1">
        <f t="array" ref="H34">INDEX(MData[],MATCH(1,(MData[State Abbreviation]=$B34)*(MData[Report Date]=H$6)*(MData[Preliminary or Updated]=$C$3)*(MData[Final Report]=$C$4),0),MATCH($C$2,MData[#Headers],0))</f>
        <v>397291</v>
      </c>
      <c r="I34" cm="1">
        <f t="array" ref="I34">INDEX(MData[],MATCH(1,(MData[State Abbreviation]=$B34)*(MData[Report Date]=I$6)*(MData[Preliminary or Updated]=$C$3)*(MData[Final Report]=$C$4),0),MATCH($C$2,MData[#Headers],0))</f>
        <v>398818</v>
      </c>
      <c r="J34" cm="1">
        <f t="array" ref="J34">INDEX(MData[],MATCH(1,(MData[State Abbreviation]=$B34)*(MData[Report Date]=J$6)*(MData[Preliminary or Updated]=$C$3)*(MData[Final Report]=$C$4),0),MATCH($C$2,MData[#Headers],0))</f>
        <v>400076</v>
      </c>
      <c r="K34" cm="1">
        <f t="array" ref="K34">INDEX(MData[],MATCH(1,(MData[State Abbreviation]=$B34)*(MData[Report Date]=K$6)*(MData[Preliminary or Updated]=$C$3)*(MData[Final Report]=$C$4),0),MATCH($C$2,MData[#Headers],0))</f>
        <v>399695</v>
      </c>
      <c r="L34" cm="1">
        <f t="array" ref="L34">INDEX(MData[],MATCH(1,(MData[State Abbreviation]=$B34)*(MData[Report Date]=L$6)*(MData[Preliminary or Updated]=$C$3)*(MData[Final Report]=$C$4),0),MATCH($C$2,MData[#Headers],0))</f>
        <v>397567</v>
      </c>
      <c r="M34" cm="1">
        <f t="array" ref="M34">INDEX(MData[],MATCH(1,(MData[State Abbreviation]=$B34)*(MData[Report Date]=M$6)*(MData[Preliminary or Updated]=$C$3)*(MData[Final Report]=$C$4),0),MATCH($C$2,MData[#Headers],0))</f>
        <v>392327</v>
      </c>
      <c r="N34" cm="1">
        <f t="array" ref="N34">INDEX(MData[],MATCH(1,(MData[State Abbreviation]=$B34)*(MData[Report Date]=N$6)*(MData[Preliminary or Updated]=$C$3)*(MData[Final Report]=$C$4),0),MATCH($C$2,MData[#Headers],0))</f>
        <v>386233</v>
      </c>
      <c r="O34" cm="1">
        <f t="array" ref="O34">INDEX(MData[],MATCH(1,(MData[State Abbreviation]=$B34)*(MData[Report Date]=O$6)*(MData[Preliminary or Updated]=$C$3)*(MData[Final Report]=$C$4),0),MATCH($C$2,MData[#Headers],0))</f>
        <v>379881</v>
      </c>
      <c r="P34" cm="1">
        <f t="array" ref="P34">INDEX(MData[],MATCH(1,(MData[State Abbreviation]=$B34)*(MData[Report Date]=P$6)*(MData[Preliminary or Updated]=$C$3)*(MData[Final Report]=$C$4),0),MATCH($C$2,MData[#Headers],0))</f>
        <v>374778</v>
      </c>
      <c r="Q34" cm="1">
        <f t="array" ref="Q34">INDEX(MData[],MATCH(1,(MData[State Abbreviation]=$B34)*(MData[Report Date]=Q$6)*(MData[Preliminary or Updated]=$C$3)*(MData[Final Report]=$C$4),0),MATCH($C$2,MData[#Headers],0))</f>
        <v>371047</v>
      </c>
      <c r="R34" s="15">
        <f t="shared" si="1"/>
        <v>390527.83333333331</v>
      </c>
    </row>
    <row r="35" spans="1:18" x14ac:dyDescent="0.35">
      <c r="A35">
        <v>29</v>
      </c>
      <c r="B35" s="4" t="s">
        <v>120</v>
      </c>
      <c r="C35" t="s">
        <v>121</v>
      </c>
      <c r="D35" s="12" t="str" cm="1">
        <f t="array" ref="D35">INDEX(MData[],MATCH(1,(MData[State Abbreviation]=$B35)*(MData[Report Date]=D$6)*(MData[Preliminary or Updated]=$C$3)*(MData[Final Report]=$C$4),0),MATCH($D$5,MData[#Headers],0))</f>
        <v>Y</v>
      </c>
      <c r="E35" s="12" t="str" cm="1">
        <f t="array" ref="E35">INDEX(MData[],MATCH(1,(MData[State Abbreviation]=$B35)*(MData[Report Date]=E$6)*(MData[Preliminary or Updated]=$C$3)*(MData[Final Report]=$C$4),0),MATCH($D$5,MData[#Headers],0))</f>
        <v>Y</v>
      </c>
      <c r="F35" cm="1">
        <f t="array" ref="F35">INDEX(MData[],MATCH(1,(MData[State Abbreviation]=$B35)*(MData[Report Date]=F$6)*(MData[Preliminary or Updated]=$C$3)*(MData[Final Report]=$C$4),0),MATCH($C$2,MData[#Headers],0))</f>
        <v>878679</v>
      </c>
      <c r="G35" cm="1">
        <f t="array" ref="G35">INDEX(MData[],MATCH(1,(MData[State Abbreviation]=$B35)*(MData[Report Date]=G$6)*(MData[Preliminary or Updated]=$C$3)*(MData[Final Report]=$C$4),0),MATCH($C$2,MData[#Headers],0))</f>
        <v>890080</v>
      </c>
      <c r="H35" cm="1">
        <f t="array" ref="H35">INDEX(MData[],MATCH(1,(MData[State Abbreviation]=$B35)*(MData[Report Date]=H$6)*(MData[Preliminary or Updated]=$C$3)*(MData[Final Report]=$C$4),0),MATCH($C$2,MData[#Headers],0))</f>
        <v>895847</v>
      </c>
      <c r="I35" cm="1">
        <f t="array" ref="I35">INDEX(MData[],MATCH(1,(MData[State Abbreviation]=$B35)*(MData[Report Date]=I$6)*(MData[Preliminary or Updated]=$C$3)*(MData[Final Report]=$C$4),0),MATCH($C$2,MData[#Headers],0))</f>
        <v>899946</v>
      </c>
      <c r="J35" cm="1">
        <f t="array" ref="J35">INDEX(MData[],MATCH(1,(MData[State Abbreviation]=$B35)*(MData[Report Date]=J$6)*(MData[Preliminary or Updated]=$C$3)*(MData[Final Report]=$C$4),0),MATCH($C$2,MData[#Headers],0))</f>
        <v>904469</v>
      </c>
      <c r="K35" cm="1">
        <f t="array" ref="K35">INDEX(MData[],MATCH(1,(MData[State Abbreviation]=$B35)*(MData[Report Date]=K$6)*(MData[Preliminary or Updated]=$C$3)*(MData[Final Report]=$C$4),0),MATCH($C$2,MData[#Headers],0))</f>
        <v>872011</v>
      </c>
      <c r="L35" cm="1">
        <f t="array" ref="L35">INDEX(MData[],MATCH(1,(MData[State Abbreviation]=$B35)*(MData[Report Date]=L$6)*(MData[Preliminary or Updated]=$C$3)*(MData[Final Report]=$C$4),0),MATCH($C$2,MData[#Headers],0))</f>
        <v>835888</v>
      </c>
      <c r="M35" cm="1">
        <f t="array" ref="M35">INDEX(MData[],MATCH(1,(MData[State Abbreviation]=$B35)*(MData[Report Date]=M$6)*(MData[Preliminary or Updated]=$C$3)*(MData[Final Report]=$C$4),0),MATCH($C$2,MData[#Headers],0))</f>
        <v>809939</v>
      </c>
      <c r="N35" cm="1">
        <f t="array" ref="N35">INDEX(MData[],MATCH(1,(MData[State Abbreviation]=$B35)*(MData[Report Date]=N$6)*(MData[Preliminary or Updated]=$C$3)*(MData[Final Report]=$C$4),0),MATCH($C$2,MData[#Headers],0))</f>
        <v>886413</v>
      </c>
      <c r="O35" cm="1">
        <f t="array" ref="O35">INDEX(MData[],MATCH(1,(MData[State Abbreviation]=$B35)*(MData[Report Date]=O$6)*(MData[Preliminary or Updated]=$C$3)*(MData[Final Report]=$C$4),0),MATCH($C$2,MData[#Headers],0))</f>
        <v>887504</v>
      </c>
      <c r="P35" cm="1">
        <f t="array" ref="P35">INDEX(MData[],MATCH(1,(MData[State Abbreviation]=$B35)*(MData[Report Date]=P$6)*(MData[Preliminary or Updated]=$C$3)*(MData[Final Report]=$C$4),0),MATCH($C$2,MData[#Headers],0))</f>
        <v>869232</v>
      </c>
      <c r="Q35" cm="1">
        <f t="array" ref="Q35">INDEX(MData[],MATCH(1,(MData[State Abbreviation]=$B35)*(MData[Report Date]=Q$6)*(MData[Preliminary or Updated]=$C$3)*(MData[Final Report]=$C$4),0),MATCH($C$2,MData[#Headers],0))</f>
        <v>862954</v>
      </c>
      <c r="R35" s="15">
        <f t="shared" si="1"/>
        <v>874413.5</v>
      </c>
    </row>
    <row r="36" spans="1:18" x14ac:dyDescent="0.35">
      <c r="A36">
        <v>30</v>
      </c>
      <c r="B36" s="4" t="s">
        <v>122</v>
      </c>
      <c r="C36" t="s">
        <v>123</v>
      </c>
      <c r="D36" s="12" t="str" cm="1">
        <f t="array" ref="D36">INDEX(MData[],MATCH(1,(MData[State Abbreviation]=$B36)*(MData[Report Date]=D$6)*(MData[Preliminary or Updated]=$C$3)*(MData[Final Report]=$C$4),0),MATCH($D$5,MData[#Headers],0))</f>
        <v>Y</v>
      </c>
      <c r="E36" s="12" t="str" cm="1">
        <f t="array" ref="E36">INDEX(MData[],MATCH(1,(MData[State Abbreviation]=$B36)*(MData[Report Date]=E$6)*(MData[Preliminary or Updated]=$C$3)*(MData[Final Report]=$C$4),0),MATCH($D$5,MData[#Headers],0))</f>
        <v>Y</v>
      </c>
      <c r="F36" cm="1">
        <f t="array" ref="F36">INDEX(MData[],MATCH(1,(MData[State Abbreviation]=$B36)*(MData[Report Date]=F$6)*(MData[Preliminary or Updated]=$C$3)*(MData[Final Report]=$C$4),0),MATCH($C$2,MData[#Headers],0))</f>
        <v>251061</v>
      </c>
      <c r="G36" cm="1">
        <f t="array" ref="G36">INDEX(MData[],MATCH(1,(MData[State Abbreviation]=$B36)*(MData[Report Date]=G$6)*(MData[Preliminary or Updated]=$C$3)*(MData[Final Report]=$C$4),0),MATCH($C$2,MData[#Headers],0))</f>
        <v>251610</v>
      </c>
      <c r="H36" cm="1">
        <f t="array" ref="H36">INDEX(MData[],MATCH(1,(MData[State Abbreviation]=$B36)*(MData[Report Date]=H$6)*(MData[Preliminary or Updated]=$C$3)*(MData[Final Report]=$C$4),0),MATCH($C$2,MData[#Headers],0))</f>
        <v>253166</v>
      </c>
      <c r="I36" cm="1">
        <f t="array" ref="I36">INDEX(MData[],MATCH(1,(MData[State Abbreviation]=$B36)*(MData[Report Date]=I$6)*(MData[Preliminary or Updated]=$C$3)*(MData[Final Report]=$C$4),0),MATCH($C$2,MData[#Headers],0))</f>
        <v>226579</v>
      </c>
      <c r="J36" cm="1">
        <f t="array" ref="J36">INDEX(MData[],MATCH(1,(MData[State Abbreviation]=$B36)*(MData[Report Date]=J$6)*(MData[Preliminary or Updated]=$C$3)*(MData[Final Report]=$C$4),0),MATCH($C$2,MData[#Headers],0))</f>
        <v>212544</v>
      </c>
      <c r="K36" cm="1">
        <f t="array" ref="K36">INDEX(MData[],MATCH(1,(MData[State Abbreviation]=$B36)*(MData[Report Date]=K$6)*(MData[Preliminary or Updated]=$C$3)*(MData[Final Report]=$C$4),0),MATCH($C$2,MData[#Headers],0))</f>
        <v>201379</v>
      </c>
      <c r="L36" cm="1">
        <f t="array" ref="L36">INDEX(MData[],MATCH(1,(MData[State Abbreviation]=$B36)*(MData[Report Date]=L$6)*(MData[Preliminary or Updated]=$C$3)*(MData[Final Report]=$C$4),0),MATCH($C$2,MData[#Headers],0))</f>
        <v>194105</v>
      </c>
      <c r="M36" cm="1">
        <f t="array" ref="M36">INDEX(MData[],MATCH(1,(MData[State Abbreviation]=$B36)*(MData[Report Date]=M$6)*(MData[Preliminary or Updated]=$C$3)*(MData[Final Report]=$C$4),0),MATCH($C$2,MData[#Headers],0))</f>
        <v>192049</v>
      </c>
      <c r="N36" cm="1">
        <f t="array" ref="N36">INDEX(MData[],MATCH(1,(MData[State Abbreviation]=$B36)*(MData[Report Date]=N$6)*(MData[Preliminary or Updated]=$C$3)*(MData[Final Report]=$C$4),0),MATCH($C$2,MData[#Headers],0))</f>
        <v>187087</v>
      </c>
      <c r="O36" cm="1">
        <f t="array" ref="O36">INDEX(MData[],MATCH(1,(MData[State Abbreviation]=$B36)*(MData[Report Date]=O$6)*(MData[Preliminary or Updated]=$C$3)*(MData[Final Report]=$C$4),0),MATCH($C$2,MData[#Headers],0))</f>
        <v>184327</v>
      </c>
      <c r="P36" cm="1">
        <f t="array" ref="P36">INDEX(MData[],MATCH(1,(MData[State Abbreviation]=$B36)*(MData[Report Date]=P$6)*(MData[Preliminary or Updated]=$C$3)*(MData[Final Report]=$C$4),0),MATCH($C$2,MData[#Headers],0))</f>
        <v>184153</v>
      </c>
      <c r="Q36" cm="1">
        <f t="array" ref="Q36">INDEX(MData[],MATCH(1,(MData[State Abbreviation]=$B36)*(MData[Report Date]=Q$6)*(MData[Preliminary or Updated]=$C$3)*(MData[Final Report]=$C$4),0),MATCH($C$2,MData[#Headers],0))</f>
        <v>185127</v>
      </c>
      <c r="R36" s="15">
        <f t="shared" si="1"/>
        <v>210265.58333333334</v>
      </c>
    </row>
    <row r="37" spans="1:18" x14ac:dyDescent="0.35">
      <c r="A37">
        <v>31</v>
      </c>
      <c r="B37" s="4" t="s">
        <v>125</v>
      </c>
      <c r="C37" t="s">
        <v>126</v>
      </c>
      <c r="D37" s="12" t="str" cm="1">
        <f t="array" ref="D37">INDEX(MData[],MATCH(1,(MData[State Abbreviation]=$B37)*(MData[Report Date]=D$6)*(MData[Preliminary or Updated]=$C$3)*(MData[Final Report]=$C$4),0),MATCH($D$5,MData[#Headers],0))</f>
        <v>Y</v>
      </c>
      <c r="E37" s="12" t="str" cm="1">
        <f t="array" ref="E37">INDEX(MData[],MATCH(1,(MData[State Abbreviation]=$B37)*(MData[Report Date]=E$6)*(MData[Preliminary or Updated]=$C$3)*(MData[Final Report]=$C$4),0),MATCH($D$5,MData[#Headers],0))</f>
        <v>Y</v>
      </c>
      <c r="F37" cm="1">
        <f t="array" ref="F37">INDEX(MData[],MATCH(1,(MData[State Abbreviation]=$B37)*(MData[Report Date]=F$6)*(MData[Preliminary or Updated]=$C$3)*(MData[Final Report]=$C$4),0),MATCH($C$2,MData[#Headers],0))</f>
        <v>2225291</v>
      </c>
      <c r="G37" cm="1">
        <f t="array" ref="G37">INDEX(MData[],MATCH(1,(MData[State Abbreviation]=$B37)*(MData[Report Date]=G$6)*(MData[Preliminary or Updated]=$C$3)*(MData[Final Report]=$C$4),0),MATCH($C$2,MData[#Headers],0))</f>
        <v>2257953</v>
      </c>
      <c r="H37" cm="1">
        <f t="array" ref="H37">INDEX(MData[],MATCH(1,(MData[State Abbreviation]=$B37)*(MData[Report Date]=H$6)*(MData[Preliminary or Updated]=$C$3)*(MData[Final Report]=$C$4),0),MATCH($C$2,MData[#Headers],0))</f>
        <v>2255579</v>
      </c>
      <c r="I37" cm="1">
        <f t="array" ref="I37">INDEX(MData[],MATCH(1,(MData[State Abbreviation]=$B37)*(MData[Report Date]=I$6)*(MData[Preliminary or Updated]=$C$3)*(MData[Final Report]=$C$4),0),MATCH($C$2,MData[#Headers],0))</f>
        <v>2270966</v>
      </c>
      <c r="J37" cm="1">
        <f t="array" ref="J37">INDEX(MData[],MATCH(1,(MData[State Abbreviation]=$B37)*(MData[Report Date]=J$6)*(MData[Preliminary or Updated]=$C$3)*(MData[Final Report]=$C$4),0),MATCH($C$2,MData[#Headers],0))</f>
        <v>2282199</v>
      </c>
      <c r="K37" cm="1">
        <f t="array" ref="K37">INDEX(MData[],MATCH(1,(MData[State Abbreviation]=$B37)*(MData[Report Date]=K$6)*(MData[Preliminary or Updated]=$C$3)*(MData[Final Report]=$C$4),0),MATCH($C$2,MData[#Headers],0))</f>
        <v>2292023</v>
      </c>
      <c r="L37" cm="1">
        <f t="array" ref="L37">INDEX(MData[],MATCH(1,(MData[State Abbreviation]=$B37)*(MData[Report Date]=L$6)*(MData[Preliminary or Updated]=$C$3)*(MData[Final Report]=$C$4),0),MATCH($C$2,MData[#Headers],0))</f>
        <v>2298852</v>
      </c>
      <c r="M37" cm="1">
        <f t="array" ref="M37">INDEX(MData[],MATCH(1,(MData[State Abbreviation]=$B37)*(MData[Report Date]=M$6)*(MData[Preliminary or Updated]=$C$3)*(MData[Final Report]=$C$4),0),MATCH($C$2,MData[#Headers],0))</f>
        <v>2274457</v>
      </c>
      <c r="N37" cm="1">
        <f t="array" ref="N37">INDEX(MData[],MATCH(1,(MData[State Abbreviation]=$B37)*(MData[Report Date]=N$6)*(MData[Preliminary or Updated]=$C$3)*(MData[Final Report]=$C$4),0),MATCH($C$2,MData[#Headers],0))</f>
        <v>2225466</v>
      </c>
      <c r="O37" cm="1">
        <f t="array" ref="O37">INDEX(MData[],MATCH(1,(MData[State Abbreviation]=$B37)*(MData[Report Date]=O$6)*(MData[Preliminary or Updated]=$C$3)*(MData[Final Report]=$C$4),0),MATCH($C$2,MData[#Headers],0))</f>
        <v>2185895</v>
      </c>
      <c r="P37" cm="1">
        <f t="array" ref="P37">INDEX(MData[],MATCH(1,(MData[State Abbreviation]=$B37)*(MData[Report Date]=P$6)*(MData[Preliminary or Updated]=$C$3)*(MData[Final Report]=$C$4),0),MATCH($C$2,MData[#Headers],0))</f>
        <v>2141408</v>
      </c>
      <c r="Q37" cm="1">
        <f t="array" ref="Q37">INDEX(MData[],MATCH(1,(MData[State Abbreviation]=$B37)*(MData[Report Date]=Q$6)*(MData[Preliminary or Updated]=$C$3)*(MData[Final Report]=$C$4),0),MATCH($C$2,MData[#Headers],0))</f>
        <v>2099784</v>
      </c>
      <c r="R37" s="15">
        <f t="shared" si="1"/>
        <v>2234156.0833333335</v>
      </c>
    </row>
    <row r="38" spans="1:18" x14ac:dyDescent="0.35">
      <c r="A38">
        <v>32</v>
      </c>
      <c r="B38" s="4" t="s">
        <v>130</v>
      </c>
      <c r="C38" t="s">
        <v>131</v>
      </c>
      <c r="D38" s="12" t="str" cm="1">
        <f t="array" ref="D38">INDEX(MData[],MATCH(1,(MData[State Abbreviation]=$B38)*(MData[Report Date]=D$6)*(MData[Preliminary or Updated]=$C$3)*(MData[Final Report]=$C$4),0),MATCH($D$5,MData[#Headers],0))</f>
        <v>Y</v>
      </c>
      <c r="E38" s="12" t="str" cm="1">
        <f t="array" ref="E38">INDEX(MData[],MATCH(1,(MData[State Abbreviation]=$B38)*(MData[Report Date]=E$6)*(MData[Preliminary or Updated]=$C$3)*(MData[Final Report]=$C$4),0),MATCH($D$5,MData[#Headers],0))</f>
        <v>Y</v>
      </c>
      <c r="F38" cm="1">
        <f t="array" ref="F38">INDEX(MData[],MATCH(1,(MData[State Abbreviation]=$B38)*(MData[Report Date]=F$6)*(MData[Preliminary or Updated]=$C$3)*(MData[Final Report]=$C$4),0),MATCH($C$2,MData[#Headers],0))</f>
        <v>887276</v>
      </c>
      <c r="G38" cm="1">
        <f t="array" ref="G38">INDEX(MData[],MATCH(1,(MData[State Abbreviation]=$B38)*(MData[Report Date]=G$6)*(MData[Preliminary or Updated]=$C$3)*(MData[Final Report]=$C$4),0),MATCH($C$2,MData[#Headers],0))</f>
        <v>889005</v>
      </c>
      <c r="H38" cm="1">
        <f t="array" ref="H38">INDEX(MData[],MATCH(1,(MData[State Abbreviation]=$B38)*(MData[Report Date]=H$6)*(MData[Preliminary or Updated]=$C$3)*(MData[Final Report]=$C$4),0),MATCH($C$2,MData[#Headers],0))</f>
        <v>890778</v>
      </c>
      <c r="I38" cm="1">
        <f t="array" ref="I38">INDEX(MData[],MATCH(1,(MData[State Abbreviation]=$B38)*(MData[Report Date]=I$6)*(MData[Preliminary or Updated]=$C$3)*(MData[Final Report]=$C$4),0),MATCH($C$2,MData[#Headers],0))</f>
        <v>888178</v>
      </c>
      <c r="J38" cm="1">
        <f t="array" ref="J38">INDEX(MData[],MATCH(1,(MData[State Abbreviation]=$B38)*(MData[Report Date]=J$6)*(MData[Preliminary or Updated]=$C$3)*(MData[Final Report]=$C$4),0),MATCH($C$2,MData[#Headers],0))</f>
        <v>878004</v>
      </c>
      <c r="K38" cm="1">
        <f t="array" ref="K38">INDEX(MData[],MATCH(1,(MData[State Abbreviation]=$B38)*(MData[Report Date]=K$6)*(MData[Preliminary or Updated]=$C$3)*(MData[Final Report]=$C$4),0),MATCH($C$2,MData[#Headers],0))</f>
        <v>878906</v>
      </c>
      <c r="L38" cm="1">
        <f t="array" ref="L38">INDEX(MData[],MATCH(1,(MData[State Abbreviation]=$B38)*(MData[Report Date]=L$6)*(MData[Preliminary or Updated]=$C$3)*(MData[Final Report]=$C$4),0),MATCH($C$2,MData[#Headers],0))</f>
        <v>823720</v>
      </c>
      <c r="M38" cm="1">
        <f t="array" ref="M38">INDEX(MData[],MATCH(1,(MData[State Abbreviation]=$B38)*(MData[Report Date]=M$6)*(MData[Preliminary or Updated]=$C$3)*(MData[Final Report]=$C$4),0),MATCH($C$2,MData[#Headers],0))</f>
        <v>802730</v>
      </c>
      <c r="N38" cm="1">
        <f t="array" ref="N38">INDEX(MData[],MATCH(1,(MData[State Abbreviation]=$B38)*(MData[Report Date]=N$6)*(MData[Preliminary or Updated]=$C$3)*(MData[Final Report]=$C$4),0),MATCH($C$2,MData[#Headers],0))</f>
        <v>775590</v>
      </c>
      <c r="O38" cm="1">
        <f t="array" ref="O38">INDEX(MData[],MATCH(1,(MData[State Abbreviation]=$B38)*(MData[Report Date]=O$6)*(MData[Preliminary or Updated]=$C$3)*(MData[Final Report]=$C$4),0),MATCH($C$2,MData[#Headers],0))</f>
        <v>804856</v>
      </c>
      <c r="P38" cm="1">
        <f t="array" ref="P38">INDEX(MData[],MATCH(1,(MData[State Abbreviation]=$B38)*(MData[Report Date]=P$6)*(MData[Preliminary or Updated]=$C$3)*(MData[Final Report]=$C$4),0),MATCH($C$2,MData[#Headers],0))</f>
        <v>790912</v>
      </c>
      <c r="Q38" cm="1">
        <f t="array" ref="Q38">INDEX(MData[],MATCH(1,(MData[State Abbreviation]=$B38)*(MData[Report Date]=Q$6)*(MData[Preliminary or Updated]=$C$3)*(MData[Final Report]=$C$4),0),MATCH($C$2,MData[#Headers],0))</f>
        <v>783627</v>
      </c>
      <c r="R38" s="15">
        <f t="shared" si="1"/>
        <v>841131.83333333337</v>
      </c>
    </row>
    <row r="39" spans="1:18" x14ac:dyDescent="0.35">
      <c r="A39">
        <v>33</v>
      </c>
      <c r="B39" s="5" t="s">
        <v>132</v>
      </c>
      <c r="C39" t="s">
        <v>133</v>
      </c>
      <c r="D39" s="12" t="str" cm="1">
        <f t="array" ref="D39">INDEX(MData[],MATCH(1,(MData[State Abbreviation]=$B39)*(MData[Report Date]=D$6)*(MData[Preliminary or Updated]=$C$3)*(MData[Final Report]=$C$4),0),MATCH($D$5,MData[#Headers],0))</f>
        <v>Y</v>
      </c>
      <c r="E39" s="12" t="str" cm="1">
        <f t="array" ref="E39">INDEX(MData[],MATCH(1,(MData[State Abbreviation]=$B39)*(MData[Report Date]=E$6)*(MData[Preliminary or Updated]=$C$3)*(MData[Final Report]=$C$4),0),MATCH($D$5,MData[#Headers],0))</f>
        <v>Y</v>
      </c>
      <c r="F39" cm="1">
        <f t="array" ref="F39">INDEX(MData[],MATCH(1,(MData[State Abbreviation]=$B39)*(MData[Report Date]=F$6)*(MData[Preliminary or Updated]=$C$3)*(MData[Final Report]=$C$4),0),MATCH($C$2,MData[#Headers],0))</f>
        <v>7454133</v>
      </c>
      <c r="G39" cm="1">
        <f t="array" ref="G39">INDEX(MData[],MATCH(1,(MData[State Abbreviation]=$B39)*(MData[Report Date]=G$6)*(MData[Preliminary or Updated]=$C$3)*(MData[Final Report]=$C$4),0),MATCH($C$2,MData[#Headers],0))</f>
        <v>7470900</v>
      </c>
      <c r="H39" cm="1">
        <f t="array" ref="H39">INDEX(MData[],MATCH(1,(MData[State Abbreviation]=$B39)*(MData[Report Date]=H$6)*(MData[Preliminary or Updated]=$C$3)*(MData[Final Report]=$C$4),0),MATCH($C$2,MData[#Headers],0))</f>
        <v>7518061</v>
      </c>
      <c r="I39" cm="1">
        <f t="array" ref="I39">INDEX(MData[],MATCH(1,(MData[State Abbreviation]=$B39)*(MData[Report Date]=I$6)*(MData[Preliminary or Updated]=$C$3)*(MData[Final Report]=$C$4),0),MATCH($C$2,MData[#Headers],0))</f>
        <v>7547966</v>
      </c>
      <c r="J39" cm="1">
        <f t="array" ref="J39">INDEX(MData[],MATCH(1,(MData[State Abbreviation]=$B39)*(MData[Report Date]=J$6)*(MData[Preliminary or Updated]=$C$3)*(MData[Final Report]=$C$4),0),MATCH($C$2,MData[#Headers],0))</f>
        <v>7578417</v>
      </c>
      <c r="K39" cm="1">
        <f t="array" ref="K39">INDEX(MData[],MATCH(1,(MData[State Abbreviation]=$B39)*(MData[Report Date]=K$6)*(MData[Preliminary or Updated]=$C$3)*(MData[Final Report]=$C$4),0),MATCH($C$2,MData[#Headers],0))</f>
        <v>7634352</v>
      </c>
      <c r="L39" cm="1">
        <f t="array" ref="L39">INDEX(MData[],MATCH(1,(MData[State Abbreviation]=$B39)*(MData[Report Date]=L$6)*(MData[Preliminary or Updated]=$C$3)*(MData[Final Report]=$C$4),0),MATCH($C$2,MData[#Headers],0))</f>
        <v>7583252</v>
      </c>
      <c r="M39" cm="1">
        <f t="array" ref="M39">INDEX(MData[],MATCH(1,(MData[State Abbreviation]=$B39)*(MData[Report Date]=M$6)*(MData[Preliminary or Updated]=$C$3)*(MData[Final Report]=$C$4),0),MATCH($C$2,MData[#Headers],0))</f>
        <v>7497647</v>
      </c>
      <c r="N39" cm="1">
        <f t="array" ref="N39">INDEX(MData[],MATCH(1,(MData[State Abbreviation]=$B39)*(MData[Report Date]=N$6)*(MData[Preliminary or Updated]=$C$3)*(MData[Final Report]=$C$4),0),MATCH($C$2,MData[#Headers],0))</f>
        <v>7422063</v>
      </c>
      <c r="O39" cm="1">
        <f t="array" ref="O39">INDEX(MData[],MATCH(1,(MData[State Abbreviation]=$B39)*(MData[Report Date]=O$6)*(MData[Preliminary or Updated]=$C$3)*(MData[Final Report]=$C$4),0),MATCH($C$2,MData[#Headers],0))</f>
        <v>7361242</v>
      </c>
      <c r="P39" cm="1">
        <f t="array" ref="P39">INDEX(MData[],MATCH(1,(MData[State Abbreviation]=$B39)*(MData[Report Date]=P$6)*(MData[Preliminary or Updated]=$C$3)*(MData[Final Report]=$C$4),0),MATCH($C$2,MData[#Headers],0))</f>
        <v>7280064</v>
      </c>
      <c r="Q39" cm="1">
        <f t="array" ref="Q39">INDEX(MData[],MATCH(1,(MData[State Abbreviation]=$B39)*(MData[Report Date]=Q$6)*(MData[Preliminary or Updated]=$C$3)*(MData[Final Report]=$C$4),0),MATCH($C$2,MData[#Headers],0))</f>
        <v>7176273</v>
      </c>
      <c r="R39" s="15">
        <f t="shared" si="1"/>
        <v>7460364.166666667</v>
      </c>
    </row>
    <row r="40" spans="1:18" x14ac:dyDescent="0.35">
      <c r="A40">
        <v>34</v>
      </c>
      <c r="B40" s="5" t="s">
        <v>135</v>
      </c>
      <c r="C40" t="s">
        <v>136</v>
      </c>
      <c r="D40" s="12" t="str" cm="1">
        <f t="array" ref="D40">INDEX(MData[],MATCH(1,(MData[State Abbreviation]=$B40)*(MData[Report Date]=D$6)*(MData[Preliminary or Updated]=$C$3)*(MData[Final Report]=$C$4),0),MATCH($D$5,MData[#Headers],0))</f>
        <v>Y</v>
      </c>
      <c r="E40" s="12" t="str" cm="1">
        <f t="array" ref="E40">INDEX(MData[],MATCH(1,(MData[State Abbreviation]=$B40)*(MData[Report Date]=E$6)*(MData[Preliminary or Updated]=$C$3)*(MData[Final Report]=$C$4),0),MATCH($D$5,MData[#Headers],0))</f>
        <v>Y</v>
      </c>
      <c r="F40" cm="1">
        <f t="array" ref="F40">INDEX(MData[],MATCH(1,(MData[State Abbreviation]=$B40)*(MData[Report Date]=F$6)*(MData[Preliminary or Updated]=$C$3)*(MData[Final Report]=$C$4),0),MATCH($C$2,MData[#Headers],0))</f>
        <v>2300597</v>
      </c>
      <c r="G40" cm="1">
        <f t="array" ref="G40">INDEX(MData[],MATCH(1,(MData[State Abbreviation]=$B40)*(MData[Report Date]=G$6)*(MData[Preliminary or Updated]=$C$3)*(MData[Final Report]=$C$4),0),MATCH($C$2,MData[#Headers],0))</f>
        <v>2311463</v>
      </c>
      <c r="H40" cm="1">
        <f t="array" ref="H40">INDEX(MData[],MATCH(1,(MData[State Abbreviation]=$B40)*(MData[Report Date]=H$6)*(MData[Preliminary or Updated]=$C$3)*(MData[Final Report]=$C$4),0),MATCH($C$2,MData[#Headers],0))</f>
        <v>2319264</v>
      </c>
      <c r="I40" cm="1">
        <f t="array" ref="I40">INDEX(MData[],MATCH(1,(MData[State Abbreviation]=$B40)*(MData[Report Date]=I$6)*(MData[Preliminary or Updated]=$C$3)*(MData[Final Report]=$C$4),0),MATCH($C$2,MData[#Headers],0))</f>
        <v>2331781</v>
      </c>
      <c r="J40" cm="1">
        <f t="array" ref="J40">INDEX(MData[],MATCH(1,(MData[State Abbreviation]=$B40)*(MData[Report Date]=J$6)*(MData[Preliminary or Updated]=$C$3)*(MData[Final Report]=$C$4),0),MATCH($C$2,MData[#Headers],0))</f>
        <v>2280332</v>
      </c>
      <c r="K40" cm="1">
        <f t="array" ref="K40">INDEX(MData[],MATCH(1,(MData[State Abbreviation]=$B40)*(MData[Report Date]=K$6)*(MData[Preliminary or Updated]=$C$3)*(MData[Final Report]=$C$4),0),MATCH($C$2,MData[#Headers],0))</f>
        <v>2320864</v>
      </c>
      <c r="L40" cm="1">
        <f t="array" ref="L40">INDEX(MData[],MATCH(1,(MData[State Abbreviation]=$B40)*(MData[Report Date]=L$6)*(MData[Preliminary or Updated]=$C$3)*(MData[Final Report]=$C$4),0),MATCH($C$2,MData[#Headers],0))</f>
        <v>2303785</v>
      </c>
      <c r="M40" cm="1">
        <f t="array" ref="M40">INDEX(MData[],MATCH(1,(MData[State Abbreviation]=$B40)*(MData[Report Date]=M$6)*(MData[Preliminary or Updated]=$C$3)*(MData[Final Report]=$C$4),0),MATCH($C$2,MData[#Headers],0))</f>
        <v>2289377</v>
      </c>
      <c r="N40" cm="1">
        <f t="array" ref="N40">INDEX(MData[],MATCH(1,(MData[State Abbreviation]=$B40)*(MData[Report Date]=N$6)*(MData[Preliminary or Updated]=$C$3)*(MData[Final Report]=$C$4),0),MATCH($C$2,MData[#Headers],0))</f>
        <v>2274936</v>
      </c>
      <c r="O40" cm="1">
        <f t="array" ref="O40">INDEX(MData[],MATCH(1,(MData[State Abbreviation]=$B40)*(MData[Report Date]=O$6)*(MData[Preliminary or Updated]=$C$3)*(MData[Final Report]=$C$4),0),MATCH($C$2,MData[#Headers],0))</f>
        <v>2292305</v>
      </c>
      <c r="P40" cm="1">
        <f t="array" ref="P40">INDEX(MData[],MATCH(1,(MData[State Abbreviation]=$B40)*(MData[Report Date]=P$6)*(MData[Preliminary or Updated]=$C$3)*(MData[Final Report]=$C$4),0),MATCH($C$2,MData[#Headers],0))</f>
        <v>2271209</v>
      </c>
      <c r="Q40" cm="1">
        <f t="array" ref="Q40">INDEX(MData[],MATCH(1,(MData[State Abbreviation]=$B40)*(MData[Report Date]=Q$6)*(MData[Preliminary or Updated]=$C$3)*(MData[Final Report]=$C$4),0),MATCH($C$2,MData[#Headers],0))</f>
        <v>2578714</v>
      </c>
      <c r="R40" s="15">
        <f t="shared" si="1"/>
        <v>2322885.5833333335</v>
      </c>
    </row>
    <row r="41" spans="1:18" x14ac:dyDescent="0.35">
      <c r="A41">
        <v>35</v>
      </c>
      <c r="B41" s="5" t="s">
        <v>137</v>
      </c>
      <c r="C41" t="s">
        <v>138</v>
      </c>
      <c r="D41" s="12" t="str" cm="1">
        <f t="array" ref="D41">INDEX(MData[],MATCH(1,(MData[State Abbreviation]=$B41)*(MData[Report Date]=D$6)*(MData[Preliminary or Updated]=$C$3)*(MData[Final Report]=$C$4),0),MATCH($D$5,MData[#Headers],0))</f>
        <v>Y</v>
      </c>
      <c r="E41" s="12" t="str" cm="1">
        <f t="array" ref="E41">INDEX(MData[],MATCH(1,(MData[State Abbreviation]=$B41)*(MData[Report Date]=E$6)*(MData[Preliminary or Updated]=$C$3)*(MData[Final Report]=$C$4),0),MATCH($D$5,MData[#Headers],0))</f>
        <v>Y</v>
      </c>
      <c r="F41" cm="1">
        <f t="array" ref="F41">INDEX(MData[],MATCH(1,(MData[State Abbreviation]=$B41)*(MData[Report Date]=F$6)*(MData[Preliminary or Updated]=$C$3)*(MData[Final Report]=$C$4),0),MATCH($C$2,MData[#Headers],0))</f>
        <v>131872</v>
      </c>
      <c r="G41" cm="1">
        <f t="array" ref="G41">INDEX(MData[],MATCH(1,(MData[State Abbreviation]=$B41)*(MData[Report Date]=G$6)*(MData[Preliminary or Updated]=$C$3)*(MData[Final Report]=$C$4),0),MATCH($C$2,MData[#Headers],0))</f>
        <v>133441</v>
      </c>
      <c r="H41" cm="1">
        <f t="array" ref="H41">INDEX(MData[],MATCH(1,(MData[State Abbreviation]=$B41)*(MData[Report Date]=H$6)*(MData[Preliminary or Updated]=$C$3)*(MData[Final Report]=$C$4),0),MATCH($C$2,MData[#Headers],0))</f>
        <v>134458</v>
      </c>
      <c r="I41" cm="1">
        <f t="array" ref="I41">INDEX(MData[],MATCH(1,(MData[State Abbreviation]=$B41)*(MData[Report Date]=I$6)*(MData[Preliminary or Updated]=$C$3)*(MData[Final Report]=$C$4),0),MATCH($C$2,MData[#Headers],0))</f>
        <v>135554</v>
      </c>
      <c r="J41" cm="1">
        <f t="array" ref="J41">INDEX(MData[],MATCH(1,(MData[State Abbreviation]=$B41)*(MData[Report Date]=J$6)*(MData[Preliminary or Updated]=$C$3)*(MData[Final Report]=$C$4),0),MATCH($C$2,MData[#Headers],0))</f>
        <v>136252</v>
      </c>
      <c r="K41" cm="1">
        <f t="array" ref="K41">INDEX(MData[],MATCH(1,(MData[State Abbreviation]=$B41)*(MData[Report Date]=K$6)*(MData[Preliminary or Updated]=$C$3)*(MData[Final Report]=$C$4),0),MATCH($C$2,MData[#Headers],0))</f>
        <v>132222</v>
      </c>
      <c r="L41" cm="1">
        <f t="array" ref="L41">INDEX(MData[],MATCH(1,(MData[State Abbreviation]=$B41)*(MData[Report Date]=L$6)*(MData[Preliminary or Updated]=$C$3)*(MData[Final Report]=$C$4),0),MATCH($C$2,MData[#Headers],0))</f>
        <v>120309</v>
      </c>
      <c r="M41" cm="1">
        <f t="array" ref="M41">INDEX(MData[],MATCH(1,(MData[State Abbreviation]=$B41)*(MData[Report Date]=M$6)*(MData[Preliminary or Updated]=$C$3)*(MData[Final Report]=$C$4),0),MATCH($C$2,MData[#Headers],0))</f>
        <v>122146</v>
      </c>
      <c r="N41" cm="1">
        <f t="array" ref="N41">INDEX(MData[],MATCH(1,(MData[State Abbreviation]=$B41)*(MData[Report Date]=N$6)*(MData[Preliminary or Updated]=$C$3)*(MData[Final Report]=$C$4),0),MATCH($C$2,MData[#Headers],0))</f>
        <v>122118</v>
      </c>
      <c r="O41" cm="1">
        <f t="array" ref="O41">INDEX(MData[],MATCH(1,(MData[State Abbreviation]=$B41)*(MData[Report Date]=O$6)*(MData[Preliminary or Updated]=$C$3)*(MData[Final Report]=$C$4),0),MATCH($C$2,MData[#Headers],0))</f>
        <v>119893</v>
      </c>
      <c r="P41" cm="1">
        <f t="array" ref="P41">INDEX(MData[],MATCH(1,(MData[State Abbreviation]=$B41)*(MData[Report Date]=P$6)*(MData[Preliminary or Updated]=$C$3)*(MData[Final Report]=$C$4),0),MATCH($C$2,MData[#Headers],0))</f>
        <v>116560</v>
      </c>
      <c r="Q41" cm="1">
        <f t="array" ref="Q41">INDEX(MData[],MATCH(1,(MData[State Abbreviation]=$B41)*(MData[Report Date]=Q$6)*(MData[Preliminary or Updated]=$C$3)*(MData[Final Report]=$C$4),0),MATCH($C$2,MData[#Headers],0))</f>
        <v>114896</v>
      </c>
      <c r="R41" s="15">
        <f t="shared" si="1"/>
        <v>126643.41666666667</v>
      </c>
    </row>
    <row r="42" spans="1:18" x14ac:dyDescent="0.35">
      <c r="A42">
        <v>36</v>
      </c>
      <c r="B42" s="5" t="s">
        <v>139</v>
      </c>
      <c r="C42" t="s">
        <v>140</v>
      </c>
      <c r="D42" s="12" t="str" cm="1">
        <f t="array" ref="D42">INDEX(MData[],MATCH(1,(MData[State Abbreviation]=$B42)*(MData[Report Date]=D$6)*(MData[Preliminary or Updated]=$C$3)*(MData[Final Report]=$C$4),0),MATCH($D$5,MData[#Headers],0))</f>
        <v>Y</v>
      </c>
      <c r="E42" s="12" t="str" cm="1">
        <f t="array" ref="E42">INDEX(MData[],MATCH(1,(MData[State Abbreviation]=$B42)*(MData[Report Date]=E$6)*(MData[Preliminary or Updated]=$C$3)*(MData[Final Report]=$C$4),0),MATCH($D$5,MData[#Headers],0))</f>
        <v>Y</v>
      </c>
      <c r="F42" cm="1">
        <f t="array" ref="F42">INDEX(MData[],MATCH(1,(MData[State Abbreviation]=$B42)*(MData[Report Date]=F$6)*(MData[Preliminary or Updated]=$C$3)*(MData[Final Report]=$C$4),0),MATCH($C$2,MData[#Headers],0))</f>
        <v>3386997</v>
      </c>
      <c r="G42" cm="1">
        <f t="array" ref="G42">INDEX(MData[],MATCH(1,(MData[State Abbreviation]=$B42)*(MData[Report Date]=G$6)*(MData[Preliminary or Updated]=$C$3)*(MData[Final Report]=$C$4),0),MATCH($C$2,MData[#Headers],0))</f>
        <v>3403221</v>
      </c>
      <c r="H42" cm="1">
        <f t="array" ref="H42">INDEX(MData[],MATCH(1,(MData[State Abbreviation]=$B42)*(MData[Report Date]=H$6)*(MData[Preliminary or Updated]=$C$3)*(MData[Final Report]=$C$4),0),MATCH($C$2,MData[#Headers],0))</f>
        <v>3421792</v>
      </c>
      <c r="I42" cm="1">
        <f t="array" ref="I42">INDEX(MData[],MATCH(1,(MData[State Abbreviation]=$B42)*(MData[Report Date]=I$6)*(MData[Preliminary or Updated]=$C$3)*(MData[Final Report]=$C$4),0),MATCH($C$2,MData[#Headers],0))</f>
        <v>3446663</v>
      </c>
      <c r="J42" cm="1">
        <f t="array" ref="J42">INDEX(MData[],MATCH(1,(MData[State Abbreviation]=$B42)*(MData[Report Date]=J$6)*(MData[Preliminary or Updated]=$C$3)*(MData[Final Report]=$C$4),0),MATCH($C$2,MData[#Headers],0))</f>
        <v>3405703</v>
      </c>
      <c r="K42" cm="1">
        <f t="array" ref="K42">INDEX(MData[],MATCH(1,(MData[State Abbreviation]=$B42)*(MData[Report Date]=K$6)*(MData[Preliminary or Updated]=$C$3)*(MData[Final Report]=$C$4),0),MATCH($C$2,MData[#Headers],0))</f>
        <v>3360787</v>
      </c>
      <c r="L42" cm="1">
        <f t="array" ref="L42">INDEX(MData[],MATCH(1,(MData[State Abbreviation]=$B42)*(MData[Report Date]=L$6)*(MData[Preliminary or Updated]=$C$3)*(MData[Final Report]=$C$4),0),MATCH($C$2,MData[#Headers],0))</f>
        <v>3295451</v>
      </c>
      <c r="M42" cm="1">
        <f t="array" ref="M42">INDEX(MData[],MATCH(1,(MData[State Abbreviation]=$B42)*(MData[Report Date]=M$6)*(MData[Preliminary or Updated]=$C$3)*(MData[Final Report]=$C$4),0),MATCH($C$2,MData[#Headers],0))</f>
        <v>3236545</v>
      </c>
      <c r="N42" cm="1">
        <f t="array" ref="N42">INDEX(MData[],MATCH(1,(MData[State Abbreviation]=$B42)*(MData[Report Date]=N$6)*(MData[Preliminary or Updated]=$C$3)*(MData[Final Report]=$C$4),0),MATCH($C$2,MData[#Headers],0))</f>
        <v>3183112</v>
      </c>
      <c r="O42" cm="1">
        <f t="array" ref="O42">INDEX(MData[],MATCH(1,(MData[State Abbreviation]=$B42)*(MData[Report Date]=O$6)*(MData[Preliminary or Updated]=$C$3)*(MData[Final Report]=$C$4),0),MATCH($C$2,MData[#Headers],0))</f>
        <v>3152322</v>
      </c>
      <c r="P42" cm="1">
        <f t="array" ref="P42">INDEX(MData[],MATCH(1,(MData[State Abbreviation]=$B42)*(MData[Report Date]=P$6)*(MData[Preliminary or Updated]=$C$3)*(MData[Final Report]=$C$4),0),MATCH($C$2,MData[#Headers],0))</f>
        <v>3109108</v>
      </c>
      <c r="Q42" cm="1">
        <f t="array" ref="Q42">INDEX(MData[],MATCH(1,(MData[State Abbreviation]=$B42)*(MData[Report Date]=Q$6)*(MData[Preliminary or Updated]=$C$3)*(MData[Final Report]=$C$4),0),MATCH($C$2,MData[#Headers],0))</f>
        <v>3062594</v>
      </c>
      <c r="R42" s="15">
        <f t="shared" si="1"/>
        <v>3288691.25</v>
      </c>
    </row>
    <row r="43" spans="1:18" x14ac:dyDescent="0.35">
      <c r="A43">
        <v>37</v>
      </c>
      <c r="B43" s="5" t="s">
        <v>142</v>
      </c>
      <c r="C43" t="s">
        <v>143</v>
      </c>
      <c r="D43" s="12" t="str" cm="1">
        <f t="array" ref="D43">INDEX(MData[],MATCH(1,(MData[State Abbreviation]=$B43)*(MData[Report Date]=D$6)*(MData[Preliminary or Updated]=$C$3)*(MData[Final Report]=$C$4),0),MATCH($D$5,MData[#Headers],0))</f>
        <v>Y</v>
      </c>
      <c r="E43" s="12" t="str" cm="1">
        <f t="array" ref="E43">INDEX(MData[],MATCH(1,(MData[State Abbreviation]=$B43)*(MData[Report Date]=E$6)*(MData[Preliminary or Updated]=$C$3)*(MData[Final Report]=$C$4),0),MATCH($D$5,MData[#Headers],0))</f>
        <v>Y</v>
      </c>
      <c r="F43" cm="1">
        <f t="array" ref="F43">INDEX(MData[],MATCH(1,(MData[State Abbreviation]=$B43)*(MData[Report Date]=F$6)*(MData[Preliminary or Updated]=$C$3)*(MData[Final Report]=$C$4),0),MATCH($C$2,MData[#Headers],0))</f>
        <v>1304067</v>
      </c>
      <c r="G43" cm="1">
        <f t="array" ref="G43">INDEX(MData[],MATCH(1,(MData[State Abbreviation]=$B43)*(MData[Report Date]=G$6)*(MData[Preliminary or Updated]=$C$3)*(MData[Final Report]=$C$4),0),MATCH($C$2,MData[#Headers],0))</f>
        <v>1315882</v>
      </c>
      <c r="H43" cm="1">
        <f t="array" ref="H43">INDEX(MData[],MATCH(1,(MData[State Abbreviation]=$B43)*(MData[Report Date]=H$6)*(MData[Preliminary or Updated]=$C$3)*(MData[Final Report]=$C$4),0),MATCH($C$2,MData[#Headers],0))</f>
        <v>1326908</v>
      </c>
      <c r="I43" cm="1">
        <f t="array" ref="I43">INDEX(MData[],MATCH(1,(MData[State Abbreviation]=$B43)*(MData[Report Date]=I$6)*(MData[Preliminary or Updated]=$C$3)*(MData[Final Report]=$C$4),0),MATCH($C$2,MData[#Headers],0))</f>
        <v>1336866</v>
      </c>
      <c r="J43" cm="1">
        <f t="array" ref="J43">INDEX(MData[],MATCH(1,(MData[State Abbreviation]=$B43)*(MData[Report Date]=J$6)*(MData[Preliminary or Updated]=$C$3)*(MData[Final Report]=$C$4),0),MATCH($C$2,MData[#Headers],0))</f>
        <v>1313103</v>
      </c>
      <c r="K43" cm="1">
        <f t="array" ref="K43">INDEX(MData[],MATCH(1,(MData[State Abbreviation]=$B43)*(MData[Report Date]=K$6)*(MData[Preliminary or Updated]=$C$3)*(MData[Final Report]=$C$4),0),MATCH($C$2,MData[#Headers],0))</f>
        <v>1288071</v>
      </c>
      <c r="L43" cm="1">
        <f t="array" ref="L43">INDEX(MData[],MATCH(1,(MData[State Abbreviation]=$B43)*(MData[Report Date]=L$6)*(MData[Preliminary or Updated]=$C$3)*(MData[Final Report]=$C$4),0),MATCH($C$2,MData[#Headers],0))</f>
        <v>1267103</v>
      </c>
      <c r="M43" cm="1">
        <f t="array" ref="M43">INDEX(MData[],MATCH(1,(MData[State Abbreviation]=$B43)*(MData[Report Date]=M$6)*(MData[Preliminary or Updated]=$C$3)*(MData[Final Report]=$C$4),0),MATCH($C$2,MData[#Headers],0))</f>
        <v>1208647</v>
      </c>
      <c r="N43" cm="1">
        <f t="array" ref="N43">INDEX(MData[],MATCH(1,(MData[State Abbreviation]=$B43)*(MData[Report Date]=N$6)*(MData[Preliminary or Updated]=$C$3)*(MData[Final Report]=$C$4),0),MATCH($C$2,MData[#Headers],0))</f>
        <v>1138968</v>
      </c>
      <c r="O43" cm="1">
        <f t="array" ref="O43">INDEX(MData[],MATCH(1,(MData[State Abbreviation]=$B43)*(MData[Report Date]=O$6)*(MData[Preliminary or Updated]=$C$3)*(MData[Final Report]=$C$4),0),MATCH($C$2,MData[#Headers],0))</f>
        <v>1087062</v>
      </c>
      <c r="P43" cm="1">
        <f t="array" ref="P43">INDEX(MData[],MATCH(1,(MData[State Abbreviation]=$B43)*(MData[Report Date]=P$6)*(MData[Preliminary or Updated]=$C$3)*(MData[Final Report]=$C$4),0),MATCH($C$2,MData[#Headers],0))</f>
        <v>1035122</v>
      </c>
      <c r="Q43" cm="1">
        <f t="array" ref="Q43">INDEX(MData[],MATCH(1,(MData[State Abbreviation]=$B43)*(MData[Report Date]=Q$6)*(MData[Preliminary or Updated]=$C$3)*(MData[Final Report]=$C$4),0),MATCH($C$2,MData[#Headers],0))</f>
        <v>1039621</v>
      </c>
      <c r="R43" s="15">
        <f t="shared" si="1"/>
        <v>1221785</v>
      </c>
    </row>
    <row r="44" spans="1:18" x14ac:dyDescent="0.35">
      <c r="A44">
        <v>38</v>
      </c>
      <c r="B44" s="5" t="s">
        <v>144</v>
      </c>
      <c r="C44" t="s">
        <v>145</v>
      </c>
      <c r="D44" s="12" t="str" cm="1">
        <f t="array" ref="D44">INDEX(MData[],MATCH(1,(MData[State Abbreviation]=$B44)*(MData[Report Date]=D$6)*(MData[Preliminary or Updated]=$C$3)*(MData[Final Report]=$C$4),0),MATCH($D$5,MData[#Headers],0))</f>
        <v>Y</v>
      </c>
      <c r="E44" s="12" t="str" cm="1">
        <f t="array" ref="E44">INDEX(MData[],MATCH(1,(MData[State Abbreviation]=$B44)*(MData[Report Date]=E$6)*(MData[Preliminary or Updated]=$C$3)*(MData[Final Report]=$C$4),0),MATCH($D$5,MData[#Headers],0))</f>
        <v>Y</v>
      </c>
      <c r="F44" cm="1">
        <f t="array" ref="F44">INDEX(MData[],MATCH(1,(MData[State Abbreviation]=$B44)*(MData[Report Date]=F$6)*(MData[Preliminary or Updated]=$C$3)*(MData[Final Report]=$C$4),0),MATCH($C$2,MData[#Headers],0))</f>
        <v>1391681</v>
      </c>
      <c r="G44" cm="1">
        <f t="array" ref="G44">INDEX(MData[],MATCH(1,(MData[State Abbreviation]=$B44)*(MData[Report Date]=G$6)*(MData[Preliminary or Updated]=$C$3)*(MData[Final Report]=$C$4),0),MATCH($C$2,MData[#Headers],0))</f>
        <v>1397824</v>
      </c>
      <c r="H44" cm="1">
        <f t="array" ref="H44">INDEX(MData[],MATCH(1,(MData[State Abbreviation]=$B44)*(MData[Report Date]=H$6)*(MData[Preliminary or Updated]=$C$3)*(MData[Final Report]=$C$4),0),MATCH($C$2,MData[#Headers],0))</f>
        <v>1404587</v>
      </c>
      <c r="I44" cm="1">
        <f t="array" ref="I44">INDEX(MData[],MATCH(1,(MData[State Abbreviation]=$B44)*(MData[Report Date]=I$6)*(MData[Preliminary or Updated]=$C$3)*(MData[Final Report]=$C$4),0),MATCH($C$2,MData[#Headers],0))</f>
        <v>1411181</v>
      </c>
      <c r="J44" cm="1">
        <f t="array" ref="J44">INDEX(MData[],MATCH(1,(MData[State Abbreviation]=$B44)*(MData[Report Date]=J$6)*(MData[Preliminary or Updated]=$C$3)*(MData[Final Report]=$C$4),0),MATCH($C$2,MData[#Headers],0))</f>
        <v>1417860</v>
      </c>
      <c r="K44" cm="1">
        <f t="array" ref="K44">INDEX(MData[],MATCH(1,(MData[State Abbreviation]=$B44)*(MData[Report Date]=K$6)*(MData[Preliminary or Updated]=$C$3)*(MData[Final Report]=$C$4),0),MATCH($C$2,MData[#Headers],0))</f>
        <v>1423935</v>
      </c>
      <c r="L44" cm="1">
        <f t="array" ref="L44">INDEX(MData[],MATCH(1,(MData[State Abbreviation]=$B44)*(MData[Report Date]=L$6)*(MData[Preliminary or Updated]=$C$3)*(MData[Final Report]=$C$4),0),MATCH($C$2,MData[#Headers],0))</f>
        <v>1462700</v>
      </c>
      <c r="M44" cm="1">
        <f t="array" ref="M44">INDEX(MData[],MATCH(1,(MData[State Abbreviation]=$B44)*(MData[Report Date]=M$6)*(MData[Preliminary or Updated]=$C$3)*(MData[Final Report]=$C$4),0),MATCH($C$2,MData[#Headers],0))</f>
        <v>1462907</v>
      </c>
      <c r="N44" cm="1">
        <f t="array" ref="N44">INDEX(MData[],MATCH(1,(MData[State Abbreviation]=$B44)*(MData[Report Date]=N$6)*(MData[Preliminary or Updated]=$C$3)*(MData[Final Report]=$C$4),0),MATCH($C$2,MData[#Headers],0))</f>
        <v>1467556</v>
      </c>
      <c r="O44" cm="1">
        <f t="array" ref="O44">INDEX(MData[],MATCH(1,(MData[State Abbreviation]=$B44)*(MData[Report Date]=O$6)*(MData[Preliminary or Updated]=$C$3)*(MData[Final Report]=$C$4),0),MATCH($C$2,MData[#Headers],0))</f>
        <v>1459217</v>
      </c>
      <c r="P44" cm="1">
        <f t="array" ref="P44">INDEX(MData[],MATCH(1,(MData[State Abbreviation]=$B44)*(MData[Report Date]=P$6)*(MData[Preliminary or Updated]=$C$3)*(MData[Final Report]=$C$4),0),MATCH($C$2,MData[#Headers],0))</f>
        <v>1463655</v>
      </c>
      <c r="Q44" cm="1">
        <f t="array" ref="Q44">INDEX(MData[],MATCH(1,(MData[State Abbreviation]=$B44)*(MData[Report Date]=Q$6)*(MData[Preliminary or Updated]=$C$3)*(MData[Final Report]=$C$4),0),MATCH($C$2,MData[#Headers],0))</f>
        <v>1461809</v>
      </c>
      <c r="R44" s="15">
        <f t="shared" si="1"/>
        <v>1435409.3333333333</v>
      </c>
    </row>
    <row r="45" spans="1:18" x14ac:dyDescent="0.35">
      <c r="A45">
        <v>39</v>
      </c>
      <c r="B45" s="5" t="s">
        <v>148</v>
      </c>
      <c r="C45" t="s">
        <v>149</v>
      </c>
      <c r="D45" s="12" t="str" cm="1">
        <f t="array" ref="D45">INDEX(MData[],MATCH(1,(MData[State Abbreviation]=$B45)*(MData[Report Date]=D$6)*(MData[Preliminary or Updated]=$C$3)*(MData[Final Report]=$C$4),0),MATCH($D$5,MData[#Headers],0))</f>
        <v>Y</v>
      </c>
      <c r="E45" s="12" t="str" cm="1">
        <f t="array" ref="E45">INDEX(MData[],MATCH(1,(MData[State Abbreviation]=$B45)*(MData[Report Date]=E$6)*(MData[Preliminary or Updated]=$C$3)*(MData[Final Report]=$C$4),0),MATCH($D$5,MData[#Headers],0))</f>
        <v>Y</v>
      </c>
      <c r="F45" cm="1">
        <f t="array" ref="F45">INDEX(MData[],MATCH(1,(MData[State Abbreviation]=$B45)*(MData[Report Date]=F$6)*(MData[Preliminary or Updated]=$C$3)*(MData[Final Report]=$C$4),0),MATCH($C$2,MData[#Headers],0))</f>
        <v>3695842</v>
      </c>
      <c r="G45" cm="1">
        <f t="array" ref="G45">INDEX(MData[],MATCH(1,(MData[State Abbreviation]=$B45)*(MData[Report Date]=G$6)*(MData[Preliminary or Updated]=$C$3)*(MData[Final Report]=$C$4),0),MATCH($C$2,MData[#Headers],0))</f>
        <v>3711321</v>
      </c>
      <c r="H45" cm="1">
        <f t="array" ref="H45">INDEX(MData[],MATCH(1,(MData[State Abbreviation]=$B45)*(MData[Report Date]=H$6)*(MData[Preliminary or Updated]=$C$3)*(MData[Final Report]=$C$4),0),MATCH($C$2,MData[#Headers],0))</f>
        <v>3730393</v>
      </c>
      <c r="I45" cm="1">
        <f t="array" ref="I45">INDEX(MData[],MATCH(1,(MData[State Abbreviation]=$B45)*(MData[Report Date]=I$6)*(MData[Preliminary or Updated]=$C$3)*(MData[Final Report]=$C$4),0),MATCH($C$2,MData[#Headers],0))</f>
        <v>3741046</v>
      </c>
      <c r="J45" cm="1">
        <f t="array" ref="J45">INDEX(MData[],MATCH(1,(MData[State Abbreviation]=$B45)*(MData[Report Date]=J$6)*(MData[Preliminary or Updated]=$C$3)*(MData[Final Report]=$C$4),0),MATCH($C$2,MData[#Headers],0))</f>
        <v>3735737</v>
      </c>
      <c r="K45" cm="1">
        <f t="array" ref="K45">INDEX(MData[],MATCH(1,(MData[State Abbreviation]=$B45)*(MData[Report Date]=K$6)*(MData[Preliminary or Updated]=$C$3)*(MData[Final Report]=$C$4),0),MATCH($C$2,MData[#Headers],0))</f>
        <v>3694128</v>
      </c>
      <c r="L45" cm="1">
        <f t="array" ref="L45">INDEX(MData[],MATCH(1,(MData[State Abbreviation]=$B45)*(MData[Report Date]=L$6)*(MData[Preliminary or Updated]=$C$3)*(MData[Final Report]=$C$4),0),MATCH($C$2,MData[#Headers],0))</f>
        <v>3644466</v>
      </c>
      <c r="M45" cm="1">
        <f t="array" ref="M45">INDEX(MData[],MATCH(1,(MData[State Abbreviation]=$B45)*(MData[Report Date]=M$6)*(MData[Preliminary or Updated]=$C$3)*(MData[Final Report]=$C$4),0),MATCH($C$2,MData[#Headers],0))</f>
        <v>3598200</v>
      </c>
      <c r="N45" cm="1">
        <f t="array" ref="N45">INDEX(MData[],MATCH(1,(MData[State Abbreviation]=$B45)*(MData[Report Date]=N$6)*(MData[Preliminary or Updated]=$C$3)*(MData[Final Report]=$C$4),0),MATCH($C$2,MData[#Headers],0))</f>
        <v>3527282</v>
      </c>
      <c r="O45" cm="1">
        <f t="array" ref="O45">INDEX(MData[],MATCH(1,(MData[State Abbreviation]=$B45)*(MData[Report Date]=O$6)*(MData[Preliminary or Updated]=$C$3)*(MData[Final Report]=$C$4),0),MATCH($C$2,MData[#Headers],0))</f>
        <v>3480589</v>
      </c>
      <c r="P45" cm="1">
        <f t="array" ref="P45">INDEX(MData[],MATCH(1,(MData[State Abbreviation]=$B45)*(MData[Report Date]=P$6)*(MData[Preliminary or Updated]=$C$3)*(MData[Final Report]=$C$4),0),MATCH($C$2,MData[#Headers],0))</f>
        <v>3443182</v>
      </c>
      <c r="Q45" cm="1">
        <f t="array" ref="Q45">INDEX(MData[],MATCH(1,(MData[State Abbreviation]=$B45)*(MData[Report Date]=Q$6)*(MData[Preliminary or Updated]=$C$3)*(MData[Final Report]=$C$4),0),MATCH($C$2,MData[#Headers],0))</f>
        <v>3392187</v>
      </c>
      <c r="R45" s="15">
        <f t="shared" si="1"/>
        <v>3616197.75</v>
      </c>
    </row>
    <row r="46" spans="1:18" x14ac:dyDescent="0.35">
      <c r="A46">
        <v>40</v>
      </c>
      <c r="B46" s="5" t="s">
        <v>152</v>
      </c>
      <c r="C46" t="s">
        <v>153</v>
      </c>
      <c r="D46" s="12" t="str" cm="1">
        <f t="array" ref="D46">INDEX(MData[],MATCH(1,(MData[State Abbreviation]=$B46)*(MData[Report Date]=D$6)*(MData[Preliminary or Updated]=$C$3)*(MData[Final Report]=$C$4),0),MATCH($D$5,MData[#Headers],0))</f>
        <v>Y</v>
      </c>
      <c r="E46" s="12" t="str" cm="1">
        <f t="array" ref="E46">INDEX(MData[],MATCH(1,(MData[State Abbreviation]=$B46)*(MData[Report Date]=E$6)*(MData[Preliminary or Updated]=$C$3)*(MData[Final Report]=$C$4),0),MATCH($D$5,MData[#Headers],0))</f>
        <v>Y</v>
      </c>
      <c r="F46" cm="1">
        <f t="array" ref="F46">INDEX(MData[],MATCH(1,(MData[State Abbreviation]=$B46)*(MData[Report Date]=F$6)*(MData[Preliminary or Updated]=$C$3)*(MData[Final Report]=$C$4),0),MATCH($C$2,MData[#Headers],0))</f>
        <v>365005</v>
      </c>
      <c r="G46" cm="1">
        <f t="array" ref="G46">INDEX(MData[],MATCH(1,(MData[State Abbreviation]=$B46)*(MData[Report Date]=G$6)*(MData[Preliminary or Updated]=$C$3)*(MData[Final Report]=$C$4),0),MATCH($C$2,MData[#Headers],0))</f>
        <v>368307</v>
      </c>
      <c r="H46" cm="1">
        <f t="array" ref="H46">INDEX(MData[],MATCH(1,(MData[State Abbreviation]=$B46)*(MData[Report Date]=H$6)*(MData[Preliminary or Updated]=$C$3)*(MData[Final Report]=$C$4),0),MATCH($C$2,MData[#Headers],0))</f>
        <v>370167</v>
      </c>
      <c r="I46" cm="1">
        <f t="array" ref="I46">INDEX(MData[],MATCH(1,(MData[State Abbreviation]=$B46)*(MData[Report Date]=I$6)*(MData[Preliminary or Updated]=$C$3)*(MData[Final Report]=$C$4),0),MATCH($C$2,MData[#Headers],0))</f>
        <v>372312</v>
      </c>
      <c r="J46" cm="1">
        <f t="array" ref="J46">INDEX(MData[],MATCH(1,(MData[State Abbreviation]=$B46)*(MData[Report Date]=J$6)*(MData[Preliminary or Updated]=$C$3)*(MData[Final Report]=$C$4),0),MATCH($C$2,MData[#Headers],0))</f>
        <v>373989</v>
      </c>
      <c r="K46" cm="1">
        <f t="array" ref="K46">INDEX(MData[],MATCH(1,(MData[State Abbreviation]=$B46)*(MData[Report Date]=K$6)*(MData[Preliminary or Updated]=$C$3)*(MData[Final Report]=$C$4),0),MATCH($C$2,MData[#Headers],0))</f>
        <v>372991</v>
      </c>
      <c r="L46" cm="1">
        <f t="array" ref="L46">INDEX(MData[],MATCH(1,(MData[State Abbreviation]=$B46)*(MData[Report Date]=L$6)*(MData[Preliminary or Updated]=$C$3)*(MData[Final Report]=$C$4),0),MATCH($C$2,MData[#Headers],0))</f>
        <v>373260</v>
      </c>
      <c r="M46" cm="1">
        <f t="array" ref="M46">INDEX(MData[],MATCH(1,(MData[State Abbreviation]=$B46)*(MData[Report Date]=M$6)*(MData[Preliminary or Updated]=$C$3)*(MData[Final Report]=$C$4),0),MATCH($C$2,MData[#Headers],0))</f>
        <v>371940</v>
      </c>
      <c r="N46" cm="1">
        <f t="array" ref="N46">INDEX(MData[],MATCH(1,(MData[State Abbreviation]=$B46)*(MData[Report Date]=N$6)*(MData[Preliminary or Updated]=$C$3)*(MData[Final Report]=$C$4),0),MATCH($C$2,MData[#Headers],0))</f>
        <v>368687</v>
      </c>
      <c r="O46" cm="1">
        <f t="array" ref="O46">INDEX(MData[],MATCH(1,(MData[State Abbreviation]=$B46)*(MData[Report Date]=O$6)*(MData[Preliminary or Updated]=$C$3)*(MData[Final Report]=$C$4),0),MATCH($C$2,MData[#Headers],0))</f>
        <v>362738</v>
      </c>
      <c r="P46" cm="1">
        <f t="array" ref="P46">INDEX(MData[],MATCH(1,(MData[State Abbreviation]=$B46)*(MData[Report Date]=P$6)*(MData[Preliminary or Updated]=$C$3)*(MData[Final Report]=$C$4),0),MATCH($C$2,MData[#Headers],0))</f>
        <v>356334</v>
      </c>
      <c r="Q46" cm="1">
        <f t="array" ref="Q46">INDEX(MData[],MATCH(1,(MData[State Abbreviation]=$B46)*(MData[Report Date]=Q$6)*(MData[Preliminary or Updated]=$C$3)*(MData[Final Report]=$C$4),0),MATCH($C$2,MData[#Headers],0))</f>
        <v>351551</v>
      </c>
      <c r="R46" s="15">
        <f t="shared" si="1"/>
        <v>367273.41666666669</v>
      </c>
    </row>
    <row r="47" spans="1:18" x14ac:dyDescent="0.35">
      <c r="A47">
        <v>41</v>
      </c>
      <c r="B47" s="5" t="s">
        <v>155</v>
      </c>
      <c r="C47" t="s">
        <v>156</v>
      </c>
      <c r="D47" s="12" t="str" cm="1">
        <f t="array" ref="D47">INDEX(MData[],MATCH(1,(MData[State Abbreviation]=$B47)*(MData[Report Date]=D$6)*(MData[Preliminary or Updated]=$C$3)*(MData[Final Report]=$C$4),0),MATCH($D$5,MData[#Headers],0))</f>
        <v>N</v>
      </c>
      <c r="E47" s="12" t="str" cm="1">
        <f t="array" ref="E47">INDEX(MData[],MATCH(1,(MData[State Abbreviation]=$B47)*(MData[Report Date]=E$6)*(MData[Preliminary or Updated]=$C$3)*(MData[Final Report]=$C$4),0),MATCH($D$5,MData[#Headers],0))</f>
        <v>N</v>
      </c>
      <c r="F47" cm="1">
        <f t="array" ref="F47">INDEX(MData[],MATCH(1,(MData[State Abbreviation]=$B47)*(MData[Report Date]=F$6)*(MData[Preliminary or Updated]=$C$3)*(MData[Final Report]=$C$4),0),MATCH($C$2,MData[#Headers],0))</f>
        <v>1310180</v>
      </c>
      <c r="G47" cm="1">
        <f t="array" ref="G47">INDEX(MData[],MATCH(1,(MData[State Abbreviation]=$B47)*(MData[Report Date]=G$6)*(MData[Preliminary or Updated]=$C$3)*(MData[Final Report]=$C$4),0),MATCH($C$2,MData[#Headers],0))</f>
        <v>1316085</v>
      </c>
      <c r="H47" cm="1">
        <f t="array" ref="H47">INDEX(MData[],MATCH(1,(MData[State Abbreviation]=$B47)*(MData[Report Date]=H$6)*(MData[Preliminary or Updated]=$C$3)*(MData[Final Report]=$C$4),0),MATCH($C$2,MData[#Headers],0))</f>
        <v>1323486</v>
      </c>
      <c r="I47" cm="1">
        <f t="array" ref="I47">INDEX(MData[],MATCH(1,(MData[State Abbreviation]=$B47)*(MData[Report Date]=I$6)*(MData[Preliminary or Updated]=$C$3)*(MData[Final Report]=$C$4),0),MATCH($C$2,MData[#Headers],0))</f>
        <v>1328045</v>
      </c>
      <c r="J47" cm="1">
        <f t="array" ref="J47">INDEX(MData[],MATCH(1,(MData[State Abbreviation]=$B47)*(MData[Report Date]=J$6)*(MData[Preliminary or Updated]=$C$3)*(MData[Final Report]=$C$4),0),MATCH($C$2,MData[#Headers],0))</f>
        <v>1334277</v>
      </c>
      <c r="K47" cm="1">
        <f t="array" ref="K47">INDEX(MData[],MATCH(1,(MData[State Abbreviation]=$B47)*(MData[Report Date]=K$6)*(MData[Preliminary or Updated]=$C$3)*(MData[Final Report]=$C$4),0),MATCH($C$2,MData[#Headers],0))</f>
        <v>1262925</v>
      </c>
      <c r="L47" cm="1">
        <f t="array" ref="L47">INDEX(MData[],MATCH(1,(MData[State Abbreviation]=$B47)*(MData[Report Date]=L$6)*(MData[Preliminary or Updated]=$C$3)*(MData[Final Report]=$C$4),0),MATCH($C$2,MData[#Headers],0))</f>
        <v>1264991</v>
      </c>
      <c r="M47" cm="1">
        <f t="array" ref="M47">INDEX(MData[],MATCH(1,(MData[State Abbreviation]=$B47)*(MData[Report Date]=M$6)*(MData[Preliminary or Updated]=$C$3)*(MData[Final Report]=$C$4),0),MATCH($C$2,MData[#Headers],0))</f>
        <v>1263559</v>
      </c>
      <c r="N47" cm="1">
        <f t="array" ref="N47">INDEX(MData[],MATCH(1,(MData[State Abbreviation]=$B47)*(MData[Report Date]=N$6)*(MData[Preliminary or Updated]=$C$3)*(MData[Final Report]=$C$4),0),MATCH($C$2,MData[#Headers],0))</f>
        <v>1265187</v>
      </c>
      <c r="O47" cm="1">
        <f t="array" ref="O47">INDEX(MData[],MATCH(1,(MData[State Abbreviation]=$B47)*(MData[Report Date]=O$6)*(MData[Preliminary or Updated]=$C$3)*(MData[Final Report]=$C$4),0),MATCH($C$2,MData[#Headers],0))</f>
        <v>1244479</v>
      </c>
      <c r="P47" cm="1">
        <f t="array" ref="P47">INDEX(MData[],MATCH(1,(MData[State Abbreviation]=$B47)*(MData[Report Date]=P$6)*(MData[Preliminary or Updated]=$C$3)*(MData[Final Report]=$C$4),0),MATCH($C$2,MData[#Headers],0))</f>
        <v>1213125</v>
      </c>
      <c r="Q47" cm="1">
        <f t="array" ref="Q47">INDEX(MData[],MATCH(1,(MData[State Abbreviation]=$B47)*(MData[Report Date]=Q$6)*(MData[Preliminary or Updated]=$C$3)*(MData[Final Report]=$C$4),0),MATCH($C$2,MData[#Headers],0))</f>
        <v>1209326</v>
      </c>
      <c r="R47" s="15">
        <f t="shared" si="1"/>
        <v>1277972.0833333333</v>
      </c>
    </row>
    <row r="48" spans="1:18" x14ac:dyDescent="0.35">
      <c r="A48">
        <v>42</v>
      </c>
      <c r="B48" s="5" t="s">
        <v>157</v>
      </c>
      <c r="C48" t="s">
        <v>158</v>
      </c>
      <c r="D48" s="12" t="str" cm="1">
        <f t="array" ref="D48">INDEX(MData[],MATCH(1,(MData[State Abbreviation]=$B48)*(MData[Report Date]=D$6)*(MData[Preliminary or Updated]=$C$3)*(MData[Final Report]=$C$4),0),MATCH($D$5,MData[#Headers],0))</f>
        <v>Y</v>
      </c>
      <c r="E48" s="12" t="str" cm="1">
        <f t="array" ref="E48">INDEX(MData[],MATCH(1,(MData[State Abbreviation]=$B48)*(MData[Report Date]=E$6)*(MData[Preliminary or Updated]=$C$3)*(MData[Final Report]=$C$4),0),MATCH($D$5,MData[#Headers],0))</f>
        <v>Y</v>
      </c>
      <c r="F48" cm="1">
        <f t="array" ref="F48">INDEX(MData[],MATCH(1,(MData[State Abbreviation]=$B48)*(MData[Report Date]=F$6)*(MData[Preliminary or Updated]=$C$3)*(MData[Final Report]=$C$4),0),MATCH($C$2,MData[#Headers],0))</f>
        <v>145612</v>
      </c>
      <c r="G48" cm="1">
        <f t="array" ref="G48">INDEX(MData[],MATCH(1,(MData[State Abbreviation]=$B48)*(MData[Report Date]=G$6)*(MData[Preliminary or Updated]=$C$3)*(MData[Final Report]=$C$4),0),MATCH($C$2,MData[#Headers],0))</f>
        <v>146234</v>
      </c>
      <c r="H48" cm="1">
        <f t="array" ref="H48">INDEX(MData[],MATCH(1,(MData[State Abbreviation]=$B48)*(MData[Report Date]=H$6)*(MData[Preliminary or Updated]=$C$3)*(MData[Final Report]=$C$4),0),MATCH($C$2,MData[#Headers],0))</f>
        <v>146957</v>
      </c>
      <c r="I48" cm="1">
        <f t="array" ref="I48">INDEX(MData[],MATCH(1,(MData[State Abbreviation]=$B48)*(MData[Report Date]=I$6)*(MData[Preliminary or Updated]=$C$3)*(MData[Final Report]=$C$4),0),MATCH($C$2,MData[#Headers],0))</f>
        <v>133859</v>
      </c>
      <c r="J48" cm="1">
        <f t="array" ref="J48">INDEX(MData[],MATCH(1,(MData[State Abbreviation]=$B48)*(MData[Report Date]=J$6)*(MData[Preliminary or Updated]=$C$3)*(MData[Final Report]=$C$4),0),MATCH($C$2,MData[#Headers],0))</f>
        <v>125793</v>
      </c>
      <c r="K48" cm="1">
        <f t="array" ref="K48">INDEX(MData[],MATCH(1,(MData[State Abbreviation]=$B48)*(MData[Report Date]=K$6)*(MData[Preliminary or Updated]=$C$3)*(MData[Final Report]=$C$4),0),MATCH($C$2,MData[#Headers],0))</f>
        <v>117908</v>
      </c>
      <c r="L48" cm="1">
        <f t="array" ref="L48">INDEX(MData[],MATCH(1,(MData[State Abbreviation]=$B48)*(MData[Report Date]=L$6)*(MData[Preliminary or Updated]=$C$3)*(MData[Final Report]=$C$4),0),MATCH($C$2,MData[#Headers],0))</f>
        <v>116043</v>
      </c>
      <c r="M48" cm="1">
        <f t="array" ref="M48">INDEX(MData[],MATCH(1,(MData[State Abbreviation]=$B48)*(MData[Report Date]=M$6)*(MData[Preliminary or Updated]=$C$3)*(MData[Final Report]=$C$4),0),MATCH($C$2,MData[#Headers],0))</f>
        <v>116080</v>
      </c>
      <c r="N48" cm="1">
        <f t="array" ref="N48">INDEX(MData[],MATCH(1,(MData[State Abbreviation]=$B48)*(MData[Report Date]=N$6)*(MData[Preliminary or Updated]=$C$3)*(MData[Final Report]=$C$4),0),MATCH($C$2,MData[#Headers],0))</f>
        <v>116220</v>
      </c>
      <c r="O48" cm="1">
        <f t="array" ref="O48">INDEX(MData[],MATCH(1,(MData[State Abbreviation]=$B48)*(MData[Report Date]=O$6)*(MData[Preliminary or Updated]=$C$3)*(MData[Final Report]=$C$4),0),MATCH($C$2,MData[#Headers],0))</f>
        <v>117430</v>
      </c>
      <c r="P48" cm="1">
        <f t="array" ref="P48">INDEX(MData[],MATCH(1,(MData[State Abbreviation]=$B48)*(MData[Report Date]=P$6)*(MData[Preliminary or Updated]=$C$3)*(MData[Final Report]=$C$4),0),MATCH($C$2,MData[#Headers],0))</f>
        <v>119111</v>
      </c>
      <c r="Q48" cm="1">
        <f t="array" ref="Q48">INDEX(MData[],MATCH(1,(MData[State Abbreviation]=$B48)*(MData[Report Date]=Q$6)*(MData[Preliminary or Updated]=$C$3)*(MData[Final Report]=$C$4),0),MATCH($C$2,MData[#Headers],0))</f>
        <v>121314</v>
      </c>
      <c r="R48" s="15">
        <f t="shared" si="1"/>
        <v>126880.08333333333</v>
      </c>
    </row>
    <row r="49" spans="1:18" x14ac:dyDescent="0.35">
      <c r="A49">
        <v>43</v>
      </c>
      <c r="B49" s="5" t="s">
        <v>165</v>
      </c>
      <c r="C49" t="s">
        <v>166</v>
      </c>
      <c r="D49" s="12" t="str" cm="1">
        <f t="array" ref="D49">INDEX(MData[],MATCH(1,(MData[State Abbreviation]=$B49)*(MData[Report Date]=D$6)*(MData[Preliminary or Updated]=$C$3)*(MData[Final Report]=$C$4),0),MATCH($D$5,MData[#Headers],0))</f>
        <v>N</v>
      </c>
      <c r="E49" s="12" t="str" cm="1">
        <f t="array" ref="E49">INDEX(MData[],MATCH(1,(MData[State Abbreviation]=$B49)*(MData[Report Date]=E$6)*(MData[Preliminary or Updated]=$C$3)*(MData[Final Report]=$C$4),0),MATCH($D$5,MData[#Headers],0))</f>
        <v>N</v>
      </c>
      <c r="F49" cm="1">
        <f t="array" ref="F49">INDEX(MData[],MATCH(1,(MData[State Abbreviation]=$B49)*(MData[Report Date]=F$6)*(MData[Preliminary or Updated]=$C$3)*(MData[Final Report]=$C$4),0),MATCH($C$2,MData[#Headers],0))</f>
        <v>1785811</v>
      </c>
      <c r="G49" cm="1">
        <f t="array" ref="G49">INDEX(MData[],MATCH(1,(MData[State Abbreviation]=$B49)*(MData[Report Date]=G$6)*(MData[Preliminary or Updated]=$C$3)*(MData[Final Report]=$C$4),0),MATCH($C$2,MData[#Headers],0))</f>
        <v>1793120</v>
      </c>
      <c r="H49" cm="1">
        <f t="array" ref="H49">INDEX(MData[],MATCH(1,(MData[State Abbreviation]=$B49)*(MData[Report Date]=H$6)*(MData[Preliminary or Updated]=$C$3)*(MData[Final Report]=$C$4),0),MATCH($C$2,MData[#Headers],0))</f>
        <v>1801567</v>
      </c>
      <c r="I49" cm="1">
        <f t="array" ref="I49">INDEX(MData[],MATCH(1,(MData[State Abbreviation]=$B49)*(MData[Report Date]=I$6)*(MData[Preliminary or Updated]=$C$3)*(MData[Final Report]=$C$4),0),MATCH($C$2,MData[#Headers],0))</f>
        <v>1812491</v>
      </c>
      <c r="J49" cm="1">
        <f t="array" ref="J49">INDEX(MData[],MATCH(1,(MData[State Abbreviation]=$B49)*(MData[Report Date]=J$6)*(MData[Preliminary or Updated]=$C$3)*(MData[Final Report]=$C$4),0),MATCH($C$2,MData[#Headers],0))</f>
        <v>1814686</v>
      </c>
      <c r="K49" cm="1">
        <f t="array" ref="K49">INDEX(MData[],MATCH(1,(MData[State Abbreviation]=$B49)*(MData[Report Date]=K$6)*(MData[Preliminary or Updated]=$C$3)*(MData[Final Report]=$C$4),0),MATCH($C$2,MData[#Headers],0))</f>
        <v>1797729</v>
      </c>
      <c r="L49" cm="1">
        <f t="array" ref="L49">INDEX(MData[],MATCH(1,(MData[State Abbreviation]=$B49)*(MData[Report Date]=L$6)*(MData[Preliminary or Updated]=$C$3)*(MData[Final Report]=$C$4),0),MATCH($C$2,MData[#Headers],0))</f>
        <v>1783668</v>
      </c>
      <c r="M49" cm="1">
        <f t="array" ref="M49">INDEX(MData[],MATCH(1,(MData[State Abbreviation]=$B49)*(MData[Report Date]=M$6)*(MData[Preliminary or Updated]=$C$3)*(MData[Final Report]=$C$4),0),MATCH($C$2,MData[#Headers],0))</f>
        <v>1759852</v>
      </c>
      <c r="N49" cm="1">
        <f t="array" ref="N49">INDEX(MData[],MATCH(1,(MData[State Abbreviation]=$B49)*(MData[Report Date]=N$6)*(MData[Preliminary or Updated]=$C$3)*(MData[Final Report]=$C$4),0),MATCH($C$2,MData[#Headers],0))</f>
        <v>1739261</v>
      </c>
      <c r="O49" cm="1">
        <f t="array" ref="O49">INDEX(MData[],MATCH(1,(MData[State Abbreviation]=$B49)*(MData[Report Date]=O$6)*(MData[Preliminary or Updated]=$C$3)*(MData[Final Report]=$C$4),0),MATCH($C$2,MData[#Headers],0))</f>
        <v>1695432</v>
      </c>
      <c r="P49" cm="1">
        <f t="array" ref="P49">INDEX(MData[],MATCH(1,(MData[State Abbreviation]=$B49)*(MData[Report Date]=P$6)*(MData[Preliminary or Updated]=$C$3)*(MData[Final Report]=$C$4),0),MATCH($C$2,MData[#Headers],0))</f>
        <v>1670564</v>
      </c>
      <c r="Q49" cm="1">
        <f t="array" ref="Q49">INDEX(MData[],MATCH(1,(MData[State Abbreviation]=$B49)*(MData[Report Date]=Q$6)*(MData[Preliminary or Updated]=$C$3)*(MData[Final Report]=$C$4),0),MATCH($C$2,MData[#Headers],0))</f>
        <v>1640064</v>
      </c>
      <c r="R49" s="15">
        <f t="shared" si="1"/>
        <v>1757853.75</v>
      </c>
    </row>
    <row r="50" spans="1:18" x14ac:dyDescent="0.35">
      <c r="A50">
        <v>44</v>
      </c>
      <c r="B50" s="5" t="s">
        <v>168</v>
      </c>
      <c r="C50" t="s">
        <v>169</v>
      </c>
      <c r="D50" s="12" t="str" cm="1">
        <f t="array" ref="D50">INDEX(MData[],MATCH(1,(MData[State Abbreviation]=$B50)*(MData[Report Date]=D$6)*(MData[Preliminary or Updated]=$C$3)*(MData[Final Report]=$C$4),0),MATCH($D$5,MData[#Headers],0))</f>
        <v>N</v>
      </c>
      <c r="E50" s="12" t="str" cm="1">
        <f t="array" ref="E50">INDEX(MData[],MATCH(1,(MData[State Abbreviation]=$B50)*(MData[Report Date]=E$6)*(MData[Preliminary or Updated]=$C$3)*(MData[Final Report]=$C$4),0),MATCH($D$5,MData[#Headers],0))</f>
        <v>N</v>
      </c>
      <c r="F50" cm="1">
        <f t="array" ref="F50">INDEX(MData[],MATCH(1,(MData[State Abbreviation]=$B50)*(MData[Report Date]=F$6)*(MData[Preliminary or Updated]=$C$3)*(MData[Final Report]=$C$4),0),MATCH($C$2,MData[#Headers],0))</f>
        <v>5866518</v>
      </c>
      <c r="G50" cm="1">
        <f t="array" ref="G50">INDEX(MData[],MATCH(1,(MData[State Abbreviation]=$B50)*(MData[Report Date]=G$6)*(MData[Preliminary or Updated]=$C$3)*(MData[Final Report]=$C$4),0),MATCH($C$2,MData[#Headers],0))</f>
        <v>5892511</v>
      </c>
      <c r="H50" cm="1">
        <f t="array" ref="H50">INDEX(MData[],MATCH(1,(MData[State Abbreviation]=$B50)*(MData[Report Date]=H$6)*(MData[Preliminary or Updated]=$C$3)*(MData[Final Report]=$C$4),0),MATCH($C$2,MData[#Headers],0))</f>
        <v>5923322</v>
      </c>
      <c r="I50" cm="1">
        <f t="array" ref="I50">INDEX(MData[],MATCH(1,(MData[State Abbreviation]=$B50)*(MData[Report Date]=I$6)*(MData[Preliminary or Updated]=$C$3)*(MData[Final Report]=$C$4),0),MATCH($C$2,MData[#Headers],0))</f>
        <v>5950574</v>
      </c>
      <c r="J50" cm="1">
        <f t="array" ref="J50">INDEX(MData[],MATCH(1,(MData[State Abbreviation]=$B50)*(MData[Report Date]=J$6)*(MData[Preliminary or Updated]=$C$3)*(MData[Final Report]=$C$4),0),MATCH($C$2,MData[#Headers],0))</f>
        <v>5976306</v>
      </c>
      <c r="K50" cm="1">
        <f t="array" ref="K50">INDEX(MData[],MATCH(1,(MData[State Abbreviation]=$B50)*(MData[Report Date]=K$6)*(MData[Preliminary or Updated]=$C$3)*(MData[Final Report]=$C$4),0),MATCH($C$2,MData[#Headers],0))</f>
        <v>5646527</v>
      </c>
      <c r="L50" cm="1">
        <f t="array" ref="L50">INDEX(MData[],MATCH(1,(MData[State Abbreviation]=$B50)*(MData[Report Date]=L$6)*(MData[Preliminary or Updated]=$C$3)*(MData[Final Report]=$C$4),0),MATCH($C$2,MData[#Headers],0))</f>
        <v>5627147</v>
      </c>
      <c r="M50" cm="1">
        <f t="array" ref="M50">INDEX(MData[],MATCH(1,(MData[State Abbreviation]=$B50)*(MData[Report Date]=M$6)*(MData[Preliminary or Updated]=$C$3)*(MData[Final Report]=$C$4),0),MATCH($C$2,MData[#Headers],0))</f>
        <v>5539533</v>
      </c>
      <c r="N50" cm="1">
        <f t="array" ref="N50">INDEX(MData[],MATCH(1,(MData[State Abbreviation]=$B50)*(MData[Report Date]=N$6)*(MData[Preliminary or Updated]=$C$3)*(MData[Final Report]=$C$4),0),MATCH($C$2,MData[#Headers],0))</f>
        <v>5222862</v>
      </c>
      <c r="O50" cm="1">
        <f t="array" ref="O50">INDEX(MData[],MATCH(1,(MData[State Abbreviation]=$B50)*(MData[Report Date]=O$6)*(MData[Preliminary or Updated]=$C$3)*(MData[Final Report]=$C$4),0),MATCH($C$2,MData[#Headers],0))</f>
        <v>4932433</v>
      </c>
      <c r="P50" cm="1">
        <f t="array" ref="P50">INDEX(MData[],MATCH(1,(MData[State Abbreviation]=$B50)*(MData[Report Date]=P$6)*(MData[Preliminary or Updated]=$C$3)*(MData[Final Report]=$C$4),0),MATCH($C$2,MData[#Headers],0))</f>
        <v>4615156</v>
      </c>
      <c r="Q50" cm="1">
        <f t="array" ref="Q50">INDEX(MData[],MATCH(1,(MData[State Abbreviation]=$B50)*(MData[Report Date]=Q$6)*(MData[Preliminary or Updated]=$C$3)*(MData[Final Report]=$C$4),0),MATCH($C$2,MData[#Headers],0))</f>
        <v>4377272</v>
      </c>
      <c r="R50" s="15">
        <f t="shared" si="1"/>
        <v>5464180.083333333</v>
      </c>
    </row>
    <row r="51" spans="1:18" x14ac:dyDescent="0.35">
      <c r="A51">
        <v>45</v>
      </c>
      <c r="B51" s="5" t="s">
        <v>170</v>
      </c>
      <c r="C51" t="s">
        <v>171</v>
      </c>
      <c r="D51" s="12" t="str" cm="1">
        <f t="array" ref="D51">INDEX(MData[],MATCH(1,(MData[State Abbreviation]=$B51)*(MData[Report Date]=D$6)*(MData[Preliminary or Updated]=$C$3)*(MData[Final Report]=$C$4),0),MATCH($D$5,MData[#Headers],0))</f>
        <v>Y</v>
      </c>
      <c r="E51" s="12" t="str" cm="1">
        <f t="array" ref="E51">INDEX(MData[],MATCH(1,(MData[State Abbreviation]=$B51)*(MData[Report Date]=E$6)*(MData[Preliminary or Updated]=$C$3)*(MData[Final Report]=$C$4),0),MATCH($D$5,MData[#Headers],0))</f>
        <v>Y</v>
      </c>
      <c r="F51" cm="1">
        <f t="array" ref="F51">INDEX(MData[],MATCH(1,(MData[State Abbreviation]=$B51)*(MData[Report Date]=F$6)*(MData[Preliminary or Updated]=$C$3)*(MData[Final Report]=$C$4),0),MATCH($C$2,MData[#Headers],0))</f>
        <v>482339</v>
      </c>
      <c r="G51" cm="1">
        <f t="array" ref="G51">INDEX(MData[],MATCH(1,(MData[State Abbreviation]=$B51)*(MData[Report Date]=G$6)*(MData[Preliminary or Updated]=$C$3)*(MData[Final Report]=$C$4),0),MATCH($C$2,MData[#Headers],0))</f>
        <v>486031</v>
      </c>
      <c r="H51" cm="1">
        <f t="array" ref="H51">INDEX(MData[],MATCH(1,(MData[State Abbreviation]=$B51)*(MData[Report Date]=H$6)*(MData[Preliminary or Updated]=$C$3)*(MData[Final Report]=$C$4),0),MATCH($C$2,MData[#Headers],0))</f>
        <v>486792</v>
      </c>
      <c r="I51" cm="1">
        <f t="array" ref="I51">INDEX(MData[],MATCH(1,(MData[State Abbreviation]=$B51)*(MData[Report Date]=I$6)*(MData[Preliminary or Updated]=$C$3)*(MData[Final Report]=$C$4),0),MATCH($C$2,MData[#Headers],0))</f>
        <v>488964</v>
      </c>
      <c r="J51" cm="1">
        <f t="array" ref="J51">INDEX(MData[],MATCH(1,(MData[State Abbreviation]=$B51)*(MData[Report Date]=J$6)*(MData[Preliminary or Updated]=$C$3)*(MData[Final Report]=$C$4),0),MATCH($C$2,MData[#Headers],0))</f>
        <v>470162</v>
      </c>
      <c r="K51" cm="1">
        <f t="array" ref="K51">INDEX(MData[],MATCH(1,(MData[State Abbreviation]=$B51)*(MData[Report Date]=K$6)*(MData[Preliminary or Updated]=$C$3)*(MData[Final Report]=$C$4),0),MATCH($C$2,MData[#Headers],0))</f>
        <v>451184</v>
      </c>
      <c r="L51" cm="1">
        <f t="array" ref="L51">INDEX(MData[],MATCH(1,(MData[State Abbreviation]=$B51)*(MData[Report Date]=L$6)*(MData[Preliminary or Updated]=$C$3)*(MData[Final Report]=$C$4),0),MATCH($C$2,MData[#Headers],0))</f>
        <v>435900</v>
      </c>
      <c r="M51" cm="1">
        <f t="array" ref="M51">INDEX(MData[],MATCH(1,(MData[State Abbreviation]=$B51)*(MData[Report Date]=M$6)*(MData[Preliminary or Updated]=$C$3)*(MData[Final Report]=$C$4),0),MATCH($C$2,MData[#Headers],0))</f>
        <v>421154</v>
      </c>
      <c r="N51" cm="1">
        <f t="array" ref="N51">INDEX(MData[],MATCH(1,(MData[State Abbreviation]=$B51)*(MData[Report Date]=N$6)*(MData[Preliminary or Updated]=$C$3)*(MData[Final Report]=$C$4),0),MATCH($C$2,MData[#Headers],0))</f>
        <v>408249</v>
      </c>
      <c r="O51" cm="1">
        <f t="array" ref="O51">INDEX(MData[],MATCH(1,(MData[State Abbreviation]=$B51)*(MData[Report Date]=O$6)*(MData[Preliminary or Updated]=$C$3)*(MData[Final Report]=$C$4),0),MATCH($C$2,MData[#Headers],0))</f>
        <v>393085</v>
      </c>
      <c r="P51" cm="1">
        <f t="array" ref="P51">INDEX(MData[],MATCH(1,(MData[State Abbreviation]=$B51)*(MData[Report Date]=P$6)*(MData[Preliminary or Updated]=$C$3)*(MData[Final Report]=$C$4),0),MATCH($C$2,MData[#Headers],0))</f>
        <v>381222</v>
      </c>
      <c r="Q51" cm="1">
        <f t="array" ref="Q51">INDEX(MData[],MATCH(1,(MData[State Abbreviation]=$B51)*(MData[Report Date]=Q$6)*(MData[Preliminary or Updated]=$C$3)*(MData[Final Report]=$C$4),0),MATCH($C$2,MData[#Headers],0))</f>
        <v>369439</v>
      </c>
      <c r="R51" s="15">
        <f t="shared" si="1"/>
        <v>439543.41666666669</v>
      </c>
    </row>
    <row r="52" spans="1:18" x14ac:dyDescent="0.35">
      <c r="A52">
        <v>46</v>
      </c>
      <c r="B52" s="5" t="s">
        <v>175</v>
      </c>
      <c r="C52" t="s">
        <v>176</v>
      </c>
      <c r="D52" s="12" t="str" cm="1">
        <f t="array" ref="D52">INDEX(MData[],MATCH(1,(MData[State Abbreviation]=$B52)*(MData[Report Date]=D$6)*(MData[Preliminary or Updated]=$C$3)*(MData[Final Report]=$C$4),0),MATCH($D$5,MData[#Headers],0))</f>
        <v>Y</v>
      </c>
      <c r="E52" s="12" t="str" cm="1">
        <f t="array" ref="E52">INDEX(MData[],MATCH(1,(MData[State Abbreviation]=$B52)*(MData[Report Date]=E$6)*(MData[Preliminary or Updated]=$C$3)*(MData[Final Report]=$C$4),0),MATCH($D$5,MData[#Headers],0))</f>
        <v>Y</v>
      </c>
      <c r="F52" cm="1">
        <f t="array" ref="F52">INDEX(MData[],MATCH(1,(MData[State Abbreviation]=$B52)*(MData[Report Date]=F$6)*(MData[Preliminary or Updated]=$C$3)*(MData[Final Report]=$C$4),0),MATCH($C$2,MData[#Headers],0))</f>
        <v>193355</v>
      </c>
      <c r="G52" cm="1">
        <f t="array" ref="G52">INDEX(MData[],MATCH(1,(MData[State Abbreviation]=$B52)*(MData[Report Date]=G$6)*(MData[Preliminary or Updated]=$C$3)*(MData[Final Report]=$C$4),0),MATCH($C$2,MData[#Headers],0))</f>
        <v>193737</v>
      </c>
      <c r="H52" cm="1">
        <f t="array" ref="H52">INDEX(MData[],MATCH(1,(MData[State Abbreviation]=$B52)*(MData[Report Date]=H$6)*(MData[Preliminary or Updated]=$C$3)*(MData[Final Report]=$C$4),0),MATCH($C$2,MData[#Headers],0))</f>
        <v>193976</v>
      </c>
      <c r="I52" cm="1">
        <f t="array" ref="I52">INDEX(MData[],MATCH(1,(MData[State Abbreviation]=$B52)*(MData[Report Date]=I$6)*(MData[Preliminary or Updated]=$C$3)*(MData[Final Report]=$C$4),0),MATCH($C$2,MData[#Headers],0))</f>
        <v>194564</v>
      </c>
      <c r="J52" cm="1">
        <f t="array" ref="J52">INDEX(MData[],MATCH(1,(MData[State Abbreviation]=$B52)*(MData[Report Date]=J$6)*(MData[Preliminary or Updated]=$C$3)*(MData[Final Report]=$C$4),0),MATCH($C$2,MData[#Headers],0))</f>
        <v>194794</v>
      </c>
      <c r="K52" cm="1">
        <f t="array" ref="K52">INDEX(MData[],MATCH(1,(MData[State Abbreviation]=$B52)*(MData[Report Date]=K$6)*(MData[Preliminary or Updated]=$C$3)*(MData[Final Report]=$C$4),0),MATCH($C$2,MData[#Headers],0))</f>
        <v>188393</v>
      </c>
      <c r="L52" cm="1">
        <f t="array" ref="L52">INDEX(MData[],MATCH(1,(MData[State Abbreviation]=$B52)*(MData[Report Date]=L$6)*(MData[Preliminary or Updated]=$C$3)*(MData[Final Report]=$C$4),0),MATCH($C$2,MData[#Headers],0))</f>
        <v>182922</v>
      </c>
      <c r="M52" cm="1">
        <f t="array" ref="M52">INDEX(MData[],MATCH(1,(MData[State Abbreviation]=$B52)*(MData[Report Date]=M$6)*(MData[Preliminary or Updated]=$C$3)*(MData[Final Report]=$C$4),0),MATCH($C$2,MData[#Headers],0))</f>
        <v>183076</v>
      </c>
      <c r="N52" cm="1">
        <f t="array" ref="N52">INDEX(MData[],MATCH(1,(MData[State Abbreviation]=$B52)*(MData[Report Date]=N$6)*(MData[Preliminary or Updated]=$C$3)*(MData[Final Report]=$C$4),0),MATCH($C$2,MData[#Headers],0))</f>
        <v>179754</v>
      </c>
      <c r="O52" cm="1">
        <f t="array" ref="O52">INDEX(MData[],MATCH(1,(MData[State Abbreviation]=$B52)*(MData[Report Date]=O$6)*(MData[Preliminary or Updated]=$C$3)*(MData[Final Report]=$C$4),0),MATCH($C$2,MData[#Headers],0))</f>
        <v>174791</v>
      </c>
      <c r="P52" cm="1">
        <f t="array" ref="P52">INDEX(MData[],MATCH(1,(MData[State Abbreviation]=$B52)*(MData[Report Date]=P$6)*(MData[Preliminary or Updated]=$C$3)*(MData[Final Report]=$C$4),0),MATCH($C$2,MData[#Headers],0))</f>
        <v>172986</v>
      </c>
      <c r="Q52" cm="1">
        <f t="array" ref="Q52">INDEX(MData[],MATCH(1,(MData[State Abbreviation]=$B52)*(MData[Report Date]=Q$6)*(MData[Preliminary or Updated]=$C$3)*(MData[Final Report]=$C$4),0),MATCH($C$2,MData[#Headers],0))</f>
        <v>171666</v>
      </c>
      <c r="R52" s="15">
        <f t="shared" si="1"/>
        <v>185334.5</v>
      </c>
    </row>
    <row r="53" spans="1:18" x14ac:dyDescent="0.35">
      <c r="A53">
        <v>47</v>
      </c>
      <c r="B53" s="5" t="s">
        <v>177</v>
      </c>
      <c r="C53" t="s">
        <v>178</v>
      </c>
      <c r="D53" s="12" t="str" cm="1">
        <f t="array" ref="D53">INDEX(MData[],MATCH(1,(MData[State Abbreviation]=$B53)*(MData[Report Date]=D$6)*(MData[Preliminary or Updated]=$C$3)*(MData[Final Report]=$C$4),0),MATCH($D$5,MData[#Headers],0))</f>
        <v>Y</v>
      </c>
      <c r="E53" s="12" t="str" cm="1">
        <f t="array" ref="E53">INDEX(MData[],MATCH(1,(MData[State Abbreviation]=$B53)*(MData[Report Date]=E$6)*(MData[Preliminary or Updated]=$C$3)*(MData[Final Report]=$C$4),0),MATCH($D$5,MData[#Headers],0))</f>
        <v>Y</v>
      </c>
      <c r="F53" cm="1">
        <f t="array" ref="F53">INDEX(MData[],MATCH(1,(MData[State Abbreviation]=$B53)*(MData[Report Date]=F$6)*(MData[Preliminary or Updated]=$C$3)*(MData[Final Report]=$C$4),0),MATCH($C$2,MData[#Headers],0))</f>
        <v>2019010</v>
      </c>
      <c r="G53" cm="1">
        <f t="array" ref="G53">INDEX(MData[],MATCH(1,(MData[State Abbreviation]=$B53)*(MData[Report Date]=G$6)*(MData[Preliminary or Updated]=$C$3)*(MData[Final Report]=$C$4),0),MATCH($C$2,MData[#Headers],0))</f>
        <v>2030367</v>
      </c>
      <c r="H53" cm="1">
        <f t="array" ref="H53">INDEX(MData[],MATCH(1,(MData[State Abbreviation]=$B53)*(MData[Report Date]=H$6)*(MData[Preliminary or Updated]=$C$3)*(MData[Final Report]=$C$4),0),MATCH($C$2,MData[#Headers],0))</f>
        <v>2037888</v>
      </c>
      <c r="I53" cm="1">
        <f t="array" ref="I53">INDEX(MData[],MATCH(1,(MData[State Abbreviation]=$B53)*(MData[Report Date]=I$6)*(MData[Preliminary or Updated]=$C$3)*(MData[Final Report]=$C$4),0),MATCH($C$2,MData[#Headers],0))</f>
        <v>2047457</v>
      </c>
      <c r="J53" cm="1">
        <f t="array" ref="J53">INDEX(MData[],MATCH(1,(MData[State Abbreviation]=$B53)*(MData[Report Date]=J$6)*(MData[Preliminary or Updated]=$C$3)*(MData[Final Report]=$C$4),0),MATCH($C$2,MData[#Headers],0))</f>
        <v>2051719</v>
      </c>
      <c r="K53" cm="1">
        <f t="array" ref="K53">INDEX(MData[],MATCH(1,(MData[State Abbreviation]=$B53)*(MData[Report Date]=K$6)*(MData[Preliminary or Updated]=$C$3)*(MData[Final Report]=$C$4),0),MATCH($C$2,MData[#Headers],0))</f>
        <v>2038126</v>
      </c>
      <c r="L53" cm="1">
        <f t="array" ref="L53">INDEX(MData[],MATCH(1,(MData[State Abbreviation]=$B53)*(MData[Report Date]=L$6)*(MData[Preliminary or Updated]=$C$3)*(MData[Final Report]=$C$4),0),MATCH($C$2,MData[#Headers],0))</f>
        <v>2008101</v>
      </c>
      <c r="M53" cm="1">
        <f t="array" ref="M53">INDEX(MData[],MATCH(1,(MData[State Abbreviation]=$B53)*(MData[Report Date]=M$6)*(MData[Preliminary or Updated]=$C$3)*(MData[Final Report]=$C$4),0),MATCH($C$2,MData[#Headers],0))</f>
        <v>2025909</v>
      </c>
      <c r="N53" cm="1">
        <f t="array" ref="N53">INDEX(MData[],MATCH(1,(MData[State Abbreviation]=$B53)*(MData[Report Date]=N$6)*(MData[Preliminary or Updated]=$C$3)*(MData[Final Report]=$C$4),0),MATCH($C$2,MData[#Headers],0))</f>
        <v>2000709</v>
      </c>
      <c r="O53" cm="1">
        <f t="array" ref="O53">INDEX(MData[],MATCH(1,(MData[State Abbreviation]=$B53)*(MData[Report Date]=O$6)*(MData[Preliminary or Updated]=$C$3)*(MData[Final Report]=$C$4),0),MATCH($C$2,MData[#Headers],0))</f>
        <v>2005449</v>
      </c>
      <c r="P53" cm="1">
        <f t="array" ref="P53">INDEX(MData[],MATCH(1,(MData[State Abbreviation]=$B53)*(MData[Report Date]=P$6)*(MData[Preliminary or Updated]=$C$3)*(MData[Final Report]=$C$4),0),MATCH($C$2,MData[#Headers],0))</f>
        <v>1974249</v>
      </c>
      <c r="Q53" cm="1">
        <f t="array" ref="Q53">INDEX(MData[],MATCH(1,(MData[State Abbreviation]=$B53)*(MData[Report Date]=Q$6)*(MData[Preliminary or Updated]=$C$3)*(MData[Final Report]=$C$4),0),MATCH($C$2,MData[#Headers],0))</f>
        <v>1968664</v>
      </c>
      <c r="R53" s="15">
        <f t="shared" si="1"/>
        <v>2017304</v>
      </c>
    </row>
    <row r="54" spans="1:18" x14ac:dyDescent="0.35">
      <c r="A54">
        <v>48</v>
      </c>
      <c r="B54" s="5" t="s">
        <v>180</v>
      </c>
      <c r="C54" t="s">
        <v>181</v>
      </c>
      <c r="D54" s="12" t="str" cm="1">
        <f t="array" ref="D54">INDEX(MData[],MATCH(1,(MData[State Abbreviation]=$B54)*(MData[Report Date]=D$6)*(MData[Preliminary or Updated]=$C$3)*(MData[Final Report]=$C$4),0),MATCH($D$5,MData[#Headers],0))</f>
        <v>Y</v>
      </c>
      <c r="E54" s="12" t="str" cm="1">
        <f t="array" ref="E54">INDEX(MData[],MATCH(1,(MData[State Abbreviation]=$B54)*(MData[Report Date]=E$6)*(MData[Preliminary or Updated]=$C$3)*(MData[Final Report]=$C$4),0),MATCH($D$5,MData[#Headers],0))</f>
        <v>Y</v>
      </c>
      <c r="F54" cm="1">
        <f t="array" ref="F54">INDEX(MData[],MATCH(1,(MData[State Abbreviation]=$B54)*(MData[Report Date]=F$6)*(MData[Preliminary or Updated]=$C$3)*(MData[Final Report]=$C$4),0),MATCH($C$2,MData[#Headers],0))</f>
        <v>2175302</v>
      </c>
      <c r="G54" cm="1">
        <f t="array" ref="G54">INDEX(MData[],MATCH(1,(MData[State Abbreviation]=$B54)*(MData[Report Date]=G$6)*(MData[Preliminary or Updated]=$C$3)*(MData[Final Report]=$C$4),0),MATCH($C$2,MData[#Headers],0))</f>
        <v>2181631</v>
      </c>
      <c r="H54" cm="1">
        <f t="array" ref="H54">INDEX(MData[],MATCH(1,(MData[State Abbreviation]=$B54)*(MData[Report Date]=H$6)*(MData[Preliminary or Updated]=$C$3)*(MData[Final Report]=$C$4),0),MATCH($C$2,MData[#Headers],0))</f>
        <v>2192395</v>
      </c>
      <c r="I54" cm="1">
        <f t="array" ref="I54">INDEX(MData[],MATCH(1,(MData[State Abbreviation]=$B54)*(MData[Report Date]=I$6)*(MData[Preliminary or Updated]=$C$3)*(MData[Final Report]=$C$4),0),MATCH($C$2,MData[#Headers],0))</f>
        <v>2197036</v>
      </c>
      <c r="J54" cm="1">
        <f t="array" ref="J54">INDEX(MData[],MATCH(1,(MData[State Abbreviation]=$B54)*(MData[Report Date]=J$6)*(MData[Preliminary or Updated]=$C$3)*(MData[Final Report]=$C$4),0),MATCH($C$2,MData[#Headers],0))</f>
        <v>2197395</v>
      </c>
      <c r="K54" cm="1">
        <f t="array" ref="K54">INDEX(MData[],MATCH(1,(MData[State Abbreviation]=$B54)*(MData[Report Date]=K$6)*(MData[Preliminary or Updated]=$C$3)*(MData[Final Report]=$C$4),0),MATCH($C$2,MData[#Headers],0))</f>
        <v>2120379</v>
      </c>
      <c r="L54" cm="1">
        <f t="array" ref="L54">INDEX(MData[],MATCH(1,(MData[State Abbreviation]=$B54)*(MData[Report Date]=L$6)*(MData[Preliminary or Updated]=$C$3)*(MData[Final Report]=$C$4),0),MATCH($C$2,MData[#Headers],0))</f>
        <v>2048891</v>
      </c>
      <c r="M54" cm="1">
        <f t="array" ref="M54">INDEX(MData[],MATCH(1,(MData[State Abbreviation]=$B54)*(MData[Report Date]=M$6)*(MData[Preliminary or Updated]=$C$3)*(MData[Final Report]=$C$4),0),MATCH($C$2,MData[#Headers],0))</f>
        <v>1981947</v>
      </c>
      <c r="N54" cm="1">
        <f t="array" ref="N54">INDEX(MData[],MATCH(1,(MData[State Abbreviation]=$B54)*(MData[Report Date]=N$6)*(MData[Preliminary or Updated]=$C$3)*(MData[Final Report]=$C$4),0),MATCH($C$2,MData[#Headers],0))</f>
        <v>1965131</v>
      </c>
      <c r="O54" cm="1">
        <f t="array" ref="O54">INDEX(MData[],MATCH(1,(MData[State Abbreviation]=$B54)*(MData[Report Date]=O$6)*(MData[Preliminary or Updated]=$C$3)*(MData[Final Report]=$C$4),0),MATCH($C$2,MData[#Headers],0))</f>
        <v>1950163</v>
      </c>
      <c r="P54" cm="1">
        <f t="array" ref="P54">INDEX(MData[],MATCH(1,(MData[State Abbreviation]=$B54)*(MData[Report Date]=P$6)*(MData[Preliminary or Updated]=$C$3)*(MData[Final Report]=$C$4),0),MATCH($C$2,MData[#Headers],0))</f>
        <v>1943274</v>
      </c>
      <c r="Q54" cm="1">
        <f t="array" ref="Q54">INDEX(MData[],MATCH(1,(MData[State Abbreviation]=$B54)*(MData[Report Date]=Q$6)*(MData[Preliminary or Updated]=$C$3)*(MData[Final Report]=$C$4),0),MATCH($C$2,MData[#Headers],0))</f>
        <v>1928423</v>
      </c>
      <c r="R54" s="15">
        <f t="shared" si="1"/>
        <v>2073497.25</v>
      </c>
    </row>
    <row r="55" spans="1:18" x14ac:dyDescent="0.35">
      <c r="A55">
        <v>49</v>
      </c>
      <c r="B55" s="5" t="s">
        <v>182</v>
      </c>
      <c r="C55" t="s">
        <v>183</v>
      </c>
      <c r="D55" s="12" t="str" cm="1">
        <f t="array" ref="D55">INDEX(MData[],MATCH(1,(MData[State Abbreviation]=$B55)*(MData[Report Date]=D$6)*(MData[Preliminary or Updated]=$C$3)*(MData[Final Report]=$C$4),0),MATCH($D$5,MData[#Headers],0))</f>
        <v>Y</v>
      </c>
      <c r="E55" s="12" t="str" cm="1">
        <f t="array" ref="E55">INDEX(MData[],MATCH(1,(MData[State Abbreviation]=$B55)*(MData[Report Date]=E$6)*(MData[Preliminary or Updated]=$C$3)*(MData[Final Report]=$C$4),0),MATCH($D$5,MData[#Headers],0))</f>
        <v>Y</v>
      </c>
      <c r="F55" cm="1">
        <f t="array" ref="F55">INDEX(MData[],MATCH(1,(MData[State Abbreviation]=$B55)*(MData[Report Date]=F$6)*(MData[Preliminary or Updated]=$C$3)*(MData[Final Report]=$C$4),0),MATCH($C$2,MData[#Headers],0))</f>
        <v>647809</v>
      </c>
      <c r="G55" cm="1">
        <f t="array" ref="G55">INDEX(MData[],MATCH(1,(MData[State Abbreviation]=$B55)*(MData[Report Date]=G$6)*(MData[Preliminary or Updated]=$C$3)*(MData[Final Report]=$C$4),0),MATCH($C$2,MData[#Headers],0))</f>
        <v>650328</v>
      </c>
      <c r="H55" cm="1">
        <f t="array" ref="H55">INDEX(MData[],MATCH(1,(MData[State Abbreviation]=$B55)*(MData[Report Date]=H$6)*(MData[Preliminary or Updated]=$C$3)*(MData[Final Report]=$C$4),0),MATCH($C$2,MData[#Headers],0))</f>
        <v>653050</v>
      </c>
      <c r="I55" cm="1">
        <f t="array" ref="I55">INDEX(MData[],MATCH(1,(MData[State Abbreviation]=$B55)*(MData[Report Date]=I$6)*(MData[Preliminary or Updated]=$C$3)*(MData[Final Report]=$C$4),0),MATCH($C$2,MData[#Headers],0))</f>
        <v>655024</v>
      </c>
      <c r="J55" cm="1">
        <f t="array" ref="J55">INDEX(MData[],MATCH(1,(MData[State Abbreviation]=$B55)*(MData[Report Date]=J$6)*(MData[Preliminary or Updated]=$C$3)*(MData[Final Report]=$C$4),0),MATCH($C$2,MData[#Headers],0))</f>
        <v>634686</v>
      </c>
      <c r="K55" cm="1">
        <f t="array" ref="K55">INDEX(MData[],MATCH(1,(MData[State Abbreviation]=$B55)*(MData[Report Date]=K$6)*(MData[Preliminary or Updated]=$C$3)*(MData[Final Report]=$C$4),0),MATCH($C$2,MData[#Headers],0))</f>
        <v>612497</v>
      </c>
      <c r="L55" cm="1">
        <f t="array" ref="L55">INDEX(MData[],MATCH(1,(MData[State Abbreviation]=$B55)*(MData[Report Date]=L$6)*(MData[Preliminary or Updated]=$C$3)*(MData[Final Report]=$C$4),0),MATCH($C$2,MData[#Headers],0))</f>
        <v>596525</v>
      </c>
      <c r="M55" cm="1">
        <f t="array" ref="M55">INDEX(MData[],MATCH(1,(MData[State Abbreviation]=$B55)*(MData[Report Date]=M$6)*(MData[Preliminary or Updated]=$C$3)*(MData[Final Report]=$C$4),0),MATCH($C$2,MData[#Headers],0))</f>
        <v>583137</v>
      </c>
      <c r="N55" cm="1">
        <f t="array" ref="N55">INDEX(MData[],MATCH(1,(MData[State Abbreviation]=$B55)*(MData[Report Date]=N$6)*(MData[Preliminary or Updated]=$C$3)*(MData[Final Report]=$C$4),0),MATCH($C$2,MData[#Headers],0))</f>
        <v>569293</v>
      </c>
      <c r="O55" cm="1">
        <f t="array" ref="O55">INDEX(MData[],MATCH(1,(MData[State Abbreviation]=$B55)*(MData[Report Date]=O$6)*(MData[Preliminary or Updated]=$C$3)*(MData[Final Report]=$C$4),0),MATCH($C$2,MData[#Headers],0))</f>
        <v>560937</v>
      </c>
      <c r="P55" cm="1">
        <f t="array" ref="P55">INDEX(MData[],MATCH(1,(MData[State Abbreviation]=$B55)*(MData[Report Date]=P$6)*(MData[Preliminary or Updated]=$C$3)*(MData[Final Report]=$C$4),0),MATCH($C$2,MData[#Headers],0))</f>
        <v>548019</v>
      </c>
      <c r="Q55" cm="1">
        <f t="array" ref="Q55">INDEX(MData[],MATCH(1,(MData[State Abbreviation]=$B55)*(MData[Report Date]=Q$6)*(MData[Preliminary or Updated]=$C$3)*(MData[Final Report]=$C$4),0),MATCH($C$2,MData[#Headers],0))</f>
        <v>535197</v>
      </c>
      <c r="R55" s="15">
        <f t="shared" si="1"/>
        <v>603875.16666666663</v>
      </c>
    </row>
    <row r="56" spans="1:18" x14ac:dyDescent="0.35">
      <c r="A56">
        <v>50</v>
      </c>
      <c r="B56" s="5" t="s">
        <v>184</v>
      </c>
      <c r="C56" t="s">
        <v>185</v>
      </c>
      <c r="D56" s="12" t="str" cm="1">
        <f t="array" ref="D56">INDEX(MData[],MATCH(1,(MData[State Abbreviation]=$B56)*(MData[Report Date]=D$6)*(MData[Preliminary or Updated]=$C$3)*(MData[Final Report]=$C$4),0),MATCH($D$5,MData[#Headers],0))</f>
        <v>N</v>
      </c>
      <c r="E56" s="12" t="str" cm="1">
        <f t="array" ref="E56">INDEX(MData[],MATCH(1,(MData[State Abbreviation]=$B56)*(MData[Report Date]=E$6)*(MData[Preliminary or Updated]=$C$3)*(MData[Final Report]=$C$4),0),MATCH($D$5,MData[#Headers],0))</f>
        <v>N</v>
      </c>
      <c r="F56" cm="1">
        <f t="array" ref="F56">INDEX(MData[],MATCH(1,(MData[State Abbreviation]=$B56)*(MData[Report Date]=F$6)*(MData[Preliminary or Updated]=$C$3)*(MData[Final Report]=$C$4),0),MATCH($C$2,MData[#Headers],0))</f>
        <v>1430020</v>
      </c>
      <c r="G56" cm="1">
        <f t="array" ref="G56">INDEX(MData[],MATCH(1,(MData[State Abbreviation]=$B56)*(MData[Report Date]=G$6)*(MData[Preliminary or Updated]=$C$3)*(MData[Final Report]=$C$4),0),MATCH($C$2,MData[#Headers],0))</f>
        <v>1436684</v>
      </c>
      <c r="H56" cm="1">
        <f t="array" ref="H56">INDEX(MData[],MATCH(1,(MData[State Abbreviation]=$B56)*(MData[Report Date]=H$6)*(MData[Preliminary or Updated]=$C$3)*(MData[Final Report]=$C$4),0),MATCH($C$2,MData[#Headers],0))</f>
        <v>1443310</v>
      </c>
      <c r="I56" cm="1">
        <f t="array" ref="I56">INDEX(MData[],MATCH(1,(MData[State Abbreviation]=$B56)*(MData[Report Date]=I$6)*(MData[Preliminary or Updated]=$C$3)*(MData[Final Report]=$C$4),0),MATCH($C$2,MData[#Headers],0))</f>
        <v>1449795</v>
      </c>
      <c r="J56" cm="1">
        <f t="array" ref="J56">INDEX(MData[],MATCH(1,(MData[State Abbreviation]=$B56)*(MData[Report Date]=J$6)*(MData[Preliminary or Updated]=$C$3)*(MData[Final Report]=$C$4),0),MATCH($C$2,MData[#Headers],0))</f>
        <v>1456835</v>
      </c>
      <c r="K56" cm="1">
        <f t="array" ref="K56">INDEX(MData[],MATCH(1,(MData[State Abbreviation]=$B56)*(MData[Report Date]=K$6)*(MData[Preliminary or Updated]=$C$3)*(MData[Final Report]=$C$4),0),MATCH($C$2,MData[#Headers],0))</f>
        <v>1457504</v>
      </c>
      <c r="L56" cm="1">
        <f t="array" ref="L56">INDEX(MData[],MATCH(1,(MData[State Abbreviation]=$B56)*(MData[Report Date]=L$6)*(MData[Preliminary or Updated]=$C$3)*(MData[Final Report]=$C$4),0),MATCH($C$2,MData[#Headers],0))</f>
        <v>1434591</v>
      </c>
      <c r="M56" cm="1">
        <f t="array" ref="M56">INDEX(MData[],MATCH(1,(MData[State Abbreviation]=$B56)*(MData[Report Date]=M$6)*(MData[Preliminary or Updated]=$C$3)*(MData[Final Report]=$C$4),0),MATCH($C$2,MData[#Headers],0))</f>
        <v>1409755</v>
      </c>
      <c r="N56" cm="1">
        <f t="array" ref="N56">INDEX(MData[],MATCH(1,(MData[State Abbreviation]=$B56)*(MData[Report Date]=N$6)*(MData[Preliminary or Updated]=$C$3)*(MData[Final Report]=$C$4),0),MATCH($C$2,MData[#Headers],0))</f>
        <v>1385315</v>
      </c>
      <c r="O56" cm="1">
        <f t="array" ref="O56">INDEX(MData[],MATCH(1,(MData[State Abbreviation]=$B56)*(MData[Report Date]=O$6)*(MData[Preliminary or Updated]=$C$3)*(MData[Final Report]=$C$4),0),MATCH($C$2,MData[#Headers],0))</f>
        <v>1369528</v>
      </c>
      <c r="P56" cm="1">
        <f t="array" ref="P56">INDEX(MData[],MATCH(1,(MData[State Abbreviation]=$B56)*(MData[Report Date]=P$6)*(MData[Preliminary or Updated]=$C$3)*(MData[Final Report]=$C$4),0),MATCH($C$2,MData[#Headers],0))</f>
        <v>1355061</v>
      </c>
      <c r="Q56" cm="1">
        <f t="array" ref="Q56">INDEX(MData[],MATCH(1,(MData[State Abbreviation]=$B56)*(MData[Report Date]=Q$6)*(MData[Preliminary or Updated]=$C$3)*(MData[Final Report]=$C$4),0),MATCH($C$2,MData[#Headers],0))</f>
        <v>1337200</v>
      </c>
      <c r="R56" s="15">
        <f t="shared" si="1"/>
        <v>1413799.8333333333</v>
      </c>
    </row>
    <row r="57" spans="1:18" x14ac:dyDescent="0.35">
      <c r="A57">
        <v>51</v>
      </c>
      <c r="B57" s="5" t="s">
        <v>188</v>
      </c>
      <c r="C57" t="s">
        <v>189</v>
      </c>
      <c r="D57" s="12" t="str" cm="1">
        <f t="array" ref="D57">INDEX(MData[],MATCH(1,(MData[State Abbreviation]=$B57)*(MData[Report Date]=D$6)*(MData[Preliminary or Updated]=$C$3)*(MData[Final Report]=$C$4),0),MATCH($D$5,MData[#Headers],0))</f>
        <v>N</v>
      </c>
      <c r="E57" s="12" t="str" cm="1">
        <f t="array" ref="E57">INDEX(MData[],MATCH(1,(MData[State Abbreviation]=$B57)*(MData[Report Date]=E$6)*(MData[Preliminary or Updated]=$C$3)*(MData[Final Report]=$C$4),0),MATCH($D$5,MData[#Headers],0))</f>
        <v>N</v>
      </c>
      <c r="F57" cm="1">
        <f t="array" ref="F57">INDEX(MData[],MATCH(1,(MData[State Abbreviation]=$B57)*(MData[Report Date]=F$6)*(MData[Preliminary or Updated]=$C$3)*(MData[Final Report]=$C$4),0),MATCH($C$2,MData[#Headers],0))</f>
        <v>83979</v>
      </c>
      <c r="G57" cm="1">
        <f t="array" ref="G57">INDEX(MData[],MATCH(1,(MData[State Abbreviation]=$B57)*(MData[Report Date]=G$6)*(MData[Preliminary or Updated]=$C$3)*(MData[Final Report]=$C$4),0),MATCH($C$2,MData[#Headers],0))</f>
        <v>84746</v>
      </c>
      <c r="H57" cm="1">
        <f t="array" ref="H57">INDEX(MData[],MATCH(1,(MData[State Abbreviation]=$B57)*(MData[Report Date]=H$6)*(MData[Preliminary or Updated]=$C$3)*(MData[Final Report]=$C$4),0),MATCH($C$2,MData[#Headers],0))</f>
        <v>85018</v>
      </c>
      <c r="I57" cm="1">
        <f t="array" ref="I57">INDEX(MData[],MATCH(1,(MData[State Abbreviation]=$B57)*(MData[Report Date]=I$6)*(MData[Preliminary or Updated]=$C$3)*(MData[Final Report]=$C$4),0),MATCH($C$2,MData[#Headers],0))</f>
        <v>85281</v>
      </c>
      <c r="J57" cm="1">
        <f t="array" ref="J57">INDEX(MData[],MATCH(1,(MData[State Abbreviation]=$B57)*(MData[Report Date]=J$6)*(MData[Preliminary or Updated]=$C$3)*(MData[Final Report]=$C$4),0),MATCH($C$2,MData[#Headers],0))</f>
        <v>85193</v>
      </c>
      <c r="K57" cm="1">
        <f t="array" ref="K57">INDEX(MData[],MATCH(1,(MData[State Abbreviation]=$B57)*(MData[Report Date]=K$6)*(MData[Preliminary or Updated]=$C$3)*(MData[Final Report]=$C$4),0),MATCH($C$2,MData[#Headers],0))</f>
        <v>84816</v>
      </c>
      <c r="L57" cm="1">
        <f t="array" ref="L57">INDEX(MData[],MATCH(1,(MData[State Abbreviation]=$B57)*(MData[Report Date]=L$6)*(MData[Preliminary or Updated]=$C$3)*(MData[Final Report]=$C$4),0),MATCH($C$2,MData[#Headers],0))</f>
        <v>85818</v>
      </c>
      <c r="M57" cm="1">
        <f t="array" ref="M57">INDEX(MData[],MATCH(1,(MData[State Abbreviation]=$B57)*(MData[Report Date]=M$6)*(MData[Preliminary or Updated]=$C$3)*(MData[Final Report]=$C$4),0),MATCH($C$2,MData[#Headers],0))</f>
        <v>76785</v>
      </c>
      <c r="N57" cm="1">
        <f t="array" ref="N57">INDEX(MData[],MATCH(1,(MData[State Abbreviation]=$B57)*(MData[Report Date]=N$6)*(MData[Preliminary or Updated]=$C$3)*(MData[Final Report]=$C$4),0),MATCH($C$2,MData[#Headers],0))</f>
        <v>75996</v>
      </c>
      <c r="O57" cm="1">
        <f t="array" ref="O57">INDEX(MData[],MATCH(1,(MData[State Abbreviation]=$B57)*(MData[Report Date]=O$6)*(MData[Preliminary or Updated]=$C$3)*(MData[Final Report]=$C$4),0),MATCH($C$2,MData[#Headers],0))</f>
        <v>76195</v>
      </c>
      <c r="P57" cm="1">
        <f t="array" ref="P57">INDEX(MData[],MATCH(1,(MData[State Abbreviation]=$B57)*(MData[Report Date]=P$6)*(MData[Preliminary or Updated]=$C$3)*(MData[Final Report]=$C$4),0),MATCH($C$2,MData[#Headers],0))</f>
        <v>75800</v>
      </c>
      <c r="Q57" cm="1">
        <f t="array" ref="Q57">INDEX(MData[],MATCH(1,(MData[State Abbreviation]=$B57)*(MData[Report Date]=Q$6)*(MData[Preliminary or Updated]=$C$3)*(MData[Final Report]=$C$4),0),MATCH($C$2,MData[#Headers],0))</f>
        <v>75000</v>
      </c>
      <c r="R57" s="15">
        <f t="shared" si="1"/>
        <v>81218.916666666672</v>
      </c>
    </row>
    <row r="58" spans="1:18" x14ac:dyDescent="0.35">
      <c r="D58" s="407" t="s">
        <v>5</v>
      </c>
      <c r="E58" s="408"/>
    </row>
    <row r="59" spans="1:18" x14ac:dyDescent="0.35">
      <c r="B59" t="s">
        <v>202</v>
      </c>
      <c r="C59" s="14" t="s">
        <v>197</v>
      </c>
      <c r="D59" s="16">
        <v>44562</v>
      </c>
      <c r="E59" s="16">
        <v>44896</v>
      </c>
      <c r="F59" s="9">
        <v>44562</v>
      </c>
      <c r="G59" s="9">
        <v>44593</v>
      </c>
      <c r="H59" s="9">
        <v>44621</v>
      </c>
      <c r="I59" s="9">
        <v>44652</v>
      </c>
      <c r="J59" s="9">
        <v>44682</v>
      </c>
      <c r="K59" s="9">
        <v>44713</v>
      </c>
      <c r="L59" s="9">
        <v>44743</v>
      </c>
      <c r="M59" s="9">
        <v>44774</v>
      </c>
      <c r="N59" s="9">
        <v>44805</v>
      </c>
      <c r="O59" s="9">
        <v>44835</v>
      </c>
      <c r="P59" s="9">
        <v>44866</v>
      </c>
      <c r="Q59" s="9">
        <v>44896</v>
      </c>
      <c r="R59" t="s">
        <v>204</v>
      </c>
    </row>
    <row r="60" spans="1:18" x14ac:dyDescent="0.35">
      <c r="A60">
        <v>1</v>
      </c>
      <c r="B60" s="4" t="s">
        <v>30</v>
      </c>
      <c r="C60" t="s">
        <v>31</v>
      </c>
      <c r="D60" s="12" t="str" cm="1">
        <f t="array" ref="D60">INDEX(MData[],MATCH(1,(MData[State Abbreviation]=$B60)*(MData[Report Date]=D$6)*(MData[Preliminary or Updated]=$C$3)*(MData[Final Report]=$C$4),0),MATCH($D$5,MData[#Headers],0))</f>
        <v>N</v>
      </c>
      <c r="E60" s="12" t="str" cm="1">
        <f t="array" ref="E60">INDEX(MData[],MATCH(1,(MData[State Abbreviation]=$B60)*(MData[Report Date]=E$6)*(MData[Preliminary or Updated]=$C$3)*(MData[Final Report]=$C$4),0),MATCH($D$5,MData[#Headers],0))</f>
        <v>N</v>
      </c>
      <c r="F60" cm="1">
        <f t="array" ref="F60">INDEX(MData[],MATCH(1,(MData[State Abbreviation]=$B60)*(MData[Report Date]=F$59)*(MData[Preliminary or Updated]=$C$3)*(MData[Final Report]=$C$4),0),MATCH($C$2,MData[#Headers],0))</f>
        <v>1099586</v>
      </c>
      <c r="G60" cm="1">
        <f t="array" ref="G60">INDEX(MData[],MATCH(1,(MData[State Abbreviation]=$B60)*(MData[Report Date]=G$59)*(MData[Preliminary or Updated]=$C$3)*(MData[Final Report]=$C$4),0),MATCH($C$2,MData[#Headers],0))</f>
        <v>1105544</v>
      </c>
      <c r="H60" cm="1">
        <f t="array" ref="H60">INDEX(MData[],MATCH(1,(MData[State Abbreviation]=$B60)*(MData[Report Date]=H$59)*(MData[Preliminary or Updated]=$C$3)*(MData[Final Report]=$C$4),0),MATCH($C$2,MData[#Headers],0))</f>
        <v>1111770</v>
      </c>
      <c r="I60" cm="1">
        <f t="array" ref="I60">INDEX(MData[],MATCH(1,(MData[State Abbreviation]=$B60)*(MData[Report Date]=I$59)*(MData[Preliminary or Updated]=$C$3)*(MData[Final Report]=$C$4),0),MATCH($C$2,MData[#Headers],0))</f>
        <v>1117611</v>
      </c>
      <c r="J60" cm="1">
        <f t="array" ref="J60">INDEX(MData[],MATCH(1,(MData[State Abbreviation]=$B60)*(MData[Report Date]=J$59)*(MData[Preliminary or Updated]=$C$3)*(MData[Final Report]=$C$4),0),MATCH($C$2,MData[#Headers],0))</f>
        <v>1124220</v>
      </c>
      <c r="K60" cm="1">
        <f t="array" ref="K60">INDEX(MData[],MATCH(1,(MData[State Abbreviation]=$B60)*(MData[Report Date]=K$59)*(MData[Preliminary or Updated]=$C$3)*(MData[Final Report]=$C$4),0),MATCH($C$2,MData[#Headers],0))</f>
        <v>1131459</v>
      </c>
      <c r="L60" cm="1">
        <f t="array" ref="L60">INDEX(MData[],MATCH(1,(MData[State Abbreviation]=$B60)*(MData[Report Date]=L$59)*(MData[Preliminary or Updated]=$C$3)*(MData[Final Report]=$C$4),0),MATCH($C$2,MData[#Headers],0))</f>
        <v>1138406</v>
      </c>
      <c r="M60" cm="1">
        <f t="array" ref="M60">INDEX(MData[],MATCH(1,(MData[State Abbreviation]=$B60)*(MData[Report Date]=M$59)*(MData[Preliminary or Updated]=$C$3)*(MData[Final Report]=$C$4),0),MATCH($C$2,MData[#Headers],0))</f>
        <v>1145553</v>
      </c>
      <c r="N60" cm="1">
        <f t="array" ref="N60">INDEX(MData[],MATCH(1,(MData[State Abbreviation]=$B60)*(MData[Report Date]=N$59)*(MData[Preliminary or Updated]=$C$3)*(MData[Final Report]=$C$4),0),MATCH($C$2,MData[#Headers],0))</f>
        <v>1152359</v>
      </c>
      <c r="O60" cm="1">
        <f t="array" ref="O60">INDEX(MData[],MATCH(1,(MData[State Abbreviation]=$B60)*(MData[Report Date]=O$59)*(MData[Preliminary or Updated]=$C$3)*(MData[Final Report]=$C$4),0),MATCH($C$2,MData[#Headers],0))</f>
        <v>1158232</v>
      </c>
      <c r="P60" cm="1">
        <f t="array" ref="P60">INDEX(MData[],MATCH(1,(MData[State Abbreviation]=$B60)*(MData[Report Date]=P$59)*(MData[Preliminary or Updated]=$C$3)*(MData[Final Report]=$C$4),0),MATCH($C$2,MData[#Headers],0))</f>
        <v>1164978</v>
      </c>
      <c r="Q60" cm="1">
        <f t="array" ref="Q60">INDEX(MData[],MATCH(1,(MData[State Abbreviation]=$B60)*(MData[Report Date]=Q$59)*(MData[Preliminary or Updated]=$C$3)*(MData[Final Report]=$C$4),0),MATCH($C$2,MData[#Headers],0))</f>
        <v>1171540</v>
      </c>
      <c r="R60" s="15">
        <f>AVERAGE(F60:Q60)</f>
        <v>1135104.8333333333</v>
      </c>
    </row>
    <row r="61" spans="1:18" x14ac:dyDescent="0.35">
      <c r="A61">
        <v>2</v>
      </c>
      <c r="B61" s="4" t="s">
        <v>36</v>
      </c>
      <c r="C61" t="s">
        <v>37</v>
      </c>
      <c r="D61" s="12" t="str" cm="1">
        <f t="array" ref="D61">INDEX(MData[],MATCH(1,(MData[State Abbreviation]=$B61)*(MData[Report Date]=D$6)*(MData[Preliminary or Updated]=$C$3)*(MData[Final Report]=$C$4),0),MATCH($D$5,MData[#Headers],0))</f>
        <v>Y</v>
      </c>
      <c r="E61" s="12" t="str" cm="1">
        <f t="array" ref="E61">INDEX(MData[],MATCH(1,(MData[State Abbreviation]=$B61)*(MData[Report Date]=E$6)*(MData[Preliminary or Updated]=$C$3)*(MData[Final Report]=$C$4),0),MATCH($D$5,MData[#Headers],0))</f>
        <v>Y</v>
      </c>
      <c r="F61" cm="1">
        <f t="array" ref="F61">INDEX(MData[],MATCH(1,(MData[State Abbreviation]=$B61)*(MData[Report Date]=F$59)*(MData[Preliminary or Updated]=$C$3)*(MData[Final Report]=$C$4),0),MATCH($C$2,MData[#Headers],0))</f>
        <v>257035</v>
      </c>
      <c r="G61" cm="1">
        <f t="array" ref="G61">INDEX(MData[],MATCH(1,(MData[State Abbreviation]=$B61)*(MData[Report Date]=G$59)*(MData[Preliminary or Updated]=$C$3)*(MData[Final Report]=$C$4),0),MATCH($C$2,MData[#Headers],0))</f>
        <v>257691</v>
      </c>
      <c r="H61" cm="1">
        <f t="array" ref="H61">INDEX(MData[],MATCH(1,(MData[State Abbreviation]=$B61)*(MData[Report Date]=H$59)*(MData[Preliminary or Updated]=$C$3)*(MData[Final Report]=$C$4),0),MATCH($C$2,MData[#Headers],0))</f>
        <v>259457</v>
      </c>
      <c r="I61" cm="1">
        <f t="array" ref="I61">INDEX(MData[],MATCH(1,(MData[State Abbreviation]=$B61)*(MData[Report Date]=I$59)*(MData[Preliminary or Updated]=$C$3)*(MData[Final Report]=$C$4),0),MATCH($C$2,MData[#Headers],0))</f>
        <v>259971</v>
      </c>
      <c r="J61" cm="1">
        <f t="array" ref="J61">INDEX(MData[],MATCH(1,(MData[State Abbreviation]=$B61)*(MData[Report Date]=J$59)*(MData[Preliminary or Updated]=$C$3)*(MData[Final Report]=$C$4),0),MATCH($C$2,MData[#Headers],0))</f>
        <v>260768</v>
      </c>
      <c r="K61" cm="1">
        <f t="array" ref="K61">INDEX(MData[],MATCH(1,(MData[State Abbreviation]=$B61)*(MData[Report Date]=K$59)*(MData[Preliminary or Updated]=$C$3)*(MData[Final Report]=$C$4),0),MATCH($C$2,MData[#Headers],0))</f>
        <v>262031</v>
      </c>
      <c r="L61" cm="1">
        <f t="array" ref="L61">INDEX(MData[],MATCH(1,(MData[State Abbreviation]=$B61)*(MData[Report Date]=L$59)*(MData[Preliminary or Updated]=$C$3)*(MData[Final Report]=$C$4),0),MATCH($C$2,MData[#Headers],0))</f>
        <v>261816</v>
      </c>
      <c r="M61" cm="1">
        <f t="array" ref="M61">INDEX(MData[],MATCH(1,(MData[State Abbreviation]=$B61)*(MData[Report Date]=M$59)*(MData[Preliminary or Updated]=$C$3)*(MData[Final Report]=$C$4),0),MATCH($C$2,MData[#Headers],0))</f>
        <v>262417</v>
      </c>
      <c r="N61" cm="1">
        <f t="array" ref="N61">INDEX(MData[],MATCH(1,(MData[State Abbreviation]=$B61)*(MData[Report Date]=N$59)*(MData[Preliminary or Updated]=$C$3)*(MData[Final Report]=$C$4),0),MATCH($C$2,MData[#Headers],0))</f>
        <v>262624</v>
      </c>
      <c r="O61" cm="1">
        <f t="array" ref="O61">INDEX(MData[],MATCH(1,(MData[State Abbreviation]=$B61)*(MData[Report Date]=O$59)*(MData[Preliminary or Updated]=$C$3)*(MData[Final Report]=$C$4),0),MATCH($C$2,MData[#Headers],0))</f>
        <v>262586</v>
      </c>
      <c r="P61" cm="1">
        <f t="array" ref="P61">INDEX(MData[],MATCH(1,(MData[State Abbreviation]=$B61)*(MData[Report Date]=P$59)*(MData[Preliminary or Updated]=$C$3)*(MData[Final Report]=$C$4),0),MATCH($C$2,MData[#Headers],0))</f>
        <v>263529</v>
      </c>
      <c r="Q61" cm="1">
        <f t="array" ref="Q61">INDEX(MData[],MATCH(1,(MData[State Abbreviation]=$B61)*(MData[Report Date]=Q$59)*(MData[Preliminary or Updated]=$C$3)*(MData[Final Report]=$C$4),0),MATCH($C$2,MData[#Headers],0))</f>
        <v>263656</v>
      </c>
      <c r="R61" s="15">
        <f t="shared" ref="R61:R110" si="2">AVERAGE(F61:Q61)</f>
        <v>261131.75</v>
      </c>
    </row>
    <row r="62" spans="1:18" x14ac:dyDescent="0.35">
      <c r="A62">
        <v>3</v>
      </c>
      <c r="B62" s="4" t="s">
        <v>42</v>
      </c>
      <c r="C62" t="s">
        <v>43</v>
      </c>
      <c r="D62" s="12" t="str" cm="1">
        <f t="array" ref="D62">INDEX(MData[],MATCH(1,(MData[State Abbreviation]=$B62)*(MData[Report Date]=D$6)*(MData[Preliminary or Updated]=$C$3)*(MData[Final Report]=$C$4),0),MATCH($D$5,MData[#Headers],0))</f>
        <v>Y</v>
      </c>
      <c r="E62" s="12" t="str" cm="1">
        <f t="array" ref="E62">INDEX(MData[],MATCH(1,(MData[State Abbreviation]=$B62)*(MData[Report Date]=E$6)*(MData[Preliminary or Updated]=$C$3)*(MData[Final Report]=$C$4),0),MATCH($D$5,MData[#Headers],0))</f>
        <v>Y</v>
      </c>
      <c r="F62" cm="1">
        <f t="array" ref="F62">INDEX(MData[],MATCH(1,(MData[State Abbreviation]=$B62)*(MData[Report Date]=F$59)*(MData[Preliminary or Updated]=$C$3)*(MData[Final Report]=$C$4),0),MATCH($C$2,MData[#Headers],0))</f>
        <v>2155732</v>
      </c>
      <c r="G62" cm="1">
        <f t="array" ref="G62">INDEX(MData[],MATCH(1,(MData[State Abbreviation]=$B62)*(MData[Report Date]=G$59)*(MData[Preliminary or Updated]=$C$3)*(MData[Final Report]=$C$4),0),MATCH($C$2,MData[#Headers],0))</f>
        <v>2169228</v>
      </c>
      <c r="H62" cm="1">
        <f t="array" ref="H62">INDEX(MData[],MATCH(1,(MData[State Abbreviation]=$B62)*(MData[Report Date]=H$59)*(MData[Preliminary or Updated]=$C$3)*(MData[Final Report]=$C$4),0),MATCH($C$2,MData[#Headers],0))</f>
        <v>2178981</v>
      </c>
      <c r="I62" cm="1">
        <f t="array" ref="I62">INDEX(MData[],MATCH(1,(MData[State Abbreviation]=$B62)*(MData[Report Date]=I$59)*(MData[Preliminary or Updated]=$C$3)*(MData[Final Report]=$C$4),0),MATCH($C$2,MData[#Headers],0))</f>
        <v>2192656</v>
      </c>
      <c r="J62" cm="1">
        <f t="array" ref="J62">INDEX(MData[],MATCH(1,(MData[State Abbreviation]=$B62)*(MData[Report Date]=J$59)*(MData[Preliminary or Updated]=$C$3)*(MData[Final Report]=$C$4),0),MATCH($C$2,MData[#Headers],0))</f>
        <v>2206792</v>
      </c>
      <c r="K62" cm="1">
        <f t="array" ref="K62">INDEX(MData[],MATCH(1,(MData[State Abbreviation]=$B62)*(MData[Report Date]=K$59)*(MData[Preliminary or Updated]=$C$3)*(MData[Final Report]=$C$4),0),MATCH($C$2,MData[#Headers],0))</f>
        <v>2216371</v>
      </c>
      <c r="L62" cm="1">
        <f t="array" ref="L62">INDEX(MData[],MATCH(1,(MData[State Abbreviation]=$B62)*(MData[Report Date]=L$59)*(MData[Preliminary or Updated]=$C$3)*(MData[Final Report]=$C$4),0),MATCH($C$2,MData[#Headers],0))</f>
        <v>2227971</v>
      </c>
      <c r="M62" cm="1">
        <f t="array" ref="M62">INDEX(MData[],MATCH(1,(MData[State Abbreviation]=$B62)*(MData[Report Date]=M$59)*(MData[Preliminary or Updated]=$C$3)*(MData[Final Report]=$C$4),0),MATCH($C$2,MData[#Headers],0))</f>
        <v>2245107</v>
      </c>
      <c r="N62" cm="1">
        <f t="array" ref="N62">INDEX(MData[],MATCH(1,(MData[State Abbreviation]=$B62)*(MData[Report Date]=N$59)*(MData[Preliminary or Updated]=$C$3)*(MData[Final Report]=$C$4),0),MATCH($C$2,MData[#Headers],0))</f>
        <v>2257808</v>
      </c>
      <c r="O62" cm="1">
        <f t="array" ref="O62">INDEX(MData[],MATCH(1,(MData[State Abbreviation]=$B62)*(MData[Report Date]=O$59)*(MData[Preliminary or Updated]=$C$3)*(MData[Final Report]=$C$4),0),MATCH($C$2,MData[#Headers],0))</f>
        <v>2268007</v>
      </c>
      <c r="P62" cm="1">
        <f t="array" ref="P62">INDEX(MData[],MATCH(1,(MData[State Abbreviation]=$B62)*(MData[Report Date]=P$59)*(MData[Preliminary or Updated]=$C$3)*(MData[Final Report]=$C$4),0),MATCH($C$2,MData[#Headers],0))</f>
        <v>2283133</v>
      </c>
      <c r="Q62" cm="1">
        <f t="array" ref="Q62">INDEX(MData[],MATCH(1,(MData[State Abbreviation]=$B62)*(MData[Report Date]=Q$59)*(MData[Preliminary or Updated]=$C$3)*(MData[Final Report]=$C$4),0),MATCH($C$2,MData[#Headers],0))</f>
        <v>2291196</v>
      </c>
      <c r="R62" s="15">
        <f t="shared" si="2"/>
        <v>2224415.1666666665</v>
      </c>
    </row>
    <row r="63" spans="1:18" x14ac:dyDescent="0.35">
      <c r="A63">
        <v>4</v>
      </c>
      <c r="B63" s="4" t="s">
        <v>45</v>
      </c>
      <c r="C63" t="s">
        <v>46</v>
      </c>
      <c r="D63" s="12" t="str" cm="1">
        <f t="array" ref="D63">INDEX(MData[],MATCH(1,(MData[State Abbreviation]=$B63)*(MData[Report Date]=D$6)*(MData[Preliminary or Updated]=$C$3)*(MData[Final Report]=$C$4),0),MATCH($D$5,MData[#Headers],0))</f>
        <v>Y</v>
      </c>
      <c r="E63" s="12" t="str" cm="1">
        <f t="array" ref="E63">INDEX(MData[],MATCH(1,(MData[State Abbreviation]=$B63)*(MData[Report Date]=E$6)*(MData[Preliminary or Updated]=$C$3)*(MData[Final Report]=$C$4),0),MATCH($D$5,MData[#Headers],0))</f>
        <v>Y</v>
      </c>
      <c r="F63" cm="1">
        <f t="array" ref="F63">INDEX(MData[],MATCH(1,(MData[State Abbreviation]=$B63)*(MData[Report Date]=F$59)*(MData[Preliminary or Updated]=$C$3)*(MData[Final Report]=$C$4),0),MATCH($C$2,MData[#Headers],0))</f>
        <v>974587</v>
      </c>
      <c r="G63" cm="1">
        <f t="array" ref="G63">INDEX(MData[],MATCH(1,(MData[State Abbreviation]=$B63)*(MData[Report Date]=G$59)*(MData[Preliminary or Updated]=$C$3)*(MData[Final Report]=$C$4),0),MATCH($C$2,MData[#Headers],0))</f>
        <v>982319</v>
      </c>
      <c r="H63" cm="1">
        <f t="array" ref="H63">INDEX(MData[],MATCH(1,(MData[State Abbreviation]=$B63)*(MData[Report Date]=H$59)*(MData[Preliminary or Updated]=$C$3)*(MData[Final Report]=$C$4),0),MATCH($C$2,MData[#Headers],0))</f>
        <v>990124</v>
      </c>
      <c r="I63" cm="1">
        <f t="array" ref="I63">INDEX(MData[],MATCH(1,(MData[State Abbreviation]=$B63)*(MData[Report Date]=I$59)*(MData[Preliminary or Updated]=$C$3)*(MData[Final Report]=$C$4),0),MATCH($C$2,MData[#Headers],0))</f>
        <v>998943</v>
      </c>
      <c r="J63" cm="1">
        <f t="array" ref="J63">INDEX(MData[],MATCH(1,(MData[State Abbreviation]=$B63)*(MData[Report Date]=J$59)*(MData[Preliminary or Updated]=$C$3)*(MData[Final Report]=$C$4),0),MATCH($C$2,MData[#Headers],0))</f>
        <v>1004038</v>
      </c>
      <c r="K63" cm="1">
        <f t="array" ref="K63">INDEX(MData[],MATCH(1,(MData[State Abbreviation]=$B63)*(MData[Report Date]=K$59)*(MData[Preliminary or Updated]=$C$3)*(MData[Final Report]=$C$4),0),MATCH($C$2,MData[#Headers],0))</f>
        <v>1008791</v>
      </c>
      <c r="L63" cm="1">
        <f t="array" ref="L63">INDEX(MData[],MATCH(1,(MData[State Abbreviation]=$B63)*(MData[Report Date]=L$59)*(MData[Preliminary or Updated]=$C$3)*(MData[Final Report]=$C$4),0),MATCH($C$2,MData[#Headers],0))</f>
        <v>1012769</v>
      </c>
      <c r="M63" cm="1">
        <f t="array" ref="M63">INDEX(MData[],MATCH(1,(MData[State Abbreviation]=$B63)*(MData[Report Date]=M$59)*(MData[Preliminary or Updated]=$C$3)*(MData[Final Report]=$C$4),0),MATCH($C$2,MData[#Headers],0))</f>
        <v>1019232</v>
      </c>
      <c r="N63" cm="1">
        <f t="array" ref="N63">INDEX(MData[],MATCH(1,(MData[State Abbreviation]=$B63)*(MData[Report Date]=N$59)*(MData[Preliminary or Updated]=$C$3)*(MData[Final Report]=$C$4),0),MATCH($C$2,MData[#Headers],0))</f>
        <v>1024037</v>
      </c>
      <c r="O63" cm="1">
        <f t="array" ref="O63">INDEX(MData[],MATCH(1,(MData[State Abbreviation]=$B63)*(MData[Report Date]=O$59)*(MData[Preliminary or Updated]=$C$3)*(MData[Final Report]=$C$4),0),MATCH($C$2,MData[#Headers],0))</f>
        <v>1028754</v>
      </c>
      <c r="P63" cm="1">
        <f t="array" ref="P63">INDEX(MData[],MATCH(1,(MData[State Abbreviation]=$B63)*(MData[Report Date]=P$59)*(MData[Preliminary or Updated]=$C$3)*(MData[Final Report]=$C$4),0),MATCH($C$2,MData[#Headers],0))</f>
        <v>1034068</v>
      </c>
      <c r="Q63" cm="1">
        <f t="array" ref="Q63">INDEX(MData[],MATCH(1,(MData[State Abbreviation]=$B63)*(MData[Report Date]=Q$59)*(MData[Preliminary or Updated]=$C$3)*(MData[Final Report]=$C$4),0),MATCH($C$2,MData[#Headers],0))</f>
        <v>1041085</v>
      </c>
      <c r="R63" s="15">
        <f t="shared" si="2"/>
        <v>1009895.5833333334</v>
      </c>
    </row>
    <row r="64" spans="1:18" x14ac:dyDescent="0.35">
      <c r="A64">
        <v>5</v>
      </c>
      <c r="B64" s="4" t="s">
        <v>47</v>
      </c>
      <c r="C64" t="s">
        <v>48</v>
      </c>
      <c r="D64" s="12" t="str" cm="1">
        <f t="array" ref="D64">INDEX(MData[],MATCH(1,(MData[State Abbreviation]=$B64)*(MData[Report Date]=D$6)*(MData[Preliminary or Updated]=$C$3)*(MData[Final Report]=$C$4),0),MATCH($D$5,MData[#Headers],0))</f>
        <v>Y</v>
      </c>
      <c r="E64" s="12" t="str" cm="1">
        <f t="array" ref="E64">INDEX(MData[],MATCH(1,(MData[State Abbreviation]=$B64)*(MData[Report Date]=E$6)*(MData[Preliminary or Updated]=$C$3)*(MData[Final Report]=$C$4),0),MATCH($D$5,MData[#Headers],0))</f>
        <v>Y</v>
      </c>
      <c r="F64" cm="1">
        <f t="array" ref="F64">INDEX(MData[],MATCH(1,(MData[State Abbreviation]=$B64)*(MData[Report Date]=F$59)*(MData[Preliminary or Updated]=$C$3)*(MData[Final Report]=$C$4),0),MATCH($C$2,MData[#Headers],0))</f>
        <v>13368893</v>
      </c>
      <c r="G64" cm="1">
        <f t="array" ref="G64">INDEX(MData[],MATCH(1,(MData[State Abbreviation]=$B64)*(MData[Report Date]=G$59)*(MData[Preliminary or Updated]=$C$3)*(MData[Final Report]=$C$4),0),MATCH($C$2,MData[#Headers],0))</f>
        <v>13411356</v>
      </c>
      <c r="H64" cm="1">
        <f t="array" ref="H64">INDEX(MData[],MATCH(1,(MData[State Abbreviation]=$B64)*(MData[Report Date]=H$59)*(MData[Preliminary or Updated]=$C$3)*(MData[Final Report]=$C$4),0),MATCH($C$2,MData[#Headers],0))</f>
        <v>13482237</v>
      </c>
      <c r="I64" cm="1">
        <f t="array" ref="I64">INDEX(MData[],MATCH(1,(MData[State Abbreviation]=$B64)*(MData[Report Date]=I$59)*(MData[Preliminary or Updated]=$C$3)*(MData[Final Report]=$C$4),0),MATCH($C$2,MData[#Headers],0))</f>
        <v>13534548</v>
      </c>
      <c r="J64" cm="1">
        <f t="array" ref="J64">INDEX(MData[],MATCH(1,(MData[State Abbreviation]=$B64)*(MData[Report Date]=J$59)*(MData[Preliminary or Updated]=$C$3)*(MData[Final Report]=$C$4),0),MATCH($C$2,MData[#Headers],0))</f>
        <v>13625983</v>
      </c>
      <c r="K64" cm="1">
        <f t="array" ref="K64">INDEX(MData[],MATCH(1,(MData[State Abbreviation]=$B64)*(MData[Report Date]=K$59)*(MData[Preliminary or Updated]=$C$3)*(MData[Final Report]=$C$4),0),MATCH($C$2,MData[#Headers],0))</f>
        <v>13688202</v>
      </c>
      <c r="L64" cm="1">
        <f t="array" ref="L64">INDEX(MData[],MATCH(1,(MData[State Abbreviation]=$B64)*(MData[Report Date]=L$59)*(MData[Preliminary or Updated]=$C$3)*(MData[Final Report]=$C$4),0),MATCH($C$2,MData[#Headers],0))</f>
        <v>13744043</v>
      </c>
      <c r="M64" cm="1">
        <f t="array" ref="M64">INDEX(MData[],MATCH(1,(MData[State Abbreviation]=$B64)*(MData[Report Date]=M$59)*(MData[Preliminary or Updated]=$C$3)*(MData[Final Report]=$C$4),0),MATCH($C$2,MData[#Headers],0))</f>
        <v>13820824</v>
      </c>
      <c r="N64" cm="1">
        <f t="array" ref="N64">INDEX(MData[],MATCH(1,(MData[State Abbreviation]=$B64)*(MData[Report Date]=N$59)*(MData[Preliminary or Updated]=$C$3)*(MData[Final Report]=$C$4),0),MATCH($C$2,MData[#Headers],0))</f>
        <v>13885444</v>
      </c>
      <c r="O64" cm="1">
        <f t="array" ref="O64">INDEX(MData[],MATCH(1,(MData[State Abbreviation]=$B64)*(MData[Report Date]=O$59)*(MData[Preliminary or Updated]=$C$3)*(MData[Final Report]=$C$4),0),MATCH($C$2,MData[#Headers],0))</f>
        <v>13939749</v>
      </c>
      <c r="P64" cm="1">
        <f t="array" ref="P64">INDEX(MData[],MATCH(1,(MData[State Abbreviation]=$B64)*(MData[Report Date]=P$59)*(MData[Preliminary or Updated]=$C$3)*(MData[Final Report]=$C$4),0),MATCH($C$2,MData[#Headers],0))</f>
        <v>14009516</v>
      </c>
      <c r="Q64" cm="1">
        <f t="array" ref="Q64">INDEX(MData[],MATCH(1,(MData[State Abbreviation]=$B64)*(MData[Report Date]=Q$59)*(MData[Preliminary or Updated]=$C$3)*(MData[Final Report]=$C$4),0),MATCH($C$2,MData[#Headers],0))</f>
        <v>14078007</v>
      </c>
      <c r="R64" s="15">
        <f t="shared" si="2"/>
        <v>13715733.5</v>
      </c>
    </row>
    <row r="65" spans="1:18" x14ac:dyDescent="0.35">
      <c r="A65">
        <v>6</v>
      </c>
      <c r="B65" s="4" t="s">
        <v>54</v>
      </c>
      <c r="C65" t="s">
        <v>55</v>
      </c>
      <c r="D65" s="12" t="str" cm="1">
        <f t="array" ref="D65">INDEX(MData[],MATCH(1,(MData[State Abbreviation]=$B65)*(MData[Report Date]=D$6)*(MData[Preliminary or Updated]=$C$3)*(MData[Final Report]=$C$4),0),MATCH($D$5,MData[#Headers],0))</f>
        <v>Y</v>
      </c>
      <c r="E65" s="12" t="str" cm="1">
        <f t="array" ref="E65">INDEX(MData[],MATCH(1,(MData[State Abbreviation]=$B65)*(MData[Report Date]=E$6)*(MData[Preliminary or Updated]=$C$3)*(MData[Final Report]=$C$4),0),MATCH($D$5,MData[#Headers],0))</f>
        <v>Y</v>
      </c>
      <c r="F65" cm="1">
        <f t="array" ref="F65">INDEX(MData[],MATCH(1,(MData[State Abbreviation]=$B65)*(MData[Report Date]=F$59)*(MData[Preliminary or Updated]=$C$3)*(MData[Final Report]=$C$4),0),MATCH($C$2,MData[#Headers],0))</f>
        <v>1598614</v>
      </c>
      <c r="G65" cm="1">
        <f t="array" ref="G65">INDEX(MData[],MATCH(1,(MData[State Abbreviation]=$B65)*(MData[Report Date]=G$59)*(MData[Preliminary or Updated]=$C$3)*(MData[Final Report]=$C$4),0),MATCH($C$2,MData[#Headers],0))</f>
        <v>1604957</v>
      </c>
      <c r="H65" cm="1">
        <f t="array" ref="H65">INDEX(MData[],MATCH(1,(MData[State Abbreviation]=$B65)*(MData[Report Date]=H$59)*(MData[Preliminary or Updated]=$C$3)*(MData[Final Report]=$C$4),0),MATCH($C$2,MData[#Headers],0))</f>
        <v>1613405</v>
      </c>
      <c r="I65" cm="1">
        <f t="array" ref="I65">INDEX(MData[],MATCH(1,(MData[State Abbreviation]=$B65)*(MData[Report Date]=I$59)*(MData[Preliminary or Updated]=$C$3)*(MData[Final Report]=$C$4),0),MATCH($C$2,MData[#Headers],0))</f>
        <v>1620385</v>
      </c>
      <c r="J65" cm="1">
        <f t="array" ref="J65">INDEX(MData[],MATCH(1,(MData[State Abbreviation]=$B65)*(MData[Report Date]=J$59)*(MData[Preliminary or Updated]=$C$3)*(MData[Final Report]=$C$4),0),MATCH($C$2,MData[#Headers],0))</f>
        <v>1625864</v>
      </c>
      <c r="K65" cm="1">
        <f t="array" ref="K65">INDEX(MData[],MATCH(1,(MData[State Abbreviation]=$B65)*(MData[Report Date]=K$59)*(MData[Preliminary or Updated]=$C$3)*(MData[Final Report]=$C$4),0),MATCH($C$2,MData[#Headers],0))</f>
        <v>1635385</v>
      </c>
      <c r="L65" cm="1">
        <f t="array" ref="L65">INDEX(MData[],MATCH(1,(MData[State Abbreviation]=$B65)*(MData[Report Date]=L$59)*(MData[Preliminary or Updated]=$C$3)*(MData[Final Report]=$C$4),0),MATCH($C$2,MData[#Headers],0))</f>
        <v>1646836</v>
      </c>
      <c r="M65" cm="1">
        <f t="array" ref="M65">INDEX(MData[],MATCH(1,(MData[State Abbreviation]=$B65)*(MData[Report Date]=M$59)*(MData[Preliminary or Updated]=$C$3)*(MData[Final Report]=$C$4),0),MATCH($C$2,MData[#Headers],0))</f>
        <v>1656830</v>
      </c>
      <c r="N65" cm="1">
        <f t="array" ref="N65">INDEX(MData[],MATCH(1,(MData[State Abbreviation]=$B65)*(MData[Report Date]=N$59)*(MData[Preliminary or Updated]=$C$3)*(MData[Final Report]=$C$4),0),MATCH($C$2,MData[#Headers],0))</f>
        <v>1666668</v>
      </c>
      <c r="O65" cm="1">
        <f t="array" ref="O65">INDEX(MData[],MATCH(1,(MData[State Abbreviation]=$B65)*(MData[Report Date]=O$59)*(MData[Preliminary or Updated]=$C$3)*(MData[Final Report]=$C$4),0),MATCH($C$2,MData[#Headers],0))</f>
        <v>1676215</v>
      </c>
      <c r="P65" cm="1">
        <f t="array" ref="P65">INDEX(MData[],MATCH(1,(MData[State Abbreviation]=$B65)*(MData[Report Date]=P$59)*(MData[Preliminary or Updated]=$C$3)*(MData[Final Report]=$C$4),0),MATCH($C$2,MData[#Headers],0))</f>
        <v>1687184</v>
      </c>
      <c r="Q65" cm="1">
        <f t="array" ref="Q65">INDEX(MData[],MATCH(1,(MData[State Abbreviation]=$B65)*(MData[Report Date]=Q$59)*(MData[Preliminary or Updated]=$C$3)*(MData[Final Report]=$C$4),0),MATCH($C$2,MData[#Headers],0))</f>
        <v>1699630</v>
      </c>
      <c r="R65" s="15">
        <f t="shared" si="2"/>
        <v>1644331.0833333333</v>
      </c>
    </row>
    <row r="66" spans="1:18" x14ac:dyDescent="0.35">
      <c r="A66">
        <v>7</v>
      </c>
      <c r="B66" s="4" t="s">
        <v>56</v>
      </c>
      <c r="C66" t="s">
        <v>57</v>
      </c>
      <c r="D66" s="12" t="str" cm="1">
        <f t="array" ref="D66">INDEX(MData[],MATCH(1,(MData[State Abbreviation]=$B66)*(MData[Report Date]=D$6)*(MData[Preliminary or Updated]=$C$3)*(MData[Final Report]=$C$4),0),MATCH($D$5,MData[#Headers],0))</f>
        <v>Y</v>
      </c>
      <c r="E66" s="12" t="str" cm="1">
        <f t="array" ref="E66">INDEX(MData[],MATCH(1,(MData[State Abbreviation]=$B66)*(MData[Report Date]=E$6)*(MData[Preliminary or Updated]=$C$3)*(MData[Final Report]=$C$4),0),MATCH($D$5,MData[#Headers],0))</f>
        <v>Y</v>
      </c>
      <c r="F66" cm="1">
        <f t="array" ref="F66">INDEX(MData[],MATCH(1,(MData[State Abbreviation]=$B66)*(MData[Report Date]=F$59)*(MData[Preliminary or Updated]=$C$3)*(MData[Final Report]=$C$4),0),MATCH($C$2,MData[#Headers],0))</f>
        <v>969817</v>
      </c>
      <c r="G66" cm="1">
        <f t="array" ref="G66">INDEX(MData[],MATCH(1,(MData[State Abbreviation]=$B66)*(MData[Report Date]=G$59)*(MData[Preliminary or Updated]=$C$3)*(MData[Final Report]=$C$4),0),MATCH($C$2,MData[#Headers],0))</f>
        <v>971179</v>
      </c>
      <c r="H66" cm="1">
        <f t="array" ref="H66">INDEX(MData[],MATCH(1,(MData[State Abbreviation]=$B66)*(MData[Report Date]=H$59)*(MData[Preliminary or Updated]=$C$3)*(MData[Final Report]=$C$4),0),MATCH($C$2,MData[#Headers],0))</f>
        <v>971185</v>
      </c>
      <c r="I66" cm="1">
        <f t="array" ref="I66">INDEX(MData[],MATCH(1,(MData[State Abbreviation]=$B66)*(MData[Report Date]=I$59)*(MData[Preliminary or Updated]=$C$3)*(MData[Final Report]=$C$4),0),MATCH($C$2,MData[#Headers],0))</f>
        <v>971354</v>
      </c>
      <c r="J66" cm="1">
        <f t="array" ref="J66">INDEX(MData[],MATCH(1,(MData[State Abbreviation]=$B66)*(MData[Report Date]=J$59)*(MData[Preliminary or Updated]=$C$3)*(MData[Final Report]=$C$4),0),MATCH($C$2,MData[#Headers],0))</f>
        <v>974428</v>
      </c>
      <c r="K66" cm="1">
        <f t="array" ref="K66">INDEX(MData[],MATCH(1,(MData[State Abbreviation]=$B66)*(MData[Report Date]=K$59)*(MData[Preliminary or Updated]=$C$3)*(MData[Final Report]=$C$4),0),MATCH($C$2,MData[#Headers],0))</f>
        <v>974747</v>
      </c>
      <c r="L66" cm="1">
        <f t="array" ref="L66">INDEX(MData[],MATCH(1,(MData[State Abbreviation]=$B66)*(MData[Report Date]=L$59)*(MData[Preliminary or Updated]=$C$3)*(MData[Final Report]=$C$4),0),MATCH($C$2,MData[#Headers],0))</f>
        <v>979293</v>
      </c>
      <c r="M66" cm="1">
        <f t="array" ref="M66">INDEX(MData[],MATCH(1,(MData[State Abbreviation]=$B66)*(MData[Report Date]=M$59)*(MData[Preliminary or Updated]=$C$3)*(MData[Final Report]=$C$4),0),MATCH($C$2,MData[#Headers],0))</f>
        <v>985813</v>
      </c>
      <c r="N66" cm="1">
        <f t="array" ref="N66">INDEX(MData[],MATCH(1,(MData[State Abbreviation]=$B66)*(MData[Report Date]=N$59)*(MData[Preliminary or Updated]=$C$3)*(MData[Final Report]=$C$4),0),MATCH($C$2,MData[#Headers],0))</f>
        <v>993236</v>
      </c>
      <c r="O66" cm="1">
        <f t="array" ref="O66">INDEX(MData[],MATCH(1,(MData[State Abbreviation]=$B66)*(MData[Report Date]=O$59)*(MData[Preliminary or Updated]=$C$3)*(MData[Final Report]=$C$4),0),MATCH($C$2,MData[#Headers],0))</f>
        <v>998216</v>
      </c>
      <c r="P66" cm="1">
        <f t="array" ref="P66">INDEX(MData[],MATCH(1,(MData[State Abbreviation]=$B66)*(MData[Report Date]=P$59)*(MData[Preliminary or Updated]=$C$3)*(MData[Final Report]=$C$4),0),MATCH($C$2,MData[#Headers],0))</f>
        <v>1002567</v>
      </c>
      <c r="Q66" cm="1">
        <f t="array" ref="Q66">INDEX(MData[],MATCH(1,(MData[State Abbreviation]=$B66)*(MData[Report Date]=Q$59)*(MData[Preliminary or Updated]=$C$3)*(MData[Final Report]=$C$4),0),MATCH($C$2,MData[#Headers],0))</f>
        <v>1008718</v>
      </c>
      <c r="R66" s="15">
        <f t="shared" si="2"/>
        <v>983379.41666666663</v>
      </c>
    </row>
    <row r="67" spans="1:18" x14ac:dyDescent="0.35">
      <c r="A67">
        <v>8</v>
      </c>
      <c r="B67" s="4" t="s">
        <v>70</v>
      </c>
      <c r="C67" t="s">
        <v>71</v>
      </c>
      <c r="D67" s="12" t="str" cm="1">
        <f t="array" ref="D67">INDEX(MData[],MATCH(1,(MData[State Abbreviation]=$B67)*(MData[Report Date]=D$6)*(MData[Preliminary or Updated]=$C$3)*(MData[Final Report]=$C$4),0),MATCH($D$5,MData[#Headers],0))</f>
        <v>Y</v>
      </c>
      <c r="E67" s="12" t="str" cm="1">
        <f t="array" ref="E67">INDEX(MData[],MATCH(1,(MData[State Abbreviation]=$B67)*(MData[Report Date]=E$6)*(MData[Preliminary or Updated]=$C$3)*(MData[Final Report]=$C$4),0),MATCH($D$5,MData[#Headers],0))</f>
        <v>Y</v>
      </c>
      <c r="F67" cm="1">
        <f t="array" ref="F67">INDEX(MData[],MATCH(1,(MData[State Abbreviation]=$B67)*(MData[Report Date]=F$59)*(MData[Preliminary or Updated]=$C$3)*(MData[Final Report]=$C$4),0),MATCH($C$2,MData[#Headers],0))</f>
        <v>280153</v>
      </c>
      <c r="G67" cm="1">
        <f t="array" ref="G67">INDEX(MData[],MATCH(1,(MData[State Abbreviation]=$B67)*(MData[Report Date]=G$59)*(MData[Preliminary or Updated]=$C$3)*(MData[Final Report]=$C$4),0),MATCH($C$2,MData[#Headers],0))</f>
        <v>282299</v>
      </c>
      <c r="H67" cm="1">
        <f t="array" ref="H67">INDEX(MData[],MATCH(1,(MData[State Abbreviation]=$B67)*(MData[Report Date]=H$59)*(MData[Preliminary or Updated]=$C$3)*(MData[Final Report]=$C$4),0),MATCH($C$2,MData[#Headers],0))</f>
        <v>283950</v>
      </c>
      <c r="I67" cm="1">
        <f t="array" ref="I67">INDEX(MData[],MATCH(1,(MData[State Abbreviation]=$B67)*(MData[Report Date]=I$59)*(MData[Preliminary or Updated]=$C$3)*(MData[Final Report]=$C$4),0),MATCH($C$2,MData[#Headers],0))</f>
        <v>285541</v>
      </c>
      <c r="J67" cm="1">
        <f t="array" ref="J67">INDEX(MData[],MATCH(1,(MData[State Abbreviation]=$B67)*(MData[Report Date]=J$59)*(MData[Preliminary or Updated]=$C$3)*(MData[Final Report]=$C$4),0),MATCH($C$2,MData[#Headers],0))</f>
        <v>287300</v>
      </c>
      <c r="K67" cm="1">
        <f t="array" ref="K67">INDEX(MData[],MATCH(1,(MData[State Abbreviation]=$B67)*(MData[Report Date]=K$59)*(MData[Preliminary or Updated]=$C$3)*(MData[Final Report]=$C$4),0),MATCH($C$2,MData[#Headers],0))</f>
        <v>289032</v>
      </c>
      <c r="L67" cm="1">
        <f t="array" ref="L67">INDEX(MData[],MATCH(1,(MData[State Abbreviation]=$B67)*(MData[Report Date]=L$59)*(MData[Preliminary or Updated]=$C$3)*(MData[Final Report]=$C$4),0),MATCH($C$2,MData[#Headers],0))</f>
        <v>290979</v>
      </c>
      <c r="M67" cm="1">
        <f t="array" ref="M67">INDEX(MData[],MATCH(1,(MData[State Abbreviation]=$B67)*(MData[Report Date]=M$59)*(MData[Preliminary or Updated]=$C$3)*(MData[Final Report]=$C$4),0),MATCH($C$2,MData[#Headers],0))</f>
        <v>293136</v>
      </c>
      <c r="N67" cm="1">
        <f t="array" ref="N67">INDEX(MData[],MATCH(1,(MData[State Abbreviation]=$B67)*(MData[Report Date]=N$59)*(MData[Preliminary or Updated]=$C$3)*(MData[Final Report]=$C$4),0),MATCH($C$2,MData[#Headers],0))</f>
        <v>294956</v>
      </c>
      <c r="O67" cm="1">
        <f t="array" ref="O67">INDEX(MData[],MATCH(1,(MData[State Abbreviation]=$B67)*(MData[Report Date]=O$59)*(MData[Preliminary or Updated]=$C$3)*(MData[Final Report]=$C$4),0),MATCH($C$2,MData[#Headers],0))</f>
        <v>296811</v>
      </c>
      <c r="P67" cm="1">
        <f t="array" ref="P67">INDEX(MData[],MATCH(1,(MData[State Abbreviation]=$B67)*(MData[Report Date]=P$59)*(MData[Preliminary or Updated]=$C$3)*(MData[Final Report]=$C$4),0),MATCH($C$2,MData[#Headers],0))</f>
        <v>298221</v>
      </c>
      <c r="Q67" cm="1">
        <f t="array" ref="Q67">INDEX(MData[],MATCH(1,(MData[State Abbreviation]=$B67)*(MData[Report Date]=Q$59)*(MData[Preliminary or Updated]=$C$3)*(MData[Final Report]=$C$4),0),MATCH($C$2,MData[#Headers],0))</f>
        <v>300480</v>
      </c>
      <c r="R67" s="15">
        <f t="shared" si="2"/>
        <v>290238.16666666669</v>
      </c>
    </row>
    <row r="68" spans="1:18" x14ac:dyDescent="0.35">
      <c r="A68">
        <v>9</v>
      </c>
      <c r="B68" s="4" t="s">
        <v>72</v>
      </c>
      <c r="C68" t="s">
        <v>73</v>
      </c>
      <c r="D68" s="12" t="str" cm="1">
        <f t="array" ref="D68">INDEX(MData[],MATCH(1,(MData[State Abbreviation]=$B68)*(MData[Report Date]=D$6)*(MData[Preliminary or Updated]=$C$3)*(MData[Final Report]=$C$4),0),MATCH($D$5,MData[#Headers],0))</f>
        <v>Y</v>
      </c>
      <c r="E68" s="12" t="str" cm="1">
        <f t="array" ref="E68">INDEX(MData[],MATCH(1,(MData[State Abbreviation]=$B68)*(MData[Report Date]=E$6)*(MData[Preliminary or Updated]=$C$3)*(MData[Final Report]=$C$4),0),MATCH($D$5,MData[#Headers],0))</f>
        <v>Y</v>
      </c>
      <c r="F68" cm="1">
        <f t="array" ref="F68">INDEX(MData[],MATCH(1,(MData[State Abbreviation]=$B68)*(MData[Report Date]=F$59)*(MData[Preliminary or Updated]=$C$3)*(MData[Final Report]=$C$4),0),MATCH($C$2,MData[#Headers],0))</f>
        <v>277586</v>
      </c>
      <c r="G68" cm="1">
        <f t="array" ref="G68">INDEX(MData[],MATCH(1,(MData[State Abbreviation]=$B68)*(MData[Report Date]=G$59)*(MData[Preliminary or Updated]=$C$3)*(MData[Final Report]=$C$4),0),MATCH($C$2,MData[#Headers],0))</f>
        <v>278984</v>
      </c>
      <c r="H68" cm="1">
        <f t="array" ref="H68">INDEX(MData[],MATCH(1,(MData[State Abbreviation]=$B68)*(MData[Report Date]=H$59)*(MData[Preliminary or Updated]=$C$3)*(MData[Final Report]=$C$4),0),MATCH($C$2,MData[#Headers],0))</f>
        <v>279965</v>
      </c>
      <c r="I68" cm="1">
        <f t="array" ref="I68">INDEX(MData[],MATCH(1,(MData[State Abbreviation]=$B68)*(MData[Report Date]=I$59)*(MData[Preliminary or Updated]=$C$3)*(MData[Final Report]=$C$4),0),MATCH($C$2,MData[#Headers],0))</f>
        <v>283267</v>
      </c>
      <c r="J68" cm="1">
        <f t="array" ref="J68">INDEX(MData[],MATCH(1,(MData[State Abbreviation]=$B68)*(MData[Report Date]=J$59)*(MData[Preliminary or Updated]=$C$3)*(MData[Final Report]=$C$4),0),MATCH($C$2,MData[#Headers],0))</f>
        <v>285248</v>
      </c>
      <c r="K68" cm="1">
        <f t="array" ref="K68">INDEX(MData[],MATCH(1,(MData[State Abbreviation]=$B68)*(MData[Report Date]=K$59)*(MData[Preliminary or Updated]=$C$3)*(MData[Final Report]=$C$4),0),MATCH($C$2,MData[#Headers],0))</f>
        <v>286000</v>
      </c>
      <c r="L68" cm="1">
        <f t="array" ref="L68">INDEX(MData[],MATCH(1,(MData[State Abbreviation]=$B68)*(MData[Report Date]=L$59)*(MData[Preliminary or Updated]=$C$3)*(MData[Final Report]=$C$4),0),MATCH($C$2,MData[#Headers],0))</f>
        <v>286672</v>
      </c>
      <c r="M68" cm="1">
        <f t="array" ref="M68">INDEX(MData[],MATCH(1,(MData[State Abbreviation]=$B68)*(MData[Report Date]=M$59)*(MData[Preliminary or Updated]=$C$3)*(MData[Final Report]=$C$4),0),MATCH($C$2,MData[#Headers],0))</f>
        <v>287984</v>
      </c>
      <c r="N68" cm="1">
        <f t="array" ref="N68">INDEX(MData[],MATCH(1,(MData[State Abbreviation]=$B68)*(MData[Report Date]=N$59)*(MData[Preliminary or Updated]=$C$3)*(MData[Final Report]=$C$4),0),MATCH($C$2,MData[#Headers],0))</f>
        <v>289546</v>
      </c>
      <c r="O68" cm="1">
        <f t="array" ref="O68">INDEX(MData[],MATCH(1,(MData[State Abbreviation]=$B68)*(MData[Report Date]=O$59)*(MData[Preliminary or Updated]=$C$3)*(MData[Final Report]=$C$4),0),MATCH($C$2,MData[#Headers],0))</f>
        <v>290430</v>
      </c>
      <c r="P68" cm="1">
        <f t="array" ref="P68">INDEX(MData[],MATCH(1,(MData[State Abbreviation]=$B68)*(MData[Report Date]=P$59)*(MData[Preliminary or Updated]=$C$3)*(MData[Final Report]=$C$4),0),MATCH($C$2,MData[#Headers],0))</f>
        <v>291227</v>
      </c>
      <c r="Q68" cm="1">
        <f t="array" ref="Q68">INDEX(MData[],MATCH(1,(MData[State Abbreviation]=$B68)*(MData[Report Date]=Q$59)*(MData[Preliminary or Updated]=$C$3)*(MData[Final Report]=$C$4),0),MATCH($C$2,MData[#Headers],0))</f>
        <v>292727</v>
      </c>
      <c r="R68" s="15">
        <f t="shared" si="2"/>
        <v>285803</v>
      </c>
    </row>
    <row r="69" spans="1:18" x14ac:dyDescent="0.35">
      <c r="A69">
        <v>10</v>
      </c>
      <c r="B69" s="4" t="s">
        <v>75</v>
      </c>
      <c r="C69" t="s">
        <v>76</v>
      </c>
      <c r="D69" s="12" t="str" cm="1">
        <f t="array" ref="D69">INDEX(MData[],MATCH(1,(MData[State Abbreviation]=$B69)*(MData[Report Date]=D$6)*(MData[Preliminary or Updated]=$C$3)*(MData[Final Report]=$C$4),0),MATCH($D$5,MData[#Headers],0))</f>
        <v>N</v>
      </c>
      <c r="E69" s="12" t="str" cm="1">
        <f t="array" ref="E69">INDEX(MData[],MATCH(1,(MData[State Abbreviation]=$B69)*(MData[Report Date]=E$6)*(MData[Preliminary or Updated]=$C$3)*(MData[Final Report]=$C$4),0),MATCH($D$5,MData[#Headers],0))</f>
        <v>N</v>
      </c>
      <c r="F69" cm="1">
        <f t="array" ref="F69">INDEX(MData[],MATCH(1,(MData[State Abbreviation]=$B69)*(MData[Report Date]=F$59)*(MData[Preliminary or Updated]=$C$3)*(MData[Final Report]=$C$4),0),MATCH($C$2,MData[#Headers],0))</f>
        <v>4539216</v>
      </c>
      <c r="G69" cm="1">
        <f t="array" ref="G69">INDEX(MData[],MATCH(1,(MData[State Abbreviation]=$B69)*(MData[Report Date]=G$59)*(MData[Preliminary or Updated]=$C$3)*(MData[Final Report]=$C$4),0),MATCH($C$2,MData[#Headers],0))</f>
        <v>4564104</v>
      </c>
      <c r="H69" cm="1">
        <f t="array" ref="H69">INDEX(MData[],MATCH(1,(MData[State Abbreviation]=$B69)*(MData[Report Date]=H$59)*(MData[Preliminary or Updated]=$C$3)*(MData[Final Report]=$C$4),0),MATCH($C$2,MData[#Headers],0))</f>
        <v>4596546</v>
      </c>
      <c r="I69" cm="1">
        <f t="array" ref="I69">INDEX(MData[],MATCH(1,(MData[State Abbreviation]=$B69)*(MData[Report Date]=I$59)*(MData[Preliminary or Updated]=$C$3)*(MData[Final Report]=$C$4),0),MATCH($C$2,MData[#Headers],0))</f>
        <v>4631017</v>
      </c>
      <c r="J69" cm="1">
        <f t="array" ref="J69">INDEX(MData[],MATCH(1,(MData[State Abbreviation]=$B69)*(MData[Report Date]=J$59)*(MData[Preliminary or Updated]=$C$3)*(MData[Final Report]=$C$4),0),MATCH($C$2,MData[#Headers],0))</f>
        <v>4670235</v>
      </c>
      <c r="K69" cm="1">
        <f t="array" ref="K69">INDEX(MData[],MATCH(1,(MData[State Abbreviation]=$B69)*(MData[Report Date]=K$59)*(MData[Preliminary or Updated]=$C$3)*(MData[Final Report]=$C$4),0),MATCH($C$2,MData[#Headers],0))</f>
        <v>4704468</v>
      </c>
      <c r="L69" cm="1">
        <f t="array" ref="L69">INDEX(MData[],MATCH(1,(MData[State Abbreviation]=$B69)*(MData[Report Date]=L$59)*(MData[Preliminary or Updated]=$C$3)*(MData[Final Report]=$C$4),0),MATCH($C$2,MData[#Headers],0))</f>
        <v>4734996</v>
      </c>
      <c r="M69" cm="1">
        <f t="array" ref="M69">INDEX(MData[],MATCH(1,(MData[State Abbreviation]=$B69)*(MData[Report Date]=M$59)*(MData[Preliminary or Updated]=$C$3)*(MData[Final Report]=$C$4),0),MATCH($C$2,MData[#Headers],0))</f>
        <v>4773338</v>
      </c>
      <c r="N69" cm="1">
        <f t="array" ref="N69">INDEX(MData[],MATCH(1,(MData[State Abbreviation]=$B69)*(MData[Report Date]=N$59)*(MData[Preliminary or Updated]=$C$3)*(MData[Final Report]=$C$4),0),MATCH($C$2,MData[#Headers],0))</f>
        <v>4796092</v>
      </c>
      <c r="O69" cm="1">
        <f t="array" ref="O69">INDEX(MData[],MATCH(1,(MData[State Abbreviation]=$B69)*(MData[Report Date]=O$59)*(MData[Preliminary or Updated]=$C$3)*(MData[Final Report]=$C$4),0),MATCH($C$2,MData[#Headers],0))</f>
        <v>4828580</v>
      </c>
      <c r="P69" cm="1">
        <f t="array" ref="P69">INDEX(MData[],MATCH(1,(MData[State Abbreviation]=$B69)*(MData[Report Date]=P$59)*(MData[Preliminary or Updated]=$C$3)*(MData[Final Report]=$C$4),0),MATCH($C$2,MData[#Headers],0))</f>
        <v>4851799</v>
      </c>
      <c r="Q69" cm="1">
        <f t="array" ref="Q69">INDEX(MData[],MATCH(1,(MData[State Abbreviation]=$B69)*(MData[Report Date]=Q$59)*(MData[Preliminary or Updated]=$C$3)*(MData[Final Report]=$C$4),0),MATCH($C$2,MData[#Headers],0))</f>
        <v>4883951</v>
      </c>
      <c r="R69" s="15">
        <f t="shared" si="2"/>
        <v>4714528.5</v>
      </c>
    </row>
    <row r="70" spans="1:18" x14ac:dyDescent="0.35">
      <c r="A70">
        <v>11</v>
      </c>
      <c r="B70" s="4" t="s">
        <v>80</v>
      </c>
      <c r="C70" t="s">
        <v>81</v>
      </c>
      <c r="D70" s="12" t="str" cm="1">
        <f t="array" ref="D70">INDEX(MData[],MATCH(1,(MData[State Abbreviation]=$B70)*(MData[Report Date]=D$6)*(MData[Preliminary or Updated]=$C$3)*(MData[Final Report]=$C$4),0),MATCH($D$5,MData[#Headers],0))</f>
        <v>N</v>
      </c>
      <c r="E70" s="12" t="str" cm="1">
        <f t="array" ref="E70">INDEX(MData[],MATCH(1,(MData[State Abbreviation]=$B70)*(MData[Report Date]=E$6)*(MData[Preliminary or Updated]=$C$3)*(MData[Final Report]=$C$4),0),MATCH($D$5,MData[#Headers],0))</f>
        <v>N</v>
      </c>
      <c r="F70" cm="1">
        <f t="array" ref="F70">INDEX(MData[],MATCH(1,(MData[State Abbreviation]=$B70)*(MData[Report Date]=F$59)*(MData[Preliminary or Updated]=$C$3)*(MData[Final Report]=$C$4),0),MATCH($C$2,MData[#Headers],0))</f>
        <v>2320281</v>
      </c>
      <c r="G70" cm="1">
        <f t="array" ref="G70">INDEX(MData[],MATCH(1,(MData[State Abbreviation]=$B70)*(MData[Report Date]=G$59)*(MData[Preliminary or Updated]=$C$3)*(MData[Final Report]=$C$4),0),MATCH($C$2,MData[#Headers],0))</f>
        <v>2335335</v>
      </c>
      <c r="H70" cm="1">
        <f t="array" ref="H70">INDEX(MData[],MATCH(1,(MData[State Abbreviation]=$B70)*(MData[Report Date]=H$59)*(MData[Preliminary or Updated]=$C$3)*(MData[Final Report]=$C$4),0),MATCH($C$2,MData[#Headers],0))</f>
        <v>2349817</v>
      </c>
      <c r="I70" cm="1">
        <f t="array" ref="I70">INDEX(MData[],MATCH(1,(MData[State Abbreviation]=$B70)*(MData[Report Date]=I$59)*(MData[Preliminary or Updated]=$C$3)*(MData[Final Report]=$C$4),0),MATCH($C$2,MData[#Headers],0))</f>
        <v>2358345</v>
      </c>
      <c r="J70" cm="1">
        <f t="array" ref="J70">INDEX(MData[],MATCH(1,(MData[State Abbreviation]=$B70)*(MData[Report Date]=J$59)*(MData[Preliminary or Updated]=$C$3)*(MData[Final Report]=$C$4),0),MATCH($C$2,MData[#Headers],0))</f>
        <v>2373707</v>
      </c>
      <c r="K70" cm="1">
        <f t="array" ref="K70">INDEX(MData[],MATCH(1,(MData[State Abbreviation]=$B70)*(MData[Report Date]=K$59)*(MData[Preliminary or Updated]=$C$3)*(MData[Final Report]=$C$4),0),MATCH($C$2,MData[#Headers],0))</f>
        <v>2388803</v>
      </c>
      <c r="L70" cm="1">
        <f t="array" ref="L70">INDEX(MData[],MATCH(1,(MData[State Abbreviation]=$B70)*(MData[Report Date]=L$59)*(MData[Preliminary or Updated]=$C$3)*(MData[Final Report]=$C$4),0),MATCH($C$2,MData[#Headers],0))</f>
        <v>2405477</v>
      </c>
      <c r="M70" cm="1">
        <f t="array" ref="M70">INDEX(MData[],MATCH(1,(MData[State Abbreviation]=$B70)*(MData[Report Date]=M$59)*(MData[Preliminary or Updated]=$C$3)*(MData[Final Report]=$C$4),0),MATCH($C$2,MData[#Headers],0))</f>
        <v>2423690</v>
      </c>
      <c r="N70" cm="1">
        <f t="array" ref="N70">INDEX(MData[],MATCH(1,(MData[State Abbreviation]=$B70)*(MData[Report Date]=N$59)*(MData[Preliminary or Updated]=$C$3)*(MData[Final Report]=$C$4),0),MATCH($C$2,MData[#Headers],0))</f>
        <v>2438113</v>
      </c>
      <c r="O70" cm="1">
        <f t="array" ref="O70">INDEX(MData[],MATCH(1,(MData[State Abbreviation]=$B70)*(MData[Report Date]=O$59)*(MData[Preliminary or Updated]=$C$3)*(MData[Final Report]=$C$4),0),MATCH($C$2,MData[#Headers],0))</f>
        <v>2456252</v>
      </c>
      <c r="P70" cm="1">
        <f t="array" ref="P70">INDEX(MData[],MATCH(1,(MData[State Abbreviation]=$B70)*(MData[Report Date]=P$59)*(MData[Preliminary or Updated]=$C$3)*(MData[Final Report]=$C$4),0),MATCH($C$2,MData[#Headers],0))</f>
        <v>2474253</v>
      </c>
      <c r="Q70" cm="1">
        <f t="array" ref="Q70">INDEX(MData[],MATCH(1,(MData[State Abbreviation]=$B70)*(MData[Report Date]=Q$59)*(MData[Preliminary or Updated]=$C$3)*(MData[Final Report]=$C$4),0),MATCH($C$2,MData[#Headers],0))</f>
        <v>2485394</v>
      </c>
      <c r="R70" s="15">
        <f t="shared" si="2"/>
        <v>2400788.9166666665</v>
      </c>
    </row>
    <row r="71" spans="1:18" x14ac:dyDescent="0.35">
      <c r="A71">
        <v>12</v>
      </c>
      <c r="B71" s="4" t="s">
        <v>82</v>
      </c>
      <c r="C71" t="s">
        <v>83</v>
      </c>
      <c r="D71" s="12" t="str" cm="1">
        <f t="array" ref="D71">INDEX(MData[],MATCH(1,(MData[State Abbreviation]=$B71)*(MData[Report Date]=D$6)*(MData[Preliminary or Updated]=$C$3)*(MData[Final Report]=$C$4),0),MATCH($D$5,MData[#Headers],0))</f>
        <v>Y</v>
      </c>
      <c r="E71" s="12" t="str" cm="1">
        <f t="array" ref="E71">INDEX(MData[],MATCH(1,(MData[State Abbreviation]=$B71)*(MData[Report Date]=E$6)*(MData[Preliminary or Updated]=$C$3)*(MData[Final Report]=$C$4),0),MATCH($D$5,MData[#Headers],0))</f>
        <v>Y</v>
      </c>
      <c r="F71" cm="1">
        <f t="array" ref="F71">INDEX(MData[],MATCH(1,(MData[State Abbreviation]=$B71)*(MData[Report Date]=F$59)*(MData[Preliminary or Updated]=$C$3)*(MData[Final Report]=$C$4),0),MATCH($C$2,MData[#Headers],0))</f>
        <v>440394</v>
      </c>
      <c r="G71" cm="1">
        <f t="array" ref="G71">INDEX(MData[],MATCH(1,(MData[State Abbreviation]=$B71)*(MData[Report Date]=G$59)*(MData[Preliminary or Updated]=$C$3)*(MData[Final Report]=$C$4),0),MATCH($C$2,MData[#Headers],0))</f>
        <v>441896</v>
      </c>
      <c r="H71" cm="1">
        <f t="array" ref="H71">INDEX(MData[],MATCH(1,(MData[State Abbreviation]=$B71)*(MData[Report Date]=H$59)*(MData[Preliminary or Updated]=$C$3)*(MData[Final Report]=$C$4),0),MATCH($C$2,MData[#Headers],0))</f>
        <v>444463</v>
      </c>
      <c r="I71" cm="1">
        <f t="array" ref="I71">INDEX(MData[],MATCH(1,(MData[State Abbreviation]=$B71)*(MData[Report Date]=I$59)*(MData[Preliminary or Updated]=$C$3)*(MData[Final Report]=$C$4),0),MATCH($C$2,MData[#Headers],0))</f>
        <v>446467</v>
      </c>
      <c r="J71" cm="1">
        <f t="array" ref="J71">INDEX(MData[],MATCH(1,(MData[State Abbreviation]=$B71)*(MData[Report Date]=J$59)*(MData[Preliminary or Updated]=$C$3)*(MData[Final Report]=$C$4),0),MATCH($C$2,MData[#Headers],0))</f>
        <v>448383</v>
      </c>
      <c r="K71" cm="1">
        <f t="array" ref="K71">INDEX(MData[],MATCH(1,(MData[State Abbreviation]=$B71)*(MData[Report Date]=K$59)*(MData[Preliminary or Updated]=$C$3)*(MData[Final Report]=$C$4),0),MATCH($C$2,MData[#Headers],0))</f>
        <v>450481</v>
      </c>
      <c r="L71" cm="1">
        <f t="array" ref="L71">INDEX(MData[],MATCH(1,(MData[State Abbreviation]=$B71)*(MData[Report Date]=L$59)*(MData[Preliminary or Updated]=$C$3)*(MData[Final Report]=$C$4),0),MATCH($C$2,MData[#Headers],0))</f>
        <v>452696</v>
      </c>
      <c r="M71" cm="1">
        <f t="array" ref="M71">INDEX(MData[],MATCH(1,(MData[State Abbreviation]=$B71)*(MData[Report Date]=M$59)*(MData[Preliminary or Updated]=$C$3)*(MData[Final Report]=$C$4),0),MATCH($C$2,MData[#Headers],0))</f>
        <v>454990</v>
      </c>
      <c r="N71" cm="1">
        <f t="array" ref="N71">INDEX(MData[],MATCH(1,(MData[State Abbreviation]=$B71)*(MData[Report Date]=N$59)*(MData[Preliminary or Updated]=$C$3)*(MData[Final Report]=$C$4),0),MATCH($C$2,MData[#Headers],0))</f>
        <v>456658</v>
      </c>
      <c r="O71" cm="1">
        <f t="array" ref="O71">INDEX(MData[],MATCH(1,(MData[State Abbreviation]=$B71)*(MData[Report Date]=O$59)*(MData[Preliminary or Updated]=$C$3)*(MData[Final Report]=$C$4),0),MATCH($C$2,MData[#Headers],0))</f>
        <v>453133</v>
      </c>
      <c r="P71" cm="1">
        <f t="array" ref="P71">INDEX(MData[],MATCH(1,(MData[State Abbreviation]=$B71)*(MData[Report Date]=P$59)*(MData[Preliminary or Updated]=$C$3)*(MData[Final Report]=$C$4),0),MATCH($C$2,MData[#Headers],0))</f>
        <v>455533</v>
      </c>
      <c r="Q71" cm="1">
        <f t="array" ref="Q71">INDEX(MData[],MATCH(1,(MData[State Abbreviation]=$B71)*(MData[Report Date]=Q$59)*(MData[Preliminary or Updated]=$C$3)*(MData[Final Report]=$C$4),0),MATCH($C$2,MData[#Headers],0))</f>
        <v>459261</v>
      </c>
      <c r="R71" s="15">
        <f t="shared" si="2"/>
        <v>450362.91666666669</v>
      </c>
    </row>
    <row r="72" spans="1:18" x14ac:dyDescent="0.35">
      <c r="A72">
        <v>13</v>
      </c>
      <c r="B72" s="4" t="s">
        <v>84</v>
      </c>
      <c r="C72" t="s">
        <v>85</v>
      </c>
      <c r="D72" s="12" t="str" cm="1">
        <f t="array" ref="D72">INDEX(MData[],MATCH(1,(MData[State Abbreviation]=$B72)*(MData[Report Date]=D$6)*(MData[Preliminary or Updated]=$C$3)*(MData[Final Report]=$C$4),0),MATCH($D$5,MData[#Headers],0))</f>
        <v>Y</v>
      </c>
      <c r="E72" s="12" t="str" cm="1">
        <f t="array" ref="E72">INDEX(MData[],MATCH(1,(MData[State Abbreviation]=$B72)*(MData[Report Date]=E$6)*(MData[Preliminary or Updated]=$C$3)*(MData[Final Report]=$C$4),0),MATCH($D$5,MData[#Headers],0))</f>
        <v>Y</v>
      </c>
      <c r="F72" cm="1">
        <f t="array" ref="F72">INDEX(MData[],MATCH(1,(MData[State Abbreviation]=$B72)*(MData[Report Date]=F$59)*(MData[Preliminary or Updated]=$C$3)*(MData[Final Report]=$C$4),0),MATCH($C$2,MData[#Headers],0))</f>
        <v>413410</v>
      </c>
      <c r="G72" cm="1">
        <f t="array" ref="G72">INDEX(MData[],MATCH(1,(MData[State Abbreviation]=$B72)*(MData[Report Date]=G$59)*(MData[Preliminary or Updated]=$C$3)*(MData[Final Report]=$C$4),0),MATCH($C$2,MData[#Headers],0))</f>
        <v>412356</v>
      </c>
      <c r="H72" cm="1">
        <f t="array" ref="H72">INDEX(MData[],MATCH(1,(MData[State Abbreviation]=$B72)*(MData[Report Date]=H$59)*(MData[Preliminary or Updated]=$C$3)*(MData[Final Report]=$C$4),0),MATCH($C$2,MData[#Headers],0))</f>
        <v>415362</v>
      </c>
      <c r="I72" cm="1">
        <f t="array" ref="I72">INDEX(MData[],MATCH(1,(MData[State Abbreviation]=$B72)*(MData[Report Date]=I$59)*(MData[Preliminary or Updated]=$C$3)*(MData[Final Report]=$C$4),0),MATCH($C$2,MData[#Headers],0))</f>
        <v>417777</v>
      </c>
      <c r="J72" cm="1">
        <f t="array" ref="J72">INDEX(MData[],MATCH(1,(MData[State Abbreviation]=$B72)*(MData[Report Date]=J$59)*(MData[Preliminary or Updated]=$C$3)*(MData[Final Report]=$C$4),0),MATCH($C$2,MData[#Headers],0))</f>
        <v>419898</v>
      </c>
      <c r="K72" cm="1">
        <f t="array" ref="K72">INDEX(MData[],MATCH(1,(MData[State Abbreviation]=$B72)*(MData[Report Date]=K$59)*(MData[Preliminary or Updated]=$C$3)*(MData[Final Report]=$C$4),0),MATCH($C$2,MData[#Headers],0))</f>
        <v>426582</v>
      </c>
      <c r="L72" cm="1">
        <f t="array" ref="L72">INDEX(MData[],MATCH(1,(MData[State Abbreviation]=$B72)*(MData[Report Date]=L$59)*(MData[Preliminary or Updated]=$C$3)*(MData[Final Report]=$C$4),0),MATCH($C$2,MData[#Headers],0))</f>
        <v>430307</v>
      </c>
      <c r="M72" cm="1">
        <f t="array" ref="M72">INDEX(MData[],MATCH(1,(MData[State Abbreviation]=$B72)*(MData[Report Date]=M$59)*(MData[Preliminary or Updated]=$C$3)*(MData[Final Report]=$C$4),0),MATCH($C$2,MData[#Headers],0))</f>
        <v>432974</v>
      </c>
      <c r="N72" cm="1">
        <f t="array" ref="N72">INDEX(MData[],MATCH(1,(MData[State Abbreviation]=$B72)*(MData[Report Date]=N$59)*(MData[Preliminary or Updated]=$C$3)*(MData[Final Report]=$C$4),0),MATCH($C$2,MData[#Headers],0))</f>
        <v>436769</v>
      </c>
      <c r="O72" cm="1">
        <f t="array" ref="O72">INDEX(MData[],MATCH(1,(MData[State Abbreviation]=$B72)*(MData[Report Date]=O$59)*(MData[Preliminary or Updated]=$C$3)*(MData[Final Report]=$C$4),0),MATCH($C$2,MData[#Headers],0))</f>
        <v>445060</v>
      </c>
      <c r="P72" cm="1">
        <f t="array" ref="P72">INDEX(MData[],MATCH(1,(MData[State Abbreviation]=$B72)*(MData[Report Date]=P$59)*(MData[Preliminary or Updated]=$C$3)*(MData[Final Report]=$C$4),0),MATCH($C$2,MData[#Headers],0))</f>
        <v>449203</v>
      </c>
      <c r="Q72" cm="1">
        <f t="array" ref="Q72">INDEX(MData[],MATCH(1,(MData[State Abbreviation]=$B72)*(MData[Report Date]=Q$59)*(MData[Preliminary or Updated]=$C$3)*(MData[Final Report]=$C$4),0),MATCH($C$2,MData[#Headers],0))</f>
        <v>452903</v>
      </c>
      <c r="R72" s="15">
        <f t="shared" si="2"/>
        <v>429383.41666666669</v>
      </c>
    </row>
    <row r="73" spans="1:18" x14ac:dyDescent="0.35">
      <c r="A73">
        <v>14</v>
      </c>
      <c r="B73" s="4" t="s">
        <v>86</v>
      </c>
      <c r="C73" t="s">
        <v>87</v>
      </c>
      <c r="D73" s="12" t="str" cm="1">
        <f t="array" ref="D73">INDEX(MData[],MATCH(1,(MData[State Abbreviation]=$B73)*(MData[Report Date]=D$6)*(MData[Preliminary or Updated]=$C$3)*(MData[Final Report]=$C$4),0),MATCH($D$5,MData[#Headers],0))</f>
        <v>Y</v>
      </c>
      <c r="E73" s="12" t="str" cm="1">
        <f t="array" ref="E73">INDEX(MData[],MATCH(1,(MData[State Abbreviation]=$B73)*(MData[Report Date]=E$6)*(MData[Preliminary or Updated]=$C$3)*(MData[Final Report]=$C$4),0),MATCH($D$5,MData[#Headers],0))</f>
        <v>Y</v>
      </c>
      <c r="F73" cm="1">
        <f t="array" ref="F73">INDEX(MData[],MATCH(1,(MData[State Abbreviation]=$B73)*(MData[Report Date]=F$59)*(MData[Preliminary or Updated]=$C$3)*(MData[Final Report]=$C$4),0),MATCH($C$2,MData[#Headers],0))</f>
        <v>3577276</v>
      </c>
      <c r="G73" cm="1">
        <f t="array" ref="G73">INDEX(MData[],MATCH(1,(MData[State Abbreviation]=$B73)*(MData[Report Date]=G$59)*(MData[Preliminary or Updated]=$C$3)*(MData[Final Report]=$C$4),0),MATCH($C$2,MData[#Headers],0))</f>
        <v>3586291</v>
      </c>
      <c r="H73" cm="1">
        <f t="array" ref="H73">INDEX(MData[],MATCH(1,(MData[State Abbreviation]=$B73)*(MData[Report Date]=H$59)*(MData[Preliminary or Updated]=$C$3)*(MData[Final Report]=$C$4),0),MATCH($C$2,MData[#Headers],0))</f>
        <v>3602642</v>
      </c>
      <c r="I73" cm="1">
        <f t="array" ref="I73">INDEX(MData[],MATCH(1,(MData[State Abbreviation]=$B73)*(MData[Report Date]=I$59)*(MData[Preliminary or Updated]=$C$3)*(MData[Final Report]=$C$4),0),MATCH($C$2,MData[#Headers],0))</f>
        <v>3617664</v>
      </c>
      <c r="J73" cm="1">
        <f t="array" ref="J73">INDEX(MData[],MATCH(1,(MData[State Abbreviation]=$B73)*(MData[Report Date]=J$59)*(MData[Preliminary or Updated]=$C$3)*(MData[Final Report]=$C$4),0),MATCH($C$2,MData[#Headers],0))</f>
        <v>3634453</v>
      </c>
      <c r="K73" cm="1">
        <f t="array" ref="K73">INDEX(MData[],MATCH(1,(MData[State Abbreviation]=$B73)*(MData[Report Date]=K$59)*(MData[Preliminary or Updated]=$C$3)*(MData[Final Report]=$C$4),0),MATCH($C$2,MData[#Headers],0))</f>
        <v>3652784</v>
      </c>
      <c r="L73" cm="1">
        <f t="array" ref="L73">INDEX(MData[],MATCH(1,(MData[State Abbreviation]=$B73)*(MData[Report Date]=L$59)*(MData[Preliminary or Updated]=$C$3)*(MData[Final Report]=$C$4),0),MATCH($C$2,MData[#Headers],0))</f>
        <v>3675203</v>
      </c>
      <c r="M73" cm="1">
        <f t="array" ref="M73">INDEX(MData[],MATCH(1,(MData[State Abbreviation]=$B73)*(MData[Report Date]=M$59)*(MData[Preliminary or Updated]=$C$3)*(MData[Final Report]=$C$4),0),MATCH($C$2,MData[#Headers],0))</f>
        <v>3703488</v>
      </c>
      <c r="N73" cm="1">
        <f t="array" ref="N73">INDEX(MData[],MATCH(1,(MData[State Abbreviation]=$B73)*(MData[Report Date]=N$59)*(MData[Preliminary or Updated]=$C$3)*(MData[Final Report]=$C$4),0),MATCH($C$2,MData[#Headers],0))</f>
        <v>3722306</v>
      </c>
      <c r="O73" cm="1">
        <f t="array" ref="O73">INDEX(MData[],MATCH(1,(MData[State Abbreviation]=$B73)*(MData[Report Date]=O$59)*(MData[Preliminary or Updated]=$C$3)*(MData[Final Report]=$C$4),0),MATCH($C$2,MData[#Headers],0))</f>
        <v>3735580</v>
      </c>
      <c r="P73" cm="1">
        <f t="array" ref="P73">INDEX(MData[],MATCH(1,(MData[State Abbreviation]=$B73)*(MData[Report Date]=P$59)*(MData[Preliminary or Updated]=$C$3)*(MData[Final Report]=$C$4),0),MATCH($C$2,MData[#Headers],0))</f>
        <v>3759229</v>
      </c>
      <c r="Q73" cm="1">
        <f t="array" ref="Q73">INDEX(MData[],MATCH(1,(MData[State Abbreviation]=$B73)*(MData[Report Date]=Q$59)*(MData[Preliminary or Updated]=$C$3)*(MData[Final Report]=$C$4),0),MATCH($C$2,MData[#Headers],0))</f>
        <v>3788584</v>
      </c>
      <c r="R73" s="15">
        <f t="shared" si="2"/>
        <v>3671291.6666666665</v>
      </c>
    </row>
    <row r="74" spans="1:18" x14ac:dyDescent="0.35">
      <c r="A74">
        <v>15</v>
      </c>
      <c r="B74" s="4" t="s">
        <v>88</v>
      </c>
      <c r="C74" t="s">
        <v>89</v>
      </c>
      <c r="D74" s="12" t="str" cm="1">
        <f t="array" ref="D74">INDEX(MData[],MATCH(1,(MData[State Abbreviation]=$B74)*(MData[Report Date]=D$6)*(MData[Preliminary or Updated]=$C$3)*(MData[Final Report]=$C$4),0),MATCH($D$5,MData[#Headers],0))</f>
        <v>Y</v>
      </c>
      <c r="E74" s="12" t="str" cm="1">
        <f t="array" ref="E74">INDEX(MData[],MATCH(1,(MData[State Abbreviation]=$B74)*(MData[Report Date]=E$6)*(MData[Preliminary or Updated]=$C$3)*(MData[Final Report]=$C$4),0),MATCH($D$5,MData[#Headers],0))</f>
        <v>Y</v>
      </c>
      <c r="F74" cm="1">
        <f t="array" ref="F74">INDEX(MData[],MATCH(1,(MData[State Abbreviation]=$B74)*(MData[Report Date]=F$59)*(MData[Preliminary or Updated]=$C$3)*(MData[Final Report]=$C$4),0),MATCH($C$2,MData[#Headers],0))</f>
        <v>1879603</v>
      </c>
      <c r="G74" cm="1">
        <f t="array" ref="G74">INDEX(MData[],MATCH(1,(MData[State Abbreviation]=$B74)*(MData[Report Date]=G$59)*(MData[Preliminary or Updated]=$C$3)*(MData[Final Report]=$C$4),0),MATCH($C$2,MData[#Headers],0))</f>
        <v>1891119</v>
      </c>
      <c r="H74" cm="1">
        <f t="array" ref="H74">INDEX(MData[],MATCH(1,(MData[State Abbreviation]=$B74)*(MData[Report Date]=H$59)*(MData[Preliminary or Updated]=$C$3)*(MData[Final Report]=$C$4),0),MATCH($C$2,MData[#Headers],0))</f>
        <v>1904790</v>
      </c>
      <c r="I74" cm="1">
        <f t="array" ref="I74">INDEX(MData[],MATCH(1,(MData[State Abbreviation]=$B74)*(MData[Report Date]=I$59)*(MData[Preliminary or Updated]=$C$3)*(MData[Final Report]=$C$4),0),MATCH($C$2,MData[#Headers],0))</f>
        <v>1919037</v>
      </c>
      <c r="J74" cm="1">
        <f t="array" ref="J74">INDEX(MData[],MATCH(1,(MData[State Abbreviation]=$B74)*(MData[Report Date]=J$59)*(MData[Preliminary or Updated]=$C$3)*(MData[Final Report]=$C$4),0),MATCH($C$2,MData[#Headers],0))</f>
        <v>1931829</v>
      </c>
      <c r="K74" cm="1">
        <f t="array" ref="K74">INDEX(MData[],MATCH(1,(MData[State Abbreviation]=$B74)*(MData[Report Date]=K$59)*(MData[Preliminary or Updated]=$C$3)*(MData[Final Report]=$C$4),0),MATCH($C$2,MData[#Headers],0))</f>
        <v>1944084</v>
      </c>
      <c r="L74" cm="1">
        <f t="array" ref="L74">INDEX(MData[],MATCH(1,(MData[State Abbreviation]=$B74)*(MData[Report Date]=L$59)*(MData[Preliminary or Updated]=$C$3)*(MData[Final Report]=$C$4),0),MATCH($C$2,MData[#Headers],0))</f>
        <v>1954908</v>
      </c>
      <c r="M74" cm="1">
        <f t="array" ref="M74">INDEX(MData[],MATCH(1,(MData[State Abbreviation]=$B74)*(MData[Report Date]=M$59)*(MData[Preliminary or Updated]=$C$3)*(MData[Final Report]=$C$4),0),MATCH($C$2,MData[#Headers],0))</f>
        <v>1969831</v>
      </c>
      <c r="N74" cm="1">
        <f t="array" ref="N74">INDEX(MData[],MATCH(1,(MData[State Abbreviation]=$B74)*(MData[Report Date]=N$59)*(MData[Preliminary or Updated]=$C$3)*(MData[Final Report]=$C$4),0),MATCH($C$2,MData[#Headers],0))</f>
        <v>1981054</v>
      </c>
      <c r="O74" cm="1">
        <f t="array" ref="O74">INDEX(MData[],MATCH(1,(MData[State Abbreviation]=$B74)*(MData[Report Date]=O$59)*(MData[Preliminary or Updated]=$C$3)*(MData[Final Report]=$C$4),0),MATCH($C$2,MData[#Headers],0))</f>
        <v>1990371</v>
      </c>
      <c r="P74" cm="1">
        <f t="array" ref="P74">INDEX(MData[],MATCH(1,(MData[State Abbreviation]=$B74)*(MData[Report Date]=P$59)*(MData[Preliminary or Updated]=$C$3)*(MData[Final Report]=$C$4),0),MATCH($C$2,MData[#Headers],0))</f>
        <v>1998801</v>
      </c>
      <c r="Q74" cm="1">
        <f t="array" ref="Q74">INDEX(MData[],MATCH(1,(MData[State Abbreviation]=$B74)*(MData[Report Date]=Q$59)*(MData[Preliminary or Updated]=$C$3)*(MData[Final Report]=$C$4),0),MATCH($C$2,MData[#Headers],0))</f>
        <v>2005884</v>
      </c>
      <c r="R74" s="15">
        <f t="shared" si="2"/>
        <v>1947609.25</v>
      </c>
    </row>
    <row r="75" spans="1:18" x14ac:dyDescent="0.35">
      <c r="A75">
        <v>16</v>
      </c>
      <c r="B75" s="4" t="s">
        <v>90</v>
      </c>
      <c r="C75" t="s">
        <v>91</v>
      </c>
      <c r="D75" s="12" t="str" cm="1">
        <f t="array" ref="D75">INDEX(MData[],MATCH(1,(MData[State Abbreviation]=$B75)*(MData[Report Date]=D$6)*(MData[Preliminary or Updated]=$C$3)*(MData[Final Report]=$C$4),0),MATCH($D$5,MData[#Headers],0))</f>
        <v>Y</v>
      </c>
      <c r="E75" s="12" t="str" cm="1">
        <f t="array" ref="E75">INDEX(MData[],MATCH(1,(MData[State Abbreviation]=$B75)*(MData[Report Date]=E$6)*(MData[Preliminary or Updated]=$C$3)*(MData[Final Report]=$C$4),0),MATCH($D$5,MData[#Headers],0))</f>
        <v>Y</v>
      </c>
      <c r="F75" cm="1">
        <f t="array" ref="F75">INDEX(MData[],MATCH(1,(MData[State Abbreviation]=$B75)*(MData[Report Date]=F$59)*(MData[Preliminary or Updated]=$C$3)*(MData[Final Report]=$C$4),0),MATCH($C$2,MData[#Headers],0))</f>
        <v>810098</v>
      </c>
      <c r="G75" cm="1">
        <f t="array" ref="G75">INDEX(MData[],MATCH(1,(MData[State Abbreviation]=$B75)*(MData[Report Date]=G$59)*(MData[Preliminary or Updated]=$C$3)*(MData[Final Report]=$C$4),0),MATCH($C$2,MData[#Headers],0))</f>
        <v>812629</v>
      </c>
      <c r="H75" cm="1">
        <f t="array" ref="H75">INDEX(MData[],MATCH(1,(MData[State Abbreviation]=$B75)*(MData[Report Date]=H$59)*(MData[Preliminary or Updated]=$C$3)*(MData[Final Report]=$C$4),0),MATCH($C$2,MData[#Headers],0))</f>
        <v>815024</v>
      </c>
      <c r="I75" cm="1">
        <f t="array" ref="I75">INDEX(MData[],MATCH(1,(MData[State Abbreviation]=$B75)*(MData[Report Date]=I$59)*(MData[Preliminary or Updated]=$C$3)*(MData[Final Report]=$C$4),0),MATCH($C$2,MData[#Headers],0))</f>
        <v>818382</v>
      </c>
      <c r="J75" cm="1">
        <f t="array" ref="J75">INDEX(MData[],MATCH(1,(MData[State Abbreviation]=$B75)*(MData[Report Date]=J$59)*(MData[Preliminary or Updated]=$C$3)*(MData[Final Report]=$C$4),0),MATCH($C$2,MData[#Headers],0))</f>
        <v>820690</v>
      </c>
      <c r="K75" cm="1">
        <f t="array" ref="K75">INDEX(MData[],MATCH(1,(MData[State Abbreviation]=$B75)*(MData[Report Date]=K$59)*(MData[Preliminary or Updated]=$C$3)*(MData[Final Report]=$C$4),0),MATCH($C$2,MData[#Headers],0))</f>
        <v>823937</v>
      </c>
      <c r="L75" cm="1">
        <f t="array" ref="L75">INDEX(MData[],MATCH(1,(MData[State Abbreviation]=$B75)*(MData[Report Date]=L$59)*(MData[Preliminary or Updated]=$C$3)*(MData[Final Report]=$C$4),0),MATCH($C$2,MData[#Headers],0))</f>
        <v>828281</v>
      </c>
      <c r="M75" cm="1">
        <f t="array" ref="M75">INDEX(MData[],MATCH(1,(MData[State Abbreviation]=$B75)*(MData[Report Date]=M$59)*(MData[Preliminary or Updated]=$C$3)*(MData[Final Report]=$C$4),0),MATCH($C$2,MData[#Headers],0))</f>
        <v>833293</v>
      </c>
      <c r="N75" cm="1">
        <f t="array" ref="N75">INDEX(MData[],MATCH(1,(MData[State Abbreviation]=$B75)*(MData[Report Date]=N$59)*(MData[Preliminary or Updated]=$C$3)*(MData[Final Report]=$C$4),0),MATCH($C$2,MData[#Headers],0))</f>
        <v>837687</v>
      </c>
      <c r="O75" cm="1">
        <f t="array" ref="O75">INDEX(MData[],MATCH(1,(MData[State Abbreviation]=$B75)*(MData[Report Date]=O$59)*(MData[Preliminary or Updated]=$C$3)*(MData[Final Report]=$C$4),0),MATCH($C$2,MData[#Headers],0))</f>
        <v>841506</v>
      </c>
      <c r="P75" cm="1">
        <f t="array" ref="P75">INDEX(MData[],MATCH(1,(MData[State Abbreviation]=$B75)*(MData[Report Date]=P$59)*(MData[Preliminary or Updated]=$C$3)*(MData[Final Report]=$C$4),0),MATCH($C$2,MData[#Headers],0))</f>
        <v>845409</v>
      </c>
      <c r="Q75" cm="1">
        <f t="array" ref="Q75">INDEX(MData[],MATCH(1,(MData[State Abbreviation]=$B75)*(MData[Report Date]=Q$59)*(MData[Preliminary or Updated]=$C$3)*(MData[Final Report]=$C$4),0),MATCH($C$2,MData[#Headers],0))</f>
        <v>850906</v>
      </c>
      <c r="R75" s="15">
        <f t="shared" si="2"/>
        <v>828153.5</v>
      </c>
    </row>
    <row r="76" spans="1:18" x14ac:dyDescent="0.35">
      <c r="A76">
        <v>17</v>
      </c>
      <c r="B76" s="4" t="s">
        <v>93</v>
      </c>
      <c r="C76" t="s">
        <v>94</v>
      </c>
      <c r="D76" s="12" t="str" cm="1">
        <f t="array" ref="D76">INDEX(MData[],MATCH(1,(MData[State Abbreviation]=$B76)*(MData[Report Date]=D$6)*(MData[Preliminary or Updated]=$C$3)*(MData[Final Report]=$C$4),0),MATCH($D$5,MData[#Headers],0))</f>
        <v>N</v>
      </c>
      <c r="E76" s="12" t="str" cm="1">
        <f t="array" ref="E76">INDEX(MData[],MATCH(1,(MData[State Abbreviation]=$B76)*(MData[Report Date]=E$6)*(MData[Preliminary or Updated]=$C$3)*(MData[Final Report]=$C$4),0),MATCH($D$5,MData[#Headers],0))</f>
        <v>N</v>
      </c>
      <c r="F76" cm="1">
        <f t="array" ref="F76">INDEX(MData[],MATCH(1,(MData[State Abbreviation]=$B76)*(MData[Report Date]=F$59)*(MData[Preliminary or Updated]=$C$3)*(MData[Final Report]=$C$4),0),MATCH($C$2,MData[#Headers],0))</f>
        <v>466782</v>
      </c>
      <c r="G76" cm="1">
        <f t="array" ref="G76">INDEX(MData[],MATCH(1,(MData[State Abbreviation]=$B76)*(MData[Report Date]=G$59)*(MData[Preliminary or Updated]=$C$3)*(MData[Final Report]=$C$4),0),MATCH($C$2,MData[#Headers],0))</f>
        <v>474267</v>
      </c>
      <c r="H76" cm="1">
        <f t="array" ref="H76">INDEX(MData[],MATCH(1,(MData[State Abbreviation]=$B76)*(MData[Report Date]=H$59)*(MData[Preliminary or Updated]=$C$3)*(MData[Final Report]=$C$4),0),MATCH($C$2,MData[#Headers],0))</f>
        <v>481775</v>
      </c>
      <c r="I76" cm="1">
        <f t="array" ref="I76">INDEX(MData[],MATCH(1,(MData[State Abbreviation]=$B76)*(MData[Report Date]=I$59)*(MData[Preliminary or Updated]=$C$3)*(MData[Final Report]=$C$4),0),MATCH($C$2,MData[#Headers],0))</f>
        <v>494440</v>
      </c>
      <c r="J76" cm="1">
        <f t="array" ref="J76">INDEX(MData[],MATCH(1,(MData[State Abbreviation]=$B76)*(MData[Report Date]=J$59)*(MData[Preliminary or Updated]=$C$3)*(MData[Final Report]=$C$4),0),MATCH($C$2,MData[#Headers],0))</f>
        <v>485399</v>
      </c>
      <c r="K76" cm="1">
        <f t="array" ref="K76">INDEX(MData[],MATCH(1,(MData[State Abbreviation]=$B76)*(MData[Report Date]=K$59)*(MData[Preliminary or Updated]=$C$3)*(MData[Final Report]=$C$4),0),MATCH($C$2,MData[#Headers],0))</f>
        <v>488485</v>
      </c>
      <c r="L76" cm="1">
        <f t="array" ref="L76">INDEX(MData[],MATCH(1,(MData[State Abbreviation]=$B76)*(MData[Report Date]=L$59)*(MData[Preliminary or Updated]=$C$3)*(MData[Final Report]=$C$4),0),MATCH($C$2,MData[#Headers],0))</f>
        <v>491794</v>
      </c>
      <c r="M76" cm="1">
        <f t="array" ref="M76">INDEX(MData[],MATCH(1,(MData[State Abbreviation]=$B76)*(MData[Report Date]=M$59)*(MData[Preliminary or Updated]=$C$3)*(MData[Final Report]=$C$4),0),MATCH($C$2,MData[#Headers],0))</f>
        <v>494621</v>
      </c>
      <c r="N76" cm="1">
        <f t="array" ref="N76">INDEX(MData[],MATCH(1,(MData[State Abbreviation]=$B76)*(MData[Report Date]=N$59)*(MData[Preliminary or Updated]=$C$3)*(MData[Final Report]=$C$4),0),MATCH($C$2,MData[#Headers],0))</f>
        <v>496822</v>
      </c>
      <c r="O76" cm="1">
        <f t="array" ref="O76">INDEX(MData[],MATCH(1,(MData[State Abbreviation]=$B76)*(MData[Report Date]=O$59)*(MData[Preliminary or Updated]=$C$3)*(MData[Final Report]=$C$4),0),MATCH($C$2,MData[#Headers],0))</f>
        <v>500048</v>
      </c>
      <c r="P76" cm="1">
        <f t="array" ref="P76">INDEX(MData[],MATCH(1,(MData[State Abbreviation]=$B76)*(MData[Report Date]=P$59)*(MData[Preliminary or Updated]=$C$3)*(MData[Final Report]=$C$4),0),MATCH($C$2,MData[#Headers],0))</f>
        <v>502861</v>
      </c>
      <c r="Q76" cm="1">
        <f t="array" ref="Q76">INDEX(MData[],MATCH(1,(MData[State Abbreviation]=$B76)*(MData[Report Date]=Q$59)*(MData[Preliminary or Updated]=$C$3)*(MData[Final Report]=$C$4),0),MATCH($C$2,MData[#Headers],0))</f>
        <v>506037</v>
      </c>
      <c r="R76" s="15">
        <f t="shared" si="2"/>
        <v>490277.58333333331</v>
      </c>
    </row>
    <row r="77" spans="1:18" x14ac:dyDescent="0.35">
      <c r="A77">
        <v>18</v>
      </c>
      <c r="B77" s="4" t="s">
        <v>95</v>
      </c>
      <c r="C77" t="s">
        <v>96</v>
      </c>
      <c r="D77" s="12" t="str" cm="1">
        <f t="array" ref="D77">INDEX(MData[],MATCH(1,(MData[State Abbreviation]=$B77)*(MData[Report Date]=D$6)*(MData[Preliminary or Updated]=$C$3)*(MData[Final Report]=$C$4),0),MATCH($D$5,MData[#Headers],0))</f>
        <v>Y</v>
      </c>
      <c r="E77" s="12" t="str" cm="1">
        <f t="array" ref="E77">INDEX(MData[],MATCH(1,(MData[State Abbreviation]=$B77)*(MData[Report Date]=E$6)*(MData[Preliminary or Updated]=$C$3)*(MData[Final Report]=$C$4),0),MATCH($D$5,MData[#Headers],0))</f>
        <v>Y</v>
      </c>
      <c r="F77" cm="1">
        <f t="array" ref="F77">INDEX(MData[],MATCH(1,(MData[State Abbreviation]=$B77)*(MData[Report Date]=F$59)*(MData[Preliminary or Updated]=$C$3)*(MData[Final Report]=$C$4),0),MATCH($C$2,MData[#Headers],0))</f>
        <v>1533487</v>
      </c>
      <c r="G77" cm="1">
        <f t="array" ref="G77">INDEX(MData[],MATCH(1,(MData[State Abbreviation]=$B77)*(MData[Report Date]=G$59)*(MData[Preliminary or Updated]=$C$3)*(MData[Final Report]=$C$4),0),MATCH($C$2,MData[#Headers],0))</f>
        <v>1539226</v>
      </c>
      <c r="H77" cm="1">
        <f t="array" ref="H77">INDEX(MData[],MATCH(1,(MData[State Abbreviation]=$B77)*(MData[Report Date]=H$59)*(MData[Preliminary or Updated]=$C$3)*(MData[Final Report]=$C$4),0),MATCH($C$2,MData[#Headers],0))</f>
        <v>1545681</v>
      </c>
      <c r="I77" cm="1">
        <f t="array" ref="I77">INDEX(MData[],MATCH(1,(MData[State Abbreviation]=$B77)*(MData[Report Date]=I$59)*(MData[Preliminary or Updated]=$C$3)*(MData[Final Report]=$C$4),0),MATCH($C$2,MData[#Headers],0))</f>
        <v>1552886</v>
      </c>
      <c r="J77" cm="1">
        <f t="array" ref="J77">INDEX(MData[],MATCH(1,(MData[State Abbreviation]=$B77)*(MData[Report Date]=J$59)*(MData[Preliminary or Updated]=$C$3)*(MData[Final Report]=$C$4),0),MATCH($C$2,MData[#Headers],0))</f>
        <v>1560221</v>
      </c>
      <c r="K77" cm="1">
        <f t="array" ref="K77">INDEX(MData[],MATCH(1,(MData[State Abbreviation]=$B77)*(MData[Report Date]=K$59)*(MData[Preliminary or Updated]=$C$3)*(MData[Final Report]=$C$4),0),MATCH($C$2,MData[#Headers],0))</f>
        <v>1568276</v>
      </c>
      <c r="L77" cm="1">
        <f t="array" ref="L77">INDEX(MData[],MATCH(1,(MData[State Abbreviation]=$B77)*(MData[Report Date]=L$59)*(MData[Preliminary or Updated]=$C$3)*(MData[Final Report]=$C$4),0),MATCH($C$2,MData[#Headers],0))</f>
        <v>1576193</v>
      </c>
      <c r="M77" cm="1">
        <f t="array" ref="M77">INDEX(MData[],MATCH(1,(MData[State Abbreviation]=$B77)*(MData[Report Date]=M$59)*(MData[Preliminary or Updated]=$C$3)*(MData[Final Report]=$C$4),0),MATCH($C$2,MData[#Headers],0))</f>
        <v>1585244</v>
      </c>
      <c r="N77" cm="1">
        <f t="array" ref="N77">INDEX(MData[],MATCH(1,(MData[State Abbreviation]=$B77)*(MData[Report Date]=N$59)*(MData[Preliminary or Updated]=$C$3)*(MData[Final Report]=$C$4),0),MATCH($C$2,MData[#Headers],0))</f>
        <v>1592951</v>
      </c>
      <c r="O77" cm="1">
        <f t="array" ref="O77">INDEX(MData[],MATCH(1,(MData[State Abbreviation]=$B77)*(MData[Report Date]=O$59)*(MData[Preliminary or Updated]=$C$3)*(MData[Final Report]=$C$4),0),MATCH($C$2,MData[#Headers],0))</f>
        <v>1602820</v>
      </c>
      <c r="P77" cm="1">
        <f t="array" ref="P77">INDEX(MData[],MATCH(1,(MData[State Abbreviation]=$B77)*(MData[Report Date]=P$59)*(MData[Preliminary or Updated]=$C$3)*(MData[Final Report]=$C$4),0),MATCH($C$2,MData[#Headers],0))</f>
        <v>1610079</v>
      </c>
      <c r="Q77" cm="1">
        <f t="array" ref="Q77">INDEX(MData[],MATCH(1,(MData[State Abbreviation]=$B77)*(MData[Report Date]=Q$59)*(MData[Preliminary or Updated]=$C$3)*(MData[Final Report]=$C$4),0),MATCH($C$2,MData[#Headers],0))</f>
        <v>1618816</v>
      </c>
      <c r="R77" s="15">
        <f t="shared" si="2"/>
        <v>1573823.3333333333</v>
      </c>
    </row>
    <row r="78" spans="1:18" x14ac:dyDescent="0.35">
      <c r="A78">
        <v>19</v>
      </c>
      <c r="B78" s="4" t="s">
        <v>97</v>
      </c>
      <c r="C78" t="s">
        <v>98</v>
      </c>
      <c r="D78" s="12" t="str" cm="1">
        <f t="array" ref="D78">INDEX(MData[],MATCH(1,(MData[State Abbreviation]=$B78)*(MData[Report Date]=D$6)*(MData[Preliminary or Updated]=$C$3)*(MData[Final Report]=$C$4),0),MATCH($D$5,MData[#Headers],0))</f>
        <v>Y</v>
      </c>
      <c r="E78" s="12" t="str" cm="1">
        <f t="array" ref="E78">INDEX(MData[],MATCH(1,(MData[State Abbreviation]=$B78)*(MData[Report Date]=E$6)*(MData[Preliminary or Updated]=$C$3)*(MData[Final Report]=$C$4),0),MATCH($D$5,MData[#Headers],0))</f>
        <v>Y</v>
      </c>
      <c r="F78" cm="1">
        <f t="array" ref="F78">INDEX(MData[],MATCH(1,(MData[State Abbreviation]=$B78)*(MData[Report Date]=F$59)*(MData[Preliminary or Updated]=$C$3)*(MData[Final Report]=$C$4),0),MATCH($C$2,MData[#Headers],0))</f>
        <v>1816203</v>
      </c>
      <c r="G78" cm="1">
        <f t="array" ref="G78">INDEX(MData[],MATCH(1,(MData[State Abbreviation]=$B78)*(MData[Report Date]=G$59)*(MData[Preliminary or Updated]=$C$3)*(MData[Final Report]=$C$4),0),MATCH($C$2,MData[#Headers],0))</f>
        <v>1820198</v>
      </c>
      <c r="H78" cm="1">
        <f t="array" ref="H78">INDEX(MData[],MATCH(1,(MData[State Abbreviation]=$B78)*(MData[Report Date]=H$59)*(MData[Preliminary or Updated]=$C$3)*(MData[Final Report]=$C$4),0),MATCH($C$2,MData[#Headers],0))</f>
        <v>1826674</v>
      </c>
      <c r="I78" cm="1">
        <f t="array" ref="I78">INDEX(MData[],MATCH(1,(MData[State Abbreviation]=$B78)*(MData[Report Date]=I$59)*(MData[Preliminary or Updated]=$C$3)*(MData[Final Report]=$C$4),0),MATCH($C$2,MData[#Headers],0))</f>
        <v>1833628</v>
      </c>
      <c r="J78" cm="1">
        <f t="array" ref="J78">INDEX(MData[],MATCH(1,(MData[State Abbreviation]=$B78)*(MData[Report Date]=J$59)*(MData[Preliminary or Updated]=$C$3)*(MData[Final Report]=$C$4),0),MATCH($C$2,MData[#Headers],0))</f>
        <v>1844912</v>
      </c>
      <c r="K78" cm="1">
        <f t="array" ref="K78">INDEX(MData[],MATCH(1,(MData[State Abbreviation]=$B78)*(MData[Report Date]=K$59)*(MData[Preliminary or Updated]=$C$3)*(MData[Final Report]=$C$4),0),MATCH($C$2,MData[#Headers],0))</f>
        <v>1850247</v>
      </c>
      <c r="L78" cm="1">
        <f t="array" ref="L78">INDEX(MData[],MATCH(1,(MData[State Abbreviation]=$B78)*(MData[Report Date]=L$59)*(MData[Preliminary or Updated]=$C$3)*(MData[Final Report]=$C$4),0),MATCH($C$2,MData[#Headers],0))</f>
        <v>1858130</v>
      </c>
      <c r="M78" cm="1">
        <f t="array" ref="M78">INDEX(MData[],MATCH(1,(MData[State Abbreviation]=$B78)*(MData[Report Date]=M$59)*(MData[Preliminary or Updated]=$C$3)*(MData[Final Report]=$C$4),0),MATCH($C$2,MData[#Headers],0))</f>
        <v>1866372</v>
      </c>
      <c r="N78" cm="1">
        <f t="array" ref="N78">INDEX(MData[],MATCH(1,(MData[State Abbreviation]=$B78)*(MData[Report Date]=N$59)*(MData[Preliminary or Updated]=$C$3)*(MData[Final Report]=$C$4),0),MATCH($C$2,MData[#Headers],0))</f>
        <v>1872410</v>
      </c>
      <c r="O78" cm="1">
        <f t="array" ref="O78">INDEX(MData[],MATCH(1,(MData[State Abbreviation]=$B78)*(MData[Report Date]=O$59)*(MData[Preliminary or Updated]=$C$3)*(MData[Final Report]=$C$4),0),MATCH($C$2,MData[#Headers],0))</f>
        <v>1878473</v>
      </c>
      <c r="P78" cm="1">
        <f t="array" ref="P78">INDEX(MData[],MATCH(1,(MData[State Abbreviation]=$B78)*(MData[Report Date]=P$59)*(MData[Preliminary or Updated]=$C$3)*(MData[Final Report]=$C$4),0),MATCH($C$2,MData[#Headers],0))</f>
        <v>1887502</v>
      </c>
      <c r="Q78" cm="1">
        <f t="array" ref="Q78">INDEX(MData[],MATCH(1,(MData[State Abbreviation]=$B78)*(MData[Report Date]=Q$59)*(MData[Preliminary or Updated]=$C$3)*(MData[Final Report]=$C$4),0),MATCH($C$2,MData[#Headers],0))</f>
        <v>1896206</v>
      </c>
      <c r="R78" s="15">
        <f t="shared" si="2"/>
        <v>1854246.25</v>
      </c>
    </row>
    <row r="79" spans="1:18" x14ac:dyDescent="0.35">
      <c r="A79">
        <v>20</v>
      </c>
      <c r="B79" s="4" t="s">
        <v>99</v>
      </c>
      <c r="C79" t="s">
        <v>100</v>
      </c>
      <c r="D79" s="12" t="str" cm="1">
        <f t="array" ref="D79">INDEX(MData[],MATCH(1,(MData[State Abbreviation]=$B79)*(MData[Report Date]=D$6)*(MData[Preliminary or Updated]=$C$3)*(MData[Final Report]=$C$4),0),MATCH($D$5,MData[#Headers],0))</f>
        <v>Y</v>
      </c>
      <c r="E79" s="12" t="str" cm="1">
        <f t="array" ref="E79">INDEX(MData[],MATCH(1,(MData[State Abbreviation]=$B79)*(MData[Report Date]=E$6)*(MData[Preliminary or Updated]=$C$3)*(MData[Final Report]=$C$4),0),MATCH($D$5,MData[#Headers],0))</f>
        <v>Y</v>
      </c>
      <c r="F79" cm="1">
        <f t="array" ref="F79">INDEX(MData[],MATCH(1,(MData[State Abbreviation]=$B79)*(MData[Report Date]=F$59)*(MData[Preliminary or Updated]=$C$3)*(MData[Final Report]=$C$4),0),MATCH($C$2,MData[#Headers],0))</f>
        <v>341948</v>
      </c>
      <c r="G79" cm="1">
        <f t="array" ref="G79">INDEX(MData[],MATCH(1,(MData[State Abbreviation]=$B79)*(MData[Report Date]=G$59)*(MData[Preliminary or Updated]=$C$3)*(MData[Final Report]=$C$4),0),MATCH($C$2,MData[#Headers],0))</f>
        <v>343450</v>
      </c>
      <c r="H79" cm="1">
        <f t="array" ref="H79">INDEX(MData[],MATCH(1,(MData[State Abbreviation]=$B79)*(MData[Report Date]=H$59)*(MData[Preliminary or Updated]=$C$3)*(MData[Final Report]=$C$4),0),MATCH($C$2,MData[#Headers],0))</f>
        <v>345753</v>
      </c>
      <c r="I79" cm="1">
        <f t="array" ref="I79">INDEX(MData[],MATCH(1,(MData[State Abbreviation]=$B79)*(MData[Report Date]=I$59)*(MData[Preliminary or Updated]=$C$3)*(MData[Final Report]=$C$4),0),MATCH($C$2,MData[#Headers],0))</f>
        <v>348878</v>
      </c>
      <c r="J79" cm="1">
        <f t="array" ref="J79">INDEX(MData[],MATCH(1,(MData[State Abbreviation]=$B79)*(MData[Report Date]=J$59)*(MData[Preliminary or Updated]=$C$3)*(MData[Final Report]=$C$4),0),MATCH($C$2,MData[#Headers],0))</f>
        <v>350738</v>
      </c>
      <c r="K79" cm="1">
        <f t="array" ref="K79">INDEX(MData[],MATCH(1,(MData[State Abbreviation]=$B79)*(MData[Report Date]=K$59)*(MData[Preliminary or Updated]=$C$3)*(MData[Final Report]=$C$4),0),MATCH($C$2,MData[#Headers],0))</f>
        <v>352994</v>
      </c>
      <c r="L79" cm="1">
        <f t="array" ref="L79">INDEX(MData[],MATCH(1,(MData[State Abbreviation]=$B79)*(MData[Report Date]=L$59)*(MData[Preliminary or Updated]=$C$3)*(MData[Final Report]=$C$4),0),MATCH($C$2,MData[#Headers],0))</f>
        <v>355437</v>
      </c>
      <c r="M79" cm="1">
        <f t="array" ref="M79">INDEX(MData[],MATCH(1,(MData[State Abbreviation]=$B79)*(MData[Report Date]=M$59)*(MData[Preliminary or Updated]=$C$3)*(MData[Final Report]=$C$4),0),MATCH($C$2,MData[#Headers],0))</f>
        <v>357282</v>
      </c>
      <c r="N79" cm="1">
        <f t="array" ref="N79">INDEX(MData[],MATCH(1,(MData[State Abbreviation]=$B79)*(MData[Report Date]=N$59)*(MData[Preliminary or Updated]=$C$3)*(MData[Final Report]=$C$4),0),MATCH($C$2,MData[#Headers],0))</f>
        <v>359139</v>
      </c>
      <c r="O79" cm="1">
        <f t="array" ref="O79">INDEX(MData[],MATCH(1,(MData[State Abbreviation]=$B79)*(MData[Report Date]=O$59)*(MData[Preliminary or Updated]=$C$3)*(MData[Final Report]=$C$4),0),MATCH($C$2,MData[#Headers],0))</f>
        <v>363186</v>
      </c>
      <c r="P79" cm="1">
        <f t="array" ref="P79">INDEX(MData[],MATCH(1,(MData[State Abbreviation]=$B79)*(MData[Report Date]=P$59)*(MData[Preliminary or Updated]=$C$3)*(MData[Final Report]=$C$4),0),MATCH($C$2,MData[#Headers],0))</f>
        <v>365814</v>
      </c>
      <c r="Q79" cm="1">
        <f t="array" ref="Q79">INDEX(MData[],MATCH(1,(MData[State Abbreviation]=$B79)*(MData[Report Date]=Q$59)*(MData[Preliminary or Updated]=$C$3)*(MData[Final Report]=$C$4),0),MATCH($C$2,MData[#Headers],0))</f>
        <v>368568</v>
      </c>
      <c r="R79" s="15">
        <f t="shared" si="2"/>
        <v>354432.25</v>
      </c>
    </row>
    <row r="80" spans="1:18" x14ac:dyDescent="0.35">
      <c r="A80">
        <v>21</v>
      </c>
      <c r="B80" s="4" t="s">
        <v>101</v>
      </c>
      <c r="C80" t="s">
        <v>102</v>
      </c>
      <c r="D80" s="12" t="str" cm="1">
        <f t="array" ref="D80">INDEX(MData[],MATCH(1,(MData[State Abbreviation]=$B80)*(MData[Report Date]=D$6)*(MData[Preliminary or Updated]=$C$3)*(MData[Final Report]=$C$4),0),MATCH($D$5,MData[#Headers],0))</f>
        <v>Y</v>
      </c>
      <c r="E80" s="12" t="str" cm="1">
        <f t="array" ref="E80">INDEX(MData[],MATCH(1,(MData[State Abbreviation]=$B80)*(MData[Report Date]=E$6)*(MData[Preliminary or Updated]=$C$3)*(MData[Final Report]=$C$4),0),MATCH($D$5,MData[#Headers],0))</f>
        <v>Y</v>
      </c>
      <c r="F80" cm="1">
        <f t="array" ref="F80">INDEX(MData[],MATCH(1,(MData[State Abbreviation]=$B80)*(MData[Report Date]=F$59)*(MData[Preliminary or Updated]=$C$3)*(MData[Final Report]=$C$4),0),MATCH($C$2,MData[#Headers],0))</f>
        <v>1596257</v>
      </c>
      <c r="G80" cm="1">
        <f t="array" ref="G80">INDEX(MData[],MATCH(1,(MData[State Abbreviation]=$B80)*(MData[Report Date]=G$59)*(MData[Preliminary or Updated]=$C$3)*(MData[Final Report]=$C$4),0),MATCH($C$2,MData[#Headers],0))</f>
        <v>1605744</v>
      </c>
      <c r="H80" cm="1">
        <f t="array" ref="H80">INDEX(MData[],MATCH(1,(MData[State Abbreviation]=$B80)*(MData[Report Date]=H$59)*(MData[Preliminary or Updated]=$C$3)*(MData[Final Report]=$C$4),0),MATCH($C$2,MData[#Headers],0))</f>
        <v>1615588</v>
      </c>
      <c r="I80" cm="1">
        <f t="array" ref="I80">INDEX(MData[],MATCH(1,(MData[State Abbreviation]=$B80)*(MData[Report Date]=I$59)*(MData[Preliminary or Updated]=$C$3)*(MData[Final Report]=$C$4),0),MATCH($C$2,MData[#Headers],0))</f>
        <v>1622660</v>
      </c>
      <c r="J80" cm="1">
        <f t="array" ref="J80">INDEX(MData[],MATCH(1,(MData[State Abbreviation]=$B80)*(MData[Report Date]=J$59)*(MData[Preliminary or Updated]=$C$3)*(MData[Final Report]=$C$4),0),MATCH($C$2,MData[#Headers],0))</f>
        <v>1628180</v>
      </c>
      <c r="K80" cm="1">
        <f t="array" ref="K80">INDEX(MData[],MATCH(1,(MData[State Abbreviation]=$B80)*(MData[Report Date]=K$59)*(MData[Preliminary or Updated]=$C$3)*(MData[Final Report]=$C$4),0),MATCH($C$2,MData[#Headers],0))</f>
        <v>1636369</v>
      </c>
      <c r="L80" cm="1">
        <f t="array" ref="L80">INDEX(MData[],MATCH(1,(MData[State Abbreviation]=$B80)*(MData[Report Date]=L$59)*(MData[Preliminary or Updated]=$C$3)*(MData[Final Report]=$C$4),0),MATCH($C$2,MData[#Headers],0))</f>
        <v>1645951</v>
      </c>
      <c r="M80" cm="1">
        <f t="array" ref="M80">INDEX(MData[],MATCH(1,(MData[State Abbreviation]=$B80)*(MData[Report Date]=M$59)*(MData[Preliminary or Updated]=$C$3)*(MData[Final Report]=$C$4),0),MATCH($C$2,MData[#Headers],0))</f>
        <v>1654583</v>
      </c>
      <c r="N80" cm="1">
        <f t="array" ref="N80">INDEX(MData[],MATCH(1,(MData[State Abbreviation]=$B80)*(MData[Report Date]=N$59)*(MData[Preliminary or Updated]=$C$3)*(MData[Final Report]=$C$4),0),MATCH($C$2,MData[#Headers],0))</f>
        <v>1661447</v>
      </c>
      <c r="O80" cm="1">
        <f t="array" ref="O80">INDEX(MData[],MATCH(1,(MData[State Abbreviation]=$B80)*(MData[Report Date]=O$59)*(MData[Preliminary or Updated]=$C$3)*(MData[Final Report]=$C$4),0),MATCH($C$2,MData[#Headers],0))</f>
        <v>1673179</v>
      </c>
      <c r="P80" cm="1">
        <f t="array" ref="P80">INDEX(MData[],MATCH(1,(MData[State Abbreviation]=$B80)*(MData[Report Date]=P$59)*(MData[Preliminary or Updated]=$C$3)*(MData[Final Report]=$C$4),0),MATCH($C$2,MData[#Headers],0))</f>
        <v>1681420</v>
      </c>
      <c r="Q80" cm="1">
        <f t="array" ref="Q80">INDEX(MData[],MATCH(1,(MData[State Abbreviation]=$B80)*(MData[Report Date]=Q$59)*(MData[Preliminary or Updated]=$C$3)*(MData[Final Report]=$C$4),0),MATCH($C$2,MData[#Headers],0))</f>
        <v>1685151</v>
      </c>
      <c r="R80" s="15">
        <f t="shared" si="2"/>
        <v>1642210.75</v>
      </c>
    </row>
    <row r="81" spans="1:18" x14ac:dyDescent="0.35">
      <c r="A81">
        <v>22</v>
      </c>
      <c r="B81" s="4" t="s">
        <v>104</v>
      </c>
      <c r="C81" t="s">
        <v>105</v>
      </c>
      <c r="D81" s="12" t="str" cm="1">
        <f t="array" ref="D81">INDEX(MData[],MATCH(1,(MData[State Abbreviation]=$B81)*(MData[Report Date]=D$6)*(MData[Preliminary or Updated]=$C$3)*(MData[Final Report]=$C$4),0),MATCH($D$5,MData[#Headers],0))</f>
        <v>Y</v>
      </c>
      <c r="E81" s="12" t="str" cm="1">
        <f t="array" ref="E81">INDEX(MData[],MATCH(1,(MData[State Abbreviation]=$B81)*(MData[Report Date]=E$6)*(MData[Preliminary or Updated]=$C$3)*(MData[Final Report]=$C$4),0),MATCH($D$5,MData[#Headers],0))</f>
        <v>Y</v>
      </c>
      <c r="F81" cm="1">
        <f t="array" ref="F81">INDEX(MData[],MATCH(1,(MData[State Abbreviation]=$B81)*(MData[Report Date]=F$59)*(MData[Preliminary or Updated]=$C$3)*(MData[Final Report]=$C$4),0),MATCH($C$2,MData[#Headers],0))</f>
        <v>1868127</v>
      </c>
      <c r="G81" cm="1">
        <f t="array" ref="G81">INDEX(MData[],MATCH(1,(MData[State Abbreviation]=$B81)*(MData[Report Date]=G$59)*(MData[Preliminary or Updated]=$C$3)*(MData[Final Report]=$C$4),0),MATCH($C$2,MData[#Headers],0))</f>
        <v>1875802</v>
      </c>
      <c r="H81" cm="1">
        <f t="array" ref="H81">INDEX(MData[],MATCH(1,(MData[State Abbreviation]=$B81)*(MData[Report Date]=H$59)*(MData[Preliminary or Updated]=$C$3)*(MData[Final Report]=$C$4),0),MATCH($C$2,MData[#Headers],0))</f>
        <v>1884256</v>
      </c>
      <c r="I81" cm="1">
        <f t="array" ref="I81">INDEX(MData[],MATCH(1,(MData[State Abbreviation]=$B81)*(MData[Report Date]=I$59)*(MData[Preliminary or Updated]=$C$3)*(MData[Final Report]=$C$4),0),MATCH($C$2,MData[#Headers],0))</f>
        <v>1892520</v>
      </c>
      <c r="J81" cm="1">
        <f t="array" ref="J81">INDEX(MData[],MATCH(1,(MData[State Abbreviation]=$B81)*(MData[Report Date]=J$59)*(MData[Preliminary or Updated]=$C$3)*(MData[Final Report]=$C$4),0),MATCH($C$2,MData[#Headers],0))</f>
        <v>1904927</v>
      </c>
      <c r="K81" cm="1">
        <f t="array" ref="K81">INDEX(MData[],MATCH(1,(MData[State Abbreviation]=$B81)*(MData[Report Date]=K$59)*(MData[Preliminary or Updated]=$C$3)*(MData[Final Report]=$C$4),0),MATCH($C$2,MData[#Headers],0))</f>
        <v>1912980</v>
      </c>
      <c r="L81" cm="1">
        <f t="array" ref="L81">INDEX(MData[],MATCH(1,(MData[State Abbreviation]=$B81)*(MData[Report Date]=L$59)*(MData[Preliminary or Updated]=$C$3)*(MData[Final Report]=$C$4),0),MATCH($C$2,MData[#Headers],0))</f>
        <v>1923683</v>
      </c>
      <c r="M81" cm="1">
        <f t="array" ref="M81">INDEX(MData[],MATCH(1,(MData[State Abbreviation]=$B81)*(MData[Report Date]=M$59)*(MData[Preliminary or Updated]=$C$3)*(MData[Final Report]=$C$4),0),MATCH($C$2,MData[#Headers],0))</f>
        <v>1933081</v>
      </c>
      <c r="N81" cm="1">
        <f t="array" ref="N81">INDEX(MData[],MATCH(1,(MData[State Abbreviation]=$B81)*(MData[Report Date]=N$59)*(MData[Preliminary or Updated]=$C$3)*(MData[Final Report]=$C$4),0),MATCH($C$2,MData[#Headers],0))</f>
        <v>1946317</v>
      </c>
      <c r="O81" cm="1">
        <f t="array" ref="O81">INDEX(MData[],MATCH(1,(MData[State Abbreviation]=$B81)*(MData[Report Date]=O$59)*(MData[Preliminary or Updated]=$C$3)*(MData[Final Report]=$C$4),0),MATCH($C$2,MData[#Headers],0))</f>
        <v>1958878</v>
      </c>
      <c r="P81" cm="1">
        <f t="array" ref="P81">INDEX(MData[],MATCH(1,(MData[State Abbreviation]=$B81)*(MData[Report Date]=P$59)*(MData[Preliminary or Updated]=$C$3)*(MData[Final Report]=$C$4),0),MATCH($C$2,MData[#Headers],0))</f>
        <v>1967217</v>
      </c>
      <c r="Q81" cm="1">
        <f t="array" ref="Q81">INDEX(MData[],MATCH(1,(MData[State Abbreviation]=$B81)*(MData[Report Date]=Q$59)*(MData[Preliminary or Updated]=$C$3)*(MData[Final Report]=$C$4),0),MATCH($C$2,MData[#Headers],0))</f>
        <v>1977039</v>
      </c>
      <c r="R81" s="15">
        <f t="shared" si="2"/>
        <v>1920402.25</v>
      </c>
    </row>
    <row r="82" spans="1:18" x14ac:dyDescent="0.35">
      <c r="A82">
        <v>23</v>
      </c>
      <c r="B82" s="4" t="s">
        <v>106</v>
      </c>
      <c r="C82" t="s">
        <v>107</v>
      </c>
      <c r="D82" s="12" t="str" cm="1">
        <f t="array" ref="D82">INDEX(MData[],MATCH(1,(MData[State Abbreviation]=$B82)*(MData[Report Date]=D$6)*(MData[Preliminary or Updated]=$C$3)*(MData[Final Report]=$C$4),0),MATCH($D$5,MData[#Headers],0))</f>
        <v>Y</v>
      </c>
      <c r="E82" s="12" t="str" cm="1">
        <f t="array" ref="E82">INDEX(MData[],MATCH(1,(MData[State Abbreviation]=$B82)*(MData[Report Date]=E$6)*(MData[Preliminary or Updated]=$C$3)*(MData[Final Report]=$C$4),0),MATCH($D$5,MData[#Headers],0))</f>
        <v>Y</v>
      </c>
      <c r="F82" cm="1">
        <f t="array" ref="F82">INDEX(MData[],MATCH(1,(MData[State Abbreviation]=$B82)*(MData[Report Date]=F$59)*(MData[Preliminary or Updated]=$C$3)*(MData[Final Report]=$C$4),0),MATCH($C$2,MData[#Headers],0))</f>
        <v>2886268</v>
      </c>
      <c r="G82" cm="1">
        <f t="array" ref="G82">INDEX(MData[],MATCH(1,(MData[State Abbreviation]=$B82)*(MData[Report Date]=G$59)*(MData[Preliminary or Updated]=$C$3)*(MData[Final Report]=$C$4),0),MATCH($C$2,MData[#Headers],0))</f>
        <v>2897787</v>
      </c>
      <c r="H82" cm="1">
        <f t="array" ref="H82">INDEX(MData[],MATCH(1,(MData[State Abbreviation]=$B82)*(MData[Report Date]=H$59)*(MData[Preliminary or Updated]=$C$3)*(MData[Final Report]=$C$4),0),MATCH($C$2,MData[#Headers],0))</f>
        <v>2911853</v>
      </c>
      <c r="I82" cm="1">
        <f t="array" ref="I82">INDEX(MData[],MATCH(1,(MData[State Abbreviation]=$B82)*(MData[Report Date]=I$59)*(MData[Preliminary or Updated]=$C$3)*(MData[Final Report]=$C$4),0),MATCH($C$2,MData[#Headers],0))</f>
        <v>2924114</v>
      </c>
      <c r="J82" cm="1">
        <f t="array" ref="J82">INDEX(MData[],MATCH(1,(MData[State Abbreviation]=$B82)*(MData[Report Date]=J$59)*(MData[Preliminary or Updated]=$C$3)*(MData[Final Report]=$C$4),0),MATCH($C$2,MData[#Headers],0))</f>
        <v>2936453</v>
      </c>
      <c r="K82" cm="1">
        <f t="array" ref="K82">INDEX(MData[],MATCH(1,(MData[State Abbreviation]=$B82)*(MData[Report Date]=K$59)*(MData[Preliminary or Updated]=$C$3)*(MData[Final Report]=$C$4),0),MATCH($C$2,MData[#Headers],0))</f>
        <v>2949707</v>
      </c>
      <c r="L82" cm="1">
        <f t="array" ref="L82">INDEX(MData[],MATCH(1,(MData[State Abbreviation]=$B82)*(MData[Report Date]=L$59)*(MData[Preliminary or Updated]=$C$3)*(MData[Final Report]=$C$4),0),MATCH($C$2,MData[#Headers],0))</f>
        <v>2965223</v>
      </c>
      <c r="M82" cm="1">
        <f t="array" ref="M82">INDEX(MData[],MATCH(1,(MData[State Abbreviation]=$B82)*(MData[Report Date]=M$59)*(MData[Preliminary or Updated]=$C$3)*(MData[Final Report]=$C$4),0),MATCH($C$2,MData[#Headers],0))</f>
        <v>2983721</v>
      </c>
      <c r="N82" cm="1">
        <f t="array" ref="N82">INDEX(MData[],MATCH(1,(MData[State Abbreviation]=$B82)*(MData[Report Date]=N$59)*(MData[Preliminary or Updated]=$C$3)*(MData[Final Report]=$C$4),0),MATCH($C$2,MData[#Headers],0))</f>
        <v>2999634</v>
      </c>
      <c r="O82" cm="1">
        <f t="array" ref="O82">INDEX(MData[],MATCH(1,(MData[State Abbreviation]=$B82)*(MData[Report Date]=O$59)*(MData[Preliminary or Updated]=$C$3)*(MData[Final Report]=$C$4),0),MATCH($C$2,MData[#Headers],0))</f>
        <v>3010857</v>
      </c>
      <c r="P82" cm="1">
        <f t="array" ref="P82">INDEX(MData[],MATCH(1,(MData[State Abbreviation]=$B82)*(MData[Report Date]=P$59)*(MData[Preliminary or Updated]=$C$3)*(MData[Final Report]=$C$4),0),MATCH($C$2,MData[#Headers],0))</f>
        <v>3027925</v>
      </c>
      <c r="Q82" cm="1">
        <f t="array" ref="Q82">INDEX(MData[],MATCH(1,(MData[State Abbreviation]=$B82)*(MData[Report Date]=Q$59)*(MData[Preliminary or Updated]=$C$3)*(MData[Final Report]=$C$4),0),MATCH($C$2,MData[#Headers],0))</f>
        <v>3048240</v>
      </c>
      <c r="R82" s="15">
        <f t="shared" si="2"/>
        <v>2961815.1666666665</v>
      </c>
    </row>
    <row r="83" spans="1:18" x14ac:dyDescent="0.35">
      <c r="A83">
        <v>24</v>
      </c>
      <c r="B83" s="4" t="s">
        <v>110</v>
      </c>
      <c r="C83" t="s">
        <v>111</v>
      </c>
      <c r="D83" s="12" t="str" cm="1">
        <f t="array" ref="D83">INDEX(MData[],MATCH(1,(MData[State Abbreviation]=$B83)*(MData[Report Date]=D$6)*(MData[Preliminary or Updated]=$C$3)*(MData[Final Report]=$C$4),0),MATCH($D$5,MData[#Headers],0))</f>
        <v>Y</v>
      </c>
      <c r="E83" s="12" t="str" cm="1">
        <f t="array" ref="E83">INDEX(MData[],MATCH(1,(MData[State Abbreviation]=$B83)*(MData[Report Date]=E$6)*(MData[Preliminary or Updated]=$C$3)*(MData[Final Report]=$C$4),0),MATCH($D$5,MData[#Headers],0))</f>
        <v>Y</v>
      </c>
      <c r="F83" cm="1">
        <f t="array" ref="F83">INDEX(MData[],MATCH(1,(MData[State Abbreviation]=$B83)*(MData[Report Date]=F$59)*(MData[Preliminary or Updated]=$C$3)*(MData[Final Report]=$C$4),0),MATCH($C$2,MData[#Headers],0))</f>
        <v>1288019</v>
      </c>
      <c r="G83" cm="1">
        <f t="array" ref="G83">INDEX(MData[],MATCH(1,(MData[State Abbreviation]=$B83)*(MData[Report Date]=G$59)*(MData[Preliminary or Updated]=$C$3)*(MData[Final Report]=$C$4),0),MATCH($C$2,MData[#Headers],0))</f>
        <v>1295234</v>
      </c>
      <c r="H83" cm="1">
        <f t="array" ref="H83">INDEX(MData[],MATCH(1,(MData[State Abbreviation]=$B83)*(MData[Report Date]=H$59)*(MData[Preliminary or Updated]=$C$3)*(MData[Final Report]=$C$4),0),MATCH($C$2,MData[#Headers],0))</f>
        <v>1302484</v>
      </c>
      <c r="I83" cm="1">
        <f t="array" ref="I83">INDEX(MData[],MATCH(1,(MData[State Abbreviation]=$B83)*(MData[Report Date]=I$59)*(MData[Preliminary or Updated]=$C$3)*(MData[Final Report]=$C$4),0),MATCH($C$2,MData[#Headers],0))</f>
        <v>1309322</v>
      </c>
      <c r="J83" cm="1">
        <f t="array" ref="J83">INDEX(MData[],MATCH(1,(MData[State Abbreviation]=$B83)*(MData[Report Date]=J$59)*(MData[Preliminary or Updated]=$C$3)*(MData[Final Report]=$C$4),0),MATCH($C$2,MData[#Headers],0))</f>
        <v>1315330</v>
      </c>
      <c r="K83" cm="1">
        <f t="array" ref="K83">INDEX(MData[],MATCH(1,(MData[State Abbreviation]=$B83)*(MData[Report Date]=K$59)*(MData[Preliminary or Updated]=$C$3)*(MData[Final Report]=$C$4),0),MATCH($C$2,MData[#Headers],0))</f>
        <v>1321602</v>
      </c>
      <c r="L83" cm="1">
        <f t="array" ref="L83">INDEX(MData[],MATCH(1,(MData[State Abbreviation]=$B83)*(MData[Report Date]=L$59)*(MData[Preliminary or Updated]=$C$3)*(MData[Final Report]=$C$4),0),MATCH($C$2,MData[#Headers],0))</f>
        <v>1332742</v>
      </c>
      <c r="M83" cm="1">
        <f t="array" ref="M83">INDEX(MData[],MATCH(1,(MData[State Abbreviation]=$B83)*(MData[Report Date]=M$59)*(MData[Preliminary or Updated]=$C$3)*(MData[Final Report]=$C$4),0),MATCH($C$2,MData[#Headers],0))</f>
        <v>1342340</v>
      </c>
      <c r="N83" cm="1">
        <f t="array" ref="N83">INDEX(MData[],MATCH(1,(MData[State Abbreviation]=$B83)*(MData[Report Date]=N$59)*(MData[Preliminary or Updated]=$C$3)*(MData[Final Report]=$C$4),0),MATCH($C$2,MData[#Headers],0))</f>
        <v>1347511</v>
      </c>
      <c r="O83" cm="1">
        <f t="array" ref="O83">INDEX(MData[],MATCH(1,(MData[State Abbreviation]=$B83)*(MData[Report Date]=O$59)*(MData[Preliminary or Updated]=$C$3)*(MData[Final Report]=$C$4),0),MATCH($C$2,MData[#Headers],0))</f>
        <v>1366216</v>
      </c>
      <c r="P83" cm="1">
        <f t="array" ref="P83">INDEX(MData[],MATCH(1,(MData[State Abbreviation]=$B83)*(MData[Report Date]=P$59)*(MData[Preliminary or Updated]=$C$3)*(MData[Final Report]=$C$4),0),MATCH($C$2,MData[#Headers],0))</f>
        <v>1370796</v>
      </c>
      <c r="Q83" cm="1">
        <f t="array" ref="Q83">INDEX(MData[],MATCH(1,(MData[State Abbreviation]=$B83)*(MData[Report Date]=Q$59)*(MData[Preliminary or Updated]=$C$3)*(MData[Final Report]=$C$4),0),MATCH($C$2,MData[#Headers],0))</f>
        <v>1380680</v>
      </c>
      <c r="R83" s="15">
        <f t="shared" si="2"/>
        <v>1331023</v>
      </c>
    </row>
    <row r="84" spans="1:18" x14ac:dyDescent="0.35">
      <c r="A84">
        <v>25</v>
      </c>
      <c r="B84" s="4" t="s">
        <v>112</v>
      </c>
      <c r="C84" t="s">
        <v>113</v>
      </c>
      <c r="D84" s="12" t="str" cm="1">
        <f t="array" ref="D84">INDEX(MData[],MATCH(1,(MData[State Abbreviation]=$B84)*(MData[Report Date]=D$6)*(MData[Preliminary or Updated]=$C$3)*(MData[Final Report]=$C$4),0),MATCH($D$5,MData[#Headers],0))</f>
        <v>N</v>
      </c>
      <c r="E84" s="12" t="str" cm="1">
        <f t="array" ref="E84">INDEX(MData[],MATCH(1,(MData[State Abbreviation]=$B84)*(MData[Report Date]=E$6)*(MData[Preliminary or Updated]=$C$3)*(MData[Final Report]=$C$4),0),MATCH($D$5,MData[#Headers],0))</f>
        <v>N</v>
      </c>
      <c r="F84" cm="1">
        <f t="array" ref="F84">INDEX(MData[],MATCH(1,(MData[State Abbreviation]=$B84)*(MData[Report Date]=F$59)*(MData[Preliminary or Updated]=$C$3)*(MData[Final Report]=$C$4),0),MATCH($C$2,MData[#Headers],0))</f>
        <v>719374</v>
      </c>
      <c r="G84" cm="1">
        <f t="array" ref="G84">INDEX(MData[],MATCH(1,(MData[State Abbreviation]=$B84)*(MData[Report Date]=G$59)*(MData[Preliminary or Updated]=$C$3)*(MData[Final Report]=$C$4),0),MATCH($C$2,MData[#Headers],0))</f>
        <v>722491</v>
      </c>
      <c r="H84" cm="1">
        <f t="array" ref="H84">INDEX(MData[],MATCH(1,(MData[State Abbreviation]=$B84)*(MData[Report Date]=H$59)*(MData[Preliminary or Updated]=$C$3)*(MData[Final Report]=$C$4),0),MATCH($C$2,MData[#Headers],0))</f>
        <v>725907</v>
      </c>
      <c r="I84" cm="1">
        <f t="array" ref="I84">INDEX(MData[],MATCH(1,(MData[State Abbreviation]=$B84)*(MData[Report Date]=I$59)*(MData[Preliminary or Updated]=$C$3)*(MData[Final Report]=$C$4),0),MATCH($C$2,MData[#Headers],0))</f>
        <v>729776</v>
      </c>
      <c r="J84" cm="1">
        <f t="array" ref="J84">INDEX(MData[],MATCH(1,(MData[State Abbreviation]=$B84)*(MData[Report Date]=J$59)*(MData[Preliminary or Updated]=$C$3)*(MData[Final Report]=$C$4),0),MATCH($C$2,MData[#Headers],0))</f>
        <v>733637</v>
      </c>
      <c r="K84" cm="1">
        <f t="array" ref="K84">INDEX(MData[],MATCH(1,(MData[State Abbreviation]=$B84)*(MData[Report Date]=K$59)*(MData[Preliminary or Updated]=$C$3)*(MData[Final Report]=$C$4),0),MATCH($C$2,MData[#Headers],0))</f>
        <v>737845</v>
      </c>
      <c r="L84" cm="1">
        <f t="array" ref="L84">INDEX(MData[],MATCH(1,(MData[State Abbreviation]=$B84)*(MData[Report Date]=L$59)*(MData[Preliminary or Updated]=$C$3)*(MData[Final Report]=$C$4),0),MATCH($C$2,MData[#Headers],0))</f>
        <v>742600</v>
      </c>
      <c r="M84" cm="1">
        <f t="array" ref="M84">INDEX(MData[],MATCH(1,(MData[State Abbreviation]=$B84)*(MData[Report Date]=M$59)*(MData[Preliminary or Updated]=$C$3)*(MData[Final Report]=$C$4),0),MATCH($C$2,MData[#Headers],0))</f>
        <v>748431</v>
      </c>
      <c r="N84" cm="1">
        <f t="array" ref="N84">INDEX(MData[],MATCH(1,(MData[State Abbreviation]=$B84)*(MData[Report Date]=N$59)*(MData[Preliminary or Updated]=$C$3)*(MData[Final Report]=$C$4),0),MATCH($C$2,MData[#Headers],0))</f>
        <v>761912</v>
      </c>
      <c r="O84" cm="1">
        <f t="array" ref="O84">INDEX(MData[],MATCH(1,(MData[State Abbreviation]=$B84)*(MData[Report Date]=O$59)*(MData[Preliminary or Updated]=$C$3)*(MData[Final Report]=$C$4),0),MATCH($C$2,MData[#Headers],0))</f>
        <v>764385</v>
      </c>
      <c r="P84" cm="1">
        <f t="array" ref="P84">INDEX(MData[],MATCH(1,(MData[State Abbreviation]=$B84)*(MData[Report Date]=P$59)*(MData[Preliminary or Updated]=$C$3)*(MData[Final Report]=$C$4),0),MATCH($C$2,MData[#Headers],0))</f>
        <v>767417</v>
      </c>
      <c r="Q84" cm="1">
        <f t="array" ref="Q84">INDEX(MData[],MATCH(1,(MData[State Abbreviation]=$B84)*(MData[Report Date]=Q$59)*(MData[Preliminary or Updated]=$C$3)*(MData[Final Report]=$C$4),0),MATCH($C$2,MData[#Headers],0))</f>
        <v>770553</v>
      </c>
      <c r="R84" s="15">
        <f t="shared" si="2"/>
        <v>743694</v>
      </c>
    </row>
    <row r="85" spans="1:18" x14ac:dyDescent="0.35">
      <c r="A85">
        <v>26</v>
      </c>
      <c r="B85" s="4" t="s">
        <v>114</v>
      </c>
      <c r="C85" t="s">
        <v>115</v>
      </c>
      <c r="D85" s="12" t="str" cm="1">
        <f t="array" ref="D85">INDEX(MData[],MATCH(1,(MData[State Abbreviation]=$B85)*(MData[Report Date]=D$6)*(MData[Preliminary or Updated]=$C$3)*(MData[Final Report]=$C$4),0),MATCH($D$5,MData[#Headers],0))</f>
        <v>Y</v>
      </c>
      <c r="E85" s="12" t="str" cm="1">
        <f t="array" ref="E85">INDEX(MData[],MATCH(1,(MData[State Abbreviation]=$B85)*(MData[Report Date]=E$6)*(MData[Preliminary or Updated]=$C$3)*(MData[Final Report]=$C$4),0),MATCH($D$5,MData[#Headers],0))</f>
        <v>Y</v>
      </c>
      <c r="F85" cm="1">
        <f t="array" ref="F85">INDEX(MData[],MATCH(1,(MData[State Abbreviation]=$B85)*(MData[Report Date]=F$59)*(MData[Preliminary or Updated]=$C$3)*(MData[Final Report]=$C$4),0),MATCH($C$2,MData[#Headers],0))</f>
        <v>1195895</v>
      </c>
      <c r="G85" cm="1">
        <f t="array" ref="G85">INDEX(MData[],MATCH(1,(MData[State Abbreviation]=$B85)*(MData[Report Date]=G$59)*(MData[Preliminary or Updated]=$C$3)*(MData[Final Report]=$C$4),0),MATCH($C$2,MData[#Headers],0))</f>
        <v>1224739</v>
      </c>
      <c r="H85" cm="1">
        <f t="array" ref="H85">INDEX(MData[],MATCH(1,(MData[State Abbreviation]=$B85)*(MData[Report Date]=H$59)*(MData[Preliminary or Updated]=$C$3)*(MData[Final Report]=$C$4),0),MATCH($C$2,MData[#Headers],0))</f>
        <v>1245348</v>
      </c>
      <c r="I85" cm="1">
        <f t="array" ref="I85">INDEX(MData[],MATCH(1,(MData[State Abbreviation]=$B85)*(MData[Report Date]=I$59)*(MData[Preliminary or Updated]=$C$3)*(MData[Final Report]=$C$4),0),MATCH($C$2,MData[#Headers],0))</f>
        <v>1266501</v>
      </c>
      <c r="J85" cm="1">
        <f t="array" ref="J85">INDEX(MData[],MATCH(1,(MData[State Abbreviation]=$B85)*(MData[Report Date]=J$59)*(MData[Preliminary or Updated]=$C$3)*(MData[Final Report]=$C$4),0),MATCH($C$2,MData[#Headers],0))</f>
        <v>1291572</v>
      </c>
      <c r="K85" cm="1">
        <f t="array" ref="K85">INDEX(MData[],MATCH(1,(MData[State Abbreviation]=$B85)*(MData[Report Date]=K$59)*(MData[Preliminary or Updated]=$C$3)*(MData[Final Report]=$C$4),0),MATCH($C$2,MData[#Headers],0))</f>
        <v>1320696</v>
      </c>
      <c r="L85" cm="1">
        <f t="array" ref="L85">INDEX(MData[],MATCH(1,(MData[State Abbreviation]=$B85)*(MData[Report Date]=L$59)*(MData[Preliminary or Updated]=$C$3)*(MData[Final Report]=$C$4),0),MATCH($C$2,MData[#Headers],0))</f>
        <v>1379791</v>
      </c>
      <c r="M85" cm="1">
        <f t="array" ref="M85">INDEX(MData[],MATCH(1,(MData[State Abbreviation]=$B85)*(MData[Report Date]=M$59)*(MData[Preliminary or Updated]=$C$3)*(MData[Final Report]=$C$4),0),MATCH($C$2,MData[#Headers],0))</f>
        <v>1396515</v>
      </c>
      <c r="N85" cm="1">
        <f t="array" ref="N85">INDEX(MData[],MATCH(1,(MData[State Abbreviation]=$B85)*(MData[Report Date]=N$59)*(MData[Preliminary or Updated]=$C$3)*(MData[Final Report]=$C$4),0),MATCH($C$2,MData[#Headers],0))</f>
        <v>1411488</v>
      </c>
      <c r="O85" cm="1">
        <f t="array" ref="O85">INDEX(MData[],MATCH(1,(MData[State Abbreviation]=$B85)*(MData[Report Date]=O$59)*(MData[Preliminary or Updated]=$C$3)*(MData[Final Report]=$C$4),0),MATCH($C$2,MData[#Headers],0))</f>
        <v>1426608</v>
      </c>
      <c r="P85" cm="1">
        <f t="array" ref="P85">INDEX(MData[],MATCH(1,(MData[State Abbreviation]=$B85)*(MData[Report Date]=P$59)*(MData[Preliminary or Updated]=$C$3)*(MData[Final Report]=$C$4),0),MATCH($C$2,MData[#Headers],0))</f>
        <v>1447516</v>
      </c>
      <c r="Q85" cm="1">
        <f t="array" ref="Q85">INDEX(MData[],MATCH(1,(MData[State Abbreviation]=$B85)*(MData[Report Date]=Q$59)*(MData[Preliminary or Updated]=$C$3)*(MData[Final Report]=$C$4),0),MATCH($C$2,MData[#Headers],0))</f>
        <v>1468978</v>
      </c>
      <c r="R85" s="15">
        <f t="shared" si="2"/>
        <v>1339637.25</v>
      </c>
    </row>
    <row r="86" spans="1:18" x14ac:dyDescent="0.35">
      <c r="A86">
        <v>27</v>
      </c>
      <c r="B86" s="4" t="s">
        <v>116</v>
      </c>
      <c r="C86" t="s">
        <v>117</v>
      </c>
      <c r="D86" s="12" t="str" cm="1">
        <f t="array" ref="D86">INDEX(MData[],MATCH(1,(MData[State Abbreviation]=$B86)*(MData[Report Date]=D$6)*(MData[Preliminary or Updated]=$C$3)*(MData[Final Report]=$C$4),0),MATCH($D$5,MData[#Headers],0))</f>
        <v>Y</v>
      </c>
      <c r="E86" s="12" t="str" cm="1">
        <f t="array" ref="E86">INDEX(MData[],MATCH(1,(MData[State Abbreviation]=$B86)*(MData[Report Date]=E$6)*(MData[Preliminary or Updated]=$C$3)*(MData[Final Report]=$C$4),0),MATCH($D$5,MData[#Headers],0))</f>
        <v>Y</v>
      </c>
      <c r="F86" cm="1">
        <f t="array" ref="F86">INDEX(MData[],MATCH(1,(MData[State Abbreviation]=$B86)*(MData[Report Date]=F$59)*(MData[Preliminary or Updated]=$C$3)*(MData[Final Report]=$C$4),0),MATCH($C$2,MData[#Headers],0))</f>
        <v>305591</v>
      </c>
      <c r="G86" cm="1">
        <f t="array" ref="G86">INDEX(MData[],MATCH(1,(MData[State Abbreviation]=$B86)*(MData[Report Date]=G$59)*(MData[Preliminary or Updated]=$C$3)*(MData[Final Report]=$C$4),0),MATCH($C$2,MData[#Headers],0))</f>
        <v>307088</v>
      </c>
      <c r="H86" cm="1">
        <f t="array" ref="H86">INDEX(MData[],MATCH(1,(MData[State Abbreviation]=$B86)*(MData[Report Date]=H$59)*(MData[Preliminary or Updated]=$C$3)*(MData[Final Report]=$C$4),0),MATCH($C$2,MData[#Headers],0))</f>
        <v>308491</v>
      </c>
      <c r="I86" cm="1">
        <f t="array" ref="I86">INDEX(MData[],MATCH(1,(MData[State Abbreviation]=$B86)*(MData[Report Date]=I$59)*(MData[Preliminary or Updated]=$C$3)*(MData[Final Report]=$C$4),0),MATCH($C$2,MData[#Headers],0))</f>
        <v>309924</v>
      </c>
      <c r="J86" cm="1">
        <f t="array" ref="J86">INDEX(MData[],MATCH(1,(MData[State Abbreviation]=$B86)*(MData[Report Date]=J$59)*(MData[Preliminary or Updated]=$C$3)*(MData[Final Report]=$C$4),0),MATCH($C$2,MData[#Headers],0))</f>
        <v>311309</v>
      </c>
      <c r="K86" cm="1">
        <f t="array" ref="K86">INDEX(MData[],MATCH(1,(MData[State Abbreviation]=$B86)*(MData[Report Date]=K$59)*(MData[Preliminary or Updated]=$C$3)*(MData[Final Report]=$C$4),0),MATCH($C$2,MData[#Headers],0))</f>
        <v>312515</v>
      </c>
      <c r="L86" cm="1">
        <f t="array" ref="L86">INDEX(MData[],MATCH(1,(MData[State Abbreviation]=$B86)*(MData[Report Date]=L$59)*(MData[Preliminary or Updated]=$C$3)*(MData[Final Report]=$C$4),0),MATCH($C$2,MData[#Headers],0))</f>
        <v>313837</v>
      </c>
      <c r="M86" cm="1">
        <f t="array" ref="M86">INDEX(MData[],MATCH(1,(MData[State Abbreviation]=$B86)*(MData[Report Date]=M$59)*(MData[Preliminary or Updated]=$C$3)*(MData[Final Report]=$C$4),0),MATCH($C$2,MData[#Headers],0))</f>
        <v>315377</v>
      </c>
      <c r="N86" cm="1">
        <f t="array" ref="N86">INDEX(MData[],MATCH(1,(MData[State Abbreviation]=$B86)*(MData[Report Date]=N$59)*(MData[Preliminary or Updated]=$C$3)*(MData[Final Report]=$C$4),0),MATCH($C$2,MData[#Headers],0))</f>
        <v>319927</v>
      </c>
      <c r="O86" cm="1">
        <f t="array" ref="O86">INDEX(MData[],MATCH(1,(MData[State Abbreviation]=$B86)*(MData[Report Date]=O$59)*(MData[Preliminary or Updated]=$C$3)*(MData[Final Report]=$C$4),0),MATCH($C$2,MData[#Headers],0))</f>
        <v>318138</v>
      </c>
      <c r="P86" cm="1">
        <f t="array" ref="P86">INDEX(MData[],MATCH(1,(MData[State Abbreviation]=$B86)*(MData[Report Date]=P$59)*(MData[Preliminary or Updated]=$C$3)*(MData[Final Report]=$C$4),0),MATCH($C$2,MData[#Headers],0))</f>
        <v>324086</v>
      </c>
      <c r="Q86" cm="1">
        <f t="array" ref="Q86">INDEX(MData[],MATCH(1,(MData[State Abbreviation]=$B86)*(MData[Report Date]=Q$59)*(MData[Preliminary or Updated]=$C$3)*(MData[Final Report]=$C$4),0),MATCH($C$2,MData[#Headers],0))</f>
        <v>324866</v>
      </c>
      <c r="R86" s="15">
        <f t="shared" si="2"/>
        <v>314262.41666666669</v>
      </c>
    </row>
    <row r="87" spans="1:18" x14ac:dyDescent="0.35">
      <c r="A87">
        <v>28</v>
      </c>
      <c r="B87" s="4" t="s">
        <v>118</v>
      </c>
      <c r="C87" t="s">
        <v>119</v>
      </c>
      <c r="D87" s="12" t="str" cm="1">
        <f t="array" ref="D87">INDEX(MData[],MATCH(1,(MData[State Abbreviation]=$B87)*(MData[Report Date]=D$6)*(MData[Preliminary or Updated]=$C$3)*(MData[Final Report]=$C$4),0),MATCH($D$5,MData[#Headers],0))</f>
        <v>Y</v>
      </c>
      <c r="E87" s="12" t="str" cm="1">
        <f t="array" ref="E87">INDEX(MData[],MATCH(1,(MData[State Abbreviation]=$B87)*(MData[Report Date]=E$6)*(MData[Preliminary or Updated]=$C$3)*(MData[Final Report]=$C$4),0),MATCH($D$5,MData[#Headers],0))</f>
        <v>Y</v>
      </c>
      <c r="F87" cm="1">
        <f t="array" ref="F87">INDEX(MData[],MATCH(1,(MData[State Abbreviation]=$B87)*(MData[Report Date]=F$59)*(MData[Preliminary or Updated]=$C$3)*(MData[Final Report]=$C$4),0),MATCH($C$2,MData[#Headers],0))</f>
        <v>359322</v>
      </c>
      <c r="G87" cm="1">
        <f t="array" ref="G87">INDEX(MData[],MATCH(1,(MData[State Abbreviation]=$B87)*(MData[Report Date]=G$59)*(MData[Preliminary or Updated]=$C$3)*(MData[Final Report]=$C$4),0),MATCH($C$2,MData[#Headers],0))</f>
        <v>361571</v>
      </c>
      <c r="H87" cm="1">
        <f t="array" ref="H87">INDEX(MData[],MATCH(1,(MData[State Abbreviation]=$B87)*(MData[Report Date]=H$59)*(MData[Preliminary or Updated]=$C$3)*(MData[Final Report]=$C$4),0),MATCH($C$2,MData[#Headers],0))</f>
        <v>363863</v>
      </c>
      <c r="I87" cm="1">
        <f t="array" ref="I87">INDEX(MData[],MATCH(1,(MData[State Abbreviation]=$B87)*(MData[Report Date]=I$59)*(MData[Preliminary or Updated]=$C$3)*(MData[Final Report]=$C$4),0),MATCH($C$2,MData[#Headers],0))</f>
        <v>366131</v>
      </c>
      <c r="J87" cm="1">
        <f t="array" ref="J87">INDEX(MData[],MATCH(1,(MData[State Abbreviation]=$B87)*(MData[Report Date]=J$59)*(MData[Preliminary or Updated]=$C$3)*(MData[Final Report]=$C$4),0),MATCH($C$2,MData[#Headers],0))</f>
        <v>368326</v>
      </c>
      <c r="K87" cm="1">
        <f t="array" ref="K87">INDEX(MData[],MATCH(1,(MData[State Abbreviation]=$B87)*(MData[Report Date]=K$59)*(MData[Preliminary or Updated]=$C$3)*(MData[Final Report]=$C$4),0),MATCH($C$2,MData[#Headers],0))</f>
        <v>371047</v>
      </c>
      <c r="L87" cm="1">
        <f t="array" ref="L87">INDEX(MData[],MATCH(1,(MData[State Abbreviation]=$B87)*(MData[Report Date]=L$59)*(MData[Preliminary or Updated]=$C$3)*(MData[Final Report]=$C$4),0),MATCH($C$2,MData[#Headers],0))</f>
        <v>374026</v>
      </c>
      <c r="M87" cm="1">
        <f t="array" ref="M87">INDEX(MData[],MATCH(1,(MData[State Abbreviation]=$B87)*(MData[Report Date]=M$59)*(MData[Preliminary or Updated]=$C$3)*(MData[Final Report]=$C$4),0),MATCH($C$2,MData[#Headers],0))</f>
        <v>377726</v>
      </c>
      <c r="N87" cm="1">
        <f t="array" ref="N87">INDEX(MData[],MATCH(1,(MData[State Abbreviation]=$B87)*(MData[Report Date]=N$59)*(MData[Preliminary or Updated]=$C$3)*(MData[Final Report]=$C$4),0),MATCH($C$2,MData[#Headers],0))</f>
        <v>380586</v>
      </c>
      <c r="O87" cm="1">
        <f t="array" ref="O87">INDEX(MData[],MATCH(1,(MData[State Abbreviation]=$B87)*(MData[Report Date]=O$59)*(MData[Preliminary or Updated]=$C$3)*(MData[Final Report]=$C$4),0),MATCH($C$2,MData[#Headers],0))</f>
        <v>382869</v>
      </c>
      <c r="P87" cm="1">
        <f t="array" ref="P87">INDEX(MData[],MATCH(1,(MData[State Abbreviation]=$B87)*(MData[Report Date]=P$59)*(MData[Preliminary or Updated]=$C$3)*(MData[Final Report]=$C$4),0),MATCH($C$2,MData[#Headers],0))</f>
        <v>387144</v>
      </c>
      <c r="Q87" cm="1">
        <f t="array" ref="Q87">INDEX(MData[],MATCH(1,(MData[State Abbreviation]=$B87)*(MData[Report Date]=Q$59)*(MData[Preliminary or Updated]=$C$3)*(MData[Final Report]=$C$4),0),MATCH($C$2,MData[#Headers],0))</f>
        <v>390562</v>
      </c>
      <c r="R87" s="15">
        <f t="shared" si="2"/>
        <v>373597.75</v>
      </c>
    </row>
    <row r="88" spans="1:18" x14ac:dyDescent="0.35">
      <c r="A88">
        <v>29</v>
      </c>
      <c r="B88" s="4" t="s">
        <v>120</v>
      </c>
      <c r="C88" t="s">
        <v>121</v>
      </c>
      <c r="D88" s="12" t="str" cm="1">
        <f t="array" ref="D88">INDEX(MData[],MATCH(1,(MData[State Abbreviation]=$B88)*(MData[Report Date]=D$6)*(MData[Preliminary or Updated]=$C$3)*(MData[Final Report]=$C$4),0),MATCH($D$5,MData[#Headers],0))</f>
        <v>Y</v>
      </c>
      <c r="E88" s="12" t="str" cm="1">
        <f t="array" ref="E88">INDEX(MData[],MATCH(1,(MData[State Abbreviation]=$B88)*(MData[Report Date]=E$6)*(MData[Preliminary or Updated]=$C$3)*(MData[Final Report]=$C$4),0),MATCH($D$5,MData[#Headers],0))</f>
        <v>Y</v>
      </c>
      <c r="F88" cm="1">
        <f t="array" ref="F88">INDEX(MData[],MATCH(1,(MData[State Abbreviation]=$B88)*(MData[Report Date]=F$59)*(MData[Preliminary or Updated]=$C$3)*(MData[Final Report]=$C$4),0),MATCH($C$2,MData[#Headers],0))</f>
        <v>843385</v>
      </c>
      <c r="G88" cm="1">
        <f t="array" ref="G88">INDEX(MData[],MATCH(1,(MData[State Abbreviation]=$B88)*(MData[Report Date]=G$59)*(MData[Preliminary or Updated]=$C$3)*(MData[Final Report]=$C$4),0),MATCH($C$2,MData[#Headers],0))</f>
        <v>847424</v>
      </c>
      <c r="H88" cm="1">
        <f t="array" ref="H88">INDEX(MData[],MATCH(1,(MData[State Abbreviation]=$B88)*(MData[Report Date]=H$59)*(MData[Preliminary or Updated]=$C$3)*(MData[Final Report]=$C$4),0),MATCH($C$2,MData[#Headers],0))</f>
        <v>850129</v>
      </c>
      <c r="I88" cm="1">
        <f t="array" ref="I88">INDEX(MData[],MATCH(1,(MData[State Abbreviation]=$B88)*(MData[Report Date]=I$59)*(MData[Preliminary or Updated]=$C$3)*(MData[Final Report]=$C$4),0),MATCH($C$2,MData[#Headers],0))</f>
        <v>851705</v>
      </c>
      <c r="J88" cm="1">
        <f t="array" ref="J88">INDEX(MData[],MATCH(1,(MData[State Abbreviation]=$B88)*(MData[Report Date]=J$59)*(MData[Preliminary or Updated]=$C$3)*(MData[Final Report]=$C$4),0),MATCH($C$2,MData[#Headers],0))</f>
        <v>857879</v>
      </c>
      <c r="K88" cm="1">
        <f t="array" ref="K88">INDEX(MData[],MATCH(1,(MData[State Abbreviation]=$B88)*(MData[Report Date]=K$59)*(MData[Preliminary or Updated]=$C$3)*(MData[Final Report]=$C$4),0),MATCH($C$2,MData[#Headers],0))</f>
        <v>865597</v>
      </c>
      <c r="L88" cm="1">
        <f t="array" ref="L88">INDEX(MData[],MATCH(1,(MData[State Abbreviation]=$B88)*(MData[Report Date]=L$59)*(MData[Preliminary or Updated]=$C$3)*(MData[Final Report]=$C$4),0),MATCH($C$2,MData[#Headers],0))</f>
        <v>868971</v>
      </c>
      <c r="M88" cm="1">
        <f t="array" ref="M88">INDEX(MData[],MATCH(1,(MData[State Abbreviation]=$B88)*(MData[Report Date]=M$59)*(MData[Preliminary or Updated]=$C$3)*(MData[Final Report]=$C$4),0),MATCH($C$2,MData[#Headers],0))</f>
        <v>877180</v>
      </c>
      <c r="N88" cm="1">
        <f t="array" ref="N88">INDEX(MData[],MATCH(1,(MData[State Abbreviation]=$B88)*(MData[Report Date]=N$59)*(MData[Preliminary or Updated]=$C$3)*(MData[Final Report]=$C$4),0),MATCH($C$2,MData[#Headers],0))</f>
        <v>880088</v>
      </c>
      <c r="O88" cm="1">
        <f t="array" ref="O88">INDEX(MData[],MATCH(1,(MData[State Abbreviation]=$B88)*(MData[Report Date]=O$59)*(MData[Preliminary or Updated]=$C$3)*(MData[Final Report]=$C$4),0),MATCH($C$2,MData[#Headers],0))</f>
        <v>880516</v>
      </c>
      <c r="P88" cm="1">
        <f t="array" ref="P88">INDEX(MData[],MATCH(1,(MData[State Abbreviation]=$B88)*(MData[Report Date]=P$59)*(MData[Preliminary or Updated]=$C$3)*(MData[Final Report]=$C$4),0),MATCH($C$2,MData[#Headers],0))</f>
        <v>860988</v>
      </c>
      <c r="Q88" cm="1">
        <f t="array" ref="Q88">INDEX(MData[],MATCH(1,(MData[State Abbreviation]=$B88)*(MData[Report Date]=Q$59)*(MData[Preliminary or Updated]=$C$3)*(MData[Final Report]=$C$4),0),MATCH($C$2,MData[#Headers],0))</f>
        <v>870550</v>
      </c>
      <c r="R88" s="15">
        <f t="shared" si="2"/>
        <v>862867.66666666663</v>
      </c>
    </row>
    <row r="89" spans="1:18" x14ac:dyDescent="0.35">
      <c r="A89">
        <v>30</v>
      </c>
      <c r="B89" s="4" t="s">
        <v>122</v>
      </c>
      <c r="C89" t="s">
        <v>123</v>
      </c>
      <c r="D89" s="12" t="str" cm="1">
        <f t="array" ref="D89">INDEX(MData[],MATCH(1,(MData[State Abbreviation]=$B89)*(MData[Report Date]=D$6)*(MData[Preliminary or Updated]=$C$3)*(MData[Final Report]=$C$4),0),MATCH($D$5,MData[#Headers],0))</f>
        <v>Y</v>
      </c>
      <c r="E89" s="12" t="str" cm="1">
        <f t="array" ref="E89">INDEX(MData[],MATCH(1,(MData[State Abbreviation]=$B89)*(MData[Report Date]=E$6)*(MData[Preliminary or Updated]=$C$3)*(MData[Final Report]=$C$4),0),MATCH($D$5,MData[#Headers],0))</f>
        <v>Y</v>
      </c>
      <c r="F89" cm="1">
        <f t="array" ref="F89">INDEX(MData[],MATCH(1,(MData[State Abbreviation]=$B89)*(MData[Report Date]=F$59)*(MData[Preliminary or Updated]=$C$3)*(MData[Final Report]=$C$4),0),MATCH($C$2,MData[#Headers],0))</f>
        <v>237886</v>
      </c>
      <c r="G89" cm="1">
        <f t="array" ref="G89">INDEX(MData[],MATCH(1,(MData[State Abbreviation]=$B89)*(MData[Report Date]=G$59)*(MData[Preliminary or Updated]=$C$3)*(MData[Final Report]=$C$4),0),MATCH($C$2,MData[#Headers],0))</f>
        <v>238521</v>
      </c>
      <c r="H89" cm="1">
        <f t="array" ref="H89">INDEX(MData[],MATCH(1,(MData[State Abbreviation]=$B89)*(MData[Report Date]=H$59)*(MData[Preliminary or Updated]=$C$3)*(MData[Final Report]=$C$4),0),MATCH($C$2,MData[#Headers],0))</f>
        <v>239140</v>
      </c>
      <c r="I89" cm="1">
        <f t="array" ref="I89">INDEX(MData[],MATCH(1,(MData[State Abbreviation]=$B89)*(MData[Report Date]=I$59)*(MData[Preliminary or Updated]=$C$3)*(MData[Final Report]=$C$4),0),MATCH($C$2,MData[#Headers],0))</f>
        <v>239843</v>
      </c>
      <c r="J89" cm="1">
        <f t="array" ref="J89">INDEX(MData[],MATCH(1,(MData[State Abbreviation]=$B89)*(MData[Report Date]=J$59)*(MData[Preliminary or Updated]=$C$3)*(MData[Final Report]=$C$4),0),MATCH($C$2,MData[#Headers],0))</f>
        <v>240614</v>
      </c>
      <c r="K89" cm="1">
        <f t="array" ref="K89">INDEX(MData[],MATCH(1,(MData[State Abbreviation]=$B89)*(MData[Report Date]=K$59)*(MData[Preliminary or Updated]=$C$3)*(MData[Final Report]=$C$4),0),MATCH($C$2,MData[#Headers],0))</f>
        <v>241793</v>
      </c>
      <c r="L89" cm="1">
        <f t="array" ref="L89">INDEX(MData[],MATCH(1,(MData[State Abbreviation]=$B89)*(MData[Report Date]=L$59)*(MData[Preliminary or Updated]=$C$3)*(MData[Final Report]=$C$4),0),MATCH($C$2,MData[#Headers],0))</f>
        <v>242720</v>
      </c>
      <c r="M89" cm="1">
        <f t="array" ref="M89">INDEX(MData[],MATCH(1,(MData[State Abbreviation]=$B89)*(MData[Report Date]=M$59)*(MData[Preliminary or Updated]=$C$3)*(MData[Final Report]=$C$4),0),MATCH($C$2,MData[#Headers],0))</f>
        <v>243549</v>
      </c>
      <c r="N89" cm="1">
        <f t="array" ref="N89">INDEX(MData[],MATCH(1,(MData[State Abbreviation]=$B89)*(MData[Report Date]=N$59)*(MData[Preliminary or Updated]=$C$3)*(MData[Final Report]=$C$4),0),MATCH($C$2,MData[#Headers],0))</f>
        <v>244648</v>
      </c>
      <c r="O89" cm="1">
        <f t="array" ref="O89">INDEX(MData[],MATCH(1,(MData[State Abbreviation]=$B89)*(MData[Report Date]=O$59)*(MData[Preliminary or Updated]=$C$3)*(MData[Final Report]=$C$4),0),MATCH($C$2,MData[#Headers],0))</f>
        <v>245788</v>
      </c>
      <c r="P89" cm="1">
        <f t="array" ref="P89">INDEX(MData[],MATCH(1,(MData[State Abbreviation]=$B89)*(MData[Report Date]=P$59)*(MData[Preliminary or Updated]=$C$3)*(MData[Final Report]=$C$4),0),MATCH($C$2,MData[#Headers],0))</f>
        <v>247780</v>
      </c>
      <c r="Q89" cm="1">
        <f t="array" ref="Q89">INDEX(MData[],MATCH(1,(MData[State Abbreviation]=$B89)*(MData[Report Date]=Q$59)*(MData[Preliminary or Updated]=$C$3)*(MData[Final Report]=$C$4),0),MATCH($C$2,MData[#Headers],0))</f>
        <v>249906</v>
      </c>
      <c r="R89" s="15">
        <f t="shared" si="2"/>
        <v>242682.33333333334</v>
      </c>
    </row>
    <row r="90" spans="1:18" x14ac:dyDescent="0.35">
      <c r="A90">
        <v>31</v>
      </c>
      <c r="B90" s="4" t="s">
        <v>125</v>
      </c>
      <c r="C90" t="s">
        <v>126</v>
      </c>
      <c r="D90" s="12" t="str" cm="1">
        <f t="array" ref="D90">INDEX(MData[],MATCH(1,(MData[State Abbreviation]=$B90)*(MData[Report Date]=D$6)*(MData[Preliminary or Updated]=$C$3)*(MData[Final Report]=$C$4),0),MATCH($D$5,MData[#Headers],0))</f>
        <v>Y</v>
      </c>
      <c r="E90" s="12" t="str" cm="1">
        <f t="array" ref="E90">INDEX(MData[],MATCH(1,(MData[State Abbreviation]=$B90)*(MData[Report Date]=E$6)*(MData[Preliminary or Updated]=$C$3)*(MData[Final Report]=$C$4),0),MATCH($D$5,MData[#Headers],0))</f>
        <v>Y</v>
      </c>
      <c r="F90" cm="1">
        <f t="array" ref="F90">INDEX(MData[],MATCH(1,(MData[State Abbreviation]=$B90)*(MData[Report Date]=F$59)*(MData[Preliminary or Updated]=$C$3)*(MData[Final Report]=$C$4),0),MATCH($C$2,MData[#Headers],0))</f>
        <v>2081868</v>
      </c>
      <c r="G90" cm="1">
        <f t="array" ref="G90">INDEX(MData[],MATCH(1,(MData[State Abbreviation]=$B90)*(MData[Report Date]=G$59)*(MData[Preliminary or Updated]=$C$3)*(MData[Final Report]=$C$4),0),MATCH($C$2,MData[#Headers],0))</f>
        <v>2094258</v>
      </c>
      <c r="H90" cm="1">
        <f t="array" ref="H90">INDEX(MData[],MATCH(1,(MData[State Abbreviation]=$B90)*(MData[Report Date]=H$59)*(MData[Preliminary or Updated]=$C$3)*(MData[Final Report]=$C$4),0),MATCH($C$2,MData[#Headers],0))</f>
        <v>2110632</v>
      </c>
      <c r="I90" cm="1">
        <f t="array" ref="I90">INDEX(MData[],MATCH(1,(MData[State Abbreviation]=$B90)*(MData[Report Date]=I$59)*(MData[Preliminary or Updated]=$C$3)*(MData[Final Report]=$C$4),0),MATCH($C$2,MData[#Headers],0))</f>
        <v>2117394</v>
      </c>
      <c r="J90" cm="1">
        <f t="array" ref="J90">INDEX(MData[],MATCH(1,(MData[State Abbreviation]=$B90)*(MData[Report Date]=J$59)*(MData[Preliminary or Updated]=$C$3)*(MData[Final Report]=$C$4),0),MATCH($C$2,MData[#Headers],0))</f>
        <v>2130668</v>
      </c>
      <c r="K90" cm="1">
        <f t="array" ref="K90">INDEX(MData[],MATCH(1,(MData[State Abbreviation]=$B90)*(MData[Report Date]=K$59)*(MData[Preliminary or Updated]=$C$3)*(MData[Final Report]=$C$4),0),MATCH($C$2,MData[#Headers],0))</f>
        <v>2139794</v>
      </c>
      <c r="L90" cm="1">
        <f t="array" ref="L90">INDEX(MData[],MATCH(1,(MData[State Abbreviation]=$B90)*(MData[Report Date]=L$59)*(MData[Preliminary or Updated]=$C$3)*(MData[Final Report]=$C$4),0),MATCH($C$2,MData[#Headers],0))</f>
        <v>2148004</v>
      </c>
      <c r="M90" cm="1">
        <f t="array" ref="M90">INDEX(MData[],MATCH(1,(MData[State Abbreviation]=$B90)*(MData[Report Date]=M$59)*(MData[Preliminary or Updated]=$C$3)*(MData[Final Report]=$C$4),0),MATCH($C$2,MData[#Headers],0))</f>
        <v>2159579</v>
      </c>
      <c r="N90" cm="1">
        <f t="array" ref="N90">INDEX(MData[],MATCH(1,(MData[State Abbreviation]=$B90)*(MData[Report Date]=N$59)*(MData[Preliminary or Updated]=$C$3)*(MData[Final Report]=$C$4),0),MATCH($C$2,MData[#Headers],0))</f>
        <v>2168752</v>
      </c>
      <c r="O90" cm="1">
        <f t="array" ref="O90">INDEX(MData[],MATCH(1,(MData[State Abbreviation]=$B90)*(MData[Report Date]=O$59)*(MData[Preliminary or Updated]=$C$3)*(MData[Final Report]=$C$4),0),MATCH($C$2,MData[#Headers],0))</f>
        <v>2181303</v>
      </c>
      <c r="P90" cm="1">
        <f t="array" ref="P90">INDEX(MData[],MATCH(1,(MData[State Abbreviation]=$B90)*(MData[Report Date]=P$59)*(MData[Preliminary or Updated]=$C$3)*(MData[Final Report]=$C$4),0),MATCH($C$2,MData[#Headers],0))</f>
        <v>2194560</v>
      </c>
      <c r="Q90" cm="1">
        <f t="array" ref="Q90">INDEX(MData[],MATCH(1,(MData[State Abbreviation]=$B90)*(MData[Report Date]=Q$59)*(MData[Preliminary or Updated]=$C$3)*(MData[Final Report]=$C$4),0),MATCH($C$2,MData[#Headers],0))</f>
        <v>2202958</v>
      </c>
      <c r="R90" s="15">
        <f t="shared" si="2"/>
        <v>2144147.5</v>
      </c>
    </row>
    <row r="91" spans="1:18" x14ac:dyDescent="0.35">
      <c r="A91">
        <v>32</v>
      </c>
      <c r="B91" s="4" t="s">
        <v>130</v>
      </c>
      <c r="C91" t="s">
        <v>131</v>
      </c>
      <c r="D91" s="12" t="str" cm="1">
        <f t="array" ref="D91">INDEX(MData[],MATCH(1,(MData[State Abbreviation]=$B91)*(MData[Report Date]=D$6)*(MData[Preliminary or Updated]=$C$3)*(MData[Final Report]=$C$4),0),MATCH($D$5,MData[#Headers],0))</f>
        <v>Y</v>
      </c>
      <c r="E91" s="12" t="str" cm="1">
        <f t="array" ref="E91">INDEX(MData[],MATCH(1,(MData[State Abbreviation]=$B91)*(MData[Report Date]=E$6)*(MData[Preliminary or Updated]=$C$3)*(MData[Final Report]=$C$4),0),MATCH($D$5,MData[#Headers],0))</f>
        <v>Y</v>
      </c>
      <c r="F91" cm="1">
        <f t="array" ref="F91">INDEX(MData[],MATCH(1,(MData[State Abbreviation]=$B91)*(MData[Report Date]=F$59)*(MData[Preliminary or Updated]=$C$3)*(MData[Final Report]=$C$4),0),MATCH($C$2,MData[#Headers],0))</f>
        <v>868990</v>
      </c>
      <c r="G91" cm="1">
        <f t="array" ref="G91">INDEX(MData[],MATCH(1,(MData[State Abbreviation]=$B91)*(MData[Report Date]=G$59)*(MData[Preliminary or Updated]=$C$3)*(MData[Final Report]=$C$4),0),MATCH($C$2,MData[#Headers],0))</f>
        <v>873299</v>
      </c>
      <c r="H91" cm="1">
        <f t="array" ref="H91">INDEX(MData[],MATCH(1,(MData[State Abbreviation]=$B91)*(MData[Report Date]=H$59)*(MData[Preliminary or Updated]=$C$3)*(MData[Final Report]=$C$4),0),MATCH($C$2,MData[#Headers],0))</f>
        <v>870824</v>
      </c>
      <c r="I91" cm="1">
        <f t="array" ref="I91">INDEX(MData[],MATCH(1,(MData[State Abbreviation]=$B91)*(MData[Report Date]=I$59)*(MData[Preliminary or Updated]=$C$3)*(MData[Final Report]=$C$4),0),MATCH($C$2,MData[#Headers],0))</f>
        <v>870319</v>
      </c>
      <c r="J91" cm="1">
        <f t="array" ref="J91">INDEX(MData[],MATCH(1,(MData[State Abbreviation]=$B91)*(MData[Report Date]=J$59)*(MData[Preliminary or Updated]=$C$3)*(MData[Final Report]=$C$4),0),MATCH($C$2,MData[#Headers],0))</f>
        <v>873372</v>
      </c>
      <c r="K91" cm="1">
        <f t="array" ref="K91">INDEX(MData[],MATCH(1,(MData[State Abbreviation]=$B91)*(MData[Report Date]=K$59)*(MData[Preliminary or Updated]=$C$3)*(MData[Final Report]=$C$4),0),MATCH($C$2,MData[#Headers],0))</f>
        <v>874678</v>
      </c>
      <c r="L91" cm="1">
        <f t="array" ref="L91">INDEX(MData[],MATCH(1,(MData[State Abbreviation]=$B91)*(MData[Report Date]=L$59)*(MData[Preliminary or Updated]=$C$3)*(MData[Final Report]=$C$4),0),MATCH($C$2,MData[#Headers],0))</f>
        <v>876177</v>
      </c>
      <c r="M91" cm="1">
        <f t="array" ref="M91">INDEX(MData[],MATCH(1,(MData[State Abbreviation]=$B91)*(MData[Report Date]=M$59)*(MData[Preliminary or Updated]=$C$3)*(MData[Final Report]=$C$4),0),MATCH($C$2,MData[#Headers],0))</f>
        <v>879766</v>
      </c>
      <c r="N91" cm="1">
        <f t="array" ref="N91">INDEX(MData[],MATCH(1,(MData[State Abbreviation]=$B91)*(MData[Report Date]=N$59)*(MData[Preliminary or Updated]=$C$3)*(MData[Final Report]=$C$4),0),MATCH($C$2,MData[#Headers],0))</f>
        <v>882745</v>
      </c>
      <c r="O91" cm="1">
        <f t="array" ref="O91">INDEX(MData[],MATCH(1,(MData[State Abbreviation]=$B91)*(MData[Report Date]=O$59)*(MData[Preliminary or Updated]=$C$3)*(MData[Final Report]=$C$4),0),MATCH($C$2,MData[#Headers],0))</f>
        <v>881681</v>
      </c>
      <c r="P91" cm="1">
        <f t="array" ref="P91">INDEX(MData[],MATCH(1,(MData[State Abbreviation]=$B91)*(MData[Report Date]=P$59)*(MData[Preliminary or Updated]=$C$3)*(MData[Final Report]=$C$4),0),MATCH($C$2,MData[#Headers],0))</f>
        <v>882729</v>
      </c>
      <c r="Q91" cm="1">
        <f t="array" ref="Q91">INDEX(MData[],MATCH(1,(MData[State Abbreviation]=$B91)*(MData[Report Date]=Q$59)*(MData[Preliminary or Updated]=$C$3)*(MData[Final Report]=$C$4),0),MATCH($C$2,MData[#Headers],0))</f>
        <v>884416</v>
      </c>
      <c r="R91" s="15">
        <f t="shared" si="2"/>
        <v>876583</v>
      </c>
    </row>
    <row r="92" spans="1:18" x14ac:dyDescent="0.35">
      <c r="A92">
        <v>33</v>
      </c>
      <c r="B92" s="5" t="s">
        <v>132</v>
      </c>
      <c r="C92" t="s">
        <v>133</v>
      </c>
      <c r="D92" s="12" t="str" cm="1">
        <f t="array" ref="D92">INDEX(MData[],MATCH(1,(MData[State Abbreviation]=$B92)*(MData[Report Date]=D$6)*(MData[Preliminary or Updated]=$C$3)*(MData[Final Report]=$C$4),0),MATCH($D$5,MData[#Headers],0))</f>
        <v>Y</v>
      </c>
      <c r="E92" s="12" t="str" cm="1">
        <f t="array" ref="E92">INDEX(MData[],MATCH(1,(MData[State Abbreviation]=$B92)*(MData[Report Date]=E$6)*(MData[Preliminary or Updated]=$C$3)*(MData[Final Report]=$C$4),0),MATCH($D$5,MData[#Headers],0))</f>
        <v>Y</v>
      </c>
      <c r="F92" cm="1">
        <f t="array" ref="F92">INDEX(MData[],MATCH(1,(MData[State Abbreviation]=$B92)*(MData[Report Date]=F$59)*(MData[Preliminary or Updated]=$C$3)*(MData[Final Report]=$C$4),0),MATCH($C$2,MData[#Headers],0))</f>
        <v>7119703</v>
      </c>
      <c r="G92" cm="1">
        <f t="array" ref="G92">INDEX(MData[],MATCH(1,(MData[State Abbreviation]=$B92)*(MData[Report Date]=G$59)*(MData[Preliminary or Updated]=$C$3)*(MData[Final Report]=$C$4),0),MATCH($C$2,MData[#Headers],0))</f>
        <v>7141375</v>
      </c>
      <c r="H92" cm="1">
        <f t="array" ref="H92">INDEX(MData[],MATCH(1,(MData[State Abbreviation]=$B92)*(MData[Report Date]=H$59)*(MData[Preliminary or Updated]=$C$3)*(MData[Final Report]=$C$4),0),MATCH($C$2,MData[#Headers],0))</f>
        <v>7167607</v>
      </c>
      <c r="I92" cm="1">
        <f t="array" ref="I92">INDEX(MData[],MATCH(1,(MData[State Abbreviation]=$B92)*(MData[Report Date]=I$59)*(MData[Preliminary or Updated]=$C$3)*(MData[Final Report]=$C$4),0),MATCH($C$2,MData[#Headers],0))</f>
        <v>7176712</v>
      </c>
      <c r="J92" cm="1">
        <f t="array" ref="J92">INDEX(MData[],MATCH(1,(MData[State Abbreviation]=$B92)*(MData[Report Date]=J$59)*(MData[Preliminary or Updated]=$C$3)*(MData[Final Report]=$C$4),0),MATCH($C$2,MData[#Headers],0))</f>
        <v>7191272</v>
      </c>
      <c r="K92" cm="1">
        <f t="array" ref="K92">INDEX(MData[],MATCH(1,(MData[State Abbreviation]=$B92)*(MData[Report Date]=K$59)*(MData[Preliminary or Updated]=$C$3)*(MData[Final Report]=$C$4),0),MATCH($C$2,MData[#Headers],0))</f>
        <v>7224391</v>
      </c>
      <c r="L92" cm="1">
        <f t="array" ref="L92">INDEX(MData[],MATCH(1,(MData[State Abbreviation]=$B92)*(MData[Report Date]=L$59)*(MData[Preliminary or Updated]=$C$3)*(MData[Final Report]=$C$4),0),MATCH($C$2,MData[#Headers],0))</f>
        <v>7249900</v>
      </c>
      <c r="M92" cm="1">
        <f t="array" ref="M92">INDEX(MData[],MATCH(1,(MData[State Abbreviation]=$B92)*(MData[Report Date]=M$59)*(MData[Preliminary or Updated]=$C$3)*(MData[Final Report]=$C$4),0),MATCH($C$2,MData[#Headers],0))</f>
        <v>7269924</v>
      </c>
      <c r="N92" cm="1">
        <f t="array" ref="N92">INDEX(MData[],MATCH(1,(MData[State Abbreviation]=$B92)*(MData[Report Date]=N$59)*(MData[Preliminary or Updated]=$C$3)*(MData[Final Report]=$C$4),0),MATCH($C$2,MData[#Headers],0))</f>
        <v>7318196</v>
      </c>
      <c r="O92" cm="1">
        <f t="array" ref="O92">INDEX(MData[],MATCH(1,(MData[State Abbreviation]=$B92)*(MData[Report Date]=O$59)*(MData[Preliminary or Updated]=$C$3)*(MData[Final Report]=$C$4),0),MATCH($C$2,MData[#Headers],0))</f>
        <v>7336883</v>
      </c>
      <c r="P92" cm="1">
        <f t="array" ref="P92">INDEX(MData[],MATCH(1,(MData[State Abbreviation]=$B92)*(MData[Report Date]=P$59)*(MData[Preliminary or Updated]=$C$3)*(MData[Final Report]=$C$4),0),MATCH($C$2,MData[#Headers],0))</f>
        <v>7363129</v>
      </c>
      <c r="Q92" cm="1">
        <f t="array" ref="Q92">INDEX(MData[],MATCH(1,(MData[State Abbreviation]=$B92)*(MData[Report Date]=Q$59)*(MData[Preliminary or Updated]=$C$3)*(MData[Final Report]=$C$4),0),MATCH($C$2,MData[#Headers],0))</f>
        <v>7408878</v>
      </c>
      <c r="R92" s="15">
        <f t="shared" si="2"/>
        <v>7247330.833333333</v>
      </c>
    </row>
    <row r="93" spans="1:18" x14ac:dyDescent="0.35">
      <c r="A93">
        <v>34</v>
      </c>
      <c r="B93" s="5" t="s">
        <v>135</v>
      </c>
      <c r="C93" t="s">
        <v>136</v>
      </c>
      <c r="D93" s="12" t="str" cm="1">
        <f t="array" ref="D93">INDEX(MData[],MATCH(1,(MData[State Abbreviation]=$B93)*(MData[Report Date]=D$6)*(MData[Preliminary or Updated]=$C$3)*(MData[Final Report]=$C$4),0),MATCH($D$5,MData[#Headers],0))</f>
        <v>Y</v>
      </c>
      <c r="E93" s="12" t="str" cm="1">
        <f t="array" ref="E93">INDEX(MData[],MATCH(1,(MData[State Abbreviation]=$B93)*(MData[Report Date]=E$6)*(MData[Preliminary or Updated]=$C$3)*(MData[Final Report]=$C$4),0),MATCH($D$5,MData[#Headers],0))</f>
        <v>Y</v>
      </c>
      <c r="F93" cm="1">
        <f t="array" ref="F93">INDEX(MData[],MATCH(1,(MData[State Abbreviation]=$B93)*(MData[Report Date]=F$59)*(MData[Preliminary or Updated]=$C$3)*(MData[Final Report]=$C$4),0),MATCH($C$2,MData[#Headers],0))</f>
        <v>2187358</v>
      </c>
      <c r="G93" cm="1">
        <f t="array" ref="G93">INDEX(MData[],MATCH(1,(MData[State Abbreviation]=$B93)*(MData[Report Date]=G$59)*(MData[Preliminary or Updated]=$C$3)*(MData[Final Report]=$C$4),0),MATCH($C$2,MData[#Headers],0))</f>
        <v>2196435</v>
      </c>
      <c r="H93" cm="1">
        <f t="array" ref="H93">INDEX(MData[],MATCH(1,(MData[State Abbreviation]=$B93)*(MData[Report Date]=H$59)*(MData[Preliminary or Updated]=$C$3)*(MData[Final Report]=$C$4),0),MATCH($C$2,MData[#Headers],0))</f>
        <v>2199775</v>
      </c>
      <c r="I93" cm="1">
        <f t="array" ref="I93">INDEX(MData[],MATCH(1,(MData[State Abbreviation]=$B93)*(MData[Report Date]=I$59)*(MData[Preliminary or Updated]=$C$3)*(MData[Final Report]=$C$4),0),MATCH($C$2,MData[#Headers],0))</f>
        <v>2208209</v>
      </c>
      <c r="J93" cm="1">
        <f t="array" ref="J93">INDEX(MData[],MATCH(1,(MData[State Abbreviation]=$B93)*(MData[Report Date]=J$59)*(MData[Preliminary or Updated]=$C$3)*(MData[Final Report]=$C$4),0),MATCH($C$2,MData[#Headers],0))</f>
        <v>2217474</v>
      </c>
      <c r="K93" cm="1">
        <f t="array" ref="K93">INDEX(MData[],MATCH(1,(MData[State Abbreviation]=$B93)*(MData[Report Date]=K$59)*(MData[Preliminary or Updated]=$C$3)*(MData[Final Report]=$C$4),0),MATCH($C$2,MData[#Headers],0))</f>
        <v>2226758</v>
      </c>
      <c r="L93" cm="1">
        <f t="array" ref="L93">INDEX(MData[],MATCH(1,(MData[State Abbreviation]=$B93)*(MData[Report Date]=L$59)*(MData[Preliminary or Updated]=$C$3)*(MData[Final Report]=$C$4),0),MATCH($C$2,MData[#Headers],0))</f>
        <v>2240057</v>
      </c>
      <c r="M93" cm="1">
        <f t="array" ref="M93">INDEX(MData[],MATCH(1,(MData[State Abbreviation]=$B93)*(MData[Report Date]=M$59)*(MData[Preliminary or Updated]=$C$3)*(MData[Final Report]=$C$4),0),MATCH($C$2,MData[#Headers],0))</f>
        <v>2249709</v>
      </c>
      <c r="N93" cm="1">
        <f t="array" ref="N93">INDEX(MData[],MATCH(1,(MData[State Abbreviation]=$B93)*(MData[Report Date]=N$59)*(MData[Preliminary or Updated]=$C$3)*(MData[Final Report]=$C$4),0),MATCH($C$2,MData[#Headers],0))</f>
        <v>2259206</v>
      </c>
      <c r="O93" cm="1">
        <f t="array" ref="O93">INDEX(MData[],MATCH(1,(MData[State Abbreviation]=$B93)*(MData[Report Date]=O$59)*(MData[Preliminary or Updated]=$C$3)*(MData[Final Report]=$C$4),0),MATCH($C$2,MData[#Headers],0))</f>
        <v>2269840</v>
      </c>
      <c r="P93" cm="1">
        <f t="array" ref="P93">INDEX(MData[],MATCH(1,(MData[State Abbreviation]=$B93)*(MData[Report Date]=P$59)*(MData[Preliminary or Updated]=$C$3)*(MData[Final Report]=$C$4),0),MATCH($C$2,MData[#Headers],0))</f>
        <v>2279257</v>
      </c>
      <c r="Q93" cm="1">
        <f t="array" ref="Q93">INDEX(MData[],MATCH(1,(MData[State Abbreviation]=$B93)*(MData[Report Date]=Q$59)*(MData[Preliminary or Updated]=$C$3)*(MData[Final Report]=$C$4),0),MATCH($C$2,MData[#Headers],0))</f>
        <v>2229934</v>
      </c>
      <c r="R93" s="15">
        <f t="shared" si="2"/>
        <v>2230334.3333333335</v>
      </c>
    </row>
    <row r="94" spans="1:18" x14ac:dyDescent="0.35">
      <c r="A94">
        <v>35</v>
      </c>
      <c r="B94" s="5" t="s">
        <v>137</v>
      </c>
      <c r="C94" t="s">
        <v>138</v>
      </c>
      <c r="D94" s="12" t="str" cm="1">
        <f t="array" ref="D94">INDEX(MData[],MATCH(1,(MData[State Abbreviation]=$B94)*(MData[Report Date]=D$6)*(MData[Preliminary or Updated]=$C$3)*(MData[Final Report]=$C$4),0),MATCH($D$5,MData[#Headers],0))</f>
        <v>Y</v>
      </c>
      <c r="E94" s="12" t="str" cm="1">
        <f t="array" ref="E94">INDEX(MData[],MATCH(1,(MData[State Abbreviation]=$B94)*(MData[Report Date]=E$6)*(MData[Preliminary or Updated]=$C$3)*(MData[Final Report]=$C$4),0),MATCH($D$5,MData[#Headers],0))</f>
        <v>Y</v>
      </c>
      <c r="F94" cm="1">
        <f t="array" ref="F94">INDEX(MData[],MATCH(1,(MData[State Abbreviation]=$B94)*(MData[Report Date]=F$59)*(MData[Preliminary or Updated]=$C$3)*(MData[Final Report]=$C$4),0),MATCH($C$2,MData[#Headers],0))</f>
        <v>120469</v>
      </c>
      <c r="G94" cm="1">
        <f t="array" ref="G94">INDEX(MData[],MATCH(1,(MData[State Abbreviation]=$B94)*(MData[Report Date]=G$59)*(MData[Preliminary or Updated]=$C$3)*(MData[Final Report]=$C$4),0),MATCH($C$2,MData[#Headers],0))</f>
        <v>120621</v>
      </c>
      <c r="H94" cm="1">
        <f t="array" ref="H94">INDEX(MData[],MATCH(1,(MData[State Abbreviation]=$B94)*(MData[Report Date]=H$59)*(MData[Preliminary or Updated]=$C$3)*(MData[Final Report]=$C$4),0),MATCH($C$2,MData[#Headers],0))</f>
        <v>121738</v>
      </c>
      <c r="I94" cm="1">
        <f t="array" ref="I94">INDEX(MData[],MATCH(1,(MData[State Abbreviation]=$B94)*(MData[Report Date]=I$59)*(MData[Preliminary or Updated]=$C$3)*(MData[Final Report]=$C$4),0),MATCH($C$2,MData[#Headers],0))</f>
        <v>122573</v>
      </c>
      <c r="J94" cm="1">
        <f t="array" ref="J94">INDEX(MData[],MATCH(1,(MData[State Abbreviation]=$B94)*(MData[Report Date]=J$59)*(MData[Preliminary or Updated]=$C$3)*(MData[Final Report]=$C$4),0),MATCH($C$2,MData[#Headers],0))</f>
        <v>123279</v>
      </c>
      <c r="K94" cm="1">
        <f t="array" ref="K94">INDEX(MData[],MATCH(1,(MData[State Abbreviation]=$B94)*(MData[Report Date]=K$59)*(MData[Preliminary or Updated]=$C$3)*(MData[Final Report]=$C$4),0),MATCH($C$2,MData[#Headers],0))</f>
        <v>124213</v>
      </c>
      <c r="L94" cm="1">
        <f t="array" ref="L94">INDEX(MData[],MATCH(1,(MData[State Abbreviation]=$B94)*(MData[Report Date]=L$59)*(MData[Preliminary or Updated]=$C$3)*(MData[Final Report]=$C$4),0),MATCH($C$2,MData[#Headers],0))</f>
        <v>123776</v>
      </c>
      <c r="M94" cm="1">
        <f t="array" ref="M94">INDEX(MData[],MATCH(1,(MData[State Abbreviation]=$B94)*(MData[Report Date]=M$59)*(MData[Preliminary or Updated]=$C$3)*(MData[Final Report]=$C$4),0),MATCH($C$2,MData[#Headers],0))</f>
        <v>126517</v>
      </c>
      <c r="N94" cm="1">
        <f t="array" ref="N94">INDEX(MData[],MATCH(1,(MData[State Abbreviation]=$B94)*(MData[Report Date]=N$59)*(MData[Preliminary or Updated]=$C$3)*(MData[Final Report]=$C$4),0),MATCH($C$2,MData[#Headers],0))</f>
        <v>127511</v>
      </c>
      <c r="O94" cm="1">
        <f t="array" ref="O94">INDEX(MData[],MATCH(1,(MData[State Abbreviation]=$B94)*(MData[Report Date]=O$59)*(MData[Preliminary or Updated]=$C$3)*(MData[Final Report]=$C$4),0),MATCH($C$2,MData[#Headers],0))</f>
        <v>128344</v>
      </c>
      <c r="P94" cm="1">
        <f t="array" ref="P94">INDEX(MData[],MATCH(1,(MData[State Abbreviation]=$B94)*(MData[Report Date]=P$59)*(MData[Preliminary or Updated]=$C$3)*(MData[Final Report]=$C$4),0),MATCH($C$2,MData[#Headers],0))</f>
        <v>129422</v>
      </c>
      <c r="Q94" cm="1">
        <f t="array" ref="Q94">INDEX(MData[],MATCH(1,(MData[State Abbreviation]=$B94)*(MData[Report Date]=Q$59)*(MData[Preliminary or Updated]=$C$3)*(MData[Final Report]=$C$4),0),MATCH($C$2,MData[#Headers],0))</f>
        <v>130665</v>
      </c>
      <c r="R94" s="15">
        <f t="shared" si="2"/>
        <v>124927.33333333333</v>
      </c>
    </row>
    <row r="95" spans="1:18" x14ac:dyDescent="0.35">
      <c r="A95">
        <v>36</v>
      </c>
      <c r="B95" s="5" t="s">
        <v>139</v>
      </c>
      <c r="C95" t="s">
        <v>140</v>
      </c>
      <c r="D95" s="12" t="str" cm="1">
        <f t="array" ref="D95">INDEX(MData[],MATCH(1,(MData[State Abbreviation]=$B95)*(MData[Report Date]=D$6)*(MData[Preliminary or Updated]=$C$3)*(MData[Final Report]=$C$4),0),MATCH($D$5,MData[#Headers],0))</f>
        <v>Y</v>
      </c>
      <c r="E95" s="12" t="str" cm="1">
        <f t="array" ref="E95">INDEX(MData[],MATCH(1,(MData[State Abbreviation]=$B95)*(MData[Report Date]=E$6)*(MData[Preliminary or Updated]=$C$3)*(MData[Final Report]=$C$4),0),MATCH($D$5,MData[#Headers],0))</f>
        <v>Y</v>
      </c>
      <c r="F95" cm="1">
        <f t="array" ref="F95">INDEX(MData[],MATCH(1,(MData[State Abbreviation]=$B95)*(MData[Report Date]=F$59)*(MData[Preliminary or Updated]=$C$3)*(MData[Final Report]=$C$4),0),MATCH($C$2,MData[#Headers],0))</f>
        <v>3188776</v>
      </c>
      <c r="G95" cm="1">
        <f t="array" ref="G95">INDEX(MData[],MATCH(1,(MData[State Abbreviation]=$B95)*(MData[Report Date]=G$59)*(MData[Preliminary or Updated]=$C$3)*(MData[Final Report]=$C$4),0),MATCH($C$2,MData[#Headers],0))</f>
        <v>3200388</v>
      </c>
      <c r="H95" cm="1">
        <f t="array" ref="H95">INDEX(MData[],MATCH(1,(MData[State Abbreviation]=$B95)*(MData[Report Date]=H$59)*(MData[Preliminary or Updated]=$C$3)*(MData[Final Report]=$C$4),0),MATCH($C$2,MData[#Headers],0))</f>
        <v>3216730</v>
      </c>
      <c r="I95" cm="1">
        <f t="array" ref="I95">INDEX(MData[],MATCH(1,(MData[State Abbreviation]=$B95)*(MData[Report Date]=I$59)*(MData[Preliminary or Updated]=$C$3)*(MData[Final Report]=$C$4),0),MATCH($C$2,MData[#Headers],0))</f>
        <v>3230188</v>
      </c>
      <c r="J95" cm="1">
        <f t="array" ref="J95">INDEX(MData[],MATCH(1,(MData[State Abbreviation]=$B95)*(MData[Report Date]=J$59)*(MData[Preliminary or Updated]=$C$3)*(MData[Final Report]=$C$4),0),MATCH($C$2,MData[#Headers],0))</f>
        <v>3242826</v>
      </c>
      <c r="K95" cm="1">
        <f t="array" ref="K95">INDEX(MData[],MATCH(1,(MData[State Abbreviation]=$B95)*(MData[Report Date]=K$59)*(MData[Preliminary or Updated]=$C$3)*(MData[Final Report]=$C$4),0),MATCH($C$2,MData[#Headers],0))</f>
        <v>3256033</v>
      </c>
      <c r="L95" cm="1">
        <f t="array" ref="L95">INDEX(MData[],MATCH(1,(MData[State Abbreviation]=$B95)*(MData[Report Date]=L$59)*(MData[Preliminary or Updated]=$C$3)*(MData[Final Report]=$C$4),0),MATCH($C$2,MData[#Headers],0))</f>
        <v>3270899</v>
      </c>
      <c r="M95" cm="1">
        <f t="array" ref="M95">INDEX(MData[],MATCH(1,(MData[State Abbreviation]=$B95)*(MData[Report Date]=M$59)*(MData[Preliminary or Updated]=$C$3)*(MData[Final Report]=$C$4),0),MATCH($C$2,MData[#Headers],0))</f>
        <v>3289608</v>
      </c>
      <c r="N95" cm="1">
        <f t="array" ref="N95">INDEX(MData[],MATCH(1,(MData[State Abbreviation]=$B95)*(MData[Report Date]=N$59)*(MData[Preliminary or Updated]=$C$3)*(MData[Final Report]=$C$4),0),MATCH($C$2,MData[#Headers],0))</f>
        <v>3304546</v>
      </c>
      <c r="O95" cm="1">
        <f t="array" ref="O95">INDEX(MData[],MATCH(1,(MData[State Abbreviation]=$B95)*(MData[Report Date]=O$59)*(MData[Preliminary or Updated]=$C$3)*(MData[Final Report]=$C$4),0),MATCH($C$2,MData[#Headers],0))</f>
        <v>3318481</v>
      </c>
      <c r="P95" cm="1">
        <f t="array" ref="P95">INDEX(MData[],MATCH(1,(MData[State Abbreviation]=$B95)*(MData[Report Date]=P$59)*(MData[Preliminary or Updated]=$C$3)*(MData[Final Report]=$C$4),0),MATCH($C$2,MData[#Headers],0))</f>
        <v>3337867</v>
      </c>
      <c r="Q95" cm="1">
        <f t="array" ref="Q95">INDEX(MData[],MATCH(1,(MData[State Abbreviation]=$B95)*(MData[Report Date]=Q$59)*(MData[Preliminary or Updated]=$C$3)*(MData[Final Report]=$C$4),0),MATCH($C$2,MData[#Headers],0))</f>
        <v>3365244</v>
      </c>
      <c r="R95" s="15">
        <f t="shared" si="2"/>
        <v>3268465.5</v>
      </c>
    </row>
    <row r="96" spans="1:18" x14ac:dyDescent="0.35">
      <c r="A96">
        <v>37</v>
      </c>
      <c r="B96" s="5" t="s">
        <v>142</v>
      </c>
      <c r="C96" t="s">
        <v>143</v>
      </c>
      <c r="D96" s="12" t="str" cm="1">
        <f t="array" ref="D96">INDEX(MData[],MATCH(1,(MData[State Abbreviation]=$B96)*(MData[Report Date]=D$6)*(MData[Preliminary or Updated]=$C$3)*(MData[Final Report]=$C$4),0),MATCH($D$5,MData[#Headers],0))</f>
        <v>Y</v>
      </c>
      <c r="E96" s="12" t="str" cm="1">
        <f t="array" ref="E96">INDEX(MData[],MATCH(1,(MData[State Abbreviation]=$B96)*(MData[Report Date]=E$6)*(MData[Preliminary or Updated]=$C$3)*(MData[Final Report]=$C$4),0),MATCH($D$5,MData[#Headers],0))</f>
        <v>Y</v>
      </c>
      <c r="F96" cm="1">
        <f t="array" ref="F96">INDEX(MData[],MATCH(1,(MData[State Abbreviation]=$B96)*(MData[Report Date]=F$59)*(MData[Preliminary or Updated]=$C$3)*(MData[Final Report]=$C$4),0),MATCH($C$2,MData[#Headers],0))</f>
        <v>1146324</v>
      </c>
      <c r="G96" cm="1">
        <f t="array" ref="G96">INDEX(MData[],MATCH(1,(MData[State Abbreviation]=$B96)*(MData[Report Date]=G$59)*(MData[Preliminary or Updated]=$C$3)*(MData[Final Report]=$C$4),0),MATCH($C$2,MData[#Headers],0))</f>
        <v>1160088</v>
      </c>
      <c r="H96" cm="1">
        <f t="array" ref="H96">INDEX(MData[],MATCH(1,(MData[State Abbreviation]=$B96)*(MData[Report Date]=H$59)*(MData[Preliminary or Updated]=$C$3)*(MData[Final Report]=$C$4),0),MATCH($C$2,MData[#Headers],0))</f>
        <v>1178990</v>
      </c>
      <c r="I96" cm="1">
        <f t="array" ref="I96">INDEX(MData[],MATCH(1,(MData[State Abbreviation]=$B96)*(MData[Report Date]=I$59)*(MData[Preliminary or Updated]=$C$3)*(MData[Final Report]=$C$4),0),MATCH($C$2,MData[#Headers],0))</f>
        <v>1192854</v>
      </c>
      <c r="J96" cm="1">
        <f t="array" ref="J96">INDEX(MData[],MATCH(1,(MData[State Abbreviation]=$B96)*(MData[Report Date]=J$59)*(MData[Preliminary or Updated]=$C$3)*(MData[Final Report]=$C$4),0),MATCH($C$2,MData[#Headers],0))</f>
        <v>1203318</v>
      </c>
      <c r="K96" cm="1">
        <f t="array" ref="K96">INDEX(MData[],MATCH(1,(MData[State Abbreviation]=$B96)*(MData[Report Date]=K$59)*(MData[Preliminary or Updated]=$C$3)*(MData[Final Report]=$C$4),0),MATCH($C$2,MData[#Headers],0))</f>
        <v>1217200</v>
      </c>
      <c r="L96" cm="1">
        <f t="array" ref="L96">INDEX(MData[],MATCH(1,(MData[State Abbreviation]=$B96)*(MData[Report Date]=L$59)*(MData[Preliminary or Updated]=$C$3)*(MData[Final Report]=$C$4),0),MATCH($C$2,MData[#Headers],0))</f>
        <v>1231239</v>
      </c>
      <c r="M96" cm="1">
        <f t="array" ref="M96">INDEX(MData[],MATCH(1,(MData[State Abbreviation]=$B96)*(MData[Report Date]=M$59)*(MData[Preliminary or Updated]=$C$3)*(MData[Final Report]=$C$4),0),MATCH($C$2,MData[#Headers],0))</f>
        <v>1248544</v>
      </c>
      <c r="N96" cm="1">
        <f t="array" ref="N96">INDEX(MData[],MATCH(1,(MData[State Abbreviation]=$B96)*(MData[Report Date]=N$59)*(MData[Preliminary or Updated]=$C$3)*(MData[Final Report]=$C$4),0),MATCH($C$2,MData[#Headers],0))</f>
        <v>1261346</v>
      </c>
      <c r="O96" cm="1">
        <f t="array" ref="O96">INDEX(MData[],MATCH(1,(MData[State Abbreviation]=$B96)*(MData[Report Date]=O$59)*(MData[Preliminary or Updated]=$C$3)*(MData[Final Report]=$C$4),0),MATCH($C$2,MData[#Headers],0))</f>
        <v>1273309</v>
      </c>
      <c r="P96" cm="1">
        <f t="array" ref="P96">INDEX(MData[],MATCH(1,(MData[State Abbreviation]=$B96)*(MData[Report Date]=P$59)*(MData[Preliminary or Updated]=$C$3)*(MData[Final Report]=$C$4),0),MATCH($C$2,MData[#Headers],0))</f>
        <v>1284364</v>
      </c>
      <c r="Q96" cm="1">
        <f t="array" ref="Q96">INDEX(MData[],MATCH(1,(MData[State Abbreviation]=$B96)*(MData[Report Date]=Q$59)*(MData[Preliminary or Updated]=$C$3)*(MData[Final Report]=$C$4),0),MATCH($C$2,MData[#Headers],0))</f>
        <v>1294297</v>
      </c>
      <c r="R96" s="15">
        <f t="shared" si="2"/>
        <v>1224322.75</v>
      </c>
    </row>
    <row r="97" spans="1:18" x14ac:dyDescent="0.35">
      <c r="A97">
        <v>38</v>
      </c>
      <c r="B97" s="5" t="s">
        <v>144</v>
      </c>
      <c r="C97" t="s">
        <v>145</v>
      </c>
      <c r="D97" s="12" t="str" cm="1">
        <f t="array" ref="D97">INDEX(MData[],MATCH(1,(MData[State Abbreviation]=$B97)*(MData[Report Date]=D$6)*(MData[Preliminary or Updated]=$C$3)*(MData[Final Report]=$C$4),0),MATCH($D$5,MData[#Headers],0))</f>
        <v>Y</v>
      </c>
      <c r="E97" s="12" t="str" cm="1">
        <f t="array" ref="E97">INDEX(MData[],MATCH(1,(MData[State Abbreviation]=$B97)*(MData[Report Date]=E$6)*(MData[Preliminary or Updated]=$C$3)*(MData[Final Report]=$C$4),0),MATCH($D$5,MData[#Headers],0))</f>
        <v>Y</v>
      </c>
      <c r="F97" cm="1">
        <f t="array" ref="F97">INDEX(MData[],MATCH(1,(MData[State Abbreviation]=$B97)*(MData[Report Date]=F$59)*(MData[Preliminary or Updated]=$C$3)*(MData[Final Report]=$C$4),0),MATCH($C$2,MData[#Headers],0))</f>
        <v>1278609</v>
      </c>
      <c r="G97" cm="1">
        <f t="array" ref="G97">INDEX(MData[],MATCH(1,(MData[State Abbreviation]=$B97)*(MData[Report Date]=G$59)*(MData[Preliminary or Updated]=$C$3)*(MData[Final Report]=$C$4),0),MATCH($C$2,MData[#Headers],0))</f>
        <v>1284314</v>
      </c>
      <c r="H97" cm="1">
        <f t="array" ref="H97">INDEX(MData[],MATCH(1,(MData[State Abbreviation]=$B97)*(MData[Report Date]=H$59)*(MData[Preliminary or Updated]=$C$3)*(MData[Final Report]=$C$4),0),MATCH($C$2,MData[#Headers],0))</f>
        <v>1290739</v>
      </c>
      <c r="I97" cm="1">
        <f t="array" ref="I97">INDEX(MData[],MATCH(1,(MData[State Abbreviation]=$B97)*(MData[Report Date]=I$59)*(MData[Preliminary or Updated]=$C$3)*(MData[Final Report]=$C$4),0),MATCH($C$2,MData[#Headers],0))</f>
        <v>1297319</v>
      </c>
      <c r="J97" cm="1">
        <f t="array" ref="J97">INDEX(MData[],MATCH(1,(MData[State Abbreviation]=$B97)*(MData[Report Date]=J$59)*(MData[Preliminary or Updated]=$C$3)*(MData[Final Report]=$C$4),0),MATCH($C$2,MData[#Headers],0))</f>
        <v>1303226</v>
      </c>
      <c r="K97" cm="1">
        <f t="array" ref="K97">INDEX(MData[],MATCH(1,(MData[State Abbreviation]=$B97)*(MData[Report Date]=K$59)*(MData[Preliminary or Updated]=$C$3)*(MData[Final Report]=$C$4),0),MATCH($C$2,MData[#Headers],0))</f>
        <v>1310089</v>
      </c>
      <c r="L97" cm="1">
        <f t="array" ref="L97">INDEX(MData[],MATCH(1,(MData[State Abbreviation]=$B97)*(MData[Report Date]=L$59)*(MData[Preliminary or Updated]=$C$3)*(MData[Final Report]=$C$4),0),MATCH($C$2,MData[#Headers],0))</f>
        <v>1334459</v>
      </c>
      <c r="M97" cm="1">
        <f t="array" ref="M97">INDEX(MData[],MATCH(1,(MData[State Abbreviation]=$B97)*(MData[Report Date]=M$59)*(MData[Preliminary or Updated]=$C$3)*(MData[Final Report]=$C$4),0),MATCH($C$2,MData[#Headers],0))</f>
        <v>1343029</v>
      </c>
      <c r="N97" cm="1">
        <f t="array" ref="N97">INDEX(MData[],MATCH(1,(MData[State Abbreviation]=$B97)*(MData[Report Date]=N$59)*(MData[Preliminary or Updated]=$C$3)*(MData[Final Report]=$C$4),0),MATCH($C$2,MData[#Headers],0))</f>
        <v>1350686</v>
      </c>
      <c r="O97" cm="1">
        <f t="array" ref="O97">INDEX(MData[],MATCH(1,(MData[State Abbreviation]=$B97)*(MData[Report Date]=O$59)*(MData[Preliminary or Updated]=$C$3)*(MData[Final Report]=$C$4),0),MATCH($C$2,MData[#Headers],0))</f>
        <v>1358701</v>
      </c>
      <c r="P97" cm="1">
        <f t="array" ref="P97">INDEX(MData[],MATCH(1,(MData[State Abbreviation]=$B97)*(MData[Report Date]=P$59)*(MData[Preliminary or Updated]=$C$3)*(MData[Final Report]=$C$4),0),MATCH($C$2,MData[#Headers],0))</f>
        <v>1368797</v>
      </c>
      <c r="Q97" cm="1">
        <f t="array" ref="Q97">INDEX(MData[],MATCH(1,(MData[State Abbreviation]=$B97)*(MData[Report Date]=Q$59)*(MData[Preliminary or Updated]=$C$3)*(MData[Final Report]=$C$4),0),MATCH($C$2,MData[#Headers],0))</f>
        <v>1380287</v>
      </c>
      <c r="R97" s="15">
        <f t="shared" si="2"/>
        <v>1325021.25</v>
      </c>
    </row>
    <row r="98" spans="1:18" x14ac:dyDescent="0.35">
      <c r="A98">
        <v>39</v>
      </c>
      <c r="B98" s="5" t="s">
        <v>148</v>
      </c>
      <c r="C98" t="s">
        <v>149</v>
      </c>
      <c r="D98" s="12" t="str" cm="1">
        <f t="array" ref="D98">INDEX(MData[],MATCH(1,(MData[State Abbreviation]=$B98)*(MData[Report Date]=D$6)*(MData[Preliminary or Updated]=$C$3)*(MData[Final Report]=$C$4),0),MATCH($D$5,MData[#Headers],0))</f>
        <v>Y</v>
      </c>
      <c r="E98" s="12" t="str" cm="1">
        <f t="array" ref="E98">INDEX(MData[],MATCH(1,(MData[State Abbreviation]=$B98)*(MData[Report Date]=E$6)*(MData[Preliminary or Updated]=$C$3)*(MData[Final Report]=$C$4),0),MATCH($D$5,MData[#Headers],0))</f>
        <v>Y</v>
      </c>
      <c r="F98" cm="1">
        <f t="array" ref="F98">INDEX(MData[],MATCH(1,(MData[State Abbreviation]=$B98)*(MData[Report Date]=F$59)*(MData[Preliminary or Updated]=$C$3)*(MData[Final Report]=$C$4),0),MATCH($C$2,MData[#Headers],0))</f>
        <v>3542093</v>
      </c>
      <c r="G98" cm="1">
        <f t="array" ref="G98">INDEX(MData[],MATCH(1,(MData[State Abbreviation]=$B98)*(MData[Report Date]=G$59)*(MData[Preliminary or Updated]=$C$3)*(MData[Final Report]=$C$4),0),MATCH($C$2,MData[#Headers],0))</f>
        <v>3555204</v>
      </c>
      <c r="H98" cm="1">
        <f t="array" ref="H98">INDEX(MData[],MATCH(1,(MData[State Abbreviation]=$B98)*(MData[Report Date]=H$59)*(MData[Preliminary or Updated]=$C$3)*(MData[Final Report]=$C$4),0),MATCH($C$2,MData[#Headers],0))</f>
        <v>3570327</v>
      </c>
      <c r="I98" cm="1">
        <f t="array" ref="I98">INDEX(MData[],MATCH(1,(MData[State Abbreviation]=$B98)*(MData[Report Date]=I$59)*(MData[Preliminary or Updated]=$C$3)*(MData[Final Report]=$C$4),0),MATCH($C$2,MData[#Headers],0))</f>
        <v>3582469</v>
      </c>
      <c r="J98" cm="1">
        <f t="array" ref="J98">INDEX(MData[],MATCH(1,(MData[State Abbreviation]=$B98)*(MData[Report Date]=J$59)*(MData[Preliminary or Updated]=$C$3)*(MData[Final Report]=$C$4),0),MATCH($C$2,MData[#Headers],0))</f>
        <v>3592984</v>
      </c>
      <c r="K98" cm="1">
        <f t="array" ref="K98">INDEX(MData[],MATCH(1,(MData[State Abbreviation]=$B98)*(MData[Report Date]=K$59)*(MData[Preliminary or Updated]=$C$3)*(MData[Final Report]=$C$4),0),MATCH($C$2,MData[#Headers],0))</f>
        <v>3605718</v>
      </c>
      <c r="L98" cm="1">
        <f t="array" ref="L98">INDEX(MData[],MATCH(1,(MData[State Abbreviation]=$B98)*(MData[Report Date]=L$59)*(MData[Preliminary or Updated]=$C$3)*(MData[Final Report]=$C$4),0),MATCH($C$2,MData[#Headers],0))</f>
        <v>3621759</v>
      </c>
      <c r="M98" cm="1">
        <f t="array" ref="M98">INDEX(MData[],MATCH(1,(MData[State Abbreviation]=$B98)*(MData[Report Date]=M$59)*(MData[Preliminary or Updated]=$C$3)*(MData[Final Report]=$C$4),0),MATCH($C$2,MData[#Headers],0))</f>
        <v>3638737</v>
      </c>
      <c r="N98" cm="1">
        <f t="array" ref="N98">INDEX(MData[],MATCH(1,(MData[State Abbreviation]=$B98)*(MData[Report Date]=N$59)*(MData[Preliminary or Updated]=$C$3)*(MData[Final Report]=$C$4),0),MATCH($C$2,MData[#Headers],0))</f>
        <v>3626994</v>
      </c>
      <c r="O98" cm="1">
        <f t="array" ref="O98">INDEX(MData[],MATCH(1,(MData[State Abbreviation]=$B98)*(MData[Report Date]=O$59)*(MData[Preliminary or Updated]=$C$3)*(MData[Final Report]=$C$4),0),MATCH($C$2,MData[#Headers],0))</f>
        <v>3640482</v>
      </c>
      <c r="P98" cm="1">
        <f t="array" ref="P98">INDEX(MData[],MATCH(1,(MData[State Abbreviation]=$B98)*(MData[Report Date]=P$59)*(MData[Preliminary or Updated]=$C$3)*(MData[Final Report]=$C$4),0),MATCH($C$2,MData[#Headers],0))</f>
        <v>3659332</v>
      </c>
      <c r="Q98" cm="1">
        <f t="array" ref="Q98">INDEX(MData[],MATCH(1,(MData[State Abbreviation]=$B98)*(MData[Report Date]=Q$59)*(MData[Preliminary or Updated]=$C$3)*(MData[Final Report]=$C$4),0),MATCH($C$2,MData[#Headers],0))</f>
        <v>3674072</v>
      </c>
      <c r="R98" s="15">
        <f t="shared" si="2"/>
        <v>3609180.9166666665</v>
      </c>
    </row>
    <row r="99" spans="1:18" x14ac:dyDescent="0.35">
      <c r="A99">
        <v>40</v>
      </c>
      <c r="B99" s="5" t="s">
        <v>152</v>
      </c>
      <c r="C99" t="s">
        <v>153</v>
      </c>
      <c r="D99" s="12" t="str" cm="1">
        <f t="array" ref="D99">INDEX(MData[],MATCH(1,(MData[State Abbreviation]=$B99)*(MData[Report Date]=D$6)*(MData[Preliminary or Updated]=$C$3)*(MData[Final Report]=$C$4),0),MATCH($D$5,MData[#Headers],0))</f>
        <v>Y</v>
      </c>
      <c r="E99" s="12" t="str" cm="1">
        <f t="array" ref="E99">INDEX(MData[],MATCH(1,(MData[State Abbreviation]=$B99)*(MData[Report Date]=E$6)*(MData[Preliminary or Updated]=$C$3)*(MData[Final Report]=$C$4),0),MATCH($D$5,MData[#Headers],0))</f>
        <v>Y</v>
      </c>
      <c r="F99" cm="1">
        <f t="array" ref="F99">INDEX(MData[],MATCH(1,(MData[State Abbreviation]=$B99)*(MData[Report Date]=F$59)*(MData[Preliminary or Updated]=$C$3)*(MData[Final Report]=$C$4),0),MATCH($C$2,MData[#Headers],0))</f>
        <v>345734</v>
      </c>
      <c r="G99" cm="1">
        <f t="array" ref="G99">INDEX(MData[],MATCH(1,(MData[State Abbreviation]=$B99)*(MData[Report Date]=G$59)*(MData[Preliminary or Updated]=$C$3)*(MData[Final Report]=$C$4),0),MATCH($C$2,MData[#Headers],0))</f>
        <v>347056</v>
      </c>
      <c r="H99" cm="1">
        <f t="array" ref="H99">INDEX(MData[],MATCH(1,(MData[State Abbreviation]=$B99)*(MData[Report Date]=H$59)*(MData[Preliminary or Updated]=$C$3)*(MData[Final Report]=$C$4),0),MATCH($C$2,MData[#Headers],0))</f>
        <v>348478</v>
      </c>
      <c r="I99" cm="1">
        <f t="array" ref="I99">INDEX(MData[],MATCH(1,(MData[State Abbreviation]=$B99)*(MData[Report Date]=I$59)*(MData[Preliminary or Updated]=$C$3)*(MData[Final Report]=$C$4),0),MATCH($C$2,MData[#Headers],0))</f>
        <v>349624</v>
      </c>
      <c r="J99" cm="1">
        <f t="array" ref="J99">INDEX(MData[],MATCH(1,(MData[State Abbreviation]=$B99)*(MData[Report Date]=J$59)*(MData[Preliminary or Updated]=$C$3)*(MData[Final Report]=$C$4),0),MATCH($C$2,MData[#Headers],0))</f>
        <v>350882</v>
      </c>
      <c r="K99" cm="1">
        <f t="array" ref="K99">INDEX(MData[],MATCH(1,(MData[State Abbreviation]=$B99)*(MData[Report Date]=K$59)*(MData[Preliminary or Updated]=$C$3)*(MData[Final Report]=$C$4),0),MATCH($C$2,MData[#Headers],0))</f>
        <v>352367</v>
      </c>
      <c r="L99" cm="1">
        <f t="array" ref="L99">INDEX(MData[],MATCH(1,(MData[State Abbreviation]=$B99)*(MData[Report Date]=L$59)*(MData[Preliminary or Updated]=$C$3)*(MData[Final Report]=$C$4),0),MATCH($C$2,MData[#Headers],0))</f>
        <v>353502</v>
      </c>
      <c r="M99" cm="1">
        <f t="array" ref="M99">INDEX(MData[],MATCH(1,(MData[State Abbreviation]=$B99)*(MData[Report Date]=M$59)*(MData[Preliminary or Updated]=$C$3)*(MData[Final Report]=$C$4),0),MATCH($C$2,MData[#Headers],0))</f>
        <v>355465</v>
      </c>
      <c r="N99" cm="1">
        <f t="array" ref="N99">INDEX(MData[],MATCH(1,(MData[State Abbreviation]=$B99)*(MData[Report Date]=N$59)*(MData[Preliminary or Updated]=$C$3)*(MData[Final Report]=$C$4),0),MATCH($C$2,MData[#Headers],0))</f>
        <v>357068</v>
      </c>
      <c r="O99" cm="1">
        <f t="array" ref="O99">INDEX(MData[],MATCH(1,(MData[State Abbreviation]=$B99)*(MData[Report Date]=O$59)*(MData[Preliminary or Updated]=$C$3)*(MData[Final Report]=$C$4),0),MATCH($C$2,MData[#Headers],0))</f>
        <v>360020</v>
      </c>
      <c r="P99" cm="1">
        <f t="array" ref="P99">INDEX(MData[],MATCH(1,(MData[State Abbreviation]=$B99)*(MData[Report Date]=P$59)*(MData[Preliminary or Updated]=$C$3)*(MData[Final Report]=$C$4),0),MATCH($C$2,MData[#Headers],0))</f>
        <v>360705</v>
      </c>
      <c r="Q99" cm="1">
        <f t="array" ref="Q99">INDEX(MData[],MATCH(1,(MData[State Abbreviation]=$B99)*(MData[Report Date]=Q$59)*(MData[Preliminary or Updated]=$C$3)*(MData[Final Report]=$C$4),0),MATCH($C$2,MData[#Headers],0))</f>
        <v>362512</v>
      </c>
      <c r="R99" s="15">
        <f t="shared" si="2"/>
        <v>353617.75</v>
      </c>
    </row>
    <row r="100" spans="1:18" x14ac:dyDescent="0.35">
      <c r="A100">
        <v>41</v>
      </c>
      <c r="B100" s="5" t="s">
        <v>155</v>
      </c>
      <c r="C100" t="s">
        <v>156</v>
      </c>
      <c r="D100" s="12" t="str" cm="1">
        <f t="array" ref="D100">INDEX(MData[],MATCH(1,(MData[State Abbreviation]=$B100)*(MData[Report Date]=D$6)*(MData[Preliminary or Updated]=$C$3)*(MData[Final Report]=$C$4),0),MATCH($D$5,MData[#Headers],0))</f>
        <v>N</v>
      </c>
      <c r="E100" s="12" t="str" cm="1">
        <f t="array" ref="E100">INDEX(MData[],MATCH(1,(MData[State Abbreviation]=$B100)*(MData[Report Date]=E$6)*(MData[Preliminary or Updated]=$C$3)*(MData[Final Report]=$C$4),0),MATCH($D$5,MData[#Headers],0))</f>
        <v>N</v>
      </c>
      <c r="F100" cm="1">
        <f t="array" ref="F100">INDEX(MData[],MATCH(1,(MData[State Abbreviation]=$B100)*(MData[Report Date]=F$59)*(MData[Preliminary or Updated]=$C$3)*(MData[Final Report]=$C$4),0),MATCH($C$2,MData[#Headers],0))</f>
        <v>1225832</v>
      </c>
      <c r="G100" cm="1">
        <f t="array" ref="G100">INDEX(MData[],MATCH(1,(MData[State Abbreviation]=$B100)*(MData[Report Date]=G$59)*(MData[Preliminary or Updated]=$C$3)*(MData[Final Report]=$C$4),0),MATCH($C$2,MData[#Headers],0))</f>
        <v>1232725</v>
      </c>
      <c r="H100" cm="1">
        <f t="array" ref="H100">INDEX(MData[],MATCH(1,(MData[State Abbreviation]=$B100)*(MData[Report Date]=H$59)*(MData[Preliminary or Updated]=$C$3)*(MData[Final Report]=$C$4),0),MATCH($C$2,MData[#Headers],0))</f>
        <v>1240891</v>
      </c>
      <c r="I100" cm="1">
        <f t="array" ref="I100">INDEX(MData[],MATCH(1,(MData[State Abbreviation]=$B100)*(MData[Report Date]=I$59)*(MData[Preliminary or Updated]=$C$3)*(MData[Final Report]=$C$4),0),MATCH($C$2,MData[#Headers],0))</f>
        <v>1248007</v>
      </c>
      <c r="J100" cm="1">
        <f t="array" ref="J100">INDEX(MData[],MATCH(1,(MData[State Abbreviation]=$B100)*(MData[Report Date]=J$59)*(MData[Preliminary or Updated]=$C$3)*(MData[Final Report]=$C$4),0),MATCH($C$2,MData[#Headers],0))</f>
        <v>1253906</v>
      </c>
      <c r="K100" cm="1">
        <f t="array" ref="K100">INDEX(MData[],MATCH(1,(MData[State Abbreviation]=$B100)*(MData[Report Date]=K$59)*(MData[Preliminary or Updated]=$C$3)*(MData[Final Report]=$C$4),0),MATCH($C$2,MData[#Headers],0))</f>
        <v>1261689</v>
      </c>
      <c r="L100" cm="1">
        <f t="array" ref="L100">INDEX(MData[],MATCH(1,(MData[State Abbreviation]=$B100)*(MData[Report Date]=L$59)*(MData[Preliminary or Updated]=$C$3)*(MData[Final Report]=$C$4),0),MATCH($C$2,MData[#Headers],0))</f>
        <v>1269341</v>
      </c>
      <c r="M100" cm="1">
        <f t="array" ref="M100">INDEX(MData[],MATCH(1,(MData[State Abbreviation]=$B100)*(MData[Report Date]=M$59)*(MData[Preliminary or Updated]=$C$3)*(MData[Final Report]=$C$4),0),MATCH($C$2,MData[#Headers],0))</f>
        <v>1278116</v>
      </c>
      <c r="N100" cm="1">
        <f t="array" ref="N100">INDEX(MData[],MATCH(1,(MData[State Abbreviation]=$B100)*(MData[Report Date]=N$59)*(MData[Preliminary or Updated]=$C$3)*(MData[Final Report]=$C$4),0),MATCH($C$2,MData[#Headers],0))</f>
        <v>1284639</v>
      </c>
      <c r="O100" cm="1">
        <f t="array" ref="O100">INDEX(MData[],MATCH(1,(MData[State Abbreviation]=$B100)*(MData[Report Date]=O$59)*(MData[Preliminary or Updated]=$C$3)*(MData[Final Report]=$C$4),0),MATCH($C$2,MData[#Headers],0))</f>
        <v>1291536</v>
      </c>
      <c r="P100" cm="1">
        <f t="array" ref="P100">INDEX(MData[],MATCH(1,(MData[State Abbreviation]=$B100)*(MData[Report Date]=P$59)*(MData[Preliminary or Updated]=$C$3)*(MData[Final Report]=$C$4),0),MATCH($C$2,MData[#Headers],0))</f>
        <v>1301629</v>
      </c>
      <c r="Q100" cm="1">
        <f t="array" ref="Q100">INDEX(MData[],MATCH(1,(MData[State Abbreviation]=$B100)*(MData[Report Date]=Q$59)*(MData[Preliminary or Updated]=$C$3)*(MData[Final Report]=$C$4),0),MATCH($C$2,MData[#Headers],0))</f>
        <v>1310679</v>
      </c>
      <c r="R100" s="15">
        <f t="shared" si="2"/>
        <v>1266582.5</v>
      </c>
    </row>
    <row r="101" spans="1:18" x14ac:dyDescent="0.35">
      <c r="A101">
        <v>42</v>
      </c>
      <c r="B101" s="5" t="s">
        <v>157</v>
      </c>
      <c r="C101" t="s">
        <v>158</v>
      </c>
      <c r="D101" s="12" t="str" cm="1">
        <f t="array" ref="D101">INDEX(MData[],MATCH(1,(MData[State Abbreviation]=$B101)*(MData[Report Date]=D$6)*(MData[Preliminary or Updated]=$C$3)*(MData[Final Report]=$C$4),0),MATCH($D$5,MData[#Headers],0))</f>
        <v>Y</v>
      </c>
      <c r="E101" s="12" t="str" cm="1">
        <f t="array" ref="E101">INDEX(MData[],MATCH(1,(MData[State Abbreviation]=$B101)*(MData[Report Date]=E$6)*(MData[Preliminary or Updated]=$C$3)*(MData[Final Report]=$C$4),0),MATCH($D$5,MData[#Headers],0))</f>
        <v>Y</v>
      </c>
      <c r="F101" cm="1">
        <f t="array" ref="F101">INDEX(MData[],MATCH(1,(MData[State Abbreviation]=$B101)*(MData[Report Date]=F$59)*(MData[Preliminary or Updated]=$C$3)*(MData[Final Report]=$C$4),0),MATCH($C$2,MData[#Headers],0))</f>
        <v>135479</v>
      </c>
      <c r="G101" cm="1">
        <f t="array" ref="G101">INDEX(MData[],MATCH(1,(MData[State Abbreviation]=$B101)*(MData[Report Date]=G$59)*(MData[Preliminary or Updated]=$C$3)*(MData[Final Report]=$C$4),0),MATCH($C$2,MData[#Headers],0))</f>
        <v>136296</v>
      </c>
      <c r="H101" cm="1">
        <f t="array" ref="H101">INDEX(MData[],MATCH(1,(MData[State Abbreviation]=$B101)*(MData[Report Date]=H$59)*(MData[Preliminary or Updated]=$C$3)*(MData[Final Report]=$C$4),0),MATCH($C$2,MData[#Headers],0))</f>
        <v>137289</v>
      </c>
      <c r="I101" cm="1">
        <f t="array" ref="I101">INDEX(MData[],MATCH(1,(MData[State Abbreviation]=$B101)*(MData[Report Date]=I$59)*(MData[Preliminary or Updated]=$C$3)*(MData[Final Report]=$C$4),0),MATCH($C$2,MData[#Headers],0))</f>
        <v>137768</v>
      </c>
      <c r="J101" cm="1">
        <f t="array" ref="J101">INDEX(MData[],MATCH(1,(MData[State Abbreviation]=$B101)*(MData[Report Date]=J$59)*(MData[Preliminary or Updated]=$C$3)*(MData[Final Report]=$C$4),0),MATCH($C$2,MData[#Headers],0))</f>
        <v>138787</v>
      </c>
      <c r="K101" cm="1">
        <f t="array" ref="K101">INDEX(MData[],MATCH(1,(MData[State Abbreviation]=$B101)*(MData[Report Date]=K$59)*(MData[Preliminary or Updated]=$C$3)*(MData[Final Report]=$C$4),0),MATCH($C$2,MData[#Headers],0))</f>
        <v>139712</v>
      </c>
      <c r="L101" cm="1">
        <f t="array" ref="L101">INDEX(MData[],MATCH(1,(MData[State Abbreviation]=$B101)*(MData[Report Date]=L$59)*(MData[Preliminary or Updated]=$C$3)*(MData[Final Report]=$C$4),0),MATCH($C$2,MData[#Headers],0))</f>
        <v>140676</v>
      </c>
      <c r="M101" cm="1">
        <f t="array" ref="M101">INDEX(MData[],MATCH(1,(MData[State Abbreviation]=$B101)*(MData[Report Date]=M$59)*(MData[Preliminary or Updated]=$C$3)*(MData[Final Report]=$C$4),0),MATCH($C$2,MData[#Headers],0))</f>
        <v>141685</v>
      </c>
      <c r="N101" cm="1">
        <f t="array" ref="N101">INDEX(MData[],MATCH(1,(MData[State Abbreviation]=$B101)*(MData[Report Date]=N$59)*(MData[Preliminary or Updated]=$C$3)*(MData[Final Report]=$C$4),0),MATCH($C$2,MData[#Headers],0))</f>
        <v>142457</v>
      </c>
      <c r="O101" cm="1">
        <f t="array" ref="O101">INDEX(MData[],MATCH(1,(MData[State Abbreviation]=$B101)*(MData[Report Date]=O$59)*(MData[Preliminary or Updated]=$C$3)*(MData[Final Report]=$C$4),0),MATCH($C$2,MData[#Headers],0))</f>
        <v>143141</v>
      </c>
      <c r="P101" cm="1">
        <f t="array" ref="P101">INDEX(MData[],MATCH(1,(MData[State Abbreviation]=$B101)*(MData[Report Date]=P$59)*(MData[Preliminary or Updated]=$C$3)*(MData[Final Report]=$C$4),0),MATCH($C$2,MData[#Headers],0))</f>
        <v>143905</v>
      </c>
      <c r="Q101" cm="1">
        <f t="array" ref="Q101">INDEX(MData[],MATCH(1,(MData[State Abbreviation]=$B101)*(MData[Report Date]=Q$59)*(MData[Preliminary or Updated]=$C$3)*(MData[Final Report]=$C$4),0),MATCH($C$2,MData[#Headers],0))</f>
        <v>144718</v>
      </c>
      <c r="R101" s="15">
        <f t="shared" si="2"/>
        <v>140159.41666666666</v>
      </c>
    </row>
    <row r="102" spans="1:18" x14ac:dyDescent="0.35">
      <c r="A102">
        <v>43</v>
      </c>
      <c r="B102" s="5" t="s">
        <v>165</v>
      </c>
      <c r="C102" t="s">
        <v>166</v>
      </c>
      <c r="D102" s="12" t="str" cm="1">
        <f t="array" ref="D102">INDEX(MData[],MATCH(1,(MData[State Abbreviation]=$B102)*(MData[Report Date]=D$6)*(MData[Preliminary or Updated]=$C$3)*(MData[Final Report]=$C$4),0),MATCH($D$5,MData[#Headers],0))</f>
        <v>N</v>
      </c>
      <c r="E102" s="12" t="str" cm="1">
        <f t="array" ref="E102">INDEX(MData[],MATCH(1,(MData[State Abbreviation]=$B102)*(MData[Report Date]=E$6)*(MData[Preliminary or Updated]=$C$3)*(MData[Final Report]=$C$4),0),MATCH($D$5,MData[#Headers],0))</f>
        <v>N</v>
      </c>
      <c r="F102" cm="1">
        <f t="array" ref="F102">INDEX(MData[],MATCH(1,(MData[State Abbreviation]=$B102)*(MData[Report Date]=F$59)*(MData[Preliminary or Updated]=$C$3)*(MData[Final Report]=$C$4),0),MATCH($C$2,MData[#Headers],0))</f>
        <v>1666108</v>
      </c>
      <c r="G102" cm="1">
        <f t="array" ref="G102">INDEX(MData[],MATCH(1,(MData[State Abbreviation]=$B102)*(MData[Report Date]=G$59)*(MData[Preliminary or Updated]=$C$3)*(MData[Final Report]=$C$4),0),MATCH($C$2,MData[#Headers],0))</f>
        <v>1677049</v>
      </c>
      <c r="H102" cm="1">
        <f t="array" ref="H102">INDEX(MData[],MATCH(1,(MData[State Abbreviation]=$B102)*(MData[Report Date]=H$59)*(MData[Preliminary or Updated]=$C$3)*(MData[Final Report]=$C$4),0),MATCH($C$2,MData[#Headers],0))</f>
        <v>1683493</v>
      </c>
      <c r="I102" cm="1">
        <f t="array" ref="I102">INDEX(MData[],MATCH(1,(MData[State Abbreviation]=$B102)*(MData[Report Date]=I$59)*(MData[Preliminary or Updated]=$C$3)*(MData[Final Report]=$C$4),0),MATCH($C$2,MData[#Headers],0))</f>
        <v>1694051</v>
      </c>
      <c r="J102" cm="1">
        <f t="array" ref="J102">INDEX(MData[],MATCH(1,(MData[State Abbreviation]=$B102)*(MData[Report Date]=J$59)*(MData[Preliminary or Updated]=$C$3)*(MData[Final Report]=$C$4),0),MATCH($C$2,MData[#Headers],0))</f>
        <v>1702783</v>
      </c>
      <c r="K102" cm="1">
        <f t="array" ref="K102">INDEX(MData[],MATCH(1,(MData[State Abbreviation]=$B102)*(MData[Report Date]=K$59)*(MData[Preliminary or Updated]=$C$3)*(MData[Final Report]=$C$4),0),MATCH($C$2,MData[#Headers],0))</f>
        <v>1710987</v>
      </c>
      <c r="L102" cm="1">
        <f t="array" ref="L102">INDEX(MData[],MATCH(1,(MData[State Abbreviation]=$B102)*(MData[Report Date]=L$59)*(MData[Preliminary or Updated]=$C$3)*(MData[Final Report]=$C$4),0),MATCH($C$2,MData[#Headers],0))</f>
        <v>1719939</v>
      </c>
      <c r="M102" cm="1">
        <f t="array" ref="M102">INDEX(MData[],MATCH(1,(MData[State Abbreviation]=$B102)*(MData[Report Date]=M$59)*(MData[Preliminary or Updated]=$C$3)*(MData[Final Report]=$C$4),0),MATCH($C$2,MData[#Headers],0))</f>
        <v>1729938</v>
      </c>
      <c r="N102" cm="1">
        <f t="array" ref="N102">INDEX(MData[],MATCH(1,(MData[State Abbreviation]=$B102)*(MData[Report Date]=N$59)*(MData[Preliminary or Updated]=$C$3)*(MData[Final Report]=$C$4),0),MATCH($C$2,MData[#Headers],0))</f>
        <v>1737919</v>
      </c>
      <c r="O102" cm="1">
        <f t="array" ref="O102">INDEX(MData[],MATCH(1,(MData[State Abbreviation]=$B102)*(MData[Report Date]=O$59)*(MData[Preliminary or Updated]=$C$3)*(MData[Final Report]=$C$4),0),MATCH($C$2,MData[#Headers],0))</f>
        <v>1745725</v>
      </c>
      <c r="P102" cm="1">
        <f t="array" ref="P102">INDEX(MData[],MATCH(1,(MData[State Abbreviation]=$B102)*(MData[Report Date]=P$59)*(MData[Preliminary or Updated]=$C$3)*(MData[Final Report]=$C$4),0),MATCH($C$2,MData[#Headers],0))</f>
        <v>1754979</v>
      </c>
      <c r="Q102" cm="1">
        <f t="array" ref="Q102">INDEX(MData[],MATCH(1,(MData[State Abbreviation]=$B102)*(MData[Report Date]=Q$59)*(MData[Preliminary or Updated]=$C$3)*(MData[Final Report]=$C$4),0),MATCH($C$2,MData[#Headers],0))</f>
        <v>1764906</v>
      </c>
      <c r="R102" s="15">
        <f t="shared" si="2"/>
        <v>1715656.4166666667</v>
      </c>
    </row>
    <row r="103" spans="1:18" x14ac:dyDescent="0.35">
      <c r="A103">
        <v>44</v>
      </c>
      <c r="B103" s="5" t="s">
        <v>168</v>
      </c>
      <c r="C103" t="s">
        <v>169</v>
      </c>
      <c r="D103" s="12" t="str" cm="1">
        <f t="array" ref="D103">INDEX(MData[],MATCH(1,(MData[State Abbreviation]=$B103)*(MData[Report Date]=D$6)*(MData[Preliminary or Updated]=$C$3)*(MData[Final Report]=$C$4),0),MATCH($D$5,MData[#Headers],0))</f>
        <v>N</v>
      </c>
      <c r="E103" s="12" t="str" cm="1">
        <f t="array" ref="E103">INDEX(MData[],MATCH(1,(MData[State Abbreviation]=$B103)*(MData[Report Date]=E$6)*(MData[Preliminary or Updated]=$C$3)*(MData[Final Report]=$C$4),0),MATCH($D$5,MData[#Headers],0))</f>
        <v>N</v>
      </c>
      <c r="F103" cm="1">
        <f t="array" ref="F103">INDEX(MData[],MATCH(1,(MData[State Abbreviation]=$B103)*(MData[Report Date]=F$59)*(MData[Preliminary or Updated]=$C$3)*(MData[Final Report]=$C$4),0),MATCH($C$2,MData[#Headers],0))</f>
        <v>5276790</v>
      </c>
      <c r="G103" cm="1">
        <f t="array" ref="G103">INDEX(MData[],MATCH(1,(MData[State Abbreviation]=$B103)*(MData[Report Date]=G$59)*(MData[Preliminary or Updated]=$C$3)*(MData[Final Report]=$C$4),0),MATCH($C$2,MData[#Headers],0))</f>
        <v>5315927</v>
      </c>
      <c r="H103" cm="1">
        <f t="array" ref="H103">INDEX(MData[],MATCH(1,(MData[State Abbreviation]=$B103)*(MData[Report Date]=H$59)*(MData[Preliminary or Updated]=$C$3)*(MData[Final Report]=$C$4),0),MATCH($C$2,MData[#Headers],0))</f>
        <v>5364205</v>
      </c>
      <c r="I103" cm="1">
        <f t="array" ref="I103">INDEX(MData[],MATCH(1,(MData[State Abbreviation]=$B103)*(MData[Report Date]=I$59)*(MData[Preliminary or Updated]=$C$3)*(MData[Final Report]=$C$4),0),MATCH($C$2,MData[#Headers],0))</f>
        <v>5394438</v>
      </c>
      <c r="J103" cm="1">
        <f t="array" ref="J103">INDEX(MData[],MATCH(1,(MData[State Abbreviation]=$B103)*(MData[Report Date]=J$59)*(MData[Preliminary or Updated]=$C$3)*(MData[Final Report]=$C$4),0),MATCH($C$2,MData[#Headers],0))</f>
        <v>5436087</v>
      </c>
      <c r="K103" cm="1">
        <f t="array" ref="K103">INDEX(MData[],MATCH(1,(MData[State Abbreviation]=$B103)*(MData[Report Date]=K$59)*(MData[Preliminary or Updated]=$C$3)*(MData[Final Report]=$C$4),0),MATCH($C$2,MData[#Headers],0))</f>
        <v>5473452</v>
      </c>
      <c r="L103" cm="1">
        <f t="array" ref="L103">INDEX(MData[],MATCH(1,(MData[State Abbreviation]=$B103)*(MData[Report Date]=L$59)*(MData[Preliminary or Updated]=$C$3)*(MData[Final Report]=$C$4),0),MATCH($C$2,MData[#Headers],0))</f>
        <v>5512172</v>
      </c>
      <c r="M103" cm="1">
        <f t="array" ref="M103">INDEX(MData[],MATCH(1,(MData[State Abbreviation]=$B103)*(MData[Report Date]=M$59)*(MData[Preliminary or Updated]=$C$3)*(MData[Final Report]=$C$4),0),MATCH($C$2,MData[#Headers],0))</f>
        <v>5553487</v>
      </c>
      <c r="N103" cm="1">
        <f t="array" ref="N103">INDEX(MData[],MATCH(1,(MData[State Abbreviation]=$B103)*(MData[Report Date]=N$59)*(MData[Preliminary or Updated]=$C$3)*(MData[Final Report]=$C$4),0),MATCH($C$2,MData[#Headers],0))</f>
        <v>5670813</v>
      </c>
      <c r="O103" cm="1">
        <f t="array" ref="O103">INDEX(MData[],MATCH(1,(MData[State Abbreviation]=$B103)*(MData[Report Date]=O$59)*(MData[Preliminary or Updated]=$C$3)*(MData[Final Report]=$C$4),0),MATCH($C$2,MData[#Headers],0))</f>
        <v>5712355</v>
      </c>
      <c r="P103" cm="1">
        <f t="array" ref="P103">INDEX(MData[],MATCH(1,(MData[State Abbreviation]=$B103)*(MData[Report Date]=P$59)*(MData[Preliminary or Updated]=$C$3)*(MData[Final Report]=$C$4),0),MATCH($C$2,MData[#Headers],0))</f>
        <v>5799510</v>
      </c>
      <c r="Q103" cm="1">
        <f t="array" ref="Q103">INDEX(MData[],MATCH(1,(MData[State Abbreviation]=$B103)*(MData[Report Date]=Q$59)*(MData[Preliminary or Updated]=$C$3)*(MData[Final Report]=$C$4),0),MATCH($C$2,MData[#Headers],0))</f>
        <v>5831462</v>
      </c>
      <c r="R103" s="15">
        <f t="shared" si="2"/>
        <v>5528391.5</v>
      </c>
    </row>
    <row r="104" spans="1:18" x14ac:dyDescent="0.35">
      <c r="A104">
        <v>45</v>
      </c>
      <c r="B104" s="5" t="s">
        <v>170</v>
      </c>
      <c r="C104" t="s">
        <v>171</v>
      </c>
      <c r="D104" s="12" t="str" cm="1">
        <f t="array" ref="D104">INDEX(MData[],MATCH(1,(MData[State Abbreviation]=$B104)*(MData[Report Date]=D$6)*(MData[Preliminary or Updated]=$C$3)*(MData[Final Report]=$C$4),0),MATCH($D$5,MData[#Headers],0))</f>
        <v>Y</v>
      </c>
      <c r="E104" s="12" t="str" cm="1">
        <f t="array" ref="E104">INDEX(MData[],MATCH(1,(MData[State Abbreviation]=$B104)*(MData[Report Date]=E$6)*(MData[Preliminary or Updated]=$C$3)*(MData[Final Report]=$C$4),0),MATCH($D$5,MData[#Headers],0))</f>
        <v>Y</v>
      </c>
      <c r="F104" cm="1">
        <f t="array" ref="F104">INDEX(MData[],MATCH(1,(MData[State Abbreviation]=$B104)*(MData[Report Date]=F$59)*(MData[Preliminary or Updated]=$C$3)*(MData[Final Report]=$C$4),0),MATCH($C$2,MData[#Headers],0))</f>
        <v>445668</v>
      </c>
      <c r="G104" cm="1">
        <f t="array" ref="G104">INDEX(MData[],MATCH(1,(MData[State Abbreviation]=$B104)*(MData[Report Date]=G$59)*(MData[Preliminary or Updated]=$C$3)*(MData[Final Report]=$C$4),0),MATCH($C$2,MData[#Headers],0))</f>
        <v>449991</v>
      </c>
      <c r="H104" cm="1">
        <f t="array" ref="H104">INDEX(MData[],MATCH(1,(MData[State Abbreviation]=$B104)*(MData[Report Date]=H$59)*(MData[Preliminary or Updated]=$C$3)*(MData[Final Report]=$C$4),0),MATCH($C$2,MData[#Headers],0))</f>
        <v>454089</v>
      </c>
      <c r="I104" cm="1">
        <f t="array" ref="I104">INDEX(MData[],MATCH(1,(MData[State Abbreviation]=$B104)*(MData[Report Date]=I$59)*(MData[Preliminary or Updated]=$C$3)*(MData[Final Report]=$C$4),0),MATCH($C$2,MData[#Headers],0))</f>
        <v>456400</v>
      </c>
      <c r="J104" cm="1">
        <f t="array" ref="J104">INDEX(MData[],MATCH(1,(MData[State Abbreviation]=$B104)*(MData[Report Date]=J$59)*(MData[Preliminary or Updated]=$C$3)*(MData[Final Report]=$C$4),0),MATCH($C$2,MData[#Headers],0))</f>
        <v>459467</v>
      </c>
      <c r="K104" cm="1">
        <f t="array" ref="K104">INDEX(MData[],MATCH(1,(MData[State Abbreviation]=$B104)*(MData[Report Date]=K$59)*(MData[Preliminary or Updated]=$C$3)*(MData[Final Report]=$C$4),0),MATCH($C$2,MData[#Headers],0))</f>
        <v>462300</v>
      </c>
      <c r="L104" cm="1">
        <f t="array" ref="L104">INDEX(MData[],MATCH(1,(MData[State Abbreviation]=$B104)*(MData[Report Date]=L$59)*(MData[Preliminary or Updated]=$C$3)*(MData[Final Report]=$C$4),0),MATCH($C$2,MData[#Headers],0))</f>
        <v>465497</v>
      </c>
      <c r="M104" cm="1">
        <f t="array" ref="M104">INDEX(MData[],MATCH(1,(MData[State Abbreviation]=$B104)*(MData[Report Date]=M$59)*(MData[Preliminary or Updated]=$C$3)*(MData[Final Report]=$C$4),0),MATCH($C$2,MData[#Headers],0))</f>
        <v>469333</v>
      </c>
      <c r="N104" cm="1">
        <f t="array" ref="N104">INDEX(MData[],MATCH(1,(MData[State Abbreviation]=$B104)*(MData[Report Date]=N$59)*(MData[Preliminary or Updated]=$C$3)*(MData[Final Report]=$C$4),0),MATCH($C$2,MData[#Headers],0))</f>
        <v>472474</v>
      </c>
      <c r="O104" cm="1">
        <f t="array" ref="O104">INDEX(MData[],MATCH(1,(MData[State Abbreviation]=$B104)*(MData[Report Date]=O$59)*(MData[Preliminary or Updated]=$C$3)*(MData[Final Report]=$C$4),0),MATCH($C$2,MData[#Headers],0))</f>
        <v>474765</v>
      </c>
      <c r="P104" cm="1">
        <f t="array" ref="P104">INDEX(MData[],MATCH(1,(MData[State Abbreviation]=$B104)*(MData[Report Date]=P$59)*(MData[Preliminary or Updated]=$C$3)*(MData[Final Report]=$C$4),0),MATCH($C$2,MData[#Headers],0))</f>
        <v>478470</v>
      </c>
      <c r="Q104" cm="1">
        <f t="array" ref="Q104">INDEX(MData[],MATCH(1,(MData[State Abbreviation]=$B104)*(MData[Report Date]=Q$59)*(MData[Preliminary or Updated]=$C$3)*(MData[Final Report]=$C$4),0),MATCH($C$2,MData[#Headers],0))</f>
        <v>482074</v>
      </c>
      <c r="R104" s="15">
        <f t="shared" si="2"/>
        <v>464210.66666666669</v>
      </c>
    </row>
    <row r="105" spans="1:18" x14ac:dyDescent="0.35">
      <c r="A105">
        <v>46</v>
      </c>
      <c r="B105" s="5" t="s">
        <v>175</v>
      </c>
      <c r="C105" t="s">
        <v>176</v>
      </c>
      <c r="D105" s="12" t="str" cm="1">
        <f t="array" ref="D105">INDEX(MData[],MATCH(1,(MData[State Abbreviation]=$B105)*(MData[Report Date]=D$6)*(MData[Preliminary or Updated]=$C$3)*(MData[Final Report]=$C$4),0),MATCH($D$5,MData[#Headers],0))</f>
        <v>Y</v>
      </c>
      <c r="E105" s="12" t="str" cm="1">
        <f t="array" ref="E105">INDEX(MData[],MATCH(1,(MData[State Abbreviation]=$B105)*(MData[Report Date]=E$6)*(MData[Preliminary or Updated]=$C$3)*(MData[Final Report]=$C$4),0),MATCH($D$5,MData[#Headers],0))</f>
        <v>Y</v>
      </c>
      <c r="F105" cm="1">
        <f t="array" ref="F105">INDEX(MData[],MATCH(1,(MData[State Abbreviation]=$B105)*(MData[Report Date]=F$59)*(MData[Preliminary or Updated]=$C$3)*(MData[Final Report]=$C$4),0),MATCH($C$2,MData[#Headers],0))</f>
        <v>185839</v>
      </c>
      <c r="G105" cm="1">
        <f t="array" ref="G105">INDEX(MData[],MATCH(1,(MData[State Abbreviation]=$B105)*(MData[Report Date]=G$59)*(MData[Preliminary or Updated]=$C$3)*(MData[Final Report]=$C$4),0),MATCH($C$2,MData[#Headers],0))</f>
        <v>186349</v>
      </c>
      <c r="H105" cm="1">
        <f t="array" ref="H105">INDEX(MData[],MATCH(1,(MData[State Abbreviation]=$B105)*(MData[Report Date]=H$59)*(MData[Preliminary or Updated]=$C$3)*(MData[Final Report]=$C$4),0),MATCH($C$2,MData[#Headers],0))</f>
        <v>186847</v>
      </c>
      <c r="I105" cm="1">
        <f t="array" ref="I105">INDEX(MData[],MATCH(1,(MData[State Abbreviation]=$B105)*(MData[Report Date]=I$59)*(MData[Preliminary or Updated]=$C$3)*(MData[Final Report]=$C$4),0),MATCH($C$2,MData[#Headers],0))</f>
        <v>187296</v>
      </c>
      <c r="J105" cm="1">
        <f t="array" ref="J105">INDEX(MData[],MATCH(1,(MData[State Abbreviation]=$B105)*(MData[Report Date]=J$59)*(MData[Preliminary or Updated]=$C$3)*(MData[Final Report]=$C$4),0),MATCH($C$2,MData[#Headers],0))</f>
        <v>187940</v>
      </c>
      <c r="K105" cm="1">
        <f t="array" ref="K105">INDEX(MData[],MATCH(1,(MData[State Abbreviation]=$B105)*(MData[Report Date]=K$59)*(MData[Preliminary or Updated]=$C$3)*(MData[Final Report]=$C$4),0),MATCH($C$2,MData[#Headers],0))</f>
        <v>188808</v>
      </c>
      <c r="L105" cm="1">
        <f t="array" ref="L105">INDEX(MData[],MATCH(1,(MData[State Abbreviation]=$B105)*(MData[Report Date]=L$59)*(MData[Preliminary or Updated]=$C$3)*(MData[Final Report]=$C$4),0),MATCH($C$2,MData[#Headers],0))</f>
        <v>189194</v>
      </c>
      <c r="M105" cm="1">
        <f t="array" ref="M105">INDEX(MData[],MATCH(1,(MData[State Abbreviation]=$B105)*(MData[Report Date]=M$59)*(MData[Preliminary or Updated]=$C$3)*(MData[Final Report]=$C$4),0),MATCH($C$2,MData[#Headers],0))</f>
        <v>190063</v>
      </c>
      <c r="N105" cm="1">
        <f t="array" ref="N105">INDEX(MData[],MATCH(1,(MData[State Abbreviation]=$B105)*(MData[Report Date]=N$59)*(MData[Preliminary or Updated]=$C$3)*(MData[Final Report]=$C$4),0),MATCH($C$2,MData[#Headers],0))</f>
        <v>190782</v>
      </c>
      <c r="O105" cm="1">
        <f t="array" ref="O105">INDEX(MData[],MATCH(1,(MData[State Abbreviation]=$B105)*(MData[Report Date]=O$59)*(MData[Preliminary or Updated]=$C$3)*(MData[Final Report]=$C$4),0),MATCH($C$2,MData[#Headers],0))</f>
        <v>191137</v>
      </c>
      <c r="P105" cm="1">
        <f t="array" ref="P105">INDEX(MData[],MATCH(1,(MData[State Abbreviation]=$B105)*(MData[Report Date]=P$59)*(MData[Preliminary or Updated]=$C$3)*(MData[Final Report]=$C$4),0),MATCH($C$2,MData[#Headers],0))</f>
        <v>191834</v>
      </c>
      <c r="Q105" cm="1">
        <f t="array" ref="Q105">INDEX(MData[],MATCH(1,(MData[State Abbreviation]=$B105)*(MData[Report Date]=Q$59)*(MData[Preliminary or Updated]=$C$3)*(MData[Final Report]=$C$4),0),MATCH($C$2,MData[#Headers],0))</f>
        <v>192634</v>
      </c>
      <c r="R105" s="15">
        <f t="shared" si="2"/>
        <v>189060.25</v>
      </c>
    </row>
    <row r="106" spans="1:18" x14ac:dyDescent="0.35">
      <c r="A106">
        <v>47</v>
      </c>
      <c r="B106" s="5" t="s">
        <v>177</v>
      </c>
      <c r="C106" t="s">
        <v>178</v>
      </c>
      <c r="D106" s="12" t="str" cm="1">
        <f t="array" ref="D106">INDEX(MData[],MATCH(1,(MData[State Abbreviation]=$B106)*(MData[Report Date]=D$6)*(MData[Preliminary or Updated]=$C$3)*(MData[Final Report]=$C$4),0),MATCH($D$5,MData[#Headers],0))</f>
        <v>Y</v>
      </c>
      <c r="E106" s="12" t="str" cm="1">
        <f t="array" ref="E106">INDEX(MData[],MATCH(1,(MData[State Abbreviation]=$B106)*(MData[Report Date]=E$6)*(MData[Preliminary or Updated]=$C$3)*(MData[Final Report]=$C$4),0),MATCH($D$5,MData[#Headers],0))</f>
        <v>Y</v>
      </c>
      <c r="F106" cm="1">
        <f t="array" ref="F106">INDEX(MData[],MATCH(1,(MData[State Abbreviation]=$B106)*(MData[Report Date]=F$59)*(MData[Preliminary or Updated]=$C$3)*(MData[Final Report]=$C$4),0),MATCH($C$2,MData[#Headers],0))</f>
        <v>1859903</v>
      </c>
      <c r="G106" cm="1">
        <f t="array" ref="G106">INDEX(MData[],MATCH(1,(MData[State Abbreviation]=$B106)*(MData[Report Date]=G$59)*(MData[Preliminary or Updated]=$C$3)*(MData[Final Report]=$C$4),0),MATCH($C$2,MData[#Headers],0))</f>
        <v>1875171</v>
      </c>
      <c r="H106" cm="1">
        <f t="array" ref="H106">INDEX(MData[],MATCH(1,(MData[State Abbreviation]=$B106)*(MData[Report Date]=H$59)*(MData[Preliminary or Updated]=$C$3)*(MData[Final Report]=$C$4),0),MATCH($C$2,MData[#Headers],0))</f>
        <v>1888400</v>
      </c>
      <c r="I106" cm="1">
        <f t="array" ref="I106">INDEX(MData[],MATCH(1,(MData[State Abbreviation]=$B106)*(MData[Report Date]=I$59)*(MData[Preliminary or Updated]=$C$3)*(MData[Final Report]=$C$4),0),MATCH($C$2,MData[#Headers],0))</f>
        <v>1903916</v>
      </c>
      <c r="J106" cm="1">
        <f t="array" ref="J106">INDEX(MData[],MATCH(1,(MData[State Abbreviation]=$B106)*(MData[Report Date]=J$59)*(MData[Preliminary or Updated]=$C$3)*(MData[Final Report]=$C$4),0),MATCH($C$2,MData[#Headers],0))</f>
        <v>1920001</v>
      </c>
      <c r="K106" cm="1">
        <f t="array" ref="K106">INDEX(MData[],MATCH(1,(MData[State Abbreviation]=$B106)*(MData[Report Date]=K$59)*(MData[Preliminary or Updated]=$C$3)*(MData[Final Report]=$C$4),0),MATCH($C$2,MData[#Headers],0))</f>
        <v>1925696</v>
      </c>
      <c r="L106" cm="1">
        <f t="array" ref="L106">INDEX(MData[],MATCH(1,(MData[State Abbreviation]=$B106)*(MData[Report Date]=L$59)*(MData[Preliminary or Updated]=$C$3)*(MData[Final Report]=$C$4),0),MATCH($C$2,MData[#Headers],0))</f>
        <v>1934368</v>
      </c>
      <c r="M106" cm="1">
        <f t="array" ref="M106">INDEX(MData[],MATCH(1,(MData[State Abbreviation]=$B106)*(MData[Report Date]=M$59)*(MData[Preliminary or Updated]=$C$3)*(MData[Final Report]=$C$4),0),MATCH($C$2,MData[#Headers],0))</f>
        <v>1945680</v>
      </c>
      <c r="N106" cm="1">
        <f t="array" ref="N106">INDEX(MData[],MATCH(1,(MData[State Abbreviation]=$B106)*(MData[Report Date]=N$59)*(MData[Preliminary or Updated]=$C$3)*(MData[Final Report]=$C$4),0),MATCH($C$2,MData[#Headers],0))</f>
        <v>1955648</v>
      </c>
      <c r="O106" cm="1">
        <f t="array" ref="O106">INDEX(MData[],MATCH(1,(MData[State Abbreviation]=$B106)*(MData[Report Date]=O$59)*(MData[Preliminary or Updated]=$C$3)*(MData[Final Report]=$C$4),0),MATCH($C$2,MData[#Headers],0))</f>
        <v>1967237</v>
      </c>
      <c r="P106" cm="1">
        <f t="array" ref="P106">INDEX(MData[],MATCH(1,(MData[State Abbreviation]=$B106)*(MData[Report Date]=P$59)*(MData[Preliminary or Updated]=$C$3)*(MData[Final Report]=$C$4),0),MATCH($C$2,MData[#Headers],0))</f>
        <v>1984745</v>
      </c>
      <c r="Q106" cm="1">
        <f t="array" ref="Q106">INDEX(MData[],MATCH(1,(MData[State Abbreviation]=$B106)*(MData[Report Date]=Q$59)*(MData[Preliminary or Updated]=$C$3)*(MData[Final Report]=$C$4),0),MATCH($C$2,MData[#Headers],0))</f>
        <v>2003672</v>
      </c>
      <c r="R106" s="15">
        <f t="shared" si="2"/>
        <v>1930369.75</v>
      </c>
    </row>
    <row r="107" spans="1:18" x14ac:dyDescent="0.35">
      <c r="A107">
        <v>48</v>
      </c>
      <c r="B107" s="5" t="s">
        <v>180</v>
      </c>
      <c r="C107" t="s">
        <v>181</v>
      </c>
      <c r="D107" s="12" t="str" cm="1">
        <f t="array" ref="D107">INDEX(MData[],MATCH(1,(MData[State Abbreviation]=$B107)*(MData[Report Date]=D$6)*(MData[Preliminary or Updated]=$C$3)*(MData[Final Report]=$C$4),0),MATCH($D$5,MData[#Headers],0))</f>
        <v>Y</v>
      </c>
      <c r="E107" s="12" t="str" cm="1">
        <f t="array" ref="E107">INDEX(MData[],MATCH(1,(MData[State Abbreviation]=$B107)*(MData[Report Date]=E$6)*(MData[Preliminary or Updated]=$C$3)*(MData[Final Report]=$C$4),0),MATCH($D$5,MData[#Headers],0))</f>
        <v>Y</v>
      </c>
      <c r="F107" cm="1">
        <f t="array" ref="F107">INDEX(MData[],MATCH(1,(MData[State Abbreviation]=$B107)*(MData[Report Date]=F$59)*(MData[Preliminary or Updated]=$C$3)*(MData[Final Report]=$C$4),0),MATCH($C$2,MData[#Headers],0))</f>
        <v>2067073</v>
      </c>
      <c r="G107" cm="1">
        <f t="array" ref="G107">INDEX(MData[],MATCH(1,(MData[State Abbreviation]=$B107)*(MData[Report Date]=G$59)*(MData[Preliminary or Updated]=$C$3)*(MData[Final Report]=$C$4),0),MATCH($C$2,MData[#Headers],0))</f>
        <v>2075361</v>
      </c>
      <c r="H107" cm="1">
        <f t="array" ref="H107">INDEX(MData[],MATCH(1,(MData[State Abbreviation]=$B107)*(MData[Report Date]=H$59)*(MData[Preliminary or Updated]=$C$3)*(MData[Final Report]=$C$4),0),MATCH($C$2,MData[#Headers],0))</f>
        <v>2081905</v>
      </c>
      <c r="I107" cm="1">
        <f t="array" ref="I107">INDEX(MData[],MATCH(1,(MData[State Abbreviation]=$B107)*(MData[Report Date]=I$59)*(MData[Preliminary or Updated]=$C$3)*(MData[Final Report]=$C$4),0),MATCH($C$2,MData[#Headers],0))</f>
        <v>2093273</v>
      </c>
      <c r="J107" cm="1">
        <f t="array" ref="J107">INDEX(MData[],MATCH(1,(MData[State Abbreviation]=$B107)*(MData[Report Date]=J$59)*(MData[Preliminary or Updated]=$C$3)*(MData[Final Report]=$C$4),0),MATCH($C$2,MData[#Headers],0))</f>
        <v>2102043</v>
      </c>
      <c r="K107" cm="1">
        <f t="array" ref="K107">INDEX(MData[],MATCH(1,(MData[State Abbreviation]=$B107)*(MData[Report Date]=K$59)*(MData[Preliminary or Updated]=$C$3)*(MData[Final Report]=$C$4),0),MATCH($C$2,MData[#Headers],0))</f>
        <v>2111135</v>
      </c>
      <c r="L107" cm="1">
        <f t="array" ref="L107">INDEX(MData[],MATCH(1,(MData[State Abbreviation]=$B107)*(MData[Report Date]=L$59)*(MData[Preliminary or Updated]=$C$3)*(MData[Final Report]=$C$4),0),MATCH($C$2,MData[#Headers],0))</f>
        <v>2120740</v>
      </c>
      <c r="M107" cm="1">
        <f t="array" ref="M107">INDEX(MData[],MATCH(1,(MData[State Abbreviation]=$B107)*(MData[Report Date]=M$59)*(MData[Preliminary or Updated]=$C$3)*(MData[Final Report]=$C$4),0),MATCH($C$2,MData[#Headers],0))</f>
        <v>2133275</v>
      </c>
      <c r="N107" cm="1">
        <f t="array" ref="N107">INDEX(MData[],MATCH(1,(MData[State Abbreviation]=$B107)*(MData[Report Date]=N$59)*(MData[Preliminary or Updated]=$C$3)*(MData[Final Report]=$C$4),0),MATCH($C$2,MData[#Headers],0))</f>
        <v>2136869</v>
      </c>
      <c r="O107" cm="1">
        <f t="array" ref="O107">INDEX(MData[],MATCH(1,(MData[State Abbreviation]=$B107)*(MData[Report Date]=O$59)*(MData[Preliminary or Updated]=$C$3)*(MData[Final Report]=$C$4),0),MATCH($C$2,MData[#Headers],0))</f>
        <v>2145126</v>
      </c>
      <c r="P107" cm="1">
        <f t="array" ref="P107">INDEX(MData[],MATCH(1,(MData[State Abbreviation]=$B107)*(MData[Report Date]=P$59)*(MData[Preliminary or Updated]=$C$3)*(MData[Final Report]=$C$4),0),MATCH($C$2,MData[#Headers],0))</f>
        <v>2156656</v>
      </c>
      <c r="Q107" cm="1">
        <f t="array" ref="Q107">INDEX(MData[],MATCH(1,(MData[State Abbreviation]=$B107)*(MData[Report Date]=Q$59)*(MData[Preliminary or Updated]=$C$3)*(MData[Final Report]=$C$4),0),MATCH($C$2,MData[#Headers],0))</f>
        <v>2168482</v>
      </c>
      <c r="R107" s="15">
        <f t="shared" si="2"/>
        <v>2115994.8333333335</v>
      </c>
    </row>
    <row r="108" spans="1:18" x14ac:dyDescent="0.35">
      <c r="A108">
        <v>49</v>
      </c>
      <c r="B108" s="5" t="s">
        <v>182</v>
      </c>
      <c r="C108" t="s">
        <v>183</v>
      </c>
      <c r="D108" s="12" t="str" cm="1">
        <f t="array" ref="D108">INDEX(MData[],MATCH(1,(MData[State Abbreviation]=$B108)*(MData[Report Date]=D$6)*(MData[Preliminary or Updated]=$C$3)*(MData[Final Report]=$C$4),0),MATCH($D$5,MData[#Headers],0))</f>
        <v>Y</v>
      </c>
      <c r="E108" s="12" t="str" cm="1">
        <f t="array" ref="E108">INDEX(MData[],MATCH(1,(MData[State Abbreviation]=$B108)*(MData[Report Date]=E$6)*(MData[Preliminary or Updated]=$C$3)*(MData[Final Report]=$C$4),0),MATCH($D$5,MData[#Headers],0))</f>
        <v>Y</v>
      </c>
      <c r="F108" cm="1">
        <f t="array" ref="F108">INDEX(MData[],MATCH(1,(MData[State Abbreviation]=$B108)*(MData[Report Date]=F$59)*(MData[Preliminary or Updated]=$C$3)*(MData[Final Report]=$C$4),0),MATCH($C$2,MData[#Headers],0))</f>
        <v>615440</v>
      </c>
      <c r="G108" cm="1">
        <f t="array" ref="G108">INDEX(MData[],MATCH(1,(MData[State Abbreviation]=$B108)*(MData[Report Date]=G$59)*(MData[Preliminary or Updated]=$C$3)*(MData[Final Report]=$C$4),0),MATCH($C$2,MData[#Headers],0))</f>
        <v>618228</v>
      </c>
      <c r="H108" cm="1">
        <f t="array" ref="H108">INDEX(MData[],MATCH(1,(MData[State Abbreviation]=$B108)*(MData[Report Date]=H$59)*(MData[Preliminary or Updated]=$C$3)*(MData[Final Report]=$C$4),0),MATCH($C$2,MData[#Headers],0))</f>
        <v>621399</v>
      </c>
      <c r="I108" cm="1">
        <f t="array" ref="I108">INDEX(MData[],MATCH(1,(MData[State Abbreviation]=$B108)*(MData[Report Date]=I$59)*(MData[Preliminary or Updated]=$C$3)*(MData[Final Report]=$C$4),0),MATCH($C$2,MData[#Headers],0))</f>
        <v>623637</v>
      </c>
      <c r="J108" cm="1">
        <f t="array" ref="J108">INDEX(MData[],MATCH(1,(MData[State Abbreviation]=$B108)*(MData[Report Date]=J$59)*(MData[Preliminary or Updated]=$C$3)*(MData[Final Report]=$C$4),0),MATCH($C$2,MData[#Headers],0))</f>
        <v>625990</v>
      </c>
      <c r="K108" cm="1">
        <f t="array" ref="K108">INDEX(MData[],MATCH(1,(MData[State Abbreviation]=$B108)*(MData[Report Date]=K$59)*(MData[Preliminary or Updated]=$C$3)*(MData[Final Report]=$C$4),0),MATCH($C$2,MData[#Headers],0))</f>
        <v>628731</v>
      </c>
      <c r="L108" cm="1">
        <f t="array" ref="L108">INDEX(MData[],MATCH(1,(MData[State Abbreviation]=$B108)*(MData[Report Date]=L$59)*(MData[Preliminary or Updated]=$C$3)*(MData[Final Report]=$C$4),0),MATCH($C$2,MData[#Headers],0))</f>
        <v>631256</v>
      </c>
      <c r="M108" cm="1">
        <f t="array" ref="M108">INDEX(MData[],MATCH(1,(MData[State Abbreviation]=$B108)*(MData[Report Date]=M$59)*(MData[Preliminary or Updated]=$C$3)*(MData[Final Report]=$C$4),0),MATCH($C$2,MData[#Headers],0))</f>
        <v>635927</v>
      </c>
      <c r="N108" cm="1">
        <f t="array" ref="N108">INDEX(MData[],MATCH(1,(MData[State Abbreviation]=$B108)*(MData[Report Date]=N$59)*(MData[Preliminary or Updated]=$C$3)*(MData[Final Report]=$C$4),0),MATCH($C$2,MData[#Headers],0))</f>
        <v>635849</v>
      </c>
      <c r="O108" cm="1">
        <f t="array" ref="O108">INDEX(MData[],MATCH(1,(MData[State Abbreviation]=$B108)*(MData[Report Date]=O$59)*(MData[Preliminary or Updated]=$C$3)*(MData[Final Report]=$C$4),0),MATCH($C$2,MData[#Headers],0))</f>
        <v>638595</v>
      </c>
      <c r="P108" cm="1">
        <f t="array" ref="P108">INDEX(MData[],MATCH(1,(MData[State Abbreviation]=$B108)*(MData[Report Date]=P$59)*(MData[Preliminary or Updated]=$C$3)*(MData[Final Report]=$C$4),0),MATCH($C$2,MData[#Headers],0))</f>
        <v>640820</v>
      </c>
      <c r="Q108" cm="1">
        <f t="array" ref="Q108">INDEX(MData[],MATCH(1,(MData[State Abbreviation]=$B108)*(MData[Report Date]=Q$59)*(MData[Preliminary or Updated]=$C$3)*(MData[Final Report]=$C$4),0),MATCH($C$2,MData[#Headers],0))</f>
        <v>645172</v>
      </c>
      <c r="R108" s="15">
        <f t="shared" si="2"/>
        <v>630087</v>
      </c>
    </row>
    <row r="109" spans="1:18" x14ac:dyDescent="0.35">
      <c r="A109">
        <v>50</v>
      </c>
      <c r="B109" s="5" t="s">
        <v>184</v>
      </c>
      <c r="C109" t="s">
        <v>185</v>
      </c>
      <c r="D109" s="12" t="str" cm="1">
        <f t="array" ref="D109">INDEX(MData[],MATCH(1,(MData[State Abbreviation]=$B109)*(MData[Report Date]=D$6)*(MData[Preliminary or Updated]=$C$3)*(MData[Final Report]=$C$4),0),MATCH($D$5,MData[#Headers],0))</f>
        <v>N</v>
      </c>
      <c r="E109" s="12" t="str" cm="1">
        <f t="array" ref="E109">INDEX(MData[],MATCH(1,(MData[State Abbreviation]=$B109)*(MData[Report Date]=E$6)*(MData[Preliminary or Updated]=$C$3)*(MData[Final Report]=$C$4),0),MATCH($D$5,MData[#Headers],0))</f>
        <v>N</v>
      </c>
      <c r="F109" cm="1">
        <f t="array" ref="F109">INDEX(MData[],MATCH(1,(MData[State Abbreviation]=$B109)*(MData[Report Date]=F$59)*(MData[Preliminary or Updated]=$C$3)*(MData[Final Report]=$C$4),0),MATCH($C$2,MData[#Headers],0))</f>
        <v>1332959</v>
      </c>
      <c r="G109" cm="1">
        <f t="array" ref="G109">INDEX(MData[],MATCH(1,(MData[State Abbreviation]=$B109)*(MData[Report Date]=G$59)*(MData[Preliminary or Updated]=$C$3)*(MData[Final Report]=$C$4),0),MATCH($C$2,MData[#Headers],0))</f>
        <v>1347261</v>
      </c>
      <c r="H109" cm="1">
        <f t="array" ref="H109">INDEX(MData[],MATCH(1,(MData[State Abbreviation]=$B109)*(MData[Report Date]=H$59)*(MData[Preliminary or Updated]=$C$3)*(MData[Final Report]=$C$4),0),MATCH($C$2,MData[#Headers],0))</f>
        <v>1351678</v>
      </c>
      <c r="I109" cm="1">
        <f t="array" ref="I109">INDEX(MData[],MATCH(1,(MData[State Abbreviation]=$B109)*(MData[Report Date]=I$59)*(MData[Preliminary or Updated]=$C$3)*(MData[Final Report]=$C$4),0),MATCH($C$2,MData[#Headers],0))</f>
        <v>1361016</v>
      </c>
      <c r="J109" cm="1">
        <f t="array" ref="J109">INDEX(MData[],MATCH(1,(MData[State Abbreviation]=$B109)*(MData[Report Date]=J$59)*(MData[Preliminary or Updated]=$C$3)*(MData[Final Report]=$C$4),0),MATCH($C$2,MData[#Headers],0))</f>
        <v>1368028</v>
      </c>
      <c r="K109" cm="1">
        <f t="array" ref="K109">INDEX(MData[],MATCH(1,(MData[State Abbreviation]=$B109)*(MData[Report Date]=K$59)*(MData[Preliminary or Updated]=$C$3)*(MData[Final Report]=$C$4),0),MATCH($C$2,MData[#Headers],0))</f>
        <v>1375619</v>
      </c>
      <c r="L109" cm="1">
        <f t="array" ref="L109">INDEX(MData[],MATCH(1,(MData[State Abbreviation]=$B109)*(MData[Report Date]=L$59)*(MData[Preliminary or Updated]=$C$3)*(MData[Final Report]=$C$4),0),MATCH($C$2,MData[#Headers],0))</f>
        <v>1380418</v>
      </c>
      <c r="M109" cm="1">
        <f t="array" ref="M109">INDEX(MData[],MATCH(1,(MData[State Abbreviation]=$B109)*(MData[Report Date]=M$59)*(MData[Preliminary or Updated]=$C$3)*(MData[Final Report]=$C$4),0),MATCH($C$2,MData[#Headers],0))</f>
        <v>1391275</v>
      </c>
      <c r="N109" cm="1">
        <f t="array" ref="N109">INDEX(MData[],MATCH(1,(MData[State Abbreviation]=$B109)*(MData[Report Date]=N$59)*(MData[Preliminary or Updated]=$C$3)*(MData[Final Report]=$C$4),0),MATCH($C$2,MData[#Headers],0))</f>
        <v>1397860</v>
      </c>
      <c r="O109" cm="1">
        <f t="array" ref="O109">INDEX(MData[],MATCH(1,(MData[State Abbreviation]=$B109)*(MData[Report Date]=O$59)*(MData[Preliminary or Updated]=$C$3)*(MData[Final Report]=$C$4),0),MATCH($C$2,MData[#Headers],0))</f>
        <v>1406430</v>
      </c>
      <c r="P109" cm="1">
        <f t="array" ref="P109">INDEX(MData[],MATCH(1,(MData[State Abbreviation]=$B109)*(MData[Report Date]=P$59)*(MData[Preliminary or Updated]=$C$3)*(MData[Final Report]=$C$4),0),MATCH($C$2,MData[#Headers],0))</f>
        <v>1414029</v>
      </c>
      <c r="Q109" cm="1">
        <f t="array" ref="Q109">INDEX(MData[],MATCH(1,(MData[State Abbreviation]=$B109)*(MData[Report Date]=Q$59)*(MData[Preliminary or Updated]=$C$3)*(MData[Final Report]=$C$4),0),MATCH($C$2,MData[#Headers],0))</f>
        <v>1421699</v>
      </c>
      <c r="R109" s="15">
        <f t="shared" si="2"/>
        <v>1379022.6666666667</v>
      </c>
    </row>
    <row r="110" spans="1:18" x14ac:dyDescent="0.35">
      <c r="A110">
        <v>51</v>
      </c>
      <c r="B110" s="5" t="s">
        <v>188</v>
      </c>
      <c r="C110" t="s">
        <v>189</v>
      </c>
      <c r="D110" s="12" t="str" cm="1">
        <f t="array" ref="D110">INDEX(MData[],MATCH(1,(MData[State Abbreviation]=$B110)*(MData[Report Date]=D$6)*(MData[Preliminary or Updated]=$C$3)*(MData[Final Report]=$C$4),0),MATCH($D$5,MData[#Headers],0))</f>
        <v>N</v>
      </c>
      <c r="E110" s="12" t="str" cm="1">
        <f t="array" ref="E110">INDEX(MData[],MATCH(1,(MData[State Abbreviation]=$B110)*(MData[Report Date]=E$6)*(MData[Preliminary or Updated]=$C$3)*(MData[Final Report]=$C$4),0),MATCH($D$5,MData[#Headers],0))</f>
        <v>N</v>
      </c>
      <c r="F110" cm="1">
        <f t="array" ref="F110">INDEX(MData[],MATCH(1,(MData[State Abbreviation]=$B110)*(MData[Report Date]=F$59)*(MData[Preliminary or Updated]=$C$3)*(MData[Final Report]=$C$4),0),MATCH($C$2,MData[#Headers],0))</f>
        <v>73440</v>
      </c>
      <c r="G110" cm="1">
        <f t="array" ref="G110">INDEX(MData[],MATCH(1,(MData[State Abbreviation]=$B110)*(MData[Report Date]=G$59)*(MData[Preliminary or Updated]=$C$3)*(MData[Final Report]=$C$4),0),MATCH($C$2,MData[#Headers],0))</f>
        <v>74185</v>
      </c>
      <c r="H110" cm="1">
        <f t="array" ref="H110">INDEX(MData[],MATCH(1,(MData[State Abbreviation]=$B110)*(MData[Report Date]=H$59)*(MData[Preliminary or Updated]=$C$3)*(MData[Final Report]=$C$4),0),MATCH($C$2,MData[#Headers],0))</f>
        <v>74832</v>
      </c>
      <c r="I110" cm="1">
        <f t="array" ref="I110">INDEX(MData[],MATCH(1,(MData[State Abbreviation]=$B110)*(MData[Report Date]=I$59)*(MData[Preliminary or Updated]=$C$3)*(MData[Final Report]=$C$4),0),MATCH($C$2,MData[#Headers],0))</f>
        <v>75200</v>
      </c>
      <c r="J110" cm="1">
        <f t="array" ref="J110">INDEX(MData[],MATCH(1,(MData[State Abbreviation]=$B110)*(MData[Report Date]=J$59)*(MData[Preliminary or Updated]=$C$3)*(MData[Final Report]=$C$4),0),MATCH($C$2,MData[#Headers],0))</f>
        <v>76431</v>
      </c>
      <c r="K110" cm="1">
        <f t="array" ref="K110">INDEX(MData[],MATCH(1,(MData[State Abbreviation]=$B110)*(MData[Report Date]=K$59)*(MData[Preliminary or Updated]=$C$3)*(MData[Final Report]=$C$4),0),MATCH($C$2,MData[#Headers],0))</f>
        <v>78132</v>
      </c>
      <c r="L110" cm="1">
        <f t="array" ref="L110">INDEX(MData[],MATCH(1,(MData[State Abbreviation]=$B110)*(MData[Report Date]=L$59)*(MData[Preliminary or Updated]=$C$3)*(MData[Final Report]=$C$4),0),MATCH($C$2,MData[#Headers],0))</f>
        <v>79318</v>
      </c>
      <c r="M110" cm="1">
        <f t="array" ref="M110">INDEX(MData[],MATCH(1,(MData[State Abbreviation]=$B110)*(MData[Report Date]=M$59)*(MData[Preliminary or Updated]=$C$3)*(MData[Final Report]=$C$4),0),MATCH($C$2,MData[#Headers],0))</f>
        <v>80208</v>
      </c>
      <c r="N110" cm="1">
        <f t="array" ref="N110">INDEX(MData[],MATCH(1,(MData[State Abbreviation]=$B110)*(MData[Report Date]=N$59)*(MData[Preliminary or Updated]=$C$3)*(MData[Final Report]=$C$4),0),MATCH($C$2,MData[#Headers],0))</f>
        <v>80708</v>
      </c>
      <c r="O110" cm="1">
        <f t="array" ref="O110">INDEX(MData[],MATCH(1,(MData[State Abbreviation]=$B110)*(MData[Report Date]=O$59)*(MData[Preliminary or Updated]=$C$3)*(MData[Final Report]=$C$4),0),MATCH($C$2,MData[#Headers],0))</f>
        <v>81178</v>
      </c>
      <c r="P110" cm="1">
        <f t="array" ref="P110">INDEX(MData[],MATCH(1,(MData[State Abbreviation]=$B110)*(MData[Report Date]=P$59)*(MData[Preliminary or Updated]=$C$3)*(MData[Final Report]=$C$4),0),MATCH($C$2,MData[#Headers],0))</f>
        <v>82120</v>
      </c>
      <c r="Q110" cm="1">
        <f t="array" ref="Q110">INDEX(MData[],MATCH(1,(MData[State Abbreviation]=$B110)*(MData[Report Date]=Q$59)*(MData[Preliminary or Updated]=$C$3)*(MData[Final Report]=$C$4),0),MATCH($C$2,MData[#Headers],0))</f>
        <v>83301</v>
      </c>
      <c r="R110" s="15">
        <f t="shared" si="2"/>
        <v>78254.416666666672</v>
      </c>
    </row>
    <row r="111" spans="1:18" x14ac:dyDescent="0.35">
      <c r="D111" s="407" t="s">
        <v>5</v>
      </c>
      <c r="E111" s="408"/>
    </row>
    <row r="112" spans="1:18" x14ac:dyDescent="0.35">
      <c r="B112" t="s">
        <v>202</v>
      </c>
      <c r="C112" s="14" t="s">
        <v>197</v>
      </c>
      <c r="D112" s="16">
        <v>44197</v>
      </c>
      <c r="E112" s="16">
        <v>44531</v>
      </c>
      <c r="F112" s="9">
        <v>44197</v>
      </c>
      <c r="G112" s="9">
        <v>44228</v>
      </c>
      <c r="H112" s="9">
        <v>44256</v>
      </c>
      <c r="I112" s="9">
        <v>44287</v>
      </c>
      <c r="J112" s="9">
        <v>44317</v>
      </c>
      <c r="K112" s="9">
        <v>44348</v>
      </c>
      <c r="L112" s="9">
        <v>44378</v>
      </c>
      <c r="M112" s="9">
        <v>44409</v>
      </c>
      <c r="N112" s="9">
        <v>44440</v>
      </c>
      <c r="O112" s="9">
        <v>44470</v>
      </c>
      <c r="P112" s="9">
        <v>44501</v>
      </c>
      <c r="Q112" s="9">
        <v>44531</v>
      </c>
      <c r="R112" t="s">
        <v>204</v>
      </c>
    </row>
    <row r="113" spans="1:18" x14ac:dyDescent="0.35">
      <c r="A113">
        <v>1</v>
      </c>
      <c r="B113" s="4" t="s">
        <v>30</v>
      </c>
      <c r="C113" t="s">
        <v>31</v>
      </c>
      <c r="D113" s="12" t="str" cm="1">
        <f t="array" ref="D113">INDEX(MData[],MATCH(1,(MData[State Abbreviation]=$B113)*(MData[Report Date]=D$6)*(MData[Preliminary or Updated]=$C$3)*(MData[Final Report]=$C$4),0),MATCH($D$5,MData[#Headers],0))</f>
        <v>N</v>
      </c>
      <c r="E113" s="12" t="str" cm="1">
        <f t="array" ref="E113">INDEX(MData[],MATCH(1,(MData[State Abbreviation]=$B113)*(MData[Report Date]=E$6)*(MData[Preliminary or Updated]=$C$3)*(MData[Final Report]=$C$4),0),MATCH($D$5,MData[#Headers],0))</f>
        <v>N</v>
      </c>
      <c r="F113" cm="1">
        <f t="array" ref="F113">INDEX(MData[],MATCH(1,(MData[State Abbreviation]=$B113)*(MData[Report Date]=F$112)*(MData[Preliminary or Updated]=$C$3)*(MData[Final Report]=$C$4),0),MATCH($C$2,MData[#Headers],0))</f>
        <v>1009033</v>
      </c>
      <c r="G113" cm="1">
        <f t="array" ref="G113">INDEX(MData[],MATCH(1,(MData[State Abbreviation]=$B113)*(MData[Report Date]=G$112)*(MData[Preliminary or Updated]=$C$3)*(MData[Final Report]=$C$4),0),MATCH($C$2,MData[#Headers],0))</f>
        <v>1015804</v>
      </c>
      <c r="H113" cm="1">
        <f t="array" ref="H113">INDEX(MData[],MATCH(1,(MData[State Abbreviation]=$B113)*(MData[Report Date]=H$112)*(MData[Preliminary or Updated]=$C$3)*(MData[Final Report]=$C$4),0),MATCH($C$2,MData[#Headers],0))</f>
        <v>1023300</v>
      </c>
      <c r="I113" cm="1">
        <f t="array" ref="I113">INDEX(MData[],MATCH(1,(MData[State Abbreviation]=$B113)*(MData[Report Date]=I$112)*(MData[Preliminary or Updated]=$C$3)*(MData[Final Report]=$C$4),0),MATCH($C$2,MData[#Headers],0))</f>
        <v>1031694</v>
      </c>
      <c r="J113" cm="1">
        <f t="array" ref="J113">INDEX(MData[],MATCH(1,(MData[State Abbreviation]=$B113)*(MData[Report Date]=J$112)*(MData[Preliminary or Updated]=$C$3)*(MData[Final Report]=$C$4),0),MATCH($C$2,MData[#Headers],0))</f>
        <v>1038830</v>
      </c>
      <c r="K113" cm="1">
        <f t="array" ref="K113">INDEX(MData[],MATCH(1,(MData[State Abbreviation]=$B113)*(MData[Report Date]=K$112)*(MData[Preliminary or Updated]=$C$3)*(MData[Final Report]=$C$4),0),MATCH($C$2,MData[#Headers],0))</f>
        <v>1047619</v>
      </c>
      <c r="L113" cm="1">
        <f t="array" ref="L113">INDEX(MData[],MATCH(1,(MData[State Abbreviation]=$B113)*(MData[Report Date]=L$112)*(MData[Preliminary or Updated]=$C$3)*(MData[Final Report]=$C$4),0),MATCH($C$2,MData[#Headers],0))</f>
        <v>1055463</v>
      </c>
      <c r="M113" cm="1">
        <f t="array" ref="M113">INDEX(MData[],MATCH(1,(MData[State Abbreviation]=$B113)*(MData[Report Date]=M$112)*(MData[Preliminary or Updated]=$C$3)*(MData[Final Report]=$C$4),0),MATCH($C$2,MData[#Headers],0))</f>
        <v>1063643</v>
      </c>
      <c r="N113" cm="1">
        <f t="array" ref="N113">INDEX(MData[],MATCH(1,(MData[State Abbreviation]=$B113)*(MData[Report Date]=N$112)*(MData[Preliminary or Updated]=$C$3)*(MData[Final Report]=$C$4),0),MATCH($C$2,MData[#Headers],0))</f>
        <v>1071373</v>
      </c>
      <c r="O113" cm="1">
        <f t="array" ref="O113">INDEX(MData[],MATCH(1,(MData[State Abbreviation]=$B113)*(MData[Report Date]=O$112)*(MData[Preliminary or Updated]=$C$3)*(MData[Final Report]=$C$4),0),MATCH($C$2,MData[#Headers],0))</f>
        <v>1077703</v>
      </c>
      <c r="P113" cm="1">
        <f t="array" ref="P113">INDEX(MData[],MATCH(1,(MData[State Abbreviation]=$B113)*(MData[Report Date]=P$112)*(MData[Preliminary or Updated]=$C$3)*(MData[Final Report]=$C$4),0),MATCH($C$2,MData[#Headers],0))</f>
        <v>1084743</v>
      </c>
      <c r="Q113" cm="1">
        <f t="array" ref="Q113">INDEX(MData[],MATCH(1,(MData[State Abbreviation]=$B113)*(MData[Report Date]=Q$112)*(MData[Preliminary or Updated]=$C$3)*(MData[Final Report]=$C$4),0),MATCH($C$2,MData[#Headers],0))</f>
        <v>1091996</v>
      </c>
      <c r="R113" s="15">
        <f>AVERAGE(F113:Q113)</f>
        <v>1050933.4166666667</v>
      </c>
    </row>
    <row r="114" spans="1:18" x14ac:dyDescent="0.35">
      <c r="A114">
        <v>2</v>
      </c>
      <c r="B114" s="4" t="s">
        <v>36</v>
      </c>
      <c r="C114" t="s">
        <v>37</v>
      </c>
      <c r="D114" s="12" t="str" cm="1">
        <f t="array" ref="D114">INDEX(MData[],MATCH(1,(MData[State Abbreviation]=$B114)*(MData[Report Date]=D$6)*(MData[Preliminary or Updated]=$C$3)*(MData[Final Report]=$C$4),0),MATCH($D$5,MData[#Headers],0))</f>
        <v>Y</v>
      </c>
      <c r="E114" s="12" t="str" cm="1">
        <f t="array" ref="E114">INDEX(MData[],MATCH(1,(MData[State Abbreviation]=$B114)*(MData[Report Date]=E$6)*(MData[Preliminary or Updated]=$C$3)*(MData[Final Report]=$C$4),0),MATCH($D$5,MData[#Headers],0))</f>
        <v>Y</v>
      </c>
      <c r="F114" cm="1">
        <f t="array" ref="F114">INDEX(MData[],MATCH(1,(MData[State Abbreviation]=$B114)*(MData[Report Date]=F$112)*(MData[Preliminary or Updated]=$C$3)*(MData[Final Report]=$C$4),0),MATCH($C$2,MData[#Headers],0))</f>
        <v>241410</v>
      </c>
      <c r="G114" cm="1">
        <f t="array" ref="G114">INDEX(MData[],MATCH(1,(MData[State Abbreviation]=$B114)*(MData[Report Date]=G$112)*(MData[Preliminary or Updated]=$C$3)*(MData[Final Report]=$C$4),0),MATCH($C$2,MData[#Headers],0))</f>
        <v>242991</v>
      </c>
      <c r="H114" cm="1">
        <f t="array" ref="H114">INDEX(MData[],MATCH(1,(MData[State Abbreviation]=$B114)*(MData[Report Date]=H$112)*(MData[Preliminary or Updated]=$C$3)*(MData[Final Report]=$C$4),0),MATCH($C$2,MData[#Headers],0))</f>
        <v>244860</v>
      </c>
      <c r="I114" cm="1">
        <f t="array" ref="I114">INDEX(MData[],MATCH(1,(MData[State Abbreviation]=$B114)*(MData[Report Date]=I$112)*(MData[Preliminary or Updated]=$C$3)*(MData[Final Report]=$C$4),0),MATCH($C$2,MData[#Headers],0))</f>
        <v>247180</v>
      </c>
      <c r="J114" cm="1">
        <f t="array" ref="J114">INDEX(MData[],MATCH(1,(MData[State Abbreviation]=$B114)*(MData[Report Date]=J$112)*(MData[Preliminary or Updated]=$C$3)*(MData[Final Report]=$C$4),0),MATCH($C$2,MData[#Headers],0))</f>
        <v>248739</v>
      </c>
      <c r="K114" cm="1">
        <f t="array" ref="K114">INDEX(MData[],MATCH(1,(MData[State Abbreviation]=$B114)*(MData[Report Date]=K$112)*(MData[Preliminary or Updated]=$C$3)*(MData[Final Report]=$C$4),0),MATCH($C$2,MData[#Headers],0))</f>
        <v>250285</v>
      </c>
      <c r="L114" cm="1">
        <f t="array" ref="L114">INDEX(MData[],MATCH(1,(MData[State Abbreviation]=$B114)*(MData[Report Date]=L$112)*(MData[Preliminary or Updated]=$C$3)*(MData[Final Report]=$C$4),0),MATCH($C$2,MData[#Headers],0))</f>
        <v>251024</v>
      </c>
      <c r="M114" cm="1">
        <f t="array" ref="M114">INDEX(MData[],MATCH(1,(MData[State Abbreviation]=$B114)*(MData[Report Date]=M$112)*(MData[Preliminary or Updated]=$C$3)*(MData[Final Report]=$C$4),0),MATCH($C$2,MData[#Headers],0))</f>
        <v>251977</v>
      </c>
      <c r="N114" cm="1">
        <f t="array" ref="N114">INDEX(MData[],MATCH(1,(MData[State Abbreviation]=$B114)*(MData[Report Date]=N$112)*(MData[Preliminary or Updated]=$C$3)*(MData[Final Report]=$C$4),0),MATCH($C$2,MData[#Headers],0))</f>
        <v>252736</v>
      </c>
      <c r="O114" cm="1">
        <f t="array" ref="O114">INDEX(MData[],MATCH(1,(MData[State Abbreviation]=$B114)*(MData[Report Date]=O$112)*(MData[Preliminary or Updated]=$C$3)*(MData[Final Report]=$C$4),0),MATCH($C$2,MData[#Headers],0))</f>
        <v>254169</v>
      </c>
      <c r="P114" cm="1">
        <f t="array" ref="P114">INDEX(MData[],MATCH(1,(MData[State Abbreviation]=$B114)*(MData[Report Date]=P$112)*(MData[Preliminary or Updated]=$C$3)*(MData[Final Report]=$C$4),0),MATCH($C$2,MData[#Headers],0))</f>
        <v>255230</v>
      </c>
      <c r="Q114" cm="1">
        <f t="array" ref="Q114">INDEX(MData[],MATCH(1,(MData[State Abbreviation]=$B114)*(MData[Report Date]=Q$112)*(MData[Preliminary or Updated]=$C$3)*(MData[Final Report]=$C$4),0),MATCH($C$2,MData[#Headers],0))</f>
        <v>255746</v>
      </c>
      <c r="R114" s="15">
        <f t="shared" ref="R114:R163" si="3">AVERAGE(F114:Q114)</f>
        <v>249695.58333333334</v>
      </c>
    </row>
    <row r="115" spans="1:18" x14ac:dyDescent="0.35">
      <c r="A115">
        <v>3</v>
      </c>
      <c r="B115" s="4" t="s">
        <v>42</v>
      </c>
      <c r="C115" t="s">
        <v>43</v>
      </c>
      <c r="D115" s="12" t="str" cm="1">
        <f t="array" ref="D115">INDEX(MData[],MATCH(1,(MData[State Abbreviation]=$B115)*(MData[Report Date]=D$6)*(MData[Preliminary or Updated]=$C$3)*(MData[Final Report]=$C$4),0),MATCH($D$5,MData[#Headers],0))</f>
        <v>Y</v>
      </c>
      <c r="E115" s="12" t="str" cm="1">
        <f t="array" ref="E115">INDEX(MData[],MATCH(1,(MData[State Abbreviation]=$B115)*(MData[Report Date]=E$6)*(MData[Preliminary or Updated]=$C$3)*(MData[Final Report]=$C$4),0),MATCH($D$5,MData[#Headers],0))</f>
        <v>Y</v>
      </c>
      <c r="F115" cm="1">
        <f t="array" ref="F115">INDEX(MData[],MATCH(1,(MData[State Abbreviation]=$B115)*(MData[Report Date]=F$112)*(MData[Preliminary or Updated]=$C$3)*(MData[Final Report]=$C$4),0),MATCH($C$2,MData[#Headers],0))</f>
        <v>1981809</v>
      </c>
      <c r="G115" cm="1">
        <f t="array" ref="G115">INDEX(MData[],MATCH(1,(MData[State Abbreviation]=$B115)*(MData[Report Date]=G$112)*(MData[Preliminary or Updated]=$C$3)*(MData[Final Report]=$C$4),0),MATCH($C$2,MData[#Headers],0))</f>
        <v>1998341</v>
      </c>
      <c r="H115" cm="1">
        <f t="array" ref="H115">INDEX(MData[],MATCH(1,(MData[State Abbreviation]=$B115)*(MData[Report Date]=H$112)*(MData[Preliminary or Updated]=$C$3)*(MData[Final Report]=$C$4),0),MATCH($C$2,MData[#Headers],0))</f>
        <v>2011270</v>
      </c>
      <c r="I115" cm="1">
        <f t="array" ref="I115">INDEX(MData[],MATCH(1,(MData[State Abbreviation]=$B115)*(MData[Report Date]=I$112)*(MData[Preliminary or Updated]=$C$3)*(MData[Final Report]=$C$4),0),MATCH($C$2,MData[#Headers],0))</f>
        <v>2027065</v>
      </c>
      <c r="J115" cm="1">
        <f t="array" ref="J115">INDEX(MData[],MATCH(1,(MData[State Abbreviation]=$B115)*(MData[Report Date]=J$112)*(MData[Preliminary or Updated]=$C$3)*(MData[Final Report]=$C$4),0),MATCH($C$2,MData[#Headers],0))</f>
        <v>2044604</v>
      </c>
      <c r="K115" cm="1">
        <f t="array" ref="K115">INDEX(MData[],MATCH(1,(MData[State Abbreviation]=$B115)*(MData[Report Date]=K$112)*(MData[Preliminary or Updated]=$C$3)*(MData[Final Report]=$C$4),0),MATCH($C$2,MData[#Headers],0))</f>
        <v>2059556</v>
      </c>
      <c r="L115" cm="1">
        <f t="array" ref="L115">INDEX(MData[],MATCH(1,(MData[State Abbreviation]=$B115)*(MData[Report Date]=L$112)*(MData[Preliminary or Updated]=$C$3)*(MData[Final Report]=$C$4),0),MATCH($C$2,MData[#Headers],0))</f>
        <v>2072102</v>
      </c>
      <c r="M115" cm="1">
        <f t="array" ref="M115">INDEX(MData[],MATCH(1,(MData[State Abbreviation]=$B115)*(MData[Report Date]=M$112)*(MData[Preliminary or Updated]=$C$3)*(MData[Final Report]=$C$4),0),MATCH($C$2,MData[#Headers],0))</f>
        <v>2088145</v>
      </c>
      <c r="N115" cm="1">
        <f t="array" ref="N115">INDEX(MData[],MATCH(1,(MData[State Abbreviation]=$B115)*(MData[Report Date]=N$112)*(MData[Preliminary or Updated]=$C$3)*(MData[Final Report]=$C$4),0),MATCH($C$2,MData[#Headers],0))</f>
        <v>2101598</v>
      </c>
      <c r="O115" cm="1">
        <f t="array" ref="O115">INDEX(MData[],MATCH(1,(MData[State Abbreviation]=$B115)*(MData[Report Date]=O$112)*(MData[Preliminary or Updated]=$C$3)*(MData[Final Report]=$C$4),0),MATCH($C$2,MData[#Headers],0))</f>
        <v>2113571</v>
      </c>
      <c r="P115" cm="1">
        <f t="array" ref="P115">INDEX(MData[],MATCH(1,(MData[State Abbreviation]=$B115)*(MData[Report Date]=P$112)*(MData[Preliminary or Updated]=$C$3)*(MData[Final Report]=$C$4),0),MATCH($C$2,MData[#Headers],0))</f>
        <v>2128187</v>
      </c>
      <c r="Q115" cm="1">
        <f t="array" ref="Q115">INDEX(MData[],MATCH(1,(MData[State Abbreviation]=$B115)*(MData[Report Date]=Q$112)*(MData[Preliminary or Updated]=$C$3)*(MData[Final Report]=$C$4),0),MATCH($C$2,MData[#Headers],0))</f>
        <v>2139682</v>
      </c>
      <c r="R115" s="15">
        <f t="shared" si="3"/>
        <v>2063827.5</v>
      </c>
    </row>
    <row r="116" spans="1:18" x14ac:dyDescent="0.35">
      <c r="A116">
        <v>4</v>
      </c>
      <c r="B116" s="4" t="s">
        <v>45</v>
      </c>
      <c r="C116" t="s">
        <v>46</v>
      </c>
      <c r="D116" s="12" t="str" cm="1">
        <f t="array" ref="D116">INDEX(MData[],MATCH(1,(MData[State Abbreviation]=$B116)*(MData[Report Date]=D$6)*(MData[Preliminary or Updated]=$C$3)*(MData[Final Report]=$C$4),0),MATCH($D$5,MData[#Headers],0))</f>
        <v>Y</v>
      </c>
      <c r="E116" s="12" t="str" cm="1">
        <f t="array" ref="E116">INDEX(MData[],MATCH(1,(MData[State Abbreviation]=$B116)*(MData[Report Date]=E$6)*(MData[Preliminary or Updated]=$C$3)*(MData[Final Report]=$C$4),0),MATCH($D$5,MData[#Headers],0))</f>
        <v>Y</v>
      </c>
      <c r="F116" cm="1">
        <f t="array" ref="F116">INDEX(MData[],MATCH(1,(MData[State Abbreviation]=$B116)*(MData[Report Date]=F$112)*(MData[Preliminary or Updated]=$C$3)*(MData[Final Report]=$C$4),0),MATCH($C$2,MData[#Headers],0))</f>
        <v>898965</v>
      </c>
      <c r="G116" cm="1">
        <f t="array" ref="G116">INDEX(MData[],MATCH(1,(MData[State Abbreviation]=$B116)*(MData[Report Date]=G$112)*(MData[Preliminary or Updated]=$C$3)*(MData[Final Report]=$C$4),0),MATCH($C$2,MData[#Headers],0))</f>
        <v>903150</v>
      </c>
      <c r="H116" cm="1">
        <f t="array" ref="H116">INDEX(MData[],MATCH(1,(MData[State Abbreviation]=$B116)*(MData[Report Date]=H$112)*(MData[Preliminary or Updated]=$C$3)*(MData[Final Report]=$C$4),0),MATCH($C$2,MData[#Headers],0))</f>
        <v>910463</v>
      </c>
      <c r="I116" cm="1">
        <f t="array" ref="I116">INDEX(MData[],MATCH(1,(MData[State Abbreviation]=$B116)*(MData[Report Date]=I$112)*(MData[Preliminary or Updated]=$C$3)*(MData[Final Report]=$C$4),0),MATCH($C$2,MData[#Headers],0))</f>
        <v>916841</v>
      </c>
      <c r="J116" cm="1">
        <f t="array" ref="J116">INDEX(MData[],MATCH(1,(MData[State Abbreviation]=$B116)*(MData[Report Date]=J$112)*(MData[Preliminary or Updated]=$C$3)*(MData[Final Report]=$C$4),0),MATCH($C$2,MData[#Headers],0))</f>
        <v>920717</v>
      </c>
      <c r="K116" cm="1">
        <f t="array" ref="K116">INDEX(MData[],MATCH(1,(MData[State Abbreviation]=$B116)*(MData[Report Date]=K$112)*(MData[Preliminary or Updated]=$C$3)*(MData[Final Report]=$C$4),0),MATCH($C$2,MData[#Headers],0))</f>
        <v>927247</v>
      </c>
      <c r="L116" cm="1">
        <f t="array" ref="L116">INDEX(MData[],MATCH(1,(MData[State Abbreviation]=$B116)*(MData[Report Date]=L$112)*(MData[Preliminary or Updated]=$C$3)*(MData[Final Report]=$C$4),0),MATCH($C$2,MData[#Headers],0))</f>
        <v>934944</v>
      </c>
      <c r="M116" cm="1">
        <f t="array" ref="M116">INDEX(MData[],MATCH(1,(MData[State Abbreviation]=$B116)*(MData[Report Date]=M$112)*(MData[Preliminary or Updated]=$C$3)*(MData[Final Report]=$C$4),0),MATCH($C$2,MData[#Headers],0))</f>
        <v>941715</v>
      </c>
      <c r="N116" cm="1">
        <f t="array" ref="N116">INDEX(MData[],MATCH(1,(MData[State Abbreviation]=$B116)*(MData[Report Date]=N$112)*(MData[Preliminary or Updated]=$C$3)*(MData[Final Report]=$C$4),0),MATCH($C$2,MData[#Headers],0))</f>
        <v>949164</v>
      </c>
      <c r="O116" cm="1">
        <f t="array" ref="O116">INDEX(MData[],MATCH(1,(MData[State Abbreviation]=$B116)*(MData[Report Date]=O$112)*(MData[Preliminary or Updated]=$C$3)*(MData[Final Report]=$C$4),0),MATCH($C$2,MData[#Headers],0))</f>
        <v>953640</v>
      </c>
      <c r="P116" cm="1">
        <f t="array" ref="P116">INDEX(MData[],MATCH(1,(MData[State Abbreviation]=$B116)*(MData[Report Date]=P$112)*(MData[Preliminary or Updated]=$C$3)*(MData[Final Report]=$C$4),0),MATCH($C$2,MData[#Headers],0))</f>
        <v>958561</v>
      </c>
      <c r="Q116" cm="1">
        <f t="array" ref="Q116">INDEX(MData[],MATCH(1,(MData[State Abbreviation]=$B116)*(MData[Report Date]=Q$112)*(MData[Preliminary or Updated]=$C$3)*(MData[Final Report]=$C$4),0),MATCH($C$2,MData[#Headers],0))</f>
        <v>965168</v>
      </c>
      <c r="R116" s="15">
        <f t="shared" si="3"/>
        <v>931714.58333333337</v>
      </c>
    </row>
    <row r="117" spans="1:18" x14ac:dyDescent="0.35">
      <c r="A117">
        <v>5</v>
      </c>
      <c r="B117" s="4" t="s">
        <v>47</v>
      </c>
      <c r="C117" t="s">
        <v>48</v>
      </c>
      <c r="D117" s="12" t="str" cm="1">
        <f t="array" ref="D117">INDEX(MData[],MATCH(1,(MData[State Abbreviation]=$B117)*(MData[Report Date]=D$6)*(MData[Preliminary or Updated]=$C$3)*(MData[Final Report]=$C$4),0),MATCH($D$5,MData[#Headers],0))</f>
        <v>Y</v>
      </c>
      <c r="E117" s="12" t="str" cm="1">
        <f t="array" ref="E117">INDEX(MData[],MATCH(1,(MData[State Abbreviation]=$B117)*(MData[Report Date]=E$6)*(MData[Preliminary or Updated]=$C$3)*(MData[Final Report]=$C$4),0),MATCH($D$5,MData[#Headers],0))</f>
        <v>Y</v>
      </c>
      <c r="F117" cm="1">
        <f t="array" ref="F117">INDEX(MData[],MATCH(1,(MData[State Abbreviation]=$B117)*(MData[Report Date]=F$112)*(MData[Preliminary or Updated]=$C$3)*(MData[Final Report]=$C$4),0),MATCH($C$2,MData[#Headers],0))</f>
        <v>12586999</v>
      </c>
      <c r="G117" cm="1">
        <f t="array" ref="G117">INDEX(MData[],MATCH(1,(MData[State Abbreviation]=$B117)*(MData[Report Date]=G$112)*(MData[Preliminary or Updated]=$C$3)*(MData[Final Report]=$C$4),0),MATCH($C$2,MData[#Headers],0))</f>
        <v>12643124</v>
      </c>
      <c r="H117" cm="1">
        <f t="array" ref="H117">INDEX(MData[],MATCH(1,(MData[State Abbreviation]=$B117)*(MData[Report Date]=H$112)*(MData[Preliminary or Updated]=$C$3)*(MData[Final Report]=$C$4),0),MATCH($C$2,MData[#Headers],0))</f>
        <v>12724578</v>
      </c>
      <c r="I117" cm="1">
        <f t="array" ref="I117">INDEX(MData[],MATCH(1,(MData[State Abbreviation]=$B117)*(MData[Report Date]=I$112)*(MData[Preliminary or Updated]=$C$3)*(MData[Final Report]=$C$4),0),MATCH($C$2,MData[#Headers],0))</f>
        <v>12790804</v>
      </c>
      <c r="J117" cm="1">
        <f t="array" ref="J117">INDEX(MData[],MATCH(1,(MData[State Abbreviation]=$B117)*(MData[Report Date]=J$112)*(MData[Preliminary or Updated]=$C$3)*(MData[Final Report]=$C$4),0),MATCH($C$2,MData[#Headers],0))</f>
        <v>12850229</v>
      </c>
      <c r="K117" cm="1">
        <f t="array" ref="K117">INDEX(MData[],MATCH(1,(MData[State Abbreviation]=$B117)*(MData[Report Date]=K$112)*(MData[Preliminary or Updated]=$C$3)*(MData[Final Report]=$C$4),0),MATCH($C$2,MData[#Headers],0))</f>
        <v>12913441</v>
      </c>
      <c r="L117" cm="1">
        <f t="array" ref="L117">INDEX(MData[],MATCH(1,(MData[State Abbreviation]=$B117)*(MData[Report Date]=L$112)*(MData[Preliminary or Updated]=$C$3)*(MData[Final Report]=$C$4),0),MATCH($C$2,MData[#Headers],0))</f>
        <v>12983442</v>
      </c>
      <c r="M117" cm="1">
        <f t="array" ref="M117">INDEX(MData[],MATCH(1,(MData[State Abbreviation]=$B117)*(MData[Report Date]=M$112)*(MData[Preliminary or Updated]=$C$3)*(MData[Final Report]=$C$4),0),MATCH($C$2,MData[#Headers],0))</f>
        <v>13058458</v>
      </c>
      <c r="N117" cm="1">
        <f t="array" ref="N117">INDEX(MData[],MATCH(1,(MData[State Abbreviation]=$B117)*(MData[Report Date]=N$112)*(MData[Preliminary or Updated]=$C$3)*(MData[Final Report]=$C$4),0),MATCH($C$2,MData[#Headers],0))</f>
        <v>13120745</v>
      </c>
      <c r="O117" cm="1">
        <f t="array" ref="O117">INDEX(MData[],MATCH(1,(MData[State Abbreviation]=$B117)*(MData[Report Date]=O$112)*(MData[Preliminary or Updated]=$C$3)*(MData[Final Report]=$C$4),0),MATCH($C$2,MData[#Headers],0))</f>
        <v>13173192</v>
      </c>
      <c r="P117" cm="1">
        <f t="array" ref="P117">INDEX(MData[],MATCH(1,(MData[State Abbreviation]=$B117)*(MData[Report Date]=P$112)*(MData[Preliminary or Updated]=$C$3)*(MData[Final Report]=$C$4),0),MATCH($C$2,MData[#Headers],0))</f>
        <v>13227010</v>
      </c>
      <c r="Q117" cm="1">
        <f t="array" ref="Q117">INDEX(MData[],MATCH(1,(MData[State Abbreviation]=$B117)*(MData[Report Date]=Q$112)*(MData[Preliminary or Updated]=$C$3)*(MData[Final Report]=$C$4),0),MATCH($C$2,MData[#Headers],0))</f>
        <v>13292295</v>
      </c>
      <c r="R117" s="15">
        <f t="shared" si="3"/>
        <v>12947026.416666666</v>
      </c>
    </row>
    <row r="118" spans="1:18" x14ac:dyDescent="0.35">
      <c r="A118">
        <v>6</v>
      </c>
      <c r="B118" s="4" t="s">
        <v>54</v>
      </c>
      <c r="C118" t="s">
        <v>55</v>
      </c>
      <c r="D118" s="12" t="str" cm="1">
        <f t="array" ref="D118">INDEX(MData[],MATCH(1,(MData[State Abbreviation]=$B118)*(MData[Report Date]=D$6)*(MData[Preliminary or Updated]=$C$3)*(MData[Final Report]=$C$4),0),MATCH($D$5,MData[#Headers],0))</f>
        <v>Y</v>
      </c>
      <c r="E118" s="12" t="str" cm="1">
        <f t="array" ref="E118">INDEX(MData[],MATCH(1,(MData[State Abbreviation]=$B118)*(MData[Report Date]=E$6)*(MData[Preliminary or Updated]=$C$3)*(MData[Final Report]=$C$4),0),MATCH($D$5,MData[#Headers],0))</f>
        <v>Y</v>
      </c>
      <c r="F118" cm="1">
        <f t="array" ref="F118">INDEX(MData[],MATCH(1,(MData[State Abbreviation]=$B118)*(MData[Report Date]=F$112)*(MData[Preliminary or Updated]=$C$3)*(MData[Final Report]=$C$4),0),MATCH($C$2,MData[#Headers],0))</f>
        <v>1466436</v>
      </c>
      <c r="G118" cm="1">
        <f t="array" ref="G118">INDEX(MData[],MATCH(1,(MData[State Abbreviation]=$B118)*(MData[Report Date]=G$112)*(MData[Preliminary or Updated]=$C$3)*(MData[Final Report]=$C$4),0),MATCH($C$2,MData[#Headers],0))</f>
        <v>1477439</v>
      </c>
      <c r="H118" cm="1">
        <f t="array" ref="H118">INDEX(MData[],MATCH(1,(MData[State Abbreviation]=$B118)*(MData[Report Date]=H$112)*(MData[Preliminary or Updated]=$C$3)*(MData[Final Report]=$C$4),0),MATCH($C$2,MData[#Headers],0))</f>
        <v>1489827</v>
      </c>
      <c r="I118" cm="1">
        <f t="array" ref="I118">INDEX(MData[],MATCH(1,(MData[State Abbreviation]=$B118)*(MData[Report Date]=I$112)*(MData[Preliminary or Updated]=$C$3)*(MData[Final Report]=$C$4),0),MATCH($C$2,MData[#Headers],0))</f>
        <v>1501448</v>
      </c>
      <c r="J118" cm="1">
        <f t="array" ref="J118">INDEX(MData[],MATCH(1,(MData[State Abbreviation]=$B118)*(MData[Report Date]=J$112)*(MData[Preliminary or Updated]=$C$3)*(MData[Final Report]=$C$4),0),MATCH($C$2,MData[#Headers],0))</f>
        <v>1511858</v>
      </c>
      <c r="K118" cm="1">
        <f t="array" ref="K118">INDEX(MData[],MATCH(1,(MData[State Abbreviation]=$B118)*(MData[Report Date]=K$112)*(MData[Preliminary or Updated]=$C$3)*(MData[Final Report]=$C$4),0),MATCH($C$2,MData[#Headers],0))</f>
        <v>1522471</v>
      </c>
      <c r="L118" cm="1">
        <f t="array" ref="L118">INDEX(MData[],MATCH(1,(MData[State Abbreviation]=$B118)*(MData[Report Date]=L$112)*(MData[Preliminary or Updated]=$C$3)*(MData[Final Report]=$C$4),0),MATCH($C$2,MData[#Headers],0))</f>
        <v>1532326</v>
      </c>
      <c r="M118" cm="1">
        <f t="array" ref="M118">INDEX(MData[],MATCH(1,(MData[State Abbreviation]=$B118)*(MData[Report Date]=M$112)*(MData[Preliminary or Updated]=$C$3)*(MData[Final Report]=$C$4),0),MATCH($C$2,MData[#Headers],0))</f>
        <v>1544088</v>
      </c>
      <c r="N118" cm="1">
        <f t="array" ref="N118">INDEX(MData[],MATCH(1,(MData[State Abbreviation]=$B118)*(MData[Report Date]=N$112)*(MData[Preliminary or Updated]=$C$3)*(MData[Final Report]=$C$4),0),MATCH($C$2,MData[#Headers],0))</f>
        <v>1553677</v>
      </c>
      <c r="O118" cm="1">
        <f t="array" ref="O118">INDEX(MData[],MATCH(1,(MData[State Abbreviation]=$B118)*(MData[Report Date]=O$112)*(MData[Preliminary or Updated]=$C$3)*(MData[Final Report]=$C$4),0),MATCH($C$2,MData[#Headers],0))</f>
        <v>1563568</v>
      </c>
      <c r="P118" cm="1">
        <f t="array" ref="P118">INDEX(MData[],MATCH(1,(MData[State Abbreviation]=$B118)*(MData[Report Date]=P$112)*(MData[Preliminary or Updated]=$C$3)*(MData[Final Report]=$C$4),0),MATCH($C$2,MData[#Headers],0))</f>
        <v>1574298</v>
      </c>
      <c r="Q118" cm="1">
        <f t="array" ref="Q118">INDEX(MData[],MATCH(1,(MData[State Abbreviation]=$B118)*(MData[Report Date]=Q$112)*(MData[Preliminary or Updated]=$C$3)*(MData[Final Report]=$C$4),0),MATCH($C$2,MData[#Headers],0))</f>
        <v>1585726</v>
      </c>
      <c r="R118" s="15">
        <f t="shared" si="3"/>
        <v>1526930.1666666667</v>
      </c>
    </row>
    <row r="119" spans="1:18" x14ac:dyDescent="0.35">
      <c r="A119">
        <v>7</v>
      </c>
      <c r="B119" s="4" t="s">
        <v>56</v>
      </c>
      <c r="C119" t="s">
        <v>57</v>
      </c>
      <c r="D119" s="12" t="str" cm="1">
        <f t="array" ref="D119">INDEX(MData[],MATCH(1,(MData[State Abbreviation]=$B119)*(MData[Report Date]=D$6)*(MData[Preliminary or Updated]=$C$3)*(MData[Final Report]=$C$4),0),MATCH($D$5,MData[#Headers],0))</f>
        <v>Y</v>
      </c>
      <c r="E119" s="12" t="str" cm="1">
        <f t="array" ref="E119">INDEX(MData[],MATCH(1,(MData[State Abbreviation]=$B119)*(MData[Report Date]=E$6)*(MData[Preliminary or Updated]=$C$3)*(MData[Final Report]=$C$4),0),MATCH($D$5,MData[#Headers],0))</f>
        <v>Y</v>
      </c>
      <c r="F119" cm="1">
        <f t="array" ref="F119">INDEX(MData[],MATCH(1,(MData[State Abbreviation]=$B119)*(MData[Report Date]=F$112)*(MData[Preliminary or Updated]=$C$3)*(MData[Final Report]=$C$4),0),MATCH($C$2,MData[#Headers],0))</f>
        <v>937667</v>
      </c>
      <c r="G119" cm="1">
        <f t="array" ref="G119">INDEX(MData[],MATCH(1,(MData[State Abbreviation]=$B119)*(MData[Report Date]=G$112)*(MData[Preliminary or Updated]=$C$3)*(MData[Final Report]=$C$4),0),MATCH($C$2,MData[#Headers],0))</f>
        <v>941576</v>
      </c>
      <c r="H119" cm="1">
        <f t="array" ref="H119">INDEX(MData[],MATCH(1,(MData[State Abbreviation]=$B119)*(MData[Report Date]=H$112)*(MData[Preliminary or Updated]=$C$3)*(MData[Final Report]=$C$4),0),MATCH($C$2,MData[#Headers],0))</f>
        <v>948002</v>
      </c>
      <c r="I119" cm="1">
        <f t="array" ref="I119">INDEX(MData[],MATCH(1,(MData[State Abbreviation]=$B119)*(MData[Report Date]=I$112)*(MData[Preliminary or Updated]=$C$3)*(MData[Final Report]=$C$4),0),MATCH($C$2,MData[#Headers],0))</f>
        <v>949551</v>
      </c>
      <c r="J119" cm="1">
        <f t="array" ref="J119">INDEX(MData[],MATCH(1,(MData[State Abbreviation]=$B119)*(MData[Report Date]=J$112)*(MData[Preliminary or Updated]=$C$3)*(MData[Final Report]=$C$4),0),MATCH($C$2,MData[#Headers],0))</f>
        <v>951563</v>
      </c>
      <c r="K119" cm="1">
        <f t="array" ref="K119">INDEX(MData[],MATCH(1,(MData[State Abbreviation]=$B119)*(MData[Report Date]=K$112)*(MData[Preliminary or Updated]=$C$3)*(MData[Final Report]=$C$4),0),MATCH($C$2,MData[#Headers],0))</f>
        <v>961399</v>
      </c>
      <c r="L119" cm="1">
        <f t="array" ref="L119">INDEX(MData[],MATCH(1,(MData[State Abbreviation]=$B119)*(MData[Report Date]=L$112)*(MData[Preliminary or Updated]=$C$3)*(MData[Final Report]=$C$4),0),MATCH($C$2,MData[#Headers],0))</f>
        <v>960844</v>
      </c>
      <c r="M119" cm="1">
        <f t="array" ref="M119">INDEX(MData[],MATCH(1,(MData[State Abbreviation]=$B119)*(MData[Report Date]=M$112)*(MData[Preliminary or Updated]=$C$3)*(MData[Final Report]=$C$4),0),MATCH($C$2,MData[#Headers],0))</f>
        <v>962673</v>
      </c>
      <c r="N119" cm="1">
        <f t="array" ref="N119">INDEX(MData[],MATCH(1,(MData[State Abbreviation]=$B119)*(MData[Report Date]=N$112)*(MData[Preliminary or Updated]=$C$3)*(MData[Final Report]=$C$4),0),MATCH($C$2,MData[#Headers],0))</f>
        <v>962044</v>
      </c>
      <c r="O119" cm="1">
        <f t="array" ref="O119">INDEX(MData[],MATCH(1,(MData[State Abbreviation]=$B119)*(MData[Report Date]=O$112)*(MData[Preliminary or Updated]=$C$3)*(MData[Final Report]=$C$4),0),MATCH($C$2,MData[#Headers],0))</f>
        <v>960108</v>
      </c>
      <c r="P119" cm="1">
        <f t="array" ref="P119">INDEX(MData[],MATCH(1,(MData[State Abbreviation]=$B119)*(MData[Report Date]=P$112)*(MData[Preliminary or Updated]=$C$3)*(MData[Final Report]=$C$4),0),MATCH($C$2,MData[#Headers],0))</f>
        <v>963995</v>
      </c>
      <c r="Q119" cm="1">
        <f t="array" ref="Q119">INDEX(MData[],MATCH(1,(MData[State Abbreviation]=$B119)*(MData[Report Date]=Q$112)*(MData[Preliminary or Updated]=$C$3)*(MData[Final Report]=$C$4),0),MATCH($C$2,MData[#Headers],0))</f>
        <v>968210</v>
      </c>
      <c r="R119" s="15">
        <f t="shared" si="3"/>
        <v>955636</v>
      </c>
    </row>
    <row r="120" spans="1:18" x14ac:dyDescent="0.35">
      <c r="A120">
        <v>8</v>
      </c>
      <c r="B120" s="4" t="s">
        <v>70</v>
      </c>
      <c r="C120" t="s">
        <v>71</v>
      </c>
      <c r="D120" s="12" t="str" cm="1">
        <f t="array" ref="D120">INDEX(MData[],MATCH(1,(MData[State Abbreviation]=$B120)*(MData[Report Date]=D$6)*(MData[Preliminary or Updated]=$C$3)*(MData[Final Report]=$C$4),0),MATCH($D$5,MData[#Headers],0))</f>
        <v>Y</v>
      </c>
      <c r="E120" s="12" t="str" cm="1">
        <f t="array" ref="E120">INDEX(MData[],MATCH(1,(MData[State Abbreviation]=$B120)*(MData[Report Date]=E$6)*(MData[Preliminary or Updated]=$C$3)*(MData[Final Report]=$C$4),0),MATCH($D$5,MData[#Headers],0))</f>
        <v>Y</v>
      </c>
      <c r="F120" cm="1">
        <f t="array" ref="F120">INDEX(MData[],MATCH(1,(MData[State Abbreviation]=$B120)*(MData[Report Date]=F$112)*(MData[Preliminary or Updated]=$C$3)*(MData[Final Report]=$C$4),0),MATCH($C$2,MData[#Headers],0))</f>
        <v>260236</v>
      </c>
      <c r="G120" cm="1">
        <f t="array" ref="G120">INDEX(MData[],MATCH(1,(MData[State Abbreviation]=$B120)*(MData[Report Date]=G$112)*(MData[Preliminary or Updated]=$C$3)*(MData[Final Report]=$C$4),0),MATCH($C$2,MData[#Headers],0))</f>
        <v>262185</v>
      </c>
      <c r="H120" cm="1">
        <f t="array" ref="H120">INDEX(MData[],MATCH(1,(MData[State Abbreviation]=$B120)*(MData[Report Date]=H$112)*(MData[Preliminary or Updated]=$C$3)*(MData[Final Report]=$C$4),0),MATCH($C$2,MData[#Headers],0))</f>
        <v>264446</v>
      </c>
      <c r="I120" cm="1">
        <f t="array" ref="I120">INDEX(MData[],MATCH(1,(MData[State Abbreviation]=$B120)*(MData[Report Date]=I$112)*(MData[Preliminary or Updated]=$C$3)*(MData[Final Report]=$C$4),0),MATCH($C$2,MData[#Headers],0))</f>
        <v>265098</v>
      </c>
      <c r="J120" cm="1">
        <f t="array" ref="J120">INDEX(MData[],MATCH(1,(MData[State Abbreviation]=$B120)*(MData[Report Date]=J$112)*(MData[Preliminary or Updated]=$C$3)*(MData[Final Report]=$C$4),0),MATCH($C$2,MData[#Headers],0))</f>
        <v>267045</v>
      </c>
      <c r="K120" cm="1">
        <f t="array" ref="K120">INDEX(MData[],MATCH(1,(MData[State Abbreviation]=$B120)*(MData[Report Date]=K$112)*(MData[Preliminary or Updated]=$C$3)*(MData[Final Report]=$C$4),0),MATCH($C$2,MData[#Headers],0))</f>
        <v>268963</v>
      </c>
      <c r="L120" cm="1">
        <f t="array" ref="L120">INDEX(MData[],MATCH(1,(MData[State Abbreviation]=$B120)*(MData[Report Date]=L$112)*(MData[Preliminary or Updated]=$C$3)*(MData[Final Report]=$C$4),0),MATCH($C$2,MData[#Headers],0))</f>
        <v>271159</v>
      </c>
      <c r="M120" cm="1">
        <f t="array" ref="M120">INDEX(MData[],MATCH(1,(MData[State Abbreviation]=$B120)*(MData[Report Date]=M$112)*(MData[Preliminary or Updated]=$C$3)*(MData[Final Report]=$C$4),0),MATCH($C$2,MData[#Headers],0))</f>
        <v>273386</v>
      </c>
      <c r="N120" cm="1">
        <f t="array" ref="N120">INDEX(MData[],MATCH(1,(MData[State Abbreviation]=$B120)*(MData[Report Date]=N$112)*(MData[Preliminary or Updated]=$C$3)*(MData[Final Report]=$C$4),0),MATCH($C$2,MData[#Headers],0))</f>
        <v>275242</v>
      </c>
      <c r="O120" cm="1">
        <f t="array" ref="O120">INDEX(MData[],MATCH(1,(MData[State Abbreviation]=$B120)*(MData[Report Date]=O$112)*(MData[Preliminary or Updated]=$C$3)*(MData[Final Report]=$C$4),0),MATCH($C$2,MData[#Headers],0))</f>
        <v>276686</v>
      </c>
      <c r="P120" cm="1">
        <f t="array" ref="P120">INDEX(MData[],MATCH(1,(MData[State Abbreviation]=$B120)*(MData[Report Date]=P$112)*(MData[Preliminary or Updated]=$C$3)*(MData[Final Report]=$C$4),0),MATCH($C$2,MData[#Headers],0))</f>
        <v>278408</v>
      </c>
      <c r="Q120" cm="1">
        <f t="array" ref="Q120">INDEX(MData[],MATCH(1,(MData[State Abbreviation]=$B120)*(MData[Report Date]=Q$112)*(MData[Preliminary or Updated]=$C$3)*(MData[Final Report]=$C$4),0),MATCH($C$2,MData[#Headers],0))</f>
        <v>278171</v>
      </c>
      <c r="R120" s="15">
        <f t="shared" si="3"/>
        <v>270085.41666666669</v>
      </c>
    </row>
    <row r="121" spans="1:18" x14ac:dyDescent="0.35">
      <c r="A121">
        <v>9</v>
      </c>
      <c r="B121" s="4" t="s">
        <v>72</v>
      </c>
      <c r="C121" t="s">
        <v>73</v>
      </c>
      <c r="D121" s="12" t="str" cm="1">
        <f t="array" ref="D121">INDEX(MData[],MATCH(1,(MData[State Abbreviation]=$B121)*(MData[Report Date]=D$6)*(MData[Preliminary or Updated]=$C$3)*(MData[Final Report]=$C$4),0),MATCH($D$5,MData[#Headers],0))</f>
        <v>Y</v>
      </c>
      <c r="E121" s="12" t="str" cm="1">
        <f t="array" ref="E121">INDEX(MData[],MATCH(1,(MData[State Abbreviation]=$B121)*(MData[Report Date]=E$6)*(MData[Preliminary or Updated]=$C$3)*(MData[Final Report]=$C$4),0),MATCH($D$5,MData[#Headers],0))</f>
        <v>Y</v>
      </c>
      <c r="F121" cm="1">
        <f t="array" ref="F121">INDEX(MData[],MATCH(1,(MData[State Abbreviation]=$B121)*(MData[Report Date]=F$112)*(MData[Preliminary or Updated]=$C$3)*(MData[Final Report]=$C$4),0),MATCH($C$2,MData[#Headers],0))</f>
        <v>264086</v>
      </c>
      <c r="G121" cm="1">
        <f t="array" ref="G121">INDEX(MData[],MATCH(1,(MData[State Abbreviation]=$B121)*(MData[Report Date]=G$112)*(MData[Preliminary or Updated]=$C$3)*(MData[Final Report]=$C$4),0),MATCH($C$2,MData[#Headers],0))</f>
        <v>265037</v>
      </c>
      <c r="H121" cm="1">
        <f t="array" ref="H121">INDEX(MData[],MATCH(1,(MData[State Abbreviation]=$B121)*(MData[Report Date]=H$112)*(MData[Preliminary or Updated]=$C$3)*(MData[Final Report]=$C$4),0),MATCH($C$2,MData[#Headers],0))</f>
        <v>266374</v>
      </c>
      <c r="I121" cm="1">
        <f t="array" ref="I121">INDEX(MData[],MATCH(1,(MData[State Abbreviation]=$B121)*(MData[Report Date]=I$112)*(MData[Preliminary or Updated]=$C$3)*(MData[Final Report]=$C$4),0),MATCH($C$2,MData[#Headers],0))</f>
        <v>267598</v>
      </c>
      <c r="J121" cm="1">
        <f t="array" ref="J121">INDEX(MData[],MATCH(1,(MData[State Abbreviation]=$B121)*(MData[Report Date]=J$112)*(MData[Preliminary or Updated]=$C$3)*(MData[Final Report]=$C$4),0),MATCH($C$2,MData[#Headers],0))</f>
        <v>268308</v>
      </c>
      <c r="K121" cm="1">
        <f t="array" ref="K121">INDEX(MData[],MATCH(1,(MData[State Abbreviation]=$B121)*(MData[Report Date]=K$112)*(MData[Preliminary or Updated]=$C$3)*(MData[Final Report]=$C$4),0),MATCH($C$2,MData[#Headers],0))</f>
        <v>269591</v>
      </c>
      <c r="L121" cm="1">
        <f t="array" ref="L121">INDEX(MData[],MATCH(1,(MData[State Abbreviation]=$B121)*(MData[Report Date]=L$112)*(MData[Preliminary or Updated]=$C$3)*(MData[Final Report]=$C$4),0),MATCH($C$2,MData[#Headers],0))</f>
        <v>270938</v>
      </c>
      <c r="M121" cm="1">
        <f t="array" ref="M121">INDEX(MData[],MATCH(1,(MData[State Abbreviation]=$B121)*(MData[Report Date]=M$112)*(MData[Preliminary or Updated]=$C$3)*(MData[Final Report]=$C$4),0),MATCH($C$2,MData[#Headers],0))</f>
        <v>272037</v>
      </c>
      <c r="N121" cm="1">
        <f t="array" ref="N121">INDEX(MData[],MATCH(1,(MData[State Abbreviation]=$B121)*(MData[Report Date]=N$112)*(MData[Preliminary or Updated]=$C$3)*(MData[Final Report]=$C$4),0),MATCH($C$2,MData[#Headers],0))</f>
        <v>273146</v>
      </c>
      <c r="O121" cm="1">
        <f t="array" ref="O121">INDEX(MData[],MATCH(1,(MData[State Abbreviation]=$B121)*(MData[Report Date]=O$112)*(MData[Preliminary or Updated]=$C$3)*(MData[Final Report]=$C$4),0),MATCH($C$2,MData[#Headers],0))</f>
        <v>273882</v>
      </c>
      <c r="P121" cm="1">
        <f t="array" ref="P121">INDEX(MData[],MATCH(1,(MData[State Abbreviation]=$B121)*(MData[Report Date]=P$112)*(MData[Preliminary or Updated]=$C$3)*(MData[Final Report]=$C$4),0),MATCH($C$2,MData[#Headers],0))</f>
        <v>274475</v>
      </c>
      <c r="Q121" cm="1">
        <f t="array" ref="Q121">INDEX(MData[],MATCH(1,(MData[State Abbreviation]=$B121)*(MData[Report Date]=Q$112)*(MData[Preliminary or Updated]=$C$3)*(MData[Final Report]=$C$4),0),MATCH($C$2,MData[#Headers],0))</f>
        <v>275771</v>
      </c>
      <c r="R121" s="15">
        <f t="shared" si="3"/>
        <v>270103.58333333331</v>
      </c>
    </row>
    <row r="122" spans="1:18" x14ac:dyDescent="0.35">
      <c r="A122">
        <v>10</v>
      </c>
      <c r="B122" s="4" t="s">
        <v>75</v>
      </c>
      <c r="C122" t="s">
        <v>76</v>
      </c>
      <c r="D122" s="12" t="str" cm="1">
        <f t="array" ref="D122">INDEX(MData[],MATCH(1,(MData[State Abbreviation]=$B122)*(MData[Report Date]=D$6)*(MData[Preliminary or Updated]=$C$3)*(MData[Final Report]=$C$4),0),MATCH($D$5,MData[#Headers],0))</f>
        <v>N</v>
      </c>
      <c r="E122" s="12" t="str" cm="1">
        <f t="array" ref="E122">INDEX(MData[],MATCH(1,(MData[State Abbreviation]=$B122)*(MData[Report Date]=E$6)*(MData[Preliminary or Updated]=$C$3)*(MData[Final Report]=$C$4),0),MATCH($D$5,MData[#Headers],0))</f>
        <v>N</v>
      </c>
      <c r="F122" cm="1">
        <f t="array" ref="F122">INDEX(MData[],MATCH(1,(MData[State Abbreviation]=$B122)*(MData[Report Date]=F$112)*(MData[Preliminary or Updated]=$C$3)*(MData[Final Report]=$C$4),0),MATCH($C$2,MData[#Headers],0))</f>
        <v>4144712</v>
      </c>
      <c r="G122" cm="1">
        <f t="array" ref="G122">INDEX(MData[],MATCH(1,(MData[State Abbreviation]=$B122)*(MData[Report Date]=G$112)*(MData[Preliminary or Updated]=$C$3)*(MData[Final Report]=$C$4),0),MATCH($C$2,MData[#Headers],0))</f>
        <v>4169637</v>
      </c>
      <c r="H122" cm="1">
        <f t="array" ref="H122">INDEX(MData[],MATCH(1,(MData[State Abbreviation]=$B122)*(MData[Report Date]=H$112)*(MData[Preliminary or Updated]=$C$3)*(MData[Final Report]=$C$4),0),MATCH($C$2,MData[#Headers],0))</f>
        <v>4213933</v>
      </c>
      <c r="I122" cm="1">
        <f t="array" ref="I122">INDEX(MData[],MATCH(1,(MData[State Abbreviation]=$B122)*(MData[Report Date]=I$112)*(MData[Preliminary or Updated]=$C$3)*(MData[Final Report]=$C$4),0),MATCH($C$2,MData[#Headers],0))</f>
        <v>4249167</v>
      </c>
      <c r="J122" cm="1">
        <f t="array" ref="J122">INDEX(MData[],MATCH(1,(MData[State Abbreviation]=$B122)*(MData[Report Date]=J$112)*(MData[Preliminary or Updated]=$C$3)*(MData[Final Report]=$C$4),0),MATCH($C$2,MData[#Headers],0))</f>
        <v>4281662</v>
      </c>
      <c r="K122" cm="1">
        <f t="array" ref="K122">INDEX(MData[],MATCH(1,(MData[State Abbreviation]=$B122)*(MData[Report Date]=K$112)*(MData[Preliminary or Updated]=$C$3)*(MData[Final Report]=$C$4),0),MATCH($C$2,MData[#Headers],0))</f>
        <v>4316655</v>
      </c>
      <c r="L122" cm="1">
        <f t="array" ref="L122">INDEX(MData[],MATCH(1,(MData[State Abbreviation]=$B122)*(MData[Report Date]=L$112)*(MData[Preliminary or Updated]=$C$3)*(MData[Final Report]=$C$4),0),MATCH($C$2,MData[#Headers],0))</f>
        <v>4350511</v>
      </c>
      <c r="M122" cm="1">
        <f t="array" ref="M122">INDEX(MData[],MATCH(1,(MData[State Abbreviation]=$B122)*(MData[Report Date]=M$112)*(MData[Preliminary or Updated]=$C$3)*(MData[Final Report]=$C$4),0),MATCH($C$2,MData[#Headers],0))</f>
        <v>4396610</v>
      </c>
      <c r="N122" cm="1">
        <f t="array" ref="N122">INDEX(MData[],MATCH(1,(MData[State Abbreviation]=$B122)*(MData[Report Date]=N$112)*(MData[Preliminary or Updated]=$C$3)*(MData[Final Report]=$C$4),0),MATCH($C$2,MData[#Headers],0))</f>
        <v>4427217</v>
      </c>
      <c r="O122" cm="1">
        <f t="array" ref="O122">INDEX(MData[],MATCH(1,(MData[State Abbreviation]=$B122)*(MData[Report Date]=O$112)*(MData[Preliminary or Updated]=$C$3)*(MData[Final Report]=$C$4),0),MATCH($C$2,MData[#Headers],0))</f>
        <v>4457869</v>
      </c>
      <c r="P122" cm="1">
        <f t="array" ref="P122">INDEX(MData[],MATCH(1,(MData[State Abbreviation]=$B122)*(MData[Report Date]=P$112)*(MData[Preliminary or Updated]=$C$3)*(MData[Final Report]=$C$4),0),MATCH($C$2,MData[#Headers],0))</f>
        <v>4488890</v>
      </c>
      <c r="Q122" cm="1">
        <f t="array" ref="Q122">INDEX(MData[],MATCH(1,(MData[State Abbreviation]=$B122)*(MData[Report Date]=Q$112)*(MData[Preliminary or Updated]=$C$3)*(MData[Final Report]=$C$4),0),MATCH($C$2,MData[#Headers],0))</f>
        <v>4507461</v>
      </c>
      <c r="R122" s="15">
        <f t="shared" si="3"/>
        <v>4333693.666666667</v>
      </c>
    </row>
    <row r="123" spans="1:18" x14ac:dyDescent="0.35">
      <c r="A123">
        <v>11</v>
      </c>
      <c r="B123" s="4" t="s">
        <v>80</v>
      </c>
      <c r="C123" t="s">
        <v>81</v>
      </c>
      <c r="D123" s="12" t="str" cm="1">
        <f t="array" ref="D123">INDEX(MData[],MATCH(1,(MData[State Abbreviation]=$B123)*(MData[Report Date]=D$6)*(MData[Preliminary or Updated]=$C$3)*(MData[Final Report]=$C$4),0),MATCH($D$5,MData[#Headers],0))</f>
        <v>N</v>
      </c>
      <c r="E123" s="12" t="str" cm="1">
        <f t="array" ref="E123">INDEX(MData[],MATCH(1,(MData[State Abbreviation]=$B123)*(MData[Report Date]=E$6)*(MData[Preliminary or Updated]=$C$3)*(MData[Final Report]=$C$4),0),MATCH($D$5,MData[#Headers],0))</f>
        <v>N</v>
      </c>
      <c r="F123" cm="1">
        <f t="array" ref="F123">INDEX(MData[],MATCH(1,(MData[State Abbreviation]=$B123)*(MData[Report Date]=F$112)*(MData[Preliminary or Updated]=$C$3)*(MData[Final Report]=$C$4),0),MATCH($C$2,MData[#Headers],0))</f>
        <v>2109497</v>
      </c>
      <c r="G123" cm="1">
        <f t="array" ref="G123">INDEX(MData[],MATCH(1,(MData[State Abbreviation]=$B123)*(MData[Report Date]=G$112)*(MData[Preliminary or Updated]=$C$3)*(MData[Final Report]=$C$4),0),MATCH($C$2,MData[#Headers],0))</f>
        <v>2129693</v>
      </c>
      <c r="H123" cm="1">
        <f t="array" ref="H123">INDEX(MData[],MATCH(1,(MData[State Abbreviation]=$B123)*(MData[Report Date]=H$112)*(MData[Preliminary or Updated]=$C$3)*(MData[Final Report]=$C$4),0),MATCH($C$2,MData[#Headers],0))</f>
        <v>2146602</v>
      </c>
      <c r="I123" cm="1">
        <f t="array" ref="I123">INDEX(MData[],MATCH(1,(MData[State Abbreviation]=$B123)*(MData[Report Date]=I$112)*(MData[Preliminary or Updated]=$C$3)*(MData[Final Report]=$C$4),0),MATCH($C$2,MData[#Headers],0))</f>
        <v>2160406</v>
      </c>
      <c r="J123" cm="1">
        <f t="array" ref="J123">INDEX(MData[],MATCH(1,(MData[State Abbreviation]=$B123)*(MData[Report Date]=J$112)*(MData[Preliminary or Updated]=$C$3)*(MData[Final Report]=$C$4),0),MATCH($C$2,MData[#Headers],0))</f>
        <v>2177156</v>
      </c>
      <c r="K123" cm="1">
        <f t="array" ref="K123">INDEX(MData[],MATCH(1,(MData[State Abbreviation]=$B123)*(MData[Report Date]=K$112)*(MData[Preliminary or Updated]=$C$3)*(MData[Final Report]=$C$4),0),MATCH($C$2,MData[#Headers],0))</f>
        <v>2194346</v>
      </c>
      <c r="L123" cm="1">
        <f t="array" ref="L123">INDEX(MData[],MATCH(1,(MData[State Abbreviation]=$B123)*(MData[Report Date]=L$112)*(MData[Preliminary or Updated]=$C$3)*(MData[Final Report]=$C$4),0),MATCH($C$2,MData[#Headers],0))</f>
        <v>2214237</v>
      </c>
      <c r="M123" cm="1">
        <f t="array" ref="M123">INDEX(MData[],MATCH(1,(MData[State Abbreviation]=$B123)*(MData[Report Date]=M$112)*(MData[Preliminary or Updated]=$C$3)*(MData[Final Report]=$C$4),0),MATCH($C$2,MData[#Headers],0))</f>
        <v>2235830</v>
      </c>
      <c r="N123" cm="1">
        <f t="array" ref="N123">INDEX(MData[],MATCH(1,(MData[State Abbreviation]=$B123)*(MData[Report Date]=N$112)*(MData[Preliminary or Updated]=$C$3)*(MData[Final Report]=$C$4),0),MATCH($C$2,MData[#Headers],0))</f>
        <v>2252976</v>
      </c>
      <c r="O123" cm="1">
        <f t="array" ref="O123">INDEX(MData[],MATCH(1,(MData[State Abbreviation]=$B123)*(MData[Report Date]=O$112)*(MData[Preliminary or Updated]=$C$3)*(MData[Final Report]=$C$4),0),MATCH($C$2,MData[#Headers],0))</f>
        <v>2268840</v>
      </c>
      <c r="P123" cm="1">
        <f t="array" ref="P123">INDEX(MData[],MATCH(1,(MData[State Abbreviation]=$B123)*(MData[Report Date]=P$112)*(MData[Preliminary or Updated]=$C$3)*(MData[Final Report]=$C$4),0),MATCH($C$2,MData[#Headers],0))</f>
        <v>2286427</v>
      </c>
      <c r="Q123" cm="1">
        <f t="array" ref="Q123">INDEX(MData[],MATCH(1,(MData[State Abbreviation]=$B123)*(MData[Report Date]=Q$112)*(MData[Preliminary or Updated]=$C$3)*(MData[Final Report]=$C$4),0),MATCH($C$2,MData[#Headers],0))</f>
        <v>2305389</v>
      </c>
      <c r="R123" s="15">
        <f t="shared" si="3"/>
        <v>2206783.25</v>
      </c>
    </row>
    <row r="124" spans="1:18" x14ac:dyDescent="0.35">
      <c r="A124">
        <v>12</v>
      </c>
      <c r="B124" s="4" t="s">
        <v>82</v>
      </c>
      <c r="C124" t="s">
        <v>83</v>
      </c>
      <c r="D124" s="12" t="str" cm="1">
        <f t="array" ref="D124">INDEX(MData[],MATCH(1,(MData[State Abbreviation]=$B124)*(MData[Report Date]=D$6)*(MData[Preliminary or Updated]=$C$3)*(MData[Final Report]=$C$4),0),MATCH($D$5,MData[#Headers],0))</f>
        <v>Y</v>
      </c>
      <c r="E124" s="12" t="str" cm="1">
        <f t="array" ref="E124">INDEX(MData[],MATCH(1,(MData[State Abbreviation]=$B124)*(MData[Report Date]=E$6)*(MData[Preliminary or Updated]=$C$3)*(MData[Final Report]=$C$4),0),MATCH($D$5,MData[#Headers],0))</f>
        <v>Y</v>
      </c>
      <c r="F124" cm="1">
        <f t="array" ref="F124">INDEX(MData[],MATCH(1,(MData[State Abbreviation]=$B124)*(MData[Report Date]=F$112)*(MData[Preliminary or Updated]=$C$3)*(MData[Final Report]=$C$4),0),MATCH($C$2,MData[#Headers],0))</f>
        <v>400775</v>
      </c>
      <c r="G124" cm="1">
        <f t="array" ref="G124">INDEX(MData[],MATCH(1,(MData[State Abbreviation]=$B124)*(MData[Report Date]=G$112)*(MData[Preliminary or Updated]=$C$3)*(MData[Final Report]=$C$4),0),MATCH($C$2,MData[#Headers],0))</f>
        <v>405238</v>
      </c>
      <c r="H124" cm="1">
        <f t="array" ref="H124">INDEX(MData[],MATCH(1,(MData[State Abbreviation]=$B124)*(MData[Report Date]=H$112)*(MData[Preliminary or Updated]=$C$3)*(MData[Final Report]=$C$4),0),MATCH($C$2,MData[#Headers],0))</f>
        <v>411719</v>
      </c>
      <c r="I124" cm="1">
        <f t="array" ref="I124">INDEX(MData[],MATCH(1,(MData[State Abbreviation]=$B124)*(MData[Report Date]=I$112)*(MData[Preliminary or Updated]=$C$3)*(MData[Final Report]=$C$4),0),MATCH($C$2,MData[#Headers],0))</f>
        <v>415647</v>
      </c>
      <c r="J124" cm="1">
        <f t="array" ref="J124">INDEX(MData[],MATCH(1,(MData[State Abbreviation]=$B124)*(MData[Report Date]=J$112)*(MData[Preliminary or Updated]=$C$3)*(MData[Final Report]=$C$4),0),MATCH($C$2,MData[#Headers],0))</f>
        <v>418088</v>
      </c>
      <c r="K124" cm="1">
        <f t="array" ref="K124">INDEX(MData[],MATCH(1,(MData[State Abbreviation]=$B124)*(MData[Report Date]=K$112)*(MData[Preliminary or Updated]=$C$3)*(MData[Final Report]=$C$4),0),MATCH($C$2,MData[#Headers],0))</f>
        <v>420829</v>
      </c>
      <c r="L124" cm="1">
        <f t="array" ref="L124">INDEX(MData[],MATCH(1,(MData[State Abbreviation]=$B124)*(MData[Report Date]=L$112)*(MData[Preliminary or Updated]=$C$3)*(MData[Final Report]=$C$4),0),MATCH($C$2,MData[#Headers],0))</f>
        <v>424531</v>
      </c>
      <c r="M124" cm="1">
        <f t="array" ref="M124">INDEX(MData[],MATCH(1,(MData[State Abbreviation]=$B124)*(MData[Report Date]=M$112)*(MData[Preliminary or Updated]=$C$3)*(MData[Final Report]=$C$4),0),MATCH($C$2,MData[#Headers],0))</f>
        <v>427508</v>
      </c>
      <c r="N124" cm="1">
        <f t="array" ref="N124">INDEX(MData[],MATCH(1,(MData[State Abbreviation]=$B124)*(MData[Report Date]=N$112)*(MData[Preliminary or Updated]=$C$3)*(MData[Final Report]=$C$4),0),MATCH($C$2,MData[#Headers],0))</f>
        <v>430185</v>
      </c>
      <c r="O124" cm="1">
        <f t="array" ref="O124">INDEX(MData[],MATCH(1,(MData[State Abbreviation]=$B124)*(MData[Report Date]=O$112)*(MData[Preliminary or Updated]=$C$3)*(MData[Final Report]=$C$4),0),MATCH($C$2,MData[#Headers],0))</f>
        <v>431196</v>
      </c>
      <c r="P124" cm="1">
        <f t="array" ref="P124">INDEX(MData[],MATCH(1,(MData[State Abbreviation]=$B124)*(MData[Report Date]=P$112)*(MData[Preliminary or Updated]=$C$3)*(MData[Final Report]=$C$4),0),MATCH($C$2,MData[#Headers],0))</f>
        <v>434403</v>
      </c>
      <c r="Q124" cm="1">
        <f t="array" ref="Q124">INDEX(MData[],MATCH(1,(MData[State Abbreviation]=$B124)*(MData[Report Date]=Q$112)*(MData[Preliminary or Updated]=$C$3)*(MData[Final Report]=$C$4),0),MATCH($C$2,MData[#Headers],0))</f>
        <v>437335</v>
      </c>
      <c r="R124" s="15">
        <f t="shared" si="3"/>
        <v>421454.5</v>
      </c>
    </row>
    <row r="125" spans="1:18" x14ac:dyDescent="0.35">
      <c r="A125">
        <v>13</v>
      </c>
      <c r="B125" s="4" t="s">
        <v>84</v>
      </c>
      <c r="C125" t="s">
        <v>85</v>
      </c>
      <c r="D125" s="12" t="str" cm="1">
        <f t="array" ref="D125">INDEX(MData[],MATCH(1,(MData[State Abbreviation]=$B125)*(MData[Report Date]=D$6)*(MData[Preliminary or Updated]=$C$3)*(MData[Final Report]=$C$4),0),MATCH($D$5,MData[#Headers],0))</f>
        <v>Y</v>
      </c>
      <c r="E125" s="12" t="str" cm="1">
        <f t="array" ref="E125">INDEX(MData[],MATCH(1,(MData[State Abbreviation]=$B125)*(MData[Report Date]=E$6)*(MData[Preliminary or Updated]=$C$3)*(MData[Final Report]=$C$4),0),MATCH($D$5,MData[#Headers],0))</f>
        <v>Y</v>
      </c>
      <c r="F125" cm="1">
        <f t="array" ref="F125">INDEX(MData[],MATCH(1,(MData[State Abbreviation]=$B125)*(MData[Report Date]=F$112)*(MData[Preliminary or Updated]=$C$3)*(MData[Final Report]=$C$4),0),MATCH($C$2,MData[#Headers],0))</f>
        <v>383589</v>
      </c>
      <c r="G125" cm="1">
        <f t="array" ref="G125">INDEX(MData[],MATCH(1,(MData[State Abbreviation]=$B125)*(MData[Report Date]=G$112)*(MData[Preliminary or Updated]=$C$3)*(MData[Final Report]=$C$4),0),MATCH($C$2,MData[#Headers],0))</f>
        <v>386821</v>
      </c>
      <c r="H125" cm="1">
        <f t="array" ref="H125">INDEX(MData[],MATCH(1,(MData[State Abbreviation]=$B125)*(MData[Report Date]=H$112)*(MData[Preliminary or Updated]=$C$3)*(MData[Final Report]=$C$4),0),MATCH($C$2,MData[#Headers],0))</f>
        <v>391548</v>
      </c>
      <c r="I125" cm="1">
        <f t="array" ref="I125">INDEX(MData[],MATCH(1,(MData[State Abbreviation]=$B125)*(MData[Report Date]=I$112)*(MData[Preliminary or Updated]=$C$3)*(MData[Final Report]=$C$4),0),MATCH($C$2,MData[#Headers],0))</f>
        <v>395586</v>
      </c>
      <c r="J125" cm="1">
        <f t="array" ref="J125">INDEX(MData[],MATCH(1,(MData[State Abbreviation]=$B125)*(MData[Report Date]=J$112)*(MData[Preliminary or Updated]=$C$3)*(MData[Final Report]=$C$4),0),MATCH($C$2,MData[#Headers],0))</f>
        <v>396646</v>
      </c>
      <c r="K125" cm="1">
        <f t="array" ref="K125">INDEX(MData[],MATCH(1,(MData[State Abbreviation]=$B125)*(MData[Report Date]=K$112)*(MData[Preliminary or Updated]=$C$3)*(MData[Final Report]=$C$4),0),MATCH($C$2,MData[#Headers],0))</f>
        <v>395822</v>
      </c>
      <c r="L125" cm="1">
        <f t="array" ref="L125">INDEX(MData[],MATCH(1,(MData[State Abbreviation]=$B125)*(MData[Report Date]=L$112)*(MData[Preliminary or Updated]=$C$3)*(MData[Final Report]=$C$4),0),MATCH($C$2,MData[#Headers],0))</f>
        <v>399433</v>
      </c>
      <c r="M125" cm="1">
        <f t="array" ref="M125">INDEX(MData[],MATCH(1,(MData[State Abbreviation]=$B125)*(MData[Report Date]=M$112)*(MData[Preliminary or Updated]=$C$3)*(MData[Final Report]=$C$4),0),MATCH($C$2,MData[#Headers],0))</f>
        <v>398124</v>
      </c>
      <c r="N125" cm="1">
        <f t="array" ref="N125">INDEX(MData[],MATCH(1,(MData[State Abbreviation]=$B125)*(MData[Report Date]=N$112)*(MData[Preliminary or Updated]=$C$3)*(MData[Final Report]=$C$4),0),MATCH($C$2,MData[#Headers],0))</f>
        <v>400157</v>
      </c>
      <c r="O125" cm="1">
        <f t="array" ref="O125">INDEX(MData[],MATCH(1,(MData[State Abbreviation]=$B125)*(MData[Report Date]=O$112)*(MData[Preliminary or Updated]=$C$3)*(MData[Final Report]=$C$4),0),MATCH($C$2,MData[#Headers],0))</f>
        <v>403570</v>
      </c>
      <c r="P125" cm="1">
        <f t="array" ref="P125">INDEX(MData[],MATCH(1,(MData[State Abbreviation]=$B125)*(MData[Report Date]=P$112)*(MData[Preliminary or Updated]=$C$3)*(MData[Final Report]=$C$4),0),MATCH($C$2,MData[#Headers],0))</f>
        <v>406367</v>
      </c>
      <c r="Q125" cm="1">
        <f t="array" ref="Q125">INDEX(MData[],MATCH(1,(MData[State Abbreviation]=$B125)*(MData[Report Date]=Q$112)*(MData[Preliminary or Updated]=$C$3)*(MData[Final Report]=$C$4),0),MATCH($C$2,MData[#Headers],0))</f>
        <v>409836</v>
      </c>
      <c r="R125" s="15">
        <f t="shared" si="3"/>
        <v>397291.58333333331</v>
      </c>
    </row>
    <row r="126" spans="1:18" x14ac:dyDescent="0.35">
      <c r="A126">
        <v>14</v>
      </c>
      <c r="B126" s="4" t="s">
        <v>86</v>
      </c>
      <c r="C126" t="s">
        <v>87</v>
      </c>
      <c r="D126" s="12" t="str" cm="1">
        <f t="array" ref="D126">INDEX(MData[],MATCH(1,(MData[State Abbreviation]=$B126)*(MData[Report Date]=D$6)*(MData[Preliminary or Updated]=$C$3)*(MData[Final Report]=$C$4),0),MATCH($D$5,MData[#Headers],0))</f>
        <v>Y</v>
      </c>
      <c r="E126" s="12" t="str" cm="1">
        <f t="array" ref="E126">INDEX(MData[],MATCH(1,(MData[State Abbreviation]=$B126)*(MData[Report Date]=E$6)*(MData[Preliminary or Updated]=$C$3)*(MData[Final Report]=$C$4),0),MATCH($D$5,MData[#Headers],0))</f>
        <v>Y</v>
      </c>
      <c r="F126" cm="1">
        <f t="array" ref="F126">INDEX(MData[],MATCH(1,(MData[State Abbreviation]=$B126)*(MData[Report Date]=F$112)*(MData[Preliminary or Updated]=$C$3)*(MData[Final Report]=$C$4),0),MATCH($C$2,MData[#Headers],0))</f>
        <v>3339928</v>
      </c>
      <c r="G126" cm="1">
        <f t="array" ref="G126">INDEX(MData[],MATCH(1,(MData[State Abbreviation]=$B126)*(MData[Report Date]=G$112)*(MData[Preliminary or Updated]=$C$3)*(MData[Final Report]=$C$4),0),MATCH($C$2,MData[#Headers],0))</f>
        <v>3354800</v>
      </c>
      <c r="H126" cm="1">
        <f t="array" ref="H126">INDEX(MData[],MATCH(1,(MData[State Abbreviation]=$B126)*(MData[Report Date]=H$112)*(MData[Preliminary or Updated]=$C$3)*(MData[Final Report]=$C$4),0),MATCH($C$2,MData[#Headers],0))</f>
        <v>3373256</v>
      </c>
      <c r="I126" cm="1">
        <f t="array" ref="I126">INDEX(MData[],MATCH(1,(MData[State Abbreviation]=$B126)*(MData[Report Date]=I$112)*(MData[Preliminary or Updated]=$C$3)*(MData[Final Report]=$C$4),0),MATCH($C$2,MData[#Headers],0))</f>
        <v>3395134</v>
      </c>
      <c r="J126" cm="1">
        <f t="array" ref="J126">INDEX(MData[],MATCH(1,(MData[State Abbreviation]=$B126)*(MData[Report Date]=J$112)*(MData[Preliminary or Updated]=$C$3)*(MData[Final Report]=$C$4),0),MATCH($C$2,MData[#Headers],0))</f>
        <v>3398838</v>
      </c>
      <c r="K126" cm="1">
        <f t="array" ref="K126">INDEX(MData[],MATCH(1,(MData[State Abbreviation]=$B126)*(MData[Report Date]=K$112)*(MData[Preliminary or Updated]=$C$3)*(MData[Final Report]=$C$4),0),MATCH($C$2,MData[#Headers],0))</f>
        <v>3417591</v>
      </c>
      <c r="L126" cm="1">
        <f t="array" ref="L126">INDEX(MData[],MATCH(1,(MData[State Abbreviation]=$B126)*(MData[Report Date]=L$112)*(MData[Preliminary or Updated]=$C$3)*(MData[Final Report]=$C$4),0),MATCH($C$2,MData[#Headers],0))</f>
        <v>3440508</v>
      </c>
      <c r="M126" cm="1">
        <f t="array" ref="M126">INDEX(MData[],MATCH(1,(MData[State Abbreviation]=$B126)*(MData[Report Date]=M$112)*(MData[Preliminary or Updated]=$C$3)*(MData[Final Report]=$C$4),0),MATCH($C$2,MData[#Headers],0))</f>
        <v>3465672</v>
      </c>
      <c r="N126" cm="1">
        <f t="array" ref="N126">INDEX(MData[],MATCH(1,(MData[State Abbreviation]=$B126)*(MData[Report Date]=N$112)*(MData[Preliminary or Updated]=$C$3)*(MData[Final Report]=$C$4),0),MATCH($C$2,MData[#Headers],0))</f>
        <v>3483116</v>
      </c>
      <c r="O126" cm="1">
        <f t="array" ref="O126">INDEX(MData[],MATCH(1,(MData[State Abbreviation]=$B126)*(MData[Report Date]=O$112)*(MData[Preliminary or Updated]=$C$3)*(MData[Final Report]=$C$4),0),MATCH($C$2,MData[#Headers],0))</f>
        <v>3501788</v>
      </c>
      <c r="P126" cm="1">
        <f t="array" ref="P126">INDEX(MData[],MATCH(1,(MData[State Abbreviation]=$B126)*(MData[Report Date]=P$112)*(MData[Preliminary or Updated]=$C$3)*(MData[Final Report]=$C$4),0),MATCH($C$2,MData[#Headers],0))</f>
        <v>3531035</v>
      </c>
      <c r="Q126" cm="1">
        <f t="array" ref="Q126">INDEX(MData[],MATCH(1,(MData[State Abbreviation]=$B126)*(MData[Report Date]=Q$112)*(MData[Preliminary or Updated]=$C$3)*(MData[Final Report]=$C$4),0),MATCH($C$2,MData[#Headers],0))</f>
        <v>3555289</v>
      </c>
      <c r="R126" s="15">
        <f t="shared" si="3"/>
        <v>3438079.5833333335</v>
      </c>
    </row>
    <row r="127" spans="1:18" x14ac:dyDescent="0.35">
      <c r="A127">
        <v>15</v>
      </c>
      <c r="B127" s="4" t="s">
        <v>88</v>
      </c>
      <c r="C127" t="s">
        <v>89</v>
      </c>
      <c r="D127" s="12" t="str" cm="1">
        <f t="array" ref="D127">INDEX(MData[],MATCH(1,(MData[State Abbreviation]=$B127)*(MData[Report Date]=D$6)*(MData[Preliminary or Updated]=$C$3)*(MData[Final Report]=$C$4),0),MATCH($D$5,MData[#Headers],0))</f>
        <v>Y</v>
      </c>
      <c r="E127" s="12" t="str" cm="1">
        <f t="array" ref="E127">INDEX(MData[],MATCH(1,(MData[State Abbreviation]=$B127)*(MData[Report Date]=E$6)*(MData[Preliminary or Updated]=$C$3)*(MData[Final Report]=$C$4),0),MATCH($D$5,MData[#Headers],0))</f>
        <v>Y</v>
      </c>
      <c r="F127" cm="1">
        <f t="array" ref="F127">INDEX(MData[],MATCH(1,(MData[State Abbreviation]=$B127)*(MData[Report Date]=F$112)*(MData[Preliminary or Updated]=$C$3)*(MData[Final Report]=$C$4),0),MATCH($C$2,MData[#Headers],0))</f>
        <v>1682692</v>
      </c>
      <c r="G127" cm="1">
        <f t="array" ref="G127">INDEX(MData[],MATCH(1,(MData[State Abbreviation]=$B127)*(MData[Report Date]=G$112)*(MData[Preliminary or Updated]=$C$3)*(MData[Final Report]=$C$4),0),MATCH($C$2,MData[#Headers],0))</f>
        <v>1699074</v>
      </c>
      <c r="H127" cm="1">
        <f t="array" ref="H127">INDEX(MData[],MATCH(1,(MData[State Abbreviation]=$B127)*(MData[Report Date]=H$112)*(MData[Preliminary or Updated]=$C$3)*(MData[Final Report]=$C$4),0),MATCH($C$2,MData[#Headers],0))</f>
        <v>1717578</v>
      </c>
      <c r="I127" cm="1">
        <f t="array" ref="I127">INDEX(MData[],MATCH(1,(MData[State Abbreviation]=$B127)*(MData[Report Date]=I$112)*(MData[Preliminary or Updated]=$C$3)*(MData[Final Report]=$C$4),0),MATCH($C$2,MData[#Headers],0))</f>
        <v>1736413</v>
      </c>
      <c r="J127" cm="1">
        <f t="array" ref="J127">INDEX(MData[],MATCH(1,(MData[State Abbreviation]=$B127)*(MData[Report Date]=J$112)*(MData[Preliminary or Updated]=$C$3)*(MData[Final Report]=$C$4),0),MATCH($C$2,MData[#Headers],0))</f>
        <v>1753752</v>
      </c>
      <c r="K127" cm="1">
        <f t="array" ref="K127">INDEX(MData[],MATCH(1,(MData[State Abbreviation]=$B127)*(MData[Report Date]=K$112)*(MData[Preliminary or Updated]=$C$3)*(MData[Final Report]=$C$4),0),MATCH($C$2,MData[#Headers],0))</f>
        <v>1769583</v>
      </c>
      <c r="L127" cm="1">
        <f t="array" ref="L127">INDEX(MData[],MATCH(1,(MData[State Abbreviation]=$B127)*(MData[Report Date]=L$112)*(MData[Preliminary or Updated]=$C$3)*(MData[Final Report]=$C$4),0),MATCH($C$2,MData[#Headers],0))</f>
        <v>1786580</v>
      </c>
      <c r="M127" cm="1">
        <f t="array" ref="M127">INDEX(MData[],MATCH(1,(MData[State Abbreviation]=$B127)*(MData[Report Date]=M$112)*(MData[Preliminary or Updated]=$C$3)*(MData[Final Report]=$C$4),0),MATCH($C$2,MData[#Headers],0))</f>
        <v>1804435</v>
      </c>
      <c r="N127" cm="1">
        <f t="array" ref="N127">INDEX(MData[],MATCH(1,(MData[State Abbreviation]=$B127)*(MData[Report Date]=N$112)*(MData[Preliminary or Updated]=$C$3)*(MData[Final Report]=$C$4),0),MATCH($C$2,MData[#Headers],0))</f>
        <v>1819019</v>
      </c>
      <c r="O127" cm="1">
        <f t="array" ref="O127">INDEX(MData[],MATCH(1,(MData[State Abbreviation]=$B127)*(MData[Report Date]=O$112)*(MData[Preliminary or Updated]=$C$3)*(MData[Final Report]=$C$4),0),MATCH($C$2,MData[#Headers],0))</f>
        <v>1833226</v>
      </c>
      <c r="P127" cm="1">
        <f t="array" ref="P127">INDEX(MData[],MATCH(1,(MData[State Abbreviation]=$B127)*(MData[Report Date]=P$112)*(MData[Preliminary or Updated]=$C$3)*(MData[Final Report]=$C$4),0),MATCH($C$2,MData[#Headers],0))</f>
        <v>1849167</v>
      </c>
      <c r="Q127" cm="1">
        <f t="array" ref="Q127">INDEX(MData[],MATCH(1,(MData[State Abbreviation]=$B127)*(MData[Report Date]=Q$112)*(MData[Preliminary or Updated]=$C$3)*(MData[Final Report]=$C$4),0),MATCH($C$2,MData[#Headers],0))</f>
        <v>1865268</v>
      </c>
      <c r="R127" s="15">
        <f t="shared" si="3"/>
        <v>1776398.9166666667</v>
      </c>
    </row>
    <row r="128" spans="1:18" x14ac:dyDescent="0.35">
      <c r="A128">
        <v>16</v>
      </c>
      <c r="B128" s="4" t="s">
        <v>90</v>
      </c>
      <c r="C128" t="s">
        <v>91</v>
      </c>
      <c r="D128" s="12" t="str" cm="1">
        <f t="array" ref="D128">INDEX(MData[],MATCH(1,(MData[State Abbreviation]=$B128)*(MData[Report Date]=D$6)*(MData[Preliminary or Updated]=$C$3)*(MData[Final Report]=$C$4),0),MATCH($D$5,MData[#Headers],0))</f>
        <v>Y</v>
      </c>
      <c r="E128" s="12" t="str" cm="1">
        <f t="array" ref="E128">INDEX(MData[],MATCH(1,(MData[State Abbreviation]=$B128)*(MData[Report Date]=E$6)*(MData[Preliminary or Updated]=$C$3)*(MData[Final Report]=$C$4),0),MATCH($D$5,MData[#Headers],0))</f>
        <v>Y</v>
      </c>
      <c r="F128" cm="1">
        <f t="array" ref="F128">INDEX(MData[],MATCH(1,(MData[State Abbreviation]=$B128)*(MData[Report Date]=F$112)*(MData[Preliminary or Updated]=$C$3)*(MData[Final Report]=$C$4),0),MATCH($C$2,MData[#Headers],0))</f>
        <v>756195</v>
      </c>
      <c r="G128" cm="1">
        <f t="array" ref="G128">INDEX(MData[],MATCH(1,(MData[State Abbreviation]=$B128)*(MData[Report Date]=G$112)*(MData[Preliminary or Updated]=$C$3)*(MData[Final Report]=$C$4),0),MATCH($C$2,MData[#Headers],0))</f>
        <v>762431</v>
      </c>
      <c r="H128" cm="1">
        <f t="array" ref="H128">INDEX(MData[],MATCH(1,(MData[State Abbreviation]=$B128)*(MData[Report Date]=H$112)*(MData[Preliminary or Updated]=$C$3)*(MData[Final Report]=$C$4),0),MATCH($C$2,MData[#Headers],0))</f>
        <v>767918</v>
      </c>
      <c r="I128" cm="1">
        <f t="array" ref="I128">INDEX(MData[],MATCH(1,(MData[State Abbreviation]=$B128)*(MData[Report Date]=I$112)*(MData[Preliminary or Updated]=$C$3)*(MData[Final Report]=$C$4),0),MATCH($C$2,MData[#Headers],0))</f>
        <v>773608</v>
      </c>
      <c r="J128" cm="1">
        <f t="array" ref="J128">INDEX(MData[],MATCH(1,(MData[State Abbreviation]=$B128)*(MData[Report Date]=J$112)*(MData[Preliminary or Updated]=$C$3)*(MData[Final Report]=$C$4),0),MATCH($C$2,MData[#Headers],0))</f>
        <v>778247</v>
      </c>
      <c r="K128" cm="1">
        <f t="array" ref="K128">INDEX(MData[],MATCH(1,(MData[State Abbreviation]=$B128)*(MData[Report Date]=K$112)*(MData[Preliminary or Updated]=$C$3)*(MData[Final Report]=$C$4),0),MATCH($C$2,MData[#Headers],0))</f>
        <v>781468</v>
      </c>
      <c r="L128" cm="1">
        <f t="array" ref="L128">INDEX(MData[],MATCH(1,(MData[State Abbreviation]=$B128)*(MData[Report Date]=L$112)*(MData[Preliminary or Updated]=$C$3)*(MData[Final Report]=$C$4),0),MATCH($C$2,MData[#Headers],0))</f>
        <v>786223</v>
      </c>
      <c r="M128" cm="1">
        <f t="array" ref="M128">INDEX(MData[],MATCH(1,(MData[State Abbreviation]=$B128)*(MData[Report Date]=M$112)*(MData[Preliminary or Updated]=$C$3)*(MData[Final Report]=$C$4),0),MATCH($C$2,MData[#Headers],0))</f>
        <v>791963</v>
      </c>
      <c r="N128" cm="1">
        <f t="array" ref="N128">INDEX(MData[],MATCH(1,(MData[State Abbreviation]=$B128)*(MData[Report Date]=N$112)*(MData[Preliminary or Updated]=$C$3)*(MData[Final Report]=$C$4),0),MATCH($C$2,MData[#Headers],0))</f>
        <v>794834</v>
      </c>
      <c r="O128" cm="1">
        <f t="array" ref="O128">INDEX(MData[],MATCH(1,(MData[State Abbreviation]=$B128)*(MData[Report Date]=O$112)*(MData[Preliminary or Updated]=$C$3)*(MData[Final Report]=$C$4),0),MATCH($C$2,MData[#Headers],0))</f>
        <v>798442</v>
      </c>
      <c r="P128" cm="1">
        <f t="array" ref="P128">INDEX(MData[],MATCH(1,(MData[State Abbreviation]=$B128)*(MData[Report Date]=P$112)*(MData[Preliminary or Updated]=$C$3)*(MData[Final Report]=$C$4),0),MATCH($C$2,MData[#Headers],0))</f>
        <v>802055</v>
      </c>
      <c r="Q128" cm="1">
        <f t="array" ref="Q128">INDEX(MData[],MATCH(1,(MData[State Abbreviation]=$B128)*(MData[Report Date]=Q$112)*(MData[Preliminary or Updated]=$C$3)*(MData[Final Report]=$C$4),0),MATCH($C$2,MData[#Headers],0))</f>
        <v>805021</v>
      </c>
      <c r="R128" s="15">
        <f t="shared" si="3"/>
        <v>783200.41666666663</v>
      </c>
    </row>
    <row r="129" spans="1:18" x14ac:dyDescent="0.35">
      <c r="A129">
        <v>17</v>
      </c>
      <c r="B129" s="4" t="s">
        <v>93</v>
      </c>
      <c r="C129" t="s">
        <v>94</v>
      </c>
      <c r="D129" s="12" t="str" cm="1">
        <f t="array" ref="D129">INDEX(MData[],MATCH(1,(MData[State Abbreviation]=$B129)*(MData[Report Date]=D$6)*(MData[Preliminary or Updated]=$C$3)*(MData[Final Report]=$C$4),0),MATCH($D$5,MData[#Headers],0))</f>
        <v>N</v>
      </c>
      <c r="E129" s="12" t="str" cm="1">
        <f t="array" ref="E129">INDEX(MData[],MATCH(1,(MData[State Abbreviation]=$B129)*(MData[Report Date]=E$6)*(MData[Preliminary or Updated]=$C$3)*(MData[Final Report]=$C$4),0),MATCH($D$5,MData[#Headers],0))</f>
        <v>N</v>
      </c>
      <c r="F129" cm="1">
        <f t="array" ref="F129">INDEX(MData[],MATCH(1,(MData[State Abbreviation]=$B129)*(MData[Report Date]=F$112)*(MData[Preliminary or Updated]=$C$3)*(MData[Final Report]=$C$4),0),MATCH($C$2,MData[#Headers],0))</f>
        <v>431651</v>
      </c>
      <c r="G129" cm="1">
        <f t="array" ref="G129">INDEX(MData[],MATCH(1,(MData[State Abbreviation]=$B129)*(MData[Report Date]=G$112)*(MData[Preliminary or Updated]=$C$3)*(MData[Final Report]=$C$4),0),MATCH($C$2,MData[#Headers],0))</f>
        <v>435439</v>
      </c>
      <c r="H129" cm="1">
        <f t="array" ref="H129">INDEX(MData[],MATCH(1,(MData[State Abbreviation]=$B129)*(MData[Report Date]=H$112)*(MData[Preliminary or Updated]=$C$3)*(MData[Final Report]=$C$4),0),MATCH($C$2,MData[#Headers],0))</f>
        <v>439548</v>
      </c>
      <c r="I129" cm="1">
        <f t="array" ref="I129">INDEX(MData[],MATCH(1,(MData[State Abbreviation]=$B129)*(MData[Report Date]=I$112)*(MData[Preliminary or Updated]=$C$3)*(MData[Final Report]=$C$4),0),MATCH($C$2,MData[#Headers],0))</f>
        <v>441628</v>
      </c>
      <c r="J129" cm="1">
        <f t="array" ref="J129">INDEX(MData[],MATCH(1,(MData[State Abbreviation]=$B129)*(MData[Report Date]=J$112)*(MData[Preliminary or Updated]=$C$3)*(MData[Final Report]=$C$4),0),MATCH($C$2,MData[#Headers],0))</f>
        <v>443921</v>
      </c>
      <c r="K129" cm="1">
        <f t="array" ref="K129">INDEX(MData[],MATCH(1,(MData[State Abbreviation]=$B129)*(MData[Report Date]=K$112)*(MData[Preliminary or Updated]=$C$3)*(MData[Final Report]=$C$4),0),MATCH($C$2,MData[#Headers],0))</f>
        <v>447856</v>
      </c>
      <c r="L129" cm="1">
        <f t="array" ref="L129">INDEX(MData[],MATCH(1,(MData[State Abbreviation]=$B129)*(MData[Report Date]=L$112)*(MData[Preliminary or Updated]=$C$3)*(MData[Final Report]=$C$4),0),MATCH($C$2,MData[#Headers],0))</f>
        <v>450537</v>
      </c>
      <c r="M129" cm="1">
        <f t="array" ref="M129">INDEX(MData[],MATCH(1,(MData[State Abbreviation]=$B129)*(MData[Report Date]=M$112)*(MData[Preliminary or Updated]=$C$3)*(MData[Final Report]=$C$4),0),MATCH($C$2,MData[#Headers],0))</f>
        <v>453729</v>
      </c>
      <c r="N129" cm="1">
        <f t="array" ref="N129">INDEX(MData[],MATCH(1,(MData[State Abbreviation]=$B129)*(MData[Report Date]=N$112)*(MData[Preliminary or Updated]=$C$3)*(MData[Final Report]=$C$4),0),MATCH($C$2,MData[#Headers],0))</f>
        <v>458056</v>
      </c>
      <c r="O129" cm="1">
        <f t="array" ref="O129">INDEX(MData[],MATCH(1,(MData[State Abbreviation]=$B129)*(MData[Report Date]=O$112)*(MData[Preliminary or Updated]=$C$3)*(MData[Final Report]=$C$4),0),MATCH($C$2,MData[#Headers],0))</f>
        <v>461025</v>
      </c>
      <c r="P129" cm="1">
        <f t="array" ref="P129">INDEX(MData[],MATCH(1,(MData[State Abbreviation]=$B129)*(MData[Report Date]=P$112)*(MData[Preliminary or Updated]=$C$3)*(MData[Final Report]=$C$4),0),MATCH($C$2,MData[#Headers],0))</f>
        <v>463261</v>
      </c>
      <c r="Q129" cm="1">
        <f t="array" ref="Q129">INDEX(MData[],MATCH(1,(MData[State Abbreviation]=$B129)*(MData[Report Date]=Q$112)*(MData[Preliminary or Updated]=$C$3)*(MData[Final Report]=$C$4),0),MATCH($C$2,MData[#Headers],0))</f>
        <v>466682</v>
      </c>
      <c r="R129" s="15">
        <f t="shared" si="3"/>
        <v>449444.41666666669</v>
      </c>
    </row>
    <row r="130" spans="1:18" x14ac:dyDescent="0.35">
      <c r="A130">
        <v>18</v>
      </c>
      <c r="B130" s="4" t="s">
        <v>95</v>
      </c>
      <c r="C130" t="s">
        <v>96</v>
      </c>
      <c r="D130" s="12" t="str" cm="1">
        <f t="array" ref="D130">INDEX(MData[],MATCH(1,(MData[State Abbreviation]=$B130)*(MData[Report Date]=D$6)*(MData[Preliminary or Updated]=$C$3)*(MData[Final Report]=$C$4),0),MATCH($D$5,MData[#Headers],0))</f>
        <v>Y</v>
      </c>
      <c r="E130" s="12" t="str" cm="1">
        <f t="array" ref="E130">INDEX(MData[],MATCH(1,(MData[State Abbreviation]=$B130)*(MData[Report Date]=E$6)*(MData[Preliminary or Updated]=$C$3)*(MData[Final Report]=$C$4),0),MATCH($D$5,MData[#Headers],0))</f>
        <v>Y</v>
      </c>
      <c r="F130" cm="1">
        <f t="array" ref="F130">INDEX(MData[],MATCH(1,(MData[State Abbreviation]=$B130)*(MData[Report Date]=F$112)*(MData[Preliminary or Updated]=$C$3)*(MData[Final Report]=$C$4),0),MATCH($C$2,MData[#Headers],0))</f>
        <v>1563251</v>
      </c>
      <c r="G130" cm="1">
        <f t="array" ref="G130">INDEX(MData[],MATCH(1,(MData[State Abbreviation]=$B130)*(MData[Report Date]=G$112)*(MData[Preliminary or Updated]=$C$3)*(MData[Final Report]=$C$4),0),MATCH($C$2,MData[#Headers],0))</f>
        <v>1574029</v>
      </c>
      <c r="H130" cm="1">
        <f t="array" ref="H130">INDEX(MData[],MATCH(1,(MData[State Abbreviation]=$B130)*(MData[Report Date]=H$112)*(MData[Preliminary or Updated]=$C$3)*(MData[Final Report]=$C$4),0),MATCH($C$2,MData[#Headers],0))</f>
        <v>1585296</v>
      </c>
      <c r="I130" cm="1">
        <f t="array" ref="I130">INDEX(MData[],MATCH(1,(MData[State Abbreviation]=$B130)*(MData[Report Date]=I$112)*(MData[Preliminary or Updated]=$C$3)*(MData[Final Report]=$C$4),0),MATCH($C$2,MData[#Headers],0))</f>
        <v>1578724</v>
      </c>
      <c r="J130" cm="1">
        <f t="array" ref="J130">INDEX(MData[],MATCH(1,(MData[State Abbreviation]=$B130)*(MData[Report Date]=J$112)*(MData[Preliminary or Updated]=$C$3)*(MData[Final Report]=$C$4),0),MATCH($C$2,MData[#Headers],0))</f>
        <v>1587501</v>
      </c>
      <c r="K130" cm="1">
        <f t="array" ref="K130">INDEX(MData[],MATCH(1,(MData[State Abbreviation]=$B130)*(MData[Report Date]=K$112)*(MData[Preliminary or Updated]=$C$3)*(MData[Final Report]=$C$4),0),MATCH($C$2,MData[#Headers],0))</f>
        <v>1596112</v>
      </c>
      <c r="L130" cm="1">
        <f t="array" ref="L130">INDEX(MData[],MATCH(1,(MData[State Abbreviation]=$B130)*(MData[Report Date]=L$112)*(MData[Preliminary or Updated]=$C$3)*(MData[Final Report]=$C$4),0),MATCH($C$2,MData[#Headers],0))</f>
        <v>1489474</v>
      </c>
      <c r="M130" cm="1">
        <f t="array" ref="M130">INDEX(MData[],MATCH(1,(MData[State Abbreviation]=$B130)*(MData[Report Date]=M$112)*(MData[Preliminary or Updated]=$C$3)*(MData[Final Report]=$C$4),0),MATCH($C$2,MData[#Headers],0))</f>
        <v>1495940</v>
      </c>
      <c r="N130" cm="1">
        <f t="array" ref="N130">INDEX(MData[],MATCH(1,(MData[State Abbreviation]=$B130)*(MData[Report Date]=N$112)*(MData[Preliminary or Updated]=$C$3)*(MData[Final Report]=$C$4),0),MATCH($C$2,MData[#Headers],0))</f>
        <v>1500878</v>
      </c>
      <c r="O130" cm="1">
        <f t="array" ref="O130">INDEX(MData[],MATCH(1,(MData[State Abbreviation]=$B130)*(MData[Report Date]=O$112)*(MData[Preliminary or Updated]=$C$3)*(MData[Final Report]=$C$4),0),MATCH($C$2,MData[#Headers],0))</f>
        <v>1507231</v>
      </c>
      <c r="P130" cm="1">
        <f t="array" ref="P130">INDEX(MData[],MATCH(1,(MData[State Abbreviation]=$B130)*(MData[Report Date]=P$112)*(MData[Preliminary or Updated]=$C$3)*(MData[Final Report]=$C$4),0),MATCH($C$2,MData[#Headers],0))</f>
        <v>1517734</v>
      </c>
      <c r="Q130" cm="1">
        <f t="array" ref="Q130">INDEX(MData[],MATCH(1,(MData[State Abbreviation]=$B130)*(MData[Report Date]=Q$112)*(MData[Preliminary or Updated]=$C$3)*(MData[Final Report]=$C$4),0),MATCH($C$2,MData[#Headers],0))</f>
        <v>1524888</v>
      </c>
      <c r="R130" s="15">
        <f t="shared" si="3"/>
        <v>1543421.5</v>
      </c>
    </row>
    <row r="131" spans="1:18" x14ac:dyDescent="0.35">
      <c r="A131">
        <v>19</v>
      </c>
      <c r="B131" s="4" t="s">
        <v>97</v>
      </c>
      <c r="C131" t="s">
        <v>98</v>
      </c>
      <c r="D131" s="12" t="str" cm="1">
        <f t="array" ref="D131">INDEX(MData[],MATCH(1,(MData[State Abbreviation]=$B131)*(MData[Report Date]=D$6)*(MData[Preliminary or Updated]=$C$3)*(MData[Final Report]=$C$4),0),MATCH($D$5,MData[#Headers],0))</f>
        <v>Y</v>
      </c>
      <c r="E131" s="12" t="str" cm="1">
        <f t="array" ref="E131">INDEX(MData[],MATCH(1,(MData[State Abbreviation]=$B131)*(MData[Report Date]=E$6)*(MData[Preliminary or Updated]=$C$3)*(MData[Final Report]=$C$4),0),MATCH($D$5,MData[#Headers],0))</f>
        <v>Y</v>
      </c>
      <c r="F131" cm="1">
        <f t="array" ref="F131">INDEX(MData[],MATCH(1,(MData[State Abbreviation]=$B131)*(MData[Report Date]=F$112)*(MData[Preliminary or Updated]=$C$3)*(MData[Final Report]=$C$4),0),MATCH($C$2,MData[#Headers],0))</f>
        <v>1713192</v>
      </c>
      <c r="G131" cm="1">
        <f t="array" ref="G131">INDEX(MData[],MATCH(1,(MData[State Abbreviation]=$B131)*(MData[Report Date]=G$112)*(MData[Preliminary or Updated]=$C$3)*(MData[Final Report]=$C$4),0),MATCH($C$2,MData[#Headers],0))</f>
        <v>1721338</v>
      </c>
      <c r="H131" cm="1">
        <f t="array" ref="H131">INDEX(MData[],MATCH(1,(MData[State Abbreviation]=$B131)*(MData[Report Date]=H$112)*(MData[Preliminary or Updated]=$C$3)*(MData[Final Report]=$C$4),0),MATCH($C$2,MData[#Headers],0))</f>
        <v>1733974</v>
      </c>
      <c r="I131" cm="1">
        <f t="array" ref="I131">INDEX(MData[],MATCH(1,(MData[State Abbreviation]=$B131)*(MData[Report Date]=I$112)*(MData[Preliminary or Updated]=$C$3)*(MData[Final Report]=$C$4),0),MATCH($C$2,MData[#Headers],0))</f>
        <v>1733503</v>
      </c>
      <c r="J131" cm="1">
        <f t="array" ref="J131">INDEX(MData[],MATCH(1,(MData[State Abbreviation]=$B131)*(MData[Report Date]=J$112)*(MData[Preliminary or Updated]=$C$3)*(MData[Final Report]=$C$4),0),MATCH($C$2,MData[#Headers],0))</f>
        <v>1740969</v>
      </c>
      <c r="K131" cm="1">
        <f t="array" ref="K131">INDEX(MData[],MATCH(1,(MData[State Abbreviation]=$B131)*(MData[Report Date]=K$112)*(MData[Preliminary or Updated]=$C$3)*(MData[Final Report]=$C$4),0),MATCH($C$2,MData[#Headers],0))</f>
        <v>1748860</v>
      </c>
      <c r="L131" cm="1">
        <f t="array" ref="L131">INDEX(MData[],MATCH(1,(MData[State Abbreviation]=$B131)*(MData[Report Date]=L$112)*(MData[Preliminary or Updated]=$C$3)*(MData[Final Report]=$C$4),0),MATCH($C$2,MData[#Headers],0))</f>
        <v>1766777</v>
      </c>
      <c r="M131" cm="1">
        <f t="array" ref="M131">INDEX(MData[],MATCH(1,(MData[State Abbreviation]=$B131)*(MData[Report Date]=M$112)*(MData[Preliminary or Updated]=$C$3)*(MData[Final Report]=$C$4),0),MATCH($C$2,MData[#Headers],0))</f>
        <v>1778186</v>
      </c>
      <c r="N131" cm="1">
        <f t="array" ref="N131">INDEX(MData[],MATCH(1,(MData[State Abbreviation]=$B131)*(MData[Report Date]=N$112)*(MData[Preliminary or Updated]=$C$3)*(MData[Final Report]=$C$4),0),MATCH($C$2,MData[#Headers],0))</f>
        <v>1782861</v>
      </c>
      <c r="O131" cm="1">
        <f t="array" ref="O131">INDEX(MData[],MATCH(1,(MData[State Abbreviation]=$B131)*(MData[Report Date]=O$112)*(MData[Preliminary or Updated]=$C$3)*(MData[Final Report]=$C$4),0),MATCH($C$2,MData[#Headers],0))</f>
        <v>1791058</v>
      </c>
      <c r="P131" cm="1">
        <f t="array" ref="P131">INDEX(MData[],MATCH(1,(MData[State Abbreviation]=$B131)*(MData[Report Date]=P$112)*(MData[Preliminary or Updated]=$C$3)*(MData[Final Report]=$C$4),0),MATCH($C$2,MData[#Headers],0))</f>
        <v>1799275</v>
      </c>
      <c r="Q131" cm="1">
        <f t="array" ref="Q131">INDEX(MData[],MATCH(1,(MData[State Abbreviation]=$B131)*(MData[Report Date]=Q$112)*(MData[Preliminary or Updated]=$C$3)*(MData[Final Report]=$C$4),0),MATCH($C$2,MData[#Headers],0))</f>
        <v>1807746</v>
      </c>
      <c r="R131" s="15">
        <f t="shared" si="3"/>
        <v>1759811.5833333333</v>
      </c>
    </row>
    <row r="132" spans="1:18" x14ac:dyDescent="0.35">
      <c r="A132">
        <v>20</v>
      </c>
      <c r="B132" s="4" t="s">
        <v>99</v>
      </c>
      <c r="C132" t="s">
        <v>100</v>
      </c>
      <c r="D132" s="12" t="str" cm="1">
        <f t="array" ref="D132">INDEX(MData[],MATCH(1,(MData[State Abbreviation]=$B132)*(MData[Report Date]=D$6)*(MData[Preliminary or Updated]=$C$3)*(MData[Final Report]=$C$4),0),MATCH($D$5,MData[#Headers],0))</f>
        <v>Y</v>
      </c>
      <c r="E132" s="12" t="str" cm="1">
        <f t="array" ref="E132">INDEX(MData[],MATCH(1,(MData[State Abbreviation]=$B132)*(MData[Report Date]=E$6)*(MData[Preliminary or Updated]=$C$3)*(MData[Final Report]=$C$4),0),MATCH($D$5,MData[#Headers],0))</f>
        <v>Y</v>
      </c>
      <c r="F132" cm="1">
        <f t="array" ref="F132">INDEX(MData[],MATCH(1,(MData[State Abbreviation]=$B132)*(MData[Report Date]=F$112)*(MData[Preliminary or Updated]=$C$3)*(MData[Final Report]=$C$4),0),MATCH($C$2,MData[#Headers],0))</f>
        <v>313409</v>
      </c>
      <c r="G132" cm="1">
        <f t="array" ref="G132">INDEX(MData[],MATCH(1,(MData[State Abbreviation]=$B132)*(MData[Report Date]=G$112)*(MData[Preliminary or Updated]=$C$3)*(MData[Final Report]=$C$4),0),MATCH($C$2,MData[#Headers],0))</f>
        <v>313887</v>
      </c>
      <c r="H132" cm="1">
        <f t="array" ref="H132">INDEX(MData[],MATCH(1,(MData[State Abbreviation]=$B132)*(MData[Report Date]=H$112)*(MData[Preliminary or Updated]=$C$3)*(MData[Final Report]=$C$4),0),MATCH($C$2,MData[#Headers],0))</f>
        <v>316755</v>
      </c>
      <c r="I132" cm="1">
        <f t="array" ref="I132">INDEX(MData[],MATCH(1,(MData[State Abbreviation]=$B132)*(MData[Report Date]=I$112)*(MData[Preliminary or Updated]=$C$3)*(MData[Final Report]=$C$4),0),MATCH($C$2,MData[#Headers],0))</f>
        <v>319318</v>
      </c>
      <c r="J132" cm="1">
        <f t="array" ref="J132">INDEX(MData[],MATCH(1,(MData[State Abbreviation]=$B132)*(MData[Report Date]=J$112)*(MData[Preliminary or Updated]=$C$3)*(MData[Final Report]=$C$4),0),MATCH($C$2,MData[#Headers],0))</f>
        <v>321500</v>
      </c>
      <c r="K132" cm="1">
        <f t="array" ref="K132">INDEX(MData[],MATCH(1,(MData[State Abbreviation]=$B132)*(MData[Report Date]=K$112)*(MData[Preliminary or Updated]=$C$3)*(MData[Final Report]=$C$4),0),MATCH($C$2,MData[#Headers],0))</f>
        <v>323687</v>
      </c>
      <c r="L132" cm="1">
        <f t="array" ref="L132">INDEX(MData[],MATCH(1,(MData[State Abbreviation]=$B132)*(MData[Report Date]=L$112)*(MData[Preliminary or Updated]=$C$3)*(MData[Final Report]=$C$4),0),MATCH($C$2,MData[#Headers],0))</f>
        <v>325876</v>
      </c>
      <c r="M132" cm="1">
        <f t="array" ref="M132">INDEX(MData[],MATCH(1,(MData[State Abbreviation]=$B132)*(MData[Report Date]=M$112)*(MData[Preliminary or Updated]=$C$3)*(MData[Final Report]=$C$4),0),MATCH($C$2,MData[#Headers],0))</f>
        <v>328366</v>
      </c>
      <c r="N132" cm="1">
        <f t="array" ref="N132">INDEX(MData[],MATCH(1,(MData[State Abbreviation]=$B132)*(MData[Report Date]=N$112)*(MData[Preliminary or Updated]=$C$3)*(MData[Final Report]=$C$4),0),MATCH($C$2,MData[#Headers],0))</f>
        <v>330802</v>
      </c>
      <c r="O132" cm="1">
        <f t="array" ref="O132">INDEX(MData[],MATCH(1,(MData[State Abbreviation]=$B132)*(MData[Report Date]=O$112)*(MData[Preliminary or Updated]=$C$3)*(MData[Final Report]=$C$4),0),MATCH($C$2,MData[#Headers],0))</f>
        <v>333501</v>
      </c>
      <c r="P132" cm="1">
        <f t="array" ref="P132">INDEX(MData[],MATCH(1,(MData[State Abbreviation]=$B132)*(MData[Report Date]=P$112)*(MData[Preliminary or Updated]=$C$3)*(MData[Final Report]=$C$4),0),MATCH($C$2,MData[#Headers],0))</f>
        <v>336071</v>
      </c>
      <c r="Q132" cm="1">
        <f t="array" ref="Q132">INDEX(MData[],MATCH(1,(MData[State Abbreviation]=$B132)*(MData[Report Date]=Q$112)*(MData[Preliminary or Updated]=$C$3)*(MData[Final Report]=$C$4),0),MATCH($C$2,MData[#Headers],0))</f>
        <v>338983</v>
      </c>
      <c r="R132" s="15">
        <f t="shared" si="3"/>
        <v>325179.58333333331</v>
      </c>
    </row>
    <row r="133" spans="1:18" x14ac:dyDescent="0.35">
      <c r="A133">
        <v>21</v>
      </c>
      <c r="B133" s="4" t="s">
        <v>101</v>
      </c>
      <c r="C133" t="s">
        <v>102</v>
      </c>
      <c r="D133" s="12" t="str" cm="1">
        <f t="array" ref="D133">INDEX(MData[],MATCH(1,(MData[State Abbreviation]=$B133)*(MData[Report Date]=D$6)*(MData[Preliminary or Updated]=$C$3)*(MData[Final Report]=$C$4),0),MATCH($D$5,MData[#Headers],0))</f>
        <v>Y</v>
      </c>
      <c r="E133" s="12" t="str" cm="1">
        <f t="array" ref="E133">INDEX(MData[],MATCH(1,(MData[State Abbreviation]=$B133)*(MData[Report Date]=E$6)*(MData[Preliminary or Updated]=$C$3)*(MData[Final Report]=$C$4),0),MATCH($D$5,MData[#Headers],0))</f>
        <v>Y</v>
      </c>
      <c r="F133" cm="1">
        <f t="array" ref="F133">INDEX(MData[],MATCH(1,(MData[State Abbreviation]=$B133)*(MData[Report Date]=F$112)*(MData[Preliminary or Updated]=$C$3)*(MData[Final Report]=$C$4),0),MATCH($C$2,MData[#Headers],0))</f>
        <v>1473436</v>
      </c>
      <c r="G133" cm="1">
        <f t="array" ref="G133">INDEX(MData[],MATCH(1,(MData[State Abbreviation]=$B133)*(MData[Report Date]=G$112)*(MData[Preliminary or Updated]=$C$3)*(MData[Final Report]=$C$4),0),MATCH($C$2,MData[#Headers],0))</f>
        <v>1483465</v>
      </c>
      <c r="H133" cm="1">
        <f t="array" ref="H133">INDEX(MData[],MATCH(1,(MData[State Abbreviation]=$B133)*(MData[Report Date]=H$112)*(MData[Preliminary or Updated]=$C$3)*(MData[Final Report]=$C$4),0),MATCH($C$2,MData[#Headers],0))</f>
        <v>1495285</v>
      </c>
      <c r="I133" cm="1">
        <f t="array" ref="I133">INDEX(MData[],MATCH(1,(MData[State Abbreviation]=$B133)*(MData[Report Date]=I$112)*(MData[Preliminary or Updated]=$C$3)*(MData[Final Report]=$C$4),0),MATCH($C$2,MData[#Headers],0))</f>
        <v>1505113</v>
      </c>
      <c r="J133" cm="1">
        <f t="array" ref="J133">INDEX(MData[],MATCH(1,(MData[State Abbreviation]=$B133)*(MData[Report Date]=J$112)*(MData[Preliminary or Updated]=$C$3)*(MData[Final Report]=$C$4),0),MATCH($C$2,MData[#Headers],0))</f>
        <v>1514069</v>
      </c>
      <c r="K133" cm="1">
        <f t="array" ref="K133">INDEX(MData[],MATCH(1,(MData[State Abbreviation]=$B133)*(MData[Report Date]=K$112)*(MData[Preliminary or Updated]=$C$3)*(MData[Final Report]=$C$4),0),MATCH($C$2,MData[#Headers],0))</f>
        <v>1523891</v>
      </c>
      <c r="L133" cm="1">
        <f t="array" ref="L133">INDEX(MData[],MATCH(1,(MData[State Abbreviation]=$B133)*(MData[Report Date]=L$112)*(MData[Preliminary or Updated]=$C$3)*(MData[Final Report]=$C$4),0),MATCH($C$2,MData[#Headers],0))</f>
        <v>1534076</v>
      </c>
      <c r="M133" cm="1">
        <f t="array" ref="M133">INDEX(MData[],MATCH(1,(MData[State Abbreviation]=$B133)*(MData[Report Date]=M$112)*(MData[Preliminary or Updated]=$C$3)*(MData[Final Report]=$C$4),0),MATCH($C$2,MData[#Headers],0))</f>
        <v>1545932</v>
      </c>
      <c r="N133" cm="1">
        <f t="array" ref="N133">INDEX(MData[],MATCH(1,(MData[State Abbreviation]=$B133)*(MData[Report Date]=N$112)*(MData[Preliminary or Updated]=$C$3)*(MData[Final Report]=$C$4),0),MATCH($C$2,MData[#Headers],0))</f>
        <v>1554542</v>
      </c>
      <c r="O133" cm="1">
        <f t="array" ref="O133">INDEX(MData[],MATCH(1,(MData[State Abbreviation]=$B133)*(MData[Report Date]=O$112)*(MData[Preliminary or Updated]=$C$3)*(MData[Final Report]=$C$4),0),MATCH($C$2,MData[#Headers],0))</f>
        <v>1563867</v>
      </c>
      <c r="P133" cm="1">
        <f t="array" ref="P133">INDEX(MData[],MATCH(1,(MData[State Abbreviation]=$B133)*(MData[Report Date]=P$112)*(MData[Preliminary or Updated]=$C$3)*(MData[Final Report]=$C$4),0),MATCH($C$2,MData[#Headers],0))</f>
        <v>1572390</v>
      </c>
      <c r="Q133" cm="1">
        <f t="array" ref="Q133">INDEX(MData[],MATCH(1,(MData[State Abbreviation]=$B133)*(MData[Report Date]=Q$112)*(MData[Preliminary or Updated]=$C$3)*(MData[Final Report]=$C$4),0),MATCH($C$2,MData[#Headers],0))</f>
        <v>1582312</v>
      </c>
      <c r="R133" s="15">
        <f t="shared" si="3"/>
        <v>1529031.5</v>
      </c>
    </row>
    <row r="134" spans="1:18" x14ac:dyDescent="0.35">
      <c r="A134">
        <v>22</v>
      </c>
      <c r="B134" s="4" t="s">
        <v>104</v>
      </c>
      <c r="C134" t="s">
        <v>105</v>
      </c>
      <c r="D134" s="12" t="str" cm="1">
        <f t="array" ref="D134">INDEX(MData[],MATCH(1,(MData[State Abbreviation]=$B134)*(MData[Report Date]=D$6)*(MData[Preliminary or Updated]=$C$3)*(MData[Final Report]=$C$4),0),MATCH($D$5,MData[#Headers],0))</f>
        <v>Y</v>
      </c>
      <c r="E134" s="12" t="str" cm="1">
        <f t="array" ref="E134">INDEX(MData[],MATCH(1,(MData[State Abbreviation]=$B134)*(MData[Report Date]=E$6)*(MData[Preliminary or Updated]=$C$3)*(MData[Final Report]=$C$4),0),MATCH($D$5,MData[#Headers],0))</f>
        <v>Y</v>
      </c>
      <c r="F134" cm="1">
        <f t="array" ref="F134">INDEX(MData[],MATCH(1,(MData[State Abbreviation]=$B134)*(MData[Report Date]=F$112)*(MData[Preliminary or Updated]=$C$3)*(MData[Final Report]=$C$4),0),MATCH($C$2,MData[#Headers],0))</f>
        <v>1741493</v>
      </c>
      <c r="G134" cm="1">
        <f t="array" ref="G134">INDEX(MData[],MATCH(1,(MData[State Abbreviation]=$B134)*(MData[Report Date]=G$112)*(MData[Preliminary or Updated]=$C$3)*(MData[Final Report]=$C$4),0),MATCH($C$2,MData[#Headers],0))</f>
        <v>1749848</v>
      </c>
      <c r="H134" cm="1">
        <f t="array" ref="H134">INDEX(MData[],MATCH(1,(MData[State Abbreviation]=$B134)*(MData[Report Date]=H$112)*(MData[Preliminary or Updated]=$C$3)*(MData[Final Report]=$C$4),0),MATCH($C$2,MData[#Headers],0))</f>
        <v>1760025</v>
      </c>
      <c r="I134" cm="1">
        <f t="array" ref="I134">INDEX(MData[],MATCH(1,(MData[State Abbreviation]=$B134)*(MData[Report Date]=I$112)*(MData[Preliminary or Updated]=$C$3)*(MData[Final Report]=$C$4),0),MATCH($C$2,MData[#Headers],0))</f>
        <v>1769618</v>
      </c>
      <c r="J134" cm="1">
        <f t="array" ref="J134">INDEX(MData[],MATCH(1,(MData[State Abbreviation]=$B134)*(MData[Report Date]=J$112)*(MData[Preliminary or Updated]=$C$3)*(MData[Final Report]=$C$4),0),MATCH($C$2,MData[#Headers],0))</f>
        <v>1773779</v>
      </c>
      <c r="K134" cm="1">
        <f t="array" ref="K134">INDEX(MData[],MATCH(1,(MData[State Abbreviation]=$B134)*(MData[Report Date]=K$112)*(MData[Preliminary or Updated]=$C$3)*(MData[Final Report]=$C$4),0),MATCH($C$2,MData[#Headers],0))</f>
        <v>1789843</v>
      </c>
      <c r="L134" cm="1">
        <f t="array" ref="L134">INDEX(MData[],MATCH(1,(MData[State Abbreviation]=$B134)*(MData[Report Date]=L$112)*(MData[Preliminary or Updated]=$C$3)*(MData[Final Report]=$C$4),0),MATCH($C$2,MData[#Headers],0))</f>
        <v>1797825</v>
      </c>
      <c r="M134" cm="1">
        <f t="array" ref="M134">INDEX(MData[],MATCH(1,(MData[State Abbreviation]=$B134)*(MData[Report Date]=M$112)*(MData[Preliminary or Updated]=$C$3)*(MData[Final Report]=$C$4),0),MATCH($C$2,MData[#Headers],0))</f>
        <v>1810614</v>
      </c>
      <c r="N134" cm="1">
        <f t="array" ref="N134">INDEX(MData[],MATCH(1,(MData[State Abbreviation]=$B134)*(MData[Report Date]=N$112)*(MData[Preliminary or Updated]=$C$3)*(MData[Final Report]=$C$4),0),MATCH($C$2,MData[#Headers],0))</f>
        <v>1822473</v>
      </c>
      <c r="O134" cm="1">
        <f t="array" ref="O134">INDEX(MData[],MATCH(1,(MData[State Abbreviation]=$B134)*(MData[Report Date]=O$112)*(MData[Preliminary or Updated]=$C$3)*(MData[Final Report]=$C$4),0),MATCH($C$2,MData[#Headers],0))</f>
        <v>1833625</v>
      </c>
      <c r="P134" cm="1">
        <f t="array" ref="P134">INDEX(MData[],MATCH(1,(MData[State Abbreviation]=$B134)*(MData[Report Date]=P$112)*(MData[Preliminary or Updated]=$C$3)*(MData[Final Report]=$C$4),0),MATCH($C$2,MData[#Headers],0))</f>
        <v>1845572</v>
      </c>
      <c r="Q134" cm="1">
        <f t="array" ref="Q134">INDEX(MData[],MATCH(1,(MData[State Abbreviation]=$B134)*(MData[Report Date]=Q$112)*(MData[Preliminary or Updated]=$C$3)*(MData[Final Report]=$C$4),0),MATCH($C$2,MData[#Headers],0))</f>
        <v>1853472</v>
      </c>
      <c r="R134" s="15">
        <f t="shared" si="3"/>
        <v>1795682.25</v>
      </c>
    </row>
    <row r="135" spans="1:18" x14ac:dyDescent="0.35">
      <c r="A135">
        <v>23</v>
      </c>
      <c r="B135" s="4" t="s">
        <v>106</v>
      </c>
      <c r="C135" t="s">
        <v>107</v>
      </c>
      <c r="D135" s="12" t="str" cm="1">
        <f t="array" ref="D135">INDEX(MData[],MATCH(1,(MData[State Abbreviation]=$B135)*(MData[Report Date]=D$6)*(MData[Preliminary or Updated]=$C$3)*(MData[Final Report]=$C$4),0),MATCH($D$5,MData[#Headers],0))</f>
        <v>Y</v>
      </c>
      <c r="E135" s="12" t="str" cm="1">
        <f t="array" ref="E135">INDEX(MData[],MATCH(1,(MData[State Abbreviation]=$B135)*(MData[Report Date]=E$6)*(MData[Preliminary or Updated]=$C$3)*(MData[Final Report]=$C$4),0),MATCH($D$5,MData[#Headers],0))</f>
        <v>Y</v>
      </c>
      <c r="F135" cm="1">
        <f t="array" ref="F135">INDEX(MData[],MATCH(1,(MData[State Abbreviation]=$B135)*(MData[Report Date]=F$112)*(MData[Preliminary or Updated]=$C$3)*(MData[Final Report]=$C$4),0),MATCH($C$2,MData[#Headers],0))</f>
        <v>2673268</v>
      </c>
      <c r="G135" cm="1">
        <f t="array" ref="G135">INDEX(MData[],MATCH(1,(MData[State Abbreviation]=$B135)*(MData[Report Date]=G$112)*(MData[Preliminary or Updated]=$C$3)*(MData[Final Report]=$C$4),0),MATCH($C$2,MData[#Headers],0))</f>
        <v>2691150</v>
      </c>
      <c r="H135" cm="1">
        <f t="array" ref="H135">INDEX(MData[],MATCH(1,(MData[State Abbreviation]=$B135)*(MData[Report Date]=H$112)*(MData[Preliminary or Updated]=$C$3)*(MData[Final Report]=$C$4),0),MATCH($C$2,MData[#Headers],0))</f>
        <v>2712050</v>
      </c>
      <c r="I135" cm="1">
        <f t="array" ref="I135">INDEX(MData[],MATCH(1,(MData[State Abbreviation]=$B135)*(MData[Report Date]=I$112)*(MData[Preliminary or Updated]=$C$3)*(MData[Final Report]=$C$4),0),MATCH($C$2,MData[#Headers],0))</f>
        <v>2728077</v>
      </c>
      <c r="J135" cm="1">
        <f t="array" ref="J135">INDEX(MData[],MATCH(1,(MData[State Abbreviation]=$B135)*(MData[Report Date]=J$112)*(MData[Preliminary or Updated]=$C$3)*(MData[Final Report]=$C$4),0),MATCH($C$2,MData[#Headers],0))</f>
        <v>2743108</v>
      </c>
      <c r="K135" cm="1">
        <f t="array" ref="K135">INDEX(MData[],MATCH(1,(MData[State Abbreviation]=$B135)*(MData[Report Date]=K$112)*(MData[Preliminary or Updated]=$C$3)*(MData[Final Report]=$C$4),0),MATCH($C$2,MData[#Headers],0))</f>
        <v>2760007</v>
      </c>
      <c r="L135" cm="1">
        <f t="array" ref="L135">INDEX(MData[],MATCH(1,(MData[State Abbreviation]=$B135)*(MData[Report Date]=L$112)*(MData[Preliminary or Updated]=$C$3)*(MData[Final Report]=$C$4),0),MATCH($C$2,MData[#Headers],0))</f>
        <v>2777203</v>
      </c>
      <c r="M135" cm="1">
        <f t="array" ref="M135">INDEX(MData[],MATCH(1,(MData[State Abbreviation]=$B135)*(MData[Report Date]=M$112)*(MData[Preliminary or Updated]=$C$3)*(MData[Final Report]=$C$4),0),MATCH($C$2,MData[#Headers],0))</f>
        <v>2795904</v>
      </c>
      <c r="N135" cm="1">
        <f t="array" ref="N135">INDEX(MData[],MATCH(1,(MData[State Abbreviation]=$B135)*(MData[Report Date]=N$112)*(MData[Preliminary or Updated]=$C$3)*(MData[Final Report]=$C$4),0),MATCH($C$2,MData[#Headers],0))</f>
        <v>2814135</v>
      </c>
      <c r="O135" cm="1">
        <f t="array" ref="O135">INDEX(MData[],MATCH(1,(MData[State Abbreviation]=$B135)*(MData[Report Date]=O$112)*(MData[Preliminary or Updated]=$C$3)*(MData[Final Report]=$C$4),0),MATCH($C$2,MData[#Headers],0))</f>
        <v>2827706</v>
      </c>
      <c r="P135" cm="1">
        <f t="array" ref="P135">INDEX(MData[],MATCH(1,(MData[State Abbreviation]=$B135)*(MData[Report Date]=P$112)*(MData[Preliminary or Updated]=$C$3)*(MData[Final Report]=$C$4),0),MATCH($C$2,MData[#Headers],0))</f>
        <v>2847018</v>
      </c>
      <c r="Q135" cm="1">
        <f t="array" ref="Q135">INDEX(MData[],MATCH(1,(MData[State Abbreviation]=$B135)*(MData[Report Date]=Q$112)*(MData[Preliminary or Updated]=$C$3)*(MData[Final Report]=$C$4),0),MATCH($C$2,MData[#Headers],0))</f>
        <v>2868500</v>
      </c>
      <c r="R135" s="15">
        <f t="shared" si="3"/>
        <v>2769843.8333333335</v>
      </c>
    </row>
    <row r="136" spans="1:18" x14ac:dyDescent="0.35">
      <c r="A136">
        <v>24</v>
      </c>
      <c r="B136" s="4" t="s">
        <v>110</v>
      </c>
      <c r="C136" t="s">
        <v>111</v>
      </c>
      <c r="D136" s="12" t="str" cm="1">
        <f t="array" ref="D136">INDEX(MData[],MATCH(1,(MData[State Abbreviation]=$B136)*(MData[Report Date]=D$6)*(MData[Preliminary or Updated]=$C$3)*(MData[Final Report]=$C$4),0),MATCH($D$5,MData[#Headers],0))</f>
        <v>Y</v>
      </c>
      <c r="E136" s="12" t="str" cm="1">
        <f t="array" ref="E136">INDEX(MData[],MATCH(1,(MData[State Abbreviation]=$B136)*(MData[Report Date]=E$6)*(MData[Preliminary or Updated]=$C$3)*(MData[Final Report]=$C$4),0),MATCH($D$5,MData[#Headers],0))</f>
        <v>Y</v>
      </c>
      <c r="F136" cm="1">
        <f t="array" ref="F136">INDEX(MData[],MATCH(1,(MData[State Abbreviation]=$B136)*(MData[Report Date]=F$112)*(MData[Preliminary or Updated]=$C$3)*(MData[Final Report]=$C$4),0),MATCH($C$2,MData[#Headers],0))</f>
        <v>1185566</v>
      </c>
      <c r="G136" cm="1">
        <f t="array" ref="G136">INDEX(MData[],MATCH(1,(MData[State Abbreviation]=$B136)*(MData[Report Date]=G$112)*(MData[Preliminary or Updated]=$C$3)*(MData[Final Report]=$C$4),0),MATCH($C$2,MData[#Headers],0))</f>
        <v>1194775</v>
      </c>
      <c r="H136" cm="1">
        <f t="array" ref="H136">INDEX(MData[],MATCH(1,(MData[State Abbreviation]=$B136)*(MData[Report Date]=H$112)*(MData[Preliminary or Updated]=$C$3)*(MData[Final Report]=$C$4),0),MATCH($C$2,MData[#Headers],0))</f>
        <v>1204033</v>
      </c>
      <c r="I136" cm="1">
        <f t="array" ref="I136">INDEX(MData[],MATCH(1,(MData[State Abbreviation]=$B136)*(MData[Report Date]=I$112)*(MData[Preliminary or Updated]=$C$3)*(MData[Final Report]=$C$4),0),MATCH($C$2,MData[#Headers],0))</f>
        <v>1212987</v>
      </c>
      <c r="J136" cm="1">
        <f t="array" ref="J136">INDEX(MData[],MATCH(1,(MData[State Abbreviation]=$B136)*(MData[Report Date]=J$112)*(MData[Preliminary or Updated]=$C$3)*(MData[Final Report]=$C$4),0),MATCH($C$2,MData[#Headers],0))</f>
        <v>1220864</v>
      </c>
      <c r="K136" cm="1">
        <f t="array" ref="K136">INDEX(MData[],MATCH(1,(MData[State Abbreviation]=$B136)*(MData[Report Date]=K$112)*(MData[Preliminary or Updated]=$C$3)*(MData[Final Report]=$C$4),0),MATCH($C$2,MData[#Headers],0))</f>
        <v>1229027</v>
      </c>
      <c r="L136" cm="1">
        <f t="array" ref="L136">INDEX(MData[],MATCH(1,(MData[State Abbreviation]=$B136)*(MData[Report Date]=L$112)*(MData[Preliminary or Updated]=$C$3)*(MData[Final Report]=$C$4),0),MATCH($C$2,MData[#Headers],0))</f>
        <v>1239326</v>
      </c>
      <c r="M136" cm="1">
        <f t="array" ref="M136">INDEX(MData[],MATCH(1,(MData[State Abbreviation]=$B136)*(MData[Report Date]=M$112)*(MData[Preliminary or Updated]=$C$3)*(MData[Final Report]=$C$4),0),MATCH($C$2,MData[#Headers],0))</f>
        <v>1247150</v>
      </c>
      <c r="N136" cm="1">
        <f t="array" ref="N136">INDEX(MData[],MATCH(1,(MData[State Abbreviation]=$B136)*(MData[Report Date]=N$112)*(MData[Preliminary or Updated]=$C$3)*(MData[Final Report]=$C$4),0),MATCH($C$2,MData[#Headers],0))</f>
        <v>1254409</v>
      </c>
      <c r="O136" cm="1">
        <f t="array" ref="O136">INDEX(MData[],MATCH(1,(MData[State Abbreviation]=$B136)*(MData[Report Date]=O$112)*(MData[Preliminary or Updated]=$C$3)*(MData[Final Report]=$C$4),0),MATCH($C$2,MData[#Headers],0))</f>
        <v>1261625</v>
      </c>
      <c r="P136" cm="1">
        <f t="array" ref="P136">INDEX(MData[],MATCH(1,(MData[State Abbreviation]=$B136)*(MData[Report Date]=P$112)*(MData[Preliminary or Updated]=$C$3)*(MData[Final Report]=$C$4),0),MATCH($C$2,MData[#Headers],0))</f>
        <v>1269137</v>
      </c>
      <c r="Q136" cm="1">
        <f t="array" ref="Q136">INDEX(MData[],MATCH(1,(MData[State Abbreviation]=$B136)*(MData[Report Date]=Q$112)*(MData[Preliminary or Updated]=$C$3)*(MData[Final Report]=$C$4),0),MATCH($C$2,MData[#Headers],0))</f>
        <v>1278802</v>
      </c>
      <c r="R136" s="15">
        <f t="shared" si="3"/>
        <v>1233141.75</v>
      </c>
    </row>
    <row r="137" spans="1:18" x14ac:dyDescent="0.35">
      <c r="A137">
        <v>25</v>
      </c>
      <c r="B137" s="4" t="s">
        <v>112</v>
      </c>
      <c r="C137" t="s">
        <v>113</v>
      </c>
      <c r="D137" s="12" t="str" cm="1">
        <f t="array" ref="D137">INDEX(MData[],MATCH(1,(MData[State Abbreviation]=$B137)*(MData[Report Date]=D$6)*(MData[Preliminary or Updated]=$C$3)*(MData[Final Report]=$C$4),0),MATCH($D$5,MData[#Headers],0))</f>
        <v>N</v>
      </c>
      <c r="E137" s="12" t="str" cm="1">
        <f t="array" ref="E137">INDEX(MData[],MATCH(1,(MData[State Abbreviation]=$B137)*(MData[Report Date]=E$6)*(MData[Preliminary or Updated]=$C$3)*(MData[Final Report]=$C$4),0),MATCH($D$5,MData[#Headers],0))</f>
        <v>N</v>
      </c>
      <c r="F137" cm="1">
        <f t="array" ref="F137">INDEX(MData[],MATCH(1,(MData[State Abbreviation]=$B137)*(MData[Report Date]=F$112)*(MData[Preliminary or Updated]=$C$3)*(MData[Final Report]=$C$4),0),MATCH($C$2,MData[#Headers],0))</f>
        <v>661711</v>
      </c>
      <c r="G137" cm="1">
        <f t="array" ref="G137">INDEX(MData[],MATCH(1,(MData[State Abbreviation]=$B137)*(MData[Report Date]=G$112)*(MData[Preliminary or Updated]=$C$3)*(MData[Final Report]=$C$4),0),MATCH($C$2,MData[#Headers],0))</f>
        <v>667880</v>
      </c>
      <c r="H137" cm="1">
        <f t="array" ref="H137">INDEX(MData[],MATCH(1,(MData[State Abbreviation]=$B137)*(MData[Report Date]=H$112)*(MData[Preliminary or Updated]=$C$3)*(MData[Final Report]=$C$4),0),MATCH($C$2,MData[#Headers],0))</f>
        <v>674139</v>
      </c>
      <c r="I137" cm="1">
        <f t="array" ref="I137">INDEX(MData[],MATCH(1,(MData[State Abbreviation]=$B137)*(MData[Report Date]=I$112)*(MData[Preliminary or Updated]=$C$3)*(MData[Final Report]=$C$4),0),MATCH($C$2,MData[#Headers],0))</f>
        <v>679322</v>
      </c>
      <c r="J137" cm="1">
        <f t="array" ref="J137">INDEX(MData[],MATCH(1,(MData[State Abbreviation]=$B137)*(MData[Report Date]=J$112)*(MData[Preliminary or Updated]=$C$3)*(MData[Final Report]=$C$4),0),MATCH($C$2,MData[#Headers],0))</f>
        <v>684203</v>
      </c>
      <c r="K137" cm="1">
        <f t="array" ref="K137">INDEX(MData[],MATCH(1,(MData[State Abbreviation]=$B137)*(MData[Report Date]=K$112)*(MData[Preliminary or Updated]=$C$3)*(MData[Final Report]=$C$4),0),MATCH($C$2,MData[#Headers],0))</f>
        <v>688656</v>
      </c>
      <c r="L137" cm="1">
        <f t="array" ref="L137">INDEX(MData[],MATCH(1,(MData[State Abbreviation]=$B137)*(MData[Report Date]=L$112)*(MData[Preliminary or Updated]=$C$3)*(MData[Final Report]=$C$4),0),MATCH($C$2,MData[#Headers],0))</f>
        <v>693700</v>
      </c>
      <c r="M137" cm="1">
        <f t="array" ref="M137">INDEX(MData[],MATCH(1,(MData[State Abbreviation]=$B137)*(MData[Report Date]=M$112)*(MData[Preliminary or Updated]=$C$3)*(MData[Final Report]=$C$4),0),MATCH($C$2,MData[#Headers],0))</f>
        <v>698969</v>
      </c>
      <c r="N137" cm="1">
        <f t="array" ref="N137">INDEX(MData[],MATCH(1,(MData[State Abbreviation]=$B137)*(MData[Report Date]=N$112)*(MData[Preliminary or Updated]=$C$3)*(MData[Final Report]=$C$4),0),MATCH($C$2,MData[#Headers],0))</f>
        <v>703361</v>
      </c>
      <c r="O137" cm="1">
        <f t="array" ref="O137">INDEX(MData[],MATCH(1,(MData[State Abbreviation]=$B137)*(MData[Report Date]=O$112)*(MData[Preliminary or Updated]=$C$3)*(MData[Final Report]=$C$4),0),MATCH($C$2,MData[#Headers],0))</f>
        <v>706380</v>
      </c>
      <c r="P137" cm="1">
        <f t="array" ref="P137">INDEX(MData[],MATCH(1,(MData[State Abbreviation]=$B137)*(MData[Report Date]=P$112)*(MData[Preliminary or Updated]=$C$3)*(MData[Final Report]=$C$4),0),MATCH($C$2,MData[#Headers],0))</f>
        <v>710576</v>
      </c>
      <c r="Q137" cm="1">
        <f t="array" ref="Q137">INDEX(MData[],MATCH(1,(MData[State Abbreviation]=$B137)*(MData[Report Date]=Q$112)*(MData[Preliminary or Updated]=$C$3)*(MData[Final Report]=$C$4),0),MATCH($C$2,MData[#Headers],0))</f>
        <v>714730</v>
      </c>
      <c r="R137" s="15">
        <f t="shared" si="3"/>
        <v>690302.25</v>
      </c>
    </row>
    <row r="138" spans="1:18" x14ac:dyDescent="0.35">
      <c r="A138">
        <v>26</v>
      </c>
      <c r="B138" s="4" t="s">
        <v>114</v>
      </c>
      <c r="C138" t="s">
        <v>115</v>
      </c>
      <c r="D138" s="12" t="str" cm="1">
        <f t="array" ref="D138">INDEX(MData[],MATCH(1,(MData[State Abbreviation]=$B138)*(MData[Report Date]=D$6)*(MData[Preliminary or Updated]=$C$3)*(MData[Final Report]=$C$4),0),MATCH($D$5,MData[#Headers],0))</f>
        <v>Y</v>
      </c>
      <c r="E138" s="12" t="str" cm="1">
        <f t="array" ref="E138">INDEX(MData[],MATCH(1,(MData[State Abbreviation]=$B138)*(MData[Report Date]=E$6)*(MData[Preliminary or Updated]=$C$3)*(MData[Final Report]=$C$4),0),MATCH($D$5,MData[#Headers],0))</f>
        <v>Y</v>
      </c>
      <c r="F138" cm="1">
        <f t="array" ref="F138">INDEX(MData[],MATCH(1,(MData[State Abbreviation]=$B138)*(MData[Report Date]=F$112)*(MData[Preliminary or Updated]=$C$3)*(MData[Final Report]=$C$4),0),MATCH($C$2,MData[#Headers],0))</f>
        <v>1032349</v>
      </c>
      <c r="G138" cm="1">
        <f t="array" ref="G138">INDEX(MData[],MATCH(1,(MData[State Abbreviation]=$B138)*(MData[Report Date]=G$112)*(MData[Preliminary or Updated]=$C$3)*(MData[Final Report]=$C$4),0),MATCH($C$2,MData[#Headers],0))</f>
        <v>1041689</v>
      </c>
      <c r="H138" cm="1">
        <f t="array" ref="H138">INDEX(MData[],MATCH(1,(MData[State Abbreviation]=$B138)*(MData[Report Date]=H$112)*(MData[Preliminary or Updated]=$C$3)*(MData[Final Report]=$C$4),0),MATCH($C$2,MData[#Headers],0))</f>
        <v>1053270</v>
      </c>
      <c r="I138" cm="1">
        <f t="array" ref="I138">INDEX(MData[],MATCH(1,(MData[State Abbreviation]=$B138)*(MData[Report Date]=I$112)*(MData[Preliminary or Updated]=$C$3)*(MData[Final Report]=$C$4),0),MATCH($C$2,MData[#Headers],0))</f>
        <v>1064572</v>
      </c>
      <c r="J138" cm="1">
        <f t="array" ref="J138">INDEX(MData[],MATCH(1,(MData[State Abbreviation]=$B138)*(MData[Report Date]=J$112)*(MData[Preliminary or Updated]=$C$3)*(MData[Final Report]=$C$4),0),MATCH($C$2,MData[#Headers],0))</f>
        <v>1074189</v>
      </c>
      <c r="K138" cm="1">
        <f t="array" ref="K138">INDEX(MData[],MATCH(1,(MData[State Abbreviation]=$B138)*(MData[Report Date]=K$112)*(MData[Preliminary or Updated]=$C$3)*(MData[Final Report]=$C$4),0),MATCH($C$2,MData[#Headers],0))</f>
        <v>1083907</v>
      </c>
      <c r="L138" cm="1">
        <f t="array" ref="L138">INDEX(MData[],MATCH(1,(MData[State Abbreviation]=$B138)*(MData[Report Date]=L$112)*(MData[Preliminary or Updated]=$C$3)*(MData[Final Report]=$C$4),0),MATCH($C$2,MData[#Headers],0))</f>
        <v>1093102</v>
      </c>
      <c r="M138" cm="1">
        <f t="array" ref="M138">INDEX(MData[],MATCH(1,(MData[State Abbreviation]=$B138)*(MData[Report Date]=M$112)*(MData[Preliminary or Updated]=$C$3)*(MData[Final Report]=$C$4),0),MATCH($C$2,MData[#Headers],0))</f>
        <v>1103454</v>
      </c>
      <c r="N138" cm="1">
        <f t="array" ref="N138">INDEX(MData[],MATCH(1,(MData[State Abbreviation]=$B138)*(MData[Report Date]=N$112)*(MData[Preliminary or Updated]=$C$3)*(MData[Final Report]=$C$4),0),MATCH($C$2,MData[#Headers],0))</f>
        <v>1109531</v>
      </c>
      <c r="O138" cm="1">
        <f t="array" ref="O138">INDEX(MData[],MATCH(1,(MData[State Abbreviation]=$B138)*(MData[Report Date]=O$112)*(MData[Preliminary or Updated]=$C$3)*(MData[Final Report]=$C$4),0),MATCH($C$2,MData[#Headers],0))</f>
        <v>1136697</v>
      </c>
      <c r="P138" cm="1">
        <f t="array" ref="P138">INDEX(MData[],MATCH(1,(MData[State Abbreviation]=$B138)*(MData[Report Date]=P$112)*(MData[Preliminary or Updated]=$C$3)*(MData[Final Report]=$C$4),0),MATCH($C$2,MData[#Headers],0))</f>
        <v>1177651</v>
      </c>
      <c r="Q138" cm="1">
        <f t="array" ref="Q138">INDEX(MData[],MATCH(1,(MData[State Abbreviation]=$B138)*(MData[Report Date]=Q$112)*(MData[Preliminary or Updated]=$C$3)*(MData[Final Report]=$C$4),0),MATCH($C$2,MData[#Headers],0))</f>
        <v>1186274</v>
      </c>
      <c r="R138" s="15">
        <f t="shared" si="3"/>
        <v>1096390.4166666667</v>
      </c>
    </row>
    <row r="139" spans="1:18" x14ac:dyDescent="0.35">
      <c r="A139">
        <v>27</v>
      </c>
      <c r="B139" s="4" t="s">
        <v>116</v>
      </c>
      <c r="C139" t="s">
        <v>117</v>
      </c>
      <c r="D139" s="12" t="str" cm="1">
        <f t="array" ref="D139">INDEX(MData[],MATCH(1,(MData[State Abbreviation]=$B139)*(MData[Report Date]=D$6)*(MData[Preliminary or Updated]=$C$3)*(MData[Final Report]=$C$4),0),MATCH($D$5,MData[#Headers],0))</f>
        <v>Y</v>
      </c>
      <c r="E139" s="12" t="str" cm="1">
        <f t="array" ref="E139">INDEX(MData[],MATCH(1,(MData[State Abbreviation]=$B139)*(MData[Report Date]=E$6)*(MData[Preliminary or Updated]=$C$3)*(MData[Final Report]=$C$4),0),MATCH($D$5,MData[#Headers],0))</f>
        <v>Y</v>
      </c>
      <c r="F139" cm="1">
        <f t="array" ref="F139">INDEX(MData[],MATCH(1,(MData[State Abbreviation]=$B139)*(MData[Report Date]=F$112)*(MData[Preliminary or Updated]=$C$3)*(MData[Final Report]=$C$4),0),MATCH($C$2,MData[#Headers],0))</f>
        <v>281734</v>
      </c>
      <c r="G139" cm="1">
        <f t="array" ref="G139">INDEX(MData[],MATCH(1,(MData[State Abbreviation]=$B139)*(MData[Report Date]=G$112)*(MData[Preliminary or Updated]=$C$3)*(MData[Final Report]=$C$4),0),MATCH($C$2,MData[#Headers],0))</f>
        <v>283599</v>
      </c>
      <c r="H139" cm="1">
        <f t="array" ref="H139">INDEX(MData[],MATCH(1,(MData[State Abbreviation]=$B139)*(MData[Report Date]=H$112)*(MData[Preliminary or Updated]=$C$3)*(MData[Final Report]=$C$4),0),MATCH($C$2,MData[#Headers],0))</f>
        <v>285872</v>
      </c>
      <c r="I139" cm="1">
        <f t="array" ref="I139">INDEX(MData[],MATCH(1,(MData[State Abbreviation]=$B139)*(MData[Report Date]=I$112)*(MData[Preliminary or Updated]=$C$3)*(MData[Final Report]=$C$4),0),MATCH($C$2,MData[#Headers],0))</f>
        <v>287662</v>
      </c>
      <c r="J139" cm="1">
        <f t="array" ref="J139">INDEX(MData[],MATCH(1,(MData[State Abbreviation]=$B139)*(MData[Report Date]=J$112)*(MData[Preliminary or Updated]=$C$3)*(MData[Final Report]=$C$4),0),MATCH($C$2,MData[#Headers],0))</f>
        <v>289800</v>
      </c>
      <c r="K139" cm="1">
        <f t="array" ref="K139">INDEX(MData[],MATCH(1,(MData[State Abbreviation]=$B139)*(MData[Report Date]=K$112)*(MData[Preliminary or Updated]=$C$3)*(MData[Final Report]=$C$4),0),MATCH($C$2,MData[#Headers],0))</f>
        <v>291344</v>
      </c>
      <c r="L139" cm="1">
        <f t="array" ref="L139">INDEX(MData[],MATCH(1,(MData[State Abbreviation]=$B139)*(MData[Report Date]=L$112)*(MData[Preliminary or Updated]=$C$3)*(MData[Final Report]=$C$4),0),MATCH($C$2,MData[#Headers],0))</f>
        <v>291578</v>
      </c>
      <c r="M139" cm="1">
        <f t="array" ref="M139">INDEX(MData[],MATCH(1,(MData[State Abbreviation]=$B139)*(MData[Report Date]=M$112)*(MData[Preliminary or Updated]=$C$3)*(MData[Final Report]=$C$4),0),MATCH($C$2,MData[#Headers],0))</f>
        <v>295377</v>
      </c>
      <c r="N139" cm="1">
        <f t="array" ref="N139">INDEX(MData[],MATCH(1,(MData[State Abbreviation]=$B139)*(MData[Report Date]=N$112)*(MData[Preliminary or Updated]=$C$3)*(MData[Final Report]=$C$4),0),MATCH($C$2,MData[#Headers],0))</f>
        <v>296745</v>
      </c>
      <c r="O139" cm="1">
        <f t="array" ref="O139">INDEX(MData[],MATCH(1,(MData[State Abbreviation]=$B139)*(MData[Report Date]=O$112)*(MData[Preliminary or Updated]=$C$3)*(MData[Final Report]=$C$4),0),MATCH($C$2,MData[#Headers],0))</f>
        <v>298138</v>
      </c>
      <c r="P139" cm="1">
        <f t="array" ref="P139">INDEX(MData[],MATCH(1,(MData[State Abbreviation]=$B139)*(MData[Report Date]=P$112)*(MData[Preliminary or Updated]=$C$3)*(MData[Final Report]=$C$4),0),MATCH($C$2,MData[#Headers],0))</f>
        <v>300303</v>
      </c>
      <c r="Q139" cm="1">
        <f t="array" ref="Q139">INDEX(MData[],MATCH(1,(MData[State Abbreviation]=$B139)*(MData[Report Date]=Q$112)*(MData[Preliminary or Updated]=$C$3)*(MData[Final Report]=$C$4),0),MATCH($C$2,MData[#Headers],0))</f>
        <v>303304</v>
      </c>
      <c r="R139" s="15">
        <f t="shared" si="3"/>
        <v>292121.33333333331</v>
      </c>
    </row>
    <row r="140" spans="1:18" x14ac:dyDescent="0.35">
      <c r="A140">
        <v>28</v>
      </c>
      <c r="B140" s="4" t="s">
        <v>118</v>
      </c>
      <c r="C140" t="s">
        <v>119</v>
      </c>
      <c r="D140" s="12" t="str" cm="1">
        <f t="array" ref="D140">INDEX(MData[],MATCH(1,(MData[State Abbreviation]=$B140)*(MData[Report Date]=D$6)*(MData[Preliminary or Updated]=$C$3)*(MData[Final Report]=$C$4),0),MATCH($D$5,MData[#Headers],0))</f>
        <v>Y</v>
      </c>
      <c r="E140" s="12" t="str" cm="1">
        <f t="array" ref="E140">INDEX(MData[],MATCH(1,(MData[State Abbreviation]=$B140)*(MData[Report Date]=E$6)*(MData[Preliminary or Updated]=$C$3)*(MData[Final Report]=$C$4),0),MATCH($D$5,MData[#Headers],0))</f>
        <v>Y</v>
      </c>
      <c r="F140" cm="1">
        <f t="array" ref="F140">INDEX(MData[],MATCH(1,(MData[State Abbreviation]=$B140)*(MData[Report Date]=F$112)*(MData[Preliminary or Updated]=$C$3)*(MData[Final Report]=$C$4),0),MATCH($C$2,MData[#Headers],0))</f>
        <v>309171</v>
      </c>
      <c r="G140" cm="1">
        <f t="array" ref="G140">INDEX(MData[],MATCH(1,(MData[State Abbreviation]=$B140)*(MData[Report Date]=G$112)*(MData[Preliminary or Updated]=$C$3)*(MData[Final Report]=$C$4),0),MATCH($C$2,MData[#Headers],0))</f>
        <v>313804</v>
      </c>
      <c r="H140" cm="1">
        <f t="array" ref="H140">INDEX(MData[],MATCH(1,(MData[State Abbreviation]=$B140)*(MData[Report Date]=H$112)*(MData[Preliminary or Updated]=$C$3)*(MData[Final Report]=$C$4),0),MATCH($C$2,MData[#Headers],0))</f>
        <v>318626</v>
      </c>
      <c r="I140" cm="1">
        <f t="array" ref="I140">INDEX(MData[],MATCH(1,(MData[State Abbreviation]=$B140)*(MData[Report Date]=I$112)*(MData[Preliminary or Updated]=$C$3)*(MData[Final Report]=$C$4),0),MATCH($C$2,MData[#Headers],0))</f>
        <v>323210</v>
      </c>
      <c r="J140" cm="1">
        <f t="array" ref="J140">INDEX(MData[],MATCH(1,(MData[State Abbreviation]=$B140)*(MData[Report Date]=J$112)*(MData[Preliminary or Updated]=$C$3)*(MData[Final Report]=$C$4),0),MATCH($C$2,MData[#Headers],0))</f>
        <v>327422</v>
      </c>
      <c r="K140" cm="1">
        <f t="array" ref="K140">INDEX(MData[],MATCH(1,(MData[State Abbreviation]=$B140)*(MData[Report Date]=K$112)*(MData[Preliminary or Updated]=$C$3)*(MData[Final Report]=$C$4),0),MATCH($C$2,MData[#Headers],0))</f>
        <v>331028</v>
      </c>
      <c r="L140" cm="1">
        <f t="array" ref="L140">INDEX(MData[],MATCH(1,(MData[State Abbreviation]=$B140)*(MData[Report Date]=L$112)*(MData[Preliminary or Updated]=$C$3)*(MData[Final Report]=$C$4),0),MATCH($C$2,MData[#Headers],0))</f>
        <v>335065</v>
      </c>
      <c r="M140" cm="1">
        <f t="array" ref="M140">INDEX(MData[],MATCH(1,(MData[State Abbreviation]=$B140)*(MData[Report Date]=M$112)*(MData[Preliminary or Updated]=$C$3)*(MData[Final Report]=$C$4),0),MATCH($C$2,MData[#Headers],0))</f>
        <v>339280</v>
      </c>
      <c r="N140" cm="1">
        <f t="array" ref="N140">INDEX(MData[],MATCH(1,(MData[State Abbreviation]=$B140)*(MData[Report Date]=N$112)*(MData[Preliminary or Updated]=$C$3)*(MData[Final Report]=$C$4),0),MATCH($C$2,MData[#Headers],0))</f>
        <v>342683</v>
      </c>
      <c r="O140" cm="1">
        <f t="array" ref="O140">INDEX(MData[],MATCH(1,(MData[State Abbreviation]=$B140)*(MData[Report Date]=O$112)*(MData[Preliminary or Updated]=$C$3)*(MData[Final Report]=$C$4),0),MATCH($C$2,MData[#Headers],0))</f>
        <v>345887</v>
      </c>
      <c r="P140" cm="1">
        <f t="array" ref="P140">INDEX(MData[],MATCH(1,(MData[State Abbreviation]=$B140)*(MData[Report Date]=P$112)*(MData[Preliminary or Updated]=$C$3)*(MData[Final Report]=$C$4),0),MATCH($C$2,MData[#Headers],0))</f>
        <v>350084</v>
      </c>
      <c r="Q140" cm="1">
        <f t="array" ref="Q140">INDEX(MData[],MATCH(1,(MData[State Abbreviation]=$B140)*(MData[Report Date]=Q$112)*(MData[Preliminary or Updated]=$C$3)*(MData[Final Report]=$C$4),0),MATCH($C$2,MData[#Headers],0))</f>
        <v>355314</v>
      </c>
      <c r="R140" s="15">
        <f t="shared" si="3"/>
        <v>332631.16666666669</v>
      </c>
    </row>
    <row r="141" spans="1:18" x14ac:dyDescent="0.35">
      <c r="A141">
        <v>29</v>
      </c>
      <c r="B141" s="4" t="s">
        <v>120</v>
      </c>
      <c r="C141" t="s">
        <v>121</v>
      </c>
      <c r="D141" s="12" t="str" cm="1">
        <f t="array" ref="D141">INDEX(MData[],MATCH(1,(MData[State Abbreviation]=$B141)*(MData[Report Date]=D$6)*(MData[Preliminary or Updated]=$C$3)*(MData[Final Report]=$C$4),0),MATCH($D$5,MData[#Headers],0))</f>
        <v>Y</v>
      </c>
      <c r="E141" s="12" t="str" cm="1">
        <f t="array" ref="E141">INDEX(MData[],MATCH(1,(MData[State Abbreviation]=$B141)*(MData[Report Date]=E$6)*(MData[Preliminary or Updated]=$C$3)*(MData[Final Report]=$C$4),0),MATCH($D$5,MData[#Headers],0))</f>
        <v>Y</v>
      </c>
      <c r="F141" cm="1">
        <f t="array" ref="F141">INDEX(MData[],MATCH(1,(MData[State Abbreviation]=$B141)*(MData[Report Date]=F$112)*(MData[Preliminary or Updated]=$C$3)*(MData[Final Report]=$C$4),0),MATCH($C$2,MData[#Headers],0))</f>
        <v>761359</v>
      </c>
      <c r="G141" cm="1">
        <f t="array" ref="G141">INDEX(MData[],MATCH(1,(MData[State Abbreviation]=$B141)*(MData[Report Date]=G$112)*(MData[Preliminary or Updated]=$C$3)*(MData[Final Report]=$C$4),0),MATCH($C$2,MData[#Headers],0))</f>
        <v>768740</v>
      </c>
      <c r="H141" cm="1">
        <f t="array" ref="H141">INDEX(MData[],MATCH(1,(MData[State Abbreviation]=$B141)*(MData[Report Date]=H$112)*(MData[Preliminary or Updated]=$C$3)*(MData[Final Report]=$C$4),0),MATCH($C$2,MData[#Headers],0))</f>
        <v>777004</v>
      </c>
      <c r="I141" cm="1">
        <f t="array" ref="I141">INDEX(MData[],MATCH(1,(MData[State Abbreviation]=$B141)*(MData[Report Date]=I$112)*(MData[Preliminary or Updated]=$C$3)*(MData[Final Report]=$C$4),0),MATCH($C$2,MData[#Headers],0))</f>
        <v>786142</v>
      </c>
      <c r="J141" cm="1">
        <f t="array" ref="J141">INDEX(MData[],MATCH(1,(MData[State Abbreviation]=$B141)*(MData[Report Date]=J$112)*(MData[Preliminary or Updated]=$C$3)*(MData[Final Report]=$C$4),0),MATCH($C$2,MData[#Headers],0))</f>
        <v>790368</v>
      </c>
      <c r="K141" cm="1">
        <f t="array" ref="K141">INDEX(MData[],MATCH(1,(MData[State Abbreviation]=$B141)*(MData[Report Date]=K$112)*(MData[Preliminary or Updated]=$C$3)*(MData[Final Report]=$C$4),0),MATCH($C$2,MData[#Headers],0))</f>
        <v>794724</v>
      </c>
      <c r="L141" cm="1">
        <f t="array" ref="L141">INDEX(MData[],MATCH(1,(MData[State Abbreviation]=$B141)*(MData[Report Date]=L$112)*(MData[Preliminary or Updated]=$C$3)*(MData[Final Report]=$C$4),0),MATCH($C$2,MData[#Headers],0))</f>
        <v>800436</v>
      </c>
      <c r="M141" cm="1">
        <f t="array" ref="M141">INDEX(MData[],MATCH(1,(MData[State Abbreviation]=$B141)*(MData[Report Date]=M$112)*(MData[Preliminary or Updated]=$C$3)*(MData[Final Report]=$C$4),0),MATCH($C$2,MData[#Headers],0))</f>
        <v>809389</v>
      </c>
      <c r="N141" cm="1">
        <f t="array" ref="N141">INDEX(MData[],MATCH(1,(MData[State Abbreviation]=$B141)*(MData[Report Date]=N$112)*(MData[Preliminary or Updated]=$C$3)*(MData[Final Report]=$C$4),0),MATCH($C$2,MData[#Headers],0))</f>
        <v>816051</v>
      </c>
      <c r="O141" cm="1">
        <f t="array" ref="O141">INDEX(MData[],MATCH(1,(MData[State Abbreviation]=$B141)*(MData[Report Date]=O$112)*(MData[Preliminary or Updated]=$C$3)*(MData[Final Report]=$C$4),0),MATCH($C$2,MData[#Headers],0))</f>
        <v>823371</v>
      </c>
      <c r="P141" cm="1">
        <f t="array" ref="P141">INDEX(MData[],MATCH(1,(MData[State Abbreviation]=$B141)*(MData[Report Date]=P$112)*(MData[Preliminary or Updated]=$C$3)*(MData[Final Report]=$C$4),0),MATCH($C$2,MData[#Headers],0))</f>
        <v>829111</v>
      </c>
      <c r="Q141" cm="1">
        <f t="array" ref="Q141">INDEX(MData[],MATCH(1,(MData[State Abbreviation]=$B141)*(MData[Report Date]=Q$112)*(MData[Preliminary or Updated]=$C$3)*(MData[Final Report]=$C$4),0),MATCH($C$2,MData[#Headers],0))</f>
        <v>835255</v>
      </c>
      <c r="R141" s="15">
        <f t="shared" si="3"/>
        <v>799329.16666666663</v>
      </c>
    </row>
    <row r="142" spans="1:18" x14ac:dyDescent="0.35">
      <c r="A142">
        <v>30</v>
      </c>
      <c r="B142" s="4" t="s">
        <v>122</v>
      </c>
      <c r="C142" t="s">
        <v>123</v>
      </c>
      <c r="D142" s="12" t="str" cm="1">
        <f t="array" ref="D142">INDEX(MData[],MATCH(1,(MData[State Abbreviation]=$B142)*(MData[Report Date]=D$6)*(MData[Preliminary or Updated]=$C$3)*(MData[Final Report]=$C$4),0),MATCH($D$5,MData[#Headers],0))</f>
        <v>Y</v>
      </c>
      <c r="E142" s="12" t="str" cm="1">
        <f t="array" ref="E142">INDEX(MData[],MATCH(1,(MData[State Abbreviation]=$B142)*(MData[Report Date]=E$6)*(MData[Preliminary or Updated]=$C$3)*(MData[Final Report]=$C$4),0),MATCH($D$5,MData[#Headers],0))</f>
        <v>Y</v>
      </c>
      <c r="F142" cm="1">
        <f t="array" ref="F142">INDEX(MData[],MATCH(1,(MData[State Abbreviation]=$B142)*(MData[Report Date]=F$112)*(MData[Preliminary or Updated]=$C$3)*(MData[Final Report]=$C$4),0),MATCH($C$2,MData[#Headers],0))</f>
        <v>215263</v>
      </c>
      <c r="G142" cm="1">
        <f t="array" ref="G142">INDEX(MData[],MATCH(1,(MData[State Abbreviation]=$B142)*(MData[Report Date]=G$112)*(MData[Preliminary or Updated]=$C$3)*(MData[Final Report]=$C$4),0),MATCH($C$2,MData[#Headers],0))</f>
        <v>217023</v>
      </c>
      <c r="H142" cm="1">
        <f t="array" ref="H142">INDEX(MData[],MATCH(1,(MData[State Abbreviation]=$B142)*(MData[Report Date]=H$112)*(MData[Preliminary or Updated]=$C$3)*(MData[Final Report]=$C$4),0),MATCH($C$2,MData[#Headers],0))</f>
        <v>218999</v>
      </c>
      <c r="I142" cm="1">
        <f t="array" ref="I142">INDEX(MData[],MATCH(1,(MData[State Abbreviation]=$B142)*(MData[Report Date]=I$112)*(MData[Preliminary or Updated]=$C$3)*(MData[Final Report]=$C$4),0),MATCH($C$2,MData[#Headers],0))</f>
        <v>220682</v>
      </c>
      <c r="J142" cm="1">
        <f t="array" ref="J142">INDEX(MData[],MATCH(1,(MData[State Abbreviation]=$B142)*(MData[Report Date]=J$112)*(MData[Preliminary or Updated]=$C$3)*(MData[Final Report]=$C$4),0),MATCH($C$2,MData[#Headers],0))</f>
        <v>222041</v>
      </c>
      <c r="K142" cm="1">
        <f t="array" ref="K142">INDEX(MData[],MATCH(1,(MData[State Abbreviation]=$B142)*(MData[Report Date]=K$112)*(MData[Preliminary or Updated]=$C$3)*(MData[Final Report]=$C$4),0),MATCH($C$2,MData[#Headers],0))</f>
        <v>223380</v>
      </c>
      <c r="L142" cm="1">
        <f t="array" ref="L142">INDEX(MData[],MATCH(1,(MData[State Abbreviation]=$B142)*(MData[Report Date]=L$112)*(MData[Preliminary or Updated]=$C$3)*(MData[Final Report]=$C$4),0),MATCH($C$2,MData[#Headers],0))</f>
        <v>225025</v>
      </c>
      <c r="M142" cm="1">
        <f t="array" ref="M142">INDEX(MData[],MATCH(1,(MData[State Abbreviation]=$B142)*(MData[Report Date]=M$112)*(MData[Preliminary or Updated]=$C$3)*(MData[Final Report]=$C$4),0),MATCH($C$2,MData[#Headers],0))</f>
        <v>226428</v>
      </c>
      <c r="N142" cm="1">
        <f t="array" ref="N142">INDEX(MData[],MATCH(1,(MData[State Abbreviation]=$B142)*(MData[Report Date]=N$112)*(MData[Preliminary or Updated]=$C$3)*(MData[Final Report]=$C$4),0),MATCH($C$2,MData[#Headers],0))</f>
        <v>230085</v>
      </c>
      <c r="O142" cm="1">
        <f t="array" ref="O142">INDEX(MData[],MATCH(1,(MData[State Abbreviation]=$B142)*(MData[Report Date]=O$112)*(MData[Preliminary or Updated]=$C$3)*(MData[Final Report]=$C$4),0),MATCH($C$2,MData[#Headers],0))</f>
        <v>231312</v>
      </c>
      <c r="P142" cm="1">
        <f t="array" ref="P142">INDEX(MData[],MATCH(1,(MData[State Abbreviation]=$B142)*(MData[Report Date]=P$112)*(MData[Preliminary or Updated]=$C$3)*(MData[Final Report]=$C$4),0),MATCH($C$2,MData[#Headers],0))</f>
        <v>233812</v>
      </c>
      <c r="Q142" cm="1">
        <f t="array" ref="Q142">INDEX(MData[],MATCH(1,(MData[State Abbreviation]=$B142)*(MData[Report Date]=Q$112)*(MData[Preliminary or Updated]=$C$3)*(MData[Final Report]=$C$4),0),MATCH($C$2,MData[#Headers],0))</f>
        <v>236195</v>
      </c>
      <c r="R142" s="15">
        <f t="shared" si="3"/>
        <v>225020.41666666666</v>
      </c>
    </row>
    <row r="143" spans="1:18" x14ac:dyDescent="0.35">
      <c r="A143">
        <v>31</v>
      </c>
      <c r="B143" s="4" t="s">
        <v>125</v>
      </c>
      <c r="C143" t="s">
        <v>126</v>
      </c>
      <c r="D143" s="12" t="str" cm="1">
        <f t="array" ref="D143">INDEX(MData[],MATCH(1,(MData[State Abbreviation]=$B143)*(MData[Report Date]=D$6)*(MData[Preliminary or Updated]=$C$3)*(MData[Final Report]=$C$4),0),MATCH($D$5,MData[#Headers],0))</f>
        <v>Y</v>
      </c>
      <c r="E143" s="12" t="str" cm="1">
        <f t="array" ref="E143">INDEX(MData[],MATCH(1,(MData[State Abbreviation]=$B143)*(MData[Report Date]=E$6)*(MData[Preliminary or Updated]=$C$3)*(MData[Final Report]=$C$4),0),MATCH($D$5,MData[#Headers],0))</f>
        <v>Y</v>
      </c>
      <c r="F143" cm="1">
        <f t="array" ref="F143">INDEX(MData[],MATCH(1,(MData[State Abbreviation]=$B143)*(MData[Report Date]=F$112)*(MData[Preliminary or Updated]=$C$3)*(MData[Final Report]=$C$4),0),MATCH($C$2,MData[#Headers],0))</f>
        <v>1928852</v>
      </c>
      <c r="G143" cm="1">
        <f t="array" ref="G143">INDEX(MData[],MATCH(1,(MData[State Abbreviation]=$B143)*(MData[Report Date]=G$112)*(MData[Preliminary or Updated]=$C$3)*(MData[Final Report]=$C$4),0),MATCH($C$2,MData[#Headers],0))</f>
        <v>1947562</v>
      </c>
      <c r="H143" cm="1">
        <f t="array" ref="H143">INDEX(MData[],MATCH(1,(MData[State Abbreviation]=$B143)*(MData[Report Date]=H$112)*(MData[Preliminary or Updated]=$C$3)*(MData[Final Report]=$C$4),0),MATCH($C$2,MData[#Headers],0))</f>
        <v>1957939</v>
      </c>
      <c r="I143" cm="1">
        <f t="array" ref="I143">INDEX(MData[],MATCH(1,(MData[State Abbreviation]=$B143)*(MData[Report Date]=I$112)*(MData[Preliminary or Updated]=$C$3)*(MData[Final Report]=$C$4),0),MATCH($C$2,MData[#Headers],0))</f>
        <v>1972968</v>
      </c>
      <c r="J143" cm="1">
        <f t="array" ref="J143">INDEX(MData[],MATCH(1,(MData[State Abbreviation]=$B143)*(MData[Report Date]=J$112)*(MData[Preliminary or Updated]=$C$3)*(MData[Final Report]=$C$4),0),MATCH($C$2,MData[#Headers],0))</f>
        <v>1985965</v>
      </c>
      <c r="K143" cm="1">
        <f t="array" ref="K143">INDEX(MData[],MATCH(1,(MData[State Abbreviation]=$B143)*(MData[Report Date]=K$112)*(MData[Preliminary or Updated]=$C$3)*(MData[Final Report]=$C$4),0),MATCH($C$2,MData[#Headers],0))</f>
        <v>1994023</v>
      </c>
      <c r="L143" cm="1">
        <f t="array" ref="L143">INDEX(MData[],MATCH(1,(MData[State Abbreviation]=$B143)*(MData[Report Date]=L$112)*(MData[Preliminary or Updated]=$C$3)*(MData[Final Report]=$C$4),0),MATCH($C$2,MData[#Headers],0))</f>
        <v>2007346</v>
      </c>
      <c r="M143" cm="1">
        <f t="array" ref="M143">INDEX(MData[],MATCH(1,(MData[State Abbreviation]=$B143)*(MData[Report Date]=M$112)*(MData[Preliminary or Updated]=$C$3)*(MData[Final Report]=$C$4),0),MATCH($C$2,MData[#Headers],0))</f>
        <v>2022005</v>
      </c>
      <c r="N143" cm="1">
        <f t="array" ref="N143">INDEX(MData[],MATCH(1,(MData[State Abbreviation]=$B143)*(MData[Report Date]=N$112)*(MData[Preliminary or Updated]=$C$3)*(MData[Final Report]=$C$4),0),MATCH($C$2,MData[#Headers],0))</f>
        <v>2033969</v>
      </c>
      <c r="O143" cm="1">
        <f t="array" ref="O143">INDEX(MData[],MATCH(1,(MData[State Abbreviation]=$B143)*(MData[Report Date]=O$112)*(MData[Preliminary or Updated]=$C$3)*(MData[Final Report]=$C$4),0),MATCH($C$2,MData[#Headers],0))</f>
        <v>2043566</v>
      </c>
      <c r="P143" cm="1">
        <f t="array" ref="P143">INDEX(MData[],MATCH(1,(MData[State Abbreviation]=$B143)*(MData[Report Date]=P$112)*(MData[Preliminary or Updated]=$C$3)*(MData[Final Report]=$C$4),0),MATCH($C$2,MData[#Headers],0))</f>
        <v>2056855</v>
      </c>
      <c r="Q143" cm="1">
        <f t="array" ref="Q143">INDEX(MData[],MATCH(1,(MData[State Abbreviation]=$B143)*(MData[Report Date]=Q$112)*(MData[Preliminary or Updated]=$C$3)*(MData[Final Report]=$C$4),0),MATCH($C$2,MData[#Headers],0))</f>
        <v>2068050</v>
      </c>
      <c r="R143" s="15">
        <f t="shared" si="3"/>
        <v>2001591.6666666667</v>
      </c>
    </row>
    <row r="144" spans="1:18" x14ac:dyDescent="0.35">
      <c r="A144">
        <v>32</v>
      </c>
      <c r="B144" s="4" t="s">
        <v>130</v>
      </c>
      <c r="C144" t="s">
        <v>131</v>
      </c>
      <c r="D144" s="12" t="str" cm="1">
        <f t="array" ref="D144">INDEX(MData[],MATCH(1,(MData[State Abbreviation]=$B144)*(MData[Report Date]=D$6)*(MData[Preliminary or Updated]=$C$3)*(MData[Final Report]=$C$4),0),MATCH($D$5,MData[#Headers],0))</f>
        <v>Y</v>
      </c>
      <c r="E144" s="12" t="str" cm="1">
        <f t="array" ref="E144">INDEX(MData[],MATCH(1,(MData[State Abbreviation]=$B144)*(MData[Report Date]=E$6)*(MData[Preliminary or Updated]=$C$3)*(MData[Final Report]=$C$4),0),MATCH($D$5,MData[#Headers],0))</f>
        <v>Y</v>
      </c>
      <c r="F144" cm="1">
        <f t="array" ref="F144">INDEX(MData[],MATCH(1,(MData[State Abbreviation]=$B144)*(MData[Report Date]=F$112)*(MData[Preliminary or Updated]=$C$3)*(MData[Final Report]=$C$4),0),MATCH($C$2,MData[#Headers],0))</f>
        <v>823477</v>
      </c>
      <c r="G144" cm="1">
        <f t="array" ref="G144">INDEX(MData[],MATCH(1,(MData[State Abbreviation]=$B144)*(MData[Report Date]=G$112)*(MData[Preliminary or Updated]=$C$3)*(MData[Final Report]=$C$4),0),MATCH($C$2,MData[#Headers],0))</f>
        <v>827596</v>
      </c>
      <c r="H144" cm="1">
        <f t="array" ref="H144">INDEX(MData[],MATCH(1,(MData[State Abbreviation]=$B144)*(MData[Report Date]=H$112)*(MData[Preliminary or Updated]=$C$3)*(MData[Final Report]=$C$4),0),MATCH($C$2,MData[#Headers],0))</f>
        <v>832099</v>
      </c>
      <c r="I144" cm="1">
        <f t="array" ref="I144">INDEX(MData[],MATCH(1,(MData[State Abbreviation]=$B144)*(MData[Report Date]=I$112)*(MData[Preliminary or Updated]=$C$3)*(MData[Final Report]=$C$4),0),MATCH($C$2,MData[#Headers],0))</f>
        <v>835888</v>
      </c>
      <c r="J144" cm="1">
        <f t="array" ref="J144">INDEX(MData[],MATCH(1,(MData[State Abbreviation]=$B144)*(MData[Report Date]=J$112)*(MData[Preliminary or Updated]=$C$3)*(MData[Final Report]=$C$4),0),MATCH($C$2,MData[#Headers],0))</f>
        <v>838590</v>
      </c>
      <c r="K144" cm="1">
        <f t="array" ref="K144">INDEX(MData[],MATCH(1,(MData[State Abbreviation]=$B144)*(MData[Report Date]=K$112)*(MData[Preliminary or Updated]=$C$3)*(MData[Final Report]=$C$4),0),MATCH($C$2,MData[#Headers],0))</f>
        <v>842999</v>
      </c>
      <c r="L144" cm="1">
        <f t="array" ref="L144">INDEX(MData[],MATCH(1,(MData[State Abbreviation]=$B144)*(MData[Report Date]=L$112)*(MData[Preliminary or Updated]=$C$3)*(MData[Final Report]=$C$4),0),MATCH($C$2,MData[#Headers],0))</f>
        <v>847066</v>
      </c>
      <c r="M144" cm="1">
        <f t="array" ref="M144">INDEX(MData[],MATCH(1,(MData[State Abbreviation]=$B144)*(MData[Report Date]=M$112)*(MData[Preliminary or Updated]=$C$3)*(MData[Final Report]=$C$4),0),MATCH($C$2,MData[#Headers],0))</f>
        <v>852135</v>
      </c>
      <c r="N144" cm="1">
        <f t="array" ref="N144">INDEX(MData[],MATCH(1,(MData[State Abbreviation]=$B144)*(MData[Report Date]=N$112)*(MData[Preliminary or Updated]=$C$3)*(MData[Final Report]=$C$4),0),MATCH($C$2,MData[#Headers],0))</f>
        <v>855781</v>
      </c>
      <c r="O144" cm="1">
        <f t="array" ref="O144">INDEX(MData[],MATCH(1,(MData[State Abbreviation]=$B144)*(MData[Report Date]=O$112)*(MData[Preliminary or Updated]=$C$3)*(MData[Final Report]=$C$4),0),MATCH($C$2,MData[#Headers],0))</f>
        <v>857931</v>
      </c>
      <c r="P144" cm="1">
        <f t="array" ref="P144">INDEX(MData[],MATCH(1,(MData[State Abbreviation]=$B144)*(MData[Report Date]=P$112)*(MData[Preliminary or Updated]=$C$3)*(MData[Final Report]=$C$4),0),MATCH($C$2,MData[#Headers],0))</f>
        <v>861297</v>
      </c>
      <c r="Q144" cm="1">
        <f t="array" ref="Q144">INDEX(MData[],MATCH(1,(MData[State Abbreviation]=$B144)*(MData[Report Date]=Q$112)*(MData[Preliminary or Updated]=$C$3)*(MData[Final Report]=$C$4),0),MATCH($C$2,MData[#Headers],0))</f>
        <v>866606</v>
      </c>
      <c r="R144" s="15">
        <f t="shared" si="3"/>
        <v>845122.08333333337</v>
      </c>
    </row>
    <row r="145" spans="1:18" x14ac:dyDescent="0.35">
      <c r="A145">
        <v>33</v>
      </c>
      <c r="B145" s="5" t="s">
        <v>132</v>
      </c>
      <c r="C145" t="s">
        <v>133</v>
      </c>
      <c r="D145" s="12" t="str" cm="1">
        <f t="array" ref="D145">INDEX(MData[],MATCH(1,(MData[State Abbreviation]=$B145)*(MData[Report Date]=D$6)*(MData[Preliminary or Updated]=$C$3)*(MData[Final Report]=$C$4),0),MATCH($D$5,MData[#Headers],0))</f>
        <v>Y</v>
      </c>
      <c r="E145" s="12" t="str" cm="1">
        <f t="array" ref="E145">INDEX(MData[],MATCH(1,(MData[State Abbreviation]=$B145)*(MData[Report Date]=E$6)*(MData[Preliminary or Updated]=$C$3)*(MData[Final Report]=$C$4),0),MATCH($D$5,MData[#Headers],0))</f>
        <v>Y</v>
      </c>
      <c r="F145" cm="1">
        <f t="array" ref="F145">INDEX(MData[],MATCH(1,(MData[State Abbreviation]=$B145)*(MData[Report Date]=F$112)*(MData[Preliminary or Updated]=$C$3)*(MData[Final Report]=$C$4),0),MATCH($C$2,MData[#Headers],0))</f>
        <v>6736808</v>
      </c>
      <c r="G145" cm="1">
        <f t="array" ref="G145">INDEX(MData[],MATCH(1,(MData[State Abbreviation]=$B145)*(MData[Report Date]=G$112)*(MData[Preliminary or Updated]=$C$3)*(MData[Final Report]=$C$4),0),MATCH($C$2,MData[#Headers],0))</f>
        <v>6738949</v>
      </c>
      <c r="H145" cm="1">
        <f t="array" ref="H145">INDEX(MData[],MATCH(1,(MData[State Abbreviation]=$B145)*(MData[Report Date]=H$112)*(MData[Preliminary or Updated]=$C$3)*(MData[Final Report]=$C$4),0),MATCH($C$2,MData[#Headers],0))</f>
        <v>6802922</v>
      </c>
      <c r="I145" cm="1">
        <f t="array" ref="I145">INDEX(MData[],MATCH(1,(MData[State Abbreviation]=$B145)*(MData[Report Date]=I$112)*(MData[Preliminary or Updated]=$C$3)*(MData[Final Report]=$C$4),0),MATCH($C$2,MData[#Headers],0))</f>
        <v>6834330</v>
      </c>
      <c r="J145" cm="1">
        <f t="array" ref="J145">INDEX(MData[],MATCH(1,(MData[State Abbreviation]=$B145)*(MData[Report Date]=J$112)*(MData[Preliminary or Updated]=$C$3)*(MData[Final Report]=$C$4),0),MATCH($C$2,MData[#Headers],0))</f>
        <v>6838689</v>
      </c>
      <c r="K145" cm="1">
        <f t="array" ref="K145">INDEX(MData[],MATCH(1,(MData[State Abbreviation]=$B145)*(MData[Report Date]=K$112)*(MData[Preliminary or Updated]=$C$3)*(MData[Final Report]=$C$4),0),MATCH($C$2,MData[#Headers],0))</f>
        <v>6874527</v>
      </c>
      <c r="L145" cm="1">
        <f t="array" ref="L145">INDEX(MData[],MATCH(1,(MData[State Abbreviation]=$B145)*(MData[Report Date]=L$112)*(MData[Preliminary or Updated]=$C$3)*(MData[Final Report]=$C$4),0),MATCH($C$2,MData[#Headers],0))</f>
        <v>6910492</v>
      </c>
      <c r="M145" cm="1">
        <f t="array" ref="M145">INDEX(MData[],MATCH(1,(MData[State Abbreviation]=$B145)*(MData[Report Date]=M$112)*(MData[Preliminary or Updated]=$C$3)*(MData[Final Report]=$C$4),0),MATCH($C$2,MData[#Headers],0))</f>
        <v>6939738</v>
      </c>
      <c r="N145" cm="1">
        <f t="array" ref="N145">INDEX(MData[],MATCH(1,(MData[State Abbreviation]=$B145)*(MData[Report Date]=N$112)*(MData[Preliminary or Updated]=$C$3)*(MData[Final Report]=$C$4),0),MATCH($C$2,MData[#Headers],0))</f>
        <v>6980050</v>
      </c>
      <c r="O145" cm="1">
        <f t="array" ref="O145">INDEX(MData[],MATCH(1,(MData[State Abbreviation]=$B145)*(MData[Report Date]=O$112)*(MData[Preliminary or Updated]=$C$3)*(MData[Final Report]=$C$4),0),MATCH($C$2,MData[#Headers],0))</f>
        <v>7014267</v>
      </c>
      <c r="P145" cm="1">
        <f t="array" ref="P145">INDEX(MData[],MATCH(1,(MData[State Abbreviation]=$B145)*(MData[Report Date]=P$112)*(MData[Preliminary or Updated]=$C$3)*(MData[Final Report]=$C$4),0),MATCH($C$2,MData[#Headers],0))</f>
        <v>7034181</v>
      </c>
      <c r="Q145" cm="1">
        <f t="array" ref="Q145">INDEX(MData[],MATCH(1,(MData[State Abbreviation]=$B145)*(MData[Report Date]=Q$112)*(MData[Preliminary or Updated]=$C$3)*(MData[Final Report]=$C$4),0),MATCH($C$2,MData[#Headers],0))</f>
        <v>7078662</v>
      </c>
      <c r="R145" s="15">
        <f t="shared" si="3"/>
        <v>6898634.583333333</v>
      </c>
    </row>
    <row r="146" spans="1:18" x14ac:dyDescent="0.35">
      <c r="A146">
        <v>34</v>
      </c>
      <c r="B146" s="5" t="s">
        <v>135</v>
      </c>
      <c r="C146" t="s">
        <v>136</v>
      </c>
      <c r="D146" s="12" t="str" cm="1">
        <f t="array" ref="D146">INDEX(MData[],MATCH(1,(MData[State Abbreviation]=$B146)*(MData[Report Date]=D$6)*(MData[Preliminary or Updated]=$C$3)*(MData[Final Report]=$C$4),0),MATCH($D$5,MData[#Headers],0))</f>
        <v>Y</v>
      </c>
      <c r="E146" s="12" t="str" cm="1">
        <f t="array" ref="E146">INDEX(MData[],MATCH(1,(MData[State Abbreviation]=$B146)*(MData[Report Date]=E$6)*(MData[Preliminary or Updated]=$C$3)*(MData[Final Report]=$C$4),0),MATCH($D$5,MData[#Headers],0))</f>
        <v>Y</v>
      </c>
      <c r="F146" cm="1">
        <f t="array" ref="F146">INDEX(MData[],MATCH(1,(MData[State Abbreviation]=$B146)*(MData[Report Date]=F$112)*(MData[Preliminary or Updated]=$C$3)*(MData[Final Report]=$C$4),0),MATCH($C$2,MData[#Headers],0))</f>
        <v>2023562</v>
      </c>
      <c r="G146" cm="1">
        <f t="array" ref="G146">INDEX(MData[],MATCH(1,(MData[State Abbreviation]=$B146)*(MData[Report Date]=G$112)*(MData[Preliminary or Updated]=$C$3)*(MData[Final Report]=$C$4),0),MATCH($C$2,MData[#Headers],0))</f>
        <v>2040968</v>
      </c>
      <c r="H146" cm="1">
        <f t="array" ref="H146">INDEX(MData[],MATCH(1,(MData[State Abbreviation]=$B146)*(MData[Report Date]=H$112)*(MData[Preliminary or Updated]=$C$3)*(MData[Final Report]=$C$4),0),MATCH($C$2,MData[#Headers],0))</f>
        <v>2052408</v>
      </c>
      <c r="I146" cm="1">
        <f t="array" ref="I146">INDEX(MData[],MATCH(1,(MData[State Abbreviation]=$B146)*(MData[Report Date]=I$112)*(MData[Preliminary or Updated]=$C$3)*(MData[Final Report]=$C$4),0),MATCH($C$2,MData[#Headers],0))</f>
        <v>2064828</v>
      </c>
      <c r="J146" cm="1">
        <f t="array" ref="J146">INDEX(MData[],MATCH(1,(MData[State Abbreviation]=$B146)*(MData[Report Date]=J$112)*(MData[Preliminary or Updated]=$C$3)*(MData[Final Report]=$C$4),0),MATCH($C$2,MData[#Headers],0))</f>
        <v>2081129</v>
      </c>
      <c r="K146" cm="1">
        <f t="array" ref="K146">INDEX(MData[],MATCH(1,(MData[State Abbreviation]=$B146)*(MData[Report Date]=K$112)*(MData[Preliminary or Updated]=$C$3)*(MData[Final Report]=$C$4),0),MATCH($C$2,MData[#Headers],0))</f>
        <v>2094538</v>
      </c>
      <c r="L146" cm="1">
        <f t="array" ref="L146">INDEX(MData[],MATCH(1,(MData[State Abbreviation]=$B146)*(MData[Report Date]=L$112)*(MData[Preliminary or Updated]=$C$3)*(MData[Final Report]=$C$4),0),MATCH($C$2,MData[#Headers],0))</f>
        <v>2108582</v>
      </c>
      <c r="M146" cm="1">
        <f t="array" ref="M146">INDEX(MData[],MATCH(1,(MData[State Abbreviation]=$B146)*(MData[Report Date]=M$112)*(MData[Preliminary or Updated]=$C$3)*(MData[Final Report]=$C$4),0),MATCH($C$2,MData[#Headers],0))</f>
        <v>2123424</v>
      </c>
      <c r="N146" cm="1">
        <f t="array" ref="N146">INDEX(MData[],MATCH(1,(MData[State Abbreviation]=$B146)*(MData[Report Date]=N$112)*(MData[Preliminary or Updated]=$C$3)*(MData[Final Report]=$C$4),0),MATCH($C$2,MData[#Headers],0))</f>
        <v>2136308</v>
      </c>
      <c r="O146" cm="1">
        <f t="array" ref="O146">INDEX(MData[],MATCH(1,(MData[State Abbreviation]=$B146)*(MData[Report Date]=O$112)*(MData[Preliminary or Updated]=$C$3)*(MData[Final Report]=$C$4),0),MATCH($C$2,MData[#Headers],0))</f>
        <v>2148710</v>
      </c>
      <c r="P146" cm="1">
        <f t="array" ref="P146">INDEX(MData[],MATCH(1,(MData[State Abbreviation]=$B146)*(MData[Report Date]=P$112)*(MData[Preliminary or Updated]=$C$3)*(MData[Final Report]=$C$4),0),MATCH($C$2,MData[#Headers],0))</f>
        <v>2162553</v>
      </c>
      <c r="Q146" cm="1">
        <f t="array" ref="Q146">INDEX(MData[],MATCH(1,(MData[State Abbreviation]=$B146)*(MData[Report Date]=Q$112)*(MData[Preliminary or Updated]=$C$3)*(MData[Final Report]=$C$4),0),MATCH($C$2,MData[#Headers],0))</f>
        <v>2175661</v>
      </c>
      <c r="R146" s="15">
        <f t="shared" si="3"/>
        <v>2101055.9166666665</v>
      </c>
    </row>
    <row r="147" spans="1:18" x14ac:dyDescent="0.35">
      <c r="A147">
        <v>35</v>
      </c>
      <c r="B147" s="5" t="s">
        <v>137</v>
      </c>
      <c r="C147" t="s">
        <v>138</v>
      </c>
      <c r="D147" s="12" t="str" cm="1">
        <f t="array" ref="D147">INDEX(MData[],MATCH(1,(MData[State Abbreviation]=$B147)*(MData[Report Date]=D$6)*(MData[Preliminary or Updated]=$C$3)*(MData[Final Report]=$C$4),0),MATCH($D$5,MData[#Headers],0))</f>
        <v>Y</v>
      </c>
      <c r="E147" s="12" t="str" cm="1">
        <f t="array" ref="E147">INDEX(MData[],MATCH(1,(MData[State Abbreviation]=$B147)*(MData[Report Date]=E$6)*(MData[Preliminary or Updated]=$C$3)*(MData[Final Report]=$C$4),0),MATCH($D$5,MData[#Headers],0))</f>
        <v>Y</v>
      </c>
      <c r="F147" cm="1">
        <f t="array" ref="F147">INDEX(MData[],MATCH(1,(MData[State Abbreviation]=$B147)*(MData[Report Date]=F$112)*(MData[Preliminary or Updated]=$C$3)*(MData[Final Report]=$C$4),0),MATCH($C$2,MData[#Headers],0))</f>
        <v>107490</v>
      </c>
      <c r="G147" cm="1">
        <f t="array" ref="G147">INDEX(MData[],MATCH(1,(MData[State Abbreviation]=$B147)*(MData[Report Date]=G$112)*(MData[Preliminary or Updated]=$C$3)*(MData[Final Report]=$C$4),0),MATCH($C$2,MData[#Headers],0))</f>
        <v>108342</v>
      </c>
      <c r="H147" cm="1">
        <f t="array" ref="H147">INDEX(MData[],MATCH(1,(MData[State Abbreviation]=$B147)*(MData[Report Date]=H$112)*(MData[Preliminary or Updated]=$C$3)*(MData[Final Report]=$C$4),0),MATCH($C$2,MData[#Headers],0))</f>
        <v>110449</v>
      </c>
      <c r="I147" cm="1">
        <f t="array" ref="I147">INDEX(MData[],MATCH(1,(MData[State Abbreviation]=$B147)*(MData[Report Date]=I$112)*(MData[Preliminary or Updated]=$C$3)*(MData[Final Report]=$C$4),0),MATCH($C$2,MData[#Headers],0))</f>
        <v>111087</v>
      </c>
      <c r="J147" cm="1">
        <f t="array" ref="J147">INDEX(MData[],MATCH(1,(MData[State Abbreviation]=$B147)*(MData[Report Date]=J$112)*(MData[Preliminary or Updated]=$C$3)*(MData[Final Report]=$C$4),0),MATCH($C$2,MData[#Headers],0))</f>
        <v>111357</v>
      </c>
      <c r="K147" cm="1">
        <f t="array" ref="K147">INDEX(MData[],MATCH(1,(MData[State Abbreviation]=$B147)*(MData[Report Date]=K$112)*(MData[Preliminary or Updated]=$C$3)*(MData[Final Report]=$C$4),0),MATCH($C$2,MData[#Headers],0))</f>
        <v>114242</v>
      </c>
      <c r="L147" cm="1">
        <f t="array" ref="L147">INDEX(MData[],MATCH(1,(MData[State Abbreviation]=$B147)*(MData[Report Date]=L$112)*(MData[Preliminary or Updated]=$C$3)*(MData[Final Report]=$C$4),0),MATCH($C$2,MData[#Headers],0))</f>
        <v>113589</v>
      </c>
      <c r="M147" cm="1">
        <f t="array" ref="M147">INDEX(MData[],MATCH(1,(MData[State Abbreviation]=$B147)*(MData[Report Date]=M$112)*(MData[Preliminary or Updated]=$C$3)*(MData[Final Report]=$C$4),0),MATCH($C$2,MData[#Headers],0))</f>
        <v>113810</v>
      </c>
      <c r="N147" cm="1">
        <f t="array" ref="N147">INDEX(MData[],MATCH(1,(MData[State Abbreviation]=$B147)*(MData[Report Date]=N$112)*(MData[Preliminary or Updated]=$C$3)*(MData[Final Report]=$C$4),0),MATCH($C$2,MData[#Headers],0))</f>
        <v>114093</v>
      </c>
      <c r="O147" cm="1">
        <f t="array" ref="O147">INDEX(MData[],MATCH(1,(MData[State Abbreviation]=$B147)*(MData[Report Date]=O$112)*(MData[Preliminary or Updated]=$C$3)*(MData[Final Report]=$C$4),0),MATCH($C$2,MData[#Headers],0))</f>
        <v>115983</v>
      </c>
      <c r="P147" cm="1">
        <f t="array" ref="P147">INDEX(MData[],MATCH(1,(MData[State Abbreviation]=$B147)*(MData[Report Date]=P$112)*(MData[Preliminary or Updated]=$C$3)*(MData[Final Report]=$C$4),0),MATCH($C$2,MData[#Headers],0))</f>
        <v>117159</v>
      </c>
      <c r="Q147" cm="1">
        <f t="array" ref="Q147">INDEX(MData[],MATCH(1,(MData[State Abbreviation]=$B147)*(MData[Report Date]=Q$112)*(MData[Preliminary or Updated]=$C$3)*(MData[Final Report]=$C$4),0),MATCH($C$2,MData[#Headers],0))</f>
        <v>118168</v>
      </c>
      <c r="R147" s="15">
        <f t="shared" si="3"/>
        <v>112980.75</v>
      </c>
    </row>
    <row r="148" spans="1:18" x14ac:dyDescent="0.35">
      <c r="A148">
        <v>36</v>
      </c>
      <c r="B148" s="5" t="s">
        <v>139</v>
      </c>
      <c r="C148" t="s">
        <v>140</v>
      </c>
      <c r="D148" s="12" t="str" cm="1">
        <f t="array" ref="D148">INDEX(MData[],MATCH(1,(MData[State Abbreviation]=$B148)*(MData[Report Date]=D$6)*(MData[Preliminary or Updated]=$C$3)*(MData[Final Report]=$C$4),0),MATCH($D$5,MData[#Headers],0))</f>
        <v>Y</v>
      </c>
      <c r="E148" s="12" t="str" cm="1">
        <f t="array" ref="E148">INDEX(MData[],MATCH(1,(MData[State Abbreviation]=$B148)*(MData[Report Date]=E$6)*(MData[Preliminary or Updated]=$C$3)*(MData[Final Report]=$C$4),0),MATCH($D$5,MData[#Headers],0))</f>
        <v>Y</v>
      </c>
      <c r="F148" cm="1">
        <f t="array" ref="F148">INDEX(MData[],MATCH(1,(MData[State Abbreviation]=$B148)*(MData[Report Date]=F$112)*(MData[Preliminary or Updated]=$C$3)*(MData[Final Report]=$C$4),0),MATCH($C$2,MData[#Headers],0))</f>
        <v>2976549</v>
      </c>
      <c r="G148" cm="1">
        <f t="array" ref="G148">INDEX(MData[],MATCH(1,(MData[State Abbreviation]=$B148)*(MData[Report Date]=G$112)*(MData[Preliminary or Updated]=$C$3)*(MData[Final Report]=$C$4),0),MATCH($C$2,MData[#Headers],0))</f>
        <v>2994724</v>
      </c>
      <c r="H148" cm="1">
        <f t="array" ref="H148">INDEX(MData[],MATCH(1,(MData[State Abbreviation]=$B148)*(MData[Report Date]=H$112)*(MData[Preliminary or Updated]=$C$3)*(MData[Final Report]=$C$4),0),MATCH($C$2,MData[#Headers],0))</f>
        <v>3018588</v>
      </c>
      <c r="I148" cm="1">
        <f t="array" ref="I148">INDEX(MData[],MATCH(1,(MData[State Abbreviation]=$B148)*(MData[Report Date]=I$112)*(MData[Preliminary or Updated]=$C$3)*(MData[Final Report]=$C$4),0),MATCH($C$2,MData[#Headers],0))</f>
        <v>3034790</v>
      </c>
      <c r="J148" cm="1">
        <f t="array" ref="J148">INDEX(MData[],MATCH(1,(MData[State Abbreviation]=$B148)*(MData[Report Date]=J$112)*(MData[Preliminary or Updated]=$C$3)*(MData[Final Report]=$C$4),0),MATCH($C$2,MData[#Headers],0))</f>
        <v>3051328</v>
      </c>
      <c r="K148" cm="1">
        <f t="array" ref="K148">INDEX(MData[],MATCH(1,(MData[State Abbreviation]=$B148)*(MData[Report Date]=K$112)*(MData[Preliminary or Updated]=$C$3)*(MData[Final Report]=$C$4),0),MATCH($C$2,MData[#Headers],0))</f>
        <v>3068766</v>
      </c>
      <c r="L148" cm="1">
        <f t="array" ref="L148">INDEX(MData[],MATCH(1,(MData[State Abbreviation]=$B148)*(MData[Report Date]=L$112)*(MData[Preliminary or Updated]=$C$3)*(MData[Final Report]=$C$4),0),MATCH($C$2,MData[#Headers],0))</f>
        <v>3086656</v>
      </c>
      <c r="M148" cm="1">
        <f t="array" ref="M148">INDEX(MData[],MATCH(1,(MData[State Abbreviation]=$B148)*(MData[Report Date]=M$112)*(MData[Preliminary or Updated]=$C$3)*(MData[Final Report]=$C$4),0),MATCH($C$2,MData[#Headers],0))</f>
        <v>3106505</v>
      </c>
      <c r="N148" cm="1">
        <f t="array" ref="N148">INDEX(MData[],MATCH(1,(MData[State Abbreviation]=$B148)*(MData[Report Date]=N$112)*(MData[Preliminary or Updated]=$C$3)*(MData[Final Report]=$C$4),0),MATCH($C$2,MData[#Headers],0))</f>
        <v>3123238</v>
      </c>
      <c r="O148" cm="1">
        <f t="array" ref="O148">INDEX(MData[],MATCH(1,(MData[State Abbreviation]=$B148)*(MData[Report Date]=O$112)*(MData[Preliminary or Updated]=$C$3)*(MData[Final Report]=$C$4),0),MATCH($C$2,MData[#Headers],0))</f>
        <v>3140554</v>
      </c>
      <c r="P148" cm="1">
        <f t="array" ref="P148">INDEX(MData[],MATCH(1,(MData[State Abbreviation]=$B148)*(MData[Report Date]=P$112)*(MData[Preliminary or Updated]=$C$3)*(MData[Final Report]=$C$4),0),MATCH($C$2,MData[#Headers],0))</f>
        <v>3156921</v>
      </c>
      <c r="Q148" cm="1">
        <f t="array" ref="Q148">INDEX(MData[],MATCH(1,(MData[State Abbreviation]=$B148)*(MData[Report Date]=Q$112)*(MData[Preliminary or Updated]=$C$3)*(MData[Final Report]=$C$4),0),MATCH($C$2,MData[#Headers],0))</f>
        <v>3172286</v>
      </c>
      <c r="R148" s="15">
        <f t="shared" si="3"/>
        <v>3077575.4166666665</v>
      </c>
    </row>
    <row r="149" spans="1:18" x14ac:dyDescent="0.35">
      <c r="A149">
        <v>37</v>
      </c>
      <c r="B149" s="5" t="s">
        <v>142</v>
      </c>
      <c r="C149" t="s">
        <v>143</v>
      </c>
      <c r="D149" s="12" t="str" cm="1">
        <f t="array" ref="D149">INDEX(MData[],MATCH(1,(MData[State Abbreviation]=$B149)*(MData[Report Date]=D$6)*(MData[Preliminary or Updated]=$C$3)*(MData[Final Report]=$C$4),0),MATCH($D$5,MData[#Headers],0))</f>
        <v>Y</v>
      </c>
      <c r="E149" s="12" t="str" cm="1">
        <f t="array" ref="E149">INDEX(MData[],MATCH(1,(MData[State Abbreviation]=$B149)*(MData[Report Date]=E$6)*(MData[Preliminary or Updated]=$C$3)*(MData[Final Report]=$C$4),0),MATCH($D$5,MData[#Headers],0))</f>
        <v>Y</v>
      </c>
      <c r="F149" cm="1">
        <f t="array" ref="F149">INDEX(MData[],MATCH(1,(MData[State Abbreviation]=$B149)*(MData[Report Date]=F$112)*(MData[Preliminary or Updated]=$C$3)*(MData[Final Report]=$C$4),0),MATCH($C$2,MData[#Headers],0))</f>
        <v>866416</v>
      </c>
      <c r="G149" cm="1">
        <f t="array" ref="G149">INDEX(MData[],MATCH(1,(MData[State Abbreviation]=$B149)*(MData[Report Date]=G$112)*(MData[Preliminary or Updated]=$C$3)*(MData[Final Report]=$C$4),0),MATCH($C$2,MData[#Headers],0))</f>
        <v>868589</v>
      </c>
      <c r="H149" cm="1">
        <f t="array" ref="H149">INDEX(MData[],MATCH(1,(MData[State Abbreviation]=$B149)*(MData[Report Date]=H$112)*(MData[Preliminary or Updated]=$C$3)*(MData[Final Report]=$C$4),0),MATCH($C$2,MData[#Headers],0))</f>
        <v>875775</v>
      </c>
      <c r="I149" cm="1">
        <f t="array" ref="I149">INDEX(MData[],MATCH(1,(MData[State Abbreviation]=$B149)*(MData[Report Date]=I$112)*(MData[Preliminary or Updated]=$C$3)*(MData[Final Report]=$C$4),0),MATCH($C$2,MData[#Headers],0))</f>
        <v>883341</v>
      </c>
      <c r="J149" cm="1">
        <f t="array" ref="J149">INDEX(MData[],MATCH(1,(MData[State Abbreviation]=$B149)*(MData[Report Date]=J$112)*(MData[Preliminary or Updated]=$C$3)*(MData[Final Report]=$C$4),0),MATCH($C$2,MData[#Headers],0))</f>
        <v>887980</v>
      </c>
      <c r="K149" cm="1">
        <f t="array" ref="K149">INDEX(MData[],MATCH(1,(MData[State Abbreviation]=$B149)*(MData[Report Date]=K$112)*(MData[Preliminary or Updated]=$C$3)*(MData[Final Report]=$C$4),0),MATCH($C$2,MData[#Headers],0))</f>
        <v>896820</v>
      </c>
      <c r="L149" cm="1">
        <f t="array" ref="L149">INDEX(MData[],MATCH(1,(MData[State Abbreviation]=$B149)*(MData[Report Date]=L$112)*(MData[Preliminary or Updated]=$C$3)*(MData[Final Report]=$C$4),0),MATCH($C$2,MData[#Headers],0))</f>
        <v>1020015</v>
      </c>
      <c r="M149" cm="1">
        <f t="array" ref="M149">INDEX(MData[],MATCH(1,(MData[State Abbreviation]=$B149)*(MData[Report Date]=M$112)*(MData[Preliminary or Updated]=$C$3)*(MData[Final Report]=$C$4),0),MATCH($C$2,MData[#Headers],0))</f>
        <v>1040987</v>
      </c>
      <c r="N149" cm="1">
        <f t="array" ref="N149">INDEX(MData[],MATCH(1,(MData[State Abbreviation]=$B149)*(MData[Report Date]=N$112)*(MData[Preliminary or Updated]=$C$3)*(MData[Final Report]=$C$4),0),MATCH($C$2,MData[#Headers],0))</f>
        <v>1065210</v>
      </c>
      <c r="O149" cm="1">
        <f t="array" ref="O149">INDEX(MData[],MATCH(1,(MData[State Abbreviation]=$B149)*(MData[Report Date]=O$112)*(MData[Preliminary or Updated]=$C$3)*(MData[Final Report]=$C$4),0),MATCH($C$2,MData[#Headers],0))</f>
        <v>1090053</v>
      </c>
      <c r="P149" cm="1">
        <f t="array" ref="P149">INDEX(MData[],MATCH(1,(MData[State Abbreviation]=$B149)*(MData[Report Date]=P$112)*(MData[Preliminary or Updated]=$C$3)*(MData[Final Report]=$C$4),0),MATCH($C$2,MData[#Headers],0))</f>
        <v>1107281</v>
      </c>
      <c r="Q149" cm="1">
        <f t="array" ref="Q149">INDEX(MData[],MATCH(1,(MData[State Abbreviation]=$B149)*(MData[Report Date]=Q$112)*(MData[Preliminary or Updated]=$C$3)*(MData[Final Report]=$C$4),0),MATCH($C$2,MData[#Headers],0))</f>
        <v>1130652</v>
      </c>
      <c r="R149" s="15">
        <f t="shared" si="3"/>
        <v>977759.91666666663</v>
      </c>
    </row>
    <row r="150" spans="1:18" x14ac:dyDescent="0.35">
      <c r="A150">
        <v>38</v>
      </c>
      <c r="B150" s="5" t="s">
        <v>144</v>
      </c>
      <c r="C150" t="s">
        <v>145</v>
      </c>
      <c r="D150" s="12" t="str" cm="1">
        <f t="array" ref="D150">INDEX(MData[],MATCH(1,(MData[State Abbreviation]=$B150)*(MData[Report Date]=D$6)*(MData[Preliminary or Updated]=$C$3)*(MData[Final Report]=$C$4),0),MATCH($D$5,MData[#Headers],0))</f>
        <v>Y</v>
      </c>
      <c r="E150" s="12" t="str" cm="1">
        <f t="array" ref="E150">INDEX(MData[],MATCH(1,(MData[State Abbreviation]=$B150)*(MData[Report Date]=E$6)*(MData[Preliminary or Updated]=$C$3)*(MData[Final Report]=$C$4),0),MATCH($D$5,MData[#Headers],0))</f>
        <v>Y</v>
      </c>
      <c r="F150" cm="1">
        <f t="array" ref="F150">INDEX(MData[],MATCH(1,(MData[State Abbreviation]=$B150)*(MData[Report Date]=F$112)*(MData[Preliminary or Updated]=$C$3)*(MData[Final Report]=$C$4),0),MATCH($C$2,MData[#Headers],0))</f>
        <v>1160651</v>
      </c>
      <c r="G150" cm="1">
        <f t="array" ref="G150">INDEX(MData[],MATCH(1,(MData[State Abbreviation]=$B150)*(MData[Report Date]=G$112)*(MData[Preliminary or Updated]=$C$3)*(MData[Final Report]=$C$4),0),MATCH($C$2,MData[#Headers],0))</f>
        <v>1172052</v>
      </c>
      <c r="H150" cm="1">
        <f t="array" ref="H150">INDEX(MData[],MATCH(1,(MData[State Abbreviation]=$B150)*(MData[Report Date]=H$112)*(MData[Preliminary or Updated]=$C$3)*(MData[Final Report]=$C$4),0),MATCH($C$2,MData[#Headers],0))</f>
        <v>1182896</v>
      </c>
      <c r="I150" cm="1">
        <f t="array" ref="I150">INDEX(MData[],MATCH(1,(MData[State Abbreviation]=$B150)*(MData[Report Date]=I$112)*(MData[Preliminary or Updated]=$C$3)*(MData[Final Report]=$C$4),0),MATCH($C$2,MData[#Headers],0))</f>
        <v>1192969</v>
      </c>
      <c r="J150" cm="1">
        <f t="array" ref="J150">INDEX(MData[],MATCH(1,(MData[State Abbreviation]=$B150)*(MData[Report Date]=J$112)*(MData[Preliminary or Updated]=$C$3)*(MData[Final Report]=$C$4),0),MATCH($C$2,MData[#Headers],0))</f>
        <v>1201710</v>
      </c>
      <c r="K150" cm="1">
        <f t="array" ref="K150">INDEX(MData[],MATCH(1,(MData[State Abbreviation]=$B150)*(MData[Report Date]=K$112)*(MData[Preliminary or Updated]=$C$3)*(MData[Final Report]=$C$4),0),MATCH($C$2,MData[#Headers],0))</f>
        <v>1210010</v>
      </c>
      <c r="L150" cm="1">
        <f t="array" ref="L150">INDEX(MData[],MATCH(1,(MData[State Abbreviation]=$B150)*(MData[Report Date]=L$112)*(MData[Preliminary or Updated]=$C$3)*(MData[Final Report]=$C$4),0),MATCH($C$2,MData[#Headers],0))</f>
        <v>1219271</v>
      </c>
      <c r="M150" cm="1">
        <f t="array" ref="M150">INDEX(MData[],MATCH(1,(MData[State Abbreviation]=$B150)*(MData[Report Date]=M$112)*(MData[Preliminary or Updated]=$C$3)*(MData[Final Report]=$C$4),0),MATCH($C$2,MData[#Headers],0))</f>
        <v>1229591</v>
      </c>
      <c r="N150" cm="1">
        <f t="array" ref="N150">INDEX(MData[],MATCH(1,(MData[State Abbreviation]=$B150)*(MData[Report Date]=N$112)*(MData[Preliminary or Updated]=$C$3)*(MData[Final Report]=$C$4),0),MATCH($C$2,MData[#Headers],0))</f>
        <v>1237837</v>
      </c>
      <c r="O150" cm="1">
        <f t="array" ref="O150">INDEX(MData[],MATCH(1,(MData[State Abbreviation]=$B150)*(MData[Report Date]=O$112)*(MData[Preliminary or Updated]=$C$3)*(MData[Final Report]=$C$4),0),MATCH($C$2,MData[#Headers],0))</f>
        <v>1246420</v>
      </c>
      <c r="P150" cm="1">
        <f t="array" ref="P150">INDEX(MData[],MATCH(1,(MData[State Abbreviation]=$B150)*(MData[Report Date]=P$112)*(MData[Preliminary or Updated]=$C$3)*(MData[Final Report]=$C$4),0),MATCH($C$2,MData[#Headers],0))</f>
        <v>1256231</v>
      </c>
      <c r="Q150" cm="1">
        <f t="array" ref="Q150">INDEX(MData[],MATCH(1,(MData[State Abbreviation]=$B150)*(MData[Report Date]=Q$112)*(MData[Preliminary or Updated]=$C$3)*(MData[Final Report]=$C$4),0),MATCH($C$2,MData[#Headers],0))</f>
        <v>1268094</v>
      </c>
      <c r="R150" s="15">
        <f t="shared" si="3"/>
        <v>1214811</v>
      </c>
    </row>
    <row r="151" spans="1:18" x14ac:dyDescent="0.35">
      <c r="A151">
        <v>39</v>
      </c>
      <c r="B151" s="5" t="s">
        <v>148</v>
      </c>
      <c r="C151" t="s">
        <v>149</v>
      </c>
      <c r="D151" s="12" t="str" cm="1">
        <f t="array" ref="D151">INDEX(MData[],MATCH(1,(MData[State Abbreviation]=$B151)*(MData[Report Date]=D$6)*(MData[Preliminary or Updated]=$C$3)*(MData[Final Report]=$C$4),0),MATCH($D$5,MData[#Headers],0))</f>
        <v>Y</v>
      </c>
      <c r="E151" s="12" t="str" cm="1">
        <f t="array" ref="E151">INDEX(MData[],MATCH(1,(MData[State Abbreviation]=$B151)*(MData[Report Date]=E$6)*(MData[Preliminary or Updated]=$C$3)*(MData[Final Report]=$C$4),0),MATCH($D$5,MData[#Headers],0))</f>
        <v>Y</v>
      </c>
      <c r="F151" cm="1">
        <f t="array" ref="F151">INDEX(MData[],MATCH(1,(MData[State Abbreviation]=$B151)*(MData[Report Date]=F$112)*(MData[Preliminary or Updated]=$C$3)*(MData[Final Report]=$C$4),0),MATCH($C$2,MData[#Headers],0))</f>
        <v>3329984</v>
      </c>
      <c r="G151" cm="1">
        <f t="array" ref="G151">INDEX(MData[],MATCH(1,(MData[State Abbreviation]=$B151)*(MData[Report Date]=G$112)*(MData[Preliminary or Updated]=$C$3)*(MData[Final Report]=$C$4),0),MATCH($C$2,MData[#Headers],0))</f>
        <v>3345840</v>
      </c>
      <c r="H151" cm="1">
        <f t="array" ref="H151">INDEX(MData[],MATCH(1,(MData[State Abbreviation]=$B151)*(MData[Report Date]=H$112)*(MData[Preliminary or Updated]=$C$3)*(MData[Final Report]=$C$4),0),MATCH($C$2,MData[#Headers],0))</f>
        <v>3365904</v>
      </c>
      <c r="I151" cm="1">
        <f t="array" ref="I151">INDEX(MData[],MATCH(1,(MData[State Abbreviation]=$B151)*(MData[Report Date]=I$112)*(MData[Preliminary or Updated]=$C$3)*(MData[Final Report]=$C$4),0),MATCH($C$2,MData[#Headers],0))</f>
        <v>3383454</v>
      </c>
      <c r="J151" cm="1">
        <f t="array" ref="J151">INDEX(MData[],MATCH(1,(MData[State Abbreviation]=$B151)*(MData[Report Date]=J$112)*(MData[Preliminary or Updated]=$C$3)*(MData[Final Report]=$C$4),0),MATCH($C$2,MData[#Headers],0))</f>
        <v>3393651</v>
      </c>
      <c r="K151" cm="1">
        <f t="array" ref="K151">INDEX(MData[],MATCH(1,(MData[State Abbreviation]=$B151)*(MData[Report Date]=K$112)*(MData[Preliminary or Updated]=$C$3)*(MData[Final Report]=$C$4),0),MATCH($C$2,MData[#Headers],0))</f>
        <v>3405675</v>
      </c>
      <c r="L151" cm="1">
        <f t="array" ref="L151">INDEX(MData[],MATCH(1,(MData[State Abbreviation]=$B151)*(MData[Report Date]=L$112)*(MData[Preliminary or Updated]=$C$3)*(MData[Final Report]=$C$4),0),MATCH($C$2,MData[#Headers],0))</f>
        <v>3422966</v>
      </c>
      <c r="M151" cm="1">
        <f t="array" ref="M151">INDEX(MData[],MATCH(1,(MData[State Abbreviation]=$B151)*(MData[Report Date]=M$112)*(MData[Preliminary or Updated]=$C$3)*(MData[Final Report]=$C$4),0),MATCH($C$2,MData[#Headers],0))</f>
        <v>3444045</v>
      </c>
      <c r="N151" cm="1">
        <f t="array" ref="N151">INDEX(MData[],MATCH(1,(MData[State Abbreviation]=$B151)*(MData[Report Date]=N$112)*(MData[Preliminary or Updated]=$C$3)*(MData[Final Report]=$C$4),0),MATCH($C$2,MData[#Headers],0))</f>
        <v>3465577</v>
      </c>
      <c r="O151" cm="1">
        <f t="array" ref="O151">INDEX(MData[],MATCH(1,(MData[State Abbreviation]=$B151)*(MData[Report Date]=O$112)*(MData[Preliminary or Updated]=$C$3)*(MData[Final Report]=$C$4),0),MATCH($C$2,MData[#Headers],0))</f>
        <v>3485696</v>
      </c>
      <c r="P151" cm="1">
        <f t="array" ref="P151">INDEX(MData[],MATCH(1,(MData[State Abbreviation]=$B151)*(MData[Report Date]=P$112)*(MData[Preliminary or Updated]=$C$3)*(MData[Final Report]=$C$4),0),MATCH($C$2,MData[#Headers],0))</f>
        <v>3504694</v>
      </c>
      <c r="Q151" cm="1">
        <f t="array" ref="Q151">INDEX(MData[],MATCH(1,(MData[State Abbreviation]=$B151)*(MData[Report Date]=Q$112)*(MData[Preliminary or Updated]=$C$3)*(MData[Final Report]=$C$4),0),MATCH($C$2,MData[#Headers],0))</f>
        <v>3523735</v>
      </c>
      <c r="R151" s="15">
        <f t="shared" si="3"/>
        <v>3422601.75</v>
      </c>
    </row>
    <row r="152" spans="1:18" x14ac:dyDescent="0.35">
      <c r="A152">
        <v>40</v>
      </c>
      <c r="B152" s="5" t="s">
        <v>152</v>
      </c>
      <c r="C152" t="s">
        <v>153</v>
      </c>
      <c r="D152" s="12" t="str" cm="1">
        <f t="array" ref="D152">INDEX(MData[],MATCH(1,(MData[State Abbreviation]=$B152)*(MData[Report Date]=D$6)*(MData[Preliminary or Updated]=$C$3)*(MData[Final Report]=$C$4),0),MATCH($D$5,MData[#Headers],0))</f>
        <v>Y</v>
      </c>
      <c r="E152" s="12" t="str" cm="1">
        <f t="array" ref="E152">INDEX(MData[],MATCH(1,(MData[State Abbreviation]=$B152)*(MData[Report Date]=E$6)*(MData[Preliminary or Updated]=$C$3)*(MData[Final Report]=$C$4),0),MATCH($D$5,MData[#Headers],0))</f>
        <v>Y</v>
      </c>
      <c r="F152" cm="1">
        <f t="array" ref="F152">INDEX(MData[],MATCH(1,(MData[State Abbreviation]=$B152)*(MData[Report Date]=F$112)*(MData[Preliminary or Updated]=$C$3)*(MData[Final Report]=$C$4),0),MATCH($C$2,MData[#Headers],0))</f>
        <v>328028</v>
      </c>
      <c r="G152" cm="1">
        <f t="array" ref="G152">INDEX(MData[],MATCH(1,(MData[State Abbreviation]=$B152)*(MData[Report Date]=G$112)*(MData[Preliminary or Updated]=$C$3)*(MData[Final Report]=$C$4),0),MATCH($C$2,MData[#Headers],0))</f>
        <v>329764</v>
      </c>
      <c r="H152" cm="1">
        <f t="array" ref="H152">INDEX(MData[],MATCH(1,(MData[State Abbreviation]=$B152)*(MData[Report Date]=H$112)*(MData[Preliminary or Updated]=$C$3)*(MData[Final Report]=$C$4),0),MATCH($C$2,MData[#Headers],0))</f>
        <v>331508</v>
      </c>
      <c r="I152" cm="1">
        <f t="array" ref="I152">INDEX(MData[],MATCH(1,(MData[State Abbreviation]=$B152)*(MData[Report Date]=I$112)*(MData[Preliminary or Updated]=$C$3)*(MData[Final Report]=$C$4),0),MATCH($C$2,MData[#Headers],0))</f>
        <v>333565</v>
      </c>
      <c r="J152" cm="1">
        <f t="array" ref="J152">INDEX(MData[],MATCH(1,(MData[State Abbreviation]=$B152)*(MData[Report Date]=J$112)*(MData[Preliminary or Updated]=$C$3)*(MData[Final Report]=$C$4),0),MATCH($C$2,MData[#Headers],0))</f>
        <v>334758</v>
      </c>
      <c r="K152" cm="1">
        <f t="array" ref="K152">INDEX(MData[],MATCH(1,(MData[State Abbreviation]=$B152)*(MData[Report Date]=K$112)*(MData[Preliminary or Updated]=$C$3)*(MData[Final Report]=$C$4),0),MATCH($C$2,MData[#Headers],0))</f>
        <v>336631</v>
      </c>
      <c r="L152" cm="1">
        <f t="array" ref="L152">INDEX(MData[],MATCH(1,(MData[State Abbreviation]=$B152)*(MData[Report Date]=L$112)*(MData[Preliminary or Updated]=$C$3)*(MData[Final Report]=$C$4),0),MATCH($C$2,MData[#Headers],0))</f>
        <v>338291</v>
      </c>
      <c r="M152" cm="1">
        <f t="array" ref="M152">INDEX(MData[],MATCH(1,(MData[State Abbreviation]=$B152)*(MData[Report Date]=M$112)*(MData[Preliminary or Updated]=$C$3)*(MData[Final Report]=$C$4),0),MATCH($C$2,MData[#Headers],0))</f>
        <v>340212</v>
      </c>
      <c r="N152" cm="1">
        <f t="array" ref="N152">INDEX(MData[],MATCH(1,(MData[State Abbreviation]=$B152)*(MData[Report Date]=N$112)*(MData[Preliminary or Updated]=$C$3)*(MData[Final Report]=$C$4),0),MATCH($C$2,MData[#Headers],0))</f>
        <v>342408</v>
      </c>
      <c r="O152" cm="1">
        <f t="array" ref="O152">INDEX(MData[],MATCH(1,(MData[State Abbreviation]=$B152)*(MData[Report Date]=O$112)*(MData[Preliminary or Updated]=$C$3)*(MData[Final Report]=$C$4),0),MATCH($C$2,MData[#Headers],0))</f>
        <v>342734</v>
      </c>
      <c r="P152" cm="1">
        <f t="array" ref="P152">INDEX(MData[],MATCH(1,(MData[State Abbreviation]=$B152)*(MData[Report Date]=P$112)*(MData[Preliminary or Updated]=$C$3)*(MData[Final Report]=$C$4),0),MATCH($C$2,MData[#Headers],0))</f>
        <v>344557</v>
      </c>
      <c r="Q152" cm="1">
        <f t="array" ref="Q152">INDEX(MData[],MATCH(1,(MData[State Abbreviation]=$B152)*(MData[Report Date]=Q$112)*(MData[Preliminary or Updated]=$C$3)*(MData[Final Report]=$C$4),0),MATCH($C$2,MData[#Headers],0))</f>
        <v>344318</v>
      </c>
      <c r="R152" s="15">
        <f t="shared" si="3"/>
        <v>337231.16666666669</v>
      </c>
    </row>
    <row r="153" spans="1:18" x14ac:dyDescent="0.35">
      <c r="A153">
        <v>41</v>
      </c>
      <c r="B153" s="5" t="s">
        <v>155</v>
      </c>
      <c r="C153" t="s">
        <v>156</v>
      </c>
      <c r="D153" s="12" t="str" cm="1">
        <f t="array" ref="D153">INDEX(MData[],MATCH(1,(MData[State Abbreviation]=$B153)*(MData[Report Date]=D$6)*(MData[Preliminary or Updated]=$C$3)*(MData[Final Report]=$C$4),0),MATCH($D$5,MData[#Headers],0))</f>
        <v>N</v>
      </c>
      <c r="E153" s="12" t="str" cm="1">
        <f t="array" ref="E153">INDEX(MData[],MATCH(1,(MData[State Abbreviation]=$B153)*(MData[Report Date]=E$6)*(MData[Preliminary or Updated]=$C$3)*(MData[Final Report]=$C$4),0),MATCH($D$5,MData[#Headers],0))</f>
        <v>N</v>
      </c>
      <c r="F153" cm="1">
        <f t="array" ref="F153">INDEX(MData[],MATCH(1,(MData[State Abbreviation]=$B153)*(MData[Report Date]=F$112)*(MData[Preliminary or Updated]=$C$3)*(MData[Final Report]=$C$4),0),MATCH($C$2,MData[#Headers],0))</f>
        <v>1138380</v>
      </c>
      <c r="G153" cm="1">
        <f t="array" ref="G153">INDEX(MData[],MATCH(1,(MData[State Abbreviation]=$B153)*(MData[Report Date]=G$112)*(MData[Preliminary or Updated]=$C$3)*(MData[Final Report]=$C$4),0),MATCH($C$2,MData[#Headers],0))</f>
        <v>1145600</v>
      </c>
      <c r="H153" cm="1">
        <f t="array" ref="H153">INDEX(MData[],MATCH(1,(MData[State Abbreviation]=$B153)*(MData[Report Date]=H$112)*(MData[Preliminary or Updated]=$C$3)*(MData[Final Report]=$C$4),0),MATCH($C$2,MData[#Headers],0))</f>
        <v>1153769</v>
      </c>
      <c r="I153" cm="1">
        <f t="array" ref="I153">INDEX(MData[],MATCH(1,(MData[State Abbreviation]=$B153)*(MData[Report Date]=I$112)*(MData[Preliminary or Updated]=$C$3)*(MData[Final Report]=$C$4),0),MATCH($C$2,MData[#Headers],0))</f>
        <v>1161382</v>
      </c>
      <c r="J153" cm="1">
        <f t="array" ref="J153">INDEX(MData[],MATCH(1,(MData[State Abbreviation]=$B153)*(MData[Report Date]=J$112)*(MData[Preliminary or Updated]=$C$3)*(MData[Final Report]=$C$4),0),MATCH($C$2,MData[#Headers],0))</f>
        <v>1168642</v>
      </c>
      <c r="K153" cm="1">
        <f t="array" ref="K153">INDEX(MData[],MATCH(1,(MData[State Abbreviation]=$B153)*(MData[Report Date]=K$112)*(MData[Preliminary or Updated]=$C$3)*(MData[Final Report]=$C$4),0),MATCH($C$2,MData[#Headers],0))</f>
        <v>1176742</v>
      </c>
      <c r="L153" cm="1">
        <f t="array" ref="L153">INDEX(MData[],MATCH(1,(MData[State Abbreviation]=$B153)*(MData[Report Date]=L$112)*(MData[Preliminary or Updated]=$C$3)*(MData[Final Report]=$C$4),0),MATCH($C$2,MData[#Headers],0))</f>
        <v>1185531</v>
      </c>
      <c r="M153" cm="1">
        <f t="array" ref="M153">INDEX(MData[],MATCH(1,(MData[State Abbreviation]=$B153)*(MData[Report Date]=M$112)*(MData[Preliminary or Updated]=$C$3)*(MData[Final Report]=$C$4),0),MATCH($C$2,MData[#Headers],0))</f>
        <v>1193136</v>
      </c>
      <c r="N153" cm="1">
        <f t="array" ref="N153">INDEX(MData[],MATCH(1,(MData[State Abbreviation]=$B153)*(MData[Report Date]=N$112)*(MData[Preliminary or Updated]=$C$3)*(MData[Final Report]=$C$4),0),MATCH($C$2,MData[#Headers],0))</f>
        <v>1199622</v>
      </c>
      <c r="O153" cm="1">
        <f t="array" ref="O153">INDEX(MData[],MATCH(1,(MData[State Abbreviation]=$B153)*(MData[Report Date]=O$112)*(MData[Preliminary or Updated]=$C$3)*(MData[Final Report]=$C$4),0),MATCH($C$2,MData[#Headers],0))</f>
        <v>1202963</v>
      </c>
      <c r="P153" cm="1">
        <f t="array" ref="P153">INDEX(MData[],MATCH(1,(MData[State Abbreviation]=$B153)*(MData[Report Date]=P$112)*(MData[Preliminary or Updated]=$C$3)*(MData[Final Report]=$C$4),0),MATCH($C$2,MData[#Headers],0))</f>
        <v>1209888</v>
      </c>
      <c r="Q153" cm="1">
        <f t="array" ref="Q153">INDEX(MData[],MATCH(1,(MData[State Abbreviation]=$B153)*(MData[Report Date]=Q$112)*(MData[Preliminary or Updated]=$C$3)*(MData[Final Report]=$C$4),0),MATCH($C$2,MData[#Headers],0))</f>
        <v>1218518</v>
      </c>
      <c r="R153" s="15">
        <f t="shared" si="3"/>
        <v>1179514.4166666667</v>
      </c>
    </row>
    <row r="154" spans="1:18" x14ac:dyDescent="0.35">
      <c r="A154">
        <v>42</v>
      </c>
      <c r="B154" s="5" t="s">
        <v>157</v>
      </c>
      <c r="C154" t="s">
        <v>158</v>
      </c>
      <c r="D154" s="12" t="str" cm="1">
        <f t="array" ref="D154">INDEX(MData[],MATCH(1,(MData[State Abbreviation]=$B154)*(MData[Report Date]=D$6)*(MData[Preliminary or Updated]=$C$3)*(MData[Final Report]=$C$4),0),MATCH($D$5,MData[#Headers],0))</f>
        <v>Y</v>
      </c>
      <c r="E154" s="12" t="str" cm="1">
        <f t="array" ref="E154">INDEX(MData[],MATCH(1,(MData[State Abbreviation]=$B154)*(MData[Report Date]=E$6)*(MData[Preliminary or Updated]=$C$3)*(MData[Final Report]=$C$4),0),MATCH($D$5,MData[#Headers],0))</f>
        <v>Y</v>
      </c>
      <c r="F154" cm="1">
        <f t="array" ref="F154">INDEX(MData[],MATCH(1,(MData[State Abbreviation]=$B154)*(MData[Report Date]=F$112)*(MData[Preliminary or Updated]=$C$3)*(MData[Final Report]=$C$4),0),MATCH($C$2,MData[#Headers],0))</f>
        <v>123964</v>
      </c>
      <c r="G154" cm="1">
        <f t="array" ref="G154">INDEX(MData[],MATCH(1,(MData[State Abbreviation]=$B154)*(MData[Report Date]=G$112)*(MData[Preliminary or Updated]=$C$3)*(MData[Final Report]=$C$4),0),MATCH($C$2,MData[#Headers],0))</f>
        <v>124741</v>
      </c>
      <c r="H154" cm="1">
        <f t="array" ref="H154">INDEX(MData[],MATCH(1,(MData[State Abbreviation]=$B154)*(MData[Report Date]=H$112)*(MData[Preliminary or Updated]=$C$3)*(MData[Final Report]=$C$4),0),MATCH($C$2,MData[#Headers],0))</f>
        <v>125945</v>
      </c>
      <c r="I154" cm="1">
        <f t="array" ref="I154">INDEX(MData[],MATCH(1,(MData[State Abbreviation]=$B154)*(MData[Report Date]=I$112)*(MData[Preliminary or Updated]=$C$3)*(MData[Final Report]=$C$4),0),MATCH($C$2,MData[#Headers],0))</f>
        <v>126943</v>
      </c>
      <c r="J154" cm="1">
        <f t="array" ref="J154">INDEX(MData[],MATCH(1,(MData[State Abbreviation]=$B154)*(MData[Report Date]=J$112)*(MData[Preliminary or Updated]=$C$3)*(MData[Final Report]=$C$4),0),MATCH($C$2,MData[#Headers],0))</f>
        <v>127829</v>
      </c>
      <c r="K154" cm="1">
        <f t="array" ref="K154">INDEX(MData[],MATCH(1,(MData[State Abbreviation]=$B154)*(MData[Report Date]=K$112)*(MData[Preliminary or Updated]=$C$3)*(MData[Final Report]=$C$4),0),MATCH($C$2,MData[#Headers],0))</f>
        <v>128919</v>
      </c>
      <c r="L154" cm="1">
        <f t="array" ref="L154">INDEX(MData[],MATCH(1,(MData[State Abbreviation]=$B154)*(MData[Report Date]=L$112)*(MData[Preliminary or Updated]=$C$3)*(MData[Final Report]=$C$4),0),MATCH($C$2,MData[#Headers],0))</f>
        <v>129870</v>
      </c>
      <c r="M154" cm="1">
        <f t="array" ref="M154">INDEX(MData[],MATCH(1,(MData[State Abbreviation]=$B154)*(MData[Report Date]=M$112)*(MData[Preliminary or Updated]=$C$3)*(MData[Final Report]=$C$4),0),MATCH($C$2,MData[#Headers],0))</f>
        <v>130974</v>
      </c>
      <c r="N154" cm="1">
        <f t="array" ref="N154">INDEX(MData[],MATCH(1,(MData[State Abbreviation]=$B154)*(MData[Report Date]=N$112)*(MData[Preliminary or Updated]=$C$3)*(MData[Final Report]=$C$4),0),MATCH($C$2,MData[#Headers],0))</f>
        <v>132026</v>
      </c>
      <c r="O154" cm="1">
        <f t="array" ref="O154">INDEX(MData[],MATCH(1,(MData[State Abbreviation]=$B154)*(MData[Report Date]=O$112)*(MData[Preliminary or Updated]=$C$3)*(MData[Final Report]=$C$4),0),MATCH($C$2,MData[#Headers],0))</f>
        <v>132892</v>
      </c>
      <c r="P154" cm="1">
        <f t="array" ref="P154">INDEX(MData[],MATCH(1,(MData[State Abbreviation]=$B154)*(MData[Report Date]=P$112)*(MData[Preliminary or Updated]=$C$3)*(MData[Final Report]=$C$4),0),MATCH($C$2,MData[#Headers],0))</f>
        <v>133898</v>
      </c>
      <c r="Q154" cm="1">
        <f t="array" ref="Q154">INDEX(MData[],MATCH(1,(MData[State Abbreviation]=$B154)*(MData[Report Date]=Q$112)*(MData[Preliminary or Updated]=$C$3)*(MData[Final Report]=$C$4),0),MATCH($C$2,MData[#Headers],0))</f>
        <v>134963</v>
      </c>
      <c r="R154" s="15">
        <f t="shared" si="3"/>
        <v>129413.66666666667</v>
      </c>
    </row>
    <row r="155" spans="1:18" x14ac:dyDescent="0.35">
      <c r="A155">
        <v>43</v>
      </c>
      <c r="B155" s="5" t="s">
        <v>165</v>
      </c>
      <c r="C155" t="s">
        <v>166</v>
      </c>
      <c r="D155" s="12" t="str" cm="1">
        <f t="array" ref="D155">INDEX(MData[],MATCH(1,(MData[State Abbreviation]=$B155)*(MData[Report Date]=D$6)*(MData[Preliminary or Updated]=$C$3)*(MData[Final Report]=$C$4),0),MATCH($D$5,MData[#Headers],0))</f>
        <v>N</v>
      </c>
      <c r="E155" s="12" t="str" cm="1">
        <f t="array" ref="E155">INDEX(MData[],MATCH(1,(MData[State Abbreviation]=$B155)*(MData[Report Date]=E$6)*(MData[Preliminary or Updated]=$C$3)*(MData[Final Report]=$C$4),0),MATCH($D$5,MData[#Headers],0))</f>
        <v>N</v>
      </c>
      <c r="F155" cm="1">
        <f t="array" ref="F155">INDEX(MData[],MATCH(1,(MData[State Abbreviation]=$B155)*(MData[Report Date]=F$112)*(MData[Preliminary or Updated]=$C$3)*(MData[Final Report]=$C$4),0),MATCH($C$2,MData[#Headers],0))</f>
        <v>1522557</v>
      </c>
      <c r="G155" cm="1">
        <f t="array" ref="G155">INDEX(MData[],MATCH(1,(MData[State Abbreviation]=$B155)*(MData[Report Date]=G$112)*(MData[Preliminary or Updated]=$C$3)*(MData[Final Report]=$C$4),0),MATCH($C$2,MData[#Headers],0))</f>
        <v>1541352</v>
      </c>
      <c r="H155" cm="1">
        <f t="array" ref="H155">INDEX(MData[],MATCH(1,(MData[State Abbreviation]=$B155)*(MData[Report Date]=H$112)*(MData[Preliminary or Updated]=$C$3)*(MData[Final Report]=$C$4),0),MATCH($C$2,MData[#Headers],0))</f>
        <v>1553757</v>
      </c>
      <c r="I155" cm="1">
        <f t="array" ref="I155">INDEX(MData[],MATCH(1,(MData[State Abbreviation]=$B155)*(MData[Report Date]=I$112)*(MData[Preliminary or Updated]=$C$3)*(MData[Final Report]=$C$4),0),MATCH($C$2,MData[#Headers],0))</f>
        <v>1567166</v>
      </c>
      <c r="J155" cm="1">
        <f t="array" ref="J155">INDEX(MData[],MATCH(1,(MData[State Abbreviation]=$B155)*(MData[Report Date]=J$112)*(MData[Preliminary or Updated]=$C$3)*(MData[Final Report]=$C$4),0),MATCH($C$2,MData[#Headers],0))</f>
        <v>1578085</v>
      </c>
      <c r="K155" cm="1">
        <f t="array" ref="K155">INDEX(MData[],MATCH(1,(MData[State Abbreviation]=$B155)*(MData[Report Date]=K$112)*(MData[Preliminary or Updated]=$C$3)*(MData[Final Report]=$C$4),0),MATCH($C$2,MData[#Headers],0))</f>
        <v>1590173</v>
      </c>
      <c r="L155" cm="1">
        <f t="array" ref="L155">INDEX(MData[],MATCH(1,(MData[State Abbreviation]=$B155)*(MData[Report Date]=L$112)*(MData[Preliminary or Updated]=$C$3)*(MData[Final Report]=$C$4),0),MATCH($C$2,MData[#Headers],0))</f>
        <v>1600939</v>
      </c>
      <c r="M155" cm="1">
        <f t="array" ref="M155">INDEX(MData[],MATCH(1,(MData[State Abbreviation]=$B155)*(MData[Report Date]=M$112)*(MData[Preliminary or Updated]=$C$3)*(MData[Final Report]=$C$4),0),MATCH($C$2,MData[#Headers],0))</f>
        <v>1613252</v>
      </c>
      <c r="N155" cm="1">
        <f t="array" ref="N155">INDEX(MData[],MATCH(1,(MData[State Abbreviation]=$B155)*(MData[Report Date]=N$112)*(MData[Preliminary or Updated]=$C$3)*(MData[Final Report]=$C$4),0),MATCH($C$2,MData[#Headers],0))</f>
        <v>1624636</v>
      </c>
      <c r="O155" cm="1">
        <f t="array" ref="O155">INDEX(MData[],MATCH(1,(MData[State Abbreviation]=$B155)*(MData[Report Date]=O$112)*(MData[Preliminary or Updated]=$C$3)*(MData[Final Report]=$C$4),0),MATCH($C$2,MData[#Headers],0))</f>
        <v>1634731</v>
      </c>
      <c r="P155" cm="1">
        <f t="array" ref="P155">INDEX(MData[],MATCH(1,(MData[State Abbreviation]=$B155)*(MData[Report Date]=P$112)*(MData[Preliminary or Updated]=$C$3)*(MData[Final Report]=$C$4),0),MATCH($C$2,MData[#Headers],0))</f>
        <v>1646812</v>
      </c>
      <c r="Q155" cm="1">
        <f t="array" ref="Q155">INDEX(MData[],MATCH(1,(MData[State Abbreviation]=$B155)*(MData[Report Date]=Q$112)*(MData[Preliminary or Updated]=$C$3)*(MData[Final Report]=$C$4),0),MATCH($C$2,MData[#Headers],0))</f>
        <v>1656694</v>
      </c>
      <c r="R155" s="15">
        <f t="shared" si="3"/>
        <v>1594179.5</v>
      </c>
    </row>
    <row r="156" spans="1:18" x14ac:dyDescent="0.35">
      <c r="A156">
        <v>44</v>
      </c>
      <c r="B156" s="5" t="s">
        <v>168</v>
      </c>
      <c r="C156" t="s">
        <v>169</v>
      </c>
      <c r="D156" s="12" t="str" cm="1">
        <f t="array" ref="D156">INDEX(MData[],MATCH(1,(MData[State Abbreviation]=$B156)*(MData[Report Date]=D$6)*(MData[Preliminary or Updated]=$C$3)*(MData[Final Report]=$C$4),0),MATCH($D$5,MData[#Headers],0))</f>
        <v>N</v>
      </c>
      <c r="E156" s="12" t="str" cm="1">
        <f t="array" ref="E156">INDEX(MData[],MATCH(1,(MData[State Abbreviation]=$B156)*(MData[Report Date]=E$6)*(MData[Preliminary or Updated]=$C$3)*(MData[Final Report]=$C$4),0),MATCH($D$5,MData[#Headers],0))</f>
        <v>N</v>
      </c>
      <c r="F156" cm="1">
        <f t="array" ref="F156">INDEX(MData[],MATCH(1,(MData[State Abbreviation]=$B156)*(MData[Report Date]=F$112)*(MData[Preliminary or Updated]=$C$3)*(MData[Final Report]=$C$4),0),MATCH($C$2,MData[#Headers],0))</f>
        <v>4841366</v>
      </c>
      <c r="G156" cm="1">
        <f t="array" ref="G156">INDEX(MData[],MATCH(1,(MData[State Abbreviation]=$B156)*(MData[Report Date]=G$112)*(MData[Preliminary or Updated]=$C$3)*(MData[Final Report]=$C$4),0),MATCH($C$2,MData[#Headers],0))</f>
        <v>4877125</v>
      </c>
      <c r="H156" cm="1">
        <f t="array" ref="H156">INDEX(MData[],MATCH(1,(MData[State Abbreviation]=$B156)*(MData[Report Date]=H$112)*(MData[Preliminary or Updated]=$C$3)*(MData[Final Report]=$C$4),0),MATCH($C$2,MData[#Headers],0))</f>
        <v>4920949</v>
      </c>
      <c r="I156" cm="1">
        <f t="array" ref="I156">INDEX(MData[],MATCH(1,(MData[State Abbreviation]=$B156)*(MData[Report Date]=I$112)*(MData[Preliminary or Updated]=$C$3)*(MData[Final Report]=$C$4),0),MATCH($C$2,MData[#Headers],0))</f>
        <v>4973444</v>
      </c>
      <c r="J156" cm="1">
        <f t="array" ref="J156">INDEX(MData[],MATCH(1,(MData[State Abbreviation]=$B156)*(MData[Report Date]=J$112)*(MData[Preliminary or Updated]=$C$3)*(MData[Final Report]=$C$4),0),MATCH($C$2,MData[#Headers],0))</f>
        <v>5013565</v>
      </c>
      <c r="K156" cm="1">
        <f t="array" ref="K156">INDEX(MData[],MATCH(1,(MData[State Abbreviation]=$B156)*(MData[Report Date]=K$112)*(MData[Preliminary or Updated]=$C$3)*(MData[Final Report]=$C$4),0),MATCH($C$2,MData[#Headers],0))</f>
        <v>5058201</v>
      </c>
      <c r="L156" cm="1">
        <f t="array" ref="L156">INDEX(MData[],MATCH(1,(MData[State Abbreviation]=$B156)*(MData[Report Date]=L$112)*(MData[Preliminary or Updated]=$C$3)*(MData[Final Report]=$C$4),0),MATCH($C$2,MData[#Headers],0))</f>
        <v>5077158</v>
      </c>
      <c r="M156" cm="1">
        <f t="array" ref="M156">INDEX(MData[],MATCH(1,(MData[State Abbreviation]=$B156)*(MData[Report Date]=M$112)*(MData[Preliminary or Updated]=$C$3)*(MData[Final Report]=$C$4),0),MATCH($C$2,MData[#Headers],0))</f>
        <v>5145089</v>
      </c>
      <c r="N156" cm="1">
        <f t="array" ref="N156">INDEX(MData[],MATCH(1,(MData[State Abbreviation]=$B156)*(MData[Report Date]=N$112)*(MData[Preliminary or Updated]=$C$3)*(MData[Final Report]=$C$4),0),MATCH($C$2,MData[#Headers],0))</f>
        <v>5184231</v>
      </c>
      <c r="O156" cm="1">
        <f t="array" ref="O156">INDEX(MData[],MATCH(1,(MData[State Abbreviation]=$B156)*(MData[Report Date]=O$112)*(MData[Preliminary or Updated]=$C$3)*(MData[Final Report]=$C$4),0),MATCH($C$2,MData[#Headers],0))</f>
        <v>5219191</v>
      </c>
      <c r="P156" cm="1">
        <f t="array" ref="P156">INDEX(MData[],MATCH(1,(MData[State Abbreviation]=$B156)*(MData[Report Date]=P$112)*(MData[Preliminary or Updated]=$C$3)*(MData[Final Report]=$C$4),0),MATCH($C$2,MData[#Headers],0))</f>
        <v>5225960</v>
      </c>
      <c r="Q156" cm="1">
        <f t="array" ref="Q156">INDEX(MData[],MATCH(1,(MData[State Abbreviation]=$B156)*(MData[Report Date]=Q$112)*(MData[Preliminary or Updated]=$C$3)*(MData[Final Report]=$C$4),0),MATCH($C$2,MData[#Headers],0))</f>
        <v>5241375</v>
      </c>
      <c r="R156" s="15">
        <f t="shared" si="3"/>
        <v>5064804.5</v>
      </c>
    </row>
    <row r="157" spans="1:18" x14ac:dyDescent="0.35">
      <c r="A157">
        <v>45</v>
      </c>
      <c r="B157" s="5" t="s">
        <v>170</v>
      </c>
      <c r="C157" t="s">
        <v>171</v>
      </c>
      <c r="D157" s="12" t="str" cm="1">
        <f t="array" ref="D157">INDEX(MData[],MATCH(1,(MData[State Abbreviation]=$B157)*(MData[Report Date]=D$6)*(MData[Preliminary or Updated]=$C$3)*(MData[Final Report]=$C$4),0),MATCH($D$5,MData[#Headers],0))</f>
        <v>Y</v>
      </c>
      <c r="E157" s="12" t="str" cm="1">
        <f t="array" ref="E157">INDEX(MData[],MATCH(1,(MData[State Abbreviation]=$B157)*(MData[Report Date]=E$6)*(MData[Preliminary or Updated]=$C$3)*(MData[Final Report]=$C$4),0),MATCH($D$5,MData[#Headers],0))</f>
        <v>Y</v>
      </c>
      <c r="F157" cm="1">
        <f t="array" ref="F157">INDEX(MData[],MATCH(1,(MData[State Abbreviation]=$B157)*(MData[Report Date]=F$112)*(MData[Preliminary or Updated]=$C$3)*(MData[Final Report]=$C$4),0),MATCH($C$2,MData[#Headers],0))</f>
        <v>396447</v>
      </c>
      <c r="G157" cm="1">
        <f t="array" ref="G157">INDEX(MData[],MATCH(1,(MData[State Abbreviation]=$B157)*(MData[Report Date]=G$112)*(MData[Preliminary or Updated]=$C$3)*(MData[Final Report]=$C$4),0),MATCH($C$2,MData[#Headers],0))</f>
        <v>401925</v>
      </c>
      <c r="H157" cm="1">
        <f t="array" ref="H157">INDEX(MData[],MATCH(1,(MData[State Abbreviation]=$B157)*(MData[Report Date]=H$112)*(MData[Preliminary or Updated]=$C$3)*(MData[Final Report]=$C$4),0),MATCH($C$2,MData[#Headers],0))</f>
        <v>407905</v>
      </c>
      <c r="I157" cm="1">
        <f t="array" ref="I157">INDEX(MData[],MATCH(1,(MData[State Abbreviation]=$B157)*(MData[Report Date]=I$112)*(MData[Preliminary or Updated]=$C$3)*(MData[Final Report]=$C$4),0),MATCH($C$2,MData[#Headers],0))</f>
        <v>412985</v>
      </c>
      <c r="J157" cm="1">
        <f t="array" ref="J157">INDEX(MData[],MATCH(1,(MData[State Abbreviation]=$B157)*(MData[Report Date]=J$112)*(MData[Preliminary or Updated]=$C$3)*(MData[Final Report]=$C$4),0),MATCH($C$2,MData[#Headers],0))</f>
        <v>416783</v>
      </c>
      <c r="K157" cm="1">
        <f t="array" ref="K157">INDEX(MData[],MATCH(1,(MData[State Abbreviation]=$B157)*(MData[Report Date]=K$112)*(MData[Preliminary or Updated]=$C$3)*(MData[Final Report]=$C$4),0),MATCH($C$2,MData[#Headers],0))</f>
        <v>415770</v>
      </c>
      <c r="L157" cm="1">
        <f t="array" ref="L157">INDEX(MData[],MATCH(1,(MData[State Abbreviation]=$B157)*(MData[Report Date]=L$112)*(MData[Preliminary or Updated]=$C$3)*(MData[Final Report]=$C$4),0),MATCH($C$2,MData[#Headers],0))</f>
        <v>420000</v>
      </c>
      <c r="M157" cm="1">
        <f t="array" ref="M157">INDEX(MData[],MATCH(1,(MData[State Abbreviation]=$B157)*(MData[Report Date]=M$112)*(MData[Preliminary or Updated]=$C$3)*(MData[Final Report]=$C$4),0),MATCH($C$2,MData[#Headers],0))</f>
        <v>425982</v>
      </c>
      <c r="N157" cm="1">
        <f t="array" ref="N157">INDEX(MData[],MATCH(1,(MData[State Abbreviation]=$B157)*(MData[Report Date]=N$112)*(MData[Preliminary or Updated]=$C$3)*(MData[Final Report]=$C$4),0),MATCH($C$2,MData[#Headers],0))</f>
        <v>431028</v>
      </c>
      <c r="O157" cm="1">
        <f t="array" ref="O157">INDEX(MData[],MATCH(1,(MData[State Abbreviation]=$B157)*(MData[Report Date]=O$112)*(MData[Preliminary or Updated]=$C$3)*(MData[Final Report]=$C$4),0),MATCH($C$2,MData[#Headers],0))</f>
        <v>432514</v>
      </c>
      <c r="P157" cm="1">
        <f t="array" ref="P157">INDEX(MData[],MATCH(1,(MData[State Abbreviation]=$B157)*(MData[Report Date]=P$112)*(MData[Preliminary or Updated]=$C$3)*(MData[Final Report]=$C$4),0),MATCH($C$2,MData[#Headers],0))</f>
        <v>437901</v>
      </c>
      <c r="Q157" cm="1">
        <f t="array" ref="Q157">INDEX(MData[],MATCH(1,(MData[State Abbreviation]=$B157)*(MData[Report Date]=Q$112)*(MData[Preliminary or Updated]=$C$3)*(MData[Final Report]=$C$4),0),MATCH($C$2,MData[#Headers],0))</f>
        <v>442121</v>
      </c>
      <c r="R157" s="15">
        <f t="shared" si="3"/>
        <v>420113.41666666669</v>
      </c>
    </row>
    <row r="158" spans="1:18" x14ac:dyDescent="0.35">
      <c r="A158">
        <v>46</v>
      </c>
      <c r="B158" s="5" t="s">
        <v>175</v>
      </c>
      <c r="C158" t="s">
        <v>176</v>
      </c>
      <c r="D158" s="12" t="str" cm="1">
        <f t="array" ref="D158">INDEX(MData[],MATCH(1,(MData[State Abbreviation]=$B158)*(MData[Report Date]=D$6)*(MData[Preliminary or Updated]=$C$3)*(MData[Final Report]=$C$4),0),MATCH($D$5,MData[#Headers],0))</f>
        <v>Y</v>
      </c>
      <c r="E158" s="12" t="str" cm="1">
        <f t="array" ref="E158">INDEX(MData[],MATCH(1,(MData[State Abbreviation]=$B158)*(MData[Report Date]=E$6)*(MData[Preliminary or Updated]=$C$3)*(MData[Final Report]=$C$4),0),MATCH($D$5,MData[#Headers],0))</f>
        <v>Y</v>
      </c>
      <c r="F158" cm="1">
        <f t="array" ref="F158">INDEX(MData[],MATCH(1,(MData[State Abbreviation]=$B158)*(MData[Report Date]=F$112)*(MData[Preliminary or Updated]=$C$3)*(MData[Final Report]=$C$4),0),MATCH($C$2,MData[#Headers],0))</f>
        <v>173615</v>
      </c>
      <c r="G158" cm="1">
        <f t="array" ref="G158">INDEX(MData[],MATCH(1,(MData[State Abbreviation]=$B158)*(MData[Report Date]=G$112)*(MData[Preliminary or Updated]=$C$3)*(MData[Final Report]=$C$4),0),MATCH($C$2,MData[#Headers],0))</f>
        <v>174552</v>
      </c>
      <c r="H158" cm="1">
        <f t="array" ref="H158">INDEX(MData[],MATCH(1,(MData[State Abbreviation]=$B158)*(MData[Report Date]=H$112)*(MData[Preliminary or Updated]=$C$3)*(MData[Final Report]=$C$4),0),MATCH($C$2,MData[#Headers],0))</f>
        <v>175606</v>
      </c>
      <c r="I158" cm="1">
        <f t="array" ref="I158">INDEX(MData[],MATCH(1,(MData[State Abbreviation]=$B158)*(MData[Report Date]=I$112)*(MData[Preliminary or Updated]=$C$3)*(MData[Final Report]=$C$4),0),MATCH($C$2,MData[#Headers],0))</f>
        <v>176736</v>
      </c>
      <c r="J158" cm="1">
        <f t="array" ref="J158">INDEX(MData[],MATCH(1,(MData[State Abbreviation]=$B158)*(MData[Report Date]=J$112)*(MData[Preliminary or Updated]=$C$3)*(MData[Final Report]=$C$4),0),MATCH($C$2,MData[#Headers],0))</f>
        <v>177846</v>
      </c>
      <c r="K158" cm="1">
        <f t="array" ref="K158">INDEX(MData[],MATCH(1,(MData[State Abbreviation]=$B158)*(MData[Report Date]=K$112)*(MData[Preliminary or Updated]=$C$3)*(MData[Final Report]=$C$4),0),MATCH($C$2,MData[#Headers],0))</f>
        <v>179141</v>
      </c>
      <c r="L158" cm="1">
        <f t="array" ref="L158">INDEX(MData[],MATCH(1,(MData[State Abbreviation]=$B158)*(MData[Report Date]=L$112)*(MData[Preliminary or Updated]=$C$3)*(MData[Final Report]=$C$4),0),MATCH($C$2,MData[#Headers],0))</f>
        <v>180359</v>
      </c>
      <c r="M158" cm="1">
        <f t="array" ref="M158">INDEX(MData[],MATCH(1,(MData[State Abbreviation]=$B158)*(MData[Report Date]=M$112)*(MData[Preliminary or Updated]=$C$3)*(MData[Final Report]=$C$4),0),MATCH($C$2,MData[#Headers],0))</f>
        <v>181597</v>
      </c>
      <c r="N158" cm="1">
        <f t="array" ref="N158">INDEX(MData[],MATCH(1,(MData[State Abbreviation]=$B158)*(MData[Report Date]=N$112)*(MData[Preliminary or Updated]=$C$3)*(MData[Final Report]=$C$4),0),MATCH($C$2,MData[#Headers],0))</f>
        <v>182753</v>
      </c>
      <c r="O158" cm="1">
        <f t="array" ref="O158">INDEX(MData[],MATCH(1,(MData[State Abbreviation]=$B158)*(MData[Report Date]=O$112)*(MData[Preliminary or Updated]=$C$3)*(MData[Final Report]=$C$4),0),MATCH($C$2,MData[#Headers],0))</f>
        <v>183477</v>
      </c>
      <c r="P158" cm="1">
        <f t="array" ref="P158">INDEX(MData[],MATCH(1,(MData[State Abbreviation]=$B158)*(MData[Report Date]=P$112)*(MData[Preliminary or Updated]=$C$3)*(MData[Final Report]=$C$4),0),MATCH($C$2,MData[#Headers],0))</f>
        <v>183983</v>
      </c>
      <c r="Q158" cm="1">
        <f t="array" ref="Q158">INDEX(MData[],MATCH(1,(MData[State Abbreviation]=$B158)*(MData[Report Date]=Q$112)*(MData[Preliminary or Updated]=$C$3)*(MData[Final Report]=$C$4),0),MATCH($C$2,MData[#Headers],0))</f>
        <v>184874</v>
      </c>
      <c r="R158" s="15">
        <f t="shared" si="3"/>
        <v>179544.91666666666</v>
      </c>
    </row>
    <row r="159" spans="1:18" x14ac:dyDescent="0.35">
      <c r="A159">
        <v>47</v>
      </c>
      <c r="B159" s="5" t="s">
        <v>177</v>
      </c>
      <c r="C159" t="s">
        <v>178</v>
      </c>
      <c r="D159" s="12" t="str" cm="1">
        <f t="array" ref="D159">INDEX(MData[],MATCH(1,(MData[State Abbreviation]=$B159)*(MData[Report Date]=D$6)*(MData[Preliminary or Updated]=$C$3)*(MData[Final Report]=$C$4),0),MATCH($D$5,MData[#Headers],0))</f>
        <v>Y</v>
      </c>
      <c r="E159" s="12" t="str" cm="1">
        <f t="array" ref="E159">INDEX(MData[],MATCH(1,(MData[State Abbreviation]=$B159)*(MData[Report Date]=E$6)*(MData[Preliminary or Updated]=$C$3)*(MData[Final Report]=$C$4),0),MATCH($D$5,MData[#Headers],0))</f>
        <v>Y</v>
      </c>
      <c r="F159" cm="1">
        <f t="array" ref="F159">INDEX(MData[],MATCH(1,(MData[State Abbreviation]=$B159)*(MData[Report Date]=F$112)*(MData[Preliminary or Updated]=$C$3)*(MData[Final Report]=$C$4),0),MATCH($C$2,MData[#Headers],0))</f>
        <v>1655186</v>
      </c>
      <c r="G159" cm="1">
        <f t="array" ref="G159">INDEX(MData[],MATCH(1,(MData[State Abbreviation]=$B159)*(MData[Report Date]=G$112)*(MData[Preliminary or Updated]=$C$3)*(MData[Final Report]=$C$4),0),MATCH($C$2,MData[#Headers],0))</f>
        <v>1671664</v>
      </c>
      <c r="H159" cm="1">
        <f t="array" ref="H159">INDEX(MData[],MATCH(1,(MData[State Abbreviation]=$B159)*(MData[Report Date]=H$112)*(MData[Preliminary or Updated]=$C$3)*(MData[Final Report]=$C$4),0),MATCH($C$2,MData[#Headers],0))</f>
        <v>1687269</v>
      </c>
      <c r="I159" cm="1">
        <f t="array" ref="I159">INDEX(MData[],MATCH(1,(MData[State Abbreviation]=$B159)*(MData[Report Date]=I$112)*(MData[Preliminary or Updated]=$C$3)*(MData[Final Report]=$C$4),0),MATCH($C$2,MData[#Headers],0))</f>
        <v>1702672</v>
      </c>
      <c r="J159" cm="1">
        <f t="array" ref="J159">INDEX(MData[],MATCH(1,(MData[State Abbreviation]=$B159)*(MData[Report Date]=J$112)*(MData[Preliminary or Updated]=$C$3)*(MData[Final Report]=$C$4),0),MATCH($C$2,MData[#Headers],0))</f>
        <v>1715818</v>
      </c>
      <c r="K159" cm="1">
        <f t="array" ref="K159">INDEX(MData[],MATCH(1,(MData[State Abbreviation]=$B159)*(MData[Report Date]=K$112)*(MData[Preliminary or Updated]=$C$3)*(MData[Final Report]=$C$4),0),MATCH($C$2,MData[#Headers],0))</f>
        <v>1732099</v>
      </c>
      <c r="L159" cm="1">
        <f t="array" ref="L159">INDEX(MData[],MATCH(1,(MData[State Abbreviation]=$B159)*(MData[Report Date]=L$112)*(MData[Preliminary or Updated]=$C$3)*(MData[Final Report]=$C$4),0),MATCH($C$2,MData[#Headers],0))</f>
        <v>1750410</v>
      </c>
      <c r="M159" cm="1">
        <f t="array" ref="M159">INDEX(MData[],MATCH(1,(MData[State Abbreviation]=$B159)*(MData[Report Date]=M$112)*(MData[Preliminary or Updated]=$C$3)*(MData[Final Report]=$C$4),0),MATCH($C$2,MData[#Headers],0))</f>
        <v>1771236</v>
      </c>
      <c r="N159" cm="1">
        <f t="array" ref="N159">INDEX(MData[],MATCH(1,(MData[State Abbreviation]=$B159)*(MData[Report Date]=N$112)*(MData[Preliminary or Updated]=$C$3)*(MData[Final Report]=$C$4),0),MATCH($C$2,MData[#Headers],0))</f>
        <v>1787743</v>
      </c>
      <c r="O159" cm="1">
        <f t="array" ref="O159">INDEX(MData[],MATCH(1,(MData[State Abbreviation]=$B159)*(MData[Report Date]=O$112)*(MData[Preliminary or Updated]=$C$3)*(MData[Final Report]=$C$4),0),MATCH($C$2,MData[#Headers],0))</f>
        <v>1804445</v>
      </c>
      <c r="P159" cm="1">
        <f t="array" ref="P159">INDEX(MData[],MATCH(1,(MData[State Abbreviation]=$B159)*(MData[Report Date]=P$112)*(MData[Preliminary or Updated]=$C$3)*(MData[Final Report]=$C$4),0),MATCH($C$2,MData[#Headers],0))</f>
        <v>1823512</v>
      </c>
      <c r="Q159" cm="1">
        <f t="array" ref="Q159">INDEX(MData[],MATCH(1,(MData[State Abbreviation]=$B159)*(MData[Report Date]=Q$112)*(MData[Preliminary or Updated]=$C$3)*(MData[Final Report]=$C$4),0),MATCH($C$2,MData[#Headers],0))</f>
        <v>1844299</v>
      </c>
      <c r="R159" s="15">
        <f t="shared" si="3"/>
        <v>1745529.4166666667</v>
      </c>
    </row>
    <row r="160" spans="1:18" x14ac:dyDescent="0.35">
      <c r="A160">
        <v>48</v>
      </c>
      <c r="B160" s="5" t="s">
        <v>180</v>
      </c>
      <c r="C160" t="s">
        <v>181</v>
      </c>
      <c r="D160" s="12" t="str" cm="1">
        <f t="array" ref="D160">INDEX(MData[],MATCH(1,(MData[State Abbreviation]=$B160)*(MData[Report Date]=D$6)*(MData[Preliminary or Updated]=$C$3)*(MData[Final Report]=$C$4),0),MATCH($D$5,MData[#Headers],0))</f>
        <v>Y</v>
      </c>
      <c r="E160" s="12" t="str" cm="1">
        <f t="array" ref="E160">INDEX(MData[],MATCH(1,(MData[State Abbreviation]=$B160)*(MData[Report Date]=E$6)*(MData[Preliminary or Updated]=$C$3)*(MData[Final Report]=$C$4),0),MATCH($D$5,MData[#Headers],0))</f>
        <v>Y</v>
      </c>
      <c r="F160" cm="1">
        <f t="array" ref="F160">INDEX(MData[],MATCH(1,(MData[State Abbreviation]=$B160)*(MData[Report Date]=F$112)*(MData[Preliminary or Updated]=$C$3)*(MData[Final Report]=$C$4),0),MATCH($C$2,MData[#Headers],0))</f>
        <v>1921268</v>
      </c>
      <c r="G160" cm="1">
        <f t="array" ref="G160">INDEX(MData[],MATCH(1,(MData[State Abbreviation]=$B160)*(MData[Report Date]=G$112)*(MData[Preliminary or Updated]=$C$3)*(MData[Final Report]=$C$4),0),MATCH($C$2,MData[#Headers],0))</f>
        <v>1931413</v>
      </c>
      <c r="H160" cm="1">
        <f t="array" ref="H160">INDEX(MData[],MATCH(1,(MData[State Abbreviation]=$B160)*(MData[Report Date]=H$112)*(MData[Preliminary or Updated]=$C$3)*(MData[Final Report]=$C$4),0),MATCH($C$2,MData[#Headers],0))</f>
        <v>1944783</v>
      </c>
      <c r="I160" cm="1">
        <f t="array" ref="I160">INDEX(MData[],MATCH(1,(MData[State Abbreviation]=$B160)*(MData[Report Date]=I$112)*(MData[Preliminary or Updated]=$C$3)*(MData[Final Report]=$C$4),0),MATCH($C$2,MData[#Headers],0))</f>
        <v>1956739</v>
      </c>
      <c r="J160" cm="1">
        <f t="array" ref="J160">INDEX(MData[],MATCH(1,(MData[State Abbreviation]=$B160)*(MData[Report Date]=J$112)*(MData[Preliminary or Updated]=$C$3)*(MData[Final Report]=$C$4),0),MATCH($C$2,MData[#Headers],0))</f>
        <v>1968676</v>
      </c>
      <c r="K160" cm="1">
        <f t="array" ref="K160">INDEX(MData[],MATCH(1,(MData[State Abbreviation]=$B160)*(MData[Report Date]=K$112)*(MData[Preliminary or Updated]=$C$3)*(MData[Final Report]=$C$4),0),MATCH($C$2,MData[#Headers],0))</f>
        <v>1978758</v>
      </c>
      <c r="L160" cm="1">
        <f t="array" ref="L160">INDEX(MData[],MATCH(1,(MData[State Abbreviation]=$B160)*(MData[Report Date]=L$112)*(MData[Preliminary or Updated]=$C$3)*(MData[Final Report]=$C$4),0),MATCH($C$2,MData[#Headers],0))</f>
        <v>1993221</v>
      </c>
      <c r="M160" cm="1">
        <f t="array" ref="M160">INDEX(MData[],MATCH(1,(MData[State Abbreviation]=$B160)*(MData[Report Date]=M$112)*(MData[Preliminary or Updated]=$C$3)*(MData[Final Report]=$C$4),0),MATCH($C$2,MData[#Headers],0))</f>
        <v>2009438</v>
      </c>
      <c r="N160" cm="1">
        <f t="array" ref="N160">INDEX(MData[],MATCH(1,(MData[State Abbreviation]=$B160)*(MData[Report Date]=N$112)*(MData[Preliminary or Updated]=$C$3)*(MData[Final Report]=$C$4),0),MATCH($C$2,MData[#Headers],0))</f>
        <v>2021408</v>
      </c>
      <c r="O160" cm="1">
        <f t="array" ref="O160">INDEX(MData[],MATCH(1,(MData[State Abbreviation]=$B160)*(MData[Report Date]=O$112)*(MData[Preliminary or Updated]=$C$3)*(MData[Final Report]=$C$4),0),MATCH($C$2,MData[#Headers],0))</f>
        <v>2031925</v>
      </c>
      <c r="P160" cm="1">
        <f t="array" ref="P160">INDEX(MData[],MATCH(1,(MData[State Abbreviation]=$B160)*(MData[Report Date]=P$112)*(MData[Preliminary or Updated]=$C$3)*(MData[Final Report]=$C$4),0),MATCH($C$2,MData[#Headers],0))</f>
        <v>2047288</v>
      </c>
      <c r="Q160" cm="1">
        <f t="array" ref="Q160">INDEX(MData[],MATCH(1,(MData[State Abbreviation]=$B160)*(MData[Report Date]=Q$112)*(MData[Preliminary or Updated]=$C$3)*(MData[Final Report]=$C$4),0),MATCH($C$2,MData[#Headers],0))</f>
        <v>2055411</v>
      </c>
      <c r="R160" s="15">
        <f t="shared" si="3"/>
        <v>1988360.6666666667</v>
      </c>
    </row>
    <row r="161" spans="1:18" x14ac:dyDescent="0.35">
      <c r="A161">
        <v>49</v>
      </c>
      <c r="B161" s="5" t="s">
        <v>182</v>
      </c>
      <c r="C161" t="s">
        <v>183</v>
      </c>
      <c r="D161" s="12" t="str" cm="1">
        <f t="array" ref="D161">INDEX(MData[],MATCH(1,(MData[State Abbreviation]=$B161)*(MData[Report Date]=D$6)*(MData[Preliminary or Updated]=$C$3)*(MData[Final Report]=$C$4),0),MATCH($D$5,MData[#Headers],0))</f>
        <v>Y</v>
      </c>
      <c r="E161" s="12" t="str" cm="1">
        <f t="array" ref="E161">INDEX(MData[],MATCH(1,(MData[State Abbreviation]=$B161)*(MData[Report Date]=E$6)*(MData[Preliminary or Updated]=$C$3)*(MData[Final Report]=$C$4),0),MATCH($D$5,MData[#Headers],0))</f>
        <v>Y</v>
      </c>
      <c r="F161" cm="1">
        <f t="array" ref="F161">INDEX(MData[],MATCH(1,(MData[State Abbreviation]=$B161)*(MData[Report Date]=F$112)*(MData[Preliminary or Updated]=$C$3)*(MData[Final Report]=$C$4),0),MATCH($C$2,MData[#Headers],0))</f>
        <v>571427</v>
      </c>
      <c r="G161" cm="1">
        <f t="array" ref="G161">INDEX(MData[],MATCH(1,(MData[State Abbreviation]=$B161)*(MData[Report Date]=G$112)*(MData[Preliminary or Updated]=$C$3)*(MData[Final Report]=$C$4),0),MATCH($C$2,MData[#Headers],0))</f>
        <v>575627</v>
      </c>
      <c r="H161" cm="1">
        <f t="array" ref="H161">INDEX(MData[],MATCH(1,(MData[State Abbreviation]=$B161)*(MData[Report Date]=H$112)*(MData[Preliminary or Updated]=$C$3)*(MData[Final Report]=$C$4),0),MATCH($C$2,MData[#Headers],0))</f>
        <v>580258</v>
      </c>
      <c r="I161" cm="1">
        <f t="array" ref="I161">INDEX(MData[],MATCH(1,(MData[State Abbreviation]=$B161)*(MData[Report Date]=I$112)*(MData[Preliminary or Updated]=$C$3)*(MData[Final Report]=$C$4),0),MATCH($C$2,MData[#Headers],0))</f>
        <v>583396</v>
      </c>
      <c r="J161" cm="1">
        <f t="array" ref="J161">INDEX(MData[],MATCH(1,(MData[State Abbreviation]=$B161)*(MData[Report Date]=J$112)*(MData[Preliminary or Updated]=$C$3)*(MData[Final Report]=$C$4),0),MATCH($C$2,MData[#Headers],0))</f>
        <v>586461</v>
      </c>
      <c r="K161" cm="1">
        <f t="array" ref="K161">INDEX(MData[],MATCH(1,(MData[State Abbreviation]=$B161)*(MData[Report Date]=K$112)*(MData[Preliminary or Updated]=$C$3)*(MData[Final Report]=$C$4),0),MATCH($C$2,MData[#Headers],0))</f>
        <v>589890</v>
      </c>
      <c r="L161" cm="1">
        <f t="array" ref="L161">INDEX(MData[],MATCH(1,(MData[State Abbreviation]=$B161)*(MData[Report Date]=L$112)*(MData[Preliminary or Updated]=$C$3)*(MData[Final Report]=$C$4),0),MATCH($C$2,MData[#Headers],0))</f>
        <v>593834</v>
      </c>
      <c r="M161" cm="1">
        <f t="array" ref="M161">INDEX(MData[],MATCH(1,(MData[State Abbreviation]=$B161)*(MData[Report Date]=M$112)*(MData[Preliminary or Updated]=$C$3)*(MData[Final Report]=$C$4),0),MATCH($C$2,MData[#Headers],0))</f>
        <v>598135</v>
      </c>
      <c r="N161" cm="1">
        <f t="array" ref="N161">INDEX(MData[],MATCH(1,(MData[State Abbreviation]=$B161)*(MData[Report Date]=N$112)*(MData[Preliminary or Updated]=$C$3)*(MData[Final Report]=$C$4),0),MATCH($C$2,MData[#Headers],0))</f>
        <v>601656</v>
      </c>
      <c r="O161" cm="1">
        <f t="array" ref="O161">INDEX(MData[],MATCH(1,(MData[State Abbreviation]=$B161)*(MData[Report Date]=O$112)*(MData[Preliminary or Updated]=$C$3)*(MData[Final Report]=$C$4),0),MATCH($C$2,MData[#Headers],0))</f>
        <v>604670</v>
      </c>
      <c r="P161" cm="1">
        <f t="array" ref="P161">INDEX(MData[],MATCH(1,(MData[State Abbreviation]=$B161)*(MData[Report Date]=P$112)*(MData[Preliminary or Updated]=$C$3)*(MData[Final Report]=$C$4),0),MATCH($C$2,MData[#Headers],0))</f>
        <v>608227</v>
      </c>
      <c r="Q161" cm="1">
        <f t="array" ref="Q161">INDEX(MData[],MATCH(1,(MData[State Abbreviation]=$B161)*(MData[Report Date]=Q$112)*(MData[Preliminary or Updated]=$C$3)*(MData[Final Report]=$C$4),0),MATCH($C$2,MData[#Headers],0))</f>
        <v>611926</v>
      </c>
      <c r="R161" s="15">
        <f t="shared" si="3"/>
        <v>592125.58333333337</v>
      </c>
    </row>
    <row r="162" spans="1:18" x14ac:dyDescent="0.35">
      <c r="A162">
        <v>50</v>
      </c>
      <c r="B162" s="5" t="s">
        <v>184</v>
      </c>
      <c r="C162" t="s">
        <v>185</v>
      </c>
      <c r="D162" s="12" t="str" cm="1">
        <f t="array" ref="D162">INDEX(MData[],MATCH(1,(MData[State Abbreviation]=$B162)*(MData[Report Date]=D$6)*(MData[Preliminary or Updated]=$C$3)*(MData[Final Report]=$C$4),0),MATCH($D$5,MData[#Headers],0))</f>
        <v>N</v>
      </c>
      <c r="E162" s="12" t="str" cm="1">
        <f t="array" ref="E162">INDEX(MData[],MATCH(1,(MData[State Abbreviation]=$B162)*(MData[Report Date]=E$6)*(MData[Preliminary or Updated]=$C$3)*(MData[Final Report]=$C$4),0),MATCH($D$5,MData[#Headers],0))</f>
        <v>N</v>
      </c>
      <c r="F162" cm="1">
        <f t="array" ref="F162">INDEX(MData[],MATCH(1,(MData[State Abbreviation]=$B162)*(MData[Report Date]=F$112)*(MData[Preliminary or Updated]=$C$3)*(MData[Final Report]=$C$4),0),MATCH($C$2,MData[#Headers],0))</f>
        <v>1231882</v>
      </c>
      <c r="G162" cm="1">
        <f t="array" ref="G162">INDEX(MData[],MATCH(1,(MData[State Abbreviation]=$B162)*(MData[Report Date]=G$112)*(MData[Preliminary or Updated]=$C$3)*(MData[Final Report]=$C$4),0),MATCH($C$2,MData[#Headers],0))</f>
        <v>1242573</v>
      </c>
      <c r="H162" cm="1">
        <f t="array" ref="H162">INDEX(MData[],MATCH(1,(MData[State Abbreviation]=$B162)*(MData[Report Date]=H$112)*(MData[Preliminary or Updated]=$C$3)*(MData[Final Report]=$C$4),0),MATCH($C$2,MData[#Headers],0))</f>
        <v>1253303</v>
      </c>
      <c r="I162" cm="1">
        <f t="array" ref="I162">INDEX(MData[],MATCH(1,(MData[State Abbreviation]=$B162)*(MData[Report Date]=I$112)*(MData[Preliminary or Updated]=$C$3)*(MData[Final Report]=$C$4),0),MATCH($C$2,MData[#Headers],0))</f>
        <v>1263979</v>
      </c>
      <c r="J162" cm="1">
        <f t="array" ref="J162">INDEX(MData[],MATCH(1,(MData[State Abbreviation]=$B162)*(MData[Report Date]=J$112)*(MData[Preliminary or Updated]=$C$3)*(MData[Final Report]=$C$4),0),MATCH($C$2,MData[#Headers],0))</f>
        <v>1275491</v>
      </c>
      <c r="K162" cm="1">
        <f t="array" ref="K162">INDEX(MData[],MATCH(1,(MData[State Abbreviation]=$B162)*(MData[Report Date]=K$112)*(MData[Preliminary or Updated]=$C$3)*(MData[Final Report]=$C$4),0),MATCH($C$2,MData[#Headers],0))</f>
        <v>1283313</v>
      </c>
      <c r="L162" cm="1">
        <f t="array" ref="L162">INDEX(MData[],MATCH(1,(MData[State Abbreviation]=$B162)*(MData[Report Date]=L$112)*(MData[Preliminary or Updated]=$C$3)*(MData[Final Report]=$C$4),0),MATCH($C$2,MData[#Headers],0))</f>
        <v>1292431</v>
      </c>
      <c r="M162" cm="1">
        <f t="array" ref="M162">INDEX(MData[],MATCH(1,(MData[State Abbreviation]=$B162)*(MData[Report Date]=M$112)*(MData[Preliminary or Updated]=$C$3)*(MData[Final Report]=$C$4),0),MATCH($C$2,MData[#Headers],0))</f>
        <v>1301781</v>
      </c>
      <c r="N162" cm="1">
        <f t="array" ref="N162">INDEX(MData[],MATCH(1,(MData[State Abbreviation]=$B162)*(MData[Report Date]=N$112)*(MData[Preliminary or Updated]=$C$3)*(MData[Final Report]=$C$4),0),MATCH($C$2,MData[#Headers],0))</f>
        <v>1309805</v>
      </c>
      <c r="O162" cm="1">
        <f t="array" ref="O162">INDEX(MData[],MATCH(1,(MData[State Abbreviation]=$B162)*(MData[Report Date]=O$112)*(MData[Preliminary or Updated]=$C$3)*(MData[Final Report]=$C$4),0),MATCH($C$2,MData[#Headers],0))</f>
        <v>1316781</v>
      </c>
      <c r="P162" cm="1">
        <f t="array" ref="P162">INDEX(MData[],MATCH(1,(MData[State Abbreviation]=$B162)*(MData[Report Date]=P$112)*(MData[Preliminary or Updated]=$C$3)*(MData[Final Report]=$C$4),0),MATCH($C$2,MData[#Headers],0))</f>
        <v>1324484</v>
      </c>
      <c r="Q162" cm="1">
        <f t="array" ref="Q162">INDEX(MData[],MATCH(1,(MData[State Abbreviation]=$B162)*(MData[Report Date]=Q$112)*(MData[Preliminary or Updated]=$C$3)*(MData[Final Report]=$C$4),0),MATCH($C$2,MData[#Headers],0))</f>
        <v>1332720</v>
      </c>
      <c r="R162" s="15">
        <f t="shared" si="3"/>
        <v>1285711.9166666667</v>
      </c>
    </row>
    <row r="163" spans="1:18" x14ac:dyDescent="0.35">
      <c r="A163">
        <v>51</v>
      </c>
      <c r="B163" s="5" t="s">
        <v>188</v>
      </c>
      <c r="C163" t="s">
        <v>189</v>
      </c>
      <c r="D163" s="12" t="str" cm="1">
        <f t="array" ref="D163">INDEX(MData[],MATCH(1,(MData[State Abbreviation]=$B163)*(MData[Report Date]=D$6)*(MData[Preliminary or Updated]=$C$3)*(MData[Final Report]=$C$4),0),MATCH($D$5,MData[#Headers],0))</f>
        <v>N</v>
      </c>
      <c r="E163" s="12" t="str" cm="1">
        <f t="array" ref="E163">INDEX(MData[],MATCH(1,(MData[State Abbreviation]=$B163)*(MData[Report Date]=E$6)*(MData[Preliminary or Updated]=$C$3)*(MData[Final Report]=$C$4),0),MATCH($D$5,MData[#Headers],0))</f>
        <v>N</v>
      </c>
      <c r="F163" cm="1">
        <f t="array" ref="F163">INDEX(MData[],MATCH(1,(MData[State Abbreviation]=$B163)*(MData[Report Date]=F$112)*(MData[Preliminary or Updated]=$C$3)*(MData[Final Report]=$C$4),0),MATCH($C$2,MData[#Headers],0))</f>
        <v>65364</v>
      </c>
      <c r="G163" cm="1">
        <f t="array" ref="G163">INDEX(MData[],MATCH(1,(MData[State Abbreviation]=$B163)*(MData[Report Date]=G$112)*(MData[Preliminary or Updated]=$C$3)*(MData[Final Report]=$C$4),0),MATCH($C$2,MData[#Headers],0))</f>
        <v>66510</v>
      </c>
      <c r="H163" cm="1">
        <f t="array" ref="H163">INDEX(MData[],MATCH(1,(MData[State Abbreviation]=$B163)*(MData[Report Date]=H$112)*(MData[Preliminary or Updated]=$C$3)*(MData[Final Report]=$C$4),0),MATCH($C$2,MData[#Headers],0))</f>
        <v>67377</v>
      </c>
      <c r="I163" cm="1">
        <f t="array" ref="I163">INDEX(MData[],MATCH(1,(MData[State Abbreviation]=$B163)*(MData[Report Date]=I$112)*(MData[Preliminary or Updated]=$C$3)*(MData[Final Report]=$C$4),0),MATCH($C$2,MData[#Headers],0))</f>
        <v>68173</v>
      </c>
      <c r="J163" cm="1">
        <f t="array" ref="J163">INDEX(MData[],MATCH(1,(MData[State Abbreviation]=$B163)*(MData[Report Date]=J$112)*(MData[Preliminary or Updated]=$C$3)*(MData[Final Report]=$C$4),0),MATCH($C$2,MData[#Headers],0))</f>
        <v>68855</v>
      </c>
      <c r="K163" cm="1">
        <f t="array" ref="K163">INDEX(MData[],MATCH(1,(MData[State Abbreviation]=$B163)*(MData[Report Date]=K$112)*(MData[Preliminary or Updated]=$C$3)*(MData[Final Report]=$C$4),0),MATCH($C$2,MData[#Headers],0))</f>
        <v>69413</v>
      </c>
      <c r="L163" cm="1">
        <f t="array" ref="L163">INDEX(MData[],MATCH(1,(MData[State Abbreviation]=$B163)*(MData[Report Date]=L$112)*(MData[Preliminary or Updated]=$C$3)*(MData[Final Report]=$C$4),0),MATCH($C$2,MData[#Headers],0))</f>
        <v>70089</v>
      </c>
      <c r="M163" cm="1">
        <f t="array" ref="M163">INDEX(MData[],MATCH(1,(MData[State Abbreviation]=$B163)*(MData[Report Date]=M$112)*(MData[Preliminary or Updated]=$C$3)*(MData[Final Report]=$C$4),0),MATCH($C$2,MData[#Headers],0))</f>
        <v>70811</v>
      </c>
      <c r="N163" cm="1">
        <f t="array" ref="N163">INDEX(MData[],MATCH(1,(MData[State Abbreviation]=$B163)*(MData[Report Date]=N$112)*(MData[Preliminary or Updated]=$C$3)*(MData[Final Report]=$C$4),0),MATCH($C$2,MData[#Headers],0))</f>
        <v>71515</v>
      </c>
      <c r="O163" cm="1">
        <f t="array" ref="O163">INDEX(MData[],MATCH(1,(MData[State Abbreviation]=$B163)*(MData[Report Date]=O$112)*(MData[Preliminary or Updated]=$C$3)*(MData[Final Report]=$C$4),0),MATCH($C$2,MData[#Headers],0))</f>
        <v>72132</v>
      </c>
      <c r="P163" cm="1">
        <f t="array" ref="P163">INDEX(MData[],MATCH(1,(MData[State Abbreviation]=$B163)*(MData[Report Date]=P$112)*(MData[Preliminary or Updated]=$C$3)*(MData[Final Report]=$C$4),0),MATCH($C$2,MData[#Headers],0))</f>
        <v>72553</v>
      </c>
      <c r="Q163" cm="1">
        <f t="array" ref="Q163">INDEX(MData[],MATCH(1,(MData[State Abbreviation]=$B163)*(MData[Report Date]=Q$112)*(MData[Preliminary or Updated]=$C$3)*(MData[Final Report]=$C$4),0),MATCH($C$2,MData[#Headers],0))</f>
        <v>72773</v>
      </c>
      <c r="R163" s="15">
        <f t="shared" si="3"/>
        <v>69630.416666666672</v>
      </c>
    </row>
    <row r="164" spans="1:18" x14ac:dyDescent="0.35">
      <c r="D164" s="407" t="s">
        <v>5</v>
      </c>
      <c r="E164" s="408"/>
    </row>
    <row r="165" spans="1:18" x14ac:dyDescent="0.35">
      <c r="B165" t="s">
        <v>202</v>
      </c>
      <c r="C165" s="14" t="s">
        <v>197</v>
      </c>
      <c r="D165" s="16">
        <v>43831</v>
      </c>
      <c r="E165" s="16">
        <v>44166</v>
      </c>
      <c r="F165" s="9">
        <v>43831</v>
      </c>
      <c r="G165" s="9">
        <v>43862</v>
      </c>
      <c r="H165" s="9">
        <v>43891</v>
      </c>
      <c r="I165" s="9">
        <v>43922</v>
      </c>
      <c r="J165" s="9">
        <v>43952</v>
      </c>
      <c r="K165" s="9">
        <v>43983</v>
      </c>
      <c r="L165" s="9">
        <v>44013</v>
      </c>
      <c r="M165" s="9">
        <v>44044</v>
      </c>
      <c r="N165" s="9">
        <v>44075</v>
      </c>
      <c r="O165" s="9">
        <v>44105</v>
      </c>
      <c r="P165" s="9">
        <v>44136</v>
      </c>
      <c r="Q165" s="9">
        <v>44166</v>
      </c>
      <c r="R165" t="s">
        <v>204</v>
      </c>
    </row>
    <row r="166" spans="1:18" x14ac:dyDescent="0.35">
      <c r="A166">
        <v>1</v>
      </c>
      <c r="B166" s="4" t="s">
        <v>30</v>
      </c>
      <c r="C166" t="s">
        <v>31</v>
      </c>
      <c r="D166" s="12" t="str" cm="1">
        <f t="array" ref="D166">INDEX(MData[],MATCH(1,(MData[State Abbreviation]=$B166)*(MData[Report Date]=D$6)*(MData[Preliminary or Updated]=$C$3)*(MData[Final Report]=$C$4),0),MATCH($D$5,MData[#Headers],0))</f>
        <v>N</v>
      </c>
      <c r="E166" s="12" t="str" cm="1">
        <f t="array" ref="E166">INDEX(MData[],MATCH(1,(MData[State Abbreviation]=$B166)*(MData[Report Date]=E$6)*(MData[Preliminary or Updated]=$C$3)*(MData[Final Report]=$C$4),0),MATCH($D$5,MData[#Headers],0))</f>
        <v>N</v>
      </c>
      <c r="F166" cm="1">
        <f t="array" ref="F166">INDEX(MData[],MATCH(1,(MData[State Abbreviation]=$B166)*(MData[Report Date]=F$165)*(MData[Preliminary or Updated]=$C$3)*(MData[Final Report]=$C$4),0),MATCH($C$2,MData[#Headers],0))</f>
        <v>922592</v>
      </c>
      <c r="G166" cm="1">
        <f t="array" ref="G166">INDEX(MData[],MATCH(1,(MData[State Abbreviation]=$B166)*(MData[Report Date]=G$165)*(MData[Preliminary or Updated]=$C$3)*(MData[Final Report]=$C$4),0),MATCH($C$2,MData[#Headers],0))</f>
        <v>923320</v>
      </c>
      <c r="H166" cm="1">
        <f t="array" ref="H166">INDEX(MData[],MATCH(1,(MData[State Abbreviation]=$B166)*(MData[Report Date]=H$165)*(MData[Preliminary or Updated]=$C$3)*(MData[Final Report]=$C$4),0),MATCH($C$2,MData[#Headers],0))</f>
        <v>922989</v>
      </c>
      <c r="I166" cm="1">
        <f t="array" ref="I166">INDEX(MData[],MATCH(1,(MData[State Abbreviation]=$B166)*(MData[Report Date]=I$165)*(MData[Preliminary or Updated]=$C$3)*(MData[Final Report]=$C$4),0),MATCH($C$2,MData[#Headers],0))</f>
        <v>933842</v>
      </c>
      <c r="J166" cm="1">
        <f t="array" ref="J166">INDEX(MData[],MATCH(1,(MData[State Abbreviation]=$B166)*(MData[Report Date]=J$165)*(MData[Preliminary or Updated]=$C$3)*(MData[Final Report]=$C$4),0),MATCH($C$2,MData[#Headers],0))</f>
        <v>943545</v>
      </c>
      <c r="K166" cm="1">
        <f t="array" ref="K166">INDEX(MData[],MATCH(1,(MData[State Abbreviation]=$B166)*(MData[Report Date]=K$165)*(MData[Preliminary or Updated]=$C$3)*(MData[Final Report]=$C$4),0),MATCH($C$2,MData[#Headers],0))</f>
        <v>951984</v>
      </c>
      <c r="L166" cm="1">
        <f t="array" ref="L166">INDEX(MData[],MATCH(1,(MData[State Abbreviation]=$B166)*(MData[Report Date]=L$165)*(MData[Preliminary or Updated]=$C$3)*(MData[Final Report]=$C$4),0),MATCH($C$2,MData[#Headers],0))</f>
        <v>959675</v>
      </c>
      <c r="M166" cm="1">
        <f t="array" ref="M166">INDEX(MData[],MATCH(1,(MData[State Abbreviation]=$B166)*(MData[Report Date]=M$165)*(MData[Preliminary or Updated]=$C$3)*(MData[Final Report]=$C$4),0),MATCH($C$2,MData[#Headers],0))</f>
        <v>967364</v>
      </c>
      <c r="N166" cm="1">
        <f t="array" ref="N166">INDEX(MData[],MATCH(1,(MData[State Abbreviation]=$B166)*(MData[Report Date]=N$165)*(MData[Preliminary or Updated]=$C$3)*(MData[Final Report]=$C$4),0),MATCH($C$2,MData[#Headers],0))</f>
        <v>976361</v>
      </c>
      <c r="O166" cm="1">
        <f t="array" ref="O166">INDEX(MData[],MATCH(1,(MData[State Abbreviation]=$B166)*(MData[Report Date]=O$165)*(MData[Preliminary or Updated]=$C$3)*(MData[Final Report]=$C$4),0),MATCH($C$2,MData[#Headers],0))</f>
        <v>985152</v>
      </c>
      <c r="P166" cm="1">
        <f t="array" ref="P166">INDEX(MData[],MATCH(1,(MData[State Abbreviation]=$B166)*(MData[Report Date]=P$165)*(MData[Preliminary or Updated]=$C$3)*(MData[Final Report]=$C$4),0),MATCH($C$2,MData[#Headers],0))</f>
        <v>993609</v>
      </c>
      <c r="Q166" cm="1">
        <f t="array" ref="Q166">INDEX(MData[],MATCH(1,(MData[State Abbreviation]=$B166)*(MData[Report Date]=Q$165)*(MData[Preliminary or Updated]=$C$3)*(MData[Final Report]=$C$4),0),MATCH($C$2,MData[#Headers],0))</f>
        <v>1001444</v>
      </c>
      <c r="R166" s="15">
        <f>AVERAGE(F166:Q166)</f>
        <v>956823.08333333337</v>
      </c>
    </row>
    <row r="167" spans="1:18" x14ac:dyDescent="0.35">
      <c r="A167">
        <v>2</v>
      </c>
      <c r="B167" s="4" t="s">
        <v>36</v>
      </c>
      <c r="C167" t="s">
        <v>37</v>
      </c>
      <c r="D167" s="12" t="str" cm="1">
        <f t="array" ref="D167">INDEX(MData[],MATCH(1,(MData[State Abbreviation]=$B167)*(MData[Report Date]=D$6)*(MData[Preliminary or Updated]=$C$3)*(MData[Final Report]=$C$4),0),MATCH($D$5,MData[#Headers],0))</f>
        <v>Y</v>
      </c>
      <c r="E167" s="12" t="str" cm="1">
        <f t="array" ref="E167">INDEX(MData[],MATCH(1,(MData[State Abbreviation]=$B167)*(MData[Report Date]=E$6)*(MData[Preliminary or Updated]=$C$3)*(MData[Final Report]=$C$4),0),MATCH($D$5,MData[#Headers],0))</f>
        <v>Y</v>
      </c>
      <c r="F167" cm="1">
        <f t="array" ref="F167">INDEX(MData[],MATCH(1,(MData[State Abbreviation]=$B167)*(MData[Report Date]=F$165)*(MData[Preliminary or Updated]=$C$3)*(MData[Final Report]=$C$4),0),MATCH($C$2,MData[#Headers],0))</f>
        <v>223963</v>
      </c>
      <c r="G167" cm="1">
        <f t="array" ref="G167">INDEX(MData[],MATCH(1,(MData[State Abbreviation]=$B167)*(MData[Report Date]=G$165)*(MData[Preliminary or Updated]=$C$3)*(MData[Final Report]=$C$4),0),MATCH($C$2,MData[#Headers],0))</f>
        <v>222941</v>
      </c>
      <c r="H167" cm="1">
        <f t="array" ref="H167">INDEX(MData[],MATCH(1,(MData[State Abbreviation]=$B167)*(MData[Report Date]=H$165)*(MData[Preliminary or Updated]=$C$3)*(MData[Final Report]=$C$4),0),MATCH($C$2,MData[#Headers],0))</f>
        <v>224965</v>
      </c>
      <c r="I167" cm="1">
        <f t="array" ref="I167">INDEX(MData[],MATCH(1,(MData[State Abbreviation]=$B167)*(MData[Report Date]=I$165)*(MData[Preliminary or Updated]=$C$3)*(MData[Final Report]=$C$4),0),MATCH($C$2,MData[#Headers],0))</f>
        <v>228270</v>
      </c>
      <c r="J167" cm="1">
        <f t="array" ref="J167">INDEX(MData[],MATCH(1,(MData[State Abbreviation]=$B167)*(MData[Report Date]=J$165)*(MData[Preliminary or Updated]=$C$3)*(MData[Final Report]=$C$4),0),MATCH($C$2,MData[#Headers],0))</f>
        <v>230043</v>
      </c>
      <c r="K167" cm="1">
        <f t="array" ref="K167">INDEX(MData[],MATCH(1,(MData[State Abbreviation]=$B167)*(MData[Report Date]=K$165)*(MData[Preliminary or Updated]=$C$3)*(MData[Final Report]=$C$4),0),MATCH($C$2,MData[#Headers],0))</f>
        <v>232069</v>
      </c>
      <c r="L167" cm="1">
        <f t="array" ref="L167">INDEX(MData[],MATCH(1,(MData[State Abbreviation]=$B167)*(MData[Report Date]=L$165)*(MData[Preliminary or Updated]=$C$3)*(MData[Final Report]=$C$4),0),MATCH($C$2,MData[#Headers],0))</f>
        <v>233334</v>
      </c>
      <c r="M167" cm="1">
        <f t="array" ref="M167">INDEX(MData[],MATCH(1,(MData[State Abbreviation]=$B167)*(MData[Report Date]=M$165)*(MData[Preliminary or Updated]=$C$3)*(MData[Final Report]=$C$4),0),MATCH($C$2,MData[#Headers],0))</f>
        <v>235261</v>
      </c>
      <c r="N167" cm="1">
        <f t="array" ref="N167">INDEX(MData[],MATCH(1,(MData[State Abbreviation]=$B167)*(MData[Report Date]=N$165)*(MData[Preliminary or Updated]=$C$3)*(MData[Final Report]=$C$4),0),MATCH($C$2,MData[#Headers],0))</f>
        <v>236362</v>
      </c>
      <c r="O167" cm="1">
        <f t="array" ref="O167">INDEX(MData[],MATCH(1,(MData[State Abbreviation]=$B167)*(MData[Report Date]=O$165)*(MData[Preliminary or Updated]=$C$3)*(MData[Final Report]=$C$4),0),MATCH($C$2,MData[#Headers],0))</f>
        <v>237786</v>
      </c>
      <c r="P167" cm="1">
        <f t="array" ref="P167">INDEX(MData[],MATCH(1,(MData[State Abbreviation]=$B167)*(MData[Report Date]=P$165)*(MData[Preliminary or Updated]=$C$3)*(MData[Final Report]=$C$4),0),MATCH($C$2,MData[#Headers],0))</f>
        <v>238873</v>
      </c>
      <c r="Q167" cm="1">
        <f t="array" ref="Q167">INDEX(MData[],MATCH(1,(MData[State Abbreviation]=$B167)*(MData[Report Date]=Q$165)*(MData[Preliminary or Updated]=$C$3)*(MData[Final Report]=$C$4),0),MATCH($C$2,MData[#Headers],0))</f>
        <v>239981</v>
      </c>
      <c r="R167" s="15">
        <f t="shared" ref="R167:R216" si="4">AVERAGE(F167:Q167)</f>
        <v>231987.33333333334</v>
      </c>
    </row>
    <row r="168" spans="1:18" x14ac:dyDescent="0.35">
      <c r="A168">
        <v>3</v>
      </c>
      <c r="B168" s="4" t="s">
        <v>42</v>
      </c>
      <c r="C168" t="s">
        <v>43</v>
      </c>
      <c r="D168" s="12" t="str" cm="1">
        <f t="array" ref="D168">INDEX(MData[],MATCH(1,(MData[State Abbreviation]=$B168)*(MData[Report Date]=D$6)*(MData[Preliminary or Updated]=$C$3)*(MData[Final Report]=$C$4),0),MATCH($D$5,MData[#Headers],0))</f>
        <v>Y</v>
      </c>
      <c r="E168" s="12" t="str" cm="1">
        <f t="array" ref="E168">INDEX(MData[],MATCH(1,(MData[State Abbreviation]=$B168)*(MData[Report Date]=E$6)*(MData[Preliminary or Updated]=$C$3)*(MData[Final Report]=$C$4),0),MATCH($D$5,MData[#Headers],0))</f>
        <v>Y</v>
      </c>
      <c r="F168" cm="1">
        <f t="array" ref="F168">INDEX(MData[],MATCH(1,(MData[State Abbreviation]=$B168)*(MData[Report Date]=F$165)*(MData[Preliminary or Updated]=$C$3)*(MData[Final Report]=$C$4),0),MATCH($C$2,MData[#Headers],0))</f>
        <v>1702632</v>
      </c>
      <c r="G168" cm="1">
        <f t="array" ref="G168">INDEX(MData[],MATCH(1,(MData[State Abbreviation]=$B168)*(MData[Report Date]=G$165)*(MData[Preliminary or Updated]=$C$3)*(MData[Final Report]=$C$4),0),MATCH($C$2,MData[#Headers],0))</f>
        <v>1705789</v>
      </c>
      <c r="H168" cm="1">
        <f t="array" ref="H168">INDEX(MData[],MATCH(1,(MData[State Abbreviation]=$B168)*(MData[Report Date]=H$165)*(MData[Preliminary or Updated]=$C$3)*(MData[Final Report]=$C$4),0),MATCH($C$2,MData[#Headers],0))</f>
        <v>1746744</v>
      </c>
      <c r="I168" cm="1">
        <f t="array" ref="I168">INDEX(MData[],MATCH(1,(MData[State Abbreviation]=$B168)*(MData[Report Date]=I$165)*(MData[Preliminary or Updated]=$C$3)*(MData[Final Report]=$C$4),0),MATCH($C$2,MData[#Headers],0))</f>
        <v>1781233</v>
      </c>
      <c r="J168" cm="1">
        <f t="array" ref="J168">INDEX(MData[],MATCH(1,(MData[State Abbreviation]=$B168)*(MData[Report Date]=J$165)*(MData[Preliminary or Updated]=$C$3)*(MData[Final Report]=$C$4),0),MATCH($C$2,MData[#Headers],0))</f>
        <v>1817362</v>
      </c>
      <c r="K168" cm="1">
        <f t="array" ref="K168">INDEX(MData[],MATCH(1,(MData[State Abbreviation]=$B168)*(MData[Report Date]=K$165)*(MData[Preliminary or Updated]=$C$3)*(MData[Final Report]=$C$4),0),MATCH($C$2,MData[#Headers],0))</f>
        <v>1839932</v>
      </c>
      <c r="L168" cm="1">
        <f t="array" ref="L168">INDEX(MData[],MATCH(1,(MData[State Abbreviation]=$B168)*(MData[Report Date]=L$165)*(MData[Preliminary or Updated]=$C$3)*(MData[Final Report]=$C$4),0),MATCH($C$2,MData[#Headers],0))</f>
        <v>1862408</v>
      </c>
      <c r="M168" cm="1">
        <f t="array" ref="M168">INDEX(MData[],MATCH(1,(MData[State Abbreviation]=$B168)*(MData[Report Date]=M$165)*(MData[Preliminary or Updated]=$C$3)*(MData[Final Report]=$C$4),0),MATCH($C$2,MData[#Headers],0))</f>
        <v>1887382</v>
      </c>
      <c r="N168" cm="1">
        <f t="array" ref="N168">INDEX(MData[],MATCH(1,(MData[State Abbreviation]=$B168)*(MData[Report Date]=N$165)*(MData[Preliminary or Updated]=$C$3)*(MData[Final Report]=$C$4),0),MATCH($C$2,MData[#Headers],0))</f>
        <v>1903428</v>
      </c>
      <c r="O168" cm="1">
        <f t="array" ref="O168">INDEX(MData[],MATCH(1,(MData[State Abbreviation]=$B168)*(MData[Report Date]=O$165)*(MData[Preliminary or Updated]=$C$3)*(MData[Final Report]=$C$4),0),MATCH($C$2,MData[#Headers],0))</f>
        <v>1924686</v>
      </c>
      <c r="P168" cm="1">
        <f t="array" ref="P168">INDEX(MData[],MATCH(1,(MData[State Abbreviation]=$B168)*(MData[Report Date]=P$165)*(MData[Preliminary or Updated]=$C$3)*(MData[Final Report]=$C$4),0),MATCH($C$2,MData[#Headers],0))</f>
        <v>1942802</v>
      </c>
      <c r="Q168" cm="1">
        <f t="array" ref="Q168">INDEX(MData[],MATCH(1,(MData[State Abbreviation]=$B168)*(MData[Report Date]=Q$165)*(MData[Preliminary or Updated]=$C$3)*(MData[Final Report]=$C$4),0),MATCH($C$2,MData[#Headers],0))</f>
        <v>1963007</v>
      </c>
      <c r="R168" s="15">
        <f t="shared" si="4"/>
        <v>1839783.75</v>
      </c>
    </row>
    <row r="169" spans="1:18" x14ac:dyDescent="0.35">
      <c r="A169">
        <v>4</v>
      </c>
      <c r="B169" s="4" t="s">
        <v>45</v>
      </c>
      <c r="C169" t="s">
        <v>46</v>
      </c>
      <c r="D169" s="12" t="str" cm="1">
        <f t="array" ref="D169">INDEX(MData[],MATCH(1,(MData[State Abbreviation]=$B169)*(MData[Report Date]=D$6)*(MData[Preliminary or Updated]=$C$3)*(MData[Final Report]=$C$4),0),MATCH($D$5,MData[#Headers],0))</f>
        <v>Y</v>
      </c>
      <c r="E169" s="12" t="str" cm="1">
        <f t="array" ref="E169">INDEX(MData[],MATCH(1,(MData[State Abbreviation]=$B169)*(MData[Report Date]=E$6)*(MData[Preliminary or Updated]=$C$3)*(MData[Final Report]=$C$4),0),MATCH($D$5,MData[#Headers],0))</f>
        <v>Y</v>
      </c>
      <c r="F169" cm="1">
        <f t="array" ref="F169">INDEX(MData[],MATCH(1,(MData[State Abbreviation]=$B169)*(MData[Report Date]=F$165)*(MData[Preliminary or Updated]=$C$3)*(MData[Final Report]=$C$4),0),MATCH($C$2,MData[#Headers],0))</f>
        <v>808905</v>
      </c>
      <c r="G169" cm="1">
        <f t="array" ref="G169">INDEX(MData[],MATCH(1,(MData[State Abbreviation]=$B169)*(MData[Report Date]=G$165)*(MData[Preliminary or Updated]=$C$3)*(MData[Final Report]=$C$4),0),MATCH($C$2,MData[#Headers],0))</f>
        <v>802939</v>
      </c>
      <c r="H169" cm="1">
        <f t="array" ref="H169">INDEX(MData[],MATCH(1,(MData[State Abbreviation]=$B169)*(MData[Report Date]=H$165)*(MData[Preliminary or Updated]=$C$3)*(MData[Final Report]=$C$4),0),MATCH($C$2,MData[#Headers],0))</f>
        <v>799896</v>
      </c>
      <c r="I169" cm="1">
        <f t="array" ref="I169">INDEX(MData[],MATCH(1,(MData[State Abbreviation]=$B169)*(MData[Report Date]=I$165)*(MData[Preliminary or Updated]=$C$3)*(MData[Final Report]=$C$4),0),MATCH($C$2,MData[#Headers],0))</f>
        <v>813734</v>
      </c>
      <c r="J169" cm="1">
        <f t="array" ref="J169">INDEX(MData[],MATCH(1,(MData[State Abbreviation]=$B169)*(MData[Report Date]=J$165)*(MData[Preliminary or Updated]=$C$3)*(MData[Final Report]=$C$4),0),MATCH($C$2,MData[#Headers],0))</f>
        <v>820544</v>
      </c>
      <c r="K169" cm="1">
        <f t="array" ref="K169">INDEX(MData[],MATCH(1,(MData[State Abbreviation]=$B169)*(MData[Report Date]=K$165)*(MData[Preliminary or Updated]=$C$3)*(MData[Final Report]=$C$4),0),MATCH($C$2,MData[#Headers],0))</f>
        <v>836406</v>
      </c>
      <c r="L169" cm="1">
        <f t="array" ref="L169">INDEX(MData[],MATCH(1,(MData[State Abbreviation]=$B169)*(MData[Report Date]=L$165)*(MData[Preliminary or Updated]=$C$3)*(MData[Final Report]=$C$4),0),MATCH($C$2,MData[#Headers],0))</f>
        <v>843515</v>
      </c>
      <c r="M169" cm="1">
        <f t="array" ref="M169">INDEX(MData[],MATCH(1,(MData[State Abbreviation]=$B169)*(MData[Report Date]=M$165)*(MData[Preliminary or Updated]=$C$3)*(MData[Final Report]=$C$4),0),MATCH($C$2,MData[#Headers],0))</f>
        <v>849875</v>
      </c>
      <c r="N169" cm="1">
        <f t="array" ref="N169">INDEX(MData[],MATCH(1,(MData[State Abbreviation]=$B169)*(MData[Report Date]=N$165)*(MData[Preliminary or Updated]=$C$3)*(MData[Final Report]=$C$4),0),MATCH($C$2,MData[#Headers],0))</f>
        <v>860822</v>
      </c>
      <c r="O169" cm="1">
        <f t="array" ref="O169">INDEX(MData[],MATCH(1,(MData[State Abbreviation]=$B169)*(MData[Report Date]=O$165)*(MData[Preliminary or Updated]=$C$3)*(MData[Final Report]=$C$4),0),MATCH($C$2,MData[#Headers],0))</f>
        <v>870347</v>
      </c>
      <c r="P169" cm="1">
        <f t="array" ref="P169">INDEX(MData[],MATCH(1,(MData[State Abbreviation]=$B169)*(MData[Report Date]=P$165)*(MData[Preliminary or Updated]=$C$3)*(MData[Final Report]=$C$4),0),MATCH($C$2,MData[#Headers],0))</f>
        <v>881003</v>
      </c>
      <c r="Q169" cm="1">
        <f t="array" ref="Q169">INDEX(MData[],MATCH(1,(MData[State Abbreviation]=$B169)*(MData[Report Date]=Q$165)*(MData[Preliminary or Updated]=$C$3)*(MData[Final Report]=$C$4),0),MATCH($C$2,MData[#Headers],0))</f>
        <v>892423</v>
      </c>
      <c r="R169" s="15">
        <f t="shared" si="4"/>
        <v>840034.08333333337</v>
      </c>
    </row>
    <row r="170" spans="1:18" x14ac:dyDescent="0.35">
      <c r="A170">
        <v>5</v>
      </c>
      <c r="B170" s="4" t="s">
        <v>47</v>
      </c>
      <c r="C170" t="s">
        <v>48</v>
      </c>
      <c r="D170" s="12" t="str" cm="1">
        <f t="array" ref="D170">INDEX(MData[],MATCH(1,(MData[State Abbreviation]=$B170)*(MData[Report Date]=D$6)*(MData[Preliminary or Updated]=$C$3)*(MData[Final Report]=$C$4),0),MATCH($D$5,MData[#Headers],0))</f>
        <v>Y</v>
      </c>
      <c r="E170" s="12" t="str" cm="1">
        <f t="array" ref="E170">INDEX(MData[],MATCH(1,(MData[State Abbreviation]=$B170)*(MData[Report Date]=E$6)*(MData[Preliminary or Updated]=$C$3)*(MData[Final Report]=$C$4),0),MATCH($D$5,MData[#Headers],0))</f>
        <v>Y</v>
      </c>
      <c r="F170" cm="1">
        <f t="array" ref="F170">INDEX(MData[],MATCH(1,(MData[State Abbreviation]=$B170)*(MData[Report Date]=F$165)*(MData[Preliminary or Updated]=$C$3)*(MData[Final Report]=$C$4),0),MATCH($C$2,MData[#Headers],0))</f>
        <v>11614902</v>
      </c>
      <c r="G170" cm="1">
        <f t="array" ref="G170">INDEX(MData[],MATCH(1,(MData[State Abbreviation]=$B170)*(MData[Report Date]=G$165)*(MData[Preliminary or Updated]=$C$3)*(MData[Final Report]=$C$4),0),MATCH($C$2,MData[#Headers],0))</f>
        <v>11590601</v>
      </c>
      <c r="H170" cm="1">
        <f t="array" ref="H170">INDEX(MData[],MATCH(1,(MData[State Abbreviation]=$B170)*(MData[Report Date]=H$165)*(MData[Preliminary or Updated]=$C$3)*(MData[Final Report]=$C$4),0),MATCH($C$2,MData[#Headers],0))</f>
        <v>11576877</v>
      </c>
      <c r="I170" cm="1">
        <f t="array" ref="I170">INDEX(MData[],MATCH(1,(MData[State Abbreviation]=$B170)*(MData[Report Date]=I$165)*(MData[Preliminary or Updated]=$C$3)*(MData[Final Report]=$C$4),0),MATCH($C$2,MData[#Headers],0))</f>
        <v>11622708</v>
      </c>
      <c r="J170" cm="1">
        <f t="array" ref="J170">INDEX(MData[],MATCH(1,(MData[State Abbreviation]=$B170)*(MData[Report Date]=J$165)*(MData[Preliminary or Updated]=$C$3)*(MData[Final Report]=$C$4),0),MATCH($C$2,MData[#Headers],0))</f>
        <v>11740127</v>
      </c>
      <c r="K170" cm="1">
        <f t="array" ref="K170">INDEX(MData[],MATCH(1,(MData[State Abbreviation]=$B170)*(MData[Report Date]=K$165)*(MData[Preliminary or Updated]=$C$3)*(MData[Final Report]=$C$4),0),MATCH($C$2,MData[#Headers],0))</f>
        <v>11847711</v>
      </c>
      <c r="L170" cm="1">
        <f t="array" ref="L170">INDEX(MData[],MATCH(1,(MData[State Abbreviation]=$B170)*(MData[Report Date]=L$165)*(MData[Preliminary or Updated]=$C$3)*(MData[Final Report]=$C$4),0),MATCH($C$2,MData[#Headers],0))</f>
        <v>12016056</v>
      </c>
      <c r="M170" cm="1">
        <f t="array" ref="M170">INDEX(MData[],MATCH(1,(MData[State Abbreviation]=$B170)*(MData[Report Date]=M$165)*(MData[Preliminary or Updated]=$C$3)*(MData[Final Report]=$C$4),0),MATCH($C$2,MData[#Headers],0))</f>
        <v>12116855</v>
      </c>
      <c r="N170" cm="1">
        <f t="array" ref="N170">INDEX(MData[],MATCH(1,(MData[State Abbreviation]=$B170)*(MData[Report Date]=N$165)*(MData[Preliminary or Updated]=$C$3)*(MData[Final Report]=$C$4),0),MATCH($C$2,MData[#Headers],0))</f>
        <v>12212599</v>
      </c>
      <c r="O170" cm="1">
        <f t="array" ref="O170">INDEX(MData[],MATCH(1,(MData[State Abbreviation]=$B170)*(MData[Report Date]=O$165)*(MData[Preliminary or Updated]=$C$3)*(MData[Final Report]=$C$4),0),MATCH($C$2,MData[#Headers],0))</f>
        <v>12298138</v>
      </c>
      <c r="P170" cm="1">
        <f t="array" ref="P170">INDEX(MData[],MATCH(1,(MData[State Abbreviation]=$B170)*(MData[Report Date]=P$165)*(MData[Preliminary or Updated]=$C$3)*(MData[Final Report]=$C$4),0),MATCH($C$2,MData[#Headers],0))</f>
        <v>12359049</v>
      </c>
      <c r="Q170" cm="1">
        <f t="array" ref="Q170">INDEX(MData[],MATCH(1,(MData[State Abbreviation]=$B170)*(MData[Report Date]=Q$165)*(MData[Preliminary or Updated]=$C$3)*(MData[Final Report]=$C$4),0),MATCH($C$2,MData[#Headers],0))</f>
        <v>12491149</v>
      </c>
      <c r="R170" s="15">
        <f t="shared" si="4"/>
        <v>11957231</v>
      </c>
    </row>
    <row r="171" spans="1:18" x14ac:dyDescent="0.35">
      <c r="A171">
        <v>6</v>
      </c>
      <c r="B171" s="4" t="s">
        <v>54</v>
      </c>
      <c r="C171" t="s">
        <v>55</v>
      </c>
      <c r="D171" s="12" t="str" cm="1">
        <f t="array" ref="D171">INDEX(MData[],MATCH(1,(MData[State Abbreviation]=$B171)*(MData[Report Date]=D$6)*(MData[Preliminary or Updated]=$C$3)*(MData[Final Report]=$C$4),0),MATCH($D$5,MData[#Headers],0))</f>
        <v>Y</v>
      </c>
      <c r="E171" s="12" t="str" cm="1">
        <f t="array" ref="E171">INDEX(MData[],MATCH(1,(MData[State Abbreviation]=$B171)*(MData[Report Date]=E$6)*(MData[Preliminary or Updated]=$C$3)*(MData[Final Report]=$C$4),0),MATCH($D$5,MData[#Headers],0))</f>
        <v>Y</v>
      </c>
      <c r="F171" cm="1">
        <f t="array" ref="F171">INDEX(MData[],MATCH(1,(MData[State Abbreviation]=$B171)*(MData[Report Date]=F$165)*(MData[Preliminary or Updated]=$C$3)*(MData[Final Report]=$C$4),0),MATCH($C$2,MData[#Headers],0))</f>
        <v>1272902</v>
      </c>
      <c r="G171" cm="1">
        <f t="array" ref="G171">INDEX(MData[],MATCH(1,(MData[State Abbreviation]=$B171)*(MData[Report Date]=G$165)*(MData[Preliminary or Updated]=$C$3)*(MData[Final Report]=$C$4),0),MATCH($C$2,MData[#Headers],0))</f>
        <v>1266680</v>
      </c>
      <c r="H171" cm="1">
        <f t="array" ref="H171">INDEX(MData[],MATCH(1,(MData[State Abbreviation]=$B171)*(MData[Report Date]=H$165)*(MData[Preliminary or Updated]=$C$3)*(MData[Final Report]=$C$4),0),MATCH($C$2,MData[#Headers],0))</f>
        <v>1259742</v>
      </c>
      <c r="I171" cm="1">
        <f t="array" ref="I171">INDEX(MData[],MATCH(1,(MData[State Abbreviation]=$B171)*(MData[Report Date]=I$165)*(MData[Preliminary or Updated]=$C$3)*(MData[Final Report]=$C$4),0),MATCH($C$2,MData[#Headers],0))</f>
        <v>1296936</v>
      </c>
      <c r="J171" cm="1">
        <f t="array" ref="J171">INDEX(MData[],MATCH(1,(MData[State Abbreviation]=$B171)*(MData[Report Date]=J$165)*(MData[Preliminary or Updated]=$C$3)*(MData[Final Report]=$C$4),0),MATCH($C$2,MData[#Headers],0))</f>
        <v>1316135</v>
      </c>
      <c r="K171" cm="1">
        <f t="array" ref="K171">INDEX(MData[],MATCH(1,(MData[State Abbreviation]=$B171)*(MData[Report Date]=K$165)*(MData[Preliminary or Updated]=$C$3)*(MData[Final Report]=$C$4),0),MATCH($C$2,MData[#Headers],0))</f>
        <v>1336974</v>
      </c>
      <c r="L171" cm="1">
        <f t="array" ref="L171">INDEX(MData[],MATCH(1,(MData[State Abbreviation]=$B171)*(MData[Report Date]=L$165)*(MData[Preliminary or Updated]=$C$3)*(MData[Final Report]=$C$4),0),MATCH($C$2,MData[#Headers],0))</f>
        <v>1357050</v>
      </c>
      <c r="M171" cm="1">
        <f t="array" ref="M171">INDEX(MData[],MATCH(1,(MData[State Abbreviation]=$B171)*(MData[Report Date]=M$165)*(MData[Preliminary or Updated]=$C$3)*(MData[Final Report]=$C$4),0),MATCH($C$2,MData[#Headers],0))</f>
        <v>1377505</v>
      </c>
      <c r="N171" cm="1">
        <f t="array" ref="N171">INDEX(MData[],MATCH(1,(MData[State Abbreviation]=$B171)*(MData[Report Date]=N$165)*(MData[Preliminary or Updated]=$C$3)*(MData[Final Report]=$C$4),0),MATCH($C$2,MData[#Headers],0))</f>
        <v>1396635</v>
      </c>
      <c r="O171" cm="1">
        <f t="array" ref="O171">INDEX(MData[],MATCH(1,(MData[State Abbreviation]=$B171)*(MData[Report Date]=O$165)*(MData[Preliminary or Updated]=$C$3)*(MData[Final Report]=$C$4),0),MATCH($C$2,MData[#Headers],0))</f>
        <v>1414220</v>
      </c>
      <c r="P171" cm="1">
        <f t="array" ref="P171">INDEX(MData[],MATCH(1,(MData[State Abbreviation]=$B171)*(MData[Report Date]=P$165)*(MData[Preliminary or Updated]=$C$3)*(MData[Final Report]=$C$4),0),MATCH($C$2,MData[#Headers],0))</f>
        <v>1431754</v>
      </c>
      <c r="Q171" cm="1">
        <f t="array" ref="Q171">INDEX(MData[],MATCH(1,(MData[State Abbreviation]=$B171)*(MData[Report Date]=Q$165)*(MData[Preliminary or Updated]=$C$3)*(MData[Final Report]=$C$4),0),MATCH($C$2,MData[#Headers],0))</f>
        <v>1449824</v>
      </c>
      <c r="R171" s="15">
        <f t="shared" si="4"/>
        <v>1348029.75</v>
      </c>
    </row>
    <row r="172" spans="1:18" x14ac:dyDescent="0.35">
      <c r="A172">
        <v>7</v>
      </c>
      <c r="B172" s="4" t="s">
        <v>56</v>
      </c>
      <c r="C172" t="s">
        <v>57</v>
      </c>
      <c r="D172" s="12" t="str" cm="1">
        <f t="array" ref="D172">INDEX(MData[],MATCH(1,(MData[State Abbreviation]=$B172)*(MData[Report Date]=D$6)*(MData[Preliminary or Updated]=$C$3)*(MData[Final Report]=$C$4),0),MATCH($D$5,MData[#Headers],0))</f>
        <v>Y</v>
      </c>
      <c r="E172" s="12" t="str" cm="1">
        <f t="array" ref="E172">INDEX(MData[],MATCH(1,(MData[State Abbreviation]=$B172)*(MData[Report Date]=E$6)*(MData[Preliminary or Updated]=$C$3)*(MData[Final Report]=$C$4),0),MATCH($D$5,MData[#Headers],0))</f>
        <v>Y</v>
      </c>
      <c r="F172" cm="1">
        <f t="array" ref="F172">INDEX(MData[],MATCH(1,(MData[State Abbreviation]=$B172)*(MData[Report Date]=F$165)*(MData[Preliminary or Updated]=$C$3)*(MData[Final Report]=$C$4),0),MATCH($C$2,MData[#Headers],0))</f>
        <v>847119</v>
      </c>
      <c r="G172" cm="1">
        <f t="array" ref="G172">INDEX(MData[],MATCH(1,(MData[State Abbreviation]=$B172)*(MData[Report Date]=G$165)*(MData[Preliminary or Updated]=$C$3)*(MData[Final Report]=$C$4),0),MATCH($C$2,MData[#Headers],0))</f>
        <v>844967</v>
      </c>
      <c r="H172" cm="1">
        <f t="array" ref="H172">INDEX(MData[],MATCH(1,(MData[State Abbreviation]=$B172)*(MData[Report Date]=H$165)*(MData[Preliminary or Updated]=$C$3)*(MData[Final Report]=$C$4),0),MATCH($C$2,MData[#Headers],0))</f>
        <v>845434</v>
      </c>
      <c r="I172" cm="1">
        <f t="array" ref="I172">INDEX(MData[],MATCH(1,(MData[State Abbreviation]=$B172)*(MData[Report Date]=I$165)*(MData[Preliminary or Updated]=$C$3)*(MData[Final Report]=$C$4),0),MATCH($C$2,MData[#Headers],0))</f>
        <v>860826</v>
      </c>
      <c r="J172" cm="1">
        <f t="array" ref="J172">INDEX(MData[],MATCH(1,(MData[State Abbreviation]=$B172)*(MData[Report Date]=J$165)*(MData[Preliminary or Updated]=$C$3)*(MData[Final Report]=$C$4),0),MATCH($C$2,MData[#Headers],0))</f>
        <v>868067</v>
      </c>
      <c r="K172" cm="1">
        <f t="array" ref="K172">INDEX(MData[],MATCH(1,(MData[State Abbreviation]=$B172)*(MData[Report Date]=K$165)*(MData[Preliminary or Updated]=$C$3)*(MData[Final Report]=$C$4),0),MATCH($C$2,MData[#Headers],0))</f>
        <v>874974</v>
      </c>
      <c r="L172" cm="1">
        <f t="array" ref="L172">INDEX(MData[],MATCH(1,(MData[State Abbreviation]=$B172)*(MData[Report Date]=L$165)*(MData[Preliminary or Updated]=$C$3)*(MData[Final Report]=$C$4),0),MATCH($C$2,MData[#Headers],0))</f>
        <v>885365</v>
      </c>
      <c r="M172" cm="1">
        <f t="array" ref="M172">INDEX(MData[],MATCH(1,(MData[State Abbreviation]=$B172)*(MData[Report Date]=M$165)*(MData[Preliminary or Updated]=$C$3)*(MData[Final Report]=$C$4),0),MATCH($C$2,MData[#Headers],0))</f>
        <v>893114</v>
      </c>
      <c r="N172" cm="1">
        <f t="array" ref="N172">INDEX(MData[],MATCH(1,(MData[State Abbreviation]=$B172)*(MData[Report Date]=N$165)*(MData[Preliminary or Updated]=$C$3)*(MData[Final Report]=$C$4),0),MATCH($C$2,MData[#Headers],0))</f>
        <v>900777</v>
      </c>
      <c r="O172" cm="1">
        <f t="array" ref="O172">INDEX(MData[],MATCH(1,(MData[State Abbreviation]=$B172)*(MData[Report Date]=O$165)*(MData[Preliminary or Updated]=$C$3)*(MData[Final Report]=$C$4),0),MATCH($C$2,MData[#Headers],0))</f>
        <v>909492</v>
      </c>
      <c r="P172" cm="1">
        <f t="array" ref="P172">INDEX(MData[],MATCH(1,(MData[State Abbreviation]=$B172)*(MData[Report Date]=P$165)*(MData[Preliminary or Updated]=$C$3)*(MData[Final Report]=$C$4),0),MATCH($C$2,MData[#Headers],0))</f>
        <v>917572</v>
      </c>
      <c r="Q172" cm="1">
        <f t="array" ref="Q172">INDEX(MData[],MATCH(1,(MData[State Abbreviation]=$B172)*(MData[Report Date]=Q$165)*(MData[Preliminary or Updated]=$C$3)*(MData[Final Report]=$C$4),0),MATCH($C$2,MData[#Headers],0))</f>
        <v>927770</v>
      </c>
      <c r="R172" s="15">
        <f t="shared" si="4"/>
        <v>881289.75</v>
      </c>
    </row>
    <row r="173" spans="1:18" x14ac:dyDescent="0.35">
      <c r="A173">
        <v>8</v>
      </c>
      <c r="B173" s="4" t="s">
        <v>70</v>
      </c>
      <c r="C173" t="s">
        <v>71</v>
      </c>
      <c r="D173" s="12" t="str" cm="1">
        <f t="array" ref="D173">INDEX(MData[],MATCH(1,(MData[State Abbreviation]=$B173)*(MData[Report Date]=D$6)*(MData[Preliminary or Updated]=$C$3)*(MData[Final Report]=$C$4),0),MATCH($D$5,MData[#Headers],0))</f>
        <v>Y</v>
      </c>
      <c r="E173" s="12" t="str" cm="1">
        <f t="array" ref="E173">INDEX(MData[],MATCH(1,(MData[State Abbreviation]=$B173)*(MData[Report Date]=E$6)*(MData[Preliminary or Updated]=$C$3)*(MData[Final Report]=$C$4),0),MATCH($D$5,MData[#Headers],0))</f>
        <v>Y</v>
      </c>
      <c r="F173" cm="1">
        <f t="array" ref="F173">INDEX(MData[],MATCH(1,(MData[State Abbreviation]=$B173)*(MData[Report Date]=F$165)*(MData[Preliminary or Updated]=$C$3)*(MData[Final Report]=$C$4),0),MATCH($C$2,MData[#Headers],0))</f>
        <v>231455</v>
      </c>
      <c r="G173" cm="1">
        <f t="array" ref="G173">INDEX(MData[],MATCH(1,(MData[State Abbreviation]=$B173)*(MData[Report Date]=G$165)*(MData[Preliminary or Updated]=$C$3)*(MData[Final Report]=$C$4),0),MATCH($C$2,MData[#Headers],0))</f>
        <v>231742</v>
      </c>
      <c r="H173" cm="1">
        <f t="array" ref="H173">INDEX(MData[],MATCH(1,(MData[State Abbreviation]=$B173)*(MData[Report Date]=H$165)*(MData[Preliminary or Updated]=$C$3)*(MData[Final Report]=$C$4),0),MATCH($C$2,MData[#Headers],0))</f>
        <v>231862</v>
      </c>
      <c r="I173" cm="1">
        <f t="array" ref="I173">INDEX(MData[],MATCH(1,(MData[State Abbreviation]=$B173)*(MData[Report Date]=I$165)*(MData[Preliminary or Updated]=$C$3)*(MData[Final Report]=$C$4),0),MATCH($C$2,MData[#Headers],0))</f>
        <v>235286</v>
      </c>
      <c r="J173" cm="1">
        <f t="array" ref="J173">INDEX(MData[],MATCH(1,(MData[State Abbreviation]=$B173)*(MData[Report Date]=J$165)*(MData[Preliminary or Updated]=$C$3)*(MData[Final Report]=$C$4),0),MATCH($C$2,MData[#Headers],0))</f>
        <v>238113</v>
      </c>
      <c r="K173" cm="1">
        <f t="array" ref="K173">INDEX(MData[],MATCH(1,(MData[State Abbreviation]=$B173)*(MData[Report Date]=K$165)*(MData[Preliminary or Updated]=$C$3)*(MData[Final Report]=$C$4),0),MATCH($C$2,MData[#Headers],0))</f>
        <v>240476</v>
      </c>
      <c r="L173" cm="1">
        <f t="array" ref="L173">INDEX(MData[],MATCH(1,(MData[State Abbreviation]=$B173)*(MData[Report Date]=L$165)*(MData[Preliminary or Updated]=$C$3)*(MData[Final Report]=$C$4),0),MATCH($C$2,MData[#Headers],0))</f>
        <v>243349</v>
      </c>
      <c r="M173" cm="1">
        <f t="array" ref="M173">INDEX(MData[],MATCH(1,(MData[State Abbreviation]=$B173)*(MData[Report Date]=M$165)*(MData[Preliminary or Updated]=$C$3)*(MData[Final Report]=$C$4),0),MATCH($C$2,MData[#Headers],0))</f>
        <v>246249</v>
      </c>
      <c r="N173" cm="1">
        <f t="array" ref="N173">INDEX(MData[],MATCH(1,(MData[State Abbreviation]=$B173)*(MData[Report Date]=N$165)*(MData[Preliminary or Updated]=$C$3)*(MData[Final Report]=$C$4),0),MATCH($C$2,MData[#Headers],0))</f>
        <v>248868</v>
      </c>
      <c r="O173" cm="1">
        <f t="array" ref="O173">INDEX(MData[],MATCH(1,(MData[State Abbreviation]=$B173)*(MData[Report Date]=O$165)*(MData[Preliminary or Updated]=$C$3)*(MData[Final Report]=$C$4),0),MATCH($C$2,MData[#Headers],0))</f>
        <v>251502</v>
      </c>
      <c r="P173" cm="1">
        <f t="array" ref="P173">INDEX(MData[],MATCH(1,(MData[State Abbreviation]=$B173)*(MData[Report Date]=P$165)*(MData[Preliminary or Updated]=$C$3)*(MData[Final Report]=$C$4),0),MATCH($C$2,MData[#Headers],0))</f>
        <v>254552</v>
      </c>
      <c r="Q173" cm="1">
        <f t="array" ref="Q173">INDEX(MData[],MATCH(1,(MData[State Abbreviation]=$B173)*(MData[Report Date]=Q$165)*(MData[Preliminary or Updated]=$C$3)*(MData[Final Report]=$C$4),0),MATCH($C$2,MData[#Headers],0))</f>
        <v>258025</v>
      </c>
      <c r="R173" s="15">
        <f t="shared" si="4"/>
        <v>242623.25</v>
      </c>
    </row>
    <row r="174" spans="1:18" x14ac:dyDescent="0.35">
      <c r="A174">
        <v>9</v>
      </c>
      <c r="B174" s="4" t="s">
        <v>72</v>
      </c>
      <c r="C174" t="s">
        <v>73</v>
      </c>
      <c r="D174" s="12" t="str" cm="1">
        <f t="array" ref="D174">INDEX(MData[],MATCH(1,(MData[State Abbreviation]=$B174)*(MData[Report Date]=D$6)*(MData[Preliminary or Updated]=$C$3)*(MData[Final Report]=$C$4),0),MATCH($D$5,MData[#Headers],0))</f>
        <v>Y</v>
      </c>
      <c r="E174" s="12" t="str" cm="1">
        <f t="array" ref="E174">INDEX(MData[],MATCH(1,(MData[State Abbreviation]=$B174)*(MData[Report Date]=E$6)*(MData[Preliminary or Updated]=$C$3)*(MData[Final Report]=$C$4),0),MATCH($D$5,MData[#Headers],0))</f>
        <v>Y</v>
      </c>
      <c r="F174" cm="1">
        <f t="array" ref="F174">INDEX(MData[],MATCH(1,(MData[State Abbreviation]=$B174)*(MData[Report Date]=F$165)*(MData[Preliminary or Updated]=$C$3)*(MData[Final Report]=$C$4),0),MATCH($C$2,MData[#Headers],0))</f>
        <v>253265</v>
      </c>
      <c r="G174" cm="1">
        <f t="array" ref="G174">INDEX(MData[],MATCH(1,(MData[State Abbreviation]=$B174)*(MData[Report Date]=G$165)*(MData[Preliminary or Updated]=$C$3)*(MData[Final Report]=$C$4),0),MATCH($C$2,MData[#Headers],0))</f>
        <v>241674</v>
      </c>
      <c r="H174" cm="1">
        <f t="array" ref="H174">INDEX(MData[],MATCH(1,(MData[State Abbreviation]=$B174)*(MData[Report Date]=H$165)*(MData[Preliminary or Updated]=$C$3)*(MData[Final Report]=$C$4),0),MATCH($C$2,MData[#Headers],0))</f>
        <v>243503</v>
      </c>
      <c r="I174" cm="1">
        <f t="array" ref="I174">INDEX(MData[],MATCH(1,(MData[State Abbreviation]=$B174)*(MData[Report Date]=I$165)*(MData[Preliminary or Updated]=$C$3)*(MData[Final Report]=$C$4),0),MATCH($C$2,MData[#Headers],0))</f>
        <v>246464</v>
      </c>
      <c r="J174" cm="1">
        <f t="array" ref="J174">INDEX(MData[],MATCH(1,(MData[State Abbreviation]=$B174)*(MData[Report Date]=J$165)*(MData[Preliminary or Updated]=$C$3)*(MData[Final Report]=$C$4),0),MATCH($C$2,MData[#Headers],0))</f>
        <v>248554</v>
      </c>
      <c r="K174" cm="1">
        <f t="array" ref="K174">INDEX(MData[],MATCH(1,(MData[State Abbreviation]=$B174)*(MData[Report Date]=K$165)*(MData[Preliminary or Updated]=$C$3)*(MData[Final Report]=$C$4),0),MATCH($C$2,MData[#Headers],0))</f>
        <v>250860</v>
      </c>
      <c r="L174" cm="1">
        <f t="array" ref="L174">INDEX(MData[],MATCH(1,(MData[State Abbreviation]=$B174)*(MData[Report Date]=L$165)*(MData[Preliminary or Updated]=$C$3)*(MData[Final Report]=$C$4),0),MATCH($C$2,MData[#Headers],0))</f>
        <v>253009</v>
      </c>
      <c r="M174" cm="1">
        <f t="array" ref="M174">INDEX(MData[],MATCH(1,(MData[State Abbreviation]=$B174)*(MData[Report Date]=M$165)*(MData[Preliminary or Updated]=$C$3)*(MData[Final Report]=$C$4),0),MATCH($C$2,MData[#Headers],0))</f>
        <v>254885</v>
      </c>
      <c r="N174" cm="1">
        <f t="array" ref="N174">INDEX(MData[],MATCH(1,(MData[State Abbreviation]=$B174)*(MData[Report Date]=N$165)*(MData[Preliminary or Updated]=$C$3)*(MData[Final Report]=$C$4),0),MATCH($C$2,MData[#Headers],0))</f>
        <v>256300</v>
      </c>
      <c r="O174" cm="1">
        <f t="array" ref="O174">INDEX(MData[],MATCH(1,(MData[State Abbreviation]=$B174)*(MData[Report Date]=O$165)*(MData[Preliminary or Updated]=$C$3)*(MData[Final Report]=$C$4),0),MATCH($C$2,MData[#Headers],0))</f>
        <v>258225</v>
      </c>
      <c r="P174" cm="1">
        <f t="array" ref="P174">INDEX(MData[],MATCH(1,(MData[State Abbreviation]=$B174)*(MData[Report Date]=P$165)*(MData[Preliminary or Updated]=$C$3)*(MData[Final Report]=$C$4),0),MATCH($C$2,MData[#Headers],0))</f>
        <v>259642</v>
      </c>
      <c r="Q174" cm="1">
        <f t="array" ref="Q174">INDEX(MData[],MATCH(1,(MData[State Abbreviation]=$B174)*(MData[Report Date]=Q$165)*(MData[Preliminary or Updated]=$C$3)*(MData[Final Report]=$C$4),0),MATCH($C$2,MData[#Headers],0))</f>
        <v>262327</v>
      </c>
      <c r="R174" s="15">
        <f t="shared" si="4"/>
        <v>252392.33333333334</v>
      </c>
    </row>
    <row r="175" spans="1:18" x14ac:dyDescent="0.35">
      <c r="A175">
        <v>10</v>
      </c>
      <c r="B175" s="4" t="s">
        <v>75</v>
      </c>
      <c r="C175" t="s">
        <v>76</v>
      </c>
      <c r="D175" s="12" t="str" cm="1">
        <f t="array" ref="D175">INDEX(MData[],MATCH(1,(MData[State Abbreviation]=$B175)*(MData[Report Date]=D$6)*(MData[Preliminary or Updated]=$C$3)*(MData[Final Report]=$C$4),0),MATCH($D$5,MData[#Headers],0))</f>
        <v>N</v>
      </c>
      <c r="E175" s="12" t="str" cm="1">
        <f t="array" ref="E175">INDEX(MData[],MATCH(1,(MData[State Abbreviation]=$B175)*(MData[Report Date]=E$6)*(MData[Preliminary or Updated]=$C$3)*(MData[Final Report]=$C$4),0),MATCH($D$5,MData[#Headers],0))</f>
        <v>N</v>
      </c>
      <c r="F175" cm="1">
        <f t="array" ref="F175">INDEX(MData[],MATCH(1,(MData[State Abbreviation]=$B175)*(MData[Report Date]=F$165)*(MData[Preliminary or Updated]=$C$3)*(MData[Final Report]=$C$4),0),MATCH($C$2,MData[#Headers],0))</f>
        <v>3601113</v>
      </c>
      <c r="G175" cm="1">
        <f t="array" ref="G175">INDEX(MData[],MATCH(1,(MData[State Abbreviation]=$B175)*(MData[Report Date]=G$165)*(MData[Preliminary or Updated]=$C$3)*(MData[Final Report]=$C$4),0),MATCH($C$2,MData[#Headers],0))</f>
        <v>3600457</v>
      </c>
      <c r="H175" cm="1">
        <f t="array" ref="H175">INDEX(MData[],MATCH(1,(MData[State Abbreviation]=$B175)*(MData[Report Date]=H$165)*(MData[Preliminary or Updated]=$C$3)*(MData[Final Report]=$C$4),0),MATCH($C$2,MData[#Headers],0))</f>
        <v>3605857</v>
      </c>
      <c r="I175" cm="1">
        <f t="array" ref="I175">INDEX(MData[],MATCH(1,(MData[State Abbreviation]=$B175)*(MData[Report Date]=I$165)*(MData[Preliminary or Updated]=$C$3)*(MData[Final Report]=$C$4),0),MATCH($C$2,MData[#Headers],0))</f>
        <v>3694863</v>
      </c>
      <c r="J175" cm="1">
        <f t="array" ref="J175">INDEX(MData[],MATCH(1,(MData[State Abbreviation]=$B175)*(MData[Report Date]=J$165)*(MData[Preliminary or Updated]=$C$3)*(MData[Final Report]=$C$4),0),MATCH($C$2,MData[#Headers],0))</f>
        <v>3823393</v>
      </c>
      <c r="K175" cm="1">
        <f t="array" ref="K175">INDEX(MData[],MATCH(1,(MData[State Abbreviation]=$B175)*(MData[Report Date]=K$165)*(MData[Preliminary or Updated]=$C$3)*(MData[Final Report]=$C$4),0),MATCH($C$2,MData[#Headers],0))</f>
        <v>3892552</v>
      </c>
      <c r="L175" cm="1">
        <f t="array" ref="L175">INDEX(MData[],MATCH(1,(MData[State Abbreviation]=$B175)*(MData[Report Date]=L$165)*(MData[Preliminary or Updated]=$C$3)*(MData[Final Report]=$C$4),0),MATCH($C$2,MData[#Headers],0))</f>
        <v>3930734</v>
      </c>
      <c r="M175" cm="1">
        <f t="array" ref="M175">INDEX(MData[],MATCH(1,(MData[State Abbreviation]=$B175)*(MData[Report Date]=M$165)*(MData[Preliminary or Updated]=$C$3)*(MData[Final Report]=$C$4),0),MATCH($C$2,MData[#Headers],0))</f>
        <v>3977970</v>
      </c>
      <c r="N175" cm="1">
        <f t="array" ref="N175">INDEX(MData[],MATCH(1,(MData[State Abbreviation]=$B175)*(MData[Report Date]=N$165)*(MData[Preliminary or Updated]=$C$3)*(MData[Final Report]=$C$4),0),MATCH($C$2,MData[#Headers],0))</f>
        <v>4006720</v>
      </c>
      <c r="O175" cm="1">
        <f t="array" ref="O175">INDEX(MData[],MATCH(1,(MData[State Abbreviation]=$B175)*(MData[Report Date]=O$165)*(MData[Preliminary or Updated]=$C$3)*(MData[Final Report]=$C$4),0),MATCH($C$2,MData[#Headers],0))</f>
        <v>4037892</v>
      </c>
      <c r="P175" cm="1">
        <f t="array" ref="P175">INDEX(MData[],MATCH(1,(MData[State Abbreviation]=$B175)*(MData[Report Date]=P$165)*(MData[Preliminary or Updated]=$C$3)*(MData[Final Report]=$C$4),0),MATCH($C$2,MData[#Headers],0))</f>
        <v>4076951</v>
      </c>
      <c r="Q175" cm="1">
        <f t="array" ref="Q175">INDEX(MData[],MATCH(1,(MData[State Abbreviation]=$B175)*(MData[Report Date]=Q$165)*(MData[Preliminary or Updated]=$C$3)*(MData[Final Report]=$C$4),0),MATCH($C$2,MData[#Headers],0))</f>
        <v>4104699</v>
      </c>
      <c r="R175" s="15">
        <f t="shared" si="4"/>
        <v>3862766.75</v>
      </c>
    </row>
    <row r="176" spans="1:18" x14ac:dyDescent="0.35">
      <c r="A176">
        <v>11</v>
      </c>
      <c r="B176" s="4" t="s">
        <v>80</v>
      </c>
      <c r="C176" t="s">
        <v>81</v>
      </c>
      <c r="D176" s="12" t="str" cm="1">
        <f t="array" ref="D176">INDEX(MData[],MATCH(1,(MData[State Abbreviation]=$B176)*(MData[Report Date]=D$6)*(MData[Preliminary or Updated]=$C$3)*(MData[Final Report]=$C$4),0),MATCH($D$5,MData[#Headers],0))</f>
        <v>N</v>
      </c>
      <c r="E176" s="12" t="str" cm="1">
        <f t="array" ref="E176">INDEX(MData[],MATCH(1,(MData[State Abbreviation]=$B176)*(MData[Report Date]=E$6)*(MData[Preliminary or Updated]=$C$3)*(MData[Final Report]=$C$4),0),MATCH($D$5,MData[#Headers],0))</f>
        <v>N</v>
      </c>
      <c r="F176" cm="1">
        <f t="array" ref="F176">INDEX(MData[],MATCH(1,(MData[State Abbreviation]=$B176)*(MData[Report Date]=F$165)*(MData[Preliminary or Updated]=$C$3)*(MData[Final Report]=$C$4),0),MATCH($C$2,MData[#Headers],0))</f>
        <v>1830095</v>
      </c>
      <c r="G176" cm="1">
        <f t="array" ref="G176">INDEX(MData[],MATCH(1,(MData[State Abbreviation]=$B176)*(MData[Report Date]=G$165)*(MData[Preliminary or Updated]=$C$3)*(MData[Final Report]=$C$4),0),MATCH($C$2,MData[#Headers],0))</f>
        <v>1833759</v>
      </c>
      <c r="H176" cm="1">
        <f t="array" ref="H176">INDEX(MData[],MATCH(1,(MData[State Abbreviation]=$B176)*(MData[Report Date]=H$165)*(MData[Preliminary or Updated]=$C$3)*(MData[Final Report]=$C$4),0),MATCH($C$2,MData[#Headers],0))</f>
        <v>1853679</v>
      </c>
      <c r="I176" cm="1">
        <f t="array" ref="I176">INDEX(MData[],MATCH(1,(MData[State Abbreviation]=$B176)*(MData[Report Date]=I$165)*(MData[Preliminary or Updated]=$C$3)*(MData[Final Report]=$C$4),0),MATCH($C$2,MData[#Headers],0))</f>
        <v>1895954</v>
      </c>
      <c r="J176" cm="1">
        <f t="array" ref="J176">INDEX(MData[],MATCH(1,(MData[State Abbreviation]=$B176)*(MData[Report Date]=J$165)*(MData[Preliminary or Updated]=$C$3)*(MData[Final Report]=$C$4),0),MATCH($C$2,MData[#Headers],0))</f>
        <v>1929582</v>
      </c>
      <c r="K176" cm="1">
        <f t="array" ref="K176">INDEX(MData[],MATCH(1,(MData[State Abbreviation]=$B176)*(MData[Report Date]=K$165)*(MData[Preliminary or Updated]=$C$3)*(MData[Final Report]=$C$4),0),MATCH($C$2,MData[#Headers],0))</f>
        <v>1945955</v>
      </c>
      <c r="L176" cm="1">
        <f t="array" ref="L176">INDEX(MData[],MATCH(1,(MData[State Abbreviation]=$B176)*(MData[Report Date]=L$165)*(MData[Preliminary or Updated]=$C$3)*(MData[Final Report]=$C$4),0),MATCH($C$2,MData[#Headers],0))</f>
        <v>1970507</v>
      </c>
      <c r="M176" cm="1">
        <f t="array" ref="M176">INDEX(MData[],MATCH(1,(MData[State Abbreviation]=$B176)*(MData[Report Date]=M$165)*(MData[Preliminary or Updated]=$C$3)*(MData[Final Report]=$C$4),0),MATCH($C$2,MData[#Headers],0))</f>
        <v>1998686</v>
      </c>
      <c r="N176" cm="1">
        <f t="array" ref="N176">INDEX(MData[],MATCH(1,(MData[State Abbreviation]=$B176)*(MData[Report Date]=N$165)*(MData[Preliminary or Updated]=$C$3)*(MData[Final Report]=$C$4),0),MATCH($C$2,MData[#Headers],0))</f>
        <v>2022154</v>
      </c>
      <c r="O176" cm="1">
        <f t="array" ref="O176">INDEX(MData[],MATCH(1,(MData[State Abbreviation]=$B176)*(MData[Report Date]=O$165)*(MData[Preliminary or Updated]=$C$3)*(MData[Final Report]=$C$4),0),MATCH($C$2,MData[#Headers],0))</f>
        <v>2042331</v>
      </c>
      <c r="P176" cm="1">
        <f t="array" ref="P176">INDEX(MData[],MATCH(1,(MData[State Abbreviation]=$B176)*(MData[Report Date]=P$165)*(MData[Preliminary or Updated]=$C$3)*(MData[Final Report]=$C$4),0),MATCH($C$2,MData[#Headers],0))</f>
        <v>2067533</v>
      </c>
      <c r="Q176" cm="1">
        <f t="array" ref="Q176">INDEX(MData[],MATCH(1,(MData[State Abbreviation]=$B176)*(MData[Report Date]=Q$165)*(MData[Preliminary or Updated]=$C$3)*(MData[Final Report]=$C$4),0),MATCH($C$2,MData[#Headers],0))</f>
        <v>2093853</v>
      </c>
      <c r="R176" s="15">
        <f t="shared" si="4"/>
        <v>1957007.3333333333</v>
      </c>
    </row>
    <row r="177" spans="1:18" x14ac:dyDescent="0.35">
      <c r="A177">
        <v>12</v>
      </c>
      <c r="B177" s="4" t="s">
        <v>82</v>
      </c>
      <c r="C177" t="s">
        <v>83</v>
      </c>
      <c r="D177" s="12" t="str" cm="1">
        <f t="array" ref="D177">INDEX(MData[],MATCH(1,(MData[State Abbreviation]=$B177)*(MData[Report Date]=D$6)*(MData[Preliminary or Updated]=$C$3)*(MData[Final Report]=$C$4),0),MATCH($D$5,MData[#Headers],0))</f>
        <v>Y</v>
      </c>
      <c r="E177" s="12" t="str" cm="1">
        <f t="array" ref="E177">INDEX(MData[],MATCH(1,(MData[State Abbreviation]=$B177)*(MData[Report Date]=E$6)*(MData[Preliminary or Updated]=$C$3)*(MData[Final Report]=$C$4),0),MATCH($D$5,MData[#Headers],0))</f>
        <v>Y</v>
      </c>
      <c r="F177" cm="1">
        <f t="array" ref="F177">INDEX(MData[],MATCH(1,(MData[State Abbreviation]=$B177)*(MData[Report Date]=F$165)*(MData[Preliminary or Updated]=$C$3)*(MData[Final Report]=$C$4),0),MATCH($C$2,MData[#Headers],0))</f>
        <v>325833</v>
      </c>
      <c r="G177" cm="1">
        <f t="array" ref="G177">INDEX(MData[],MATCH(1,(MData[State Abbreviation]=$B177)*(MData[Report Date]=G$165)*(MData[Preliminary or Updated]=$C$3)*(MData[Final Report]=$C$4),0),MATCH($C$2,MData[#Headers],0))</f>
        <v>325667</v>
      </c>
      <c r="H177" cm="1">
        <f t="array" ref="H177">INDEX(MData[],MATCH(1,(MData[State Abbreviation]=$B177)*(MData[Report Date]=H$165)*(MData[Preliminary or Updated]=$C$3)*(MData[Final Report]=$C$4),0),MATCH($C$2,MData[#Headers],0))</f>
        <v>329194</v>
      </c>
      <c r="I177" cm="1">
        <f t="array" ref="I177">INDEX(MData[],MATCH(1,(MData[State Abbreviation]=$B177)*(MData[Report Date]=I$165)*(MData[Preliminary or Updated]=$C$3)*(MData[Final Report]=$C$4),0),MATCH($C$2,MData[#Headers],0))</f>
        <v>344318</v>
      </c>
      <c r="J177" cm="1">
        <f t="array" ref="J177">INDEX(MData[],MATCH(1,(MData[State Abbreviation]=$B177)*(MData[Report Date]=J$165)*(MData[Preliminary or Updated]=$C$3)*(MData[Final Report]=$C$4),0),MATCH($C$2,MData[#Headers],0))</f>
        <v>352120</v>
      </c>
      <c r="K177" cm="1">
        <f t="array" ref="K177">INDEX(MData[],MATCH(1,(MData[State Abbreviation]=$B177)*(MData[Report Date]=K$165)*(MData[Preliminary or Updated]=$C$3)*(MData[Final Report]=$C$4),0),MATCH($C$2,MData[#Headers],0))</f>
        <v>356887</v>
      </c>
      <c r="L177" cm="1">
        <f t="array" ref="L177">INDEX(MData[],MATCH(1,(MData[State Abbreviation]=$B177)*(MData[Report Date]=L$165)*(MData[Preliminary or Updated]=$C$3)*(MData[Final Report]=$C$4),0),MATCH($C$2,MData[#Headers],0))</f>
        <v>363958</v>
      </c>
      <c r="M177" cm="1">
        <f t="array" ref="M177">INDEX(MData[],MATCH(1,(MData[State Abbreviation]=$B177)*(MData[Report Date]=M$165)*(MData[Preliminary or Updated]=$C$3)*(MData[Final Report]=$C$4),0),MATCH($C$2,MData[#Headers],0))</f>
        <v>369661</v>
      </c>
      <c r="N177" cm="1">
        <f t="array" ref="N177">INDEX(MData[],MATCH(1,(MData[State Abbreviation]=$B177)*(MData[Report Date]=N$165)*(MData[Preliminary or Updated]=$C$3)*(MData[Final Report]=$C$4),0),MATCH($C$2,MData[#Headers],0))</f>
        <v>375513</v>
      </c>
      <c r="O177" cm="1">
        <f t="array" ref="O177">INDEX(MData[],MATCH(1,(MData[State Abbreviation]=$B177)*(MData[Report Date]=O$165)*(MData[Preliminary or Updated]=$C$3)*(MData[Final Report]=$C$4),0),MATCH($C$2,MData[#Headers],0))</f>
        <v>381225</v>
      </c>
      <c r="P177" cm="1">
        <f t="array" ref="P177">INDEX(MData[],MATCH(1,(MData[State Abbreviation]=$B177)*(MData[Report Date]=P$165)*(MData[Preliminary or Updated]=$C$3)*(MData[Final Report]=$C$4),0),MATCH($C$2,MData[#Headers],0))</f>
        <v>388484</v>
      </c>
      <c r="Q177" cm="1">
        <f t="array" ref="Q177">INDEX(MData[],MATCH(1,(MData[State Abbreviation]=$B177)*(MData[Report Date]=Q$165)*(MData[Preliminary or Updated]=$C$3)*(MData[Final Report]=$C$4),0),MATCH($C$2,MData[#Headers],0))</f>
        <v>395172</v>
      </c>
      <c r="R177" s="15">
        <f t="shared" si="4"/>
        <v>359002.66666666669</v>
      </c>
    </row>
    <row r="178" spans="1:18" x14ac:dyDescent="0.35">
      <c r="A178">
        <v>13</v>
      </c>
      <c r="B178" s="4" t="s">
        <v>84</v>
      </c>
      <c r="C178" t="s">
        <v>85</v>
      </c>
      <c r="D178" s="12" t="str" cm="1">
        <f t="array" ref="D178">INDEX(MData[],MATCH(1,(MData[State Abbreviation]=$B178)*(MData[Report Date]=D$6)*(MData[Preliminary or Updated]=$C$3)*(MData[Final Report]=$C$4),0),MATCH($D$5,MData[#Headers],0))</f>
        <v>Y</v>
      </c>
      <c r="E178" s="12" t="str" cm="1">
        <f t="array" ref="E178">INDEX(MData[],MATCH(1,(MData[State Abbreviation]=$B178)*(MData[Report Date]=E$6)*(MData[Preliminary or Updated]=$C$3)*(MData[Final Report]=$C$4),0),MATCH($D$5,MData[#Headers],0))</f>
        <v>Y</v>
      </c>
      <c r="F178" cm="1">
        <f t="array" ref="F178">INDEX(MData[],MATCH(1,(MData[State Abbreviation]=$B178)*(MData[Report Date]=F$165)*(MData[Preliminary or Updated]=$C$3)*(MData[Final Report]=$C$4),0),MATCH($C$2,MData[#Headers],0))</f>
        <v>313122</v>
      </c>
      <c r="G178" cm="1">
        <f t="array" ref="G178">INDEX(MData[],MATCH(1,(MData[State Abbreviation]=$B178)*(MData[Report Date]=G$165)*(MData[Preliminary or Updated]=$C$3)*(MData[Final Report]=$C$4),0),MATCH($C$2,MData[#Headers],0))</f>
        <v>319534</v>
      </c>
      <c r="H178" cm="1">
        <f t="array" ref="H178">INDEX(MData[],MATCH(1,(MData[State Abbreviation]=$B178)*(MData[Report Date]=H$165)*(MData[Preliminary or Updated]=$C$3)*(MData[Final Report]=$C$4),0),MATCH($C$2,MData[#Headers],0))</f>
        <v>325353</v>
      </c>
      <c r="I178" cm="1">
        <f t="array" ref="I178">INDEX(MData[],MATCH(1,(MData[State Abbreviation]=$B178)*(MData[Report Date]=I$165)*(MData[Preliminary or Updated]=$C$3)*(MData[Final Report]=$C$4),0),MATCH($C$2,MData[#Headers],0))</f>
        <v>332920</v>
      </c>
      <c r="J178" cm="1">
        <f t="array" ref="J178">INDEX(MData[],MATCH(1,(MData[State Abbreviation]=$B178)*(MData[Report Date]=J$165)*(MData[Preliminary or Updated]=$C$3)*(MData[Final Report]=$C$4),0),MATCH($C$2,MData[#Headers],0))</f>
        <v>337725</v>
      </c>
      <c r="K178" cm="1">
        <f t="array" ref="K178">INDEX(MData[],MATCH(1,(MData[State Abbreviation]=$B178)*(MData[Report Date]=K$165)*(MData[Preliminary or Updated]=$C$3)*(MData[Final Report]=$C$4),0),MATCH($C$2,MData[#Headers],0))</f>
        <v>342341</v>
      </c>
      <c r="L178" cm="1">
        <f t="array" ref="L178">INDEX(MData[],MATCH(1,(MData[State Abbreviation]=$B178)*(MData[Report Date]=L$165)*(MData[Preliminary or Updated]=$C$3)*(MData[Final Report]=$C$4),0),MATCH($C$2,MData[#Headers],0))</f>
        <v>347777</v>
      </c>
      <c r="M178" cm="1">
        <f t="array" ref="M178">INDEX(MData[],MATCH(1,(MData[State Abbreviation]=$B178)*(MData[Report Date]=M$165)*(MData[Preliminary or Updated]=$C$3)*(MData[Final Report]=$C$4),0),MATCH($C$2,MData[#Headers],0))</f>
        <v>354061</v>
      </c>
      <c r="N178" cm="1">
        <f t="array" ref="N178">INDEX(MData[],MATCH(1,(MData[State Abbreviation]=$B178)*(MData[Report Date]=N$165)*(MData[Preliminary or Updated]=$C$3)*(MData[Final Report]=$C$4),0),MATCH($C$2,MData[#Headers],0))</f>
        <v>359001</v>
      </c>
      <c r="O178" cm="1">
        <f t="array" ref="O178">INDEX(MData[],MATCH(1,(MData[State Abbreviation]=$B178)*(MData[Report Date]=O$165)*(MData[Preliminary or Updated]=$C$3)*(MData[Final Report]=$C$4),0),MATCH($C$2,MData[#Headers],0))</f>
        <v>363581</v>
      </c>
      <c r="P178" cm="1">
        <f t="array" ref="P178">INDEX(MData[],MATCH(1,(MData[State Abbreviation]=$B178)*(MData[Report Date]=P$165)*(MData[Preliminary or Updated]=$C$3)*(MData[Final Report]=$C$4),0),MATCH($C$2,MData[#Headers],0))</f>
        <v>373786</v>
      </c>
      <c r="Q178" cm="1">
        <f t="array" ref="Q178">INDEX(MData[],MATCH(1,(MData[State Abbreviation]=$B178)*(MData[Report Date]=Q$165)*(MData[Preliminary or Updated]=$C$3)*(MData[Final Report]=$C$4),0),MATCH($C$2,MData[#Headers],0))</f>
        <v>376688</v>
      </c>
      <c r="R178" s="15">
        <f t="shared" si="4"/>
        <v>345490.75</v>
      </c>
    </row>
    <row r="179" spans="1:18" x14ac:dyDescent="0.35">
      <c r="A179">
        <v>14</v>
      </c>
      <c r="B179" s="4" t="s">
        <v>86</v>
      </c>
      <c r="C179" t="s">
        <v>87</v>
      </c>
      <c r="D179" s="12" t="str" cm="1">
        <f t="array" ref="D179">INDEX(MData[],MATCH(1,(MData[State Abbreviation]=$B179)*(MData[Report Date]=D$6)*(MData[Preliminary or Updated]=$C$3)*(MData[Final Report]=$C$4),0),MATCH($D$5,MData[#Headers],0))</f>
        <v>Y</v>
      </c>
      <c r="E179" s="12" t="str" cm="1">
        <f t="array" ref="E179">INDEX(MData[],MATCH(1,(MData[State Abbreviation]=$B179)*(MData[Report Date]=E$6)*(MData[Preliminary or Updated]=$C$3)*(MData[Final Report]=$C$4),0),MATCH($D$5,MData[#Headers],0))</f>
        <v>Y</v>
      </c>
      <c r="F179" cm="1">
        <f t="array" ref="F179">INDEX(MData[],MATCH(1,(MData[State Abbreviation]=$B179)*(MData[Report Date]=F$165)*(MData[Preliminary or Updated]=$C$3)*(MData[Final Report]=$C$4),0),MATCH($C$2,MData[#Headers],0))</f>
        <v>2953326</v>
      </c>
      <c r="G179" cm="1">
        <f t="array" ref="G179">INDEX(MData[],MATCH(1,(MData[State Abbreviation]=$B179)*(MData[Report Date]=G$165)*(MData[Preliminary or Updated]=$C$3)*(MData[Final Report]=$C$4),0),MATCH($C$2,MData[#Headers],0))</f>
        <v>2947846</v>
      </c>
      <c r="H179" cm="1">
        <f t="array" ref="H179">INDEX(MData[],MATCH(1,(MData[State Abbreviation]=$B179)*(MData[Report Date]=H$165)*(MData[Preliminary or Updated]=$C$3)*(MData[Final Report]=$C$4),0),MATCH($C$2,MData[#Headers],0))</f>
        <v>2969831</v>
      </c>
      <c r="I179" cm="1">
        <f t="array" ref="I179">INDEX(MData[],MATCH(1,(MData[State Abbreviation]=$B179)*(MData[Report Date]=I$165)*(MData[Preliminary or Updated]=$C$3)*(MData[Final Report]=$C$4),0),MATCH($C$2,MData[#Headers],0))</f>
        <v>3033816</v>
      </c>
      <c r="J179" cm="1">
        <f t="array" ref="J179">INDEX(MData[],MATCH(1,(MData[State Abbreviation]=$B179)*(MData[Report Date]=J$165)*(MData[Preliminary or Updated]=$C$3)*(MData[Final Report]=$C$4),0),MATCH($C$2,MData[#Headers],0))</f>
        <v>3071698</v>
      </c>
      <c r="K179" cm="1">
        <f t="array" ref="K179">INDEX(MData[],MATCH(1,(MData[State Abbreviation]=$B179)*(MData[Report Date]=K$165)*(MData[Preliminary or Updated]=$C$3)*(MData[Final Report]=$C$4),0),MATCH($C$2,MData[#Headers],0))</f>
        <v>3103953</v>
      </c>
      <c r="L179" cm="1">
        <f t="array" ref="L179">INDEX(MData[],MATCH(1,(MData[State Abbreviation]=$B179)*(MData[Report Date]=L$165)*(MData[Preliminary or Updated]=$C$3)*(MData[Final Report]=$C$4),0),MATCH($C$2,MData[#Headers],0))</f>
        <v>3139748</v>
      </c>
      <c r="M179" cm="1">
        <f t="array" ref="M179">INDEX(MData[],MATCH(1,(MData[State Abbreviation]=$B179)*(MData[Report Date]=M$165)*(MData[Preliminary or Updated]=$C$3)*(MData[Final Report]=$C$4),0),MATCH($C$2,MData[#Headers],0))</f>
        <v>3168080</v>
      </c>
      <c r="N179" cm="1">
        <f t="array" ref="N179">INDEX(MData[],MATCH(1,(MData[State Abbreviation]=$B179)*(MData[Report Date]=N$165)*(MData[Preliminary or Updated]=$C$3)*(MData[Final Report]=$C$4),0),MATCH($C$2,MData[#Headers],0))</f>
        <v>3198170</v>
      </c>
      <c r="O179" cm="1">
        <f t="array" ref="O179">INDEX(MData[],MATCH(1,(MData[State Abbreviation]=$B179)*(MData[Report Date]=O$165)*(MData[Preliminary or Updated]=$C$3)*(MData[Final Report]=$C$4),0),MATCH($C$2,MData[#Headers],0))</f>
        <v>3227552</v>
      </c>
      <c r="P179" cm="1">
        <f t="array" ref="P179">INDEX(MData[],MATCH(1,(MData[State Abbreviation]=$B179)*(MData[Report Date]=P$165)*(MData[Preliminary or Updated]=$C$3)*(MData[Final Report]=$C$4),0),MATCH($C$2,MData[#Headers],0))</f>
        <v>3274771</v>
      </c>
      <c r="Q179" cm="1">
        <f t="array" ref="Q179">INDEX(MData[],MATCH(1,(MData[State Abbreviation]=$B179)*(MData[Report Date]=Q$165)*(MData[Preliminary or Updated]=$C$3)*(MData[Final Report]=$C$4),0),MATCH($C$2,MData[#Headers],0))</f>
        <v>3317815</v>
      </c>
      <c r="R179" s="15">
        <f t="shared" si="4"/>
        <v>3117217.1666666665</v>
      </c>
    </row>
    <row r="180" spans="1:18" x14ac:dyDescent="0.35">
      <c r="A180">
        <v>15</v>
      </c>
      <c r="B180" s="4" t="s">
        <v>88</v>
      </c>
      <c r="C180" t="s">
        <v>89</v>
      </c>
      <c r="D180" s="12" t="str" cm="1">
        <f t="array" ref="D180">INDEX(MData[],MATCH(1,(MData[State Abbreviation]=$B180)*(MData[Report Date]=D$6)*(MData[Preliminary or Updated]=$C$3)*(MData[Final Report]=$C$4),0),MATCH($D$5,MData[#Headers],0))</f>
        <v>Y</v>
      </c>
      <c r="E180" s="12" t="str" cm="1">
        <f t="array" ref="E180">INDEX(MData[],MATCH(1,(MData[State Abbreviation]=$B180)*(MData[Report Date]=E$6)*(MData[Preliminary or Updated]=$C$3)*(MData[Final Report]=$C$4),0),MATCH($D$5,MData[#Headers],0))</f>
        <v>Y</v>
      </c>
      <c r="F180" cm="1">
        <f t="array" ref="F180">INDEX(MData[],MATCH(1,(MData[State Abbreviation]=$B180)*(MData[Report Date]=F$165)*(MData[Preliminary or Updated]=$C$3)*(MData[Final Report]=$C$4),0),MATCH($C$2,MData[#Headers],0))</f>
        <v>1377566</v>
      </c>
      <c r="G180" cm="1">
        <f t="array" ref="G180">INDEX(MData[],MATCH(1,(MData[State Abbreviation]=$B180)*(MData[Report Date]=G$165)*(MData[Preliminary or Updated]=$C$3)*(MData[Final Report]=$C$4),0),MATCH($C$2,MData[#Headers],0))</f>
        <v>1387931</v>
      </c>
      <c r="H180" cm="1">
        <f t="array" ref="H180">INDEX(MData[],MATCH(1,(MData[State Abbreviation]=$B180)*(MData[Report Date]=H$165)*(MData[Preliminary or Updated]=$C$3)*(MData[Final Report]=$C$4),0),MATCH($C$2,MData[#Headers],0))</f>
        <v>1417332</v>
      </c>
      <c r="I180" cm="1">
        <f t="array" ref="I180">INDEX(MData[],MATCH(1,(MData[State Abbreviation]=$B180)*(MData[Report Date]=I$165)*(MData[Preliminary or Updated]=$C$3)*(MData[Final Report]=$C$4),0),MATCH($C$2,MData[#Headers],0))</f>
        <v>1451788</v>
      </c>
      <c r="J180" cm="1">
        <f t="array" ref="J180">INDEX(MData[],MATCH(1,(MData[State Abbreviation]=$B180)*(MData[Report Date]=J$165)*(MData[Preliminary or Updated]=$C$3)*(MData[Final Report]=$C$4),0),MATCH($C$2,MData[#Headers],0))</f>
        <v>1482327</v>
      </c>
      <c r="K180" cm="1">
        <f t="array" ref="K180">INDEX(MData[],MATCH(1,(MData[State Abbreviation]=$B180)*(MData[Report Date]=K$165)*(MData[Preliminary or Updated]=$C$3)*(MData[Final Report]=$C$4),0),MATCH($C$2,MData[#Headers],0))</f>
        <v>1513958</v>
      </c>
      <c r="L180" cm="1">
        <f t="array" ref="L180">INDEX(MData[],MATCH(1,(MData[State Abbreviation]=$B180)*(MData[Report Date]=L$165)*(MData[Preliminary or Updated]=$C$3)*(MData[Final Report]=$C$4),0),MATCH($C$2,MData[#Headers],0))</f>
        <v>1543368</v>
      </c>
      <c r="M180" cm="1">
        <f t="array" ref="M180">INDEX(MData[],MATCH(1,(MData[State Abbreviation]=$B180)*(MData[Report Date]=M$165)*(MData[Preliminary or Updated]=$C$3)*(MData[Final Report]=$C$4),0),MATCH($C$2,MData[#Headers],0))</f>
        <v>1570951</v>
      </c>
      <c r="N180" cm="1">
        <f t="array" ref="N180">INDEX(MData[],MATCH(1,(MData[State Abbreviation]=$B180)*(MData[Report Date]=N$165)*(MData[Preliminary or Updated]=$C$3)*(MData[Final Report]=$C$4),0),MATCH($C$2,MData[#Headers],0))</f>
        <v>1593388</v>
      </c>
      <c r="O180" cm="1">
        <f t="array" ref="O180">INDEX(MData[],MATCH(1,(MData[State Abbreviation]=$B180)*(MData[Report Date]=O$165)*(MData[Preliminary or Updated]=$C$3)*(MData[Final Report]=$C$4),0),MATCH($C$2,MData[#Headers],0))</f>
        <v>1616483</v>
      </c>
      <c r="P180" cm="1">
        <f t="array" ref="P180">INDEX(MData[],MATCH(1,(MData[State Abbreviation]=$B180)*(MData[Report Date]=P$165)*(MData[Preliminary or Updated]=$C$3)*(MData[Final Report]=$C$4),0),MATCH($C$2,MData[#Headers],0))</f>
        <v>1640693</v>
      </c>
      <c r="Q180" cm="1">
        <f t="array" ref="Q180">INDEX(MData[],MATCH(1,(MData[State Abbreviation]=$B180)*(MData[Report Date]=Q$165)*(MData[Preliminary or Updated]=$C$3)*(MData[Final Report]=$C$4),0),MATCH($C$2,MData[#Headers],0))</f>
        <v>1664654</v>
      </c>
      <c r="R180" s="15">
        <f t="shared" si="4"/>
        <v>1521703.25</v>
      </c>
    </row>
    <row r="181" spans="1:18" x14ac:dyDescent="0.35">
      <c r="A181">
        <v>16</v>
      </c>
      <c r="B181" s="4" t="s">
        <v>90</v>
      </c>
      <c r="C181" t="s">
        <v>91</v>
      </c>
      <c r="D181" s="12" t="str" cm="1">
        <f t="array" ref="D181">INDEX(MData[],MATCH(1,(MData[State Abbreviation]=$B181)*(MData[Report Date]=D$6)*(MData[Preliminary or Updated]=$C$3)*(MData[Final Report]=$C$4),0),MATCH($D$5,MData[#Headers],0))</f>
        <v>Y</v>
      </c>
      <c r="E181" s="12" t="str" cm="1">
        <f t="array" ref="E181">INDEX(MData[],MATCH(1,(MData[State Abbreviation]=$B181)*(MData[Report Date]=E$6)*(MData[Preliminary or Updated]=$C$3)*(MData[Final Report]=$C$4),0),MATCH($D$5,MData[#Headers],0))</f>
        <v>Y</v>
      </c>
      <c r="F181" cm="1">
        <f t="array" ref="F181">INDEX(MData[],MATCH(1,(MData[State Abbreviation]=$B181)*(MData[Report Date]=F$165)*(MData[Preliminary or Updated]=$C$3)*(MData[Final Report]=$C$4),0),MATCH($C$2,MData[#Headers],0))</f>
        <v>680117</v>
      </c>
      <c r="G181" cm="1">
        <f t="array" ref="G181">INDEX(MData[],MATCH(1,(MData[State Abbreviation]=$B181)*(MData[Report Date]=G$165)*(MData[Preliminary or Updated]=$C$3)*(MData[Final Report]=$C$4),0),MATCH($C$2,MData[#Headers],0))</f>
        <v>677141</v>
      </c>
      <c r="H181" cm="1">
        <f t="array" ref="H181">INDEX(MData[],MATCH(1,(MData[State Abbreviation]=$B181)*(MData[Report Date]=H$165)*(MData[Preliminary or Updated]=$C$3)*(MData[Final Report]=$C$4),0),MATCH($C$2,MData[#Headers],0))</f>
        <v>678312</v>
      </c>
      <c r="I181" cm="1">
        <f t="array" ref="I181">INDEX(MData[],MATCH(1,(MData[State Abbreviation]=$B181)*(MData[Report Date]=I$165)*(MData[Preliminary or Updated]=$C$3)*(MData[Final Report]=$C$4),0),MATCH($C$2,MData[#Headers],0))</f>
        <v>686819</v>
      </c>
      <c r="J181" cm="1">
        <f t="array" ref="J181">INDEX(MData[],MATCH(1,(MData[State Abbreviation]=$B181)*(MData[Report Date]=J$165)*(MData[Preliminary or Updated]=$C$3)*(MData[Final Report]=$C$4),0),MATCH($C$2,MData[#Headers],0))</f>
        <v>694372</v>
      </c>
      <c r="K181" cm="1">
        <f t="array" ref="K181">INDEX(MData[],MATCH(1,(MData[State Abbreviation]=$B181)*(MData[Report Date]=K$165)*(MData[Preliminary or Updated]=$C$3)*(MData[Final Report]=$C$4),0),MATCH($C$2,MData[#Headers],0))</f>
        <v>702567</v>
      </c>
      <c r="L181" cm="1">
        <f t="array" ref="L181">INDEX(MData[],MATCH(1,(MData[State Abbreviation]=$B181)*(MData[Report Date]=L$165)*(MData[Preliminary or Updated]=$C$3)*(MData[Final Report]=$C$4),0),MATCH($C$2,MData[#Headers],0))</f>
        <v>711187</v>
      </c>
      <c r="M181" cm="1">
        <f t="array" ref="M181">INDEX(MData[],MATCH(1,(MData[State Abbreviation]=$B181)*(MData[Report Date]=M$165)*(MData[Preliminary or Updated]=$C$3)*(MData[Final Report]=$C$4),0),MATCH($C$2,MData[#Headers],0))</f>
        <v>719759</v>
      </c>
      <c r="N181" cm="1">
        <f t="array" ref="N181">INDEX(MData[],MATCH(1,(MData[State Abbreviation]=$B181)*(MData[Report Date]=N$165)*(MData[Preliminary or Updated]=$C$3)*(MData[Final Report]=$C$4),0),MATCH($C$2,MData[#Headers],0))</f>
        <v>727249</v>
      </c>
      <c r="O181" cm="1">
        <f t="array" ref="O181">INDEX(MData[],MATCH(1,(MData[State Abbreviation]=$B181)*(MData[Report Date]=O$165)*(MData[Preliminary or Updated]=$C$3)*(MData[Final Report]=$C$4),0),MATCH($C$2,MData[#Headers],0))</f>
        <v>733919</v>
      </c>
      <c r="P181" cm="1">
        <f t="array" ref="P181">INDEX(MData[],MATCH(1,(MData[State Abbreviation]=$B181)*(MData[Report Date]=P$165)*(MData[Preliminary or Updated]=$C$3)*(MData[Final Report]=$C$4),0),MATCH($C$2,MData[#Headers],0))</f>
        <v>742012</v>
      </c>
      <c r="Q181" cm="1">
        <f t="array" ref="Q181">INDEX(MData[],MATCH(1,(MData[State Abbreviation]=$B181)*(MData[Report Date]=Q$165)*(MData[Preliminary or Updated]=$C$3)*(MData[Final Report]=$C$4),0),MATCH($C$2,MData[#Headers],0))</f>
        <v>750018</v>
      </c>
      <c r="R181" s="15">
        <f t="shared" si="4"/>
        <v>708622.66666666663</v>
      </c>
    </row>
    <row r="182" spans="1:18" x14ac:dyDescent="0.35">
      <c r="A182">
        <v>17</v>
      </c>
      <c r="B182" s="4" t="s">
        <v>93</v>
      </c>
      <c r="C182" t="s">
        <v>94</v>
      </c>
      <c r="D182" s="12" t="str" cm="1">
        <f t="array" ref="D182">INDEX(MData[],MATCH(1,(MData[State Abbreviation]=$B182)*(MData[Report Date]=D$6)*(MData[Preliminary or Updated]=$C$3)*(MData[Final Report]=$C$4),0),MATCH($D$5,MData[#Headers],0))</f>
        <v>N</v>
      </c>
      <c r="E182" s="12" t="str" cm="1">
        <f t="array" ref="E182">INDEX(MData[],MATCH(1,(MData[State Abbreviation]=$B182)*(MData[Report Date]=E$6)*(MData[Preliminary or Updated]=$C$3)*(MData[Final Report]=$C$4),0),MATCH($D$5,MData[#Headers],0))</f>
        <v>N</v>
      </c>
      <c r="F182" cm="1">
        <f t="array" ref="F182">INDEX(MData[],MATCH(1,(MData[State Abbreviation]=$B182)*(MData[Report Date]=F$165)*(MData[Preliminary or Updated]=$C$3)*(MData[Final Report]=$C$4),0),MATCH($C$2,MData[#Headers],0))</f>
        <v>377740</v>
      </c>
      <c r="G182" cm="1">
        <f t="array" ref="G182">INDEX(MData[],MATCH(1,(MData[State Abbreviation]=$B182)*(MData[Report Date]=G$165)*(MData[Preliminary or Updated]=$C$3)*(MData[Final Report]=$C$4),0),MATCH($C$2,MData[#Headers],0))</f>
        <v>378292</v>
      </c>
      <c r="H182" cm="1">
        <f t="array" ref="H182">INDEX(MData[],MATCH(1,(MData[State Abbreviation]=$B182)*(MData[Report Date]=H$165)*(MData[Preliminary or Updated]=$C$3)*(MData[Final Report]=$C$4),0),MATCH($C$2,MData[#Headers],0))</f>
        <v>380750</v>
      </c>
      <c r="I182" cm="1">
        <f t="array" ref="I182">INDEX(MData[],MATCH(1,(MData[State Abbreviation]=$B182)*(MData[Report Date]=I$165)*(MData[Preliminary or Updated]=$C$3)*(MData[Final Report]=$C$4),0),MATCH($C$2,MData[#Headers],0))</f>
        <v>388818</v>
      </c>
      <c r="J182" cm="1">
        <f t="array" ref="J182">INDEX(MData[],MATCH(1,(MData[State Abbreviation]=$B182)*(MData[Report Date]=J$165)*(MData[Preliminary or Updated]=$C$3)*(MData[Final Report]=$C$4),0),MATCH($C$2,MData[#Headers],0))</f>
        <v>395563</v>
      </c>
      <c r="K182" cm="1">
        <f t="array" ref="K182">INDEX(MData[],MATCH(1,(MData[State Abbreviation]=$B182)*(MData[Report Date]=K$165)*(MData[Preliminary or Updated]=$C$3)*(MData[Final Report]=$C$4),0),MATCH($C$2,MData[#Headers],0))</f>
        <v>401103</v>
      </c>
      <c r="L182" cm="1">
        <f t="array" ref="L182">INDEX(MData[],MATCH(1,(MData[State Abbreviation]=$B182)*(MData[Report Date]=L$165)*(MData[Preliminary or Updated]=$C$3)*(MData[Final Report]=$C$4),0),MATCH($C$2,MData[#Headers],0))</f>
        <v>406698</v>
      </c>
      <c r="M182" cm="1">
        <f t="array" ref="M182">INDEX(MData[],MATCH(1,(MData[State Abbreviation]=$B182)*(MData[Report Date]=M$165)*(MData[Preliminary or Updated]=$C$3)*(MData[Final Report]=$C$4),0),MATCH($C$2,MData[#Headers],0))</f>
        <v>411170</v>
      </c>
      <c r="N182" cm="1">
        <f t="array" ref="N182">INDEX(MData[],MATCH(1,(MData[State Abbreviation]=$B182)*(MData[Report Date]=N$165)*(MData[Preliminary or Updated]=$C$3)*(MData[Final Report]=$C$4),0),MATCH($C$2,MData[#Headers],0))</f>
        <v>416862</v>
      </c>
      <c r="O182" cm="1">
        <f t="array" ref="O182">INDEX(MData[],MATCH(1,(MData[State Abbreviation]=$B182)*(MData[Report Date]=O$165)*(MData[Preliminary or Updated]=$C$3)*(MData[Final Report]=$C$4),0),MATCH($C$2,MData[#Headers],0))</f>
        <v>422096</v>
      </c>
      <c r="P182" cm="1">
        <f t="array" ref="P182">INDEX(MData[],MATCH(1,(MData[State Abbreviation]=$B182)*(MData[Report Date]=P$165)*(MData[Preliminary or Updated]=$C$3)*(MData[Final Report]=$C$4),0),MATCH($C$2,MData[#Headers],0))</f>
        <v>425646</v>
      </c>
      <c r="Q182" cm="1">
        <f t="array" ref="Q182">INDEX(MData[],MATCH(1,(MData[State Abbreviation]=$B182)*(MData[Report Date]=Q$165)*(MData[Preliminary or Updated]=$C$3)*(MData[Final Report]=$C$4),0),MATCH($C$2,MData[#Headers],0))</f>
        <v>429274</v>
      </c>
      <c r="R182" s="15">
        <f t="shared" si="4"/>
        <v>402834.33333333331</v>
      </c>
    </row>
    <row r="183" spans="1:18" x14ac:dyDescent="0.35">
      <c r="A183">
        <v>18</v>
      </c>
      <c r="B183" s="4" t="s">
        <v>95</v>
      </c>
      <c r="C183" t="s">
        <v>96</v>
      </c>
      <c r="D183" s="12" t="str" cm="1">
        <f t="array" ref="D183">INDEX(MData[],MATCH(1,(MData[State Abbreviation]=$B183)*(MData[Report Date]=D$6)*(MData[Preliminary or Updated]=$C$3)*(MData[Final Report]=$C$4),0),MATCH($D$5,MData[#Headers],0))</f>
        <v>Y</v>
      </c>
      <c r="E183" s="12" t="str" cm="1">
        <f t="array" ref="E183">INDEX(MData[],MATCH(1,(MData[State Abbreviation]=$B183)*(MData[Report Date]=E$6)*(MData[Preliminary or Updated]=$C$3)*(MData[Final Report]=$C$4),0),MATCH($D$5,MData[#Headers],0))</f>
        <v>Y</v>
      </c>
      <c r="F183" cm="1">
        <f t="array" ref="F183">INDEX(MData[],MATCH(1,(MData[State Abbreviation]=$B183)*(MData[Report Date]=F$165)*(MData[Preliminary or Updated]=$C$3)*(MData[Final Report]=$C$4),0),MATCH($C$2,MData[#Headers],0))</f>
        <v>1289517</v>
      </c>
      <c r="G183" cm="1">
        <f t="array" ref="G183">INDEX(MData[],MATCH(1,(MData[State Abbreviation]=$B183)*(MData[Report Date]=G$165)*(MData[Preliminary or Updated]=$C$3)*(MData[Final Report]=$C$4),0),MATCH($C$2,MData[#Headers],0))</f>
        <v>1288129</v>
      </c>
      <c r="H183" cm="1">
        <f t="array" ref="H183">INDEX(MData[],MATCH(1,(MData[State Abbreviation]=$B183)*(MData[Report Date]=H$165)*(MData[Preliminary or Updated]=$C$3)*(MData[Final Report]=$C$4),0),MATCH($C$2,MData[#Headers],0))</f>
        <v>1295710</v>
      </c>
      <c r="I183" cm="1">
        <f t="array" ref="I183">INDEX(MData[],MATCH(1,(MData[State Abbreviation]=$B183)*(MData[Report Date]=I$165)*(MData[Preliminary or Updated]=$C$3)*(MData[Final Report]=$C$4),0),MATCH($C$2,MData[#Headers],0))</f>
        <v>1344593</v>
      </c>
      <c r="J183" cm="1">
        <f t="array" ref="J183">INDEX(MData[],MATCH(1,(MData[State Abbreviation]=$B183)*(MData[Report Date]=J$165)*(MData[Preliminary or Updated]=$C$3)*(MData[Final Report]=$C$4),0),MATCH($C$2,MData[#Headers],0))</f>
        <v>1374471</v>
      </c>
      <c r="K183" cm="1">
        <f t="array" ref="K183">INDEX(MData[],MATCH(1,(MData[State Abbreviation]=$B183)*(MData[Report Date]=K$165)*(MData[Preliminary or Updated]=$C$3)*(MData[Final Report]=$C$4),0),MATCH($C$2,MData[#Headers],0))</f>
        <v>1420933</v>
      </c>
      <c r="L183" cm="1">
        <f t="array" ref="L183">INDEX(MData[],MATCH(1,(MData[State Abbreviation]=$B183)*(MData[Report Date]=L$165)*(MData[Preliminary or Updated]=$C$3)*(MData[Final Report]=$C$4),0),MATCH($C$2,MData[#Headers],0))</f>
        <v>1465221</v>
      </c>
      <c r="M183" cm="1">
        <f t="array" ref="M183">INDEX(MData[],MATCH(1,(MData[State Abbreviation]=$B183)*(MData[Report Date]=M$165)*(MData[Preliminary or Updated]=$C$3)*(MData[Final Report]=$C$4),0),MATCH($C$2,MData[#Headers],0))</f>
        <v>1498803</v>
      </c>
      <c r="N183" cm="1">
        <f t="array" ref="N183">INDEX(MData[],MATCH(1,(MData[State Abbreviation]=$B183)*(MData[Report Date]=N$165)*(MData[Preliminary or Updated]=$C$3)*(MData[Final Report]=$C$4),0),MATCH($C$2,MData[#Headers],0))</f>
        <v>1527535</v>
      </c>
      <c r="O183" cm="1">
        <f t="array" ref="O183">INDEX(MData[],MATCH(1,(MData[State Abbreviation]=$B183)*(MData[Report Date]=O$165)*(MData[Preliminary or Updated]=$C$3)*(MData[Final Report]=$C$4),0),MATCH($C$2,MData[#Headers],0))</f>
        <v>1529234</v>
      </c>
      <c r="P183" cm="1">
        <f t="array" ref="P183">INDEX(MData[],MATCH(1,(MData[State Abbreviation]=$B183)*(MData[Report Date]=P$165)*(MData[Preliminary or Updated]=$C$3)*(MData[Final Report]=$C$4),0),MATCH($C$2,MData[#Headers],0))</f>
        <v>1539025</v>
      </c>
      <c r="Q183" cm="1">
        <f t="array" ref="Q183">INDEX(MData[],MATCH(1,(MData[State Abbreviation]=$B183)*(MData[Report Date]=Q$165)*(MData[Preliminary or Updated]=$C$3)*(MData[Final Report]=$C$4),0),MATCH($C$2,MData[#Headers],0))</f>
        <v>1529906</v>
      </c>
      <c r="R183" s="15">
        <f t="shared" si="4"/>
        <v>1425256.4166666667</v>
      </c>
    </row>
    <row r="184" spans="1:18" x14ac:dyDescent="0.35">
      <c r="A184">
        <v>19</v>
      </c>
      <c r="B184" s="4" t="s">
        <v>97</v>
      </c>
      <c r="C184" t="s">
        <v>98</v>
      </c>
      <c r="D184" s="12" t="str" cm="1">
        <f t="array" ref="D184">INDEX(MData[],MATCH(1,(MData[State Abbreviation]=$B184)*(MData[Report Date]=D$6)*(MData[Preliminary or Updated]=$C$3)*(MData[Final Report]=$C$4),0),MATCH($D$5,MData[#Headers],0))</f>
        <v>Y</v>
      </c>
      <c r="E184" s="12" t="str" cm="1">
        <f t="array" ref="E184">INDEX(MData[],MATCH(1,(MData[State Abbreviation]=$B184)*(MData[Report Date]=E$6)*(MData[Preliminary or Updated]=$C$3)*(MData[Final Report]=$C$4),0),MATCH($D$5,MData[#Headers],0))</f>
        <v>Y</v>
      </c>
      <c r="F184" cm="1">
        <f t="array" ref="F184">INDEX(MData[],MATCH(1,(MData[State Abbreviation]=$B184)*(MData[Report Date]=F$165)*(MData[Preliminary or Updated]=$C$3)*(MData[Final Report]=$C$4),0),MATCH($C$2,MData[#Headers],0))</f>
        <v>1500782</v>
      </c>
      <c r="G184" cm="1">
        <f t="array" ref="G184">INDEX(MData[],MATCH(1,(MData[State Abbreviation]=$B184)*(MData[Report Date]=G$165)*(MData[Preliminary or Updated]=$C$3)*(MData[Final Report]=$C$4),0),MATCH($C$2,MData[#Headers],0))</f>
        <v>1495354</v>
      </c>
      <c r="H184" cm="1">
        <f t="array" ref="H184">INDEX(MData[],MATCH(1,(MData[State Abbreviation]=$B184)*(MData[Report Date]=H$165)*(MData[Preliminary or Updated]=$C$3)*(MData[Final Report]=$C$4),0),MATCH($C$2,MData[#Headers],0))</f>
        <v>1505639</v>
      </c>
      <c r="I184" cm="1">
        <f t="array" ref="I184">INDEX(MData[],MATCH(1,(MData[State Abbreviation]=$B184)*(MData[Report Date]=I$165)*(MData[Preliminary or Updated]=$C$3)*(MData[Final Report]=$C$4),0),MATCH($C$2,MData[#Headers],0))</f>
        <v>1539651</v>
      </c>
      <c r="J184" cm="1">
        <f t="array" ref="J184">INDEX(MData[],MATCH(1,(MData[State Abbreviation]=$B184)*(MData[Report Date]=J$165)*(MData[Preliminary or Updated]=$C$3)*(MData[Final Report]=$C$4),0),MATCH($C$2,MData[#Headers],0))</f>
        <v>1563802</v>
      </c>
      <c r="K184" cm="1">
        <f t="array" ref="K184">INDEX(MData[],MATCH(1,(MData[State Abbreviation]=$B184)*(MData[Report Date]=K$165)*(MData[Preliminary or Updated]=$C$3)*(MData[Final Report]=$C$4),0),MATCH($C$2,MData[#Headers],0))</f>
        <v>1586472</v>
      </c>
      <c r="L184" cm="1">
        <f t="array" ref="L184">INDEX(MData[],MATCH(1,(MData[State Abbreviation]=$B184)*(MData[Report Date]=L$165)*(MData[Preliminary or Updated]=$C$3)*(MData[Final Report]=$C$4),0),MATCH($C$2,MData[#Headers],0))</f>
        <v>1608573</v>
      </c>
      <c r="M184" cm="1">
        <f t="array" ref="M184">INDEX(MData[],MATCH(1,(MData[State Abbreviation]=$B184)*(MData[Report Date]=M$165)*(MData[Preliminary or Updated]=$C$3)*(MData[Final Report]=$C$4),0),MATCH($C$2,MData[#Headers],0))</f>
        <v>1628938</v>
      </c>
      <c r="N184" cm="1">
        <f t="array" ref="N184">INDEX(MData[],MATCH(1,(MData[State Abbreviation]=$B184)*(MData[Report Date]=N$165)*(MData[Preliminary or Updated]=$C$3)*(MData[Final Report]=$C$4),0),MATCH($C$2,MData[#Headers],0))</f>
        <v>1647878</v>
      </c>
      <c r="O184" cm="1">
        <f t="array" ref="O184">INDEX(MData[],MATCH(1,(MData[State Abbreviation]=$B184)*(MData[Report Date]=O$165)*(MData[Preliminary or Updated]=$C$3)*(MData[Final Report]=$C$4),0),MATCH($C$2,MData[#Headers],0))</f>
        <v>1662798</v>
      </c>
      <c r="P184" cm="1">
        <f t="array" ref="P184">INDEX(MData[],MATCH(1,(MData[State Abbreviation]=$B184)*(MData[Report Date]=P$165)*(MData[Preliminary or Updated]=$C$3)*(MData[Final Report]=$C$4),0),MATCH($C$2,MData[#Headers],0))</f>
        <v>1680089</v>
      </c>
      <c r="Q184" cm="1">
        <f t="array" ref="Q184">INDEX(MData[],MATCH(1,(MData[State Abbreviation]=$B184)*(MData[Report Date]=Q$165)*(MData[Preliminary or Updated]=$C$3)*(MData[Final Report]=$C$4),0),MATCH($C$2,MData[#Headers],0))</f>
        <v>1699940</v>
      </c>
      <c r="R184" s="15">
        <f t="shared" si="4"/>
        <v>1593326.3333333333</v>
      </c>
    </row>
    <row r="185" spans="1:18" x14ac:dyDescent="0.35">
      <c r="A185">
        <v>20</v>
      </c>
      <c r="B185" s="4" t="s">
        <v>99</v>
      </c>
      <c r="C185" t="s">
        <v>100</v>
      </c>
      <c r="D185" s="12" t="str" cm="1">
        <f t="array" ref="D185">INDEX(MData[],MATCH(1,(MData[State Abbreviation]=$B185)*(MData[Report Date]=D$6)*(MData[Preliminary or Updated]=$C$3)*(MData[Final Report]=$C$4),0),MATCH($D$5,MData[#Headers],0))</f>
        <v>Y</v>
      </c>
      <c r="E185" s="12" t="str" cm="1">
        <f t="array" ref="E185">INDEX(MData[],MATCH(1,(MData[State Abbreviation]=$B185)*(MData[Report Date]=E$6)*(MData[Preliminary or Updated]=$C$3)*(MData[Final Report]=$C$4),0),MATCH($D$5,MData[#Headers],0))</f>
        <v>Y</v>
      </c>
      <c r="F185" cm="1">
        <f t="array" ref="F185">INDEX(MData[],MATCH(1,(MData[State Abbreviation]=$B185)*(MData[Report Date]=F$165)*(MData[Preliminary or Updated]=$C$3)*(MData[Final Report]=$C$4),0),MATCH($C$2,MData[#Headers],0))</f>
        <v>264849</v>
      </c>
      <c r="G185" cm="1">
        <f t="array" ref="G185">INDEX(MData[],MATCH(1,(MData[State Abbreviation]=$B185)*(MData[Report Date]=G$165)*(MData[Preliminary or Updated]=$C$3)*(MData[Final Report]=$C$4),0),MATCH($C$2,MData[#Headers],0))</f>
        <v>267482</v>
      </c>
      <c r="H185" cm="1">
        <f t="array" ref="H185">INDEX(MData[],MATCH(1,(MData[State Abbreviation]=$B185)*(MData[Report Date]=H$165)*(MData[Preliminary or Updated]=$C$3)*(MData[Final Report]=$C$4),0),MATCH($C$2,MData[#Headers],0))</f>
        <v>274352</v>
      </c>
      <c r="I185" cm="1">
        <f t="array" ref="I185">INDEX(MData[],MATCH(1,(MData[State Abbreviation]=$B185)*(MData[Report Date]=I$165)*(MData[Preliminary or Updated]=$C$3)*(MData[Final Report]=$C$4),0),MATCH($C$2,MData[#Headers],0))</f>
        <v>276076</v>
      </c>
      <c r="J185" cm="1">
        <f t="array" ref="J185">INDEX(MData[],MATCH(1,(MData[State Abbreviation]=$B185)*(MData[Report Date]=J$165)*(MData[Preliminary or Updated]=$C$3)*(MData[Final Report]=$C$4),0),MATCH($C$2,MData[#Headers],0))</f>
        <v>283426</v>
      </c>
      <c r="K185" cm="1">
        <f t="array" ref="K185">INDEX(MData[],MATCH(1,(MData[State Abbreviation]=$B185)*(MData[Report Date]=K$165)*(MData[Preliminary or Updated]=$C$3)*(MData[Final Report]=$C$4),0),MATCH($C$2,MData[#Headers],0))</f>
        <v>287654</v>
      </c>
      <c r="L185" cm="1">
        <f t="array" ref="L185">INDEX(MData[],MATCH(1,(MData[State Abbreviation]=$B185)*(MData[Report Date]=L$165)*(MData[Preliminary or Updated]=$C$3)*(MData[Final Report]=$C$4),0),MATCH($C$2,MData[#Headers],0))</f>
        <v>291569</v>
      </c>
      <c r="M185" cm="1">
        <f t="array" ref="M185">INDEX(MData[],MATCH(1,(MData[State Abbreviation]=$B185)*(MData[Report Date]=M$165)*(MData[Preliminary or Updated]=$C$3)*(MData[Final Report]=$C$4),0),MATCH($C$2,MData[#Headers],0))</f>
        <v>295180</v>
      </c>
      <c r="N185" cm="1">
        <f t="array" ref="N185">INDEX(MData[],MATCH(1,(MData[State Abbreviation]=$B185)*(MData[Report Date]=N$165)*(MData[Preliminary or Updated]=$C$3)*(MData[Final Report]=$C$4),0),MATCH($C$2,MData[#Headers],0))</f>
        <v>298620</v>
      </c>
      <c r="O185" cm="1">
        <f t="array" ref="O185">INDEX(MData[],MATCH(1,(MData[State Abbreviation]=$B185)*(MData[Report Date]=O$165)*(MData[Preliminary or Updated]=$C$3)*(MData[Final Report]=$C$4),0),MATCH($C$2,MData[#Headers],0))</f>
        <v>303962</v>
      </c>
      <c r="P185" cm="1">
        <f t="array" ref="P185">INDEX(MData[],MATCH(1,(MData[State Abbreviation]=$B185)*(MData[Report Date]=P$165)*(MData[Preliminary or Updated]=$C$3)*(MData[Final Report]=$C$4),0),MATCH($C$2,MData[#Headers],0))</f>
        <v>310465</v>
      </c>
      <c r="Q185" cm="1">
        <f t="array" ref="Q185">INDEX(MData[],MATCH(1,(MData[State Abbreviation]=$B185)*(MData[Report Date]=Q$165)*(MData[Preliminary or Updated]=$C$3)*(MData[Final Report]=$C$4),0),MATCH($C$2,MData[#Headers],0))</f>
        <v>312227</v>
      </c>
      <c r="R185" s="15">
        <f t="shared" si="4"/>
        <v>288821.83333333331</v>
      </c>
    </row>
    <row r="186" spans="1:18" x14ac:dyDescent="0.35">
      <c r="A186">
        <v>21</v>
      </c>
      <c r="B186" s="4" t="s">
        <v>101</v>
      </c>
      <c r="C186" t="s">
        <v>102</v>
      </c>
      <c r="D186" s="12" t="str" cm="1">
        <f t="array" ref="D186">INDEX(MData[],MATCH(1,(MData[State Abbreviation]=$B186)*(MData[Report Date]=D$6)*(MData[Preliminary or Updated]=$C$3)*(MData[Final Report]=$C$4),0),MATCH($D$5,MData[#Headers],0))</f>
        <v>Y</v>
      </c>
      <c r="E186" s="12" t="str" cm="1">
        <f t="array" ref="E186">INDEX(MData[],MATCH(1,(MData[State Abbreviation]=$B186)*(MData[Report Date]=E$6)*(MData[Preliminary or Updated]=$C$3)*(MData[Final Report]=$C$4),0),MATCH($D$5,MData[#Headers],0))</f>
        <v>Y</v>
      </c>
      <c r="F186" cm="1">
        <f t="array" ref="F186">INDEX(MData[],MATCH(1,(MData[State Abbreviation]=$B186)*(MData[Report Date]=F$165)*(MData[Preliminary or Updated]=$C$3)*(MData[Final Report]=$C$4),0),MATCH($C$2,MData[#Headers],0))</f>
        <v>1329134</v>
      </c>
      <c r="G186" cm="1">
        <f t="array" ref="G186">INDEX(MData[],MATCH(1,(MData[State Abbreviation]=$B186)*(MData[Report Date]=G$165)*(MData[Preliminary or Updated]=$C$3)*(MData[Final Report]=$C$4),0),MATCH($C$2,MData[#Headers],0))</f>
        <v>1330660</v>
      </c>
      <c r="H186" cm="1">
        <f t="array" ref="H186">INDEX(MData[],MATCH(1,(MData[State Abbreviation]=$B186)*(MData[Report Date]=H$165)*(MData[Preliminary or Updated]=$C$3)*(MData[Final Report]=$C$4),0),MATCH($C$2,MData[#Headers],0))</f>
        <v>1335833</v>
      </c>
      <c r="I186" cm="1">
        <f t="array" ref="I186">INDEX(MData[],MATCH(1,(MData[State Abbreviation]=$B186)*(MData[Report Date]=I$165)*(MData[Preliminary or Updated]=$C$3)*(MData[Final Report]=$C$4),0),MATCH($C$2,MData[#Headers],0))</f>
        <v>1350607</v>
      </c>
      <c r="J186" cm="1">
        <f t="array" ref="J186">INDEX(MData[],MATCH(1,(MData[State Abbreviation]=$B186)*(MData[Report Date]=J$165)*(MData[Preliminary or Updated]=$C$3)*(MData[Final Report]=$C$4),0),MATCH($C$2,MData[#Headers],0))</f>
        <v>1362890</v>
      </c>
      <c r="K186" cm="1">
        <f t="array" ref="K186">INDEX(MData[],MATCH(1,(MData[State Abbreviation]=$B186)*(MData[Report Date]=K$165)*(MData[Preliminary or Updated]=$C$3)*(MData[Final Report]=$C$4),0),MATCH($C$2,MData[#Headers],0))</f>
        <v>1377552</v>
      </c>
      <c r="L186" cm="1">
        <f t="array" ref="L186">INDEX(MData[],MATCH(1,(MData[State Abbreviation]=$B186)*(MData[Report Date]=L$165)*(MData[Preliminary or Updated]=$C$3)*(MData[Final Report]=$C$4),0),MATCH($C$2,MData[#Headers],0))</f>
        <v>1392038</v>
      </c>
      <c r="M186" cm="1">
        <f t="array" ref="M186">INDEX(MData[],MATCH(1,(MData[State Abbreviation]=$B186)*(MData[Report Date]=M$165)*(MData[Preliminary or Updated]=$C$3)*(MData[Final Report]=$C$4),0),MATCH($C$2,MData[#Headers],0))</f>
        <v>1405507</v>
      </c>
      <c r="N186" cm="1">
        <f t="array" ref="N186">INDEX(MData[],MATCH(1,(MData[State Abbreviation]=$B186)*(MData[Report Date]=N$165)*(MData[Preliminary or Updated]=$C$3)*(MData[Final Report]=$C$4),0),MATCH($C$2,MData[#Headers],0))</f>
        <v>1418225</v>
      </c>
      <c r="O186" cm="1">
        <f t="array" ref="O186">INDEX(MData[],MATCH(1,(MData[State Abbreviation]=$B186)*(MData[Report Date]=O$165)*(MData[Preliminary or Updated]=$C$3)*(MData[Final Report]=$C$4),0),MATCH($C$2,MData[#Headers],0))</f>
        <v>1430094</v>
      </c>
      <c r="P186" cm="1">
        <f t="array" ref="P186">INDEX(MData[],MATCH(1,(MData[State Abbreviation]=$B186)*(MData[Report Date]=P$165)*(MData[Preliminary or Updated]=$C$3)*(MData[Final Report]=$C$4),0),MATCH($C$2,MData[#Headers],0))</f>
        <v>1443941</v>
      </c>
      <c r="Q186" cm="1">
        <f t="array" ref="Q186">INDEX(MData[],MATCH(1,(MData[State Abbreviation]=$B186)*(MData[Report Date]=Q$165)*(MData[Preliminary or Updated]=$C$3)*(MData[Final Report]=$C$4),0),MATCH($C$2,MData[#Headers],0))</f>
        <v>1461878</v>
      </c>
      <c r="R186" s="15">
        <f t="shared" si="4"/>
        <v>1386529.9166666667</v>
      </c>
    </row>
    <row r="187" spans="1:18" x14ac:dyDescent="0.35">
      <c r="A187">
        <v>22</v>
      </c>
      <c r="B187" s="4" t="s">
        <v>104</v>
      </c>
      <c r="C187" t="s">
        <v>105</v>
      </c>
      <c r="D187" s="12" t="str" cm="1">
        <f t="array" ref="D187">INDEX(MData[],MATCH(1,(MData[State Abbreviation]=$B187)*(MData[Report Date]=D$6)*(MData[Preliminary or Updated]=$C$3)*(MData[Final Report]=$C$4),0),MATCH($D$5,MData[#Headers],0))</f>
        <v>Y</v>
      </c>
      <c r="E187" s="12" t="str" cm="1">
        <f t="array" ref="E187">INDEX(MData[],MATCH(1,(MData[State Abbreviation]=$B187)*(MData[Report Date]=E$6)*(MData[Preliminary or Updated]=$C$3)*(MData[Final Report]=$C$4),0),MATCH($D$5,MData[#Headers],0))</f>
        <v>Y</v>
      </c>
      <c r="F187" cm="1">
        <f t="array" ref="F187">INDEX(MData[],MATCH(1,(MData[State Abbreviation]=$B187)*(MData[Report Date]=F$165)*(MData[Preliminary or Updated]=$C$3)*(MData[Final Report]=$C$4),0),MATCH($C$2,MData[#Headers],0))</f>
        <v>1570832</v>
      </c>
      <c r="G187" cm="1">
        <f t="array" ref="G187">INDEX(MData[],MATCH(1,(MData[State Abbreviation]=$B187)*(MData[Report Date]=G$165)*(MData[Preliminary or Updated]=$C$3)*(MData[Final Report]=$C$4),0),MATCH($C$2,MData[#Headers],0))</f>
        <v>1571761</v>
      </c>
      <c r="H187" cm="1">
        <f t="array" ref="H187">INDEX(MData[],MATCH(1,(MData[State Abbreviation]=$B187)*(MData[Report Date]=H$165)*(MData[Preliminary or Updated]=$C$3)*(MData[Final Report]=$C$4),0),MATCH($C$2,MData[#Headers],0))</f>
        <v>1584590</v>
      </c>
      <c r="I187" cm="1">
        <f t="array" ref="I187">INDEX(MData[],MATCH(1,(MData[State Abbreviation]=$B187)*(MData[Report Date]=I$165)*(MData[Preliminary or Updated]=$C$3)*(MData[Final Report]=$C$4),0),MATCH($C$2,MData[#Headers],0))</f>
        <v>1602898</v>
      </c>
      <c r="J187" cm="1">
        <f t="array" ref="J187">INDEX(MData[],MATCH(1,(MData[State Abbreviation]=$B187)*(MData[Report Date]=J$165)*(MData[Preliminary or Updated]=$C$3)*(MData[Final Report]=$C$4),0),MATCH($C$2,MData[#Headers],0))</f>
        <v>1617451</v>
      </c>
      <c r="K187" cm="1">
        <f t="array" ref="K187">INDEX(MData[],MATCH(1,(MData[State Abbreviation]=$B187)*(MData[Report Date]=K$165)*(MData[Preliminary or Updated]=$C$3)*(MData[Final Report]=$C$4),0),MATCH($C$2,MData[#Headers],0))</f>
        <v>1632191</v>
      </c>
      <c r="L187" cm="1">
        <f t="array" ref="L187">INDEX(MData[],MATCH(1,(MData[State Abbreviation]=$B187)*(MData[Report Date]=L$165)*(MData[Preliminary or Updated]=$C$3)*(MData[Final Report]=$C$4),0),MATCH($C$2,MData[#Headers],0))</f>
        <v>1647914</v>
      </c>
      <c r="M187" cm="1">
        <f t="array" ref="M187">INDEX(MData[],MATCH(1,(MData[State Abbreviation]=$B187)*(MData[Report Date]=M$165)*(MData[Preliminary or Updated]=$C$3)*(MData[Final Report]=$C$4),0),MATCH($C$2,MData[#Headers],0))</f>
        <v>1665288</v>
      </c>
      <c r="N187" cm="1">
        <f t="array" ref="N187">INDEX(MData[],MATCH(1,(MData[State Abbreviation]=$B187)*(MData[Report Date]=N$165)*(MData[Preliminary or Updated]=$C$3)*(MData[Final Report]=$C$4),0),MATCH($C$2,MData[#Headers],0))</f>
        <v>1684294</v>
      </c>
      <c r="O187" cm="1">
        <f t="array" ref="O187">INDEX(MData[],MATCH(1,(MData[State Abbreviation]=$B187)*(MData[Report Date]=O$165)*(MData[Preliminary or Updated]=$C$3)*(MData[Final Report]=$C$4),0),MATCH($C$2,MData[#Headers],0))</f>
        <v>1702326</v>
      </c>
      <c r="P187" cm="1">
        <f t="array" ref="P187">INDEX(MData[],MATCH(1,(MData[State Abbreviation]=$B187)*(MData[Report Date]=P$165)*(MData[Preliminary or Updated]=$C$3)*(MData[Final Report]=$C$4),0),MATCH($C$2,MData[#Headers],0))</f>
        <v>1717653</v>
      </c>
      <c r="Q187" cm="1">
        <f t="array" ref="Q187">INDEX(MData[],MATCH(1,(MData[State Abbreviation]=$B187)*(MData[Report Date]=Q$165)*(MData[Preliminary or Updated]=$C$3)*(MData[Final Report]=$C$4),0),MATCH($C$2,MData[#Headers],0))</f>
        <v>1730716</v>
      </c>
      <c r="R187" s="15">
        <f t="shared" si="4"/>
        <v>1643992.8333333333</v>
      </c>
    </row>
    <row r="188" spans="1:18" x14ac:dyDescent="0.35">
      <c r="A188">
        <v>23</v>
      </c>
      <c r="B188" s="4" t="s">
        <v>106</v>
      </c>
      <c r="C188" t="s">
        <v>107</v>
      </c>
      <c r="D188" s="12" t="str" cm="1">
        <f t="array" ref="D188">INDEX(MData[],MATCH(1,(MData[State Abbreviation]=$B188)*(MData[Report Date]=D$6)*(MData[Preliminary or Updated]=$C$3)*(MData[Final Report]=$C$4),0),MATCH($D$5,MData[#Headers],0))</f>
        <v>Y</v>
      </c>
      <c r="E188" s="12" t="str" cm="1">
        <f t="array" ref="E188">INDEX(MData[],MATCH(1,(MData[State Abbreviation]=$B188)*(MData[Report Date]=E$6)*(MData[Preliminary or Updated]=$C$3)*(MData[Final Report]=$C$4),0),MATCH($D$5,MData[#Headers],0))</f>
        <v>Y</v>
      </c>
      <c r="F188" cm="1">
        <f t="array" ref="F188">INDEX(MData[],MATCH(1,(MData[State Abbreviation]=$B188)*(MData[Report Date]=F$165)*(MData[Preliminary or Updated]=$C$3)*(MData[Final Report]=$C$4),0),MATCH($C$2,MData[#Headers],0))</f>
        <v>2327041</v>
      </c>
      <c r="G188" cm="1">
        <f t="array" ref="G188">INDEX(MData[],MATCH(1,(MData[State Abbreviation]=$B188)*(MData[Report Date]=G$165)*(MData[Preliminary or Updated]=$C$3)*(MData[Final Report]=$C$4),0),MATCH($C$2,MData[#Headers],0))</f>
        <v>2330401</v>
      </c>
      <c r="H188" cm="1">
        <f t="array" ref="H188">INDEX(MData[],MATCH(1,(MData[State Abbreviation]=$B188)*(MData[Report Date]=H$165)*(MData[Preliminary or Updated]=$C$3)*(MData[Final Report]=$C$4),0),MATCH($C$2,MData[#Headers],0))</f>
        <v>2356557</v>
      </c>
      <c r="I188" cm="1">
        <f t="array" ref="I188">INDEX(MData[],MATCH(1,(MData[State Abbreviation]=$B188)*(MData[Report Date]=I$165)*(MData[Preliminary or Updated]=$C$3)*(MData[Final Report]=$C$4),0),MATCH($C$2,MData[#Headers],0))</f>
        <v>2392157</v>
      </c>
      <c r="J188" cm="1">
        <f t="array" ref="J188">INDEX(MData[],MATCH(1,(MData[State Abbreviation]=$B188)*(MData[Report Date]=J$165)*(MData[Preliminary or Updated]=$C$3)*(MData[Final Report]=$C$4),0),MATCH($C$2,MData[#Headers],0))</f>
        <v>2425239</v>
      </c>
      <c r="K188" cm="1">
        <f t="array" ref="K188">INDEX(MData[],MATCH(1,(MData[State Abbreviation]=$B188)*(MData[Report Date]=K$165)*(MData[Preliminary or Updated]=$C$3)*(MData[Final Report]=$C$4),0),MATCH($C$2,MData[#Headers],0))</f>
        <v>2453888</v>
      </c>
      <c r="L188" cm="1">
        <f t="array" ref="L188">INDEX(MData[],MATCH(1,(MData[State Abbreviation]=$B188)*(MData[Report Date]=L$165)*(MData[Preliminary or Updated]=$C$3)*(MData[Final Report]=$C$4),0),MATCH($C$2,MData[#Headers],0))</f>
        <v>2487485</v>
      </c>
      <c r="M188" cm="1">
        <f t="array" ref="M188">INDEX(MData[],MATCH(1,(MData[State Abbreviation]=$B188)*(MData[Report Date]=M$165)*(MData[Preliminary or Updated]=$C$3)*(MData[Final Report]=$C$4),0),MATCH($C$2,MData[#Headers],0))</f>
        <v>2520764</v>
      </c>
      <c r="N188" cm="1">
        <f t="array" ref="N188">INDEX(MData[],MATCH(1,(MData[State Abbreviation]=$B188)*(MData[Report Date]=N$165)*(MData[Preliminary or Updated]=$C$3)*(MData[Final Report]=$C$4),0),MATCH($C$2,MData[#Headers],0))</f>
        <v>2552592</v>
      </c>
      <c r="O188" cm="1">
        <f t="array" ref="O188">INDEX(MData[],MATCH(1,(MData[State Abbreviation]=$B188)*(MData[Report Date]=O$165)*(MData[Preliminary or Updated]=$C$3)*(MData[Final Report]=$C$4),0),MATCH($C$2,MData[#Headers],0))</f>
        <v>2582138</v>
      </c>
      <c r="P188" cm="1">
        <f t="array" ref="P188">INDEX(MData[],MATCH(1,(MData[State Abbreviation]=$B188)*(MData[Report Date]=P$165)*(MData[Preliminary or Updated]=$C$3)*(MData[Final Report]=$C$4),0),MATCH($C$2,MData[#Headers],0))</f>
        <v>2612876</v>
      </c>
      <c r="Q188" cm="1">
        <f t="array" ref="Q188">INDEX(MData[],MATCH(1,(MData[State Abbreviation]=$B188)*(MData[Report Date]=Q$165)*(MData[Preliminary or Updated]=$C$3)*(MData[Final Report]=$C$4),0),MATCH($C$2,MData[#Headers],0))</f>
        <v>2650886</v>
      </c>
      <c r="R188" s="15">
        <f t="shared" si="4"/>
        <v>2474335.3333333335</v>
      </c>
    </row>
    <row r="189" spans="1:18" x14ac:dyDescent="0.35">
      <c r="A189">
        <v>24</v>
      </c>
      <c r="B189" s="4" t="s">
        <v>110</v>
      </c>
      <c r="C189" t="s">
        <v>111</v>
      </c>
      <c r="D189" s="12" t="str" cm="1">
        <f t="array" ref="D189">INDEX(MData[],MATCH(1,(MData[State Abbreviation]=$B189)*(MData[Report Date]=D$6)*(MData[Preliminary or Updated]=$C$3)*(MData[Final Report]=$C$4),0),MATCH($D$5,MData[#Headers],0))</f>
        <v>Y</v>
      </c>
      <c r="E189" s="12" t="str" cm="1">
        <f t="array" ref="E189">INDEX(MData[],MATCH(1,(MData[State Abbreviation]=$B189)*(MData[Report Date]=E$6)*(MData[Preliminary or Updated]=$C$3)*(MData[Final Report]=$C$4),0),MATCH($D$5,MData[#Headers],0))</f>
        <v>Y</v>
      </c>
      <c r="F189" cm="1">
        <f t="array" ref="F189">INDEX(MData[],MATCH(1,(MData[State Abbreviation]=$B189)*(MData[Report Date]=F$165)*(MData[Preliminary or Updated]=$C$3)*(MData[Final Report]=$C$4),0),MATCH($C$2,MData[#Headers],0))</f>
        <v>1040843</v>
      </c>
      <c r="G189" cm="1">
        <f t="array" ref="G189">INDEX(MData[],MATCH(1,(MData[State Abbreviation]=$B189)*(MData[Report Date]=G$165)*(MData[Preliminary or Updated]=$C$3)*(MData[Final Report]=$C$4),0),MATCH($C$2,MData[#Headers],0))</f>
        <v>1044409</v>
      </c>
      <c r="H189" cm="1">
        <f t="array" ref="H189">INDEX(MData[],MATCH(1,(MData[State Abbreviation]=$B189)*(MData[Report Date]=H$165)*(MData[Preliminary or Updated]=$C$3)*(MData[Final Report]=$C$4),0),MATCH($C$2,MData[#Headers],0))</f>
        <v>1047688</v>
      </c>
      <c r="I189" cm="1">
        <f t="array" ref="I189">INDEX(MData[],MATCH(1,(MData[State Abbreviation]=$B189)*(MData[Report Date]=I$165)*(MData[Preliminary or Updated]=$C$3)*(MData[Final Report]=$C$4),0),MATCH($C$2,MData[#Headers],0))</f>
        <v>1067455</v>
      </c>
      <c r="J189" cm="1">
        <f t="array" ref="J189">INDEX(MData[],MATCH(1,(MData[State Abbreviation]=$B189)*(MData[Report Date]=J$165)*(MData[Preliminary or Updated]=$C$3)*(MData[Final Report]=$C$4),0),MATCH($C$2,MData[#Headers],0))</f>
        <v>1081190</v>
      </c>
      <c r="K189" cm="1">
        <f t="array" ref="K189">INDEX(MData[],MATCH(1,(MData[State Abbreviation]=$B189)*(MData[Report Date]=K$165)*(MData[Preliminary or Updated]=$C$3)*(MData[Final Report]=$C$4),0),MATCH($C$2,MData[#Headers],0))</f>
        <v>1094130</v>
      </c>
      <c r="L189" cm="1">
        <f t="array" ref="L189">INDEX(MData[],MATCH(1,(MData[State Abbreviation]=$B189)*(MData[Report Date]=L$165)*(MData[Preliminary or Updated]=$C$3)*(MData[Final Report]=$C$4),0),MATCH($C$2,MData[#Headers],0))</f>
        <v>1108531</v>
      </c>
      <c r="M189" cm="1">
        <f t="array" ref="M189">INDEX(MData[],MATCH(1,(MData[State Abbreviation]=$B189)*(MData[Report Date]=M$165)*(MData[Preliminary or Updated]=$C$3)*(MData[Final Report]=$C$4),0),MATCH($C$2,MData[#Headers],0))</f>
        <v>1122557</v>
      </c>
      <c r="N189" cm="1">
        <f t="array" ref="N189">INDEX(MData[],MATCH(1,(MData[State Abbreviation]=$B189)*(MData[Report Date]=N$165)*(MData[Preliminary or Updated]=$C$3)*(MData[Final Report]=$C$4),0),MATCH($C$2,MData[#Headers],0))</f>
        <v>1134193</v>
      </c>
      <c r="O189" cm="1">
        <f t="array" ref="O189">INDEX(MData[],MATCH(1,(MData[State Abbreviation]=$B189)*(MData[Report Date]=O$165)*(MData[Preliminary or Updated]=$C$3)*(MData[Final Report]=$C$4),0),MATCH($C$2,MData[#Headers],0))</f>
        <v>1146104</v>
      </c>
      <c r="P189" cm="1">
        <f t="array" ref="P189">INDEX(MData[],MATCH(1,(MData[State Abbreviation]=$B189)*(MData[Report Date]=P$165)*(MData[Preliminary or Updated]=$C$3)*(MData[Final Report]=$C$4),0),MATCH($C$2,MData[#Headers],0))</f>
        <v>1158186</v>
      </c>
      <c r="Q189" cm="1">
        <f t="array" ref="Q189">INDEX(MData[],MATCH(1,(MData[State Abbreviation]=$B189)*(MData[Report Date]=Q$165)*(MData[Preliminary or Updated]=$C$3)*(MData[Final Report]=$C$4),0),MATCH($C$2,MData[#Headers],0))</f>
        <v>1173856</v>
      </c>
      <c r="R189" s="15">
        <f t="shared" si="4"/>
        <v>1101595.1666666667</v>
      </c>
    </row>
    <row r="190" spans="1:18" x14ac:dyDescent="0.35">
      <c r="A190">
        <v>25</v>
      </c>
      <c r="B190" s="4" t="s">
        <v>112</v>
      </c>
      <c r="C190" t="s">
        <v>113</v>
      </c>
      <c r="D190" s="12" t="str" cm="1">
        <f t="array" ref="D190">INDEX(MData[],MATCH(1,(MData[State Abbreviation]=$B190)*(MData[Report Date]=D$6)*(MData[Preliminary or Updated]=$C$3)*(MData[Final Report]=$C$4),0),MATCH($D$5,MData[#Headers],0))</f>
        <v>N</v>
      </c>
      <c r="E190" s="12" t="str" cm="1">
        <f t="array" ref="E190">INDEX(MData[],MATCH(1,(MData[State Abbreviation]=$B190)*(MData[Report Date]=E$6)*(MData[Preliminary or Updated]=$C$3)*(MData[Final Report]=$C$4),0),MATCH($D$5,MData[#Headers],0))</f>
        <v>N</v>
      </c>
      <c r="F190" cm="1">
        <f t="array" ref="F190">INDEX(MData[],MATCH(1,(MData[State Abbreviation]=$B190)*(MData[Report Date]=F$165)*(MData[Preliminary or Updated]=$C$3)*(MData[Final Report]=$C$4),0),MATCH($C$2,MData[#Headers],0))</f>
        <v>585798</v>
      </c>
      <c r="G190" cm="1">
        <f t="array" ref="G190">INDEX(MData[],MATCH(1,(MData[State Abbreviation]=$B190)*(MData[Report Date]=G$165)*(MData[Preliminary or Updated]=$C$3)*(MData[Final Report]=$C$4),0),MATCH($C$2,MData[#Headers],0))</f>
        <v>584765</v>
      </c>
      <c r="H190" cm="1">
        <f t="array" ref="H190">INDEX(MData[],MATCH(1,(MData[State Abbreviation]=$B190)*(MData[Report Date]=H$165)*(MData[Preliminary or Updated]=$C$3)*(MData[Final Report]=$C$4),0),MATCH($C$2,MData[#Headers],0))</f>
        <v>582208</v>
      </c>
      <c r="I190" cm="1">
        <f t="array" ref="I190">INDEX(MData[],MATCH(1,(MData[State Abbreviation]=$B190)*(MData[Report Date]=I$165)*(MData[Preliminary or Updated]=$C$3)*(MData[Final Report]=$C$4),0),MATCH($C$2,MData[#Headers],0))</f>
        <v>592152</v>
      </c>
      <c r="J190" cm="1">
        <f t="array" ref="J190">INDEX(MData[],MATCH(1,(MData[State Abbreviation]=$B190)*(MData[Report Date]=J$165)*(MData[Preliminary or Updated]=$C$3)*(MData[Final Report]=$C$4),0),MATCH($C$2,MData[#Headers],0))</f>
        <v>600867</v>
      </c>
      <c r="K190" cm="1">
        <f t="array" ref="K190">INDEX(MData[],MATCH(1,(MData[State Abbreviation]=$B190)*(MData[Report Date]=K$165)*(MData[Preliminary or Updated]=$C$3)*(MData[Final Report]=$C$4),0),MATCH($C$2,MData[#Headers],0))</f>
        <v>608793</v>
      </c>
      <c r="L190" cm="1">
        <f t="array" ref="L190">INDEX(MData[],MATCH(1,(MData[State Abbreviation]=$B190)*(MData[Report Date]=L$165)*(MData[Preliminary or Updated]=$C$3)*(MData[Final Report]=$C$4),0),MATCH($C$2,MData[#Headers],0))</f>
        <v>617043</v>
      </c>
      <c r="M190" cm="1">
        <f t="array" ref="M190">INDEX(MData[],MATCH(1,(MData[State Abbreviation]=$B190)*(MData[Report Date]=M$165)*(MData[Preliminary or Updated]=$C$3)*(MData[Final Report]=$C$4),0),MATCH($C$2,MData[#Headers],0))</f>
        <v>626269</v>
      </c>
      <c r="N190" cm="1">
        <f t="array" ref="N190">INDEX(MData[],MATCH(1,(MData[State Abbreviation]=$B190)*(MData[Report Date]=N$165)*(MData[Preliminary or Updated]=$C$3)*(MData[Final Report]=$C$4),0),MATCH($C$2,MData[#Headers],0))</f>
        <v>634525</v>
      </c>
      <c r="O190" cm="1">
        <f t="array" ref="O190">INDEX(MData[],MATCH(1,(MData[State Abbreviation]=$B190)*(MData[Report Date]=O$165)*(MData[Preliminary or Updated]=$C$3)*(MData[Final Report]=$C$4),0),MATCH($C$2,MData[#Headers],0))</f>
        <v>641795</v>
      </c>
      <c r="P190" cm="1">
        <f t="array" ref="P190">INDEX(MData[],MATCH(1,(MData[State Abbreviation]=$B190)*(MData[Report Date]=P$165)*(MData[Preliminary or Updated]=$C$3)*(MData[Final Report]=$C$4),0),MATCH($C$2,MData[#Headers],0))</f>
        <v>648383</v>
      </c>
      <c r="Q190" cm="1">
        <f t="array" ref="Q190">INDEX(MData[],MATCH(1,(MData[State Abbreviation]=$B190)*(MData[Report Date]=Q$165)*(MData[Preliminary or Updated]=$C$3)*(MData[Final Report]=$C$4),0),MATCH($C$2,MData[#Headers],0))</f>
        <v>655264</v>
      </c>
      <c r="R190" s="15">
        <f t="shared" si="4"/>
        <v>614821.83333333337</v>
      </c>
    </row>
    <row r="191" spans="1:18" x14ac:dyDescent="0.35">
      <c r="A191">
        <v>26</v>
      </c>
      <c r="B191" s="4" t="s">
        <v>114</v>
      </c>
      <c r="C191" t="s">
        <v>115</v>
      </c>
      <c r="D191" s="12" t="str" cm="1">
        <f t="array" ref="D191">INDEX(MData[],MATCH(1,(MData[State Abbreviation]=$B191)*(MData[Report Date]=D$6)*(MData[Preliminary or Updated]=$C$3)*(MData[Final Report]=$C$4),0),MATCH($D$5,MData[#Headers],0))</f>
        <v>Y</v>
      </c>
      <c r="E191" s="12" t="str" cm="1">
        <f t="array" ref="E191">INDEX(MData[],MATCH(1,(MData[State Abbreviation]=$B191)*(MData[Report Date]=E$6)*(MData[Preliminary or Updated]=$C$3)*(MData[Final Report]=$C$4),0),MATCH($D$5,MData[#Headers],0))</f>
        <v>Y</v>
      </c>
      <c r="F191" cm="1">
        <f t="array" ref="F191">INDEX(MData[],MATCH(1,(MData[State Abbreviation]=$B191)*(MData[Report Date]=F$165)*(MData[Preliminary or Updated]=$C$3)*(MData[Final Report]=$C$4),0),MATCH($C$2,MData[#Headers],0))</f>
        <v>848304</v>
      </c>
      <c r="G191" cm="1">
        <f t="array" ref="G191">INDEX(MData[],MATCH(1,(MData[State Abbreviation]=$B191)*(MData[Report Date]=G$165)*(MData[Preliminary or Updated]=$C$3)*(MData[Final Report]=$C$4),0),MATCH($C$2,MData[#Headers],0))</f>
        <v>855282</v>
      </c>
      <c r="H191" cm="1">
        <f t="array" ref="H191">INDEX(MData[],MATCH(1,(MData[State Abbreviation]=$B191)*(MData[Report Date]=H$165)*(MData[Preliminary or Updated]=$C$3)*(MData[Final Report]=$C$4),0),MATCH($C$2,MData[#Headers],0))</f>
        <v>876601</v>
      </c>
      <c r="I191" cm="1">
        <f t="array" ref="I191">INDEX(MData[],MATCH(1,(MData[State Abbreviation]=$B191)*(MData[Report Date]=I$165)*(MData[Preliminary or Updated]=$C$3)*(MData[Final Report]=$C$4),0),MATCH($C$2,MData[#Headers],0))</f>
        <v>897743</v>
      </c>
      <c r="J191" cm="1">
        <f t="array" ref="J191">INDEX(MData[],MATCH(1,(MData[State Abbreviation]=$B191)*(MData[Report Date]=J$165)*(MData[Preliminary or Updated]=$C$3)*(MData[Final Report]=$C$4),0),MATCH($C$2,MData[#Headers],0))</f>
        <v>915882</v>
      </c>
      <c r="K191" cm="1">
        <f t="array" ref="K191">INDEX(MData[],MATCH(1,(MData[State Abbreviation]=$B191)*(MData[Report Date]=K$165)*(MData[Preliminary or Updated]=$C$3)*(MData[Final Report]=$C$4),0),MATCH($C$2,MData[#Headers],0))</f>
        <v>933956</v>
      </c>
      <c r="L191" cm="1">
        <f t="array" ref="L191">INDEX(MData[],MATCH(1,(MData[State Abbreviation]=$B191)*(MData[Report Date]=L$165)*(MData[Preliminary or Updated]=$C$3)*(MData[Final Report]=$C$4),0),MATCH($C$2,MData[#Headers],0))</f>
        <v>951731</v>
      </c>
      <c r="M191" cm="1">
        <f t="array" ref="M191">INDEX(MData[],MATCH(1,(MData[State Abbreviation]=$B191)*(MData[Report Date]=M$165)*(MData[Preliminary or Updated]=$C$3)*(MData[Final Report]=$C$4),0),MATCH($C$2,MData[#Headers],0))</f>
        <v>969786</v>
      </c>
      <c r="N191" cm="1">
        <f t="array" ref="N191">INDEX(MData[],MATCH(1,(MData[State Abbreviation]=$B191)*(MData[Report Date]=N$165)*(MData[Preliminary or Updated]=$C$3)*(MData[Final Report]=$C$4),0),MATCH($C$2,MData[#Headers],0))</f>
        <v>984496</v>
      </c>
      <c r="O191" cm="1">
        <f t="array" ref="O191">INDEX(MData[],MATCH(1,(MData[State Abbreviation]=$B191)*(MData[Report Date]=O$165)*(MData[Preliminary or Updated]=$C$3)*(MData[Final Report]=$C$4),0),MATCH($C$2,MData[#Headers],0))</f>
        <v>996487</v>
      </c>
      <c r="P191" cm="1">
        <f t="array" ref="P191">INDEX(MData[],MATCH(1,(MData[State Abbreviation]=$B191)*(MData[Report Date]=P$165)*(MData[Preliminary or Updated]=$C$3)*(MData[Final Report]=$C$4),0),MATCH($C$2,MData[#Headers],0))</f>
        <v>1009377</v>
      </c>
      <c r="Q191" cm="1">
        <f t="array" ref="Q191">INDEX(MData[],MATCH(1,(MData[State Abbreviation]=$B191)*(MData[Report Date]=Q$165)*(MData[Preliminary or Updated]=$C$3)*(MData[Final Report]=$C$4),0),MATCH($C$2,MData[#Headers],0))</f>
        <v>1022258</v>
      </c>
      <c r="R191" s="15">
        <f t="shared" si="4"/>
        <v>938491.91666666663</v>
      </c>
    </row>
    <row r="192" spans="1:18" x14ac:dyDescent="0.35">
      <c r="A192">
        <v>27</v>
      </c>
      <c r="B192" s="4" t="s">
        <v>116</v>
      </c>
      <c r="C192" t="s">
        <v>117</v>
      </c>
      <c r="D192" s="12" t="str" cm="1">
        <f t="array" ref="D192">INDEX(MData[],MATCH(1,(MData[State Abbreviation]=$B192)*(MData[Report Date]=D$6)*(MData[Preliminary or Updated]=$C$3)*(MData[Final Report]=$C$4),0),MATCH($D$5,MData[#Headers],0))</f>
        <v>Y</v>
      </c>
      <c r="E192" s="12" t="str" cm="1">
        <f t="array" ref="E192">INDEX(MData[],MATCH(1,(MData[State Abbreviation]=$B192)*(MData[Report Date]=E$6)*(MData[Preliminary or Updated]=$C$3)*(MData[Final Report]=$C$4),0),MATCH($D$5,MData[#Headers],0))</f>
        <v>Y</v>
      </c>
      <c r="F192" cm="1">
        <f t="array" ref="F192">INDEX(MData[],MATCH(1,(MData[State Abbreviation]=$B192)*(MData[Report Date]=F$165)*(MData[Preliminary or Updated]=$C$3)*(MData[Final Report]=$C$4),0),MATCH($C$2,MData[#Headers],0))</f>
        <v>258898</v>
      </c>
      <c r="G192" cm="1">
        <f t="array" ref="G192">INDEX(MData[],MATCH(1,(MData[State Abbreviation]=$B192)*(MData[Report Date]=G$165)*(MData[Preliminary or Updated]=$C$3)*(MData[Final Report]=$C$4),0),MATCH($C$2,MData[#Headers],0))</f>
        <v>252740</v>
      </c>
      <c r="H192" cm="1">
        <f t="array" ref="H192">INDEX(MData[],MATCH(1,(MData[State Abbreviation]=$B192)*(MData[Report Date]=H$165)*(MData[Preliminary or Updated]=$C$3)*(MData[Final Report]=$C$4),0),MATCH($C$2,MData[#Headers],0))</f>
        <v>250033</v>
      </c>
      <c r="I192" cm="1">
        <f t="array" ref="I192">INDEX(MData[],MATCH(1,(MData[State Abbreviation]=$B192)*(MData[Report Date]=I$165)*(MData[Preliminary or Updated]=$C$3)*(MData[Final Report]=$C$4),0),MATCH($C$2,MData[#Headers],0))</f>
        <v>252152</v>
      </c>
      <c r="J192" cm="1">
        <f t="array" ref="J192">INDEX(MData[],MATCH(1,(MData[State Abbreviation]=$B192)*(MData[Report Date]=J$165)*(MData[Preliminary or Updated]=$C$3)*(MData[Final Report]=$C$4),0),MATCH($C$2,MData[#Headers],0))</f>
        <v>254458</v>
      </c>
      <c r="K192" cm="1">
        <f t="array" ref="K192">INDEX(MData[],MATCH(1,(MData[State Abbreviation]=$B192)*(MData[Report Date]=K$165)*(MData[Preliminary or Updated]=$C$3)*(MData[Final Report]=$C$4),0),MATCH($C$2,MData[#Headers],0))</f>
        <v>257006</v>
      </c>
      <c r="L192" cm="1">
        <f t="array" ref="L192">INDEX(MData[],MATCH(1,(MData[State Abbreviation]=$B192)*(MData[Report Date]=L$165)*(MData[Preliminary or Updated]=$C$3)*(MData[Final Report]=$C$4),0),MATCH($C$2,MData[#Headers],0))</f>
        <v>259433</v>
      </c>
      <c r="M192" cm="1">
        <f t="array" ref="M192">INDEX(MData[],MATCH(1,(MData[State Abbreviation]=$B192)*(MData[Report Date]=M$165)*(MData[Preliminary or Updated]=$C$3)*(MData[Final Report]=$C$4),0),MATCH($C$2,MData[#Headers],0))</f>
        <v>262233</v>
      </c>
      <c r="N192" cm="1">
        <f t="array" ref="N192">INDEX(MData[],MATCH(1,(MData[State Abbreviation]=$B192)*(MData[Report Date]=N$165)*(MData[Preliminary or Updated]=$C$3)*(MData[Final Report]=$C$4),0),MATCH($C$2,MData[#Headers],0))</f>
        <v>265098</v>
      </c>
      <c r="O192" cm="1">
        <f t="array" ref="O192">INDEX(MData[],MATCH(1,(MData[State Abbreviation]=$B192)*(MData[Report Date]=O$165)*(MData[Preliminary or Updated]=$C$3)*(MData[Final Report]=$C$4),0),MATCH($C$2,MData[#Headers],0))</f>
        <v>267747</v>
      </c>
      <c r="P192" cm="1">
        <f t="array" ref="P192">INDEX(MData[],MATCH(1,(MData[State Abbreviation]=$B192)*(MData[Report Date]=P$165)*(MData[Preliminary or Updated]=$C$3)*(MData[Final Report]=$C$4),0),MATCH($C$2,MData[#Headers],0))</f>
        <v>273896</v>
      </c>
      <c r="Q192" cm="1">
        <f t="array" ref="Q192">INDEX(MData[],MATCH(1,(MData[State Abbreviation]=$B192)*(MData[Report Date]=Q$165)*(MData[Preliminary or Updated]=$C$3)*(MData[Final Report]=$C$4),0),MATCH($C$2,MData[#Headers],0))</f>
        <v>279013</v>
      </c>
      <c r="R192" s="15">
        <f t="shared" si="4"/>
        <v>261058.91666666666</v>
      </c>
    </row>
    <row r="193" spans="1:18" x14ac:dyDescent="0.35">
      <c r="A193">
        <v>28</v>
      </c>
      <c r="B193" s="4" t="s">
        <v>118</v>
      </c>
      <c r="C193" t="s">
        <v>119</v>
      </c>
      <c r="D193" s="12" t="str" cm="1">
        <f t="array" ref="D193">INDEX(MData[],MATCH(1,(MData[State Abbreviation]=$B193)*(MData[Report Date]=D$6)*(MData[Preliminary or Updated]=$C$3)*(MData[Final Report]=$C$4),0),MATCH($D$5,MData[#Headers],0))</f>
        <v>Y</v>
      </c>
      <c r="E193" s="12" t="str" cm="1">
        <f t="array" ref="E193">INDEX(MData[],MATCH(1,(MData[State Abbreviation]=$B193)*(MData[Report Date]=E$6)*(MData[Preliminary or Updated]=$C$3)*(MData[Final Report]=$C$4),0),MATCH($D$5,MData[#Headers],0))</f>
        <v>Y</v>
      </c>
      <c r="F193" cm="1">
        <f t="array" ref="F193">INDEX(MData[],MATCH(1,(MData[State Abbreviation]=$B193)*(MData[Report Date]=F$165)*(MData[Preliminary or Updated]=$C$3)*(MData[Final Report]=$C$4),0),MATCH($C$2,MData[#Headers],0))</f>
        <v>247737</v>
      </c>
      <c r="G193" cm="1">
        <f t="array" ref="G193">INDEX(MData[],MATCH(1,(MData[State Abbreviation]=$B193)*(MData[Report Date]=G$165)*(MData[Preliminary or Updated]=$C$3)*(MData[Final Report]=$C$4),0),MATCH($C$2,MData[#Headers],0))</f>
        <v>248633</v>
      </c>
      <c r="H193" cm="1">
        <f t="array" ref="H193">INDEX(MData[],MATCH(1,(MData[State Abbreviation]=$B193)*(MData[Report Date]=H$165)*(MData[Preliminary or Updated]=$C$3)*(MData[Final Report]=$C$4),0),MATCH($C$2,MData[#Headers],0))</f>
        <v>248460</v>
      </c>
      <c r="I193" cm="1">
        <f t="array" ref="I193">INDEX(MData[],MATCH(1,(MData[State Abbreviation]=$B193)*(MData[Report Date]=I$165)*(MData[Preliminary or Updated]=$C$3)*(MData[Final Report]=$C$4),0),MATCH($C$2,MData[#Headers],0))</f>
        <v>249575</v>
      </c>
      <c r="J193" cm="1">
        <f t="array" ref="J193">INDEX(MData[],MATCH(1,(MData[State Abbreviation]=$B193)*(MData[Report Date]=J$165)*(MData[Preliminary or Updated]=$C$3)*(MData[Final Report]=$C$4),0),MATCH($C$2,MData[#Headers],0))</f>
        <v>252935</v>
      </c>
      <c r="K193" cm="1">
        <f t="array" ref="K193">INDEX(MData[],MATCH(1,(MData[State Abbreviation]=$B193)*(MData[Report Date]=K$165)*(MData[Preliminary or Updated]=$C$3)*(MData[Final Report]=$C$4),0),MATCH($C$2,MData[#Headers],0))</f>
        <v>256931</v>
      </c>
      <c r="L193" cm="1">
        <f t="array" ref="L193">INDEX(MData[],MATCH(1,(MData[State Abbreviation]=$B193)*(MData[Report Date]=L$165)*(MData[Preliminary or Updated]=$C$3)*(MData[Final Report]=$C$4),0),MATCH($C$2,MData[#Headers],0))</f>
        <v>261168</v>
      </c>
      <c r="M193" cm="1">
        <f t="array" ref="M193">INDEX(MData[],MATCH(1,(MData[State Abbreviation]=$B193)*(MData[Report Date]=M$165)*(MData[Preliminary or Updated]=$C$3)*(MData[Final Report]=$C$4),0),MATCH($C$2,MData[#Headers],0))</f>
        <v>265903</v>
      </c>
      <c r="N193" cm="1">
        <f t="array" ref="N193">INDEX(MData[],MATCH(1,(MData[State Abbreviation]=$B193)*(MData[Report Date]=N$165)*(MData[Preliminary or Updated]=$C$3)*(MData[Final Report]=$C$4),0),MATCH($C$2,MData[#Headers],0))</f>
        <v>269583</v>
      </c>
      <c r="O193" cm="1">
        <f t="array" ref="O193">INDEX(MData[],MATCH(1,(MData[State Abbreviation]=$B193)*(MData[Report Date]=O$165)*(MData[Preliminary or Updated]=$C$3)*(MData[Final Report]=$C$4),0),MATCH($C$2,MData[#Headers],0))</f>
        <v>287089</v>
      </c>
      <c r="P193" cm="1">
        <f t="array" ref="P193">INDEX(MData[],MATCH(1,(MData[State Abbreviation]=$B193)*(MData[Report Date]=P$165)*(MData[Preliminary or Updated]=$C$3)*(MData[Final Report]=$C$4),0),MATCH($C$2,MData[#Headers],0))</f>
        <v>295765</v>
      </c>
      <c r="Q193" cm="1">
        <f t="array" ref="Q193">INDEX(MData[],MATCH(1,(MData[State Abbreviation]=$B193)*(MData[Report Date]=Q$165)*(MData[Preliminary or Updated]=$C$3)*(MData[Final Report]=$C$4),0),MATCH($C$2,MData[#Headers],0))</f>
        <v>304573</v>
      </c>
      <c r="R193" s="15">
        <f t="shared" si="4"/>
        <v>265696</v>
      </c>
    </row>
    <row r="194" spans="1:18" x14ac:dyDescent="0.35">
      <c r="A194">
        <v>29</v>
      </c>
      <c r="B194" s="4" t="s">
        <v>120</v>
      </c>
      <c r="C194" t="s">
        <v>121</v>
      </c>
      <c r="D194" s="12" t="str" cm="1">
        <f t="array" ref="D194">INDEX(MData[],MATCH(1,(MData[State Abbreviation]=$B194)*(MData[Report Date]=D$6)*(MData[Preliminary or Updated]=$C$3)*(MData[Final Report]=$C$4),0),MATCH($D$5,MData[#Headers],0))</f>
        <v>Y</v>
      </c>
      <c r="E194" s="12" t="str" cm="1">
        <f t="array" ref="E194">INDEX(MData[],MATCH(1,(MData[State Abbreviation]=$B194)*(MData[Report Date]=E$6)*(MData[Preliminary or Updated]=$C$3)*(MData[Final Report]=$C$4),0),MATCH($D$5,MData[#Headers],0))</f>
        <v>Y</v>
      </c>
      <c r="F194" cm="1">
        <f t="array" ref="F194">INDEX(MData[],MATCH(1,(MData[State Abbreviation]=$B194)*(MData[Report Date]=F$165)*(MData[Preliminary or Updated]=$C$3)*(MData[Final Report]=$C$4),0),MATCH($C$2,MData[#Headers],0))</f>
        <v>626116</v>
      </c>
      <c r="G194" cm="1">
        <f t="array" ref="G194">INDEX(MData[],MATCH(1,(MData[State Abbreviation]=$B194)*(MData[Report Date]=G$165)*(MData[Preliminary or Updated]=$C$3)*(MData[Final Report]=$C$4),0),MATCH($C$2,MData[#Headers],0))</f>
        <v>625358</v>
      </c>
      <c r="H194" cm="1">
        <f t="array" ref="H194">INDEX(MData[],MATCH(1,(MData[State Abbreviation]=$B194)*(MData[Report Date]=H$165)*(MData[Preliminary or Updated]=$C$3)*(MData[Final Report]=$C$4),0),MATCH($C$2,MData[#Headers],0))</f>
        <v>627200</v>
      </c>
      <c r="I194" cm="1">
        <f t="array" ref="I194">INDEX(MData[],MATCH(1,(MData[State Abbreviation]=$B194)*(MData[Report Date]=I$165)*(MData[Preliminary or Updated]=$C$3)*(MData[Final Report]=$C$4),0),MATCH($C$2,MData[#Headers],0))</f>
        <v>651890</v>
      </c>
      <c r="J194" cm="1">
        <f t="array" ref="J194">INDEX(MData[],MATCH(1,(MData[State Abbreviation]=$B194)*(MData[Report Date]=J$165)*(MData[Preliminary or Updated]=$C$3)*(MData[Final Report]=$C$4),0),MATCH($C$2,MData[#Headers],0))</f>
        <v>669844</v>
      </c>
      <c r="K194" cm="1">
        <f t="array" ref="K194">INDEX(MData[],MATCH(1,(MData[State Abbreviation]=$B194)*(MData[Report Date]=K$165)*(MData[Preliminary or Updated]=$C$3)*(MData[Final Report]=$C$4),0),MATCH($C$2,MData[#Headers],0))</f>
        <v>685073</v>
      </c>
      <c r="L194" cm="1">
        <f t="array" ref="L194">INDEX(MData[],MATCH(1,(MData[State Abbreviation]=$B194)*(MData[Report Date]=L$165)*(MData[Preliminary or Updated]=$C$3)*(MData[Final Report]=$C$4),0),MATCH($C$2,MData[#Headers],0))</f>
        <v>695931</v>
      </c>
      <c r="M194" cm="1">
        <f t="array" ref="M194">INDEX(MData[],MATCH(1,(MData[State Abbreviation]=$B194)*(MData[Report Date]=M$165)*(MData[Preliminary or Updated]=$C$3)*(MData[Final Report]=$C$4),0),MATCH($C$2,MData[#Headers],0))</f>
        <v>709191</v>
      </c>
      <c r="N194" cm="1">
        <f t="array" ref="N194">INDEX(MData[],MATCH(1,(MData[State Abbreviation]=$B194)*(MData[Report Date]=N$165)*(MData[Preliminary or Updated]=$C$3)*(MData[Final Report]=$C$4),0),MATCH($C$2,MData[#Headers],0))</f>
        <v>722616</v>
      </c>
      <c r="O194" cm="1">
        <f t="array" ref="O194">INDEX(MData[],MATCH(1,(MData[State Abbreviation]=$B194)*(MData[Report Date]=O$165)*(MData[Preliminary or Updated]=$C$3)*(MData[Final Report]=$C$4),0),MATCH($C$2,MData[#Headers],0))</f>
        <v>734234</v>
      </c>
      <c r="P194" cm="1">
        <f t="array" ref="P194">INDEX(MData[],MATCH(1,(MData[State Abbreviation]=$B194)*(MData[Report Date]=P$165)*(MData[Preliminary or Updated]=$C$3)*(MData[Final Report]=$C$4),0),MATCH($C$2,MData[#Headers],0))</f>
        <v>742656</v>
      </c>
      <c r="Q194" cm="1">
        <f t="array" ref="Q194">INDEX(MData[],MATCH(1,(MData[State Abbreviation]=$B194)*(MData[Report Date]=Q$165)*(MData[Preliminary or Updated]=$C$3)*(MData[Final Report]=$C$4),0),MATCH($C$2,MData[#Headers],0))</f>
        <v>749040</v>
      </c>
      <c r="R194" s="15">
        <f t="shared" si="4"/>
        <v>686595.75</v>
      </c>
    </row>
    <row r="195" spans="1:18" x14ac:dyDescent="0.35">
      <c r="A195">
        <v>30</v>
      </c>
      <c r="B195" s="4" t="s">
        <v>122</v>
      </c>
      <c r="C195" t="s">
        <v>123</v>
      </c>
      <c r="D195" s="12" t="str" cm="1">
        <f t="array" ref="D195">INDEX(MData[],MATCH(1,(MData[State Abbreviation]=$B195)*(MData[Report Date]=D$6)*(MData[Preliminary or Updated]=$C$3)*(MData[Final Report]=$C$4),0),MATCH($D$5,MData[#Headers],0))</f>
        <v>Y</v>
      </c>
      <c r="E195" s="12" t="str" cm="1">
        <f t="array" ref="E195">INDEX(MData[],MATCH(1,(MData[State Abbreviation]=$B195)*(MData[Report Date]=E$6)*(MData[Preliminary or Updated]=$C$3)*(MData[Final Report]=$C$4),0),MATCH($D$5,MData[#Headers],0))</f>
        <v>Y</v>
      </c>
      <c r="F195" cm="1">
        <f t="array" ref="F195">INDEX(MData[],MATCH(1,(MData[State Abbreviation]=$B195)*(MData[Report Date]=F$165)*(MData[Preliminary or Updated]=$C$3)*(MData[Final Report]=$C$4),0),MATCH($C$2,MData[#Headers],0))</f>
        <v>181909</v>
      </c>
      <c r="G195" cm="1">
        <f t="array" ref="G195">INDEX(MData[],MATCH(1,(MData[State Abbreviation]=$B195)*(MData[Report Date]=G$165)*(MData[Preliminary or Updated]=$C$3)*(MData[Final Report]=$C$4),0),MATCH($C$2,MData[#Headers],0))</f>
        <v>181726</v>
      </c>
      <c r="H195" cm="1">
        <f t="array" ref="H195">INDEX(MData[],MATCH(1,(MData[State Abbreviation]=$B195)*(MData[Report Date]=H$165)*(MData[Preliminary or Updated]=$C$3)*(MData[Final Report]=$C$4),0),MATCH($C$2,MData[#Headers],0))</f>
        <v>183172</v>
      </c>
      <c r="I195" cm="1">
        <f t="array" ref="I195">INDEX(MData[],MATCH(1,(MData[State Abbreviation]=$B195)*(MData[Report Date]=I$165)*(MData[Preliminary or Updated]=$C$3)*(MData[Final Report]=$C$4),0),MATCH($C$2,MData[#Headers],0))</f>
        <v>189297</v>
      </c>
      <c r="J195" cm="1">
        <f t="array" ref="J195">INDEX(MData[],MATCH(1,(MData[State Abbreviation]=$B195)*(MData[Report Date]=J$165)*(MData[Preliminary or Updated]=$C$3)*(MData[Final Report]=$C$4),0),MATCH($C$2,MData[#Headers],0))</f>
        <v>192026</v>
      </c>
      <c r="K195" cm="1">
        <f t="array" ref="K195">INDEX(MData[],MATCH(1,(MData[State Abbreviation]=$B195)*(MData[Report Date]=K$165)*(MData[Preliminary or Updated]=$C$3)*(MData[Final Report]=$C$4),0),MATCH($C$2,MData[#Headers],0))</f>
        <v>194886</v>
      </c>
      <c r="L195" cm="1">
        <f t="array" ref="L195">INDEX(MData[],MATCH(1,(MData[State Abbreviation]=$B195)*(MData[Report Date]=L$165)*(MData[Preliminary or Updated]=$C$3)*(MData[Final Report]=$C$4),0),MATCH($C$2,MData[#Headers],0))</f>
        <v>197601</v>
      </c>
      <c r="M195" cm="1">
        <f t="array" ref="M195">INDEX(MData[],MATCH(1,(MData[State Abbreviation]=$B195)*(MData[Report Date]=M$165)*(MData[Preliminary or Updated]=$C$3)*(MData[Final Report]=$C$4),0),MATCH($C$2,MData[#Headers],0))</f>
        <v>200566</v>
      </c>
      <c r="N195" cm="1">
        <f t="array" ref="N195">INDEX(MData[],MATCH(1,(MData[State Abbreviation]=$B195)*(MData[Report Date]=N$165)*(MData[Preliminary or Updated]=$C$3)*(MData[Final Report]=$C$4),0),MATCH($C$2,MData[#Headers],0))</f>
        <v>203242</v>
      </c>
      <c r="O195" cm="1">
        <f t="array" ref="O195">INDEX(MData[],MATCH(1,(MData[State Abbreviation]=$B195)*(MData[Report Date]=O$165)*(MData[Preliminary or Updated]=$C$3)*(MData[Final Report]=$C$4),0),MATCH($C$2,MData[#Headers],0))</f>
        <v>205690</v>
      </c>
      <c r="P195" cm="1">
        <f t="array" ref="P195">INDEX(MData[],MATCH(1,(MData[State Abbreviation]=$B195)*(MData[Report Date]=P$165)*(MData[Preliminary or Updated]=$C$3)*(MData[Final Report]=$C$4),0),MATCH($C$2,MData[#Headers],0))</f>
        <v>209795</v>
      </c>
      <c r="Q195" cm="1">
        <f t="array" ref="Q195">INDEX(MData[],MATCH(1,(MData[State Abbreviation]=$B195)*(MData[Report Date]=Q$165)*(MData[Preliminary or Updated]=$C$3)*(MData[Final Report]=$C$4),0),MATCH($C$2,MData[#Headers],0))</f>
        <v>213815</v>
      </c>
      <c r="R195" s="15">
        <f t="shared" si="4"/>
        <v>196143.75</v>
      </c>
    </row>
    <row r="196" spans="1:18" x14ac:dyDescent="0.35">
      <c r="A196">
        <v>31</v>
      </c>
      <c r="B196" s="4" t="s">
        <v>125</v>
      </c>
      <c r="C196" t="s">
        <v>126</v>
      </c>
      <c r="D196" s="12" t="str" cm="1">
        <f t="array" ref="D196">INDEX(MData[],MATCH(1,(MData[State Abbreviation]=$B196)*(MData[Report Date]=D$6)*(MData[Preliminary or Updated]=$C$3)*(MData[Final Report]=$C$4),0),MATCH($D$5,MData[#Headers],0))</f>
        <v>Y</v>
      </c>
      <c r="E196" s="12" t="str" cm="1">
        <f t="array" ref="E196">INDEX(MData[],MATCH(1,(MData[State Abbreviation]=$B196)*(MData[Report Date]=E$6)*(MData[Preliminary or Updated]=$C$3)*(MData[Final Report]=$C$4),0),MATCH($D$5,MData[#Headers],0))</f>
        <v>Y</v>
      </c>
      <c r="F196" cm="1">
        <f t="array" ref="F196">INDEX(MData[],MATCH(1,(MData[State Abbreviation]=$B196)*(MData[Report Date]=F$165)*(MData[Preliminary or Updated]=$C$3)*(MData[Final Report]=$C$4),0),MATCH($C$2,MData[#Headers],0))</f>
        <v>1705106</v>
      </c>
      <c r="G196" cm="1">
        <f t="array" ref="G196">INDEX(MData[],MATCH(1,(MData[State Abbreviation]=$B196)*(MData[Report Date]=G$165)*(MData[Preliminary or Updated]=$C$3)*(MData[Final Report]=$C$4),0),MATCH($C$2,MData[#Headers],0))</f>
        <v>1701569</v>
      </c>
      <c r="H196" cm="1">
        <f t="array" ref="H196">INDEX(MData[],MATCH(1,(MData[State Abbreviation]=$B196)*(MData[Report Date]=H$165)*(MData[Preliminary or Updated]=$C$3)*(MData[Final Report]=$C$4),0),MATCH($C$2,MData[#Headers],0))</f>
        <v>1702272</v>
      </c>
      <c r="I196" cm="1">
        <f t="array" ref="I196">INDEX(MData[],MATCH(1,(MData[State Abbreviation]=$B196)*(MData[Report Date]=I$165)*(MData[Preliminary or Updated]=$C$3)*(MData[Final Report]=$C$4),0),MATCH($C$2,MData[#Headers],0))</f>
        <v>1732647</v>
      </c>
      <c r="J196" cm="1">
        <f t="array" ref="J196">INDEX(MData[],MATCH(1,(MData[State Abbreviation]=$B196)*(MData[Report Date]=J$165)*(MData[Preliminary or Updated]=$C$3)*(MData[Final Report]=$C$4),0),MATCH($C$2,MData[#Headers],0))</f>
        <v>1753985</v>
      </c>
      <c r="K196" cm="1">
        <f t="array" ref="K196">INDEX(MData[],MATCH(1,(MData[State Abbreviation]=$B196)*(MData[Report Date]=K$165)*(MData[Preliminary or Updated]=$C$3)*(MData[Final Report]=$C$4),0),MATCH($C$2,MData[#Headers],0))</f>
        <v>1782694</v>
      </c>
      <c r="L196" cm="1">
        <f t="array" ref="L196">INDEX(MData[],MATCH(1,(MData[State Abbreviation]=$B196)*(MData[Report Date]=L$165)*(MData[Preliminary or Updated]=$C$3)*(MData[Final Report]=$C$4),0),MATCH($C$2,MData[#Headers],0))</f>
        <v>1806736</v>
      </c>
      <c r="M196" cm="1">
        <f t="array" ref="M196">INDEX(MData[],MATCH(1,(MData[State Abbreviation]=$B196)*(MData[Report Date]=M$165)*(MData[Preliminary or Updated]=$C$3)*(MData[Final Report]=$C$4),0),MATCH($C$2,MData[#Headers],0))</f>
        <v>1831632</v>
      </c>
      <c r="N196" cm="1">
        <f t="array" ref="N196">INDEX(MData[],MATCH(1,(MData[State Abbreviation]=$B196)*(MData[Report Date]=N$165)*(MData[Preliminary or Updated]=$C$3)*(MData[Final Report]=$C$4),0),MATCH($C$2,MData[#Headers],0))</f>
        <v>1852379</v>
      </c>
      <c r="O196" cm="1">
        <f t="array" ref="O196">INDEX(MData[],MATCH(1,(MData[State Abbreviation]=$B196)*(MData[Report Date]=O$165)*(MData[Preliminary or Updated]=$C$3)*(MData[Final Report]=$C$4),0),MATCH($C$2,MData[#Headers],0))</f>
        <v>1871979</v>
      </c>
      <c r="P196" cm="1">
        <f t="array" ref="P196">INDEX(MData[],MATCH(1,(MData[State Abbreviation]=$B196)*(MData[Report Date]=P$165)*(MData[Preliminary or Updated]=$C$3)*(MData[Final Report]=$C$4),0),MATCH($C$2,MData[#Headers],0))</f>
        <v>1898732</v>
      </c>
      <c r="Q196" cm="1">
        <f t="array" ref="Q196">INDEX(MData[],MATCH(1,(MData[State Abbreviation]=$B196)*(MData[Report Date]=Q$165)*(MData[Preliminary or Updated]=$C$3)*(MData[Final Report]=$C$4),0),MATCH($C$2,MData[#Headers],0))</f>
        <v>1905205</v>
      </c>
      <c r="R196" s="15">
        <f t="shared" si="4"/>
        <v>1795411.3333333333</v>
      </c>
    </row>
    <row r="197" spans="1:18" x14ac:dyDescent="0.35">
      <c r="A197">
        <v>32</v>
      </c>
      <c r="B197" s="4" t="s">
        <v>130</v>
      </c>
      <c r="C197" t="s">
        <v>131</v>
      </c>
      <c r="D197" s="12" t="str" cm="1">
        <f t="array" ref="D197">INDEX(MData[],MATCH(1,(MData[State Abbreviation]=$B197)*(MData[Report Date]=D$6)*(MData[Preliminary or Updated]=$C$3)*(MData[Final Report]=$C$4),0),MATCH($D$5,MData[#Headers],0))</f>
        <v>Y</v>
      </c>
      <c r="E197" s="12" t="str" cm="1">
        <f t="array" ref="E197">INDEX(MData[],MATCH(1,(MData[State Abbreviation]=$B197)*(MData[Report Date]=E$6)*(MData[Preliminary or Updated]=$C$3)*(MData[Final Report]=$C$4),0),MATCH($D$5,MData[#Headers],0))</f>
        <v>Y</v>
      </c>
      <c r="F197" cm="1">
        <f t="array" ref="F197">INDEX(MData[],MATCH(1,(MData[State Abbreviation]=$B197)*(MData[Report Date]=F$165)*(MData[Preliminary or Updated]=$C$3)*(MData[Final Report]=$C$4),0),MATCH($C$2,MData[#Headers],0))</f>
        <v>745341</v>
      </c>
      <c r="G197" cm="1">
        <f t="array" ref="G197">INDEX(MData[],MATCH(1,(MData[State Abbreviation]=$B197)*(MData[Report Date]=G$165)*(MData[Preliminary or Updated]=$C$3)*(MData[Final Report]=$C$4),0),MATCH($C$2,MData[#Headers],0))</f>
        <v>744994</v>
      </c>
      <c r="H197" cm="1">
        <f t="array" ref="H197">INDEX(MData[],MATCH(1,(MData[State Abbreviation]=$B197)*(MData[Report Date]=H$165)*(MData[Preliminary or Updated]=$C$3)*(MData[Final Report]=$C$4),0),MATCH($C$2,MData[#Headers],0))</f>
        <v>745953</v>
      </c>
      <c r="I197" cm="1">
        <f t="array" ref="I197">INDEX(MData[],MATCH(1,(MData[State Abbreviation]=$B197)*(MData[Report Date]=I$165)*(MData[Preliminary or Updated]=$C$3)*(MData[Final Report]=$C$4),0),MATCH($C$2,MData[#Headers],0))</f>
        <v>757978</v>
      </c>
      <c r="J197" cm="1">
        <f t="array" ref="J197">INDEX(MData[],MATCH(1,(MData[State Abbreviation]=$B197)*(MData[Report Date]=J$165)*(MData[Preliminary or Updated]=$C$3)*(MData[Final Report]=$C$4),0),MATCH($C$2,MData[#Headers],0))</f>
        <v>768206</v>
      </c>
      <c r="K197" cm="1">
        <f t="array" ref="K197">INDEX(MData[],MATCH(1,(MData[State Abbreviation]=$B197)*(MData[Report Date]=K$165)*(MData[Preliminary or Updated]=$C$3)*(MData[Final Report]=$C$4),0),MATCH($C$2,MData[#Headers],0))</f>
        <v>775051</v>
      </c>
      <c r="L197" cm="1">
        <f t="array" ref="L197">INDEX(MData[],MATCH(1,(MData[State Abbreviation]=$B197)*(MData[Report Date]=L$165)*(MData[Preliminary or Updated]=$C$3)*(MData[Final Report]=$C$4),0),MATCH($C$2,MData[#Headers],0))</f>
        <v>782159</v>
      </c>
      <c r="M197" cm="1">
        <f t="array" ref="M197">INDEX(MData[],MATCH(1,(MData[State Abbreviation]=$B197)*(MData[Report Date]=M$165)*(MData[Preliminary or Updated]=$C$3)*(MData[Final Report]=$C$4),0),MATCH($C$2,MData[#Headers],0))</f>
        <v>790138</v>
      </c>
      <c r="N197" cm="1">
        <f t="array" ref="N197">INDEX(MData[],MATCH(1,(MData[State Abbreviation]=$B197)*(MData[Report Date]=N$165)*(MData[Preliminary or Updated]=$C$3)*(MData[Final Report]=$C$4),0),MATCH($C$2,MData[#Headers],0))</f>
        <v>794755</v>
      </c>
      <c r="O197" cm="1">
        <f t="array" ref="O197">INDEX(MData[],MATCH(1,(MData[State Abbreviation]=$B197)*(MData[Report Date]=O$165)*(MData[Preliminary or Updated]=$C$3)*(MData[Final Report]=$C$4),0),MATCH($C$2,MData[#Headers],0))</f>
        <v>801499</v>
      </c>
      <c r="P197" cm="1">
        <f t="array" ref="P197">INDEX(MData[],MATCH(1,(MData[State Abbreviation]=$B197)*(MData[Report Date]=P$165)*(MData[Preliminary or Updated]=$C$3)*(MData[Final Report]=$C$4),0),MATCH($C$2,MData[#Headers],0))</f>
        <v>809042</v>
      </c>
      <c r="Q197" cm="1">
        <f t="array" ref="Q197">INDEX(MData[],MATCH(1,(MData[State Abbreviation]=$B197)*(MData[Report Date]=Q$165)*(MData[Preliminary or Updated]=$C$3)*(MData[Final Report]=$C$4),0),MATCH($C$2,MData[#Headers],0))</f>
        <v>818279</v>
      </c>
      <c r="R197" s="15">
        <f t="shared" si="4"/>
        <v>777782.91666666663</v>
      </c>
    </row>
    <row r="198" spans="1:18" x14ac:dyDescent="0.35">
      <c r="A198">
        <v>33</v>
      </c>
      <c r="B198" s="5" t="s">
        <v>132</v>
      </c>
      <c r="C198" t="s">
        <v>133</v>
      </c>
      <c r="D198" s="12" t="str" cm="1">
        <f t="array" ref="D198">INDEX(MData[],MATCH(1,(MData[State Abbreviation]=$B198)*(MData[Report Date]=D$6)*(MData[Preliminary or Updated]=$C$3)*(MData[Final Report]=$C$4),0),MATCH($D$5,MData[#Headers],0))</f>
        <v>Y</v>
      </c>
      <c r="E198" s="12" t="str" cm="1">
        <f t="array" ref="E198">INDEX(MData[],MATCH(1,(MData[State Abbreviation]=$B198)*(MData[Report Date]=E$6)*(MData[Preliminary or Updated]=$C$3)*(MData[Final Report]=$C$4),0),MATCH($D$5,MData[#Headers],0))</f>
        <v>Y</v>
      </c>
      <c r="F198" cm="1">
        <f t="array" ref="F198">INDEX(MData[],MATCH(1,(MData[State Abbreviation]=$B198)*(MData[Report Date]=F$165)*(MData[Preliminary or Updated]=$C$3)*(MData[Final Report]=$C$4),0),MATCH($C$2,MData[#Headers],0))</f>
        <v>6004128</v>
      </c>
      <c r="G198" cm="1">
        <f t="array" ref="G198">INDEX(MData[],MATCH(1,(MData[State Abbreviation]=$B198)*(MData[Report Date]=G$165)*(MData[Preliminary or Updated]=$C$3)*(MData[Final Report]=$C$4),0),MATCH($C$2,MData[#Headers],0))</f>
        <v>5987770</v>
      </c>
      <c r="H198" cm="1">
        <f t="array" ref="H198">INDEX(MData[],MATCH(1,(MData[State Abbreviation]=$B198)*(MData[Report Date]=H$165)*(MData[Preliminary or Updated]=$C$3)*(MData[Final Report]=$C$4),0),MATCH($C$2,MData[#Headers],0))</f>
        <v>6006163</v>
      </c>
      <c r="I198" cm="1">
        <f t="array" ref="I198">INDEX(MData[],MATCH(1,(MData[State Abbreviation]=$B198)*(MData[Report Date]=I$165)*(MData[Preliminary or Updated]=$C$3)*(MData[Final Report]=$C$4),0),MATCH($C$2,MData[#Headers],0))</f>
        <v>6022413</v>
      </c>
      <c r="J198" cm="1">
        <f t="array" ref="J198">INDEX(MData[],MATCH(1,(MData[State Abbreviation]=$B198)*(MData[Report Date]=J$165)*(MData[Preliminary or Updated]=$C$3)*(MData[Final Report]=$C$4),0),MATCH($C$2,MData[#Headers],0))</f>
        <v>6193566</v>
      </c>
      <c r="K198" cm="1">
        <f t="array" ref="K198">INDEX(MData[],MATCH(1,(MData[State Abbreviation]=$B198)*(MData[Report Date]=K$165)*(MData[Preliminary or Updated]=$C$3)*(MData[Final Report]=$C$4),0),MATCH($C$2,MData[#Headers],0))</f>
        <v>6279719</v>
      </c>
      <c r="L198" cm="1">
        <f t="array" ref="L198">INDEX(MData[],MATCH(1,(MData[State Abbreviation]=$B198)*(MData[Report Date]=L$165)*(MData[Preliminary or Updated]=$C$3)*(MData[Final Report]=$C$4),0),MATCH($C$2,MData[#Headers],0))</f>
        <v>6349834</v>
      </c>
      <c r="M198" cm="1">
        <f t="array" ref="M198">INDEX(MData[],MATCH(1,(MData[State Abbreviation]=$B198)*(MData[Report Date]=M$165)*(MData[Preliminary or Updated]=$C$3)*(MData[Final Report]=$C$4),0),MATCH($C$2,MData[#Headers],0))</f>
        <v>6435565</v>
      </c>
      <c r="N198" cm="1">
        <f t="array" ref="N198">INDEX(MData[],MATCH(1,(MData[State Abbreviation]=$B198)*(MData[Report Date]=N$165)*(MData[Preliminary or Updated]=$C$3)*(MData[Final Report]=$C$4),0),MATCH($C$2,MData[#Headers],0))</f>
        <v>6492326</v>
      </c>
      <c r="O198" cm="1">
        <f t="array" ref="O198">INDEX(MData[],MATCH(1,(MData[State Abbreviation]=$B198)*(MData[Report Date]=O$165)*(MData[Preliminary or Updated]=$C$3)*(MData[Final Report]=$C$4),0),MATCH($C$2,MData[#Headers],0))</f>
        <v>6546581</v>
      </c>
      <c r="P198" cm="1">
        <f t="array" ref="P198">INDEX(MData[],MATCH(1,(MData[State Abbreviation]=$B198)*(MData[Report Date]=P$165)*(MData[Preliminary or Updated]=$C$3)*(MData[Final Report]=$C$4),0),MATCH($C$2,MData[#Headers],0))</f>
        <v>6608792</v>
      </c>
      <c r="Q198" cm="1">
        <f t="array" ref="Q198">INDEX(MData[],MATCH(1,(MData[State Abbreviation]=$B198)*(MData[Report Date]=Q$165)*(MData[Preliminary or Updated]=$C$3)*(MData[Final Report]=$C$4),0),MATCH($C$2,MData[#Headers],0))</f>
        <v>6686686</v>
      </c>
      <c r="R198" s="15">
        <f t="shared" si="4"/>
        <v>6301128.583333333</v>
      </c>
    </row>
    <row r="199" spans="1:18" x14ac:dyDescent="0.35">
      <c r="A199">
        <v>34</v>
      </c>
      <c r="B199" s="5" t="s">
        <v>135</v>
      </c>
      <c r="C199" t="s">
        <v>136</v>
      </c>
      <c r="D199" s="12" t="str" cm="1">
        <f t="array" ref="D199">INDEX(MData[],MATCH(1,(MData[State Abbreviation]=$B199)*(MData[Report Date]=D$6)*(MData[Preliminary or Updated]=$C$3)*(MData[Final Report]=$C$4),0),MATCH($D$5,MData[#Headers],0))</f>
        <v>Y</v>
      </c>
      <c r="E199" s="12" t="str" cm="1">
        <f t="array" ref="E199">INDEX(MData[],MATCH(1,(MData[State Abbreviation]=$B199)*(MData[Report Date]=E$6)*(MData[Preliminary or Updated]=$C$3)*(MData[Final Report]=$C$4),0),MATCH($D$5,MData[#Headers],0))</f>
        <v>Y</v>
      </c>
      <c r="F199" cm="1">
        <f t="array" ref="F199">INDEX(MData[],MATCH(1,(MData[State Abbreviation]=$B199)*(MData[Report Date]=F$165)*(MData[Preliminary or Updated]=$C$3)*(MData[Final Report]=$C$4),0),MATCH($C$2,MData[#Headers],0))</f>
        <v>1767109</v>
      </c>
      <c r="G199" cm="1">
        <f t="array" ref="G199">INDEX(MData[],MATCH(1,(MData[State Abbreviation]=$B199)*(MData[Report Date]=G$165)*(MData[Preliminary or Updated]=$C$3)*(MData[Final Report]=$C$4),0),MATCH($C$2,MData[#Headers],0))</f>
        <v>1770394</v>
      </c>
      <c r="H199" cm="1">
        <f t="array" ref="H199">INDEX(MData[],MATCH(1,(MData[State Abbreviation]=$B199)*(MData[Report Date]=H$165)*(MData[Preliminary or Updated]=$C$3)*(MData[Final Report]=$C$4),0),MATCH($C$2,MData[#Headers],0))</f>
        <v>1807494</v>
      </c>
      <c r="I199" cm="1">
        <f t="array" ref="I199">INDEX(MData[],MATCH(1,(MData[State Abbreviation]=$B199)*(MData[Report Date]=I$165)*(MData[Preliminary or Updated]=$C$3)*(MData[Final Report]=$C$4),0),MATCH($C$2,MData[#Headers],0))</f>
        <v>1829829</v>
      </c>
      <c r="J199" cm="1">
        <f t="array" ref="J199">INDEX(MData[],MATCH(1,(MData[State Abbreviation]=$B199)*(MData[Report Date]=J$165)*(MData[Preliminary or Updated]=$C$3)*(MData[Final Report]=$C$4),0),MATCH($C$2,MData[#Headers],0))</f>
        <v>1853734</v>
      </c>
      <c r="K199" cm="1">
        <f t="array" ref="K199">INDEX(MData[],MATCH(1,(MData[State Abbreviation]=$B199)*(MData[Report Date]=K$165)*(MData[Preliminary or Updated]=$C$3)*(MData[Final Report]=$C$4),0),MATCH($C$2,MData[#Headers],0))</f>
        <v>1878507</v>
      </c>
      <c r="L199" cm="1">
        <f t="array" ref="L199">INDEX(MData[],MATCH(1,(MData[State Abbreviation]=$B199)*(MData[Report Date]=L$165)*(MData[Preliminary or Updated]=$C$3)*(MData[Final Report]=$C$4),0),MATCH($C$2,MData[#Headers],0))</f>
        <v>1900966</v>
      </c>
      <c r="M199" cm="1">
        <f t="array" ref="M199">INDEX(MData[],MATCH(1,(MData[State Abbreviation]=$B199)*(MData[Report Date]=M$165)*(MData[Preliminary or Updated]=$C$3)*(MData[Final Report]=$C$4),0),MATCH($C$2,MData[#Headers],0))</f>
        <v>1924876</v>
      </c>
      <c r="N199" cm="1">
        <f t="array" ref="N199">INDEX(MData[],MATCH(1,(MData[State Abbreviation]=$B199)*(MData[Report Date]=N$165)*(MData[Preliminary or Updated]=$C$3)*(MData[Final Report]=$C$4),0),MATCH($C$2,MData[#Headers],0))</f>
        <v>1946504</v>
      </c>
      <c r="O199" cm="1">
        <f t="array" ref="O199">INDEX(MData[],MATCH(1,(MData[State Abbreviation]=$B199)*(MData[Report Date]=O$165)*(MData[Preliminary or Updated]=$C$3)*(MData[Final Report]=$C$4),0),MATCH($C$2,MData[#Headers],0))</f>
        <v>1965209</v>
      </c>
      <c r="P199" cm="1">
        <f t="array" ref="P199">INDEX(MData[],MATCH(1,(MData[State Abbreviation]=$B199)*(MData[Report Date]=P$165)*(MData[Preliminary or Updated]=$C$3)*(MData[Final Report]=$C$4),0),MATCH($C$2,MData[#Headers],0))</f>
        <v>1985230</v>
      </c>
      <c r="Q199" cm="1">
        <f t="array" ref="Q199">INDEX(MData[],MATCH(1,(MData[State Abbreviation]=$B199)*(MData[Report Date]=Q$165)*(MData[Preliminary or Updated]=$C$3)*(MData[Final Report]=$C$4),0),MATCH($C$2,MData[#Headers],0))</f>
        <v>2007273</v>
      </c>
      <c r="R199" s="15">
        <f t="shared" si="4"/>
        <v>1886427.0833333333</v>
      </c>
    </row>
    <row r="200" spans="1:18" x14ac:dyDescent="0.35">
      <c r="A200">
        <v>35</v>
      </c>
      <c r="B200" s="5" t="s">
        <v>137</v>
      </c>
      <c r="C200" t="s">
        <v>138</v>
      </c>
      <c r="D200" s="12" t="str" cm="1">
        <f t="array" ref="D200">INDEX(MData[],MATCH(1,(MData[State Abbreviation]=$B200)*(MData[Report Date]=D$6)*(MData[Preliminary or Updated]=$C$3)*(MData[Final Report]=$C$4),0),MATCH($D$5,MData[#Headers],0))</f>
        <v>Y</v>
      </c>
      <c r="E200" s="12" t="str" cm="1">
        <f t="array" ref="E200">INDEX(MData[],MATCH(1,(MData[State Abbreviation]=$B200)*(MData[Report Date]=E$6)*(MData[Preliminary or Updated]=$C$3)*(MData[Final Report]=$C$4),0),MATCH($D$5,MData[#Headers],0))</f>
        <v>Y</v>
      </c>
      <c r="F200" cm="1">
        <f t="array" ref="F200">INDEX(MData[],MATCH(1,(MData[State Abbreviation]=$B200)*(MData[Report Date]=F$165)*(MData[Preliminary or Updated]=$C$3)*(MData[Final Report]=$C$4),0),MATCH($C$2,MData[#Headers],0))</f>
        <v>89890</v>
      </c>
      <c r="G200" cm="1">
        <f t="array" ref="G200">INDEX(MData[],MATCH(1,(MData[State Abbreviation]=$B200)*(MData[Report Date]=G$165)*(MData[Preliminary or Updated]=$C$3)*(MData[Final Report]=$C$4),0),MATCH($C$2,MData[#Headers],0))</f>
        <v>89991</v>
      </c>
      <c r="H200" cm="1">
        <f t="array" ref="H200">INDEX(MData[],MATCH(1,(MData[State Abbreviation]=$B200)*(MData[Report Date]=H$165)*(MData[Preliminary or Updated]=$C$3)*(MData[Final Report]=$C$4),0),MATCH($C$2,MData[#Headers],0))</f>
        <v>91884</v>
      </c>
      <c r="I200" cm="1">
        <f t="array" ref="I200">INDEX(MData[],MATCH(1,(MData[State Abbreviation]=$B200)*(MData[Report Date]=I$165)*(MData[Preliminary or Updated]=$C$3)*(MData[Final Report]=$C$4),0),MATCH($C$2,MData[#Headers],0))</f>
        <v>92690</v>
      </c>
      <c r="J200" cm="1">
        <f t="array" ref="J200">INDEX(MData[],MATCH(1,(MData[State Abbreviation]=$B200)*(MData[Report Date]=J$165)*(MData[Preliminary or Updated]=$C$3)*(MData[Final Report]=$C$4),0),MATCH($C$2,MData[#Headers],0))</f>
        <v>95867</v>
      </c>
      <c r="K200" cm="1">
        <f t="array" ref="K200">INDEX(MData[],MATCH(1,(MData[State Abbreviation]=$B200)*(MData[Report Date]=K$165)*(MData[Preliminary or Updated]=$C$3)*(MData[Final Report]=$C$4),0),MATCH($C$2,MData[#Headers],0))</f>
        <v>96757</v>
      </c>
      <c r="L200" cm="1">
        <f t="array" ref="L200">INDEX(MData[],MATCH(1,(MData[State Abbreviation]=$B200)*(MData[Report Date]=L$165)*(MData[Preliminary or Updated]=$C$3)*(MData[Final Report]=$C$4),0),MATCH($C$2,MData[#Headers],0))</f>
        <v>98657</v>
      </c>
      <c r="M200" cm="1">
        <f t="array" ref="M200">INDEX(MData[],MATCH(1,(MData[State Abbreviation]=$B200)*(MData[Report Date]=M$165)*(MData[Preliminary or Updated]=$C$3)*(MData[Final Report]=$C$4),0),MATCH($C$2,MData[#Headers],0))</f>
        <v>103212</v>
      </c>
      <c r="N200" cm="1">
        <f t="array" ref="N200">INDEX(MData[],MATCH(1,(MData[State Abbreviation]=$B200)*(MData[Report Date]=N$165)*(MData[Preliminary or Updated]=$C$3)*(MData[Final Report]=$C$4),0),MATCH($C$2,MData[#Headers],0))</f>
        <v>102459</v>
      </c>
      <c r="O200" cm="1">
        <f t="array" ref="O200">INDEX(MData[],MATCH(1,(MData[State Abbreviation]=$B200)*(MData[Report Date]=O$165)*(MData[Preliminary or Updated]=$C$3)*(MData[Final Report]=$C$4),0),MATCH($C$2,MData[#Headers],0))</f>
        <v>106177</v>
      </c>
      <c r="P200" cm="1">
        <f t="array" ref="P200">INDEX(MData[],MATCH(1,(MData[State Abbreviation]=$B200)*(MData[Report Date]=P$165)*(MData[Preliminary or Updated]=$C$3)*(MData[Final Report]=$C$4),0),MATCH($C$2,MData[#Headers],0))</f>
        <v>106012</v>
      </c>
      <c r="Q200" cm="1">
        <f t="array" ref="Q200">INDEX(MData[],MATCH(1,(MData[State Abbreviation]=$B200)*(MData[Report Date]=Q$165)*(MData[Preliminary or Updated]=$C$3)*(MData[Final Report]=$C$4),0),MATCH($C$2,MData[#Headers],0))</f>
        <v>107199</v>
      </c>
      <c r="R200" s="15">
        <f t="shared" si="4"/>
        <v>98399.583333333328</v>
      </c>
    </row>
    <row r="201" spans="1:18" x14ac:dyDescent="0.35">
      <c r="A201">
        <v>36</v>
      </c>
      <c r="B201" s="5" t="s">
        <v>139</v>
      </c>
      <c r="C201" t="s">
        <v>140</v>
      </c>
      <c r="D201" s="12" t="str" cm="1">
        <f t="array" ref="D201">INDEX(MData[],MATCH(1,(MData[State Abbreviation]=$B201)*(MData[Report Date]=D$6)*(MData[Preliminary or Updated]=$C$3)*(MData[Final Report]=$C$4),0),MATCH($D$5,MData[#Headers],0))</f>
        <v>Y</v>
      </c>
      <c r="E201" s="12" t="str" cm="1">
        <f t="array" ref="E201">INDEX(MData[],MATCH(1,(MData[State Abbreviation]=$B201)*(MData[Report Date]=E$6)*(MData[Preliminary or Updated]=$C$3)*(MData[Final Report]=$C$4),0),MATCH($D$5,MData[#Headers],0))</f>
        <v>Y</v>
      </c>
      <c r="F201" cm="1">
        <f t="array" ref="F201">INDEX(MData[],MATCH(1,(MData[State Abbreviation]=$B201)*(MData[Report Date]=F$165)*(MData[Preliminary or Updated]=$C$3)*(MData[Final Report]=$C$4),0),MATCH($C$2,MData[#Headers],0))</f>
        <v>2612947</v>
      </c>
      <c r="G201" cm="1">
        <f t="array" ref="G201">INDEX(MData[],MATCH(1,(MData[State Abbreviation]=$B201)*(MData[Report Date]=G$165)*(MData[Preliminary or Updated]=$C$3)*(MData[Final Report]=$C$4),0),MATCH($C$2,MData[#Headers],0))</f>
        <v>2596917</v>
      </c>
      <c r="H201" cm="1">
        <f t="array" ref="H201">INDEX(MData[],MATCH(1,(MData[State Abbreviation]=$B201)*(MData[Report Date]=H$165)*(MData[Preliminary or Updated]=$C$3)*(MData[Final Report]=$C$4),0),MATCH($C$2,MData[#Headers],0))</f>
        <v>2611799</v>
      </c>
      <c r="I201" cm="1">
        <f t="array" ref="I201">INDEX(MData[],MATCH(1,(MData[State Abbreviation]=$B201)*(MData[Report Date]=I$165)*(MData[Preliminary or Updated]=$C$3)*(MData[Final Report]=$C$4),0),MATCH($C$2,MData[#Headers],0))</f>
        <v>2701204</v>
      </c>
      <c r="J201" cm="1">
        <f t="array" ref="J201">INDEX(MData[],MATCH(1,(MData[State Abbreviation]=$B201)*(MData[Report Date]=J$165)*(MData[Preliminary or Updated]=$C$3)*(MData[Final Report]=$C$4),0),MATCH($C$2,MData[#Headers],0))</f>
        <v>2749126</v>
      </c>
      <c r="K201" cm="1">
        <f t="array" ref="K201">INDEX(MData[],MATCH(1,(MData[State Abbreviation]=$B201)*(MData[Report Date]=K$165)*(MData[Preliminary or Updated]=$C$3)*(MData[Final Report]=$C$4),0),MATCH($C$2,MData[#Headers],0))</f>
        <v>2788134</v>
      </c>
      <c r="L201" cm="1">
        <f t="array" ref="L201">INDEX(MData[],MATCH(1,(MData[State Abbreviation]=$B201)*(MData[Report Date]=L$165)*(MData[Preliminary or Updated]=$C$3)*(MData[Final Report]=$C$4),0),MATCH($C$2,MData[#Headers],0))</f>
        <v>2819633</v>
      </c>
      <c r="M201" cm="1">
        <f t="array" ref="M201">INDEX(MData[],MATCH(1,(MData[State Abbreviation]=$B201)*(MData[Report Date]=M$165)*(MData[Preliminary or Updated]=$C$3)*(MData[Final Report]=$C$4),0),MATCH($C$2,MData[#Headers],0))</f>
        <v>2851221</v>
      </c>
      <c r="N201" cm="1">
        <f t="array" ref="N201">INDEX(MData[],MATCH(1,(MData[State Abbreviation]=$B201)*(MData[Report Date]=N$165)*(MData[Preliminary or Updated]=$C$3)*(MData[Final Report]=$C$4),0),MATCH($C$2,MData[#Headers],0))</f>
        <v>2881716</v>
      </c>
      <c r="O201" cm="1">
        <f t="array" ref="O201">INDEX(MData[],MATCH(1,(MData[State Abbreviation]=$B201)*(MData[Report Date]=O$165)*(MData[Preliminary or Updated]=$C$3)*(MData[Final Report]=$C$4),0),MATCH($C$2,MData[#Headers],0))</f>
        <v>2910145</v>
      </c>
      <c r="P201" cm="1">
        <f t="array" ref="P201">INDEX(MData[],MATCH(1,(MData[State Abbreviation]=$B201)*(MData[Report Date]=P$165)*(MData[Preliminary or Updated]=$C$3)*(MData[Final Report]=$C$4),0),MATCH($C$2,MData[#Headers],0))</f>
        <v>2931222</v>
      </c>
      <c r="Q201" cm="1">
        <f t="array" ref="Q201">INDEX(MData[],MATCH(1,(MData[State Abbreviation]=$B201)*(MData[Report Date]=Q$165)*(MData[Preliminary or Updated]=$C$3)*(MData[Final Report]=$C$4),0),MATCH($C$2,MData[#Headers],0))</f>
        <v>2955796</v>
      </c>
      <c r="R201" s="15">
        <f t="shared" si="4"/>
        <v>2784155</v>
      </c>
    </row>
    <row r="202" spans="1:18" x14ac:dyDescent="0.35">
      <c r="A202">
        <v>37</v>
      </c>
      <c r="B202" s="5" t="s">
        <v>142</v>
      </c>
      <c r="C202" t="s">
        <v>143</v>
      </c>
      <c r="D202" s="12" t="str" cm="1">
        <f t="array" ref="D202">INDEX(MData[],MATCH(1,(MData[State Abbreviation]=$B202)*(MData[Report Date]=D$6)*(MData[Preliminary or Updated]=$C$3)*(MData[Final Report]=$C$4),0),MATCH($D$5,MData[#Headers],0))</f>
        <v>Y</v>
      </c>
      <c r="E202" s="12" t="str" cm="1">
        <f t="array" ref="E202">INDEX(MData[],MATCH(1,(MData[State Abbreviation]=$B202)*(MData[Report Date]=E$6)*(MData[Preliminary or Updated]=$C$3)*(MData[Final Report]=$C$4),0),MATCH($D$5,MData[#Headers],0))</f>
        <v>Y</v>
      </c>
      <c r="F202" cm="1">
        <f t="array" ref="F202">INDEX(MData[],MATCH(1,(MData[State Abbreviation]=$B202)*(MData[Report Date]=F$165)*(MData[Preliminary or Updated]=$C$3)*(MData[Final Report]=$C$4),0),MATCH($C$2,MData[#Headers],0))</f>
        <v>721273</v>
      </c>
      <c r="G202" cm="1">
        <f t="array" ref="G202">INDEX(MData[],MATCH(1,(MData[State Abbreviation]=$B202)*(MData[Report Date]=G$165)*(MData[Preliminary or Updated]=$C$3)*(MData[Final Report]=$C$4),0),MATCH($C$2,MData[#Headers],0))</f>
        <v>716566</v>
      </c>
      <c r="H202" cm="1">
        <f t="array" ref="H202">INDEX(MData[],MATCH(1,(MData[State Abbreviation]=$B202)*(MData[Report Date]=H$165)*(MData[Preliminary or Updated]=$C$3)*(MData[Final Report]=$C$4),0),MATCH($C$2,MData[#Headers],0))</f>
        <v>734583</v>
      </c>
      <c r="I202" cm="1">
        <f t="array" ref="I202">INDEX(MData[],MATCH(1,(MData[State Abbreviation]=$B202)*(MData[Report Date]=I$165)*(MData[Preliminary or Updated]=$C$3)*(MData[Final Report]=$C$4),0),MATCH($C$2,MData[#Headers],0))</f>
        <v>762993</v>
      </c>
      <c r="J202" cm="1">
        <f t="array" ref="J202">INDEX(MData[],MATCH(1,(MData[State Abbreviation]=$B202)*(MData[Report Date]=J$165)*(MData[Preliminary or Updated]=$C$3)*(MData[Final Report]=$C$4),0),MATCH($C$2,MData[#Headers],0))</f>
        <v>773600</v>
      </c>
      <c r="K202" cm="1">
        <f t="array" ref="K202">INDEX(MData[],MATCH(1,(MData[State Abbreviation]=$B202)*(MData[Report Date]=K$165)*(MData[Preliminary or Updated]=$C$3)*(MData[Final Report]=$C$4),0),MATCH($C$2,MData[#Headers],0))</f>
        <v>797220</v>
      </c>
      <c r="L202" cm="1">
        <f t="array" ref="L202">INDEX(MData[],MATCH(1,(MData[State Abbreviation]=$B202)*(MData[Report Date]=L$165)*(MData[Preliminary or Updated]=$C$3)*(MData[Final Report]=$C$4),0),MATCH($C$2,MData[#Headers],0))</f>
        <v>809286</v>
      </c>
      <c r="M202" cm="1">
        <f t="array" ref="M202">INDEX(MData[],MATCH(1,(MData[State Abbreviation]=$B202)*(MData[Report Date]=M$165)*(MData[Preliminary or Updated]=$C$3)*(MData[Final Report]=$C$4),0),MATCH($C$2,MData[#Headers],0))</f>
        <v>823588</v>
      </c>
      <c r="N202" cm="1">
        <f t="array" ref="N202">INDEX(MData[],MATCH(1,(MData[State Abbreviation]=$B202)*(MData[Report Date]=N$165)*(MData[Preliminary or Updated]=$C$3)*(MData[Final Report]=$C$4),0),MATCH($C$2,MData[#Headers],0))</f>
        <v>833734</v>
      </c>
      <c r="O202" cm="1">
        <f t="array" ref="O202">INDEX(MData[],MATCH(1,(MData[State Abbreviation]=$B202)*(MData[Report Date]=O$165)*(MData[Preliminary or Updated]=$C$3)*(MData[Final Report]=$C$4),0),MATCH($C$2,MData[#Headers],0))</f>
        <v>844213</v>
      </c>
      <c r="P202" cm="1">
        <f t="array" ref="P202">INDEX(MData[],MATCH(1,(MData[State Abbreviation]=$B202)*(MData[Report Date]=P$165)*(MData[Preliminary or Updated]=$C$3)*(MData[Final Report]=$C$4),0),MATCH($C$2,MData[#Headers],0))</f>
        <v>854774</v>
      </c>
      <c r="Q202" cm="1">
        <f t="array" ref="Q202">INDEX(MData[],MATCH(1,(MData[State Abbreviation]=$B202)*(MData[Report Date]=Q$165)*(MData[Preliminary or Updated]=$C$3)*(MData[Final Report]=$C$4),0),MATCH($C$2,MData[#Headers],0))</f>
        <v>863285</v>
      </c>
      <c r="R202" s="15">
        <f t="shared" si="4"/>
        <v>794592.91666666663</v>
      </c>
    </row>
    <row r="203" spans="1:18" x14ac:dyDescent="0.35">
      <c r="A203">
        <v>38</v>
      </c>
      <c r="B203" s="5" t="s">
        <v>144</v>
      </c>
      <c r="C203" t="s">
        <v>145</v>
      </c>
      <c r="D203" s="12" t="str" cm="1">
        <f t="array" ref="D203">INDEX(MData[],MATCH(1,(MData[State Abbreviation]=$B203)*(MData[Report Date]=D$6)*(MData[Preliminary or Updated]=$C$3)*(MData[Final Report]=$C$4),0),MATCH($D$5,MData[#Headers],0))</f>
        <v>Y</v>
      </c>
      <c r="E203" s="12" t="str" cm="1">
        <f t="array" ref="E203">INDEX(MData[],MATCH(1,(MData[State Abbreviation]=$B203)*(MData[Report Date]=E$6)*(MData[Preliminary or Updated]=$C$3)*(MData[Final Report]=$C$4),0),MATCH($D$5,MData[#Headers],0))</f>
        <v>Y</v>
      </c>
      <c r="F203" cm="1">
        <f t="array" ref="F203">INDEX(MData[],MATCH(1,(MData[State Abbreviation]=$B203)*(MData[Report Date]=F$165)*(MData[Preliminary or Updated]=$C$3)*(MData[Final Report]=$C$4),0),MATCH($C$2,MData[#Headers],0))</f>
        <v>1000654</v>
      </c>
      <c r="G203" cm="1">
        <f t="array" ref="G203">INDEX(MData[],MATCH(1,(MData[State Abbreviation]=$B203)*(MData[Report Date]=G$165)*(MData[Preliminary or Updated]=$C$3)*(MData[Final Report]=$C$4),0),MATCH($C$2,MData[#Headers],0))</f>
        <v>1002190</v>
      </c>
      <c r="H203" cm="1">
        <f t="array" ref="H203">INDEX(MData[],MATCH(1,(MData[State Abbreviation]=$B203)*(MData[Report Date]=H$165)*(MData[Preliminary or Updated]=$C$3)*(MData[Final Report]=$C$4),0),MATCH($C$2,MData[#Headers],0))</f>
        <v>1009118</v>
      </c>
      <c r="I203" cm="1">
        <f t="array" ref="I203">INDEX(MData[],MATCH(1,(MData[State Abbreviation]=$B203)*(MData[Report Date]=I$165)*(MData[Preliminary or Updated]=$C$3)*(MData[Final Report]=$C$4),0),MATCH($C$2,MData[#Headers],0))</f>
        <v>1029603</v>
      </c>
      <c r="J203" cm="1">
        <f t="array" ref="J203">INDEX(MData[],MATCH(1,(MData[State Abbreviation]=$B203)*(MData[Report Date]=J$165)*(MData[Preliminary or Updated]=$C$3)*(MData[Final Report]=$C$4),0),MATCH($C$2,MData[#Headers],0))</f>
        <v>1042719</v>
      </c>
      <c r="K203" cm="1">
        <f t="array" ref="K203">INDEX(MData[],MATCH(1,(MData[State Abbreviation]=$B203)*(MData[Report Date]=K$165)*(MData[Preliminary or Updated]=$C$3)*(MData[Final Report]=$C$4),0),MATCH($C$2,MData[#Headers],0))</f>
        <v>1055751</v>
      </c>
      <c r="L203" cm="1">
        <f t="array" ref="L203">INDEX(MData[],MATCH(1,(MData[State Abbreviation]=$B203)*(MData[Report Date]=L$165)*(MData[Preliminary or Updated]=$C$3)*(MData[Final Report]=$C$4),0),MATCH($C$2,MData[#Headers],0))</f>
        <v>1069272</v>
      </c>
      <c r="M203" cm="1">
        <f t="array" ref="M203">INDEX(MData[],MATCH(1,(MData[State Abbreviation]=$B203)*(MData[Report Date]=M$165)*(MData[Preliminary or Updated]=$C$3)*(MData[Final Report]=$C$4),0),MATCH($C$2,MData[#Headers],0))</f>
        <v>1082875</v>
      </c>
      <c r="N203" cm="1">
        <f t="array" ref="N203">INDEX(MData[],MATCH(1,(MData[State Abbreviation]=$B203)*(MData[Report Date]=N$165)*(MData[Preliminary or Updated]=$C$3)*(MData[Final Report]=$C$4),0),MATCH($C$2,MData[#Headers],0))</f>
        <v>1096491</v>
      </c>
      <c r="O203" cm="1">
        <f t="array" ref="O203">INDEX(MData[],MATCH(1,(MData[State Abbreviation]=$B203)*(MData[Report Date]=O$165)*(MData[Preliminary or Updated]=$C$3)*(MData[Final Report]=$C$4),0),MATCH($C$2,MData[#Headers],0))</f>
        <v>1109661</v>
      </c>
      <c r="P203" cm="1">
        <f t="array" ref="P203">INDEX(MData[],MATCH(1,(MData[State Abbreviation]=$B203)*(MData[Report Date]=P$165)*(MData[Preliminary or Updated]=$C$3)*(MData[Final Report]=$C$4),0),MATCH($C$2,MData[#Headers],0))</f>
        <v>1128356</v>
      </c>
      <c r="Q203" cm="1">
        <f t="array" ref="Q203">INDEX(MData[],MATCH(1,(MData[State Abbreviation]=$B203)*(MData[Report Date]=Q$165)*(MData[Preliminary or Updated]=$C$3)*(MData[Final Report]=$C$4),0),MATCH($C$2,MData[#Headers],0))</f>
        <v>1150385</v>
      </c>
      <c r="R203" s="15">
        <f t="shared" si="4"/>
        <v>1064756.25</v>
      </c>
    </row>
    <row r="204" spans="1:18" x14ac:dyDescent="0.35">
      <c r="A204">
        <v>39</v>
      </c>
      <c r="B204" s="5" t="s">
        <v>148</v>
      </c>
      <c r="C204" t="s">
        <v>149</v>
      </c>
      <c r="D204" s="12" t="str" cm="1">
        <f t="array" ref="D204">INDEX(MData[],MATCH(1,(MData[State Abbreviation]=$B204)*(MData[Report Date]=D$6)*(MData[Preliminary or Updated]=$C$3)*(MData[Final Report]=$C$4),0),MATCH($D$5,MData[#Headers],0))</f>
        <v>Y</v>
      </c>
      <c r="E204" s="12" t="str" cm="1">
        <f t="array" ref="E204">INDEX(MData[],MATCH(1,(MData[State Abbreviation]=$B204)*(MData[Report Date]=E$6)*(MData[Preliminary or Updated]=$C$3)*(MData[Final Report]=$C$4),0),MATCH($D$5,MData[#Headers],0))</f>
        <v>Y</v>
      </c>
      <c r="F204" cm="1">
        <f t="array" ref="F204">INDEX(MData[],MATCH(1,(MData[State Abbreviation]=$B204)*(MData[Report Date]=F$165)*(MData[Preliminary or Updated]=$C$3)*(MData[Final Report]=$C$4),0),MATCH($C$2,MData[#Headers],0))</f>
        <v>2995303</v>
      </c>
      <c r="G204" cm="1">
        <f t="array" ref="G204">INDEX(MData[],MATCH(1,(MData[State Abbreviation]=$B204)*(MData[Report Date]=G$165)*(MData[Preliminary or Updated]=$C$3)*(MData[Final Report]=$C$4),0),MATCH($C$2,MData[#Headers],0))</f>
        <v>2989204</v>
      </c>
      <c r="H204" cm="1">
        <f t="array" ref="H204">INDEX(MData[],MATCH(1,(MData[State Abbreviation]=$B204)*(MData[Report Date]=H$165)*(MData[Preliminary or Updated]=$C$3)*(MData[Final Report]=$C$4),0),MATCH($C$2,MData[#Headers],0))</f>
        <v>3011408</v>
      </c>
      <c r="I204" cm="1">
        <f t="array" ref="I204">INDEX(MData[],MATCH(1,(MData[State Abbreviation]=$B204)*(MData[Report Date]=I$165)*(MData[Preliminary or Updated]=$C$3)*(MData[Final Report]=$C$4),0),MATCH($C$2,MData[#Headers],0))</f>
        <v>3060956</v>
      </c>
      <c r="J204" cm="1">
        <f t="array" ref="J204">INDEX(MData[],MATCH(1,(MData[State Abbreviation]=$B204)*(MData[Report Date]=J$165)*(MData[Preliminary or Updated]=$C$3)*(MData[Final Report]=$C$4),0),MATCH($C$2,MData[#Headers],0))</f>
        <v>3094732</v>
      </c>
      <c r="K204" cm="1">
        <f t="array" ref="K204">INDEX(MData[],MATCH(1,(MData[State Abbreviation]=$B204)*(MData[Report Date]=K$165)*(MData[Preliminary or Updated]=$C$3)*(MData[Final Report]=$C$4),0),MATCH($C$2,MData[#Headers],0))</f>
        <v>3119757</v>
      </c>
      <c r="L204" cm="1">
        <f t="array" ref="L204">INDEX(MData[],MATCH(1,(MData[State Abbreviation]=$B204)*(MData[Report Date]=L$165)*(MData[Preliminary or Updated]=$C$3)*(MData[Final Report]=$C$4),0),MATCH($C$2,MData[#Headers],0))</f>
        <v>3149552</v>
      </c>
      <c r="M204" cm="1">
        <f t="array" ref="M204">INDEX(MData[],MATCH(1,(MData[State Abbreviation]=$B204)*(MData[Report Date]=M$165)*(MData[Preliminary or Updated]=$C$3)*(MData[Final Report]=$C$4),0),MATCH($C$2,MData[#Headers],0))</f>
        <v>3184383</v>
      </c>
      <c r="N204" cm="1">
        <f t="array" ref="N204">INDEX(MData[],MATCH(1,(MData[State Abbreviation]=$B204)*(MData[Report Date]=N$165)*(MData[Preliminary or Updated]=$C$3)*(MData[Final Report]=$C$4),0),MATCH($C$2,MData[#Headers],0))</f>
        <v>3212864</v>
      </c>
      <c r="O204" cm="1">
        <f t="array" ref="O204">INDEX(MData[],MATCH(1,(MData[State Abbreviation]=$B204)*(MData[Report Date]=O$165)*(MData[Preliminary or Updated]=$C$3)*(MData[Final Report]=$C$4),0),MATCH($C$2,MData[#Headers],0))</f>
        <v>3242930</v>
      </c>
      <c r="P204" cm="1">
        <f t="array" ref="P204">INDEX(MData[],MATCH(1,(MData[State Abbreviation]=$B204)*(MData[Report Date]=P$165)*(MData[Preliminary or Updated]=$C$3)*(MData[Final Report]=$C$4),0),MATCH($C$2,MData[#Headers],0))</f>
        <v>3270683</v>
      </c>
      <c r="Q204" cm="1">
        <f t="array" ref="Q204">INDEX(MData[],MATCH(1,(MData[State Abbreviation]=$B204)*(MData[Report Date]=Q$165)*(MData[Preliminary or Updated]=$C$3)*(MData[Final Report]=$C$4),0),MATCH($C$2,MData[#Headers],0))</f>
        <v>3303119</v>
      </c>
      <c r="R204" s="15">
        <f t="shared" si="4"/>
        <v>3136240.9166666665</v>
      </c>
    </row>
    <row r="205" spans="1:18" x14ac:dyDescent="0.35">
      <c r="A205">
        <v>40</v>
      </c>
      <c r="B205" s="5" t="s">
        <v>152</v>
      </c>
      <c r="C205" t="s">
        <v>153</v>
      </c>
      <c r="D205" s="12" t="str" cm="1">
        <f t="array" ref="D205">INDEX(MData[],MATCH(1,(MData[State Abbreviation]=$B205)*(MData[Report Date]=D$6)*(MData[Preliminary or Updated]=$C$3)*(MData[Final Report]=$C$4),0),MATCH($D$5,MData[#Headers],0))</f>
        <v>Y</v>
      </c>
      <c r="E205" s="12" t="str" cm="1">
        <f t="array" ref="E205">INDEX(MData[],MATCH(1,(MData[State Abbreviation]=$B205)*(MData[Report Date]=E$6)*(MData[Preliminary or Updated]=$C$3)*(MData[Final Report]=$C$4),0),MATCH($D$5,MData[#Headers],0))</f>
        <v>Y</v>
      </c>
      <c r="F205" cm="1">
        <f t="array" ref="F205">INDEX(MData[],MATCH(1,(MData[State Abbreviation]=$B205)*(MData[Report Date]=F$165)*(MData[Preliminary or Updated]=$C$3)*(MData[Final Report]=$C$4),0),MATCH($C$2,MData[#Headers],0))</f>
        <v>293293</v>
      </c>
      <c r="G205" cm="1">
        <f t="array" ref="G205">INDEX(MData[],MATCH(1,(MData[State Abbreviation]=$B205)*(MData[Report Date]=G$165)*(MData[Preliminary or Updated]=$C$3)*(MData[Final Report]=$C$4),0),MATCH($C$2,MData[#Headers],0))</f>
        <v>289944</v>
      </c>
      <c r="H205" cm="1">
        <f t="array" ref="H205">INDEX(MData[],MATCH(1,(MData[State Abbreviation]=$B205)*(MData[Report Date]=H$165)*(MData[Preliminary or Updated]=$C$3)*(MData[Final Report]=$C$4),0),MATCH($C$2,MData[#Headers],0))</f>
        <v>292639</v>
      </c>
      <c r="I205" cm="1">
        <f t="array" ref="I205">INDEX(MData[],MATCH(1,(MData[State Abbreviation]=$B205)*(MData[Report Date]=I$165)*(MData[Preliminary or Updated]=$C$3)*(MData[Final Report]=$C$4),0),MATCH($C$2,MData[#Headers],0))</f>
        <v>299750</v>
      </c>
      <c r="J205" cm="1">
        <f t="array" ref="J205">INDEX(MData[],MATCH(1,(MData[State Abbreviation]=$B205)*(MData[Report Date]=J$165)*(MData[Preliminary or Updated]=$C$3)*(MData[Final Report]=$C$4),0),MATCH($C$2,MData[#Headers],0))</f>
        <v>302288</v>
      </c>
      <c r="K205" cm="1">
        <f t="array" ref="K205">INDEX(MData[],MATCH(1,(MData[State Abbreviation]=$B205)*(MData[Report Date]=K$165)*(MData[Preliminary or Updated]=$C$3)*(MData[Final Report]=$C$4),0),MATCH($C$2,MData[#Headers],0))</f>
        <v>305900</v>
      </c>
      <c r="L205" cm="1">
        <f t="array" ref="L205">INDEX(MData[],MATCH(1,(MData[State Abbreviation]=$B205)*(MData[Report Date]=L$165)*(MData[Preliminary or Updated]=$C$3)*(MData[Final Report]=$C$4),0),MATCH($C$2,MData[#Headers],0))</f>
        <v>309281</v>
      </c>
      <c r="M205" cm="1">
        <f t="array" ref="M205">INDEX(MData[],MATCH(1,(MData[State Abbreviation]=$B205)*(MData[Report Date]=M$165)*(MData[Preliminary or Updated]=$C$3)*(MData[Final Report]=$C$4),0),MATCH($C$2,MData[#Headers],0))</f>
        <v>312577</v>
      </c>
      <c r="N205" cm="1">
        <f t="array" ref="N205">INDEX(MData[],MATCH(1,(MData[State Abbreviation]=$B205)*(MData[Report Date]=N$165)*(MData[Preliminary or Updated]=$C$3)*(MData[Final Report]=$C$4),0),MATCH($C$2,MData[#Headers],0))</f>
        <v>315723</v>
      </c>
      <c r="O205" cm="1">
        <f t="array" ref="O205">INDEX(MData[],MATCH(1,(MData[State Abbreviation]=$B205)*(MData[Report Date]=O$165)*(MData[Preliminary or Updated]=$C$3)*(MData[Final Report]=$C$4),0),MATCH($C$2,MData[#Headers],0))</f>
        <v>318399</v>
      </c>
      <c r="P205" cm="1">
        <f t="array" ref="P205">INDEX(MData[],MATCH(1,(MData[State Abbreviation]=$B205)*(MData[Report Date]=P$165)*(MData[Preliminary or Updated]=$C$3)*(MData[Final Report]=$C$4),0),MATCH($C$2,MData[#Headers],0))</f>
        <v>321551</v>
      </c>
      <c r="Q205" cm="1">
        <f t="array" ref="Q205">INDEX(MData[],MATCH(1,(MData[State Abbreviation]=$B205)*(MData[Report Date]=Q$165)*(MData[Preliminary or Updated]=$C$3)*(MData[Final Report]=$C$4),0),MATCH($C$2,MData[#Headers],0))</f>
        <v>325713</v>
      </c>
      <c r="R205" s="15">
        <f t="shared" si="4"/>
        <v>307254.83333333331</v>
      </c>
    </row>
    <row r="206" spans="1:18" x14ac:dyDescent="0.35">
      <c r="A206">
        <v>41</v>
      </c>
      <c r="B206" s="5" t="s">
        <v>155</v>
      </c>
      <c r="C206" t="s">
        <v>156</v>
      </c>
      <c r="D206" s="12" t="str" cm="1">
        <f t="array" ref="D206">INDEX(MData[],MATCH(1,(MData[State Abbreviation]=$B206)*(MData[Report Date]=D$6)*(MData[Preliminary or Updated]=$C$3)*(MData[Final Report]=$C$4),0),MATCH($D$5,MData[#Headers],0))</f>
        <v>N</v>
      </c>
      <c r="E206" s="12" t="str" cm="1">
        <f t="array" ref="E206">INDEX(MData[],MATCH(1,(MData[State Abbreviation]=$B206)*(MData[Report Date]=E$6)*(MData[Preliminary or Updated]=$C$3)*(MData[Final Report]=$C$4),0),MATCH($D$5,MData[#Headers],0))</f>
        <v>N</v>
      </c>
      <c r="F206" cm="1">
        <f t="array" ref="F206">INDEX(MData[],MATCH(1,(MData[State Abbreviation]=$B206)*(MData[Report Date]=F$165)*(MData[Preliminary or Updated]=$C$3)*(MData[Final Report]=$C$4),0),MATCH($C$2,MData[#Headers],0))</f>
        <v>1039640</v>
      </c>
      <c r="G206" cm="1">
        <f t="array" ref="G206">INDEX(MData[],MATCH(1,(MData[State Abbreviation]=$B206)*(MData[Report Date]=G$165)*(MData[Preliminary or Updated]=$C$3)*(MData[Final Report]=$C$4),0),MATCH($C$2,MData[#Headers],0))</f>
        <v>1036982</v>
      </c>
      <c r="H206" cm="1">
        <f t="array" ref="H206">INDEX(MData[],MATCH(1,(MData[State Abbreviation]=$B206)*(MData[Report Date]=H$165)*(MData[Preliminary or Updated]=$C$3)*(MData[Final Report]=$C$4),0),MATCH($C$2,MData[#Headers],0))</f>
        <v>1032851</v>
      </c>
      <c r="I206" cm="1">
        <f t="array" ref="I206">INDEX(MData[],MATCH(1,(MData[State Abbreviation]=$B206)*(MData[Report Date]=I$165)*(MData[Preliminary or Updated]=$C$3)*(MData[Final Report]=$C$4),0),MATCH($C$2,MData[#Headers],0))</f>
        <v>1044058</v>
      </c>
      <c r="J206" cm="1">
        <f t="array" ref="J206">INDEX(MData[],MATCH(1,(MData[State Abbreviation]=$B206)*(MData[Report Date]=J$165)*(MData[Preliminary or Updated]=$C$3)*(MData[Final Report]=$C$4),0),MATCH($C$2,MData[#Headers],0))</f>
        <v>1054828</v>
      </c>
      <c r="K206" cm="1">
        <f t="array" ref="K206">INDEX(MData[],MATCH(1,(MData[State Abbreviation]=$B206)*(MData[Report Date]=K$165)*(MData[Preliminary or Updated]=$C$3)*(MData[Final Report]=$C$4),0),MATCH($C$2,MData[#Headers],0))</f>
        <v>1065947</v>
      </c>
      <c r="L206" cm="1">
        <f t="array" ref="L206">INDEX(MData[],MATCH(1,(MData[State Abbreviation]=$B206)*(MData[Report Date]=L$165)*(MData[Preliminary or Updated]=$C$3)*(MData[Final Report]=$C$4),0),MATCH($C$2,MData[#Headers],0))</f>
        <v>1077781</v>
      </c>
      <c r="M206" cm="1">
        <f t="array" ref="M206">INDEX(MData[],MATCH(1,(MData[State Abbreviation]=$B206)*(MData[Report Date]=M$165)*(MData[Preliminary or Updated]=$C$3)*(MData[Final Report]=$C$4),0),MATCH($C$2,MData[#Headers],0))</f>
        <v>1089141</v>
      </c>
      <c r="N206" cm="1">
        <f t="array" ref="N206">INDEX(MData[],MATCH(1,(MData[State Abbreviation]=$B206)*(MData[Report Date]=N$165)*(MData[Preliminary or Updated]=$C$3)*(MData[Final Report]=$C$4),0),MATCH($C$2,MData[#Headers],0))</f>
        <v>1098884</v>
      </c>
      <c r="O206" cm="1">
        <f t="array" ref="O206">INDEX(MData[],MATCH(1,(MData[State Abbreviation]=$B206)*(MData[Report Date]=O$165)*(MData[Preliminary or Updated]=$C$3)*(MData[Final Report]=$C$4),0),MATCH($C$2,MData[#Headers],0))</f>
        <v>1108363</v>
      </c>
      <c r="P206" cm="1">
        <f t="array" ref="P206">INDEX(MData[],MATCH(1,(MData[State Abbreviation]=$B206)*(MData[Report Date]=P$165)*(MData[Preliminary or Updated]=$C$3)*(MData[Final Report]=$C$4),0),MATCH($C$2,MData[#Headers],0))</f>
        <v>1117794</v>
      </c>
      <c r="Q206" cm="1">
        <f t="array" ref="Q206">INDEX(MData[],MATCH(1,(MData[State Abbreviation]=$B206)*(MData[Report Date]=Q$165)*(MData[Preliminary or Updated]=$C$3)*(MData[Final Report]=$C$4),0),MATCH($C$2,MData[#Headers],0))</f>
        <v>1129165</v>
      </c>
      <c r="R206" s="15">
        <f t="shared" si="4"/>
        <v>1074619.5</v>
      </c>
    </row>
    <row r="207" spans="1:18" x14ac:dyDescent="0.35">
      <c r="A207">
        <v>42</v>
      </c>
      <c r="B207" s="5" t="s">
        <v>157</v>
      </c>
      <c r="C207" t="s">
        <v>158</v>
      </c>
      <c r="D207" s="12" t="str" cm="1">
        <f t="array" ref="D207">INDEX(MData[],MATCH(1,(MData[State Abbreviation]=$B207)*(MData[Report Date]=D$6)*(MData[Preliminary or Updated]=$C$3)*(MData[Final Report]=$C$4),0),MATCH($D$5,MData[#Headers],0))</f>
        <v>Y</v>
      </c>
      <c r="E207" s="12" t="str" cm="1">
        <f t="array" ref="E207">INDEX(MData[],MATCH(1,(MData[State Abbreviation]=$B207)*(MData[Report Date]=E$6)*(MData[Preliminary or Updated]=$C$3)*(MData[Final Report]=$C$4),0),MATCH($D$5,MData[#Headers],0))</f>
        <v>Y</v>
      </c>
      <c r="F207" cm="1">
        <f t="array" ref="F207">INDEX(MData[],MATCH(1,(MData[State Abbreviation]=$B207)*(MData[Report Date]=F$165)*(MData[Preliminary or Updated]=$C$3)*(MData[Final Report]=$C$4),0),MATCH($C$2,MData[#Headers],0))</f>
        <v>109264</v>
      </c>
      <c r="G207" cm="1">
        <f t="array" ref="G207">INDEX(MData[],MATCH(1,(MData[State Abbreviation]=$B207)*(MData[Report Date]=G$165)*(MData[Preliminary or Updated]=$C$3)*(MData[Final Report]=$C$4),0),MATCH($C$2,MData[#Headers],0))</f>
        <v>109585</v>
      </c>
      <c r="H207" cm="1">
        <f t="array" ref="H207">INDEX(MData[],MATCH(1,(MData[State Abbreviation]=$B207)*(MData[Report Date]=H$165)*(MData[Preliminary or Updated]=$C$3)*(MData[Final Report]=$C$4),0),MATCH($C$2,MData[#Headers],0))</f>
        <v>109178</v>
      </c>
      <c r="I207" cm="1">
        <f t="array" ref="I207">INDEX(MData[],MATCH(1,(MData[State Abbreviation]=$B207)*(MData[Report Date]=I$165)*(MData[Preliminary or Updated]=$C$3)*(MData[Final Report]=$C$4),0),MATCH($C$2,MData[#Headers],0))</f>
        <v>110561</v>
      </c>
      <c r="J207" cm="1">
        <f t="array" ref="J207">INDEX(MData[],MATCH(1,(MData[State Abbreviation]=$B207)*(MData[Report Date]=J$165)*(MData[Preliminary or Updated]=$C$3)*(MData[Final Report]=$C$4),0),MATCH($C$2,MData[#Headers],0))</f>
        <v>112232</v>
      </c>
      <c r="K207" cm="1">
        <f t="array" ref="K207">INDEX(MData[],MATCH(1,(MData[State Abbreviation]=$B207)*(MData[Report Date]=K$165)*(MData[Preliminary or Updated]=$C$3)*(MData[Final Report]=$C$4),0),MATCH($C$2,MData[#Headers],0))</f>
        <v>114059</v>
      </c>
      <c r="L207" cm="1">
        <f t="array" ref="L207">INDEX(MData[],MATCH(1,(MData[State Abbreviation]=$B207)*(MData[Report Date]=L$165)*(MData[Preliminary or Updated]=$C$3)*(MData[Final Report]=$C$4),0),MATCH($C$2,MData[#Headers],0))</f>
        <v>115715</v>
      </c>
      <c r="M207" cm="1">
        <f t="array" ref="M207">INDEX(MData[],MATCH(1,(MData[State Abbreviation]=$B207)*(MData[Report Date]=M$165)*(MData[Preliminary or Updated]=$C$3)*(MData[Final Report]=$C$4),0),MATCH($C$2,MData[#Headers],0))</f>
        <v>117303</v>
      </c>
      <c r="N207" cm="1">
        <f t="array" ref="N207">INDEX(MData[],MATCH(1,(MData[State Abbreviation]=$B207)*(MData[Report Date]=N$165)*(MData[Preliminary or Updated]=$C$3)*(MData[Final Report]=$C$4),0),MATCH($C$2,MData[#Headers],0))</f>
        <v>118950</v>
      </c>
      <c r="O207" cm="1">
        <f t="array" ref="O207">INDEX(MData[],MATCH(1,(MData[State Abbreviation]=$B207)*(MData[Report Date]=O$165)*(MData[Preliminary or Updated]=$C$3)*(MData[Final Report]=$C$4),0),MATCH($C$2,MData[#Headers],0))</f>
        <v>120430</v>
      </c>
      <c r="P207" cm="1">
        <f t="array" ref="P207">INDEX(MData[],MATCH(1,(MData[State Abbreviation]=$B207)*(MData[Report Date]=P$165)*(MData[Preliminary or Updated]=$C$3)*(MData[Final Report]=$C$4),0),MATCH($C$2,MData[#Headers],0))</f>
        <v>121622</v>
      </c>
      <c r="Q207" cm="1">
        <f t="array" ref="Q207">INDEX(MData[],MATCH(1,(MData[State Abbreviation]=$B207)*(MData[Report Date]=Q$165)*(MData[Preliminary or Updated]=$C$3)*(MData[Final Report]=$C$4),0),MATCH($C$2,MData[#Headers],0))</f>
        <v>122896</v>
      </c>
      <c r="R207" s="15">
        <f t="shared" si="4"/>
        <v>115149.58333333333</v>
      </c>
    </row>
    <row r="208" spans="1:18" x14ac:dyDescent="0.35">
      <c r="A208">
        <v>43</v>
      </c>
      <c r="B208" s="5" t="s">
        <v>165</v>
      </c>
      <c r="C208" t="s">
        <v>166</v>
      </c>
      <c r="D208" s="12" t="str" cm="1">
        <f t="array" ref="D208">INDEX(MData[],MATCH(1,(MData[State Abbreviation]=$B208)*(MData[Report Date]=D$6)*(MData[Preliminary or Updated]=$C$3)*(MData[Final Report]=$C$4),0),MATCH($D$5,MData[#Headers],0))</f>
        <v>N</v>
      </c>
      <c r="E208" s="12" t="str" cm="1">
        <f t="array" ref="E208">INDEX(MData[],MATCH(1,(MData[State Abbreviation]=$B208)*(MData[Report Date]=E$6)*(MData[Preliminary or Updated]=$C$3)*(MData[Final Report]=$C$4),0),MATCH($D$5,MData[#Headers],0))</f>
        <v>N</v>
      </c>
      <c r="F208" cm="1">
        <f t="array" ref="F208">INDEX(MData[],MATCH(1,(MData[State Abbreviation]=$B208)*(MData[Report Date]=F$165)*(MData[Preliminary or Updated]=$C$3)*(MData[Final Report]=$C$4),0),MATCH($C$2,MData[#Headers],0))</f>
        <v>1459394</v>
      </c>
      <c r="G208" cm="1">
        <f t="array" ref="G208">INDEX(MData[],MATCH(1,(MData[State Abbreviation]=$B208)*(MData[Report Date]=G$165)*(MData[Preliminary or Updated]=$C$3)*(MData[Final Report]=$C$4),0),MATCH($C$2,MData[#Headers],0))</f>
        <v>1447919</v>
      </c>
      <c r="H208" cm="1">
        <f t="array" ref="H208">INDEX(MData[],MATCH(1,(MData[State Abbreviation]=$B208)*(MData[Report Date]=H$165)*(MData[Preliminary or Updated]=$C$3)*(MData[Final Report]=$C$4),0),MATCH($C$2,MData[#Headers],0))</f>
        <v>1442600</v>
      </c>
      <c r="I208" cm="1">
        <f t="array" ref="I208">INDEX(MData[],MATCH(1,(MData[State Abbreviation]=$B208)*(MData[Report Date]=I$165)*(MData[Preliminary or Updated]=$C$3)*(MData[Final Report]=$C$4),0),MATCH($C$2,MData[#Headers],0))</f>
        <v>1464168</v>
      </c>
      <c r="J208" cm="1">
        <f t="array" ref="J208">INDEX(MData[],MATCH(1,(MData[State Abbreviation]=$B208)*(MData[Report Date]=J$165)*(MData[Preliminary or Updated]=$C$3)*(MData[Final Report]=$C$4),0),MATCH($C$2,MData[#Headers],0))</f>
        <v>1479431</v>
      </c>
      <c r="K208" cm="1">
        <f t="array" ref="K208">INDEX(MData[],MATCH(1,(MData[State Abbreviation]=$B208)*(MData[Report Date]=K$165)*(MData[Preliminary or Updated]=$C$3)*(MData[Final Report]=$C$4),0),MATCH($C$2,MData[#Headers],0))</f>
        <v>1496239</v>
      </c>
      <c r="L208" cm="1">
        <f t="array" ref="L208">INDEX(MData[],MATCH(1,(MData[State Abbreviation]=$B208)*(MData[Report Date]=L$165)*(MData[Preliminary or Updated]=$C$3)*(MData[Final Report]=$C$4),0),MATCH($C$2,MData[#Headers],0))</f>
        <v>1512194</v>
      </c>
      <c r="M208" cm="1">
        <f t="array" ref="M208">INDEX(MData[],MATCH(1,(MData[State Abbreviation]=$B208)*(MData[Report Date]=M$165)*(MData[Preliminary or Updated]=$C$3)*(MData[Final Report]=$C$4),0),MATCH($C$2,MData[#Headers],0))</f>
        <v>1527568</v>
      </c>
      <c r="N208" cm="1">
        <f t="array" ref="N208">INDEX(MData[],MATCH(1,(MData[State Abbreviation]=$B208)*(MData[Report Date]=N$165)*(MData[Preliminary or Updated]=$C$3)*(MData[Final Report]=$C$4),0),MATCH($C$2,MData[#Headers],0))</f>
        <v>1540767</v>
      </c>
      <c r="O208" cm="1">
        <f t="array" ref="O208">INDEX(MData[],MATCH(1,(MData[State Abbreviation]=$B208)*(MData[Report Date]=O$165)*(MData[Preliminary or Updated]=$C$3)*(MData[Final Report]=$C$4),0),MATCH($C$2,MData[#Headers],0))</f>
        <v>1552736</v>
      </c>
      <c r="P208" cm="1">
        <f t="array" ref="P208">INDEX(MData[],MATCH(1,(MData[State Abbreviation]=$B208)*(MData[Report Date]=P$165)*(MData[Preliminary or Updated]=$C$3)*(MData[Final Report]=$C$4),0),MATCH($C$2,MData[#Headers],0))</f>
        <v>1564811</v>
      </c>
      <c r="Q208" cm="1">
        <f t="array" ref="Q208">INDEX(MData[],MATCH(1,(MData[State Abbreviation]=$B208)*(MData[Report Date]=Q$165)*(MData[Preliminary or Updated]=$C$3)*(MData[Final Report]=$C$4),0),MATCH($C$2,MData[#Headers],0))</f>
        <v>1575887</v>
      </c>
      <c r="R208" s="15">
        <f t="shared" si="4"/>
        <v>1505309.5</v>
      </c>
    </row>
    <row r="209" spans="1:18" x14ac:dyDescent="0.35">
      <c r="A209">
        <v>44</v>
      </c>
      <c r="B209" s="5" t="s">
        <v>168</v>
      </c>
      <c r="C209" t="s">
        <v>169</v>
      </c>
      <c r="D209" s="12" t="str" cm="1">
        <f t="array" ref="D209">INDEX(MData[],MATCH(1,(MData[State Abbreviation]=$B209)*(MData[Report Date]=D$6)*(MData[Preliminary or Updated]=$C$3)*(MData[Final Report]=$C$4),0),MATCH($D$5,MData[#Headers],0))</f>
        <v>N</v>
      </c>
      <c r="E209" s="12" t="str" cm="1">
        <f t="array" ref="E209">INDEX(MData[],MATCH(1,(MData[State Abbreviation]=$B209)*(MData[Report Date]=E$6)*(MData[Preliminary or Updated]=$C$3)*(MData[Final Report]=$C$4),0),MATCH($D$5,MData[#Headers],0))</f>
        <v>N</v>
      </c>
      <c r="F209" cm="1">
        <f t="array" ref="F209">INDEX(MData[],MATCH(1,(MData[State Abbreviation]=$B209)*(MData[Report Date]=F$165)*(MData[Preliminary or Updated]=$C$3)*(MData[Final Report]=$C$4),0),MATCH($C$2,MData[#Headers],0))</f>
        <v>4194734</v>
      </c>
      <c r="G209" cm="1">
        <f t="array" ref="G209">INDEX(MData[],MATCH(1,(MData[State Abbreviation]=$B209)*(MData[Report Date]=G$165)*(MData[Preliminary or Updated]=$C$3)*(MData[Final Report]=$C$4),0),MATCH($C$2,MData[#Headers],0))</f>
        <v>4198897</v>
      </c>
      <c r="H209" cm="1">
        <f t="array" ref="H209">INDEX(MData[],MATCH(1,(MData[State Abbreviation]=$B209)*(MData[Report Date]=H$165)*(MData[Preliminary or Updated]=$C$3)*(MData[Final Report]=$C$4),0),MATCH($C$2,MData[#Headers],0))</f>
        <v>4206104</v>
      </c>
      <c r="I209" cm="1">
        <f t="array" ref="I209">INDEX(MData[],MATCH(1,(MData[State Abbreviation]=$B209)*(MData[Report Date]=I$165)*(MData[Preliminary or Updated]=$C$3)*(MData[Final Report]=$C$4),0),MATCH($C$2,MData[#Headers],0))</f>
        <v>4309314</v>
      </c>
      <c r="J209" cm="1">
        <f t="array" ref="J209">INDEX(MData[],MATCH(1,(MData[State Abbreviation]=$B209)*(MData[Report Date]=J$165)*(MData[Preliminary or Updated]=$C$3)*(MData[Final Report]=$C$4),0),MATCH($C$2,MData[#Headers],0))</f>
        <v>4400011</v>
      </c>
      <c r="K209" cm="1">
        <f t="array" ref="K209">INDEX(MData[],MATCH(1,(MData[State Abbreviation]=$B209)*(MData[Report Date]=K$165)*(MData[Preliminary or Updated]=$C$3)*(MData[Final Report]=$C$4),0),MATCH($C$2,MData[#Headers],0))</f>
        <v>4472519</v>
      </c>
      <c r="L209" cm="1">
        <f t="array" ref="L209">INDEX(MData[],MATCH(1,(MData[State Abbreviation]=$B209)*(MData[Report Date]=L$165)*(MData[Preliminary or Updated]=$C$3)*(MData[Final Report]=$C$4),0),MATCH($C$2,MData[#Headers],0))</f>
        <v>4531429</v>
      </c>
      <c r="M209" cm="1">
        <f t="array" ref="M209">INDEX(MData[],MATCH(1,(MData[State Abbreviation]=$B209)*(MData[Report Date]=M$165)*(MData[Preliminary or Updated]=$C$3)*(MData[Final Report]=$C$4),0),MATCH($C$2,MData[#Headers],0))</f>
        <v>4590128</v>
      </c>
      <c r="N209" cm="1">
        <f t="array" ref="N209">INDEX(MData[],MATCH(1,(MData[State Abbreviation]=$B209)*(MData[Report Date]=N$165)*(MData[Preliminary or Updated]=$C$3)*(MData[Final Report]=$C$4),0),MATCH($C$2,MData[#Headers],0))</f>
        <v>4646049</v>
      </c>
      <c r="O209" cm="1">
        <f t="array" ref="O209">INDEX(MData[],MATCH(1,(MData[State Abbreviation]=$B209)*(MData[Report Date]=O$165)*(MData[Preliminary or Updated]=$C$3)*(MData[Final Report]=$C$4),0),MATCH($C$2,MData[#Headers],0))</f>
        <v>4700884</v>
      </c>
      <c r="P209" cm="1">
        <f t="array" ref="P209">INDEX(MData[],MATCH(1,(MData[State Abbreviation]=$B209)*(MData[Report Date]=P$165)*(MData[Preliminary or Updated]=$C$3)*(MData[Final Report]=$C$4),0),MATCH($C$2,MData[#Headers],0))</f>
        <v>4759763</v>
      </c>
      <c r="Q209" cm="1">
        <f t="array" ref="Q209">INDEX(MData[],MATCH(1,(MData[State Abbreviation]=$B209)*(MData[Report Date]=Q$165)*(MData[Preliminary or Updated]=$C$3)*(MData[Final Report]=$C$4),0),MATCH($C$2,MData[#Headers],0))</f>
        <v>4810748</v>
      </c>
      <c r="R209" s="15">
        <f t="shared" si="4"/>
        <v>4485048.333333333</v>
      </c>
    </row>
    <row r="210" spans="1:18" x14ac:dyDescent="0.35">
      <c r="A210">
        <v>45</v>
      </c>
      <c r="B210" s="5" t="s">
        <v>170</v>
      </c>
      <c r="C210" t="s">
        <v>171</v>
      </c>
      <c r="D210" s="12" t="str" cm="1">
        <f t="array" ref="D210">INDEX(MData[],MATCH(1,(MData[State Abbreviation]=$B210)*(MData[Report Date]=D$6)*(MData[Preliminary or Updated]=$C$3)*(MData[Final Report]=$C$4),0),MATCH($D$5,MData[#Headers],0))</f>
        <v>Y</v>
      </c>
      <c r="E210" s="12" t="str" cm="1">
        <f t="array" ref="E210">INDEX(MData[],MATCH(1,(MData[State Abbreviation]=$B210)*(MData[Report Date]=E$6)*(MData[Preliminary or Updated]=$C$3)*(MData[Final Report]=$C$4),0),MATCH($D$5,MData[#Headers],0))</f>
        <v>Y</v>
      </c>
      <c r="F210" cm="1">
        <f t="array" ref="F210">INDEX(MData[],MATCH(1,(MData[State Abbreviation]=$B210)*(MData[Report Date]=F$165)*(MData[Preliminary or Updated]=$C$3)*(MData[Final Report]=$C$4),0),MATCH($C$2,MData[#Headers],0))</f>
        <v>312988</v>
      </c>
      <c r="G210" cm="1">
        <f t="array" ref="G210">INDEX(MData[],MATCH(1,(MData[State Abbreviation]=$B210)*(MData[Report Date]=G$165)*(MData[Preliminary or Updated]=$C$3)*(MData[Final Report]=$C$4),0),MATCH($C$2,MData[#Headers],0))</f>
        <v>313899</v>
      </c>
      <c r="H210" cm="1">
        <f t="array" ref="H210">INDEX(MData[],MATCH(1,(MData[State Abbreviation]=$B210)*(MData[Report Date]=H$165)*(MData[Preliminary or Updated]=$C$3)*(MData[Final Report]=$C$4),0),MATCH($C$2,MData[#Headers],0))</f>
        <v>316364</v>
      </c>
      <c r="I210" cm="1">
        <f t="array" ref="I210">INDEX(MData[],MATCH(1,(MData[State Abbreviation]=$B210)*(MData[Report Date]=I$165)*(MData[Preliminary or Updated]=$C$3)*(MData[Final Report]=$C$4),0),MATCH($C$2,MData[#Headers],0))</f>
        <v>327216</v>
      </c>
      <c r="J210" cm="1">
        <f t="array" ref="J210">INDEX(MData[],MATCH(1,(MData[State Abbreviation]=$B210)*(MData[Report Date]=J$165)*(MData[Preliminary or Updated]=$C$3)*(MData[Final Report]=$C$4),0),MATCH($C$2,MData[#Headers],0))</f>
        <v>334295</v>
      </c>
      <c r="K210" cm="1">
        <f t="array" ref="K210">INDEX(MData[],MATCH(1,(MData[State Abbreviation]=$B210)*(MData[Report Date]=K$165)*(MData[Preliminary or Updated]=$C$3)*(MData[Final Report]=$C$4),0),MATCH($C$2,MData[#Headers],0))</f>
        <v>341920</v>
      </c>
      <c r="L210" cm="1">
        <f t="array" ref="L210">INDEX(MData[],MATCH(1,(MData[State Abbreviation]=$B210)*(MData[Report Date]=L$165)*(MData[Preliminary or Updated]=$C$3)*(MData[Final Report]=$C$4),0),MATCH($C$2,MData[#Headers],0))</f>
        <v>349201</v>
      </c>
      <c r="M210" cm="1">
        <f t="array" ref="M210">INDEX(MData[],MATCH(1,(MData[State Abbreviation]=$B210)*(MData[Report Date]=M$165)*(MData[Preliminary or Updated]=$C$3)*(MData[Final Report]=$C$4),0),MATCH($C$2,MData[#Headers],0))</f>
        <v>362753</v>
      </c>
      <c r="N210" cm="1">
        <f t="array" ref="N210">INDEX(MData[],MATCH(1,(MData[State Abbreviation]=$B210)*(MData[Report Date]=N$165)*(MData[Preliminary or Updated]=$C$3)*(MData[Final Report]=$C$4),0),MATCH($C$2,MData[#Headers],0))</f>
        <v>371265</v>
      </c>
      <c r="O210" cm="1">
        <f t="array" ref="O210">INDEX(MData[],MATCH(1,(MData[State Abbreviation]=$B210)*(MData[Report Date]=O$165)*(MData[Preliminary or Updated]=$C$3)*(MData[Final Report]=$C$4),0),MATCH($C$2,MData[#Headers],0))</f>
        <v>376569</v>
      </c>
      <c r="P210" cm="1">
        <f t="array" ref="P210">INDEX(MData[],MATCH(1,(MData[State Abbreviation]=$B210)*(MData[Report Date]=P$165)*(MData[Preliminary or Updated]=$C$3)*(MData[Final Report]=$C$4),0),MATCH($C$2,MData[#Headers],0))</f>
        <v>383743</v>
      </c>
      <c r="Q210" cm="1">
        <f t="array" ref="Q210">INDEX(MData[],MATCH(1,(MData[State Abbreviation]=$B210)*(MData[Report Date]=Q$165)*(MData[Preliminary or Updated]=$C$3)*(MData[Final Report]=$C$4),0),MATCH($C$2,MData[#Headers],0))</f>
        <v>390385</v>
      </c>
      <c r="R210" s="15">
        <f t="shared" si="4"/>
        <v>348383.16666666669</v>
      </c>
    </row>
    <row r="211" spans="1:18" x14ac:dyDescent="0.35">
      <c r="A211">
        <v>46</v>
      </c>
      <c r="B211" s="5" t="s">
        <v>175</v>
      </c>
      <c r="C211" t="s">
        <v>176</v>
      </c>
      <c r="D211" s="12" t="str" cm="1">
        <f t="array" ref="D211">INDEX(MData[],MATCH(1,(MData[State Abbreviation]=$B211)*(MData[Report Date]=D$6)*(MData[Preliminary or Updated]=$C$3)*(MData[Final Report]=$C$4),0),MATCH($D$5,MData[#Headers],0))</f>
        <v>Y</v>
      </c>
      <c r="E211" s="12" t="str" cm="1">
        <f t="array" ref="E211">INDEX(MData[],MATCH(1,(MData[State Abbreviation]=$B211)*(MData[Report Date]=E$6)*(MData[Preliminary or Updated]=$C$3)*(MData[Final Report]=$C$4),0),MATCH($D$5,MData[#Headers],0))</f>
        <v>Y</v>
      </c>
      <c r="F211" cm="1">
        <f t="array" ref="F211">INDEX(MData[],MATCH(1,(MData[State Abbreviation]=$B211)*(MData[Report Date]=F$165)*(MData[Preliminary or Updated]=$C$3)*(MData[Final Report]=$C$4),0),MATCH($C$2,MData[#Headers],0))</f>
        <v>150895</v>
      </c>
      <c r="G211" cm="1">
        <f t="array" ref="G211">INDEX(MData[],MATCH(1,(MData[State Abbreviation]=$B211)*(MData[Report Date]=G$165)*(MData[Preliminary or Updated]=$C$3)*(MData[Final Report]=$C$4),0),MATCH($C$2,MData[#Headers],0))</f>
        <v>151167</v>
      </c>
      <c r="H211" cm="1">
        <f t="array" ref="H211">INDEX(MData[],MATCH(1,(MData[State Abbreviation]=$B211)*(MData[Report Date]=H$165)*(MData[Preliminary or Updated]=$C$3)*(MData[Final Report]=$C$4),0),MATCH($C$2,MData[#Headers],0))</f>
        <v>153778</v>
      </c>
      <c r="I211" cm="1">
        <f t="array" ref="I211">INDEX(MData[],MATCH(1,(MData[State Abbreviation]=$B211)*(MData[Report Date]=I$165)*(MData[Preliminary or Updated]=$C$3)*(MData[Final Report]=$C$4),0),MATCH($C$2,MData[#Headers],0))</f>
        <v>157550</v>
      </c>
      <c r="J211" cm="1">
        <f t="array" ref="J211">INDEX(MData[],MATCH(1,(MData[State Abbreviation]=$B211)*(MData[Report Date]=J$165)*(MData[Preliminary or Updated]=$C$3)*(MData[Final Report]=$C$4),0),MATCH($C$2,MData[#Headers],0))</f>
        <v>159344</v>
      </c>
      <c r="K211" cm="1">
        <f t="array" ref="K211">INDEX(MData[],MATCH(1,(MData[State Abbreviation]=$B211)*(MData[Report Date]=K$165)*(MData[Preliminary or Updated]=$C$3)*(MData[Final Report]=$C$4),0),MATCH($C$2,MData[#Headers],0))</f>
        <v>161336</v>
      </c>
      <c r="L211" cm="1">
        <f t="array" ref="L211">INDEX(MData[],MATCH(1,(MData[State Abbreviation]=$B211)*(MData[Report Date]=L$165)*(MData[Preliminary or Updated]=$C$3)*(MData[Final Report]=$C$4),0),MATCH($C$2,MData[#Headers],0))</f>
        <v>163055</v>
      </c>
      <c r="M211" cm="1">
        <f t="array" ref="M211">INDEX(MData[],MATCH(1,(MData[State Abbreviation]=$B211)*(MData[Report Date]=M$165)*(MData[Preliminary or Updated]=$C$3)*(MData[Final Report]=$C$4),0),MATCH($C$2,MData[#Headers],0))</f>
        <v>165203</v>
      </c>
      <c r="N211" cm="1">
        <f t="array" ref="N211">INDEX(MData[],MATCH(1,(MData[State Abbreviation]=$B211)*(MData[Report Date]=N$165)*(MData[Preliminary or Updated]=$C$3)*(MData[Final Report]=$C$4),0),MATCH($C$2,MData[#Headers],0))</f>
        <v>166727</v>
      </c>
      <c r="O211" cm="1">
        <f t="array" ref="O211">INDEX(MData[],MATCH(1,(MData[State Abbreviation]=$B211)*(MData[Report Date]=O$165)*(MData[Preliminary or Updated]=$C$3)*(MData[Final Report]=$C$4),0),MATCH($C$2,MData[#Headers],0))</f>
        <v>167994</v>
      </c>
      <c r="P211" cm="1">
        <f t="array" ref="P211">INDEX(MData[],MATCH(1,(MData[State Abbreviation]=$B211)*(MData[Report Date]=P$165)*(MData[Preliminary or Updated]=$C$3)*(MData[Final Report]=$C$4),0),MATCH($C$2,MData[#Headers],0))</f>
        <v>169773</v>
      </c>
      <c r="Q211" cm="1">
        <f t="array" ref="Q211">INDEX(MData[],MATCH(1,(MData[State Abbreviation]=$B211)*(MData[Report Date]=Q$165)*(MData[Preliminary or Updated]=$C$3)*(MData[Final Report]=$C$4),0),MATCH($C$2,MData[#Headers],0))</f>
        <v>172171</v>
      </c>
      <c r="R211" s="15">
        <f t="shared" si="4"/>
        <v>161582.75</v>
      </c>
    </row>
    <row r="212" spans="1:18" x14ac:dyDescent="0.35">
      <c r="A212">
        <v>47</v>
      </c>
      <c r="B212" s="5" t="s">
        <v>177</v>
      </c>
      <c r="C212" t="s">
        <v>178</v>
      </c>
      <c r="D212" s="12" t="str" cm="1">
        <f t="array" ref="D212">INDEX(MData[],MATCH(1,(MData[State Abbreviation]=$B212)*(MData[Report Date]=D$6)*(MData[Preliminary or Updated]=$C$3)*(MData[Final Report]=$C$4),0),MATCH($D$5,MData[#Headers],0))</f>
        <v>Y</v>
      </c>
      <c r="E212" s="12" t="str" cm="1">
        <f t="array" ref="E212">INDEX(MData[],MATCH(1,(MData[State Abbreviation]=$B212)*(MData[Report Date]=E$6)*(MData[Preliminary or Updated]=$C$3)*(MData[Final Report]=$C$4),0),MATCH($D$5,MData[#Headers],0))</f>
        <v>Y</v>
      </c>
      <c r="F212" cm="1">
        <f t="array" ref="F212">INDEX(MData[],MATCH(1,(MData[State Abbreviation]=$B212)*(MData[Report Date]=F$165)*(MData[Preliminary or Updated]=$C$3)*(MData[Final Report]=$C$4),0),MATCH($C$2,MData[#Headers],0))</f>
        <v>1422802</v>
      </c>
      <c r="G212" cm="1">
        <f t="array" ref="G212">INDEX(MData[],MATCH(1,(MData[State Abbreviation]=$B212)*(MData[Report Date]=G$165)*(MData[Preliminary or Updated]=$C$3)*(MData[Final Report]=$C$4),0),MATCH($C$2,MData[#Headers],0))</f>
        <v>1426912</v>
      </c>
      <c r="H212" cm="1">
        <f t="array" ref="H212">INDEX(MData[],MATCH(1,(MData[State Abbreviation]=$B212)*(MData[Report Date]=H$165)*(MData[Preliminary or Updated]=$C$3)*(MData[Final Report]=$C$4),0),MATCH($C$2,MData[#Headers],0))</f>
        <v>1435647</v>
      </c>
      <c r="I212" cm="1">
        <f t="array" ref="I212">INDEX(MData[],MATCH(1,(MData[State Abbreviation]=$B212)*(MData[Report Date]=I$165)*(MData[Preliminary or Updated]=$C$3)*(MData[Final Report]=$C$4),0),MATCH($C$2,MData[#Headers],0))</f>
        <v>1462199</v>
      </c>
      <c r="J212" cm="1">
        <f t="array" ref="J212">INDEX(MData[],MATCH(1,(MData[State Abbreviation]=$B212)*(MData[Report Date]=J$165)*(MData[Preliminary or Updated]=$C$3)*(MData[Final Report]=$C$4),0),MATCH($C$2,MData[#Headers],0))</f>
        <v>1485789</v>
      </c>
      <c r="K212" cm="1">
        <f t="array" ref="K212">INDEX(MData[],MATCH(1,(MData[State Abbreviation]=$B212)*(MData[Report Date]=K$165)*(MData[Preliminary or Updated]=$C$3)*(MData[Final Report]=$C$4),0),MATCH($C$2,MData[#Headers],0))</f>
        <v>1508352</v>
      </c>
      <c r="L212" cm="1">
        <f t="array" ref="L212">INDEX(MData[],MATCH(1,(MData[State Abbreviation]=$B212)*(MData[Report Date]=L$165)*(MData[Preliminary or Updated]=$C$3)*(MData[Final Report]=$C$4),0),MATCH($C$2,MData[#Headers],0))</f>
        <v>1529228</v>
      </c>
      <c r="M212" cm="1">
        <f t="array" ref="M212">INDEX(MData[],MATCH(1,(MData[State Abbreviation]=$B212)*(MData[Report Date]=M$165)*(MData[Preliminary or Updated]=$C$3)*(MData[Final Report]=$C$4),0),MATCH($C$2,MData[#Headers],0))</f>
        <v>1549215</v>
      </c>
      <c r="N212" cm="1">
        <f t="array" ref="N212">INDEX(MData[],MATCH(1,(MData[State Abbreviation]=$B212)*(MData[Report Date]=N$165)*(MData[Preliminary or Updated]=$C$3)*(MData[Final Report]=$C$4),0),MATCH($C$2,MData[#Headers],0))</f>
        <v>1568142</v>
      </c>
      <c r="O212" cm="1">
        <f t="array" ref="O212">INDEX(MData[],MATCH(1,(MData[State Abbreviation]=$B212)*(MData[Report Date]=O$165)*(MData[Preliminary or Updated]=$C$3)*(MData[Final Report]=$C$4),0),MATCH($C$2,MData[#Headers],0))</f>
        <v>1586513</v>
      </c>
      <c r="P212" cm="1">
        <f t="array" ref="P212">INDEX(MData[],MATCH(1,(MData[State Abbreviation]=$B212)*(MData[Report Date]=P$165)*(MData[Preliminary or Updated]=$C$3)*(MData[Final Report]=$C$4),0),MATCH($C$2,MData[#Headers],0))</f>
        <v>1612406</v>
      </c>
      <c r="Q212" cm="1">
        <f t="array" ref="Q212">INDEX(MData[],MATCH(1,(MData[State Abbreviation]=$B212)*(MData[Report Date]=Q$165)*(MData[Preliminary or Updated]=$C$3)*(MData[Final Report]=$C$4),0),MATCH($C$2,MData[#Headers],0))</f>
        <v>1639534</v>
      </c>
      <c r="R212" s="15">
        <f t="shared" si="4"/>
        <v>1518894.9166666667</v>
      </c>
    </row>
    <row r="213" spans="1:18" x14ac:dyDescent="0.35">
      <c r="A213">
        <v>48</v>
      </c>
      <c r="B213" s="5" t="s">
        <v>180</v>
      </c>
      <c r="C213" t="s">
        <v>181</v>
      </c>
      <c r="D213" s="12" t="str" cm="1">
        <f t="array" ref="D213">INDEX(MData[],MATCH(1,(MData[State Abbreviation]=$B213)*(MData[Report Date]=D$6)*(MData[Preliminary or Updated]=$C$3)*(MData[Final Report]=$C$4),0),MATCH($D$5,MData[#Headers],0))</f>
        <v>Y</v>
      </c>
      <c r="E213" s="12" t="str" cm="1">
        <f t="array" ref="E213">INDEX(MData[],MATCH(1,(MData[State Abbreviation]=$B213)*(MData[Report Date]=E$6)*(MData[Preliminary or Updated]=$C$3)*(MData[Final Report]=$C$4),0),MATCH($D$5,MData[#Headers],0))</f>
        <v>Y</v>
      </c>
      <c r="F213" cm="1">
        <f t="array" ref="F213">INDEX(MData[],MATCH(1,(MData[State Abbreviation]=$B213)*(MData[Report Date]=F$165)*(MData[Preliminary or Updated]=$C$3)*(MData[Final Report]=$C$4),0),MATCH($C$2,MData[#Headers],0))</f>
        <v>1727441</v>
      </c>
      <c r="G213" cm="1">
        <f t="array" ref="G213">INDEX(MData[],MATCH(1,(MData[State Abbreviation]=$B213)*(MData[Report Date]=G$165)*(MData[Preliminary or Updated]=$C$3)*(MData[Final Report]=$C$4),0),MATCH($C$2,MData[#Headers],0))</f>
        <v>1723451</v>
      </c>
      <c r="H213" cm="1">
        <f t="array" ref="H213">INDEX(MData[],MATCH(1,(MData[State Abbreviation]=$B213)*(MData[Report Date]=H$165)*(MData[Preliminary or Updated]=$C$3)*(MData[Final Report]=$C$4),0),MATCH($C$2,MData[#Headers],0))</f>
        <v>1732597</v>
      </c>
      <c r="I213" cm="1">
        <f t="array" ref="I213">INDEX(MData[],MATCH(1,(MData[State Abbreviation]=$B213)*(MData[Report Date]=I$165)*(MData[Preliminary or Updated]=$C$3)*(MData[Final Report]=$C$4),0),MATCH($C$2,MData[#Headers],0))</f>
        <v>1749575</v>
      </c>
      <c r="J213" cm="1">
        <f t="array" ref="J213">INDEX(MData[],MATCH(1,(MData[State Abbreviation]=$B213)*(MData[Report Date]=J$165)*(MData[Preliminary or Updated]=$C$3)*(MData[Final Report]=$C$4),0),MATCH($C$2,MData[#Headers],0))</f>
        <v>1767896</v>
      </c>
      <c r="K213" cm="1">
        <f t="array" ref="K213">INDEX(MData[],MATCH(1,(MData[State Abbreviation]=$B213)*(MData[Report Date]=K$165)*(MData[Preliminary or Updated]=$C$3)*(MData[Final Report]=$C$4),0),MATCH($C$2,MData[#Headers],0))</f>
        <v>1790395</v>
      </c>
      <c r="L213" cm="1">
        <f t="array" ref="L213">INDEX(MData[],MATCH(1,(MData[State Abbreviation]=$B213)*(MData[Report Date]=L$165)*(MData[Preliminary or Updated]=$C$3)*(MData[Final Report]=$C$4),0),MATCH($C$2,MData[#Headers],0))</f>
        <v>1811777</v>
      </c>
      <c r="M213" cm="1">
        <f t="array" ref="M213">INDEX(MData[],MATCH(1,(MData[State Abbreviation]=$B213)*(MData[Report Date]=M$165)*(MData[Preliminary or Updated]=$C$3)*(MData[Final Report]=$C$4),0),MATCH($C$2,MData[#Headers],0))</f>
        <v>1834211</v>
      </c>
      <c r="N213" cm="1">
        <f t="array" ref="N213">INDEX(MData[],MATCH(1,(MData[State Abbreviation]=$B213)*(MData[Report Date]=N$165)*(MData[Preliminary or Updated]=$C$3)*(MData[Final Report]=$C$4),0),MATCH($C$2,MData[#Headers],0))</f>
        <v>1849899</v>
      </c>
      <c r="O213" cm="1">
        <f t="array" ref="O213">INDEX(MData[],MATCH(1,(MData[State Abbreviation]=$B213)*(MData[Report Date]=O$165)*(MData[Preliminary or Updated]=$C$3)*(MData[Final Report]=$C$4),0),MATCH($C$2,MData[#Headers],0))</f>
        <v>1867149</v>
      </c>
      <c r="P213" cm="1">
        <f t="array" ref="P213">INDEX(MData[],MATCH(1,(MData[State Abbreviation]=$B213)*(MData[Report Date]=P$165)*(MData[Preliminary or Updated]=$C$3)*(MData[Final Report]=$C$4),0),MATCH($C$2,MData[#Headers],0))</f>
        <v>1885921</v>
      </c>
      <c r="Q213" cm="1">
        <f t="array" ref="Q213">INDEX(MData[],MATCH(1,(MData[State Abbreviation]=$B213)*(MData[Report Date]=Q$165)*(MData[Preliminary or Updated]=$C$3)*(MData[Final Report]=$C$4),0),MATCH($C$2,MData[#Headers],0))</f>
        <v>1908464</v>
      </c>
      <c r="R213" s="15">
        <f t="shared" si="4"/>
        <v>1804064.6666666667</v>
      </c>
    </row>
    <row r="214" spans="1:18" x14ac:dyDescent="0.35">
      <c r="A214">
        <v>49</v>
      </c>
      <c r="B214" s="5" t="s">
        <v>182</v>
      </c>
      <c r="C214" t="s">
        <v>183</v>
      </c>
      <c r="D214" s="12" t="str" cm="1">
        <f t="array" ref="D214">INDEX(MData[],MATCH(1,(MData[State Abbreviation]=$B214)*(MData[Report Date]=D$6)*(MData[Preliminary or Updated]=$C$3)*(MData[Final Report]=$C$4),0),MATCH($D$5,MData[#Headers],0))</f>
        <v>Y</v>
      </c>
      <c r="E214" s="12" t="str" cm="1">
        <f t="array" ref="E214">INDEX(MData[],MATCH(1,(MData[State Abbreviation]=$B214)*(MData[Report Date]=E$6)*(MData[Preliminary or Updated]=$C$3)*(MData[Final Report]=$C$4),0),MATCH($D$5,MData[#Headers],0))</f>
        <v>Y</v>
      </c>
      <c r="F214" cm="1">
        <f t="array" ref="F214">INDEX(MData[],MATCH(1,(MData[State Abbreviation]=$B214)*(MData[Report Date]=F$165)*(MData[Preliminary or Updated]=$C$3)*(MData[Final Report]=$C$4),0),MATCH($C$2,MData[#Headers],0))</f>
        <v>513405</v>
      </c>
      <c r="G214" cm="1">
        <f t="array" ref="G214">INDEX(MData[],MATCH(1,(MData[State Abbreviation]=$B214)*(MData[Report Date]=G$165)*(MData[Preliminary or Updated]=$C$3)*(MData[Final Report]=$C$4),0),MATCH($C$2,MData[#Headers],0))</f>
        <v>512916</v>
      </c>
      <c r="H214" cm="1">
        <f t="array" ref="H214">INDEX(MData[],MATCH(1,(MData[State Abbreviation]=$B214)*(MData[Report Date]=H$165)*(MData[Preliminary or Updated]=$C$3)*(MData[Final Report]=$C$4),0),MATCH($C$2,MData[#Headers],0))</f>
        <v>511499</v>
      </c>
      <c r="I214" cm="1">
        <f t="array" ref="I214">INDEX(MData[],MATCH(1,(MData[State Abbreviation]=$B214)*(MData[Report Date]=I$165)*(MData[Preliminary or Updated]=$C$3)*(MData[Final Report]=$C$4),0),MATCH($C$2,MData[#Headers],0))</f>
        <v>519910</v>
      </c>
      <c r="J214" cm="1">
        <f t="array" ref="J214">INDEX(MData[],MATCH(1,(MData[State Abbreviation]=$B214)*(MData[Report Date]=J$165)*(MData[Preliminary or Updated]=$C$3)*(MData[Final Report]=$C$4),0),MATCH($C$2,MData[#Headers],0))</f>
        <v>526327</v>
      </c>
      <c r="K214" cm="1">
        <f t="array" ref="K214">INDEX(MData[],MATCH(1,(MData[State Abbreviation]=$B214)*(MData[Report Date]=K$165)*(MData[Preliminary or Updated]=$C$3)*(MData[Final Report]=$C$4),0),MATCH($C$2,MData[#Headers],0))</f>
        <v>532776</v>
      </c>
      <c r="L214" cm="1">
        <f t="array" ref="L214">INDEX(MData[],MATCH(1,(MData[State Abbreviation]=$B214)*(MData[Report Date]=L$165)*(MData[Preliminary or Updated]=$C$3)*(MData[Final Report]=$C$4),0),MATCH($C$2,MData[#Headers],0))</f>
        <v>538836</v>
      </c>
      <c r="M214" cm="1">
        <f t="array" ref="M214">INDEX(MData[],MATCH(1,(MData[State Abbreviation]=$B214)*(MData[Report Date]=M$165)*(MData[Preliminary or Updated]=$C$3)*(MData[Final Report]=$C$4),0),MATCH($C$2,MData[#Headers],0))</f>
        <v>545421</v>
      </c>
      <c r="N214" cm="1">
        <f t="array" ref="N214">INDEX(MData[],MATCH(1,(MData[State Abbreviation]=$B214)*(MData[Report Date]=N$165)*(MData[Preliminary or Updated]=$C$3)*(MData[Final Report]=$C$4),0),MATCH($C$2,MData[#Headers],0))</f>
        <v>551152</v>
      </c>
      <c r="O214" cm="1">
        <f t="array" ref="O214">INDEX(MData[],MATCH(1,(MData[State Abbreviation]=$B214)*(MData[Report Date]=O$165)*(MData[Preliminary or Updated]=$C$3)*(MData[Final Report]=$C$4),0),MATCH($C$2,MData[#Headers],0))</f>
        <v>556565</v>
      </c>
      <c r="P214" cm="1">
        <f t="array" ref="P214">INDEX(MData[],MATCH(1,(MData[State Abbreviation]=$B214)*(MData[Report Date]=P$165)*(MData[Preliminary or Updated]=$C$3)*(MData[Final Report]=$C$4),0),MATCH($C$2,MData[#Headers],0))</f>
        <v>561772</v>
      </c>
      <c r="Q214" cm="1">
        <f t="array" ref="Q214">INDEX(MData[],MATCH(1,(MData[State Abbreviation]=$B214)*(MData[Report Date]=Q$165)*(MData[Preliminary or Updated]=$C$3)*(MData[Final Report]=$C$4),0),MATCH($C$2,MData[#Headers],0))</f>
        <v>566858</v>
      </c>
      <c r="R214" s="15">
        <f t="shared" si="4"/>
        <v>536453.08333333337</v>
      </c>
    </row>
    <row r="215" spans="1:18" x14ac:dyDescent="0.35">
      <c r="A215">
        <v>50</v>
      </c>
      <c r="B215" s="5" t="s">
        <v>184</v>
      </c>
      <c r="C215" t="s">
        <v>185</v>
      </c>
      <c r="D215" s="12" t="str" cm="1">
        <f t="array" ref="D215">INDEX(MData[],MATCH(1,(MData[State Abbreviation]=$B215)*(MData[Report Date]=D$6)*(MData[Preliminary or Updated]=$C$3)*(MData[Final Report]=$C$4),0),MATCH($D$5,MData[#Headers],0))</f>
        <v>N</v>
      </c>
      <c r="E215" s="12" t="str" cm="1">
        <f t="array" ref="E215">INDEX(MData[],MATCH(1,(MData[State Abbreviation]=$B215)*(MData[Report Date]=E$6)*(MData[Preliminary or Updated]=$C$3)*(MData[Final Report]=$C$4),0),MATCH($D$5,MData[#Headers],0))</f>
        <v>N</v>
      </c>
      <c r="F215" cm="1">
        <f t="array" ref="F215">INDEX(MData[],MATCH(1,(MData[State Abbreviation]=$B215)*(MData[Report Date]=F$165)*(MData[Preliminary or Updated]=$C$3)*(MData[Final Report]=$C$4),0),MATCH($C$2,MData[#Headers],0))</f>
        <v>1048524</v>
      </c>
      <c r="G215" cm="1">
        <f t="array" ref="G215">INDEX(MData[],MATCH(1,(MData[State Abbreviation]=$B215)*(MData[Report Date]=G$165)*(MData[Preliminary or Updated]=$C$3)*(MData[Final Report]=$C$4),0),MATCH($C$2,MData[#Headers],0))</f>
        <v>1050981</v>
      </c>
      <c r="H215" cm="1">
        <f t="array" ref="H215">INDEX(MData[],MATCH(1,(MData[State Abbreviation]=$B215)*(MData[Report Date]=H$165)*(MData[Preliminary or Updated]=$C$3)*(MData[Final Report]=$C$4),0),MATCH($C$2,MData[#Headers],0))</f>
        <v>1054843</v>
      </c>
      <c r="I215" cm="1">
        <f t="array" ref="I215">INDEX(MData[],MATCH(1,(MData[State Abbreviation]=$B215)*(MData[Report Date]=I$165)*(MData[Preliminary or Updated]=$C$3)*(MData[Final Report]=$C$4),0),MATCH($C$2,MData[#Headers],0))</f>
        <v>1080213</v>
      </c>
      <c r="J215" cm="1">
        <f t="array" ref="J215">INDEX(MData[],MATCH(1,(MData[State Abbreviation]=$B215)*(MData[Report Date]=J$165)*(MData[Preliminary or Updated]=$C$3)*(MData[Final Report]=$C$4),0),MATCH($C$2,MData[#Headers],0))</f>
        <v>1097910</v>
      </c>
      <c r="K215" cm="1">
        <f t="array" ref="K215">INDEX(MData[],MATCH(1,(MData[State Abbreviation]=$B215)*(MData[Report Date]=K$165)*(MData[Preliminary or Updated]=$C$3)*(MData[Final Report]=$C$4),0),MATCH($C$2,MData[#Headers],0))</f>
        <v>1119126</v>
      </c>
      <c r="L215" cm="1">
        <f t="array" ref="L215">INDEX(MData[],MATCH(1,(MData[State Abbreviation]=$B215)*(MData[Report Date]=L$165)*(MData[Preliminary or Updated]=$C$3)*(MData[Final Report]=$C$4),0),MATCH($C$2,MData[#Headers],0))</f>
        <v>1137130</v>
      </c>
      <c r="M215" cm="1">
        <f t="array" ref="M215">INDEX(MData[],MATCH(1,(MData[State Abbreviation]=$B215)*(MData[Report Date]=M$165)*(MData[Preliminary or Updated]=$C$3)*(MData[Final Report]=$C$4),0),MATCH($C$2,MData[#Headers],0))</f>
        <v>1150453</v>
      </c>
      <c r="N215" cm="1">
        <f t="array" ref="N215">INDEX(MData[],MATCH(1,(MData[State Abbreviation]=$B215)*(MData[Report Date]=N$165)*(MData[Preliminary or Updated]=$C$3)*(MData[Final Report]=$C$4),0),MATCH($C$2,MData[#Headers],0))</f>
        <v>1170926</v>
      </c>
      <c r="O215" cm="1">
        <f t="array" ref="O215">INDEX(MData[],MATCH(1,(MData[State Abbreviation]=$B215)*(MData[Report Date]=O$165)*(MData[Preliminary or Updated]=$C$3)*(MData[Final Report]=$C$4),0),MATCH($C$2,MData[#Headers],0))</f>
        <v>1185943</v>
      </c>
      <c r="P215" cm="1">
        <f t="array" ref="P215">INDEX(MData[],MATCH(1,(MData[State Abbreviation]=$B215)*(MData[Report Date]=P$165)*(MData[Preliminary or Updated]=$C$3)*(MData[Final Report]=$C$4),0),MATCH($C$2,MData[#Headers],0))</f>
        <v>1202957</v>
      </c>
      <c r="Q215" cm="1">
        <f t="array" ref="Q215">INDEX(MData[],MATCH(1,(MData[State Abbreviation]=$B215)*(MData[Report Date]=Q$165)*(MData[Preliminary or Updated]=$C$3)*(MData[Final Report]=$C$4),0),MATCH($C$2,MData[#Headers],0))</f>
        <v>1219693</v>
      </c>
      <c r="R215" s="15">
        <f t="shared" si="4"/>
        <v>1126558.25</v>
      </c>
    </row>
    <row r="216" spans="1:18" x14ac:dyDescent="0.35">
      <c r="A216">
        <v>51</v>
      </c>
      <c r="B216" s="5" t="s">
        <v>188</v>
      </c>
      <c r="C216" t="s">
        <v>189</v>
      </c>
      <c r="D216" s="12" t="str" cm="1">
        <f t="array" ref="D216">INDEX(MData[],MATCH(1,(MData[State Abbreviation]=$B216)*(MData[Report Date]=D$6)*(MData[Preliminary or Updated]=$C$3)*(MData[Final Report]=$C$4),0),MATCH($D$5,MData[#Headers],0))</f>
        <v>N</v>
      </c>
      <c r="E216" s="12" t="str" cm="1">
        <f t="array" ref="E216">INDEX(MData[],MATCH(1,(MData[State Abbreviation]=$B216)*(MData[Report Date]=E$6)*(MData[Preliminary or Updated]=$C$3)*(MData[Final Report]=$C$4),0),MATCH($D$5,MData[#Headers],0))</f>
        <v>N</v>
      </c>
      <c r="F216" cm="1">
        <f t="array" ref="F216">INDEX(MData[],MATCH(1,(MData[State Abbreviation]=$B216)*(MData[Report Date]=F$165)*(MData[Preliminary or Updated]=$C$3)*(MData[Final Report]=$C$4),0),MATCH($C$2,MData[#Headers],0))</f>
        <v>56199</v>
      </c>
      <c r="G216" cm="1">
        <f t="array" ref="G216">INDEX(MData[],MATCH(1,(MData[State Abbreviation]=$B216)*(MData[Report Date]=G$165)*(MData[Preliminary or Updated]=$C$3)*(MData[Final Report]=$C$4),0),MATCH($C$2,MData[#Headers],0))</f>
        <v>56082</v>
      </c>
      <c r="H216" cm="1">
        <f t="array" ref="H216">INDEX(MData[],MATCH(1,(MData[State Abbreviation]=$B216)*(MData[Report Date]=H$165)*(MData[Preliminary or Updated]=$C$3)*(MData[Final Report]=$C$4),0),MATCH($C$2,MData[#Headers],0))</f>
        <v>56111</v>
      </c>
      <c r="I216" cm="1">
        <f t="array" ref="I216">INDEX(MData[],MATCH(1,(MData[State Abbreviation]=$B216)*(MData[Report Date]=I$165)*(MData[Preliminary or Updated]=$C$3)*(MData[Final Report]=$C$4),0),MATCH($C$2,MData[#Headers],0))</f>
        <v>57817</v>
      </c>
      <c r="J216" cm="1">
        <f t="array" ref="J216">INDEX(MData[],MATCH(1,(MData[State Abbreviation]=$B216)*(MData[Report Date]=J$165)*(MData[Preliminary or Updated]=$C$3)*(MData[Final Report]=$C$4),0),MATCH($C$2,MData[#Headers],0))</f>
        <v>58764</v>
      </c>
      <c r="K216" cm="1">
        <f t="array" ref="K216">INDEX(MData[],MATCH(1,(MData[State Abbreviation]=$B216)*(MData[Report Date]=K$165)*(MData[Preliminary or Updated]=$C$3)*(MData[Final Report]=$C$4),0),MATCH($C$2,MData[#Headers],0))</f>
        <v>60261</v>
      </c>
      <c r="L216" cm="1">
        <f t="array" ref="L216">INDEX(MData[],MATCH(1,(MData[State Abbreviation]=$B216)*(MData[Report Date]=L$165)*(MData[Preliminary or Updated]=$C$3)*(MData[Final Report]=$C$4),0),MATCH($C$2,MData[#Headers],0))</f>
        <v>61603</v>
      </c>
      <c r="M216" cm="1">
        <f t="array" ref="M216">INDEX(MData[],MATCH(1,(MData[State Abbreviation]=$B216)*(MData[Report Date]=M$165)*(MData[Preliminary or Updated]=$C$3)*(MData[Final Report]=$C$4),0),MATCH($C$2,MData[#Headers],0))</f>
        <v>62437</v>
      </c>
      <c r="N216" cm="1">
        <f t="array" ref="N216">INDEX(MData[],MATCH(1,(MData[State Abbreviation]=$B216)*(MData[Report Date]=N$165)*(MData[Preliminary or Updated]=$C$3)*(MData[Final Report]=$C$4),0),MATCH($C$2,MData[#Headers],0))</f>
        <v>63245</v>
      </c>
      <c r="O216" cm="1">
        <f t="array" ref="O216">INDEX(MData[],MATCH(1,(MData[State Abbreviation]=$B216)*(MData[Report Date]=O$165)*(MData[Preliminary or Updated]=$C$3)*(MData[Final Report]=$C$4),0),MATCH($C$2,MData[#Headers],0))</f>
        <v>63624</v>
      </c>
      <c r="P216" cm="1">
        <f t="array" ref="P216">INDEX(MData[],MATCH(1,(MData[State Abbreviation]=$B216)*(MData[Report Date]=P$165)*(MData[Preliminary or Updated]=$C$3)*(MData[Final Report]=$C$4),0),MATCH($C$2,MData[#Headers],0))</f>
        <v>63836</v>
      </c>
      <c r="Q216" cm="1">
        <f t="array" ref="Q216">INDEX(MData[],MATCH(1,(MData[State Abbreviation]=$B216)*(MData[Report Date]=Q$165)*(MData[Preliminary or Updated]=$C$3)*(MData[Final Report]=$C$4),0),MATCH($C$2,MData[#Headers],0))</f>
        <v>64559</v>
      </c>
      <c r="R216" s="15">
        <f t="shared" si="4"/>
        <v>60378.166666666664</v>
      </c>
    </row>
    <row r="217" spans="1:18" x14ac:dyDescent="0.35">
      <c r="D217" s="407" t="s">
        <v>5</v>
      </c>
      <c r="E217" s="408"/>
    </row>
    <row r="218" spans="1:18" x14ac:dyDescent="0.35">
      <c r="B218" t="s">
        <v>202</v>
      </c>
      <c r="C218" s="14" t="s">
        <v>197</v>
      </c>
      <c r="D218" s="16">
        <v>43466</v>
      </c>
      <c r="E218" s="16">
        <v>43800</v>
      </c>
      <c r="F218" s="9">
        <v>43466</v>
      </c>
      <c r="G218" s="9">
        <v>43497</v>
      </c>
      <c r="H218" s="9">
        <v>43525</v>
      </c>
      <c r="I218" s="9">
        <v>43556</v>
      </c>
      <c r="J218" s="9">
        <v>43586</v>
      </c>
      <c r="K218" s="9">
        <v>43617</v>
      </c>
      <c r="L218" s="9">
        <v>43647</v>
      </c>
      <c r="M218" s="9">
        <v>43678</v>
      </c>
      <c r="N218" s="9">
        <v>43709</v>
      </c>
      <c r="O218" s="9">
        <v>43739</v>
      </c>
      <c r="P218" s="9">
        <v>43770</v>
      </c>
      <c r="Q218" s="9">
        <v>43800</v>
      </c>
      <c r="R218" t="s">
        <v>204</v>
      </c>
    </row>
    <row r="219" spans="1:18" x14ac:dyDescent="0.35">
      <c r="A219">
        <v>1</v>
      </c>
      <c r="B219" s="4" t="s">
        <v>30</v>
      </c>
      <c r="C219" t="s">
        <v>31</v>
      </c>
      <c r="D219" s="12" t="str" cm="1">
        <f t="array" ref="D219">INDEX(MData[],MATCH(1,(MData[State Abbreviation]=$B219)*(MData[Report Date]=D$6)*(MData[Preliminary or Updated]=$C$3)*(MData[Final Report]=$C$4),0),MATCH($D$5,MData[#Headers],0))</f>
        <v>N</v>
      </c>
      <c r="E219" s="12" t="str" cm="1">
        <f t="array" ref="E219">INDEX(MData[],MATCH(1,(MData[State Abbreviation]=$B219)*(MData[Report Date]=E$6)*(MData[Preliminary or Updated]=$C$3)*(MData[Final Report]=$C$4),0),MATCH($D$5,MData[#Headers],0))</f>
        <v>N</v>
      </c>
      <c r="F219" cm="1">
        <f t="array" ref="F219">INDEX(MData[],MATCH(1,(MData[State Abbreviation]=$B219)*(MData[Report Date]=F$218)*(MData[Preliminary or Updated]=$C$3)*(MData[Final Report]=$C$4),0),MATCH($C$2,MData[#Headers],0))</f>
        <v>910087</v>
      </c>
      <c r="G219" cm="1">
        <f t="array" ref="G219">INDEX(MData[],MATCH(1,(MData[State Abbreviation]=$B219)*(MData[Report Date]=G$218)*(MData[Preliminary or Updated]=$C$3)*(MData[Final Report]=$C$4),0),MATCH($C$2,MData[#Headers],0))</f>
        <v>912951</v>
      </c>
      <c r="H219" cm="1">
        <f t="array" ref="H219">INDEX(MData[],MATCH(1,(MData[State Abbreviation]=$B219)*(MData[Report Date]=H$218)*(MData[Preliminary or Updated]=$C$3)*(MData[Final Report]=$C$4),0),MATCH($C$2,MData[#Headers],0))</f>
        <v>912015</v>
      </c>
      <c r="I219" cm="1">
        <f t="array" ref="I219">INDEX(MData[],MATCH(1,(MData[State Abbreviation]=$B219)*(MData[Report Date]=I$218)*(MData[Preliminary or Updated]=$C$3)*(MData[Final Report]=$C$4),0),MATCH($C$2,MData[#Headers],0))</f>
        <v>909189</v>
      </c>
      <c r="J219" cm="1">
        <f t="array" ref="J219">INDEX(MData[],MATCH(1,(MData[State Abbreviation]=$B219)*(MData[Report Date]=J$218)*(MData[Preliminary or Updated]=$C$3)*(MData[Final Report]=$C$4),0),MATCH($C$2,MData[#Headers],0))</f>
        <v>908668</v>
      </c>
      <c r="K219" cm="1">
        <f t="array" ref="K219">INDEX(MData[],MATCH(1,(MData[State Abbreviation]=$B219)*(MData[Report Date]=K$218)*(MData[Preliminary or Updated]=$C$3)*(MData[Final Report]=$C$4),0),MATCH($C$2,MData[#Headers],0))</f>
        <v>911855</v>
      </c>
      <c r="L219" cm="1">
        <f t="array" ref="L219">INDEX(MData[],MATCH(1,(MData[State Abbreviation]=$B219)*(MData[Report Date]=L$218)*(MData[Preliminary or Updated]=$C$3)*(MData[Final Report]=$C$4),0),MATCH($C$2,MData[#Headers],0))</f>
        <v>915545</v>
      </c>
      <c r="M219" cm="1">
        <f t="array" ref="M219">INDEX(MData[],MATCH(1,(MData[State Abbreviation]=$B219)*(MData[Report Date]=M$218)*(MData[Preliminary or Updated]=$C$3)*(MData[Final Report]=$C$4),0),MATCH($C$2,MData[#Headers],0))</f>
        <v>918316</v>
      </c>
      <c r="N219" cm="1">
        <f t="array" ref="N219">INDEX(MData[],MATCH(1,(MData[State Abbreviation]=$B219)*(MData[Report Date]=N$218)*(MData[Preliminary or Updated]=$C$3)*(MData[Final Report]=$C$4),0),MATCH($C$2,MData[#Headers],0))</f>
        <v>919209</v>
      </c>
      <c r="O219" cm="1">
        <f t="array" ref="O219">INDEX(MData[],MATCH(1,(MData[State Abbreviation]=$B219)*(MData[Report Date]=O$218)*(MData[Preliminary or Updated]=$C$3)*(MData[Final Report]=$C$4),0),MATCH($C$2,MData[#Headers],0))</f>
        <v>920853</v>
      </c>
      <c r="P219" cm="1">
        <f t="array" ref="P219">INDEX(MData[],MATCH(1,(MData[State Abbreviation]=$B219)*(MData[Report Date]=P$218)*(MData[Preliminary or Updated]=$C$3)*(MData[Final Report]=$C$4),0),MATCH($C$2,MData[#Headers],0))</f>
        <v>921376</v>
      </c>
      <c r="Q219" cm="1">
        <f t="array" ref="Q219">INDEX(MData[],MATCH(1,(MData[State Abbreviation]=$B219)*(MData[Report Date]=Q$218)*(MData[Preliminary or Updated]=$C$3)*(MData[Final Report]=$C$4),0),MATCH($C$2,MData[#Headers],0))</f>
        <v>921100</v>
      </c>
      <c r="R219" s="15">
        <f>AVERAGE(F219:Q219)</f>
        <v>915097</v>
      </c>
    </row>
    <row r="220" spans="1:18" x14ac:dyDescent="0.35">
      <c r="A220">
        <v>2</v>
      </c>
      <c r="B220" s="4" t="s">
        <v>36</v>
      </c>
      <c r="C220" t="s">
        <v>37</v>
      </c>
      <c r="D220" s="12" t="str" cm="1">
        <f t="array" ref="D220">INDEX(MData[],MATCH(1,(MData[State Abbreviation]=$B220)*(MData[Report Date]=D$6)*(MData[Preliminary or Updated]=$C$3)*(MData[Final Report]=$C$4),0),MATCH($D$5,MData[#Headers],0))</f>
        <v>Y</v>
      </c>
      <c r="E220" s="12" t="str" cm="1">
        <f t="array" ref="E220">INDEX(MData[],MATCH(1,(MData[State Abbreviation]=$B220)*(MData[Report Date]=E$6)*(MData[Preliminary or Updated]=$C$3)*(MData[Final Report]=$C$4),0),MATCH($D$5,MData[#Headers],0))</f>
        <v>Y</v>
      </c>
      <c r="F220" cm="1">
        <f t="array" ref="F220">INDEX(MData[],MATCH(1,(MData[State Abbreviation]=$B220)*(MData[Report Date]=F$218)*(MData[Preliminary or Updated]=$C$3)*(MData[Final Report]=$C$4),0),MATCH($C$2,MData[#Headers],0))</f>
        <v>216175</v>
      </c>
      <c r="G220" cm="1">
        <f t="array" ref="G220">INDEX(MData[],MATCH(1,(MData[State Abbreviation]=$B220)*(MData[Report Date]=G$218)*(MData[Preliminary or Updated]=$C$3)*(MData[Final Report]=$C$4),0),MATCH($C$2,MData[#Headers],0))</f>
        <v>217468</v>
      </c>
      <c r="H220" cm="1">
        <f t="array" ref="H220">INDEX(MData[],MATCH(1,(MData[State Abbreviation]=$B220)*(MData[Report Date]=H$218)*(MData[Preliminary or Updated]=$C$3)*(MData[Final Report]=$C$4),0),MATCH($C$2,MData[#Headers],0))</f>
        <v>217793</v>
      </c>
      <c r="I220" cm="1">
        <f t="array" ref="I220">INDEX(MData[],MATCH(1,(MData[State Abbreviation]=$B220)*(MData[Report Date]=I$218)*(MData[Preliminary or Updated]=$C$3)*(MData[Final Report]=$C$4),0),MATCH($C$2,MData[#Headers],0))</f>
        <v>218972</v>
      </c>
      <c r="J220" cm="1">
        <f t="array" ref="J220">INDEX(MData[],MATCH(1,(MData[State Abbreviation]=$B220)*(MData[Report Date]=J$218)*(MData[Preliminary or Updated]=$C$3)*(MData[Final Report]=$C$4),0),MATCH($C$2,MData[#Headers],0))</f>
        <v>220384</v>
      </c>
      <c r="K220" cm="1">
        <f t="array" ref="K220">INDEX(MData[],MATCH(1,(MData[State Abbreviation]=$B220)*(MData[Report Date]=K$218)*(MData[Preliminary or Updated]=$C$3)*(MData[Final Report]=$C$4),0),MATCH($C$2,MData[#Headers],0))</f>
        <v>221746</v>
      </c>
      <c r="L220" cm="1">
        <f t="array" ref="L220">INDEX(MData[],MATCH(1,(MData[State Abbreviation]=$B220)*(MData[Report Date]=L$218)*(MData[Preliminary or Updated]=$C$3)*(MData[Final Report]=$C$4),0),MATCH($C$2,MData[#Headers],0))</f>
        <v>223117</v>
      </c>
      <c r="M220" cm="1">
        <f t="array" ref="M220">INDEX(MData[],MATCH(1,(MData[State Abbreviation]=$B220)*(MData[Report Date]=M$218)*(MData[Preliminary or Updated]=$C$3)*(MData[Final Report]=$C$4),0),MATCH($C$2,MData[#Headers],0))</f>
        <v>221946</v>
      </c>
      <c r="N220" cm="1">
        <f t="array" ref="N220">INDEX(MData[],MATCH(1,(MData[State Abbreviation]=$B220)*(MData[Report Date]=N$218)*(MData[Preliminary or Updated]=$C$3)*(MData[Final Report]=$C$4),0),MATCH($C$2,MData[#Headers],0))</f>
        <v>221587</v>
      </c>
      <c r="O220" cm="1">
        <f t="array" ref="O220">INDEX(MData[],MATCH(1,(MData[State Abbreviation]=$B220)*(MData[Report Date]=O$218)*(MData[Preliminary or Updated]=$C$3)*(MData[Final Report]=$C$4),0),MATCH($C$2,MData[#Headers],0))</f>
        <v>221675</v>
      </c>
      <c r="P220" cm="1">
        <f t="array" ref="P220">INDEX(MData[],MATCH(1,(MData[State Abbreviation]=$B220)*(MData[Report Date]=P$218)*(MData[Preliminary or Updated]=$C$3)*(MData[Final Report]=$C$4),0),MATCH($C$2,MData[#Headers],0))</f>
        <v>222498</v>
      </c>
      <c r="Q220" cm="1">
        <f t="array" ref="Q220">INDEX(MData[],MATCH(1,(MData[State Abbreviation]=$B220)*(MData[Report Date]=Q$218)*(MData[Preliminary or Updated]=$C$3)*(MData[Final Report]=$C$4),0),MATCH($C$2,MData[#Headers],0))</f>
        <v>223065</v>
      </c>
      <c r="R220" s="15">
        <f t="shared" ref="R220:R269" si="5">AVERAGE(F220:Q220)</f>
        <v>220535.5</v>
      </c>
    </row>
    <row r="221" spans="1:18" x14ac:dyDescent="0.35">
      <c r="A221">
        <v>3</v>
      </c>
      <c r="B221" s="4" t="s">
        <v>42</v>
      </c>
      <c r="C221" t="s">
        <v>43</v>
      </c>
      <c r="D221" s="12" t="str" cm="1">
        <f t="array" ref="D221">INDEX(MData[],MATCH(1,(MData[State Abbreviation]=$B221)*(MData[Report Date]=D$6)*(MData[Preliminary or Updated]=$C$3)*(MData[Final Report]=$C$4),0),MATCH($D$5,MData[#Headers],0))</f>
        <v>Y</v>
      </c>
      <c r="E221" s="12" t="str" cm="1">
        <f t="array" ref="E221">INDEX(MData[],MATCH(1,(MData[State Abbreviation]=$B221)*(MData[Report Date]=E$6)*(MData[Preliminary or Updated]=$C$3)*(MData[Final Report]=$C$4),0),MATCH($D$5,MData[#Headers],0))</f>
        <v>Y</v>
      </c>
      <c r="F221" cm="1">
        <f t="array" ref="F221">INDEX(MData[],MATCH(1,(MData[State Abbreviation]=$B221)*(MData[Report Date]=F$218)*(MData[Preliminary or Updated]=$C$3)*(MData[Final Report]=$C$4),0),MATCH($C$2,MData[#Headers],0))</f>
        <v>1701450</v>
      </c>
      <c r="G221" cm="1">
        <f t="array" ref="G221">INDEX(MData[],MATCH(1,(MData[State Abbreviation]=$B221)*(MData[Report Date]=G$218)*(MData[Preliminary or Updated]=$C$3)*(MData[Final Report]=$C$4),0),MATCH($C$2,MData[#Headers],0))</f>
        <v>1701411</v>
      </c>
      <c r="H221" cm="1">
        <f t="array" ref="H221">INDEX(MData[],MATCH(1,(MData[State Abbreviation]=$B221)*(MData[Report Date]=H$218)*(MData[Preliminary or Updated]=$C$3)*(MData[Final Report]=$C$4),0),MATCH($C$2,MData[#Headers],0))</f>
        <v>1703074</v>
      </c>
      <c r="I221" cm="1">
        <f t="array" ref="I221">INDEX(MData[],MATCH(1,(MData[State Abbreviation]=$B221)*(MData[Report Date]=I$218)*(MData[Preliminary or Updated]=$C$3)*(MData[Final Report]=$C$4),0),MATCH($C$2,MData[#Headers],0))</f>
        <v>1702739</v>
      </c>
      <c r="J221" cm="1">
        <f t="array" ref="J221">INDEX(MData[],MATCH(1,(MData[State Abbreviation]=$B221)*(MData[Report Date]=J$218)*(MData[Preliminary or Updated]=$C$3)*(MData[Final Report]=$C$4),0),MATCH($C$2,MData[#Headers],0))</f>
        <v>1697945</v>
      </c>
      <c r="K221" cm="1">
        <f t="array" ref="K221">INDEX(MData[],MATCH(1,(MData[State Abbreviation]=$B221)*(MData[Report Date]=K$218)*(MData[Preliminary or Updated]=$C$3)*(MData[Final Report]=$C$4),0),MATCH($C$2,MData[#Headers],0))</f>
        <v>1705679</v>
      </c>
      <c r="L221" cm="1">
        <f t="array" ref="L221">INDEX(MData[],MATCH(1,(MData[State Abbreviation]=$B221)*(MData[Report Date]=L$218)*(MData[Preliminary or Updated]=$C$3)*(MData[Final Report]=$C$4),0),MATCH($C$2,MData[#Headers],0))</f>
        <v>1715655</v>
      </c>
      <c r="M221" cm="1">
        <f t="array" ref="M221">INDEX(MData[],MATCH(1,(MData[State Abbreviation]=$B221)*(MData[Report Date]=M$218)*(MData[Preliminary or Updated]=$C$3)*(MData[Final Report]=$C$4),0),MATCH($C$2,MData[#Headers],0))</f>
        <v>1722540</v>
      </c>
      <c r="N221" cm="1">
        <f t="array" ref="N221">INDEX(MData[],MATCH(1,(MData[State Abbreviation]=$B221)*(MData[Report Date]=N$218)*(MData[Preliminary or Updated]=$C$3)*(MData[Final Report]=$C$4),0),MATCH($C$2,MData[#Headers],0))</f>
        <v>1725477</v>
      </c>
      <c r="O221" cm="1">
        <f t="array" ref="O221">INDEX(MData[],MATCH(1,(MData[State Abbreviation]=$B221)*(MData[Report Date]=O$218)*(MData[Preliminary or Updated]=$C$3)*(MData[Final Report]=$C$4),0),MATCH($C$2,MData[#Headers],0))</f>
        <v>1719616</v>
      </c>
      <c r="P221" cm="1">
        <f t="array" ref="P221">INDEX(MData[],MATCH(1,(MData[State Abbreviation]=$B221)*(MData[Report Date]=P$218)*(MData[Preliminary or Updated]=$C$3)*(MData[Final Report]=$C$4),0),MATCH($C$2,MData[#Headers],0))</f>
        <v>1716801</v>
      </c>
      <c r="Q221" cm="1">
        <f t="array" ref="Q221">INDEX(MData[],MATCH(1,(MData[State Abbreviation]=$B221)*(MData[Report Date]=Q$218)*(MData[Preliminary or Updated]=$C$3)*(MData[Final Report]=$C$4),0),MATCH($C$2,MData[#Headers],0))</f>
        <v>1708073</v>
      </c>
      <c r="R221" s="15">
        <f t="shared" si="5"/>
        <v>1710038.3333333333</v>
      </c>
    </row>
    <row r="222" spans="1:18" x14ac:dyDescent="0.35">
      <c r="A222">
        <v>4</v>
      </c>
      <c r="B222" s="4" t="s">
        <v>45</v>
      </c>
      <c r="C222" t="s">
        <v>46</v>
      </c>
      <c r="D222" s="12" t="str" cm="1">
        <f t="array" ref="D222">INDEX(MData[],MATCH(1,(MData[State Abbreviation]=$B222)*(MData[Report Date]=D$6)*(MData[Preliminary or Updated]=$C$3)*(MData[Final Report]=$C$4),0),MATCH($D$5,MData[#Headers],0))</f>
        <v>Y</v>
      </c>
      <c r="E222" s="12" t="str" cm="1">
        <f t="array" ref="E222">INDEX(MData[],MATCH(1,(MData[State Abbreviation]=$B222)*(MData[Report Date]=E$6)*(MData[Preliminary or Updated]=$C$3)*(MData[Final Report]=$C$4),0),MATCH($D$5,MData[#Headers],0))</f>
        <v>Y</v>
      </c>
      <c r="F222" cm="1">
        <f t="array" ref="F222">INDEX(MData[],MATCH(1,(MData[State Abbreviation]=$B222)*(MData[Report Date]=F$218)*(MData[Preliminary or Updated]=$C$3)*(MData[Final Report]=$C$4),0),MATCH($C$2,MData[#Headers],0))</f>
        <v>791648</v>
      </c>
      <c r="G222" cm="1">
        <f t="array" ref="G222">INDEX(MData[],MATCH(1,(MData[State Abbreviation]=$B222)*(MData[Report Date]=G$218)*(MData[Preliminary or Updated]=$C$3)*(MData[Final Report]=$C$4),0),MATCH($C$2,MData[#Headers],0))</f>
        <v>790831</v>
      </c>
      <c r="H222" cm="1">
        <f t="array" ref="H222">INDEX(MData[],MATCH(1,(MData[State Abbreviation]=$B222)*(MData[Report Date]=H$218)*(MData[Preliminary or Updated]=$C$3)*(MData[Final Report]=$C$4),0),MATCH($C$2,MData[#Headers],0))</f>
        <v>793914</v>
      </c>
      <c r="I222" cm="1">
        <f t="array" ref="I222">INDEX(MData[],MATCH(1,(MData[State Abbreviation]=$B222)*(MData[Report Date]=I$218)*(MData[Preliminary or Updated]=$C$3)*(MData[Final Report]=$C$4),0),MATCH($C$2,MData[#Headers],0))</f>
        <v>798105</v>
      </c>
      <c r="J222" cm="1">
        <f t="array" ref="J222">INDEX(MData[],MATCH(1,(MData[State Abbreviation]=$B222)*(MData[Report Date]=J$218)*(MData[Preliminary or Updated]=$C$3)*(MData[Final Report]=$C$4),0),MATCH($C$2,MData[#Headers],0))</f>
        <v>795017</v>
      </c>
      <c r="K222" cm="1">
        <f t="array" ref="K222">INDEX(MData[],MATCH(1,(MData[State Abbreviation]=$B222)*(MData[Report Date]=K$218)*(MData[Preliminary or Updated]=$C$3)*(MData[Final Report]=$C$4),0),MATCH($C$2,MData[#Headers],0))</f>
        <v>794025</v>
      </c>
      <c r="L222" cm="1">
        <f t="array" ref="L222">INDEX(MData[],MATCH(1,(MData[State Abbreviation]=$B222)*(MData[Report Date]=L$218)*(MData[Preliminary or Updated]=$C$3)*(MData[Final Report]=$C$4),0),MATCH($C$2,MData[#Headers],0))</f>
        <v>798044</v>
      </c>
      <c r="M222" cm="1">
        <f t="array" ref="M222">INDEX(MData[],MATCH(1,(MData[State Abbreviation]=$B222)*(MData[Report Date]=M$218)*(MData[Preliminary or Updated]=$C$3)*(MData[Final Report]=$C$4),0),MATCH($C$2,MData[#Headers],0))</f>
        <v>798839</v>
      </c>
      <c r="N222" cm="1">
        <f t="array" ref="N222">INDEX(MData[],MATCH(1,(MData[State Abbreviation]=$B222)*(MData[Report Date]=N$218)*(MData[Preliminary or Updated]=$C$3)*(MData[Final Report]=$C$4),0),MATCH($C$2,MData[#Headers],0))</f>
        <v>800799</v>
      </c>
      <c r="O222" cm="1">
        <f t="array" ref="O222">INDEX(MData[],MATCH(1,(MData[State Abbreviation]=$B222)*(MData[Report Date]=O$218)*(MData[Preliminary or Updated]=$C$3)*(MData[Final Report]=$C$4),0),MATCH($C$2,MData[#Headers],0))</f>
        <v>804662</v>
      </c>
      <c r="P222" cm="1">
        <f t="array" ref="P222">INDEX(MData[],MATCH(1,(MData[State Abbreviation]=$B222)*(MData[Report Date]=P$218)*(MData[Preliminary or Updated]=$C$3)*(MData[Final Report]=$C$4),0),MATCH($C$2,MData[#Headers],0))</f>
        <v>802473</v>
      </c>
      <c r="Q222" cm="1">
        <f t="array" ref="Q222">INDEX(MData[],MATCH(1,(MData[State Abbreviation]=$B222)*(MData[Report Date]=Q$218)*(MData[Preliminary or Updated]=$C$3)*(MData[Final Report]=$C$4),0),MATCH($C$2,MData[#Headers],0))</f>
        <v>811360</v>
      </c>
      <c r="R222" s="15">
        <f t="shared" si="5"/>
        <v>798309.75</v>
      </c>
    </row>
    <row r="223" spans="1:18" x14ac:dyDescent="0.35">
      <c r="A223">
        <v>5</v>
      </c>
      <c r="B223" s="4" t="s">
        <v>47</v>
      </c>
      <c r="C223" t="s">
        <v>48</v>
      </c>
      <c r="D223" s="12" t="str" cm="1">
        <f t="array" ref="D223">INDEX(MData[],MATCH(1,(MData[State Abbreviation]=$B223)*(MData[Report Date]=D$6)*(MData[Preliminary or Updated]=$C$3)*(MData[Final Report]=$C$4),0),MATCH($D$5,MData[#Headers],0))</f>
        <v>Y</v>
      </c>
      <c r="E223" s="12" t="str" cm="1">
        <f t="array" ref="E223">INDEX(MData[],MATCH(1,(MData[State Abbreviation]=$B223)*(MData[Report Date]=E$6)*(MData[Preliminary or Updated]=$C$3)*(MData[Final Report]=$C$4),0),MATCH($D$5,MData[#Headers],0))</f>
        <v>Y</v>
      </c>
      <c r="F223" cm="1">
        <f t="array" ref="F223">INDEX(MData[],MATCH(1,(MData[State Abbreviation]=$B223)*(MData[Report Date]=F$218)*(MData[Preliminary or Updated]=$C$3)*(MData[Final Report]=$C$4),0),MATCH($C$2,MData[#Headers],0))</f>
        <v>11914394</v>
      </c>
      <c r="G223" cm="1">
        <f t="array" ref="G223">INDEX(MData[],MATCH(1,(MData[State Abbreviation]=$B223)*(MData[Report Date]=G$218)*(MData[Preliminary or Updated]=$C$3)*(MData[Final Report]=$C$4),0),MATCH($C$2,MData[#Headers],0))</f>
        <v>11884268</v>
      </c>
      <c r="H223" cm="1">
        <f t="array" ref="H223">INDEX(MData[],MATCH(1,(MData[State Abbreviation]=$B223)*(MData[Report Date]=H$218)*(MData[Preliminary or Updated]=$C$3)*(MData[Final Report]=$C$4),0),MATCH($C$2,MData[#Headers],0))</f>
        <v>11874143</v>
      </c>
      <c r="I223" cm="1">
        <f t="array" ref="I223">INDEX(MData[],MATCH(1,(MData[State Abbreviation]=$B223)*(MData[Report Date]=I$218)*(MData[Preliminary or Updated]=$C$3)*(MData[Final Report]=$C$4),0),MATCH($C$2,MData[#Headers],0))</f>
        <v>11824373</v>
      </c>
      <c r="J223" cm="1">
        <f t="array" ref="J223">INDEX(MData[],MATCH(1,(MData[State Abbreviation]=$B223)*(MData[Report Date]=J$218)*(MData[Preliminary or Updated]=$C$3)*(MData[Final Report]=$C$4),0),MATCH($C$2,MData[#Headers],0))</f>
        <v>11798654</v>
      </c>
      <c r="K223" cm="1">
        <f t="array" ref="K223">INDEX(MData[],MATCH(1,(MData[State Abbreviation]=$B223)*(MData[Report Date]=K$218)*(MData[Preliminary or Updated]=$C$3)*(MData[Final Report]=$C$4),0),MATCH($C$2,MData[#Headers],0))</f>
        <v>11744007</v>
      </c>
      <c r="L223" cm="1">
        <f t="array" ref="L223">INDEX(MData[],MATCH(1,(MData[State Abbreviation]=$B223)*(MData[Report Date]=L$218)*(MData[Preliminary or Updated]=$C$3)*(MData[Final Report]=$C$4),0),MATCH($C$2,MData[#Headers],0))</f>
        <v>11743500</v>
      </c>
      <c r="M223" cm="1">
        <f t="array" ref="M223">INDEX(MData[],MATCH(1,(MData[State Abbreviation]=$B223)*(MData[Report Date]=M$218)*(MData[Preliminary or Updated]=$C$3)*(MData[Final Report]=$C$4),0),MATCH($C$2,MData[#Headers],0))</f>
        <v>11752681</v>
      </c>
      <c r="N223" cm="1">
        <f t="array" ref="N223">INDEX(MData[],MATCH(1,(MData[State Abbreviation]=$B223)*(MData[Report Date]=N$218)*(MData[Preliminary or Updated]=$C$3)*(MData[Final Report]=$C$4),0),MATCH($C$2,MData[#Headers],0))</f>
        <v>11728031</v>
      </c>
      <c r="O223" cm="1">
        <f t="array" ref="O223">INDEX(MData[],MATCH(1,(MData[State Abbreviation]=$B223)*(MData[Report Date]=O$218)*(MData[Preliminary or Updated]=$C$3)*(MData[Final Report]=$C$4),0),MATCH($C$2,MData[#Headers],0))</f>
        <v>11697526</v>
      </c>
      <c r="P223" cm="1">
        <f t="array" ref="P223">INDEX(MData[],MATCH(1,(MData[State Abbreviation]=$B223)*(MData[Report Date]=P$218)*(MData[Preliminary or Updated]=$C$3)*(MData[Final Report]=$C$4),0),MATCH($C$2,MData[#Headers],0))</f>
        <v>11622664</v>
      </c>
      <c r="Q223" cm="1">
        <f t="array" ref="Q223">INDEX(MData[],MATCH(1,(MData[State Abbreviation]=$B223)*(MData[Report Date]=Q$218)*(MData[Preliminary or Updated]=$C$3)*(MData[Final Report]=$C$4),0),MATCH($C$2,MData[#Headers],0))</f>
        <v>11588323</v>
      </c>
      <c r="R223" s="15">
        <f t="shared" si="5"/>
        <v>11764380.333333334</v>
      </c>
    </row>
    <row r="224" spans="1:18" x14ac:dyDescent="0.35">
      <c r="A224">
        <v>6</v>
      </c>
      <c r="B224" s="4" t="s">
        <v>54</v>
      </c>
      <c r="C224" t="s">
        <v>55</v>
      </c>
      <c r="D224" s="12" t="str" cm="1">
        <f t="array" ref="D224">INDEX(MData[],MATCH(1,(MData[State Abbreviation]=$B224)*(MData[Report Date]=D$6)*(MData[Preliminary or Updated]=$C$3)*(MData[Final Report]=$C$4),0),MATCH($D$5,MData[#Headers],0))</f>
        <v>Y</v>
      </c>
      <c r="E224" s="12" t="str" cm="1">
        <f t="array" ref="E224">INDEX(MData[],MATCH(1,(MData[State Abbreviation]=$B224)*(MData[Report Date]=E$6)*(MData[Preliminary or Updated]=$C$3)*(MData[Final Report]=$C$4),0),MATCH($D$5,MData[#Headers],0))</f>
        <v>Y</v>
      </c>
      <c r="F224" cm="1">
        <f t="array" ref="F224">INDEX(MData[],MATCH(1,(MData[State Abbreviation]=$B224)*(MData[Report Date]=F$218)*(MData[Preliminary or Updated]=$C$3)*(MData[Final Report]=$C$4),0),MATCH($C$2,MData[#Headers],0))</f>
        <v>1310744</v>
      </c>
      <c r="G224" cm="1">
        <f t="array" ref="G224">INDEX(MData[],MATCH(1,(MData[State Abbreviation]=$B224)*(MData[Report Date]=G$218)*(MData[Preliminary or Updated]=$C$3)*(MData[Final Report]=$C$4),0),MATCH($C$2,MData[#Headers],0))</f>
        <v>1308718</v>
      </c>
      <c r="H224" cm="1">
        <f t="array" ref="H224">INDEX(MData[],MATCH(1,(MData[State Abbreviation]=$B224)*(MData[Report Date]=H$218)*(MData[Preliminary or Updated]=$C$3)*(MData[Final Report]=$C$4),0),MATCH($C$2,MData[#Headers],0))</f>
        <v>1301526</v>
      </c>
      <c r="I224" cm="1">
        <f t="array" ref="I224">INDEX(MData[],MATCH(1,(MData[State Abbreviation]=$B224)*(MData[Report Date]=I$218)*(MData[Preliminary or Updated]=$C$3)*(MData[Final Report]=$C$4),0),MATCH($C$2,MData[#Headers],0))</f>
        <v>1290326</v>
      </c>
      <c r="J224" cm="1">
        <f t="array" ref="J224">INDEX(MData[],MATCH(1,(MData[State Abbreviation]=$B224)*(MData[Report Date]=J$218)*(MData[Preliminary or Updated]=$C$3)*(MData[Final Report]=$C$4),0),MATCH($C$2,MData[#Headers],0))</f>
        <v>1290573</v>
      </c>
      <c r="K224" cm="1">
        <f t="array" ref="K224">INDEX(MData[],MATCH(1,(MData[State Abbreviation]=$B224)*(MData[Report Date]=K$218)*(MData[Preliminary or Updated]=$C$3)*(MData[Final Report]=$C$4),0),MATCH($C$2,MData[#Headers],0))</f>
        <v>1287236</v>
      </c>
      <c r="L224" cm="1">
        <f t="array" ref="L224">INDEX(MData[],MATCH(1,(MData[State Abbreviation]=$B224)*(MData[Report Date]=L$218)*(MData[Preliminary or Updated]=$C$3)*(MData[Final Report]=$C$4),0),MATCH($C$2,MData[#Headers],0))</f>
        <v>1280142</v>
      </c>
      <c r="M224" cm="1">
        <f t="array" ref="M224">INDEX(MData[],MATCH(1,(MData[State Abbreviation]=$B224)*(MData[Report Date]=M$218)*(MData[Preliminary or Updated]=$C$3)*(MData[Final Report]=$C$4),0),MATCH($C$2,MData[#Headers],0))</f>
        <v>1282442</v>
      </c>
      <c r="N224" cm="1">
        <f t="array" ref="N224">INDEX(MData[],MATCH(1,(MData[State Abbreviation]=$B224)*(MData[Report Date]=N$218)*(MData[Preliminary or Updated]=$C$3)*(MData[Final Report]=$C$4),0),MATCH($C$2,MData[#Headers],0))</f>
        <v>1282653</v>
      </c>
      <c r="O224" cm="1">
        <f t="array" ref="O224">INDEX(MData[],MATCH(1,(MData[State Abbreviation]=$B224)*(MData[Report Date]=O$218)*(MData[Preliminary or Updated]=$C$3)*(MData[Final Report]=$C$4),0),MATCH($C$2,MData[#Headers],0))</f>
        <v>1279668</v>
      </c>
      <c r="P224" cm="1">
        <f t="array" ref="P224">INDEX(MData[],MATCH(1,(MData[State Abbreviation]=$B224)*(MData[Report Date]=P$218)*(MData[Preliminary or Updated]=$C$3)*(MData[Final Report]=$C$4),0),MATCH($C$2,MData[#Headers],0))</f>
        <v>1281127</v>
      </c>
      <c r="Q224" cm="1">
        <f t="array" ref="Q224">INDEX(MData[],MATCH(1,(MData[State Abbreviation]=$B224)*(MData[Report Date]=Q$218)*(MData[Preliminary or Updated]=$C$3)*(MData[Final Report]=$C$4),0),MATCH($C$2,MData[#Headers],0))</f>
        <v>1275430</v>
      </c>
      <c r="R224" s="15">
        <f t="shared" si="5"/>
        <v>1289215.4166666667</v>
      </c>
    </row>
    <row r="225" spans="1:18" x14ac:dyDescent="0.35">
      <c r="A225">
        <v>7</v>
      </c>
      <c r="B225" s="4" t="s">
        <v>56</v>
      </c>
      <c r="C225" t="s">
        <v>57</v>
      </c>
      <c r="D225" s="12" t="str" cm="1">
        <f t="array" ref="D225">INDEX(MData[],MATCH(1,(MData[State Abbreviation]=$B225)*(MData[Report Date]=D$6)*(MData[Preliminary or Updated]=$C$3)*(MData[Final Report]=$C$4),0),MATCH($D$5,MData[#Headers],0))</f>
        <v>Y</v>
      </c>
      <c r="E225" s="12" t="str" cm="1">
        <f t="array" ref="E225">INDEX(MData[],MATCH(1,(MData[State Abbreviation]=$B225)*(MData[Report Date]=E$6)*(MData[Preliminary or Updated]=$C$3)*(MData[Final Report]=$C$4),0),MATCH($D$5,MData[#Headers],0))</f>
        <v>Y</v>
      </c>
      <c r="F225" cm="1">
        <f t="array" ref="F225">INDEX(MData[],MATCH(1,(MData[State Abbreviation]=$B225)*(MData[Report Date]=F$218)*(MData[Preliminary or Updated]=$C$3)*(MData[Final Report]=$C$4),0),MATCH($C$2,MData[#Headers],0))</f>
        <v>861977</v>
      </c>
      <c r="G225" cm="1">
        <f t="array" ref="G225">INDEX(MData[],MATCH(1,(MData[State Abbreviation]=$B225)*(MData[Report Date]=G$218)*(MData[Preliminary or Updated]=$C$3)*(MData[Final Report]=$C$4),0),MATCH($C$2,MData[#Headers],0))</f>
        <v>862725</v>
      </c>
      <c r="H225" cm="1">
        <f t="array" ref="H225">INDEX(MData[],MATCH(1,(MData[State Abbreviation]=$B225)*(MData[Report Date]=H$218)*(MData[Preliminary or Updated]=$C$3)*(MData[Final Report]=$C$4),0),MATCH($C$2,MData[#Headers],0))</f>
        <v>867305</v>
      </c>
      <c r="I225" cm="1">
        <f t="array" ref="I225">INDEX(MData[],MATCH(1,(MData[State Abbreviation]=$B225)*(MData[Report Date]=I$218)*(MData[Preliminary or Updated]=$C$3)*(MData[Final Report]=$C$4),0),MATCH($C$2,MData[#Headers],0))</f>
        <v>863051</v>
      </c>
      <c r="J225" cm="1">
        <f t="array" ref="J225">INDEX(MData[],MATCH(1,(MData[State Abbreviation]=$B225)*(MData[Report Date]=J$218)*(MData[Preliminary or Updated]=$C$3)*(MData[Final Report]=$C$4),0),MATCH($C$2,MData[#Headers],0))</f>
        <v>862405</v>
      </c>
      <c r="K225" cm="1">
        <f t="array" ref="K225">INDEX(MData[],MATCH(1,(MData[State Abbreviation]=$B225)*(MData[Report Date]=K$218)*(MData[Preliminary or Updated]=$C$3)*(MData[Final Report]=$C$4),0),MATCH($C$2,MData[#Headers],0))</f>
        <v>858543</v>
      </c>
      <c r="L225" cm="1">
        <f t="array" ref="L225">INDEX(MData[],MATCH(1,(MData[State Abbreviation]=$B225)*(MData[Report Date]=L$218)*(MData[Preliminary or Updated]=$C$3)*(MData[Final Report]=$C$4),0),MATCH($C$2,MData[#Headers],0))</f>
        <v>857415</v>
      </c>
      <c r="M225" cm="1">
        <f t="array" ref="M225">INDEX(MData[],MATCH(1,(MData[State Abbreviation]=$B225)*(MData[Report Date]=M$218)*(MData[Preliminary or Updated]=$C$3)*(MData[Final Report]=$C$4),0),MATCH($C$2,MData[#Headers],0))</f>
        <v>855505</v>
      </c>
      <c r="N225" cm="1">
        <f t="array" ref="N225">INDEX(MData[],MATCH(1,(MData[State Abbreviation]=$B225)*(MData[Report Date]=N$218)*(MData[Preliminary or Updated]=$C$3)*(MData[Final Report]=$C$4),0),MATCH($C$2,MData[#Headers],0))</f>
        <v>855043</v>
      </c>
      <c r="O225" cm="1">
        <f t="array" ref="O225">INDEX(MData[],MATCH(1,(MData[State Abbreviation]=$B225)*(MData[Report Date]=O$218)*(MData[Preliminary or Updated]=$C$3)*(MData[Final Report]=$C$4),0),MATCH($C$2,MData[#Headers],0))</f>
        <v>851428</v>
      </c>
      <c r="P225" cm="1">
        <f t="array" ref="P225">INDEX(MData[],MATCH(1,(MData[State Abbreviation]=$B225)*(MData[Report Date]=P$218)*(MData[Preliminary or Updated]=$C$3)*(MData[Final Report]=$C$4),0),MATCH($C$2,MData[#Headers],0))</f>
        <v>847287</v>
      </c>
      <c r="Q225" cm="1">
        <f t="array" ref="Q225">INDEX(MData[],MATCH(1,(MData[State Abbreviation]=$B225)*(MData[Report Date]=Q$218)*(MData[Preliminary or Updated]=$C$3)*(MData[Final Report]=$C$4),0),MATCH($C$2,MData[#Headers],0))</f>
        <v>850657</v>
      </c>
      <c r="R225" s="15">
        <f t="shared" si="5"/>
        <v>857778.41666666663</v>
      </c>
    </row>
    <row r="226" spans="1:18" x14ac:dyDescent="0.35">
      <c r="A226">
        <v>8</v>
      </c>
      <c r="B226" s="4" t="s">
        <v>70</v>
      </c>
      <c r="C226" t="s">
        <v>71</v>
      </c>
      <c r="D226" s="12" t="str" cm="1">
        <f t="array" ref="D226">INDEX(MData[],MATCH(1,(MData[State Abbreviation]=$B226)*(MData[Report Date]=D$6)*(MData[Preliminary or Updated]=$C$3)*(MData[Final Report]=$C$4),0),MATCH($D$5,MData[#Headers],0))</f>
        <v>Y</v>
      </c>
      <c r="E226" s="12" t="str" cm="1">
        <f t="array" ref="E226">INDEX(MData[],MATCH(1,(MData[State Abbreviation]=$B226)*(MData[Report Date]=E$6)*(MData[Preliminary or Updated]=$C$3)*(MData[Final Report]=$C$4),0),MATCH($D$5,MData[#Headers],0))</f>
        <v>Y</v>
      </c>
      <c r="F226" cm="1">
        <f t="array" ref="F226">INDEX(MData[],MATCH(1,(MData[State Abbreviation]=$B226)*(MData[Report Date]=F$218)*(MData[Preliminary or Updated]=$C$3)*(MData[Final Report]=$C$4),0),MATCH($C$2,MData[#Headers],0))</f>
        <v>232614</v>
      </c>
      <c r="G226" cm="1">
        <f t="array" ref="G226">INDEX(MData[],MATCH(1,(MData[State Abbreviation]=$B226)*(MData[Report Date]=G$218)*(MData[Preliminary or Updated]=$C$3)*(MData[Final Report]=$C$4),0),MATCH($C$2,MData[#Headers],0))</f>
        <v>232772</v>
      </c>
      <c r="H226" cm="1">
        <f t="array" ref="H226">INDEX(MData[],MATCH(1,(MData[State Abbreviation]=$B226)*(MData[Report Date]=H$218)*(MData[Preliminary or Updated]=$C$3)*(MData[Final Report]=$C$4),0),MATCH($C$2,MData[#Headers],0))</f>
        <v>232357</v>
      </c>
      <c r="I226" cm="1">
        <f t="array" ref="I226">INDEX(MData[],MATCH(1,(MData[State Abbreviation]=$B226)*(MData[Report Date]=I$218)*(MData[Preliminary or Updated]=$C$3)*(MData[Final Report]=$C$4),0),MATCH($C$2,MData[#Headers],0))</f>
        <v>231788</v>
      </c>
      <c r="J226" cm="1">
        <f t="array" ref="J226">INDEX(MData[],MATCH(1,(MData[State Abbreviation]=$B226)*(MData[Report Date]=J$218)*(MData[Preliminary or Updated]=$C$3)*(MData[Final Report]=$C$4),0),MATCH($C$2,MData[#Headers],0))</f>
        <v>231598</v>
      </c>
      <c r="K226" cm="1">
        <f t="array" ref="K226">INDEX(MData[],MATCH(1,(MData[State Abbreviation]=$B226)*(MData[Report Date]=K$218)*(MData[Preliminary or Updated]=$C$3)*(MData[Final Report]=$C$4),0),MATCH($C$2,MData[#Headers],0))</f>
        <v>230930</v>
      </c>
      <c r="L226" cm="1">
        <f t="array" ref="L226">INDEX(MData[],MATCH(1,(MData[State Abbreviation]=$B226)*(MData[Report Date]=L$218)*(MData[Preliminary or Updated]=$C$3)*(MData[Final Report]=$C$4),0),MATCH($C$2,MData[#Headers],0))</f>
        <v>231586</v>
      </c>
      <c r="M226" cm="1">
        <f t="array" ref="M226">INDEX(MData[],MATCH(1,(MData[State Abbreviation]=$B226)*(MData[Report Date]=M$218)*(MData[Preliminary or Updated]=$C$3)*(MData[Final Report]=$C$4),0),MATCH($C$2,MData[#Headers],0))</f>
        <v>231674</v>
      </c>
      <c r="N226" cm="1">
        <f t="array" ref="N226">INDEX(MData[],MATCH(1,(MData[State Abbreviation]=$B226)*(MData[Report Date]=N$218)*(MData[Preliminary or Updated]=$C$3)*(MData[Final Report]=$C$4),0),MATCH($C$2,MData[#Headers],0))</f>
        <v>231251</v>
      </c>
      <c r="O226" cm="1">
        <f t="array" ref="O226">INDEX(MData[],MATCH(1,(MData[State Abbreviation]=$B226)*(MData[Report Date]=O$218)*(MData[Preliminary or Updated]=$C$3)*(MData[Final Report]=$C$4),0),MATCH($C$2,MData[#Headers],0))</f>
        <v>230969</v>
      </c>
      <c r="P226" cm="1">
        <f t="array" ref="P226">INDEX(MData[],MATCH(1,(MData[State Abbreviation]=$B226)*(MData[Report Date]=P$218)*(MData[Preliminary or Updated]=$C$3)*(MData[Final Report]=$C$4),0),MATCH($C$2,MData[#Headers],0))</f>
        <v>231026</v>
      </c>
      <c r="Q226" cm="1">
        <f t="array" ref="Q226">INDEX(MData[],MATCH(1,(MData[State Abbreviation]=$B226)*(MData[Report Date]=Q$218)*(MData[Preliminary or Updated]=$C$3)*(MData[Final Report]=$C$4),0),MATCH($C$2,MData[#Headers],0))</f>
        <v>231285</v>
      </c>
      <c r="R226" s="15">
        <f t="shared" si="5"/>
        <v>231654.16666666666</v>
      </c>
    </row>
    <row r="227" spans="1:18" x14ac:dyDescent="0.35">
      <c r="A227">
        <v>9</v>
      </c>
      <c r="B227" s="4" t="s">
        <v>72</v>
      </c>
      <c r="C227" t="s">
        <v>73</v>
      </c>
      <c r="D227" s="12" t="str" cm="1">
        <f t="array" ref="D227">INDEX(MData[],MATCH(1,(MData[State Abbreviation]=$B227)*(MData[Report Date]=D$6)*(MData[Preliminary or Updated]=$C$3)*(MData[Final Report]=$C$4),0),MATCH($D$5,MData[#Headers],0))</f>
        <v>Y</v>
      </c>
      <c r="E227" s="12" t="str" cm="1">
        <f t="array" ref="E227">INDEX(MData[],MATCH(1,(MData[State Abbreviation]=$B227)*(MData[Report Date]=E$6)*(MData[Preliminary or Updated]=$C$3)*(MData[Final Report]=$C$4),0),MATCH($D$5,MData[#Headers],0))</f>
        <v>Y</v>
      </c>
      <c r="F227" cm="1">
        <f t="array" ref="F227">INDEX(MData[],MATCH(1,(MData[State Abbreviation]=$B227)*(MData[Report Date]=F$218)*(MData[Preliminary or Updated]=$C$3)*(MData[Final Report]=$C$4),0),MATCH($C$2,MData[#Headers],0))</f>
        <v>253658</v>
      </c>
      <c r="G227" cm="1">
        <f t="array" ref="G227">INDEX(MData[],MATCH(1,(MData[State Abbreviation]=$B227)*(MData[Report Date]=G$218)*(MData[Preliminary or Updated]=$C$3)*(MData[Final Report]=$C$4),0),MATCH($C$2,MData[#Headers],0))</f>
        <v>253823</v>
      </c>
      <c r="H227" cm="1">
        <f t="array" ref="H227">INDEX(MData[],MATCH(1,(MData[State Abbreviation]=$B227)*(MData[Report Date]=H$218)*(MData[Preliminary or Updated]=$C$3)*(MData[Final Report]=$C$4),0),MATCH($C$2,MData[#Headers],0))</f>
        <v>254384</v>
      </c>
      <c r="I227" cm="1">
        <f t="array" ref="I227">INDEX(MData[],MATCH(1,(MData[State Abbreviation]=$B227)*(MData[Report Date]=I$218)*(MData[Preliminary or Updated]=$C$3)*(MData[Final Report]=$C$4),0),MATCH($C$2,MData[#Headers],0))</f>
        <v>254683</v>
      </c>
      <c r="J227" cm="1">
        <f t="array" ref="J227">INDEX(MData[],MATCH(1,(MData[State Abbreviation]=$B227)*(MData[Report Date]=J$218)*(MData[Preliminary or Updated]=$C$3)*(MData[Final Report]=$C$4),0),MATCH($C$2,MData[#Headers],0))</f>
        <v>254935</v>
      </c>
      <c r="K227" cm="1">
        <f t="array" ref="K227">INDEX(MData[],MATCH(1,(MData[State Abbreviation]=$B227)*(MData[Report Date]=K$218)*(MData[Preliminary or Updated]=$C$3)*(MData[Final Report]=$C$4),0),MATCH($C$2,MData[#Headers],0))</f>
        <v>254774</v>
      </c>
      <c r="L227" cm="1">
        <f t="array" ref="L227">INDEX(MData[],MATCH(1,(MData[State Abbreviation]=$B227)*(MData[Report Date]=L$218)*(MData[Preliminary or Updated]=$C$3)*(MData[Final Report]=$C$4),0),MATCH($C$2,MData[#Headers],0))</f>
        <v>256101</v>
      </c>
      <c r="M227" cm="1">
        <f t="array" ref="M227">INDEX(MData[],MATCH(1,(MData[State Abbreviation]=$B227)*(MData[Report Date]=M$218)*(MData[Preliminary or Updated]=$C$3)*(MData[Final Report]=$C$4),0),MATCH($C$2,MData[#Headers],0))</f>
        <v>255952</v>
      </c>
      <c r="N227" cm="1">
        <f t="array" ref="N227">INDEX(MData[],MATCH(1,(MData[State Abbreviation]=$B227)*(MData[Report Date]=N$218)*(MData[Preliminary or Updated]=$C$3)*(MData[Final Report]=$C$4),0),MATCH($C$2,MData[#Headers],0))</f>
        <v>252102</v>
      </c>
      <c r="O227" cm="1">
        <f t="array" ref="O227">INDEX(MData[],MATCH(1,(MData[State Abbreviation]=$B227)*(MData[Report Date]=O$218)*(MData[Preliminary or Updated]=$C$3)*(MData[Final Report]=$C$4),0),MATCH($C$2,MData[#Headers],0))</f>
        <v>253818</v>
      </c>
      <c r="P227" cm="1">
        <f t="array" ref="P227">INDEX(MData[],MATCH(1,(MData[State Abbreviation]=$B227)*(MData[Report Date]=P$218)*(MData[Preliminary or Updated]=$C$3)*(MData[Final Report]=$C$4),0),MATCH($C$2,MData[#Headers],0))</f>
        <v>254018</v>
      </c>
      <c r="Q227" cm="1">
        <f t="array" ref="Q227">INDEX(MData[],MATCH(1,(MData[State Abbreviation]=$B227)*(MData[Report Date]=Q$218)*(MData[Preliminary or Updated]=$C$3)*(MData[Final Report]=$C$4),0),MATCH($C$2,MData[#Headers],0))</f>
        <v>253546</v>
      </c>
      <c r="R227" s="15">
        <f t="shared" si="5"/>
        <v>254316.16666666666</v>
      </c>
    </row>
    <row r="228" spans="1:18" x14ac:dyDescent="0.35">
      <c r="A228">
        <v>10</v>
      </c>
      <c r="B228" s="4" t="s">
        <v>75</v>
      </c>
      <c r="C228" t="s">
        <v>76</v>
      </c>
      <c r="D228" s="12" t="str" cm="1">
        <f t="array" ref="D228">INDEX(MData[],MATCH(1,(MData[State Abbreviation]=$B228)*(MData[Report Date]=D$6)*(MData[Preliminary or Updated]=$C$3)*(MData[Final Report]=$C$4),0),MATCH($D$5,MData[#Headers],0))</f>
        <v>N</v>
      </c>
      <c r="E228" s="12" t="str" cm="1">
        <f t="array" ref="E228">INDEX(MData[],MATCH(1,(MData[State Abbreviation]=$B228)*(MData[Report Date]=E$6)*(MData[Preliminary or Updated]=$C$3)*(MData[Final Report]=$C$4),0),MATCH($D$5,MData[#Headers],0))</f>
        <v>N</v>
      </c>
      <c r="F228" cm="1">
        <f t="array" ref="F228">INDEX(MData[],MATCH(1,(MData[State Abbreviation]=$B228)*(MData[Report Date]=F$218)*(MData[Preliminary or Updated]=$C$3)*(MData[Final Report]=$C$4),0),MATCH($C$2,MData[#Headers],0))</f>
        <v>3679990</v>
      </c>
      <c r="G228" cm="1">
        <f t="array" ref="G228">INDEX(MData[],MATCH(1,(MData[State Abbreviation]=$B228)*(MData[Report Date]=G$218)*(MData[Preliminary or Updated]=$C$3)*(MData[Final Report]=$C$4),0),MATCH($C$2,MData[#Headers],0))</f>
        <v>3678155</v>
      </c>
      <c r="H228" cm="1">
        <f t="array" ref="H228">INDEX(MData[],MATCH(1,(MData[State Abbreviation]=$B228)*(MData[Report Date]=H$218)*(MData[Preliminary or Updated]=$C$3)*(MData[Final Report]=$C$4),0),MATCH($C$2,MData[#Headers],0))</f>
        <v>3655668</v>
      </c>
      <c r="I228" cm="1">
        <f t="array" ref="I228">INDEX(MData[],MATCH(1,(MData[State Abbreviation]=$B228)*(MData[Report Date]=I$218)*(MData[Preliminary or Updated]=$C$3)*(MData[Final Report]=$C$4),0),MATCH($C$2,MData[#Headers],0))</f>
        <v>3662149</v>
      </c>
      <c r="J228" cm="1">
        <f t="array" ref="J228">INDEX(MData[],MATCH(1,(MData[State Abbreviation]=$B228)*(MData[Report Date]=J$218)*(MData[Preliminary or Updated]=$C$3)*(MData[Final Report]=$C$4),0),MATCH($C$2,MData[#Headers],0))</f>
        <v>3654076</v>
      </c>
      <c r="K228" cm="1">
        <f t="array" ref="K228">INDEX(MData[],MATCH(1,(MData[State Abbreviation]=$B228)*(MData[Report Date]=K$218)*(MData[Preliminary or Updated]=$C$3)*(MData[Final Report]=$C$4),0),MATCH($C$2,MData[#Headers],0))</f>
        <v>3650441</v>
      </c>
      <c r="L228" cm="1">
        <f t="array" ref="L228">INDEX(MData[],MATCH(1,(MData[State Abbreviation]=$B228)*(MData[Report Date]=L$218)*(MData[Preliminary or Updated]=$C$3)*(MData[Final Report]=$C$4),0),MATCH($C$2,MData[#Headers],0))</f>
        <v>3657394</v>
      </c>
      <c r="M228" cm="1">
        <f t="array" ref="M228">INDEX(MData[],MATCH(1,(MData[State Abbreviation]=$B228)*(MData[Report Date]=M$218)*(MData[Preliminary or Updated]=$C$3)*(MData[Final Report]=$C$4),0),MATCH($C$2,MData[#Headers],0))</f>
        <v>3652059</v>
      </c>
      <c r="N228" cm="1">
        <f t="array" ref="N228">INDEX(MData[],MATCH(1,(MData[State Abbreviation]=$B228)*(MData[Report Date]=N$218)*(MData[Preliminary or Updated]=$C$3)*(MData[Final Report]=$C$4),0),MATCH($C$2,MData[#Headers],0))</f>
        <v>3648067</v>
      </c>
      <c r="O228" cm="1">
        <f t="array" ref="O228">INDEX(MData[],MATCH(1,(MData[State Abbreviation]=$B228)*(MData[Report Date]=O$218)*(MData[Preliminary or Updated]=$C$3)*(MData[Final Report]=$C$4),0),MATCH($C$2,MData[#Headers],0))</f>
        <v>3640328</v>
      </c>
      <c r="P228" cm="1">
        <f t="array" ref="P228">INDEX(MData[],MATCH(1,(MData[State Abbreviation]=$B228)*(MData[Report Date]=P$218)*(MData[Preliminary or Updated]=$C$3)*(MData[Final Report]=$C$4),0),MATCH($C$2,MData[#Headers],0))</f>
        <v>3621088</v>
      </c>
      <c r="Q228" cm="1">
        <f t="array" ref="Q228">INDEX(MData[],MATCH(1,(MData[State Abbreviation]=$B228)*(MData[Report Date]=Q$218)*(MData[Preliminary or Updated]=$C$3)*(MData[Final Report]=$C$4),0),MATCH($C$2,MData[#Headers],0))</f>
        <v>3613005</v>
      </c>
      <c r="R228" s="15">
        <f t="shared" si="5"/>
        <v>3651035</v>
      </c>
    </row>
    <row r="229" spans="1:18" x14ac:dyDescent="0.35">
      <c r="A229">
        <v>11</v>
      </c>
      <c r="B229" s="4" t="s">
        <v>80</v>
      </c>
      <c r="C229" t="s">
        <v>81</v>
      </c>
      <c r="D229" s="12" t="str" cm="1">
        <f t="array" ref="D229">INDEX(MData[],MATCH(1,(MData[State Abbreviation]=$B229)*(MData[Report Date]=D$6)*(MData[Preliminary or Updated]=$C$3)*(MData[Final Report]=$C$4),0),MATCH($D$5,MData[#Headers],0))</f>
        <v>N</v>
      </c>
      <c r="E229" s="12" t="str" cm="1">
        <f t="array" ref="E229">INDEX(MData[],MATCH(1,(MData[State Abbreviation]=$B229)*(MData[Report Date]=E$6)*(MData[Preliminary or Updated]=$C$3)*(MData[Final Report]=$C$4),0),MATCH($D$5,MData[#Headers],0))</f>
        <v>N</v>
      </c>
      <c r="F229" cm="1">
        <f t="array" ref="F229">INDEX(MData[],MATCH(1,(MData[State Abbreviation]=$B229)*(MData[Report Date]=F$218)*(MData[Preliminary or Updated]=$C$3)*(MData[Final Report]=$C$4),0),MATCH($C$2,MData[#Headers],0))</f>
        <v>1838259</v>
      </c>
      <c r="G229" cm="1">
        <f t="array" ref="G229">INDEX(MData[],MATCH(1,(MData[State Abbreviation]=$B229)*(MData[Report Date]=G$218)*(MData[Preliminary or Updated]=$C$3)*(MData[Final Report]=$C$4),0),MATCH($C$2,MData[#Headers],0))</f>
        <v>1835052</v>
      </c>
      <c r="H229" cm="1">
        <f t="array" ref="H229">INDEX(MData[],MATCH(1,(MData[State Abbreviation]=$B229)*(MData[Report Date]=H$218)*(MData[Preliminary or Updated]=$C$3)*(MData[Final Report]=$C$4),0),MATCH($C$2,MData[#Headers],0))</f>
        <v>1832021</v>
      </c>
      <c r="I229" cm="1">
        <f t="array" ref="I229">INDEX(MData[],MATCH(1,(MData[State Abbreviation]=$B229)*(MData[Report Date]=I$218)*(MData[Preliminary or Updated]=$C$3)*(MData[Final Report]=$C$4),0),MATCH($C$2,MData[#Headers],0))</f>
        <v>1837180</v>
      </c>
      <c r="J229" cm="1">
        <f t="array" ref="J229">INDEX(MData[],MATCH(1,(MData[State Abbreviation]=$B229)*(MData[Report Date]=J$218)*(MData[Preliminary or Updated]=$C$3)*(MData[Final Report]=$C$4),0),MATCH($C$2,MData[#Headers],0))</f>
        <v>1837888</v>
      </c>
      <c r="K229" cm="1">
        <f t="array" ref="K229">INDEX(MData[],MATCH(1,(MData[State Abbreviation]=$B229)*(MData[Report Date]=K$218)*(MData[Preliminary or Updated]=$C$3)*(MData[Final Report]=$C$4),0),MATCH($C$2,MData[#Headers],0))</f>
        <v>1841182</v>
      </c>
      <c r="L229" cm="1">
        <f t="array" ref="L229">INDEX(MData[],MATCH(1,(MData[State Abbreviation]=$B229)*(MData[Report Date]=L$218)*(MData[Preliminary or Updated]=$C$3)*(MData[Final Report]=$C$4),0),MATCH($C$2,MData[#Headers],0))</f>
        <v>1848553</v>
      </c>
      <c r="M229" cm="1">
        <f t="array" ref="M229">INDEX(MData[],MATCH(1,(MData[State Abbreviation]=$B229)*(MData[Report Date]=M$218)*(MData[Preliminary or Updated]=$C$3)*(MData[Final Report]=$C$4),0),MATCH($C$2,MData[#Headers],0))</f>
        <v>1851137</v>
      </c>
      <c r="N229" cm="1">
        <f t="array" ref="N229">INDEX(MData[],MATCH(1,(MData[State Abbreviation]=$B229)*(MData[Report Date]=N$218)*(MData[Preliminary or Updated]=$C$3)*(MData[Final Report]=$C$4),0),MATCH($C$2,MData[#Headers],0))</f>
        <v>1851830</v>
      </c>
      <c r="O229" cm="1">
        <f t="array" ref="O229">INDEX(MData[],MATCH(1,(MData[State Abbreviation]=$B229)*(MData[Report Date]=O$218)*(MData[Preliminary or Updated]=$C$3)*(MData[Final Report]=$C$4),0),MATCH($C$2,MData[#Headers],0))</f>
        <v>1847785</v>
      </c>
      <c r="P229" cm="1">
        <f t="array" ref="P229">INDEX(MData[],MATCH(1,(MData[State Abbreviation]=$B229)*(MData[Report Date]=P$218)*(MData[Preliminary or Updated]=$C$3)*(MData[Final Report]=$C$4),0),MATCH($C$2,MData[#Headers],0))</f>
        <v>1835963</v>
      </c>
      <c r="Q229" cm="1">
        <f t="array" ref="Q229">INDEX(MData[],MATCH(1,(MData[State Abbreviation]=$B229)*(MData[Report Date]=Q$218)*(MData[Preliminary or Updated]=$C$3)*(MData[Final Report]=$C$4),0),MATCH($C$2,MData[#Headers],0))</f>
        <v>1816358</v>
      </c>
      <c r="R229" s="15">
        <f t="shared" si="5"/>
        <v>1839434</v>
      </c>
    </row>
    <row r="230" spans="1:18" x14ac:dyDescent="0.35">
      <c r="A230">
        <v>12</v>
      </c>
      <c r="B230" s="4" t="s">
        <v>82</v>
      </c>
      <c r="C230" t="s">
        <v>83</v>
      </c>
      <c r="D230" s="12" t="str" cm="1">
        <f t="array" ref="D230">INDEX(MData[],MATCH(1,(MData[State Abbreviation]=$B230)*(MData[Report Date]=D$6)*(MData[Preliminary or Updated]=$C$3)*(MData[Final Report]=$C$4),0),MATCH($D$5,MData[#Headers],0))</f>
        <v>Y</v>
      </c>
      <c r="E230" s="12" t="str" cm="1">
        <f t="array" ref="E230">INDEX(MData[],MATCH(1,(MData[State Abbreviation]=$B230)*(MData[Report Date]=E$6)*(MData[Preliminary or Updated]=$C$3)*(MData[Final Report]=$C$4),0),MATCH($D$5,MData[#Headers],0))</f>
        <v>Y</v>
      </c>
      <c r="F230" cm="1">
        <f t="array" ref="F230">INDEX(MData[],MATCH(1,(MData[State Abbreviation]=$B230)*(MData[Report Date]=F$218)*(MData[Preliminary or Updated]=$C$3)*(MData[Final Report]=$C$4),0),MATCH($C$2,MData[#Headers],0))</f>
        <v>330410</v>
      </c>
      <c r="G230" cm="1">
        <f t="array" ref="G230">INDEX(MData[],MATCH(1,(MData[State Abbreviation]=$B230)*(MData[Report Date]=G$218)*(MData[Preliminary or Updated]=$C$3)*(MData[Final Report]=$C$4),0),MATCH($C$2,MData[#Headers],0))</f>
        <v>331889</v>
      </c>
      <c r="H230" cm="1">
        <f t="array" ref="H230">INDEX(MData[],MATCH(1,(MData[State Abbreviation]=$B230)*(MData[Report Date]=H$218)*(MData[Preliminary or Updated]=$C$3)*(MData[Final Report]=$C$4),0),MATCH($C$2,MData[#Headers],0))</f>
        <v>329688</v>
      </c>
      <c r="I230" cm="1">
        <f t="array" ref="I230">INDEX(MData[],MATCH(1,(MData[State Abbreviation]=$B230)*(MData[Report Date]=I$218)*(MData[Preliminary or Updated]=$C$3)*(MData[Final Report]=$C$4),0),MATCH($C$2,MData[#Headers],0))</f>
        <v>329868</v>
      </c>
      <c r="J230" cm="1">
        <f t="array" ref="J230">INDEX(MData[],MATCH(1,(MData[State Abbreviation]=$B230)*(MData[Report Date]=J$218)*(MData[Preliminary or Updated]=$C$3)*(MData[Final Report]=$C$4),0),MATCH($C$2,MData[#Headers],0))</f>
        <v>329422</v>
      </c>
      <c r="K230" cm="1">
        <f t="array" ref="K230">INDEX(MData[],MATCH(1,(MData[State Abbreviation]=$B230)*(MData[Report Date]=K$218)*(MData[Preliminary or Updated]=$C$3)*(MData[Final Report]=$C$4),0),MATCH($C$2,MData[#Headers],0))</f>
        <v>329106</v>
      </c>
      <c r="L230" cm="1">
        <f t="array" ref="L230">INDEX(MData[],MATCH(1,(MData[State Abbreviation]=$B230)*(MData[Report Date]=L$218)*(MData[Preliminary or Updated]=$C$3)*(MData[Final Report]=$C$4),0),MATCH($C$2,MData[#Headers],0))</f>
        <v>328393</v>
      </c>
      <c r="M230" cm="1">
        <f t="array" ref="M230">INDEX(MData[],MATCH(1,(MData[State Abbreviation]=$B230)*(MData[Report Date]=M$218)*(MData[Preliminary or Updated]=$C$3)*(MData[Final Report]=$C$4),0),MATCH($C$2,MData[#Headers],0))</f>
        <v>328923</v>
      </c>
      <c r="N230" cm="1">
        <f t="array" ref="N230">INDEX(MData[],MATCH(1,(MData[State Abbreviation]=$B230)*(MData[Report Date]=N$218)*(MData[Preliminary or Updated]=$C$3)*(MData[Final Report]=$C$4),0),MATCH($C$2,MData[#Headers],0))</f>
        <v>327674</v>
      </c>
      <c r="O230" cm="1">
        <f t="array" ref="O230">INDEX(MData[],MATCH(1,(MData[State Abbreviation]=$B230)*(MData[Report Date]=O$218)*(MData[Preliminary or Updated]=$C$3)*(MData[Final Report]=$C$4),0),MATCH($C$2,MData[#Headers],0))</f>
        <v>327236</v>
      </c>
      <c r="P230" cm="1">
        <f t="array" ref="P230">INDEX(MData[],MATCH(1,(MData[State Abbreviation]=$B230)*(MData[Report Date]=P$218)*(MData[Preliminary or Updated]=$C$3)*(MData[Final Report]=$C$4),0),MATCH($C$2,MData[#Headers],0))</f>
        <v>326784</v>
      </c>
      <c r="Q230" cm="1">
        <f t="array" ref="Q230">INDEX(MData[],MATCH(1,(MData[State Abbreviation]=$B230)*(MData[Report Date]=Q$218)*(MData[Preliminary or Updated]=$C$3)*(MData[Final Report]=$C$4),0),MATCH($C$2,MData[#Headers],0))</f>
        <v>326337</v>
      </c>
      <c r="R230" s="15">
        <f t="shared" si="5"/>
        <v>328810.83333333331</v>
      </c>
    </row>
    <row r="231" spans="1:18" x14ac:dyDescent="0.35">
      <c r="A231">
        <v>13</v>
      </c>
      <c r="B231" s="4" t="s">
        <v>84</v>
      </c>
      <c r="C231" t="s">
        <v>85</v>
      </c>
      <c r="D231" s="12" t="str" cm="1">
        <f t="array" ref="D231">INDEX(MData[],MATCH(1,(MData[State Abbreviation]=$B231)*(MData[Report Date]=D$6)*(MData[Preliminary or Updated]=$C$3)*(MData[Final Report]=$C$4),0),MATCH($D$5,MData[#Headers],0))</f>
        <v>Y</v>
      </c>
      <c r="E231" s="12" t="str" cm="1">
        <f t="array" ref="E231">INDEX(MData[],MATCH(1,(MData[State Abbreviation]=$B231)*(MData[Report Date]=E$6)*(MData[Preliminary or Updated]=$C$3)*(MData[Final Report]=$C$4),0),MATCH($D$5,MData[#Headers],0))</f>
        <v>Y</v>
      </c>
      <c r="F231" cm="1">
        <f t="array" ref="F231">INDEX(MData[],MATCH(1,(MData[State Abbreviation]=$B231)*(MData[Report Date]=F$218)*(MData[Preliminary or Updated]=$C$3)*(MData[Final Report]=$C$4),0),MATCH($C$2,MData[#Headers],0))</f>
        <v>267944</v>
      </c>
      <c r="G231" cm="1">
        <f t="array" ref="G231">INDEX(MData[],MATCH(1,(MData[State Abbreviation]=$B231)*(MData[Report Date]=G$218)*(MData[Preliminary or Updated]=$C$3)*(MData[Final Report]=$C$4),0),MATCH($C$2,MData[#Headers],0))</f>
        <v>269916</v>
      </c>
      <c r="H231" cm="1">
        <f t="array" ref="H231">INDEX(MData[],MATCH(1,(MData[State Abbreviation]=$B231)*(MData[Report Date]=H$218)*(MData[Preliminary or Updated]=$C$3)*(MData[Final Report]=$C$4),0),MATCH($C$2,MData[#Headers],0))</f>
        <v>271203</v>
      </c>
      <c r="I231" cm="1">
        <f t="array" ref="I231">INDEX(MData[],MATCH(1,(MData[State Abbreviation]=$B231)*(MData[Report Date]=I$218)*(MData[Preliminary or Updated]=$C$3)*(MData[Final Report]=$C$4),0),MATCH($C$2,MData[#Headers],0))</f>
        <v>272589</v>
      </c>
      <c r="J231" cm="1">
        <f t="array" ref="J231">INDEX(MData[],MATCH(1,(MData[State Abbreviation]=$B231)*(MData[Report Date]=J$218)*(MData[Preliminary or Updated]=$C$3)*(MData[Final Report]=$C$4),0),MATCH($C$2,MData[#Headers],0))</f>
        <v>273856</v>
      </c>
      <c r="K231" cm="1">
        <f t="array" ref="K231">INDEX(MData[],MATCH(1,(MData[State Abbreviation]=$B231)*(MData[Report Date]=K$218)*(MData[Preliminary or Updated]=$C$3)*(MData[Final Report]=$C$4),0),MATCH($C$2,MData[#Headers],0))</f>
        <v>274946</v>
      </c>
      <c r="L231" cm="1">
        <f t="array" ref="L231">INDEX(MData[],MATCH(1,(MData[State Abbreviation]=$B231)*(MData[Report Date]=L$218)*(MData[Preliminary or Updated]=$C$3)*(MData[Final Report]=$C$4),0),MATCH($C$2,MData[#Headers],0))</f>
        <v>265493</v>
      </c>
      <c r="M231" cm="1">
        <f t="array" ref="M231">INDEX(MData[],MATCH(1,(MData[State Abbreviation]=$B231)*(MData[Report Date]=M$218)*(MData[Preliminary or Updated]=$C$3)*(MData[Final Report]=$C$4),0),MATCH($C$2,MData[#Headers],0))</f>
        <v>259850</v>
      </c>
      <c r="N231" cm="1">
        <f t="array" ref="N231">INDEX(MData[],MATCH(1,(MData[State Abbreviation]=$B231)*(MData[Report Date]=N$218)*(MData[Preliminary or Updated]=$C$3)*(MData[Final Report]=$C$4),0),MATCH($C$2,MData[#Headers],0))</f>
        <v>262616</v>
      </c>
      <c r="O231" cm="1">
        <f t="array" ref="O231">INDEX(MData[],MATCH(1,(MData[State Abbreviation]=$B231)*(MData[Report Date]=O$218)*(MData[Preliminary or Updated]=$C$3)*(MData[Final Report]=$C$4),0),MATCH($C$2,MData[#Headers],0))</f>
        <v>264965</v>
      </c>
      <c r="P231" cm="1">
        <f t="array" ref="P231">INDEX(MData[],MATCH(1,(MData[State Abbreviation]=$B231)*(MData[Report Date]=P$218)*(MData[Preliminary or Updated]=$C$3)*(MData[Final Report]=$C$4),0),MATCH($C$2,MData[#Headers],0))</f>
        <v>266732</v>
      </c>
      <c r="Q231" cm="1">
        <f t="array" ref="Q231">INDEX(MData[],MATCH(1,(MData[State Abbreviation]=$B231)*(MData[Report Date]=Q$218)*(MData[Preliminary or Updated]=$C$3)*(MData[Final Report]=$C$4),0),MATCH($C$2,MData[#Headers],0))</f>
        <v>267602</v>
      </c>
      <c r="R231" s="15">
        <f t="shared" si="5"/>
        <v>268142.66666666669</v>
      </c>
    </row>
    <row r="232" spans="1:18" x14ac:dyDescent="0.35">
      <c r="A232">
        <v>14</v>
      </c>
      <c r="B232" s="4" t="s">
        <v>86</v>
      </c>
      <c r="C232" t="s">
        <v>87</v>
      </c>
      <c r="D232" s="12" t="str" cm="1">
        <f t="array" ref="D232">INDEX(MData[],MATCH(1,(MData[State Abbreviation]=$B232)*(MData[Report Date]=D$6)*(MData[Preliminary or Updated]=$C$3)*(MData[Final Report]=$C$4),0),MATCH($D$5,MData[#Headers],0))</f>
        <v>Y</v>
      </c>
      <c r="E232" s="12" t="str" cm="1">
        <f t="array" ref="E232">INDEX(MData[],MATCH(1,(MData[State Abbreviation]=$B232)*(MData[Report Date]=E$6)*(MData[Preliminary or Updated]=$C$3)*(MData[Final Report]=$C$4),0),MATCH($D$5,MData[#Headers],0))</f>
        <v>Y</v>
      </c>
      <c r="F232" cm="1">
        <f t="array" ref="F232">INDEX(MData[],MATCH(1,(MData[State Abbreviation]=$B232)*(MData[Report Date]=F$218)*(MData[Preliminary or Updated]=$C$3)*(MData[Final Report]=$C$4),0),MATCH($C$2,MData[#Headers],0))</f>
        <v>2984833</v>
      </c>
      <c r="G232" cm="1">
        <f t="array" ref="G232">INDEX(MData[],MATCH(1,(MData[State Abbreviation]=$B232)*(MData[Report Date]=G$218)*(MData[Preliminary or Updated]=$C$3)*(MData[Final Report]=$C$4),0),MATCH($C$2,MData[#Headers],0))</f>
        <v>2959871</v>
      </c>
      <c r="H232" cm="1">
        <f t="array" ref="H232">INDEX(MData[],MATCH(1,(MData[State Abbreviation]=$B232)*(MData[Report Date]=H$218)*(MData[Preliminary or Updated]=$C$3)*(MData[Final Report]=$C$4),0),MATCH($C$2,MData[#Headers],0))</f>
        <v>2953478</v>
      </c>
      <c r="I232" cm="1">
        <f t="array" ref="I232">INDEX(MData[],MATCH(1,(MData[State Abbreviation]=$B232)*(MData[Report Date]=I$218)*(MData[Preliminary or Updated]=$C$3)*(MData[Final Report]=$C$4),0),MATCH($C$2,MData[#Headers],0))</f>
        <v>2959731</v>
      </c>
      <c r="J232" cm="1">
        <f t="array" ref="J232">INDEX(MData[],MATCH(1,(MData[State Abbreviation]=$B232)*(MData[Report Date]=J$218)*(MData[Preliminary or Updated]=$C$3)*(MData[Final Report]=$C$4),0),MATCH($C$2,MData[#Headers],0))</f>
        <v>2952683</v>
      </c>
      <c r="K232" cm="1">
        <f t="array" ref="K232">INDEX(MData[],MATCH(1,(MData[State Abbreviation]=$B232)*(MData[Report Date]=K$218)*(MData[Preliminary or Updated]=$C$3)*(MData[Final Report]=$C$4),0),MATCH($C$2,MData[#Headers],0))</f>
        <v>2954400</v>
      </c>
      <c r="L232" cm="1">
        <f t="array" ref="L232">INDEX(MData[],MATCH(1,(MData[State Abbreviation]=$B232)*(MData[Report Date]=L$218)*(MData[Preliminary or Updated]=$C$3)*(MData[Final Report]=$C$4),0),MATCH($C$2,MData[#Headers],0))</f>
        <v>2956137</v>
      </c>
      <c r="M232" cm="1">
        <f t="array" ref="M232">INDEX(MData[],MATCH(1,(MData[State Abbreviation]=$B232)*(MData[Report Date]=M$218)*(MData[Preliminary or Updated]=$C$3)*(MData[Final Report]=$C$4),0),MATCH($C$2,MData[#Headers],0))</f>
        <v>2962259</v>
      </c>
      <c r="N232" cm="1">
        <f t="array" ref="N232">INDEX(MData[],MATCH(1,(MData[State Abbreviation]=$B232)*(MData[Report Date]=N$218)*(MData[Preliminary or Updated]=$C$3)*(MData[Final Report]=$C$4),0),MATCH($C$2,MData[#Headers],0))</f>
        <v>2960638</v>
      </c>
      <c r="O232" cm="1">
        <f t="array" ref="O232">INDEX(MData[],MATCH(1,(MData[State Abbreviation]=$B232)*(MData[Report Date]=O$218)*(MData[Preliminary or Updated]=$C$3)*(MData[Final Report]=$C$4),0),MATCH($C$2,MData[#Headers],0))</f>
        <v>2961049</v>
      </c>
      <c r="P232" cm="1">
        <f t="array" ref="P232">INDEX(MData[],MATCH(1,(MData[State Abbreviation]=$B232)*(MData[Report Date]=P$218)*(MData[Preliminary or Updated]=$C$3)*(MData[Final Report]=$C$4),0),MATCH($C$2,MData[#Headers],0))</f>
        <v>2955990</v>
      </c>
      <c r="Q232" cm="1">
        <f t="array" ref="Q232">INDEX(MData[],MATCH(1,(MData[State Abbreviation]=$B232)*(MData[Report Date]=Q$218)*(MData[Preliminary or Updated]=$C$3)*(MData[Final Report]=$C$4),0),MATCH($C$2,MData[#Headers],0))</f>
        <v>2956343</v>
      </c>
      <c r="R232" s="15">
        <f t="shared" si="5"/>
        <v>2959784.3333333335</v>
      </c>
    </row>
    <row r="233" spans="1:18" x14ac:dyDescent="0.35">
      <c r="A233">
        <v>15</v>
      </c>
      <c r="B233" s="4" t="s">
        <v>88</v>
      </c>
      <c r="C233" t="s">
        <v>89</v>
      </c>
      <c r="D233" s="12" t="str" cm="1">
        <f t="array" ref="D233">INDEX(MData[],MATCH(1,(MData[State Abbreviation]=$B233)*(MData[Report Date]=D$6)*(MData[Preliminary or Updated]=$C$3)*(MData[Final Report]=$C$4),0),MATCH($D$5,MData[#Headers],0))</f>
        <v>Y</v>
      </c>
      <c r="E233" s="12" t="str" cm="1">
        <f t="array" ref="E233">INDEX(MData[],MATCH(1,(MData[State Abbreviation]=$B233)*(MData[Report Date]=E$6)*(MData[Preliminary or Updated]=$C$3)*(MData[Final Report]=$C$4),0),MATCH($D$5,MData[#Headers],0))</f>
        <v>Y</v>
      </c>
      <c r="F233" cm="1">
        <f t="array" ref="F233">INDEX(MData[],MATCH(1,(MData[State Abbreviation]=$B233)*(MData[Report Date]=F$218)*(MData[Preliminary or Updated]=$C$3)*(MData[Final Report]=$C$4),0),MATCH($C$2,MData[#Headers],0))</f>
        <v>1339542</v>
      </c>
      <c r="G233" cm="1">
        <f t="array" ref="G233">INDEX(MData[],MATCH(1,(MData[State Abbreviation]=$B233)*(MData[Report Date]=G$218)*(MData[Preliminary or Updated]=$C$3)*(MData[Final Report]=$C$4),0),MATCH($C$2,MData[#Headers],0))</f>
        <v>1347875</v>
      </c>
      <c r="H233" cm="1">
        <f t="array" ref="H233">INDEX(MData[],MATCH(1,(MData[State Abbreviation]=$B233)*(MData[Report Date]=H$218)*(MData[Preliminary or Updated]=$C$3)*(MData[Final Report]=$C$4),0),MATCH($C$2,MData[#Headers],0))</f>
        <v>1350600</v>
      </c>
      <c r="I233" cm="1">
        <f t="array" ref="I233">INDEX(MData[],MATCH(1,(MData[State Abbreviation]=$B233)*(MData[Report Date]=I$218)*(MData[Preliminary or Updated]=$C$3)*(MData[Final Report]=$C$4),0),MATCH($C$2,MData[#Headers],0))</f>
        <v>1354533</v>
      </c>
      <c r="J233" cm="1">
        <f t="array" ref="J233">INDEX(MData[],MATCH(1,(MData[State Abbreviation]=$B233)*(MData[Report Date]=J$218)*(MData[Preliminary or Updated]=$C$3)*(MData[Final Report]=$C$4),0),MATCH($C$2,MData[#Headers],0))</f>
        <v>1354702</v>
      </c>
      <c r="K233" cm="1">
        <f t="array" ref="K233">INDEX(MData[],MATCH(1,(MData[State Abbreviation]=$B233)*(MData[Report Date]=K$218)*(MData[Preliminary or Updated]=$C$3)*(MData[Final Report]=$C$4),0),MATCH($C$2,MData[#Headers],0))</f>
        <v>1354126</v>
      </c>
      <c r="L233" cm="1">
        <f t="array" ref="L233">INDEX(MData[],MATCH(1,(MData[State Abbreviation]=$B233)*(MData[Report Date]=L$218)*(MData[Preliminary or Updated]=$C$3)*(MData[Final Report]=$C$4),0),MATCH($C$2,MData[#Headers],0))</f>
        <v>1357675</v>
      </c>
      <c r="M233" cm="1">
        <f t="array" ref="M233">INDEX(MData[],MATCH(1,(MData[State Abbreviation]=$B233)*(MData[Report Date]=M$218)*(MData[Preliminary or Updated]=$C$3)*(MData[Final Report]=$C$4),0),MATCH($C$2,MData[#Headers],0))</f>
        <v>1359573</v>
      </c>
      <c r="N233" cm="1">
        <f t="array" ref="N233">INDEX(MData[],MATCH(1,(MData[State Abbreviation]=$B233)*(MData[Report Date]=N$218)*(MData[Preliminary or Updated]=$C$3)*(MData[Final Report]=$C$4),0),MATCH($C$2,MData[#Headers],0))</f>
        <v>1363106</v>
      </c>
      <c r="O233" cm="1">
        <f t="array" ref="O233">INDEX(MData[],MATCH(1,(MData[State Abbreviation]=$B233)*(MData[Report Date]=O$218)*(MData[Preliminary or Updated]=$C$3)*(MData[Final Report]=$C$4),0),MATCH($C$2,MData[#Headers],0))</f>
        <v>1367736</v>
      </c>
      <c r="P233" cm="1">
        <f t="array" ref="P233">INDEX(MData[],MATCH(1,(MData[State Abbreviation]=$B233)*(MData[Report Date]=P$218)*(MData[Preliminary or Updated]=$C$3)*(MData[Final Report]=$C$4),0),MATCH($C$2,MData[#Headers],0))</f>
        <v>1368916</v>
      </c>
      <c r="Q233" cm="1">
        <f t="array" ref="Q233">INDEX(MData[],MATCH(1,(MData[State Abbreviation]=$B233)*(MData[Report Date]=Q$218)*(MData[Preliminary or Updated]=$C$3)*(MData[Final Report]=$C$4),0),MATCH($C$2,MData[#Headers],0))</f>
        <v>1373098</v>
      </c>
      <c r="R233" s="15">
        <f t="shared" si="5"/>
        <v>1357623.5</v>
      </c>
    </row>
    <row r="234" spans="1:18" x14ac:dyDescent="0.35">
      <c r="A234">
        <v>16</v>
      </c>
      <c r="B234" s="4" t="s">
        <v>90</v>
      </c>
      <c r="C234" t="s">
        <v>91</v>
      </c>
      <c r="D234" s="12" t="str" cm="1">
        <f t="array" ref="D234">INDEX(MData[],MATCH(1,(MData[State Abbreviation]=$B234)*(MData[Report Date]=D$6)*(MData[Preliminary or Updated]=$C$3)*(MData[Final Report]=$C$4),0),MATCH($D$5,MData[#Headers],0))</f>
        <v>Y</v>
      </c>
      <c r="E234" s="12" t="str" cm="1">
        <f t="array" ref="E234">INDEX(MData[],MATCH(1,(MData[State Abbreviation]=$B234)*(MData[Report Date]=E$6)*(MData[Preliminary or Updated]=$C$3)*(MData[Final Report]=$C$4),0),MATCH($D$5,MData[#Headers],0))</f>
        <v>Y</v>
      </c>
      <c r="F234" cm="1">
        <f t="array" ref="F234">INDEX(MData[],MATCH(1,(MData[State Abbreviation]=$B234)*(MData[Report Date]=F$218)*(MData[Preliminary or Updated]=$C$3)*(MData[Final Report]=$C$4),0),MATCH($C$2,MData[#Headers],0))</f>
        <v>673101</v>
      </c>
      <c r="G234" cm="1">
        <f t="array" ref="G234">INDEX(MData[],MATCH(1,(MData[State Abbreviation]=$B234)*(MData[Report Date]=G$218)*(MData[Preliminary or Updated]=$C$3)*(MData[Final Report]=$C$4),0),MATCH($C$2,MData[#Headers],0))</f>
        <v>673768</v>
      </c>
      <c r="H234" cm="1">
        <f t="array" ref="H234">INDEX(MData[],MATCH(1,(MData[State Abbreviation]=$B234)*(MData[Report Date]=H$218)*(MData[Preliminary or Updated]=$C$3)*(MData[Final Report]=$C$4),0),MATCH($C$2,MData[#Headers],0))</f>
        <v>673063</v>
      </c>
      <c r="I234" cm="1">
        <f t="array" ref="I234">INDEX(MData[],MATCH(1,(MData[State Abbreviation]=$B234)*(MData[Report Date]=I$218)*(MData[Preliminary or Updated]=$C$3)*(MData[Final Report]=$C$4),0),MATCH($C$2,MData[#Headers],0))</f>
        <v>673656</v>
      </c>
      <c r="J234" cm="1">
        <f t="array" ref="J234">INDEX(MData[],MATCH(1,(MData[State Abbreviation]=$B234)*(MData[Report Date]=J$218)*(MData[Preliminary or Updated]=$C$3)*(MData[Final Report]=$C$4),0),MATCH($C$2,MData[#Headers],0))</f>
        <v>674047</v>
      </c>
      <c r="K234" cm="1">
        <f t="array" ref="K234">INDEX(MData[],MATCH(1,(MData[State Abbreviation]=$B234)*(MData[Report Date]=K$218)*(MData[Preliminary or Updated]=$C$3)*(MData[Final Report]=$C$4),0),MATCH($C$2,MData[#Headers],0))</f>
        <v>676777</v>
      </c>
      <c r="L234" cm="1">
        <f t="array" ref="L234">INDEX(MData[],MATCH(1,(MData[State Abbreviation]=$B234)*(MData[Report Date]=L$218)*(MData[Preliminary or Updated]=$C$3)*(MData[Final Report]=$C$4),0),MATCH($C$2,MData[#Headers],0))</f>
        <v>678370</v>
      </c>
      <c r="M234" cm="1">
        <f t="array" ref="M234">INDEX(MData[],MATCH(1,(MData[State Abbreviation]=$B234)*(MData[Report Date]=M$218)*(MData[Preliminary or Updated]=$C$3)*(MData[Final Report]=$C$4),0),MATCH($C$2,MData[#Headers],0))</f>
        <v>678991</v>
      </c>
      <c r="N234" cm="1">
        <f t="array" ref="N234">INDEX(MData[],MATCH(1,(MData[State Abbreviation]=$B234)*(MData[Report Date]=N$218)*(MData[Preliminary or Updated]=$C$3)*(MData[Final Report]=$C$4),0),MATCH($C$2,MData[#Headers],0))</f>
        <v>678361</v>
      </c>
      <c r="O234" cm="1">
        <f t="array" ref="O234">INDEX(MData[],MATCH(1,(MData[State Abbreviation]=$B234)*(MData[Report Date]=O$218)*(MData[Preliminary or Updated]=$C$3)*(MData[Final Report]=$C$4),0),MATCH($C$2,MData[#Headers],0))</f>
        <v>679643</v>
      </c>
      <c r="P234" cm="1">
        <f t="array" ref="P234">INDEX(MData[],MATCH(1,(MData[State Abbreviation]=$B234)*(MData[Report Date]=P$218)*(MData[Preliminary or Updated]=$C$3)*(MData[Final Report]=$C$4),0),MATCH($C$2,MData[#Headers],0))</f>
        <v>679156</v>
      </c>
      <c r="Q234" cm="1">
        <f t="array" ref="Q234">INDEX(MData[],MATCH(1,(MData[State Abbreviation]=$B234)*(MData[Report Date]=Q$218)*(MData[Preliminary or Updated]=$C$3)*(MData[Final Report]=$C$4),0),MATCH($C$2,MData[#Headers],0))</f>
        <v>679651</v>
      </c>
      <c r="R234" s="15">
        <f t="shared" si="5"/>
        <v>676548.66666666663</v>
      </c>
    </row>
    <row r="235" spans="1:18" x14ac:dyDescent="0.35">
      <c r="A235">
        <v>17</v>
      </c>
      <c r="B235" s="4" t="s">
        <v>93</v>
      </c>
      <c r="C235" t="s">
        <v>94</v>
      </c>
      <c r="D235" s="12" t="str" cm="1">
        <f t="array" ref="D235">INDEX(MData[],MATCH(1,(MData[State Abbreviation]=$B235)*(MData[Report Date]=D$6)*(MData[Preliminary or Updated]=$C$3)*(MData[Final Report]=$C$4),0),MATCH($D$5,MData[#Headers],0))</f>
        <v>N</v>
      </c>
      <c r="E235" s="12" t="str" cm="1">
        <f t="array" ref="E235">INDEX(MData[],MATCH(1,(MData[State Abbreviation]=$B235)*(MData[Report Date]=E$6)*(MData[Preliminary or Updated]=$C$3)*(MData[Final Report]=$C$4),0),MATCH($D$5,MData[#Headers],0))</f>
        <v>N</v>
      </c>
      <c r="F235" cm="1">
        <f t="array" ref="F235">INDEX(MData[],MATCH(1,(MData[State Abbreviation]=$B235)*(MData[Report Date]=F$218)*(MData[Preliminary or Updated]=$C$3)*(MData[Final Report]=$C$4),0),MATCH($C$2,MData[#Headers],0))</f>
        <v>390420</v>
      </c>
      <c r="G235" cm="1">
        <f t="array" ref="G235">INDEX(MData[],MATCH(1,(MData[State Abbreviation]=$B235)*(MData[Report Date]=G$218)*(MData[Preliminary or Updated]=$C$3)*(MData[Final Report]=$C$4),0),MATCH($C$2,MData[#Headers],0))</f>
        <v>380638</v>
      </c>
      <c r="H235" cm="1">
        <f t="array" ref="H235">INDEX(MData[],MATCH(1,(MData[State Abbreviation]=$B235)*(MData[Report Date]=H$218)*(MData[Preliminary or Updated]=$C$3)*(MData[Final Report]=$C$4),0),MATCH($C$2,MData[#Headers],0))</f>
        <v>381525</v>
      </c>
      <c r="I235" cm="1">
        <f t="array" ref="I235">INDEX(MData[],MATCH(1,(MData[State Abbreviation]=$B235)*(MData[Report Date]=I$218)*(MData[Preliminary or Updated]=$C$3)*(MData[Final Report]=$C$4),0),MATCH($C$2,MData[#Headers],0))</f>
        <v>371638</v>
      </c>
      <c r="J235" cm="1">
        <f t="array" ref="J235">INDEX(MData[],MATCH(1,(MData[State Abbreviation]=$B235)*(MData[Report Date]=J$218)*(MData[Preliminary or Updated]=$C$3)*(MData[Final Report]=$C$4),0),MATCH($C$2,MData[#Headers],0))</f>
        <v>371887</v>
      </c>
      <c r="K235" cm="1">
        <f t="array" ref="K235">INDEX(MData[],MATCH(1,(MData[State Abbreviation]=$B235)*(MData[Report Date]=K$218)*(MData[Preliminary or Updated]=$C$3)*(MData[Final Report]=$C$4),0),MATCH($C$2,MData[#Headers],0))</f>
        <v>370030</v>
      </c>
      <c r="L235" cm="1">
        <f t="array" ref="L235">INDEX(MData[],MATCH(1,(MData[State Abbreviation]=$B235)*(MData[Report Date]=L$218)*(MData[Preliminary or Updated]=$C$3)*(MData[Final Report]=$C$4),0),MATCH($C$2,MData[#Headers],0))</f>
        <v>370250</v>
      </c>
      <c r="M235" cm="1">
        <f t="array" ref="M235">INDEX(MData[],MATCH(1,(MData[State Abbreviation]=$B235)*(MData[Report Date]=M$218)*(MData[Preliminary or Updated]=$C$3)*(MData[Final Report]=$C$4),0),MATCH($C$2,MData[#Headers],0))</f>
        <v>372977</v>
      </c>
      <c r="N235" cm="1">
        <f t="array" ref="N235">INDEX(MData[],MATCH(1,(MData[State Abbreviation]=$B235)*(MData[Report Date]=N$218)*(MData[Preliminary or Updated]=$C$3)*(MData[Final Report]=$C$4),0),MATCH($C$2,MData[#Headers],0))</f>
        <v>373564</v>
      </c>
      <c r="O235" cm="1">
        <f t="array" ref="O235">INDEX(MData[],MATCH(1,(MData[State Abbreviation]=$B235)*(MData[Report Date]=O$218)*(MData[Preliminary or Updated]=$C$3)*(MData[Final Report]=$C$4),0),MATCH($C$2,MData[#Headers],0))</f>
        <v>375504</v>
      </c>
      <c r="P235" cm="1">
        <f t="array" ref="P235">INDEX(MData[],MATCH(1,(MData[State Abbreviation]=$B235)*(MData[Report Date]=P$218)*(MData[Preliminary or Updated]=$C$3)*(MData[Final Report]=$C$4),0),MATCH($C$2,MData[#Headers],0))</f>
        <v>374705</v>
      </c>
      <c r="Q235" cm="1">
        <f t="array" ref="Q235">INDEX(MData[],MATCH(1,(MData[State Abbreviation]=$B235)*(MData[Report Date]=Q$218)*(MData[Preliminary or Updated]=$C$3)*(MData[Final Report]=$C$4),0),MATCH($C$2,MData[#Headers],0))</f>
        <v>376289</v>
      </c>
      <c r="R235" s="15">
        <f t="shared" si="5"/>
        <v>375785.58333333331</v>
      </c>
    </row>
    <row r="236" spans="1:18" x14ac:dyDescent="0.35">
      <c r="A236">
        <v>18</v>
      </c>
      <c r="B236" s="4" t="s">
        <v>95</v>
      </c>
      <c r="C236" t="s">
        <v>96</v>
      </c>
      <c r="D236" s="12" t="str" cm="1">
        <f t="array" ref="D236">INDEX(MData[],MATCH(1,(MData[State Abbreviation]=$B236)*(MData[Report Date]=D$6)*(MData[Preliminary or Updated]=$C$3)*(MData[Final Report]=$C$4),0),MATCH($D$5,MData[#Headers],0))</f>
        <v>Y</v>
      </c>
      <c r="E236" s="12" t="str" cm="1">
        <f t="array" ref="E236">INDEX(MData[],MATCH(1,(MData[State Abbreviation]=$B236)*(MData[Report Date]=E$6)*(MData[Preliminary or Updated]=$C$3)*(MData[Final Report]=$C$4),0),MATCH($D$5,MData[#Headers],0))</f>
        <v>Y</v>
      </c>
      <c r="F236" cm="1">
        <f t="array" ref="F236">INDEX(MData[],MATCH(1,(MData[State Abbreviation]=$B236)*(MData[Report Date]=F$218)*(MData[Preliminary or Updated]=$C$3)*(MData[Final Report]=$C$4),0),MATCH($C$2,MData[#Headers],0))</f>
        <v>1314498</v>
      </c>
      <c r="G236" cm="1">
        <f t="array" ref="G236">INDEX(MData[],MATCH(1,(MData[State Abbreviation]=$B236)*(MData[Report Date]=G$218)*(MData[Preliminary or Updated]=$C$3)*(MData[Final Report]=$C$4),0),MATCH($C$2,MData[#Headers],0))</f>
        <v>1314153</v>
      </c>
      <c r="H236" cm="1">
        <f t="array" ref="H236">INDEX(MData[],MATCH(1,(MData[State Abbreviation]=$B236)*(MData[Report Date]=H$218)*(MData[Preliminary or Updated]=$C$3)*(MData[Final Report]=$C$4),0),MATCH($C$2,MData[#Headers],0))</f>
        <v>1312071</v>
      </c>
      <c r="I236" cm="1">
        <f t="array" ref="I236">INDEX(MData[],MATCH(1,(MData[State Abbreviation]=$B236)*(MData[Report Date]=I$218)*(MData[Preliminary or Updated]=$C$3)*(MData[Final Report]=$C$4),0),MATCH($C$2,MData[#Headers],0))</f>
        <v>1308749</v>
      </c>
      <c r="J236" cm="1">
        <f t="array" ref="J236">INDEX(MData[],MATCH(1,(MData[State Abbreviation]=$B236)*(MData[Report Date]=J$218)*(MData[Preliminary or Updated]=$C$3)*(MData[Final Report]=$C$4),0),MATCH($C$2,MData[#Headers],0))</f>
        <v>1309202</v>
      </c>
      <c r="K236" cm="1">
        <f t="array" ref="K236">INDEX(MData[],MATCH(1,(MData[State Abbreviation]=$B236)*(MData[Report Date]=K$218)*(MData[Preliminary or Updated]=$C$3)*(MData[Final Report]=$C$4),0),MATCH($C$2,MData[#Headers],0))</f>
        <v>1307424</v>
      </c>
      <c r="L236" cm="1">
        <f t="array" ref="L236">INDEX(MData[],MATCH(1,(MData[State Abbreviation]=$B236)*(MData[Report Date]=L$218)*(MData[Preliminary or Updated]=$C$3)*(MData[Final Report]=$C$4),0),MATCH($C$2,MData[#Headers],0))</f>
        <v>1307459</v>
      </c>
      <c r="M236" cm="1">
        <f t="array" ref="M236">INDEX(MData[],MATCH(1,(MData[State Abbreviation]=$B236)*(MData[Report Date]=M$218)*(MData[Preliminary or Updated]=$C$3)*(MData[Final Report]=$C$4),0),MATCH($C$2,MData[#Headers],0))</f>
        <v>1308837</v>
      </c>
      <c r="N236" cm="1">
        <f t="array" ref="N236">INDEX(MData[],MATCH(1,(MData[State Abbreviation]=$B236)*(MData[Report Date]=N$218)*(MData[Preliminary or Updated]=$C$3)*(MData[Final Report]=$C$4),0),MATCH($C$2,MData[#Headers],0))</f>
        <v>1303867</v>
      </c>
      <c r="O236" cm="1">
        <f t="array" ref="O236">INDEX(MData[],MATCH(1,(MData[State Abbreviation]=$B236)*(MData[Report Date]=O$218)*(MData[Preliminary or Updated]=$C$3)*(MData[Final Report]=$C$4),0),MATCH($C$2,MData[#Headers],0))</f>
        <v>1298786</v>
      </c>
      <c r="P236" cm="1">
        <f t="array" ref="P236">INDEX(MData[],MATCH(1,(MData[State Abbreviation]=$B236)*(MData[Report Date]=P$218)*(MData[Preliminary or Updated]=$C$3)*(MData[Final Report]=$C$4),0),MATCH($C$2,MData[#Headers],0))</f>
        <v>1291181</v>
      </c>
      <c r="Q236" cm="1">
        <f t="array" ref="Q236">INDEX(MData[],MATCH(1,(MData[State Abbreviation]=$B236)*(MData[Report Date]=Q$218)*(MData[Preliminary or Updated]=$C$3)*(MData[Final Report]=$C$4),0),MATCH($C$2,MData[#Headers],0))</f>
        <v>1288288</v>
      </c>
      <c r="R236" s="15">
        <f t="shared" si="5"/>
        <v>1305376.25</v>
      </c>
    </row>
    <row r="237" spans="1:18" x14ac:dyDescent="0.35">
      <c r="A237">
        <v>19</v>
      </c>
      <c r="B237" s="4" t="s">
        <v>97</v>
      </c>
      <c r="C237" t="s">
        <v>98</v>
      </c>
      <c r="D237" s="12" t="str" cm="1">
        <f t="array" ref="D237">INDEX(MData[],MATCH(1,(MData[State Abbreviation]=$B237)*(MData[Report Date]=D$6)*(MData[Preliminary or Updated]=$C$3)*(MData[Final Report]=$C$4),0),MATCH($D$5,MData[#Headers],0))</f>
        <v>Y</v>
      </c>
      <c r="E237" s="12" t="str" cm="1">
        <f t="array" ref="E237">INDEX(MData[],MATCH(1,(MData[State Abbreviation]=$B237)*(MData[Report Date]=E$6)*(MData[Preliminary or Updated]=$C$3)*(MData[Final Report]=$C$4),0),MATCH($D$5,MData[#Headers],0))</f>
        <v>Y</v>
      </c>
      <c r="F237" cm="1">
        <f t="array" ref="F237">INDEX(MData[],MATCH(1,(MData[State Abbreviation]=$B237)*(MData[Report Date]=F$218)*(MData[Preliminary or Updated]=$C$3)*(MData[Final Report]=$C$4),0),MATCH($C$2,MData[#Headers],0))</f>
        <v>1551791</v>
      </c>
      <c r="G237" cm="1">
        <f t="array" ref="G237">INDEX(MData[],MATCH(1,(MData[State Abbreviation]=$B237)*(MData[Report Date]=G$218)*(MData[Preliminary or Updated]=$C$3)*(MData[Final Report]=$C$4),0),MATCH($C$2,MData[#Headers],0))</f>
        <v>1550782</v>
      </c>
      <c r="H237" cm="1">
        <f t="array" ref="H237">INDEX(MData[],MATCH(1,(MData[State Abbreviation]=$B237)*(MData[Report Date]=H$218)*(MData[Preliminary or Updated]=$C$3)*(MData[Final Report]=$C$4),0),MATCH($C$2,MData[#Headers],0))</f>
        <v>1554421</v>
      </c>
      <c r="I237" cm="1">
        <f t="array" ref="I237">INDEX(MData[],MATCH(1,(MData[State Abbreviation]=$B237)*(MData[Report Date]=I$218)*(MData[Preliminary or Updated]=$C$3)*(MData[Final Report]=$C$4),0),MATCH($C$2,MData[#Headers],0))</f>
        <v>1484622</v>
      </c>
      <c r="J237" cm="1">
        <f t="array" ref="J237">INDEX(MData[],MATCH(1,(MData[State Abbreviation]=$B237)*(MData[Report Date]=J$218)*(MData[Preliminary or Updated]=$C$3)*(MData[Final Report]=$C$4),0),MATCH($C$2,MData[#Headers],0))</f>
        <v>1475709</v>
      </c>
      <c r="K237" cm="1">
        <f t="array" ref="K237">INDEX(MData[],MATCH(1,(MData[State Abbreviation]=$B237)*(MData[Report Date]=K$218)*(MData[Preliminary or Updated]=$C$3)*(MData[Final Report]=$C$4),0),MATCH($C$2,MData[#Headers],0))</f>
        <v>1446623</v>
      </c>
      <c r="L237" cm="1">
        <f t="array" ref="L237">INDEX(MData[],MATCH(1,(MData[State Abbreviation]=$B237)*(MData[Report Date]=L$218)*(MData[Preliminary or Updated]=$C$3)*(MData[Final Report]=$C$4),0),MATCH($C$2,MData[#Headers],0))</f>
        <v>1451896</v>
      </c>
      <c r="M237" cm="1">
        <f t="array" ref="M237">INDEX(MData[],MATCH(1,(MData[State Abbreviation]=$B237)*(MData[Report Date]=M$218)*(MData[Preliminary or Updated]=$C$3)*(MData[Final Report]=$C$4),0),MATCH($C$2,MData[#Headers],0))</f>
        <v>1477275</v>
      </c>
      <c r="N237" cm="1">
        <f t="array" ref="N237">INDEX(MData[],MATCH(1,(MData[State Abbreviation]=$B237)*(MData[Report Date]=N$218)*(MData[Preliminary or Updated]=$C$3)*(MData[Final Report]=$C$4),0),MATCH($C$2,MData[#Headers],0))</f>
        <v>1490723</v>
      </c>
      <c r="O237" cm="1">
        <f t="array" ref="O237">INDEX(MData[],MATCH(1,(MData[State Abbreviation]=$B237)*(MData[Report Date]=O$218)*(MData[Preliminary or Updated]=$C$3)*(MData[Final Report]=$C$4),0),MATCH($C$2,MData[#Headers],0))</f>
        <v>1497897</v>
      </c>
      <c r="P237" cm="1">
        <f t="array" ref="P237">INDEX(MData[],MATCH(1,(MData[State Abbreviation]=$B237)*(MData[Report Date]=P$218)*(MData[Preliminary or Updated]=$C$3)*(MData[Final Report]=$C$4),0),MATCH($C$2,MData[#Headers],0))</f>
        <v>1486213</v>
      </c>
      <c r="Q237" cm="1">
        <f t="array" ref="Q237">INDEX(MData[],MATCH(1,(MData[State Abbreviation]=$B237)*(MData[Report Date]=Q$218)*(MData[Preliminary or Updated]=$C$3)*(MData[Final Report]=$C$4),0),MATCH($C$2,MData[#Headers],0))</f>
        <v>1475008</v>
      </c>
      <c r="R237" s="15">
        <f t="shared" si="5"/>
        <v>1495246.6666666667</v>
      </c>
    </row>
    <row r="238" spans="1:18" x14ac:dyDescent="0.35">
      <c r="A238">
        <v>20</v>
      </c>
      <c r="B238" s="4" t="s">
        <v>99</v>
      </c>
      <c r="C238" t="s">
        <v>100</v>
      </c>
      <c r="D238" s="12" t="str" cm="1">
        <f t="array" ref="D238">INDEX(MData[],MATCH(1,(MData[State Abbreviation]=$B238)*(MData[Report Date]=D$6)*(MData[Preliminary or Updated]=$C$3)*(MData[Final Report]=$C$4),0),MATCH($D$5,MData[#Headers],0))</f>
        <v>Y</v>
      </c>
      <c r="E238" s="12" t="str" cm="1">
        <f t="array" ref="E238">INDEX(MData[],MATCH(1,(MData[State Abbreviation]=$B238)*(MData[Report Date]=E$6)*(MData[Preliminary or Updated]=$C$3)*(MData[Final Report]=$C$4),0),MATCH($D$5,MData[#Headers],0))</f>
        <v>Y</v>
      </c>
      <c r="F238" cm="1">
        <f t="array" ref="F238">INDEX(MData[],MATCH(1,(MData[State Abbreviation]=$B238)*(MData[Report Date]=F$218)*(MData[Preliminary or Updated]=$C$3)*(MData[Final Report]=$C$4),0),MATCH($C$2,MData[#Headers],0))</f>
        <v>242300</v>
      </c>
      <c r="G238" cm="1">
        <f t="array" ref="G238">INDEX(MData[],MATCH(1,(MData[State Abbreviation]=$B238)*(MData[Report Date]=G$218)*(MData[Preliminary or Updated]=$C$3)*(MData[Final Report]=$C$4),0),MATCH($C$2,MData[#Headers],0))</f>
        <v>245584</v>
      </c>
      <c r="H238" cm="1">
        <f t="array" ref="H238">INDEX(MData[],MATCH(1,(MData[State Abbreviation]=$B238)*(MData[Report Date]=H$218)*(MData[Preliminary or Updated]=$C$3)*(MData[Final Report]=$C$4),0),MATCH($C$2,MData[#Headers],0))</f>
        <v>248538</v>
      </c>
      <c r="I238" cm="1">
        <f t="array" ref="I238">INDEX(MData[],MATCH(1,(MData[State Abbreviation]=$B238)*(MData[Report Date]=I$218)*(MData[Preliminary or Updated]=$C$3)*(MData[Final Report]=$C$4),0),MATCH($C$2,MData[#Headers],0))</f>
        <v>250604</v>
      </c>
      <c r="J238" cm="1">
        <f t="array" ref="J238">INDEX(MData[],MATCH(1,(MData[State Abbreviation]=$B238)*(MData[Report Date]=J$218)*(MData[Preliminary or Updated]=$C$3)*(MData[Final Report]=$C$4),0),MATCH($C$2,MData[#Headers],0))</f>
        <v>252018</v>
      </c>
      <c r="K238" cm="1">
        <f t="array" ref="K238">INDEX(MData[],MATCH(1,(MData[State Abbreviation]=$B238)*(MData[Report Date]=K$218)*(MData[Preliminary or Updated]=$C$3)*(MData[Final Report]=$C$4),0),MATCH($C$2,MData[#Headers],0))</f>
        <v>254957</v>
      </c>
      <c r="L238" cm="1">
        <f t="array" ref="L238">INDEX(MData[],MATCH(1,(MData[State Abbreviation]=$B238)*(MData[Report Date]=L$218)*(MData[Preliminary or Updated]=$C$3)*(MData[Final Report]=$C$4),0),MATCH($C$2,MData[#Headers],0))</f>
        <v>257603</v>
      </c>
      <c r="M238" cm="1">
        <f t="array" ref="M238">INDEX(MData[],MATCH(1,(MData[State Abbreviation]=$B238)*(MData[Report Date]=M$218)*(MData[Preliminary or Updated]=$C$3)*(MData[Final Report]=$C$4),0),MATCH($C$2,MData[#Headers],0))</f>
        <v>258555</v>
      </c>
      <c r="N238" cm="1">
        <f t="array" ref="N238">INDEX(MData[],MATCH(1,(MData[State Abbreviation]=$B238)*(MData[Report Date]=N$218)*(MData[Preliminary or Updated]=$C$3)*(MData[Final Report]=$C$4),0),MATCH($C$2,MData[#Headers],0))</f>
        <v>259396</v>
      </c>
      <c r="O238" cm="1">
        <f t="array" ref="O238">INDEX(MData[],MATCH(1,(MData[State Abbreviation]=$B238)*(MData[Report Date]=O$218)*(MData[Preliminary or Updated]=$C$3)*(MData[Final Report]=$C$4),0),MATCH($C$2,MData[#Headers],0))</f>
        <v>260536</v>
      </c>
      <c r="P238" cm="1">
        <f t="array" ref="P238">INDEX(MData[],MATCH(1,(MData[State Abbreviation]=$B238)*(MData[Report Date]=P$218)*(MData[Preliminary or Updated]=$C$3)*(MData[Final Report]=$C$4),0),MATCH($C$2,MData[#Headers],0))</f>
        <v>262638</v>
      </c>
      <c r="Q238" cm="1">
        <f t="array" ref="Q238">INDEX(MData[],MATCH(1,(MData[State Abbreviation]=$B238)*(MData[Report Date]=Q$218)*(MData[Preliminary or Updated]=$C$3)*(MData[Final Report]=$C$4),0),MATCH($C$2,MData[#Headers],0))</f>
        <v>264424</v>
      </c>
      <c r="R238" s="15">
        <f t="shared" si="5"/>
        <v>254762.75</v>
      </c>
    </row>
    <row r="239" spans="1:18" x14ac:dyDescent="0.35">
      <c r="A239">
        <v>21</v>
      </c>
      <c r="B239" s="4" t="s">
        <v>101</v>
      </c>
      <c r="C239" t="s">
        <v>102</v>
      </c>
      <c r="D239" s="12" t="str" cm="1">
        <f t="array" ref="D239">INDEX(MData[],MATCH(1,(MData[State Abbreviation]=$B239)*(MData[Report Date]=D$6)*(MData[Preliminary or Updated]=$C$3)*(MData[Final Report]=$C$4),0),MATCH($D$5,MData[#Headers],0))</f>
        <v>Y</v>
      </c>
      <c r="E239" s="12" t="str" cm="1">
        <f t="array" ref="E239">INDEX(MData[],MATCH(1,(MData[State Abbreviation]=$B239)*(MData[Report Date]=E$6)*(MData[Preliminary or Updated]=$C$3)*(MData[Final Report]=$C$4),0),MATCH($D$5,MData[#Headers],0))</f>
        <v>Y</v>
      </c>
      <c r="F239" cm="1">
        <f t="array" ref="F239">INDEX(MData[],MATCH(1,(MData[State Abbreviation]=$B239)*(MData[Report Date]=F$218)*(MData[Preliminary or Updated]=$C$3)*(MData[Final Report]=$C$4),0),MATCH($C$2,MData[#Headers],0))</f>
        <v>1327948</v>
      </c>
      <c r="G239" cm="1">
        <f t="array" ref="G239">INDEX(MData[],MATCH(1,(MData[State Abbreviation]=$B239)*(MData[Report Date]=G$218)*(MData[Preliminary or Updated]=$C$3)*(MData[Final Report]=$C$4),0),MATCH($C$2,MData[#Headers],0))</f>
        <v>1315090</v>
      </c>
      <c r="H239" cm="1">
        <f t="array" ref="H239">INDEX(MData[],MATCH(1,(MData[State Abbreviation]=$B239)*(MData[Report Date]=H$218)*(MData[Preliminary or Updated]=$C$3)*(MData[Final Report]=$C$4),0),MATCH($C$2,MData[#Headers],0))</f>
        <v>1318895</v>
      </c>
      <c r="I239" cm="1">
        <f t="array" ref="I239">INDEX(MData[],MATCH(1,(MData[State Abbreviation]=$B239)*(MData[Report Date]=I$218)*(MData[Preliminary or Updated]=$C$3)*(MData[Final Report]=$C$4),0),MATCH($C$2,MData[#Headers],0))</f>
        <v>1320216</v>
      </c>
      <c r="J239" cm="1">
        <f t="array" ref="J239">INDEX(MData[],MATCH(1,(MData[State Abbreviation]=$B239)*(MData[Report Date]=J$218)*(MData[Preliminary or Updated]=$C$3)*(MData[Final Report]=$C$4),0),MATCH($C$2,MData[#Headers],0))</f>
        <v>1323085</v>
      </c>
      <c r="K239" cm="1">
        <f t="array" ref="K239">INDEX(MData[],MATCH(1,(MData[State Abbreviation]=$B239)*(MData[Report Date]=K$218)*(MData[Preliminary or Updated]=$C$3)*(MData[Final Report]=$C$4),0),MATCH($C$2,MData[#Headers],0))</f>
        <v>1322426</v>
      </c>
      <c r="L239" cm="1">
        <f t="array" ref="L239">INDEX(MData[],MATCH(1,(MData[State Abbreviation]=$B239)*(MData[Report Date]=L$218)*(MData[Preliminary or Updated]=$C$3)*(MData[Final Report]=$C$4),0),MATCH($C$2,MData[#Headers],0))</f>
        <v>1326315</v>
      </c>
      <c r="M239" cm="1">
        <f t="array" ref="M239">INDEX(MData[],MATCH(1,(MData[State Abbreviation]=$B239)*(MData[Report Date]=M$218)*(MData[Preliminary or Updated]=$C$3)*(MData[Final Report]=$C$4),0),MATCH($C$2,MData[#Headers],0))</f>
        <v>1328343</v>
      </c>
      <c r="N239" cm="1">
        <f t="array" ref="N239">INDEX(MData[],MATCH(1,(MData[State Abbreviation]=$B239)*(MData[Report Date]=N$218)*(MData[Preliminary or Updated]=$C$3)*(MData[Final Report]=$C$4),0),MATCH($C$2,MData[#Headers],0))</f>
        <v>1327889</v>
      </c>
      <c r="O239" cm="1">
        <f t="array" ref="O239">INDEX(MData[],MATCH(1,(MData[State Abbreviation]=$B239)*(MData[Report Date]=O$218)*(MData[Preliminary or Updated]=$C$3)*(MData[Final Report]=$C$4),0),MATCH($C$2,MData[#Headers],0))</f>
        <v>1329774</v>
      </c>
      <c r="P239" cm="1">
        <f t="array" ref="P239">INDEX(MData[],MATCH(1,(MData[State Abbreviation]=$B239)*(MData[Report Date]=P$218)*(MData[Preliminary or Updated]=$C$3)*(MData[Final Report]=$C$4),0),MATCH($C$2,MData[#Headers],0))</f>
        <v>1328056</v>
      </c>
      <c r="Q239" cm="1">
        <f t="array" ref="Q239">INDEX(MData[],MATCH(1,(MData[State Abbreviation]=$B239)*(MData[Report Date]=Q$218)*(MData[Preliminary or Updated]=$C$3)*(MData[Final Report]=$C$4),0),MATCH($C$2,MData[#Headers],0))</f>
        <v>1328704</v>
      </c>
      <c r="R239" s="15">
        <f t="shared" si="5"/>
        <v>1324728.4166666667</v>
      </c>
    </row>
    <row r="240" spans="1:18" x14ac:dyDescent="0.35">
      <c r="A240">
        <v>22</v>
      </c>
      <c r="B240" s="4" t="s">
        <v>104</v>
      </c>
      <c r="C240" t="s">
        <v>105</v>
      </c>
      <c r="D240" s="12" t="str" cm="1">
        <f t="array" ref="D240">INDEX(MData[],MATCH(1,(MData[State Abbreviation]=$B240)*(MData[Report Date]=D$6)*(MData[Preliminary or Updated]=$C$3)*(MData[Final Report]=$C$4),0),MATCH($D$5,MData[#Headers],0))</f>
        <v>Y</v>
      </c>
      <c r="E240" s="12" t="str" cm="1">
        <f t="array" ref="E240">INDEX(MData[],MATCH(1,(MData[State Abbreviation]=$B240)*(MData[Report Date]=E$6)*(MData[Preliminary or Updated]=$C$3)*(MData[Final Report]=$C$4),0),MATCH($D$5,MData[#Headers],0))</f>
        <v>Y</v>
      </c>
      <c r="F240" cm="1">
        <f t="array" ref="F240">INDEX(MData[],MATCH(1,(MData[State Abbreviation]=$B240)*(MData[Report Date]=F$218)*(MData[Preliminary or Updated]=$C$3)*(MData[Final Report]=$C$4),0),MATCH($C$2,MData[#Headers],0))</f>
        <v>1581392</v>
      </c>
      <c r="G240" cm="1">
        <f t="array" ref="G240">INDEX(MData[],MATCH(1,(MData[State Abbreviation]=$B240)*(MData[Report Date]=G$218)*(MData[Preliminary or Updated]=$C$3)*(MData[Final Report]=$C$4),0),MATCH($C$2,MData[#Headers],0))</f>
        <v>1583143</v>
      </c>
      <c r="H240" cm="1">
        <f t="array" ref="H240">INDEX(MData[],MATCH(1,(MData[State Abbreviation]=$B240)*(MData[Report Date]=H$218)*(MData[Preliminary or Updated]=$C$3)*(MData[Final Report]=$C$4),0),MATCH($C$2,MData[#Headers],0))</f>
        <v>1587397</v>
      </c>
      <c r="I240" cm="1">
        <f t="array" ref="I240">INDEX(MData[],MATCH(1,(MData[State Abbreviation]=$B240)*(MData[Report Date]=I$218)*(MData[Preliminary or Updated]=$C$3)*(MData[Final Report]=$C$4),0),MATCH($C$2,MData[#Headers],0))</f>
        <v>1593290</v>
      </c>
      <c r="J240" cm="1">
        <f t="array" ref="J240">INDEX(MData[],MATCH(1,(MData[State Abbreviation]=$B240)*(MData[Report Date]=J$218)*(MData[Preliminary or Updated]=$C$3)*(MData[Final Report]=$C$4),0),MATCH($C$2,MData[#Headers],0))</f>
        <v>1597005</v>
      </c>
      <c r="K240" cm="1">
        <f t="array" ref="K240">INDEX(MData[],MATCH(1,(MData[State Abbreviation]=$B240)*(MData[Report Date]=K$218)*(MData[Preliminary or Updated]=$C$3)*(MData[Final Report]=$C$4),0),MATCH($C$2,MData[#Headers],0))</f>
        <v>1598924</v>
      </c>
      <c r="L240" cm="1">
        <f t="array" ref="L240">INDEX(MData[],MATCH(1,(MData[State Abbreviation]=$B240)*(MData[Report Date]=L$218)*(MData[Preliminary or Updated]=$C$3)*(MData[Final Report]=$C$4),0),MATCH($C$2,MData[#Headers],0))</f>
        <v>1591370</v>
      </c>
      <c r="M240" cm="1">
        <f t="array" ref="M240">INDEX(MData[],MATCH(1,(MData[State Abbreviation]=$B240)*(MData[Report Date]=M$218)*(MData[Preliminary or Updated]=$C$3)*(MData[Final Report]=$C$4),0),MATCH($C$2,MData[#Headers],0))</f>
        <v>1581338</v>
      </c>
      <c r="N240" cm="1">
        <f t="array" ref="N240">INDEX(MData[],MATCH(1,(MData[State Abbreviation]=$B240)*(MData[Report Date]=N$218)*(MData[Preliminary or Updated]=$C$3)*(MData[Final Report]=$C$4),0),MATCH($C$2,MData[#Headers],0))</f>
        <v>1593385</v>
      </c>
      <c r="O240" cm="1">
        <f t="array" ref="O240">INDEX(MData[],MATCH(1,(MData[State Abbreviation]=$B240)*(MData[Report Date]=O$218)*(MData[Preliminary or Updated]=$C$3)*(MData[Final Report]=$C$4),0),MATCH($C$2,MData[#Headers],0))</f>
        <v>1593664</v>
      </c>
      <c r="P240" cm="1">
        <f t="array" ref="P240">INDEX(MData[],MATCH(1,(MData[State Abbreviation]=$B240)*(MData[Report Date]=P$218)*(MData[Preliminary or Updated]=$C$3)*(MData[Final Report]=$C$4),0),MATCH($C$2,MData[#Headers],0))</f>
        <v>1590859</v>
      </c>
      <c r="Q240" cm="1">
        <f t="array" ref="Q240">INDEX(MData[],MATCH(1,(MData[State Abbreviation]=$B240)*(MData[Report Date]=Q$218)*(MData[Preliminary or Updated]=$C$3)*(MData[Final Report]=$C$4),0),MATCH($C$2,MData[#Headers],0))</f>
        <v>1585919</v>
      </c>
      <c r="R240" s="15">
        <f t="shared" si="5"/>
        <v>1589807.1666666667</v>
      </c>
    </row>
    <row r="241" spans="1:18" x14ac:dyDescent="0.35">
      <c r="A241">
        <v>23</v>
      </c>
      <c r="B241" s="4" t="s">
        <v>106</v>
      </c>
      <c r="C241" t="s">
        <v>107</v>
      </c>
      <c r="D241" s="12" t="str" cm="1">
        <f t="array" ref="D241">INDEX(MData[],MATCH(1,(MData[State Abbreviation]=$B241)*(MData[Report Date]=D$6)*(MData[Preliminary or Updated]=$C$3)*(MData[Final Report]=$C$4),0),MATCH($D$5,MData[#Headers],0))</f>
        <v>Y</v>
      </c>
      <c r="E241" s="12" t="str" cm="1">
        <f t="array" ref="E241">INDEX(MData[],MATCH(1,(MData[State Abbreviation]=$B241)*(MData[Report Date]=E$6)*(MData[Preliminary or Updated]=$C$3)*(MData[Final Report]=$C$4),0),MATCH($D$5,MData[#Headers],0))</f>
        <v>Y</v>
      </c>
      <c r="F241" cm="1">
        <f t="array" ref="F241">INDEX(MData[],MATCH(1,(MData[State Abbreviation]=$B241)*(MData[Report Date]=F$218)*(MData[Preliminary or Updated]=$C$3)*(MData[Final Report]=$C$4),0),MATCH($C$2,MData[#Headers],0))</f>
        <v>2335095</v>
      </c>
      <c r="G241" cm="1">
        <f t="array" ref="G241">INDEX(MData[],MATCH(1,(MData[State Abbreviation]=$B241)*(MData[Report Date]=G$218)*(MData[Preliminary or Updated]=$C$3)*(MData[Final Report]=$C$4),0),MATCH($C$2,MData[#Headers],0))</f>
        <v>2356612</v>
      </c>
      <c r="H241" cm="1">
        <f t="array" ref="H241">INDEX(MData[],MATCH(1,(MData[State Abbreviation]=$B241)*(MData[Report Date]=H$218)*(MData[Preliminary or Updated]=$C$3)*(MData[Final Report]=$C$4),0),MATCH($C$2,MData[#Headers],0))</f>
        <v>2347936</v>
      </c>
      <c r="I241" cm="1">
        <f t="array" ref="I241">INDEX(MData[],MATCH(1,(MData[State Abbreviation]=$B241)*(MData[Report Date]=I$218)*(MData[Preliminary or Updated]=$C$3)*(MData[Final Report]=$C$4),0),MATCH($C$2,MData[#Headers],0))</f>
        <v>2334794</v>
      </c>
      <c r="J241" cm="1">
        <f t="array" ref="J241">INDEX(MData[],MATCH(1,(MData[State Abbreviation]=$B241)*(MData[Report Date]=J$218)*(MData[Preliminary or Updated]=$C$3)*(MData[Final Report]=$C$4),0),MATCH($C$2,MData[#Headers],0))</f>
        <v>2318205</v>
      </c>
      <c r="K241" cm="1">
        <f t="array" ref="K241">INDEX(MData[],MATCH(1,(MData[State Abbreviation]=$B241)*(MData[Report Date]=K$218)*(MData[Preliminary or Updated]=$C$3)*(MData[Final Report]=$C$4),0),MATCH($C$2,MData[#Headers],0))</f>
        <v>2305833</v>
      </c>
      <c r="L241" cm="1">
        <f t="array" ref="L241">INDEX(MData[],MATCH(1,(MData[State Abbreviation]=$B241)*(MData[Report Date]=L$218)*(MData[Preliminary or Updated]=$C$3)*(MData[Final Report]=$C$4),0),MATCH($C$2,MData[#Headers],0))</f>
        <v>2305227</v>
      </c>
      <c r="M241" cm="1">
        <f t="array" ref="M241">INDEX(MData[],MATCH(1,(MData[State Abbreviation]=$B241)*(MData[Report Date]=M$218)*(MData[Preliminary or Updated]=$C$3)*(MData[Final Report]=$C$4),0),MATCH($C$2,MData[#Headers],0))</f>
        <v>2297921</v>
      </c>
      <c r="N241" cm="1">
        <f t="array" ref="N241">INDEX(MData[],MATCH(1,(MData[State Abbreviation]=$B241)*(MData[Report Date]=N$218)*(MData[Preliminary or Updated]=$C$3)*(MData[Final Report]=$C$4),0),MATCH($C$2,MData[#Headers],0))</f>
        <v>2305079</v>
      </c>
      <c r="O241" cm="1">
        <f t="array" ref="O241">INDEX(MData[],MATCH(1,(MData[State Abbreviation]=$B241)*(MData[Report Date]=O$218)*(MData[Preliminary or Updated]=$C$3)*(MData[Final Report]=$C$4),0),MATCH($C$2,MData[#Headers],0))</f>
        <v>2307060</v>
      </c>
      <c r="P241" cm="1">
        <f t="array" ref="P241">INDEX(MData[],MATCH(1,(MData[State Abbreviation]=$B241)*(MData[Report Date]=P$218)*(MData[Preliminary or Updated]=$C$3)*(MData[Final Report]=$C$4),0),MATCH($C$2,MData[#Headers],0))</f>
        <v>2309976</v>
      </c>
      <c r="Q241" cm="1">
        <f t="array" ref="Q241">INDEX(MData[],MATCH(1,(MData[State Abbreviation]=$B241)*(MData[Report Date]=Q$218)*(MData[Preliminary or Updated]=$C$3)*(MData[Final Report]=$C$4),0),MATCH($C$2,MData[#Headers],0))</f>
        <v>2320304</v>
      </c>
      <c r="R241" s="15">
        <f t="shared" si="5"/>
        <v>2320336.8333333335</v>
      </c>
    </row>
    <row r="242" spans="1:18" x14ac:dyDescent="0.35">
      <c r="A242">
        <v>24</v>
      </c>
      <c r="B242" s="4" t="s">
        <v>110</v>
      </c>
      <c r="C242" t="s">
        <v>111</v>
      </c>
      <c r="D242" s="12" t="str" cm="1">
        <f t="array" ref="D242">INDEX(MData[],MATCH(1,(MData[State Abbreviation]=$B242)*(MData[Report Date]=D$6)*(MData[Preliminary or Updated]=$C$3)*(MData[Final Report]=$C$4),0),MATCH($D$5,MData[#Headers],0))</f>
        <v>Y</v>
      </c>
      <c r="E242" s="12" t="str" cm="1">
        <f t="array" ref="E242">INDEX(MData[],MATCH(1,(MData[State Abbreviation]=$B242)*(MData[Report Date]=E$6)*(MData[Preliminary or Updated]=$C$3)*(MData[Final Report]=$C$4),0),MATCH($D$5,MData[#Headers],0))</f>
        <v>Y</v>
      </c>
      <c r="F242" cm="1">
        <f t="array" ref="F242">INDEX(MData[],MATCH(1,(MData[State Abbreviation]=$B242)*(MData[Report Date]=F$218)*(MData[Preliminary or Updated]=$C$3)*(MData[Final Report]=$C$4),0),MATCH($C$2,MData[#Headers],0))</f>
        <v>1057747</v>
      </c>
      <c r="G242" cm="1">
        <f t="array" ref="G242">INDEX(MData[],MATCH(1,(MData[State Abbreviation]=$B242)*(MData[Report Date]=G$218)*(MData[Preliminary or Updated]=$C$3)*(MData[Final Report]=$C$4),0),MATCH($C$2,MData[#Headers],0))</f>
        <v>1053901</v>
      </c>
      <c r="H242" cm="1">
        <f t="array" ref="H242">INDEX(MData[],MATCH(1,(MData[State Abbreviation]=$B242)*(MData[Report Date]=H$218)*(MData[Preliminary or Updated]=$C$3)*(MData[Final Report]=$C$4),0),MATCH($C$2,MData[#Headers],0))</f>
        <v>1050156</v>
      </c>
      <c r="I242" cm="1">
        <f t="array" ref="I242">INDEX(MData[],MATCH(1,(MData[State Abbreviation]=$B242)*(MData[Report Date]=I$218)*(MData[Preliminary or Updated]=$C$3)*(MData[Final Report]=$C$4),0),MATCH($C$2,MData[#Headers],0))</f>
        <v>1050235</v>
      </c>
      <c r="J242" cm="1">
        <f t="array" ref="J242">INDEX(MData[],MATCH(1,(MData[State Abbreviation]=$B242)*(MData[Report Date]=J$218)*(MData[Preliminary or Updated]=$C$3)*(MData[Final Report]=$C$4),0),MATCH($C$2,MData[#Headers],0))</f>
        <v>1047145</v>
      </c>
      <c r="K242" cm="1">
        <f t="array" ref="K242">INDEX(MData[],MATCH(1,(MData[State Abbreviation]=$B242)*(MData[Report Date]=K$218)*(MData[Preliminary or Updated]=$C$3)*(MData[Final Report]=$C$4),0),MATCH($C$2,MData[#Headers],0))</f>
        <v>1045238</v>
      </c>
      <c r="L242" cm="1">
        <f t="array" ref="L242">INDEX(MData[],MATCH(1,(MData[State Abbreviation]=$B242)*(MData[Report Date]=L$218)*(MData[Preliminary or Updated]=$C$3)*(MData[Final Report]=$C$4),0),MATCH($C$2,MData[#Headers],0))</f>
        <v>1046325</v>
      </c>
      <c r="M242" cm="1">
        <f t="array" ref="M242">INDEX(MData[],MATCH(1,(MData[State Abbreviation]=$B242)*(MData[Report Date]=M$218)*(MData[Preliminary or Updated]=$C$3)*(MData[Final Report]=$C$4),0),MATCH($C$2,MData[#Headers],0))</f>
        <v>1047075</v>
      </c>
      <c r="N242" cm="1">
        <f t="array" ref="N242">INDEX(MData[],MATCH(1,(MData[State Abbreviation]=$B242)*(MData[Report Date]=N$218)*(MData[Preliminary or Updated]=$C$3)*(MData[Final Report]=$C$4),0),MATCH($C$2,MData[#Headers],0))</f>
        <v>1044529</v>
      </c>
      <c r="O242" cm="1">
        <f t="array" ref="O242">INDEX(MData[],MATCH(1,(MData[State Abbreviation]=$B242)*(MData[Report Date]=O$218)*(MData[Preliminary or Updated]=$C$3)*(MData[Final Report]=$C$4),0),MATCH($C$2,MData[#Headers],0))</f>
        <v>1044497</v>
      </c>
      <c r="P242" cm="1">
        <f t="array" ref="P242">INDEX(MData[],MATCH(1,(MData[State Abbreviation]=$B242)*(MData[Report Date]=P$218)*(MData[Preliminary or Updated]=$C$3)*(MData[Final Report]=$C$4),0),MATCH($C$2,MData[#Headers],0))</f>
        <v>1039954</v>
      </c>
      <c r="Q242" cm="1">
        <f t="array" ref="Q242">INDEX(MData[],MATCH(1,(MData[State Abbreviation]=$B242)*(MData[Report Date]=Q$218)*(MData[Preliminary or Updated]=$C$3)*(MData[Final Report]=$C$4),0),MATCH($C$2,MData[#Headers],0))</f>
        <v>1044160</v>
      </c>
      <c r="R242" s="15">
        <f t="shared" si="5"/>
        <v>1047580.1666666666</v>
      </c>
    </row>
    <row r="243" spans="1:18" x14ac:dyDescent="0.35">
      <c r="A243">
        <v>25</v>
      </c>
      <c r="B243" s="4" t="s">
        <v>112</v>
      </c>
      <c r="C243" t="s">
        <v>113</v>
      </c>
      <c r="D243" s="12" t="str" cm="1">
        <f t="array" ref="D243">INDEX(MData[],MATCH(1,(MData[State Abbreviation]=$B243)*(MData[Report Date]=D$6)*(MData[Preliminary or Updated]=$C$3)*(MData[Final Report]=$C$4),0),MATCH($D$5,MData[#Headers],0))</f>
        <v>N</v>
      </c>
      <c r="E243" s="12" t="str" cm="1">
        <f t="array" ref="E243">INDEX(MData[],MATCH(1,(MData[State Abbreviation]=$B243)*(MData[Report Date]=E$6)*(MData[Preliminary or Updated]=$C$3)*(MData[Final Report]=$C$4),0),MATCH($D$5,MData[#Headers],0))</f>
        <v>N</v>
      </c>
      <c r="F243" cm="1">
        <f t="array" ref="F243">INDEX(MData[],MATCH(1,(MData[State Abbreviation]=$B243)*(MData[Report Date]=F$218)*(MData[Preliminary or Updated]=$C$3)*(MData[Final Report]=$C$4),0),MATCH($C$2,MData[#Headers],0))</f>
        <v>592471</v>
      </c>
      <c r="G243" cm="1">
        <f t="array" ref="G243">INDEX(MData[],MATCH(1,(MData[State Abbreviation]=$B243)*(MData[Report Date]=G$218)*(MData[Preliminary or Updated]=$C$3)*(MData[Final Report]=$C$4),0),MATCH($C$2,MData[#Headers],0))</f>
        <v>592302</v>
      </c>
      <c r="H243" cm="1">
        <f t="array" ref="H243">INDEX(MData[],MATCH(1,(MData[State Abbreviation]=$B243)*(MData[Report Date]=H$218)*(MData[Preliminary or Updated]=$C$3)*(MData[Final Report]=$C$4),0),MATCH($C$2,MData[#Headers],0))</f>
        <v>592117</v>
      </c>
      <c r="I243" cm="1">
        <f t="array" ref="I243">INDEX(MData[],MATCH(1,(MData[State Abbreviation]=$B243)*(MData[Report Date]=I$218)*(MData[Preliminary or Updated]=$C$3)*(MData[Final Report]=$C$4),0),MATCH($C$2,MData[#Headers],0))</f>
        <v>592043</v>
      </c>
      <c r="J243" cm="1">
        <f t="array" ref="J243">INDEX(MData[],MATCH(1,(MData[State Abbreviation]=$B243)*(MData[Report Date]=J$218)*(MData[Preliminary or Updated]=$C$3)*(MData[Final Report]=$C$4),0),MATCH($C$2,MData[#Headers],0))</f>
        <v>591039</v>
      </c>
      <c r="K243" cm="1">
        <f t="array" ref="K243">INDEX(MData[],MATCH(1,(MData[State Abbreviation]=$B243)*(MData[Report Date]=K$218)*(MData[Preliminary or Updated]=$C$3)*(MData[Final Report]=$C$4),0),MATCH($C$2,MData[#Headers],0))</f>
        <v>590182</v>
      </c>
      <c r="L243" cm="1">
        <f t="array" ref="L243">INDEX(MData[],MATCH(1,(MData[State Abbreviation]=$B243)*(MData[Report Date]=L$218)*(MData[Preliminary or Updated]=$C$3)*(MData[Final Report]=$C$4),0),MATCH($C$2,MData[#Headers],0))</f>
        <v>591085</v>
      </c>
      <c r="M243" cm="1">
        <f t="array" ref="M243">INDEX(MData[],MATCH(1,(MData[State Abbreviation]=$B243)*(MData[Report Date]=M$218)*(MData[Preliminary or Updated]=$C$3)*(MData[Final Report]=$C$4),0),MATCH($C$2,MData[#Headers],0))</f>
        <v>590464</v>
      </c>
      <c r="N243" cm="1">
        <f t="array" ref="N243">INDEX(MData[],MATCH(1,(MData[State Abbreviation]=$B243)*(MData[Report Date]=N$218)*(MData[Preliminary or Updated]=$C$3)*(MData[Final Report]=$C$4),0),MATCH($C$2,MData[#Headers],0))</f>
        <v>590067</v>
      </c>
      <c r="O243" cm="1">
        <f t="array" ref="O243">INDEX(MData[],MATCH(1,(MData[State Abbreviation]=$B243)*(MData[Report Date]=O$218)*(MData[Preliminary or Updated]=$C$3)*(MData[Final Report]=$C$4),0),MATCH($C$2,MData[#Headers],0))</f>
        <v>588362</v>
      </c>
      <c r="P243" cm="1">
        <f t="array" ref="P243">INDEX(MData[],MATCH(1,(MData[State Abbreviation]=$B243)*(MData[Report Date]=P$218)*(MData[Preliminary or Updated]=$C$3)*(MData[Final Report]=$C$4),0),MATCH($C$2,MData[#Headers],0))</f>
        <v>586260</v>
      </c>
      <c r="Q243" cm="1">
        <f t="array" ref="Q243">INDEX(MData[],MATCH(1,(MData[State Abbreviation]=$B243)*(MData[Report Date]=Q$218)*(MData[Preliminary or Updated]=$C$3)*(MData[Final Report]=$C$4),0),MATCH($C$2,MData[#Headers],0))</f>
        <v>585617</v>
      </c>
      <c r="R243" s="15">
        <f t="shared" si="5"/>
        <v>590167.41666666663</v>
      </c>
    </row>
    <row r="244" spans="1:18" x14ac:dyDescent="0.35">
      <c r="A244">
        <v>26</v>
      </c>
      <c r="B244" s="4" t="s">
        <v>114</v>
      </c>
      <c r="C244" t="s">
        <v>115</v>
      </c>
      <c r="D244" s="12" t="str" cm="1">
        <f t="array" ref="D244">INDEX(MData[],MATCH(1,(MData[State Abbreviation]=$B244)*(MData[Report Date]=D$6)*(MData[Preliminary or Updated]=$C$3)*(MData[Final Report]=$C$4),0),MATCH($D$5,MData[#Headers],0))</f>
        <v>Y</v>
      </c>
      <c r="E244" s="12" t="str" cm="1">
        <f t="array" ref="E244">INDEX(MData[],MATCH(1,(MData[State Abbreviation]=$B244)*(MData[Report Date]=E$6)*(MData[Preliminary or Updated]=$C$3)*(MData[Final Report]=$C$4),0),MATCH($D$5,MData[#Headers],0))</f>
        <v>Y</v>
      </c>
      <c r="F244" cm="1">
        <f t="array" ref="F244">INDEX(MData[],MATCH(1,(MData[State Abbreviation]=$B244)*(MData[Report Date]=F$218)*(MData[Preliminary or Updated]=$C$3)*(MData[Final Report]=$C$4),0),MATCH($C$2,MData[#Headers],0))</f>
        <v>907896</v>
      </c>
      <c r="G244" cm="1">
        <f t="array" ref="G244">INDEX(MData[],MATCH(1,(MData[State Abbreviation]=$B244)*(MData[Report Date]=G$218)*(MData[Preliminary or Updated]=$C$3)*(MData[Final Report]=$C$4),0),MATCH($C$2,MData[#Headers],0))</f>
        <v>904987</v>
      </c>
      <c r="H244" cm="1">
        <f t="array" ref="H244">INDEX(MData[],MATCH(1,(MData[State Abbreviation]=$B244)*(MData[Report Date]=H$218)*(MData[Preliminary or Updated]=$C$3)*(MData[Final Report]=$C$4),0),MATCH($C$2,MData[#Headers],0))</f>
        <v>899476</v>
      </c>
      <c r="I244" cm="1">
        <f t="array" ref="I244">INDEX(MData[],MATCH(1,(MData[State Abbreviation]=$B244)*(MData[Report Date]=I$218)*(MData[Preliminary or Updated]=$C$3)*(MData[Final Report]=$C$4),0),MATCH($C$2,MData[#Headers],0))</f>
        <v>886669</v>
      </c>
      <c r="J244" cm="1">
        <f t="array" ref="J244">INDEX(MData[],MATCH(1,(MData[State Abbreviation]=$B244)*(MData[Report Date]=J$218)*(MData[Preliminary or Updated]=$C$3)*(MData[Final Report]=$C$4),0),MATCH($C$2,MData[#Headers],0))</f>
        <v>874683</v>
      </c>
      <c r="K244" cm="1">
        <f t="array" ref="K244">INDEX(MData[],MATCH(1,(MData[State Abbreviation]=$B244)*(MData[Report Date]=K$218)*(MData[Preliminary or Updated]=$C$3)*(MData[Final Report]=$C$4),0),MATCH($C$2,MData[#Headers],0))</f>
        <v>864141</v>
      </c>
      <c r="L244" cm="1">
        <f t="array" ref="L244">INDEX(MData[],MATCH(1,(MData[State Abbreviation]=$B244)*(MData[Report Date]=L$218)*(MData[Preliminary or Updated]=$C$3)*(MData[Final Report]=$C$4),0),MATCH($C$2,MData[#Headers],0))</f>
        <v>860768</v>
      </c>
      <c r="M244" cm="1">
        <f t="array" ref="M244">INDEX(MData[],MATCH(1,(MData[State Abbreviation]=$B244)*(MData[Report Date]=M$218)*(MData[Preliminary or Updated]=$C$3)*(MData[Final Report]=$C$4),0),MATCH($C$2,MData[#Headers],0))</f>
        <v>855620</v>
      </c>
      <c r="N244" cm="1">
        <f t="array" ref="N244">INDEX(MData[],MATCH(1,(MData[State Abbreviation]=$B244)*(MData[Report Date]=N$218)*(MData[Preliminary or Updated]=$C$3)*(MData[Final Report]=$C$4),0),MATCH($C$2,MData[#Headers],0))</f>
        <v>857228</v>
      </c>
      <c r="O244" cm="1">
        <f t="array" ref="O244">INDEX(MData[],MATCH(1,(MData[State Abbreviation]=$B244)*(MData[Report Date]=O$218)*(MData[Preliminary or Updated]=$C$3)*(MData[Final Report]=$C$4),0),MATCH($C$2,MData[#Headers],0))</f>
        <v>854854</v>
      </c>
      <c r="P244" cm="1">
        <f t="array" ref="P244">INDEX(MData[],MATCH(1,(MData[State Abbreviation]=$B244)*(MData[Report Date]=P$218)*(MData[Preliminary or Updated]=$C$3)*(MData[Final Report]=$C$4),0),MATCH($C$2,MData[#Headers],0))</f>
        <v>849715</v>
      </c>
      <c r="Q244" cm="1">
        <f t="array" ref="Q244">INDEX(MData[],MATCH(1,(MData[State Abbreviation]=$B244)*(MData[Report Date]=Q$218)*(MData[Preliminary or Updated]=$C$3)*(MData[Final Report]=$C$4),0),MATCH($C$2,MData[#Headers],0))</f>
        <v>847982</v>
      </c>
      <c r="R244" s="15">
        <f t="shared" si="5"/>
        <v>872001.58333333337</v>
      </c>
    </row>
    <row r="245" spans="1:18" x14ac:dyDescent="0.35">
      <c r="A245">
        <v>27</v>
      </c>
      <c r="B245" s="4" t="s">
        <v>116</v>
      </c>
      <c r="C245" t="s">
        <v>117</v>
      </c>
      <c r="D245" s="12" t="str" cm="1">
        <f t="array" ref="D245">INDEX(MData[],MATCH(1,(MData[State Abbreviation]=$B245)*(MData[Report Date]=D$6)*(MData[Preliminary or Updated]=$C$3)*(MData[Final Report]=$C$4),0),MATCH($D$5,MData[#Headers],0))</f>
        <v>Y</v>
      </c>
      <c r="E245" s="12" t="str" cm="1">
        <f t="array" ref="E245">INDEX(MData[],MATCH(1,(MData[State Abbreviation]=$B245)*(MData[Report Date]=E$6)*(MData[Preliminary or Updated]=$C$3)*(MData[Final Report]=$C$4),0),MATCH($D$5,MData[#Headers],0))</f>
        <v>Y</v>
      </c>
      <c r="F245" cm="1">
        <f t="array" ref="F245">INDEX(MData[],MATCH(1,(MData[State Abbreviation]=$B245)*(MData[Report Date]=F$218)*(MData[Preliminary or Updated]=$C$3)*(MData[Final Report]=$C$4),0),MATCH($C$2,MData[#Headers],0))</f>
        <v>280455</v>
      </c>
      <c r="G245" cm="1">
        <f t="array" ref="G245">INDEX(MData[],MATCH(1,(MData[State Abbreviation]=$B245)*(MData[Report Date]=G$218)*(MData[Preliminary or Updated]=$C$3)*(MData[Final Report]=$C$4),0),MATCH($C$2,MData[#Headers],0))</f>
        <v>280624</v>
      </c>
      <c r="H245" cm="1">
        <f t="array" ref="H245">INDEX(MData[],MATCH(1,(MData[State Abbreviation]=$B245)*(MData[Report Date]=H$218)*(MData[Preliminary or Updated]=$C$3)*(MData[Final Report]=$C$4),0),MATCH($C$2,MData[#Headers],0))</f>
        <v>278685</v>
      </c>
      <c r="I245" cm="1">
        <f t="array" ref="I245">INDEX(MData[],MATCH(1,(MData[State Abbreviation]=$B245)*(MData[Report Date]=I$218)*(MData[Preliminary or Updated]=$C$3)*(MData[Final Report]=$C$4),0),MATCH($C$2,MData[#Headers],0))</f>
        <v>277567</v>
      </c>
      <c r="J245" cm="1">
        <f t="array" ref="J245">INDEX(MData[],MATCH(1,(MData[State Abbreviation]=$B245)*(MData[Report Date]=J$218)*(MData[Preliminary or Updated]=$C$3)*(MData[Final Report]=$C$4),0),MATCH($C$2,MData[#Headers],0))</f>
        <v>275834</v>
      </c>
      <c r="K245" cm="1">
        <f t="array" ref="K245">INDEX(MData[],MATCH(1,(MData[State Abbreviation]=$B245)*(MData[Report Date]=K$218)*(MData[Preliminary or Updated]=$C$3)*(MData[Final Report]=$C$4),0),MATCH($C$2,MData[#Headers],0))</f>
        <v>273144</v>
      </c>
      <c r="L245" cm="1">
        <f t="array" ref="L245">INDEX(MData[],MATCH(1,(MData[State Abbreviation]=$B245)*(MData[Report Date]=L$218)*(MData[Preliminary or Updated]=$C$3)*(MData[Final Report]=$C$4),0),MATCH($C$2,MData[#Headers],0))</f>
        <v>270280</v>
      </c>
      <c r="M245" cm="1">
        <f t="array" ref="M245">INDEX(MData[],MATCH(1,(MData[State Abbreviation]=$B245)*(MData[Report Date]=M$218)*(MData[Preliminary or Updated]=$C$3)*(MData[Final Report]=$C$4),0),MATCH($C$2,MData[#Headers],0))</f>
        <v>268150</v>
      </c>
      <c r="N245" cm="1">
        <f t="array" ref="N245">INDEX(MData[],MATCH(1,(MData[State Abbreviation]=$B245)*(MData[Report Date]=N$218)*(MData[Preliminary or Updated]=$C$3)*(MData[Final Report]=$C$4),0),MATCH($C$2,MData[#Headers],0))</f>
        <v>266931</v>
      </c>
      <c r="O245" cm="1">
        <f t="array" ref="O245">INDEX(MData[],MATCH(1,(MData[State Abbreviation]=$B245)*(MData[Report Date]=O$218)*(MData[Preliminary or Updated]=$C$3)*(MData[Final Report]=$C$4),0),MATCH($C$2,MData[#Headers],0))</f>
        <v>265908</v>
      </c>
      <c r="P245" cm="1">
        <f t="array" ref="P245">INDEX(MData[],MATCH(1,(MData[State Abbreviation]=$B245)*(MData[Report Date]=P$218)*(MData[Preliminary or Updated]=$C$3)*(MData[Final Report]=$C$4),0),MATCH($C$2,MData[#Headers],0))</f>
        <v>263824</v>
      </c>
      <c r="Q245" cm="1">
        <f t="array" ref="Q245">INDEX(MData[],MATCH(1,(MData[State Abbreviation]=$B245)*(MData[Report Date]=Q$218)*(MData[Preliminary or Updated]=$C$3)*(MData[Final Report]=$C$4),0),MATCH($C$2,MData[#Headers],0))</f>
        <v>260710</v>
      </c>
      <c r="R245" s="15">
        <f t="shared" si="5"/>
        <v>271842.66666666669</v>
      </c>
    </row>
    <row r="246" spans="1:18" x14ac:dyDescent="0.35">
      <c r="A246">
        <v>28</v>
      </c>
      <c r="B246" s="4" t="s">
        <v>118</v>
      </c>
      <c r="C246" t="s">
        <v>119</v>
      </c>
      <c r="D246" s="12" t="str" cm="1">
        <f t="array" ref="D246">INDEX(MData[],MATCH(1,(MData[State Abbreviation]=$B246)*(MData[Report Date]=D$6)*(MData[Preliminary or Updated]=$C$3)*(MData[Final Report]=$C$4),0),MATCH($D$5,MData[#Headers],0))</f>
        <v>Y</v>
      </c>
      <c r="E246" s="12" t="str" cm="1">
        <f t="array" ref="E246">INDEX(MData[],MATCH(1,(MData[State Abbreviation]=$B246)*(MData[Report Date]=E$6)*(MData[Preliminary or Updated]=$C$3)*(MData[Final Report]=$C$4),0),MATCH($D$5,MData[#Headers],0))</f>
        <v>Y</v>
      </c>
      <c r="F246" cm="1">
        <f t="array" ref="F246">INDEX(MData[],MATCH(1,(MData[State Abbreviation]=$B246)*(MData[Report Date]=F$218)*(MData[Preliminary or Updated]=$C$3)*(MData[Final Report]=$C$4),0),MATCH($C$2,MData[#Headers],0))</f>
        <v>246966</v>
      </c>
      <c r="G246" cm="1">
        <f t="array" ref="G246">INDEX(MData[],MATCH(1,(MData[State Abbreviation]=$B246)*(MData[Report Date]=G$218)*(MData[Preliminary or Updated]=$C$3)*(MData[Final Report]=$C$4),0),MATCH($C$2,MData[#Headers],0))</f>
        <v>247508</v>
      </c>
      <c r="H246" cm="1">
        <f t="array" ref="H246">INDEX(MData[],MATCH(1,(MData[State Abbreviation]=$B246)*(MData[Report Date]=H$218)*(MData[Preliminary or Updated]=$C$3)*(MData[Final Report]=$C$4),0),MATCH($C$2,MData[#Headers],0))</f>
        <v>247508</v>
      </c>
      <c r="I246" cm="1">
        <f t="array" ref="I246">INDEX(MData[],MATCH(1,(MData[State Abbreviation]=$B246)*(MData[Report Date]=I$218)*(MData[Preliminary or Updated]=$C$3)*(MData[Final Report]=$C$4),0),MATCH($C$2,MData[#Headers],0))</f>
        <v>247318</v>
      </c>
      <c r="J246" cm="1">
        <f t="array" ref="J246">INDEX(MData[],MATCH(1,(MData[State Abbreviation]=$B246)*(MData[Report Date]=J$218)*(MData[Preliminary or Updated]=$C$3)*(MData[Final Report]=$C$4),0),MATCH($C$2,MData[#Headers],0))</f>
        <v>246014</v>
      </c>
      <c r="K246" cm="1">
        <f t="array" ref="K246">INDEX(MData[],MATCH(1,(MData[State Abbreviation]=$B246)*(MData[Report Date]=K$218)*(MData[Preliminary or Updated]=$C$3)*(MData[Final Report]=$C$4),0),MATCH($C$2,MData[#Headers],0))</f>
        <v>245673</v>
      </c>
      <c r="L246" cm="1">
        <f t="array" ref="L246">INDEX(MData[],MATCH(1,(MData[State Abbreviation]=$B246)*(MData[Report Date]=L$218)*(MData[Preliminary or Updated]=$C$3)*(MData[Final Report]=$C$4),0),MATCH($C$2,MData[#Headers],0))</f>
        <v>246175</v>
      </c>
      <c r="M246" cm="1">
        <f t="array" ref="M246">INDEX(MData[],MATCH(1,(MData[State Abbreviation]=$B246)*(MData[Report Date]=M$218)*(MData[Preliminary or Updated]=$C$3)*(MData[Final Report]=$C$4),0),MATCH($C$2,MData[#Headers],0))</f>
        <v>246846</v>
      </c>
      <c r="N246" cm="1">
        <f t="array" ref="N246">INDEX(MData[],MATCH(1,(MData[State Abbreviation]=$B246)*(MData[Report Date]=N$218)*(MData[Preliminary or Updated]=$C$3)*(MData[Final Report]=$C$4),0),MATCH($C$2,MData[#Headers],0))</f>
        <v>247368</v>
      </c>
      <c r="O246" cm="1">
        <f t="array" ref="O246">INDEX(MData[],MATCH(1,(MData[State Abbreviation]=$B246)*(MData[Report Date]=O$218)*(MData[Preliminary or Updated]=$C$3)*(MData[Final Report]=$C$4),0),MATCH($C$2,MData[#Headers],0))</f>
        <v>246842</v>
      </c>
      <c r="P246" cm="1">
        <f t="array" ref="P246">INDEX(MData[],MATCH(1,(MData[State Abbreviation]=$B246)*(MData[Report Date]=P$218)*(MData[Preliminary or Updated]=$C$3)*(MData[Final Report]=$C$4),0),MATCH($C$2,MData[#Headers],0))</f>
        <v>247563</v>
      </c>
      <c r="Q246" cm="1">
        <f t="array" ref="Q246">INDEX(MData[],MATCH(1,(MData[State Abbreviation]=$B246)*(MData[Report Date]=Q$218)*(MData[Preliminary or Updated]=$C$3)*(MData[Final Report]=$C$4),0),MATCH($C$2,MData[#Headers],0))</f>
        <v>247737</v>
      </c>
      <c r="R246" s="15">
        <f t="shared" si="5"/>
        <v>246959.83333333334</v>
      </c>
    </row>
    <row r="247" spans="1:18" x14ac:dyDescent="0.35">
      <c r="A247">
        <v>29</v>
      </c>
      <c r="B247" s="4" t="s">
        <v>120</v>
      </c>
      <c r="C247" t="s">
        <v>121</v>
      </c>
      <c r="D247" s="12" t="str" cm="1">
        <f t="array" ref="D247">INDEX(MData[],MATCH(1,(MData[State Abbreviation]=$B247)*(MData[Report Date]=D$6)*(MData[Preliminary or Updated]=$C$3)*(MData[Final Report]=$C$4),0),MATCH($D$5,MData[#Headers],0))</f>
        <v>Y</v>
      </c>
      <c r="E247" s="12" t="str" cm="1">
        <f t="array" ref="E247">INDEX(MData[],MATCH(1,(MData[State Abbreviation]=$B247)*(MData[Report Date]=E$6)*(MData[Preliminary or Updated]=$C$3)*(MData[Final Report]=$C$4),0),MATCH($D$5,MData[#Headers],0))</f>
        <v>Y</v>
      </c>
      <c r="F247" cm="1">
        <f t="array" ref="F247">INDEX(MData[],MATCH(1,(MData[State Abbreviation]=$B247)*(MData[Report Date]=F$218)*(MData[Preliminary or Updated]=$C$3)*(MData[Final Report]=$C$4),0),MATCH($C$2,MData[#Headers],0))</f>
        <v>635194</v>
      </c>
      <c r="G247" cm="1">
        <f t="array" ref="G247">INDEX(MData[],MATCH(1,(MData[State Abbreviation]=$B247)*(MData[Report Date]=G$218)*(MData[Preliminary or Updated]=$C$3)*(MData[Final Report]=$C$4),0),MATCH($C$2,MData[#Headers],0))</f>
        <v>633325</v>
      </c>
      <c r="H247" cm="1">
        <f t="array" ref="H247">INDEX(MData[],MATCH(1,(MData[State Abbreviation]=$B247)*(MData[Report Date]=H$218)*(MData[Preliminary or Updated]=$C$3)*(MData[Final Report]=$C$4),0),MATCH($C$2,MData[#Headers],0))</f>
        <v>632884</v>
      </c>
      <c r="I247" cm="1">
        <f t="array" ref="I247">INDEX(MData[],MATCH(1,(MData[State Abbreviation]=$B247)*(MData[Report Date]=I$218)*(MData[Preliminary or Updated]=$C$3)*(MData[Final Report]=$C$4),0),MATCH($C$2,MData[#Headers],0))</f>
        <v>632525</v>
      </c>
      <c r="J247" cm="1">
        <f t="array" ref="J247">INDEX(MData[],MATCH(1,(MData[State Abbreviation]=$B247)*(MData[Report Date]=J$218)*(MData[Preliminary or Updated]=$C$3)*(MData[Final Report]=$C$4),0),MATCH($C$2,MData[#Headers],0))</f>
        <v>632772</v>
      </c>
      <c r="K247" cm="1">
        <f t="array" ref="K247">INDEX(MData[],MATCH(1,(MData[State Abbreviation]=$B247)*(MData[Report Date]=K$218)*(MData[Preliminary or Updated]=$C$3)*(MData[Final Report]=$C$4),0),MATCH($C$2,MData[#Headers],0))</f>
        <v>631512</v>
      </c>
      <c r="L247" cm="1">
        <f t="array" ref="L247">INDEX(MData[],MATCH(1,(MData[State Abbreviation]=$B247)*(MData[Report Date]=L$218)*(MData[Preliminary or Updated]=$C$3)*(MData[Final Report]=$C$4),0),MATCH($C$2,MData[#Headers],0))</f>
        <v>632838</v>
      </c>
      <c r="M247" cm="1">
        <f t="array" ref="M247">INDEX(MData[],MATCH(1,(MData[State Abbreviation]=$B247)*(MData[Report Date]=M$218)*(MData[Preliminary or Updated]=$C$3)*(MData[Final Report]=$C$4),0),MATCH($C$2,MData[#Headers],0))</f>
        <v>631562</v>
      </c>
      <c r="N247" cm="1">
        <f t="array" ref="N247">INDEX(MData[],MATCH(1,(MData[State Abbreviation]=$B247)*(MData[Report Date]=N$218)*(MData[Preliminary or Updated]=$C$3)*(MData[Final Report]=$C$4),0),MATCH($C$2,MData[#Headers],0))</f>
        <v>631033</v>
      </c>
      <c r="O247" cm="1">
        <f t="array" ref="O247">INDEX(MData[],MATCH(1,(MData[State Abbreviation]=$B247)*(MData[Report Date]=O$218)*(MData[Preliminary or Updated]=$C$3)*(MData[Final Report]=$C$4),0),MATCH($C$2,MData[#Headers],0))</f>
        <v>630701</v>
      </c>
      <c r="P247" cm="1">
        <f t="array" ref="P247">INDEX(MData[],MATCH(1,(MData[State Abbreviation]=$B247)*(MData[Report Date]=P$218)*(MData[Preliminary or Updated]=$C$3)*(MData[Final Report]=$C$4),0),MATCH($C$2,MData[#Headers],0))</f>
        <v>626688</v>
      </c>
      <c r="Q247" cm="1">
        <f t="array" ref="Q247">INDEX(MData[],MATCH(1,(MData[State Abbreviation]=$B247)*(MData[Report Date]=Q$218)*(MData[Preliminary or Updated]=$C$3)*(MData[Final Report]=$C$4),0),MATCH($C$2,MData[#Headers],0))</f>
        <v>626078</v>
      </c>
      <c r="R247" s="15">
        <f t="shared" si="5"/>
        <v>631426</v>
      </c>
    </row>
    <row r="248" spans="1:18" x14ac:dyDescent="0.35">
      <c r="A248">
        <v>30</v>
      </c>
      <c r="B248" s="4" t="s">
        <v>122</v>
      </c>
      <c r="C248" t="s">
        <v>123</v>
      </c>
      <c r="D248" s="12" t="str" cm="1">
        <f t="array" ref="D248">INDEX(MData[],MATCH(1,(MData[State Abbreviation]=$B248)*(MData[Report Date]=D$6)*(MData[Preliminary or Updated]=$C$3)*(MData[Final Report]=$C$4),0),MATCH($D$5,MData[#Headers],0))</f>
        <v>Y</v>
      </c>
      <c r="E248" s="12" t="str" cm="1">
        <f t="array" ref="E248">INDEX(MData[],MATCH(1,(MData[State Abbreviation]=$B248)*(MData[Report Date]=E$6)*(MData[Preliminary or Updated]=$C$3)*(MData[Final Report]=$C$4),0),MATCH($D$5,MData[#Headers],0))</f>
        <v>Y</v>
      </c>
      <c r="F248" cm="1">
        <f t="array" ref="F248">INDEX(MData[],MATCH(1,(MData[State Abbreviation]=$B248)*(MData[Report Date]=F$218)*(MData[Preliminary or Updated]=$C$3)*(MData[Final Report]=$C$4),0),MATCH($C$2,MData[#Headers],0))</f>
        <v>183652</v>
      </c>
      <c r="G248" cm="1">
        <f t="array" ref="G248">INDEX(MData[],MATCH(1,(MData[State Abbreviation]=$B248)*(MData[Report Date]=G$218)*(MData[Preliminary or Updated]=$C$3)*(MData[Final Report]=$C$4),0),MATCH($C$2,MData[#Headers],0))</f>
        <v>182131</v>
      </c>
      <c r="H248" cm="1">
        <f t="array" ref="H248">INDEX(MData[],MATCH(1,(MData[State Abbreviation]=$B248)*(MData[Report Date]=H$218)*(MData[Preliminary or Updated]=$C$3)*(MData[Final Report]=$C$4),0),MATCH($C$2,MData[#Headers],0))</f>
        <v>181447</v>
      </c>
      <c r="I248" cm="1">
        <f t="array" ref="I248">INDEX(MData[],MATCH(1,(MData[State Abbreviation]=$B248)*(MData[Report Date]=I$218)*(MData[Preliminary or Updated]=$C$3)*(MData[Final Report]=$C$4),0),MATCH($C$2,MData[#Headers],0))</f>
        <v>180751</v>
      </c>
      <c r="J248" cm="1">
        <f t="array" ref="J248">INDEX(MData[],MATCH(1,(MData[State Abbreviation]=$B248)*(MData[Report Date]=J$218)*(MData[Preliminary or Updated]=$C$3)*(MData[Final Report]=$C$4),0),MATCH($C$2,MData[#Headers],0))</f>
        <v>179771</v>
      </c>
      <c r="K248" cm="1">
        <f t="array" ref="K248">INDEX(MData[],MATCH(1,(MData[State Abbreviation]=$B248)*(MData[Report Date]=K$218)*(MData[Preliminary or Updated]=$C$3)*(MData[Final Report]=$C$4),0),MATCH($C$2,MData[#Headers],0))</f>
        <v>178783</v>
      </c>
      <c r="L248" cm="1">
        <f t="array" ref="L248">INDEX(MData[],MATCH(1,(MData[State Abbreviation]=$B248)*(MData[Report Date]=L$218)*(MData[Preliminary or Updated]=$C$3)*(MData[Final Report]=$C$4),0),MATCH($C$2,MData[#Headers],0))</f>
        <v>178761</v>
      </c>
      <c r="M248" cm="1">
        <f t="array" ref="M248">INDEX(MData[],MATCH(1,(MData[State Abbreviation]=$B248)*(MData[Report Date]=M$218)*(MData[Preliminary or Updated]=$C$3)*(MData[Final Report]=$C$4),0),MATCH($C$2,MData[#Headers],0))</f>
        <v>178753</v>
      </c>
      <c r="N248" cm="1">
        <f t="array" ref="N248">INDEX(MData[],MATCH(1,(MData[State Abbreviation]=$B248)*(MData[Report Date]=N$218)*(MData[Preliminary or Updated]=$C$3)*(MData[Final Report]=$C$4),0),MATCH($C$2,MData[#Headers],0))</f>
        <v>178759</v>
      </c>
      <c r="O248" cm="1">
        <f t="array" ref="O248">INDEX(MData[],MATCH(1,(MData[State Abbreviation]=$B248)*(MData[Report Date]=O$218)*(MData[Preliminary or Updated]=$C$3)*(MData[Final Report]=$C$4),0),MATCH($C$2,MData[#Headers],0))</f>
        <v>178976</v>
      </c>
      <c r="P248" cm="1">
        <f t="array" ref="P248">INDEX(MData[],MATCH(1,(MData[State Abbreviation]=$B248)*(MData[Report Date]=P$218)*(MData[Preliminary or Updated]=$C$3)*(MData[Final Report]=$C$4),0),MATCH($C$2,MData[#Headers],0))</f>
        <v>180333</v>
      </c>
      <c r="Q248" cm="1">
        <f t="array" ref="Q248">INDEX(MData[],MATCH(1,(MData[State Abbreviation]=$B248)*(MData[Report Date]=Q$218)*(MData[Preliminary or Updated]=$C$3)*(MData[Final Report]=$C$4),0),MATCH($C$2,MData[#Headers],0))</f>
        <v>181753</v>
      </c>
      <c r="R248" s="15">
        <f t="shared" si="5"/>
        <v>180322.5</v>
      </c>
    </row>
    <row r="249" spans="1:18" x14ac:dyDescent="0.35">
      <c r="A249">
        <v>31</v>
      </c>
      <c r="B249" s="4" t="s">
        <v>125</v>
      </c>
      <c r="C249" t="s">
        <v>126</v>
      </c>
      <c r="D249" s="12" t="str" cm="1">
        <f t="array" ref="D249">INDEX(MData[],MATCH(1,(MData[State Abbreviation]=$B249)*(MData[Report Date]=D$6)*(MData[Preliminary or Updated]=$C$3)*(MData[Final Report]=$C$4),0),MATCH($D$5,MData[#Headers],0))</f>
        <v>Y</v>
      </c>
      <c r="E249" s="12" t="str" cm="1">
        <f t="array" ref="E249">INDEX(MData[],MATCH(1,(MData[State Abbreviation]=$B249)*(MData[Report Date]=E$6)*(MData[Preliminary or Updated]=$C$3)*(MData[Final Report]=$C$4),0),MATCH($D$5,MData[#Headers],0))</f>
        <v>Y</v>
      </c>
      <c r="F249" cm="1">
        <f t="array" ref="F249">INDEX(MData[],MATCH(1,(MData[State Abbreviation]=$B249)*(MData[Report Date]=F$218)*(MData[Preliminary or Updated]=$C$3)*(MData[Final Report]=$C$4),0),MATCH($C$2,MData[#Headers],0))</f>
        <v>1730812</v>
      </c>
      <c r="G249" cm="1">
        <f t="array" ref="G249">INDEX(MData[],MATCH(1,(MData[State Abbreviation]=$B249)*(MData[Report Date]=G$218)*(MData[Preliminary or Updated]=$C$3)*(MData[Final Report]=$C$4),0),MATCH($C$2,MData[#Headers],0))</f>
        <v>1727697</v>
      </c>
      <c r="H249" cm="1">
        <f t="array" ref="H249">INDEX(MData[],MATCH(1,(MData[State Abbreviation]=$B249)*(MData[Report Date]=H$218)*(MData[Preliminary or Updated]=$C$3)*(MData[Final Report]=$C$4),0),MATCH($C$2,MData[#Headers],0))</f>
        <v>1729014</v>
      </c>
      <c r="I249" cm="1">
        <f t="array" ref="I249">INDEX(MData[],MATCH(1,(MData[State Abbreviation]=$B249)*(MData[Report Date]=I$218)*(MData[Preliminary or Updated]=$C$3)*(MData[Final Report]=$C$4),0),MATCH($C$2,MData[#Headers],0))</f>
        <v>1727206</v>
      </c>
      <c r="J249" cm="1">
        <f t="array" ref="J249">INDEX(MData[],MATCH(1,(MData[State Abbreviation]=$B249)*(MData[Report Date]=J$218)*(MData[Preliminary or Updated]=$C$3)*(MData[Final Report]=$C$4),0),MATCH($C$2,MData[#Headers],0))</f>
        <v>1726025</v>
      </c>
      <c r="K249" cm="1">
        <f t="array" ref="K249">INDEX(MData[],MATCH(1,(MData[State Abbreviation]=$B249)*(MData[Report Date]=K$218)*(MData[Preliminary or Updated]=$C$3)*(MData[Final Report]=$C$4),0),MATCH($C$2,MData[#Headers],0))</f>
        <v>1727705</v>
      </c>
      <c r="L249" cm="1">
        <f t="array" ref="L249">INDEX(MData[],MATCH(1,(MData[State Abbreviation]=$B249)*(MData[Report Date]=L$218)*(MData[Preliminary or Updated]=$C$3)*(MData[Final Report]=$C$4),0),MATCH($C$2,MData[#Headers],0))</f>
        <v>1721103</v>
      </c>
      <c r="M249" cm="1">
        <f t="array" ref="M249">INDEX(MData[],MATCH(1,(MData[State Abbreviation]=$B249)*(MData[Report Date]=M$218)*(MData[Preliminary or Updated]=$C$3)*(MData[Final Report]=$C$4),0),MATCH($C$2,MData[#Headers],0))</f>
        <v>1711670</v>
      </c>
      <c r="N249" cm="1">
        <f t="array" ref="N249">INDEX(MData[],MATCH(1,(MData[State Abbreviation]=$B249)*(MData[Report Date]=N$218)*(MData[Preliminary or Updated]=$C$3)*(MData[Final Report]=$C$4),0),MATCH($C$2,MData[#Headers],0))</f>
        <v>1711647</v>
      </c>
      <c r="O249" cm="1">
        <f t="array" ref="O249">INDEX(MData[],MATCH(1,(MData[State Abbreviation]=$B249)*(MData[Report Date]=O$218)*(MData[Preliminary or Updated]=$C$3)*(MData[Final Report]=$C$4),0),MATCH($C$2,MData[#Headers],0))</f>
        <v>1703930</v>
      </c>
      <c r="P249" cm="1">
        <f t="array" ref="P249">INDEX(MData[],MATCH(1,(MData[State Abbreviation]=$B249)*(MData[Report Date]=P$218)*(MData[Preliminary or Updated]=$C$3)*(MData[Final Report]=$C$4),0),MATCH($C$2,MData[#Headers],0))</f>
        <v>1711338</v>
      </c>
      <c r="Q249" cm="1">
        <f t="array" ref="Q249">INDEX(MData[],MATCH(1,(MData[State Abbreviation]=$B249)*(MData[Report Date]=Q$218)*(MData[Preliminary or Updated]=$C$3)*(MData[Final Report]=$C$4),0),MATCH($C$2,MData[#Headers],0))</f>
        <v>1706298</v>
      </c>
      <c r="R249" s="15">
        <f t="shared" si="5"/>
        <v>1719537.0833333333</v>
      </c>
    </row>
    <row r="250" spans="1:18" x14ac:dyDescent="0.35">
      <c r="A250">
        <v>32</v>
      </c>
      <c r="B250" s="4" t="s">
        <v>130</v>
      </c>
      <c r="C250" t="s">
        <v>131</v>
      </c>
      <c r="D250" s="12" t="str" cm="1">
        <f t="array" ref="D250">INDEX(MData[],MATCH(1,(MData[State Abbreviation]=$B250)*(MData[Report Date]=D$6)*(MData[Preliminary or Updated]=$C$3)*(MData[Final Report]=$C$4),0),MATCH($D$5,MData[#Headers],0))</f>
        <v>Y</v>
      </c>
      <c r="E250" s="12" t="str" cm="1">
        <f t="array" ref="E250">INDEX(MData[],MATCH(1,(MData[State Abbreviation]=$B250)*(MData[Report Date]=E$6)*(MData[Preliminary or Updated]=$C$3)*(MData[Final Report]=$C$4),0),MATCH($D$5,MData[#Headers],0))</f>
        <v>Y</v>
      </c>
      <c r="F250" cm="1">
        <f t="array" ref="F250">INDEX(MData[],MATCH(1,(MData[State Abbreviation]=$B250)*(MData[Report Date]=F$218)*(MData[Preliminary or Updated]=$C$3)*(MData[Final Report]=$C$4),0),MATCH($C$2,MData[#Headers],0))</f>
        <v>734585</v>
      </c>
      <c r="G250" cm="1">
        <f t="array" ref="G250">INDEX(MData[],MATCH(1,(MData[State Abbreviation]=$B250)*(MData[Report Date]=G$218)*(MData[Preliminary or Updated]=$C$3)*(MData[Final Report]=$C$4),0),MATCH($C$2,MData[#Headers],0))</f>
        <v>734425</v>
      </c>
      <c r="H250" cm="1">
        <f t="array" ref="H250">INDEX(MData[],MATCH(1,(MData[State Abbreviation]=$B250)*(MData[Report Date]=H$218)*(MData[Preliminary or Updated]=$C$3)*(MData[Final Report]=$C$4),0),MATCH($C$2,MData[#Headers],0))</f>
        <v>734229</v>
      </c>
      <c r="I250" cm="1">
        <f t="array" ref="I250">INDEX(MData[],MATCH(1,(MData[State Abbreviation]=$B250)*(MData[Report Date]=I$218)*(MData[Preliminary or Updated]=$C$3)*(MData[Final Report]=$C$4),0),MATCH($C$2,MData[#Headers],0))</f>
        <v>733956</v>
      </c>
      <c r="J250" cm="1">
        <f t="array" ref="J250">INDEX(MData[],MATCH(1,(MData[State Abbreviation]=$B250)*(MData[Report Date]=J$218)*(MData[Preliminary or Updated]=$C$3)*(MData[Final Report]=$C$4),0),MATCH($C$2,MData[#Headers],0))</f>
        <v>736120</v>
      </c>
      <c r="K250" cm="1">
        <f t="array" ref="K250">INDEX(MData[],MATCH(1,(MData[State Abbreviation]=$B250)*(MData[Report Date]=K$218)*(MData[Preliminary or Updated]=$C$3)*(MData[Final Report]=$C$4),0),MATCH($C$2,MData[#Headers],0))</f>
        <v>734948</v>
      </c>
      <c r="L250" cm="1">
        <f t="array" ref="L250">INDEX(MData[],MATCH(1,(MData[State Abbreviation]=$B250)*(MData[Report Date]=L$218)*(MData[Preliminary or Updated]=$C$3)*(MData[Final Report]=$C$4),0),MATCH($C$2,MData[#Headers],0))</f>
        <v>735977</v>
      </c>
      <c r="M250" cm="1">
        <f t="array" ref="M250">INDEX(MData[],MATCH(1,(MData[State Abbreviation]=$B250)*(MData[Report Date]=M$218)*(MData[Preliminary or Updated]=$C$3)*(MData[Final Report]=$C$4),0),MATCH($C$2,MData[#Headers],0))</f>
        <v>737226</v>
      </c>
      <c r="N250" cm="1">
        <f t="array" ref="N250">INDEX(MData[],MATCH(1,(MData[State Abbreviation]=$B250)*(MData[Report Date]=N$218)*(MData[Preliminary or Updated]=$C$3)*(MData[Final Report]=$C$4),0),MATCH($C$2,MData[#Headers],0))</f>
        <v>739346</v>
      </c>
      <c r="O250" cm="1">
        <f t="array" ref="O250">INDEX(MData[],MATCH(1,(MData[State Abbreviation]=$B250)*(MData[Report Date]=O$218)*(MData[Preliminary or Updated]=$C$3)*(MData[Final Report]=$C$4),0),MATCH($C$2,MData[#Headers],0))</f>
        <v>739975</v>
      </c>
      <c r="P250" cm="1">
        <f t="array" ref="P250">INDEX(MData[],MATCH(1,(MData[State Abbreviation]=$B250)*(MData[Report Date]=P$218)*(MData[Preliminary or Updated]=$C$3)*(MData[Final Report]=$C$4),0),MATCH($C$2,MData[#Headers],0))</f>
        <v>740696</v>
      </c>
      <c r="Q250" cm="1">
        <f t="array" ref="Q250">INDEX(MData[],MATCH(1,(MData[State Abbreviation]=$B250)*(MData[Report Date]=Q$218)*(MData[Preliminary or Updated]=$C$3)*(MData[Final Report]=$C$4),0),MATCH($C$2,MData[#Headers],0))</f>
        <v>743312</v>
      </c>
      <c r="R250" s="15">
        <f t="shared" si="5"/>
        <v>737066.25</v>
      </c>
    </row>
    <row r="251" spans="1:18" x14ac:dyDescent="0.35">
      <c r="A251">
        <v>33</v>
      </c>
      <c r="B251" s="5" t="s">
        <v>132</v>
      </c>
      <c r="C251" t="s">
        <v>133</v>
      </c>
      <c r="D251" s="12" t="str" cm="1">
        <f t="array" ref="D251">INDEX(MData[],MATCH(1,(MData[State Abbreviation]=$B251)*(MData[Report Date]=D$6)*(MData[Preliminary or Updated]=$C$3)*(MData[Final Report]=$C$4),0),MATCH($D$5,MData[#Headers],0))</f>
        <v>Y</v>
      </c>
      <c r="E251" s="12" t="str" cm="1">
        <f t="array" ref="E251">INDEX(MData[],MATCH(1,(MData[State Abbreviation]=$B251)*(MData[Report Date]=E$6)*(MData[Preliminary or Updated]=$C$3)*(MData[Final Report]=$C$4),0),MATCH($D$5,MData[#Headers],0))</f>
        <v>Y</v>
      </c>
      <c r="F251" cm="1">
        <f t="array" ref="F251">INDEX(MData[],MATCH(1,(MData[State Abbreviation]=$B251)*(MData[Report Date]=F$218)*(MData[Preliminary or Updated]=$C$3)*(MData[Final Report]=$C$4),0),MATCH($C$2,MData[#Headers],0))</f>
        <v>6138988</v>
      </c>
      <c r="G251" cm="1">
        <f t="array" ref="G251">INDEX(MData[],MATCH(1,(MData[State Abbreviation]=$B251)*(MData[Report Date]=G$218)*(MData[Preliminary or Updated]=$C$3)*(MData[Final Report]=$C$4),0),MATCH($C$2,MData[#Headers],0))</f>
        <v>6123733</v>
      </c>
      <c r="H251" cm="1">
        <f t="array" ref="H251">INDEX(MData[],MATCH(1,(MData[State Abbreviation]=$B251)*(MData[Report Date]=H$218)*(MData[Preliminary or Updated]=$C$3)*(MData[Final Report]=$C$4),0),MATCH($C$2,MData[#Headers],0))</f>
        <v>6122371</v>
      </c>
      <c r="I251" cm="1">
        <f t="array" ref="I251">INDEX(MData[],MATCH(1,(MData[State Abbreviation]=$B251)*(MData[Report Date]=I$218)*(MData[Preliminary or Updated]=$C$3)*(MData[Final Report]=$C$4),0),MATCH($C$2,MData[#Headers],0))</f>
        <v>6113738</v>
      </c>
      <c r="J251" cm="1">
        <f t="array" ref="J251">INDEX(MData[],MATCH(1,(MData[State Abbreviation]=$B251)*(MData[Report Date]=J$218)*(MData[Preliminary or Updated]=$C$3)*(MData[Final Report]=$C$4),0),MATCH($C$2,MData[#Headers],0))</f>
        <v>6112649</v>
      </c>
      <c r="K251" cm="1">
        <f t="array" ref="K251">INDEX(MData[],MATCH(1,(MData[State Abbreviation]=$B251)*(MData[Report Date]=K$218)*(MData[Preliminary or Updated]=$C$3)*(MData[Final Report]=$C$4),0),MATCH($C$2,MData[#Headers],0))</f>
        <v>6083528</v>
      </c>
      <c r="L251" cm="1">
        <f t="array" ref="L251">INDEX(MData[],MATCH(1,(MData[State Abbreviation]=$B251)*(MData[Report Date]=L$218)*(MData[Preliminary or Updated]=$C$3)*(MData[Final Report]=$C$4),0),MATCH($C$2,MData[#Headers],0))</f>
        <v>6097811</v>
      </c>
      <c r="M251" cm="1">
        <f t="array" ref="M251">INDEX(MData[],MATCH(1,(MData[State Abbreviation]=$B251)*(MData[Report Date]=M$218)*(MData[Preliminary or Updated]=$C$3)*(MData[Final Report]=$C$4),0),MATCH($C$2,MData[#Headers],0))</f>
        <v>6074851</v>
      </c>
      <c r="N251" cm="1">
        <f t="array" ref="N251">INDEX(MData[],MATCH(1,(MData[State Abbreviation]=$B251)*(MData[Report Date]=N$218)*(MData[Preliminary or Updated]=$C$3)*(MData[Final Report]=$C$4),0),MATCH($C$2,MData[#Headers],0))</f>
        <v>6084517</v>
      </c>
      <c r="O251" cm="1">
        <f t="array" ref="O251">INDEX(MData[],MATCH(1,(MData[State Abbreviation]=$B251)*(MData[Report Date]=O$218)*(MData[Preliminary or Updated]=$C$3)*(MData[Final Report]=$C$4),0),MATCH($C$2,MData[#Headers],0))</f>
        <v>6048395</v>
      </c>
      <c r="P251" cm="1">
        <f t="array" ref="P251">INDEX(MData[],MATCH(1,(MData[State Abbreviation]=$B251)*(MData[Report Date]=P$218)*(MData[Preliminary or Updated]=$C$3)*(MData[Final Report]=$C$4),0),MATCH($C$2,MData[#Headers],0))</f>
        <v>6002034</v>
      </c>
      <c r="Q251" cm="1">
        <f t="array" ref="Q251">INDEX(MData[],MATCH(1,(MData[State Abbreviation]=$B251)*(MData[Report Date]=Q$218)*(MData[Preliminary or Updated]=$C$3)*(MData[Final Report]=$C$4),0),MATCH($C$2,MData[#Headers],0))</f>
        <v>5997950</v>
      </c>
      <c r="R251" s="15">
        <f t="shared" si="5"/>
        <v>6083380.416666667</v>
      </c>
    </row>
    <row r="252" spans="1:18" x14ac:dyDescent="0.35">
      <c r="A252">
        <v>34</v>
      </c>
      <c r="B252" s="5" t="s">
        <v>135</v>
      </c>
      <c r="C252" t="s">
        <v>136</v>
      </c>
      <c r="D252" s="12" t="str" cm="1">
        <f t="array" ref="D252">INDEX(MData[],MATCH(1,(MData[State Abbreviation]=$B252)*(MData[Report Date]=D$6)*(MData[Preliminary or Updated]=$C$3)*(MData[Final Report]=$C$4),0),MATCH($D$5,MData[#Headers],0))</f>
        <v>Y</v>
      </c>
      <c r="E252" s="12" t="str" cm="1">
        <f t="array" ref="E252">INDEX(MData[],MATCH(1,(MData[State Abbreviation]=$B252)*(MData[Report Date]=E$6)*(MData[Preliminary or Updated]=$C$3)*(MData[Final Report]=$C$4),0),MATCH($D$5,MData[#Headers],0))</f>
        <v>Y</v>
      </c>
      <c r="F252" cm="1">
        <f t="array" ref="F252">INDEX(MData[],MATCH(1,(MData[State Abbreviation]=$B252)*(MData[Report Date]=F$218)*(MData[Preliminary or Updated]=$C$3)*(MData[Final Report]=$C$4),0),MATCH($C$2,MData[#Headers],0))</f>
        <v>1754020</v>
      </c>
      <c r="G252" cm="1">
        <f t="array" ref="G252">INDEX(MData[],MATCH(1,(MData[State Abbreviation]=$B252)*(MData[Report Date]=G$218)*(MData[Preliminary or Updated]=$C$3)*(MData[Final Report]=$C$4),0),MATCH($C$2,MData[#Headers],0))</f>
        <v>1754170</v>
      </c>
      <c r="H252" cm="1">
        <f t="array" ref="H252">INDEX(MData[],MATCH(1,(MData[State Abbreviation]=$B252)*(MData[Report Date]=H$218)*(MData[Preliminary or Updated]=$C$3)*(MData[Final Report]=$C$4),0),MATCH($C$2,MData[#Headers],0))</f>
        <v>1748628</v>
      </c>
      <c r="I252" cm="1">
        <f t="array" ref="I252">INDEX(MData[],MATCH(1,(MData[State Abbreviation]=$B252)*(MData[Report Date]=I$218)*(MData[Preliminary or Updated]=$C$3)*(MData[Final Report]=$C$4),0),MATCH($C$2,MData[#Headers],0))</f>
        <v>1747084</v>
      </c>
      <c r="J252" cm="1">
        <f t="array" ref="J252">INDEX(MData[],MATCH(1,(MData[State Abbreviation]=$B252)*(MData[Report Date]=J$218)*(MData[Preliminary or Updated]=$C$3)*(MData[Final Report]=$C$4),0),MATCH($C$2,MData[#Headers],0))</f>
        <v>1745341</v>
      </c>
      <c r="K252" cm="1">
        <f t="array" ref="K252">INDEX(MData[],MATCH(1,(MData[State Abbreviation]=$B252)*(MData[Report Date]=K$218)*(MData[Preliminary or Updated]=$C$3)*(MData[Final Report]=$C$4),0),MATCH($C$2,MData[#Headers],0))</f>
        <v>1742944</v>
      </c>
      <c r="L252" cm="1">
        <f t="array" ref="L252">INDEX(MData[],MATCH(1,(MData[State Abbreviation]=$B252)*(MData[Report Date]=L$218)*(MData[Preliminary or Updated]=$C$3)*(MData[Final Report]=$C$4),0),MATCH($C$2,MData[#Headers],0))</f>
        <v>1738840</v>
      </c>
      <c r="M252" cm="1">
        <f t="array" ref="M252">INDEX(MData[],MATCH(1,(MData[State Abbreviation]=$B252)*(MData[Report Date]=M$218)*(MData[Preliminary or Updated]=$C$3)*(MData[Final Report]=$C$4),0),MATCH($C$2,MData[#Headers],0))</f>
        <v>1737811</v>
      </c>
      <c r="N252" cm="1">
        <f t="array" ref="N252">INDEX(MData[],MATCH(1,(MData[State Abbreviation]=$B252)*(MData[Report Date]=N$218)*(MData[Preliminary or Updated]=$C$3)*(MData[Final Report]=$C$4),0),MATCH($C$2,MData[#Headers],0))</f>
        <v>1783490</v>
      </c>
      <c r="O252" cm="1">
        <f t="array" ref="O252">INDEX(MData[],MATCH(1,(MData[State Abbreviation]=$B252)*(MData[Report Date]=O$218)*(MData[Preliminary or Updated]=$C$3)*(MData[Final Report]=$C$4),0),MATCH($C$2,MData[#Headers],0))</f>
        <v>1776989</v>
      </c>
      <c r="P252" cm="1">
        <f t="array" ref="P252">INDEX(MData[],MATCH(1,(MData[State Abbreviation]=$B252)*(MData[Report Date]=P$218)*(MData[Preliminary or Updated]=$C$3)*(MData[Final Report]=$C$4),0),MATCH($C$2,MData[#Headers],0))</f>
        <v>1769511</v>
      </c>
      <c r="Q252" cm="1">
        <f t="array" ref="Q252">INDEX(MData[],MATCH(1,(MData[State Abbreviation]=$B252)*(MData[Report Date]=Q$218)*(MData[Preliminary or Updated]=$C$3)*(MData[Final Report]=$C$4),0),MATCH($C$2,MData[#Headers],0))</f>
        <v>1772156</v>
      </c>
      <c r="R252" s="15">
        <f t="shared" si="5"/>
        <v>1755915.3333333333</v>
      </c>
    </row>
    <row r="253" spans="1:18" x14ac:dyDescent="0.35">
      <c r="A253">
        <v>35</v>
      </c>
      <c r="B253" s="5" t="s">
        <v>137</v>
      </c>
      <c r="C253" t="s">
        <v>138</v>
      </c>
      <c r="D253" s="12" t="str" cm="1">
        <f t="array" ref="D253">INDEX(MData[],MATCH(1,(MData[State Abbreviation]=$B253)*(MData[Report Date]=D$6)*(MData[Preliminary or Updated]=$C$3)*(MData[Final Report]=$C$4),0),MATCH($D$5,MData[#Headers],0))</f>
        <v>Y</v>
      </c>
      <c r="E253" s="12" t="str" cm="1">
        <f t="array" ref="E253">INDEX(MData[],MATCH(1,(MData[State Abbreviation]=$B253)*(MData[Report Date]=E$6)*(MData[Preliminary or Updated]=$C$3)*(MData[Final Report]=$C$4),0),MATCH($D$5,MData[#Headers],0))</f>
        <v>Y</v>
      </c>
      <c r="F253" cm="1">
        <f t="array" ref="F253">INDEX(MData[],MATCH(1,(MData[State Abbreviation]=$B253)*(MData[Report Date]=F$218)*(MData[Preliminary or Updated]=$C$3)*(MData[Final Report]=$C$4),0),MATCH($C$2,MData[#Headers],0))</f>
        <v>91060</v>
      </c>
      <c r="G253" cm="1">
        <f t="array" ref="G253">INDEX(MData[],MATCH(1,(MData[State Abbreviation]=$B253)*(MData[Report Date]=G$218)*(MData[Preliminary or Updated]=$C$3)*(MData[Final Report]=$C$4),0),MATCH($C$2,MData[#Headers],0))</f>
        <v>90765</v>
      </c>
      <c r="H253" cm="1">
        <f t="array" ref="H253">INDEX(MData[],MATCH(1,(MData[State Abbreviation]=$B253)*(MData[Report Date]=H$218)*(MData[Preliminary or Updated]=$C$3)*(MData[Final Report]=$C$4),0),MATCH($C$2,MData[#Headers],0))</f>
        <v>91995</v>
      </c>
      <c r="I253" cm="1">
        <f t="array" ref="I253">INDEX(MData[],MATCH(1,(MData[State Abbreviation]=$B253)*(MData[Report Date]=I$218)*(MData[Preliminary or Updated]=$C$3)*(MData[Final Report]=$C$4),0),MATCH($C$2,MData[#Headers],0))</f>
        <v>90593</v>
      </c>
      <c r="J253" cm="1">
        <f t="array" ref="J253">INDEX(MData[],MATCH(1,(MData[State Abbreviation]=$B253)*(MData[Report Date]=J$218)*(MData[Preliminary or Updated]=$C$3)*(MData[Final Report]=$C$4),0),MATCH($C$2,MData[#Headers],0))</f>
        <v>92207</v>
      </c>
      <c r="K253" cm="1">
        <f t="array" ref="K253">INDEX(MData[],MATCH(1,(MData[State Abbreviation]=$B253)*(MData[Report Date]=K$218)*(MData[Preliminary or Updated]=$C$3)*(MData[Final Report]=$C$4),0),MATCH($C$2,MData[#Headers],0))</f>
        <v>90107</v>
      </c>
      <c r="L253" cm="1">
        <f t="array" ref="L253">INDEX(MData[],MATCH(1,(MData[State Abbreviation]=$B253)*(MData[Report Date]=L$218)*(MData[Preliminary or Updated]=$C$3)*(MData[Final Report]=$C$4),0),MATCH($C$2,MData[#Headers],0))</f>
        <v>89895</v>
      </c>
      <c r="M253" cm="1">
        <f t="array" ref="M253">INDEX(MData[],MATCH(1,(MData[State Abbreviation]=$B253)*(MData[Report Date]=M$218)*(MData[Preliminary or Updated]=$C$3)*(MData[Final Report]=$C$4),0),MATCH($C$2,MData[#Headers],0))</f>
        <v>89842</v>
      </c>
      <c r="N253" cm="1">
        <f t="array" ref="N253">INDEX(MData[],MATCH(1,(MData[State Abbreviation]=$B253)*(MData[Report Date]=N$218)*(MData[Preliminary or Updated]=$C$3)*(MData[Final Report]=$C$4),0),MATCH($C$2,MData[#Headers],0))</f>
        <v>89537</v>
      </c>
      <c r="O253" cm="1">
        <f t="array" ref="O253">INDEX(MData[],MATCH(1,(MData[State Abbreviation]=$B253)*(MData[Report Date]=O$218)*(MData[Preliminary or Updated]=$C$3)*(MData[Final Report]=$C$4),0),MATCH($C$2,MData[#Headers],0))</f>
        <v>91269</v>
      </c>
      <c r="P253" cm="1">
        <f t="array" ref="P253">INDEX(MData[],MATCH(1,(MData[State Abbreviation]=$B253)*(MData[Report Date]=P$218)*(MData[Preliminary or Updated]=$C$3)*(MData[Final Report]=$C$4),0),MATCH($C$2,MData[#Headers],0))</f>
        <v>89466</v>
      </c>
      <c r="Q253" cm="1">
        <f t="array" ref="Q253">INDEX(MData[],MATCH(1,(MData[State Abbreviation]=$B253)*(MData[Report Date]=Q$218)*(MData[Preliminary or Updated]=$C$3)*(MData[Final Report]=$C$4),0),MATCH($C$2,MData[#Headers],0))</f>
        <v>89370</v>
      </c>
      <c r="R253" s="15">
        <f t="shared" si="5"/>
        <v>90508.833333333328</v>
      </c>
    </row>
    <row r="254" spans="1:18" x14ac:dyDescent="0.35">
      <c r="A254">
        <v>36</v>
      </c>
      <c r="B254" s="5" t="s">
        <v>139</v>
      </c>
      <c r="C254" t="s">
        <v>140</v>
      </c>
      <c r="D254" s="12" t="str" cm="1">
        <f t="array" ref="D254">INDEX(MData[],MATCH(1,(MData[State Abbreviation]=$B254)*(MData[Report Date]=D$6)*(MData[Preliminary or Updated]=$C$3)*(MData[Final Report]=$C$4),0),MATCH($D$5,MData[#Headers],0))</f>
        <v>Y</v>
      </c>
      <c r="E254" s="12" t="str" cm="1">
        <f t="array" ref="E254">INDEX(MData[],MATCH(1,(MData[State Abbreviation]=$B254)*(MData[Report Date]=E$6)*(MData[Preliminary or Updated]=$C$3)*(MData[Final Report]=$C$4),0),MATCH($D$5,MData[#Headers],0))</f>
        <v>Y</v>
      </c>
      <c r="F254" cm="1">
        <f t="array" ref="F254">INDEX(MData[],MATCH(1,(MData[State Abbreviation]=$B254)*(MData[Report Date]=F$218)*(MData[Preliminary or Updated]=$C$3)*(MData[Final Report]=$C$4),0),MATCH($C$2,MData[#Headers],0))</f>
        <v>2650556</v>
      </c>
      <c r="G254" cm="1">
        <f t="array" ref="G254">INDEX(MData[],MATCH(1,(MData[State Abbreviation]=$B254)*(MData[Report Date]=G$218)*(MData[Preliminary or Updated]=$C$3)*(MData[Final Report]=$C$4),0),MATCH($C$2,MData[#Headers],0))</f>
        <v>2649262</v>
      </c>
      <c r="H254" cm="1">
        <f t="array" ref="H254">INDEX(MData[],MATCH(1,(MData[State Abbreviation]=$B254)*(MData[Report Date]=H$218)*(MData[Preliminary or Updated]=$C$3)*(MData[Final Report]=$C$4),0),MATCH($C$2,MData[#Headers],0))</f>
        <v>2650993</v>
      </c>
      <c r="I254" cm="1">
        <f t="array" ref="I254">INDEX(MData[],MATCH(1,(MData[State Abbreviation]=$B254)*(MData[Report Date]=I$218)*(MData[Preliminary or Updated]=$C$3)*(MData[Final Report]=$C$4),0),MATCH($C$2,MData[#Headers],0))</f>
        <v>2653809</v>
      </c>
      <c r="J254" cm="1">
        <f t="array" ref="J254">INDEX(MData[],MATCH(1,(MData[State Abbreviation]=$B254)*(MData[Report Date]=J$218)*(MData[Preliminary or Updated]=$C$3)*(MData[Final Report]=$C$4),0),MATCH($C$2,MData[#Headers],0))</f>
        <v>2657633</v>
      </c>
      <c r="K254" cm="1">
        <f t="array" ref="K254">INDEX(MData[],MATCH(1,(MData[State Abbreviation]=$B254)*(MData[Report Date]=K$218)*(MData[Preliminary or Updated]=$C$3)*(MData[Final Report]=$C$4),0),MATCH($C$2,MData[#Headers],0))</f>
        <v>2647530</v>
      </c>
      <c r="L254" cm="1">
        <f t="array" ref="L254">INDEX(MData[],MATCH(1,(MData[State Abbreviation]=$B254)*(MData[Report Date]=L$218)*(MData[Preliminary or Updated]=$C$3)*(MData[Final Report]=$C$4),0),MATCH($C$2,MData[#Headers],0))</f>
        <v>2642614</v>
      </c>
      <c r="M254" cm="1">
        <f t="array" ref="M254">INDEX(MData[],MATCH(1,(MData[State Abbreviation]=$B254)*(MData[Report Date]=M$218)*(MData[Preliminary or Updated]=$C$3)*(MData[Final Report]=$C$4),0),MATCH($C$2,MData[#Headers],0))</f>
        <v>2635260</v>
      </c>
      <c r="N254" cm="1">
        <f t="array" ref="N254">INDEX(MData[],MATCH(1,(MData[State Abbreviation]=$B254)*(MData[Report Date]=N$218)*(MData[Preliminary or Updated]=$C$3)*(MData[Final Report]=$C$4),0),MATCH($C$2,MData[#Headers],0))</f>
        <v>2633478</v>
      </c>
      <c r="O254" cm="1">
        <f t="array" ref="O254">INDEX(MData[],MATCH(1,(MData[State Abbreviation]=$B254)*(MData[Report Date]=O$218)*(MData[Preliminary or Updated]=$C$3)*(MData[Final Report]=$C$4),0),MATCH($C$2,MData[#Headers],0))</f>
        <v>2643620</v>
      </c>
      <c r="P254" cm="1">
        <f t="array" ref="P254">INDEX(MData[],MATCH(1,(MData[State Abbreviation]=$B254)*(MData[Report Date]=P$218)*(MData[Preliminary or Updated]=$C$3)*(MData[Final Report]=$C$4),0),MATCH($C$2,MData[#Headers],0))</f>
        <v>2617148</v>
      </c>
      <c r="Q254" cm="1">
        <f t="array" ref="Q254">INDEX(MData[],MATCH(1,(MData[State Abbreviation]=$B254)*(MData[Report Date]=Q$218)*(MData[Preliminary or Updated]=$C$3)*(MData[Final Report]=$C$4),0),MATCH($C$2,MData[#Headers],0))</f>
        <v>2609614</v>
      </c>
      <c r="R254" s="15">
        <f t="shared" si="5"/>
        <v>2640959.75</v>
      </c>
    </row>
    <row r="255" spans="1:18" x14ac:dyDescent="0.35">
      <c r="A255">
        <v>37</v>
      </c>
      <c r="B255" s="5" t="s">
        <v>142</v>
      </c>
      <c r="C255" t="s">
        <v>143</v>
      </c>
      <c r="D255" s="12" t="str" cm="1">
        <f t="array" ref="D255">INDEX(MData[],MATCH(1,(MData[State Abbreviation]=$B255)*(MData[Report Date]=D$6)*(MData[Preliminary or Updated]=$C$3)*(MData[Final Report]=$C$4),0),MATCH($D$5,MData[#Headers],0))</f>
        <v>Y</v>
      </c>
      <c r="E255" s="12" t="str" cm="1">
        <f t="array" ref="E255">INDEX(MData[],MATCH(1,(MData[State Abbreviation]=$B255)*(MData[Report Date]=E$6)*(MData[Preliminary or Updated]=$C$3)*(MData[Final Report]=$C$4),0),MATCH($D$5,MData[#Headers],0))</f>
        <v>Y</v>
      </c>
      <c r="F255" cm="1">
        <f t="array" ref="F255">INDEX(MData[],MATCH(1,(MData[State Abbreviation]=$B255)*(MData[Report Date]=F$218)*(MData[Preliminary or Updated]=$C$3)*(MData[Final Report]=$C$4),0),MATCH($C$2,MData[#Headers],0))</f>
        <v>730160</v>
      </c>
      <c r="G255" cm="1">
        <f t="array" ref="G255">INDEX(MData[],MATCH(1,(MData[State Abbreviation]=$B255)*(MData[Report Date]=G$218)*(MData[Preliminary or Updated]=$C$3)*(MData[Final Report]=$C$4),0),MATCH($C$2,MData[#Headers],0))</f>
        <v>729622</v>
      </c>
      <c r="H255" cm="1">
        <f t="array" ref="H255">INDEX(MData[],MATCH(1,(MData[State Abbreviation]=$B255)*(MData[Report Date]=H$218)*(MData[Preliminary or Updated]=$C$3)*(MData[Final Report]=$C$4),0),MATCH($C$2,MData[#Headers],0))</f>
        <v>724011</v>
      </c>
      <c r="I255" cm="1">
        <f t="array" ref="I255">INDEX(MData[],MATCH(1,(MData[State Abbreviation]=$B255)*(MData[Report Date]=I$218)*(MData[Preliminary or Updated]=$C$3)*(MData[Final Report]=$C$4),0),MATCH($C$2,MData[#Headers],0))</f>
        <v>731009</v>
      </c>
      <c r="J255" cm="1">
        <f t="array" ref="J255">INDEX(MData[],MATCH(1,(MData[State Abbreviation]=$B255)*(MData[Report Date]=J$218)*(MData[Preliminary or Updated]=$C$3)*(MData[Final Report]=$C$4),0),MATCH($C$2,MData[#Headers],0))</f>
        <v>730110</v>
      </c>
      <c r="K255" cm="1">
        <f t="array" ref="K255">INDEX(MData[],MATCH(1,(MData[State Abbreviation]=$B255)*(MData[Report Date]=K$218)*(MData[Preliminary or Updated]=$C$3)*(MData[Final Report]=$C$4),0),MATCH($C$2,MData[#Headers],0))</f>
        <v>729196</v>
      </c>
      <c r="L255" cm="1">
        <f t="array" ref="L255">INDEX(MData[],MATCH(1,(MData[State Abbreviation]=$B255)*(MData[Report Date]=L$218)*(MData[Preliminary or Updated]=$C$3)*(MData[Final Report]=$C$4),0),MATCH($C$2,MData[#Headers],0))</f>
        <v>735152</v>
      </c>
      <c r="M255" cm="1">
        <f t="array" ref="M255">INDEX(MData[],MATCH(1,(MData[State Abbreviation]=$B255)*(MData[Report Date]=M$218)*(MData[Preliminary or Updated]=$C$3)*(MData[Final Report]=$C$4),0),MATCH($C$2,MData[#Headers],0))</f>
        <v>730878</v>
      </c>
      <c r="N255" cm="1">
        <f t="array" ref="N255">INDEX(MData[],MATCH(1,(MData[State Abbreviation]=$B255)*(MData[Report Date]=N$218)*(MData[Preliminary or Updated]=$C$3)*(MData[Final Report]=$C$4),0),MATCH($C$2,MData[#Headers],0))</f>
        <v>727681</v>
      </c>
      <c r="O255" cm="1">
        <f t="array" ref="O255">INDEX(MData[],MATCH(1,(MData[State Abbreviation]=$B255)*(MData[Report Date]=O$218)*(MData[Preliminary or Updated]=$C$3)*(MData[Final Report]=$C$4),0),MATCH($C$2,MData[#Headers],0))</f>
        <v>729961</v>
      </c>
      <c r="P255" cm="1">
        <f t="array" ref="P255">INDEX(MData[],MATCH(1,(MData[State Abbreviation]=$B255)*(MData[Report Date]=P$218)*(MData[Preliminary or Updated]=$C$3)*(MData[Final Report]=$C$4),0),MATCH($C$2,MData[#Headers],0))</f>
        <v>716103</v>
      </c>
      <c r="Q255" cm="1">
        <f t="array" ref="Q255">INDEX(MData[],MATCH(1,(MData[State Abbreviation]=$B255)*(MData[Report Date]=Q$218)*(MData[Preliminary or Updated]=$C$3)*(MData[Final Report]=$C$4),0),MATCH($C$2,MData[#Headers],0))</f>
        <v>713247</v>
      </c>
      <c r="R255" s="15">
        <f t="shared" si="5"/>
        <v>727260.83333333337</v>
      </c>
    </row>
    <row r="256" spans="1:18" x14ac:dyDescent="0.35">
      <c r="A256">
        <v>38</v>
      </c>
      <c r="B256" s="5" t="s">
        <v>144</v>
      </c>
      <c r="C256" t="s">
        <v>145</v>
      </c>
      <c r="D256" s="12" t="str" cm="1">
        <f t="array" ref="D256">INDEX(MData[],MATCH(1,(MData[State Abbreviation]=$B256)*(MData[Report Date]=D$6)*(MData[Preliminary or Updated]=$C$3)*(MData[Final Report]=$C$4),0),MATCH($D$5,MData[#Headers],0))</f>
        <v>Y</v>
      </c>
      <c r="E256" s="12" t="str" cm="1">
        <f t="array" ref="E256">INDEX(MData[],MATCH(1,(MData[State Abbreviation]=$B256)*(MData[Report Date]=E$6)*(MData[Preliminary or Updated]=$C$3)*(MData[Final Report]=$C$4),0),MATCH($D$5,MData[#Headers],0))</f>
        <v>Y</v>
      </c>
      <c r="F256" cm="1">
        <f t="array" ref="F256">INDEX(MData[],MATCH(1,(MData[State Abbreviation]=$B256)*(MData[Report Date]=F$218)*(MData[Preliminary or Updated]=$C$3)*(MData[Final Report]=$C$4),0),MATCH($C$2,MData[#Headers],0))</f>
        <v>983156</v>
      </c>
      <c r="G256" cm="1">
        <f t="array" ref="G256">INDEX(MData[],MATCH(1,(MData[State Abbreviation]=$B256)*(MData[Report Date]=G$218)*(MData[Preliminary or Updated]=$C$3)*(MData[Final Report]=$C$4),0),MATCH($C$2,MData[#Headers],0))</f>
        <v>985423</v>
      </c>
      <c r="H256" cm="1">
        <f t="array" ref="H256">INDEX(MData[],MATCH(1,(MData[State Abbreviation]=$B256)*(MData[Report Date]=H$218)*(MData[Preliminary or Updated]=$C$3)*(MData[Final Report]=$C$4),0),MATCH($C$2,MData[#Headers],0))</f>
        <v>988001</v>
      </c>
      <c r="I256" cm="1">
        <f t="array" ref="I256">INDEX(MData[],MATCH(1,(MData[State Abbreviation]=$B256)*(MData[Report Date]=I$218)*(MData[Preliminary or Updated]=$C$3)*(MData[Final Report]=$C$4),0),MATCH($C$2,MData[#Headers],0))</f>
        <v>987718</v>
      </c>
      <c r="J256" cm="1">
        <f t="array" ref="J256">INDEX(MData[],MATCH(1,(MData[State Abbreviation]=$B256)*(MData[Report Date]=J$218)*(MData[Preliminary or Updated]=$C$3)*(MData[Final Report]=$C$4),0),MATCH($C$2,MData[#Headers],0))</f>
        <v>986415</v>
      </c>
      <c r="K256" cm="1">
        <f t="array" ref="K256">INDEX(MData[],MATCH(1,(MData[State Abbreviation]=$B256)*(MData[Report Date]=K$218)*(MData[Preliminary or Updated]=$C$3)*(MData[Final Report]=$C$4),0),MATCH($C$2,MData[#Headers],0))</f>
        <v>984652</v>
      </c>
      <c r="L256" cm="1">
        <f t="array" ref="L256">INDEX(MData[],MATCH(1,(MData[State Abbreviation]=$B256)*(MData[Report Date]=L$218)*(MData[Preliminary or Updated]=$C$3)*(MData[Final Report]=$C$4),0),MATCH($C$2,MData[#Headers],0))</f>
        <v>986744</v>
      </c>
      <c r="M256" cm="1">
        <f t="array" ref="M256">INDEX(MData[],MATCH(1,(MData[State Abbreviation]=$B256)*(MData[Report Date]=M$218)*(MData[Preliminary or Updated]=$C$3)*(MData[Final Report]=$C$4),0),MATCH($C$2,MData[#Headers],0))</f>
        <v>986569</v>
      </c>
      <c r="N256" cm="1">
        <f t="array" ref="N256">INDEX(MData[],MATCH(1,(MData[State Abbreviation]=$B256)*(MData[Report Date]=N$218)*(MData[Preliminary or Updated]=$C$3)*(MData[Final Report]=$C$4),0),MATCH($C$2,MData[#Headers],0))</f>
        <v>989593</v>
      </c>
      <c r="O256" cm="1">
        <f t="array" ref="O256">INDEX(MData[],MATCH(1,(MData[State Abbreviation]=$B256)*(MData[Report Date]=O$218)*(MData[Preliminary or Updated]=$C$3)*(MData[Final Report]=$C$4),0),MATCH($C$2,MData[#Headers],0))</f>
        <v>991798</v>
      </c>
      <c r="P256" cm="1">
        <f t="array" ref="P256">INDEX(MData[],MATCH(1,(MData[State Abbreviation]=$B256)*(MData[Report Date]=P$218)*(MData[Preliminary or Updated]=$C$3)*(MData[Final Report]=$C$4),0),MATCH($C$2,MData[#Headers],0))</f>
        <v>991693</v>
      </c>
      <c r="Q256" cm="1">
        <f t="array" ref="Q256">INDEX(MData[],MATCH(1,(MData[State Abbreviation]=$B256)*(MData[Report Date]=Q$218)*(MData[Preliminary or Updated]=$C$3)*(MData[Final Report]=$C$4),0),MATCH($C$2,MData[#Headers],0))</f>
        <v>996363</v>
      </c>
      <c r="R256" s="15">
        <f t="shared" si="5"/>
        <v>988177.08333333337</v>
      </c>
    </row>
    <row r="257" spans="1:18" x14ac:dyDescent="0.35">
      <c r="A257">
        <v>39</v>
      </c>
      <c r="B257" s="5" t="s">
        <v>148</v>
      </c>
      <c r="C257" t="s">
        <v>149</v>
      </c>
      <c r="D257" s="12" t="str" cm="1">
        <f t="array" ref="D257">INDEX(MData[],MATCH(1,(MData[State Abbreviation]=$B257)*(MData[Report Date]=D$6)*(MData[Preliminary or Updated]=$C$3)*(MData[Final Report]=$C$4),0),MATCH($D$5,MData[#Headers],0))</f>
        <v>Y</v>
      </c>
      <c r="E257" s="12" t="str" cm="1">
        <f t="array" ref="E257">INDEX(MData[],MATCH(1,(MData[State Abbreviation]=$B257)*(MData[Report Date]=E$6)*(MData[Preliminary or Updated]=$C$3)*(MData[Final Report]=$C$4),0),MATCH($D$5,MData[#Headers],0))</f>
        <v>Y</v>
      </c>
      <c r="F257" cm="1">
        <f t="array" ref="F257">INDEX(MData[],MATCH(1,(MData[State Abbreviation]=$B257)*(MData[Report Date]=F$218)*(MData[Preliminary or Updated]=$C$3)*(MData[Final Report]=$C$4),0),MATCH($C$2,MData[#Headers],0))</f>
        <v>3016820</v>
      </c>
      <c r="G257" cm="1">
        <f t="array" ref="G257">INDEX(MData[],MATCH(1,(MData[State Abbreviation]=$B257)*(MData[Report Date]=G$218)*(MData[Preliminary or Updated]=$C$3)*(MData[Final Report]=$C$4),0),MATCH($C$2,MData[#Headers],0))</f>
        <v>3010265</v>
      </c>
      <c r="H257" cm="1">
        <f t="array" ref="H257">INDEX(MData[],MATCH(1,(MData[State Abbreviation]=$B257)*(MData[Report Date]=H$218)*(MData[Preliminary or Updated]=$C$3)*(MData[Final Report]=$C$4),0),MATCH($C$2,MData[#Headers],0))</f>
        <v>3017489</v>
      </c>
      <c r="I257" cm="1">
        <f t="array" ref="I257">INDEX(MData[],MATCH(1,(MData[State Abbreviation]=$B257)*(MData[Report Date]=I$218)*(MData[Preliminary or Updated]=$C$3)*(MData[Final Report]=$C$4),0),MATCH($C$2,MData[#Headers],0))</f>
        <v>3017274</v>
      </c>
      <c r="J257" cm="1">
        <f t="array" ref="J257">INDEX(MData[],MATCH(1,(MData[State Abbreviation]=$B257)*(MData[Report Date]=J$218)*(MData[Preliminary or Updated]=$C$3)*(MData[Final Report]=$C$4),0),MATCH($C$2,MData[#Headers],0))</f>
        <v>3014563</v>
      </c>
      <c r="K257" cm="1">
        <f t="array" ref="K257">INDEX(MData[],MATCH(1,(MData[State Abbreviation]=$B257)*(MData[Report Date]=K$218)*(MData[Preliminary or Updated]=$C$3)*(MData[Final Report]=$C$4),0),MATCH($C$2,MData[#Headers],0))</f>
        <v>3004032</v>
      </c>
      <c r="L257" cm="1">
        <f t="array" ref="L257">INDEX(MData[],MATCH(1,(MData[State Abbreviation]=$B257)*(MData[Report Date]=L$218)*(MData[Preliminary or Updated]=$C$3)*(MData[Final Report]=$C$4),0),MATCH($C$2,MData[#Headers],0))</f>
        <v>3007088</v>
      </c>
      <c r="M257" cm="1">
        <f t="array" ref="M257">INDEX(MData[],MATCH(1,(MData[State Abbreviation]=$B257)*(MData[Report Date]=M$218)*(MData[Preliminary or Updated]=$C$3)*(MData[Final Report]=$C$4),0),MATCH($C$2,MData[#Headers],0))</f>
        <v>3008789</v>
      </c>
      <c r="N257" cm="1">
        <f t="array" ref="N257">INDEX(MData[],MATCH(1,(MData[State Abbreviation]=$B257)*(MData[Report Date]=N$218)*(MData[Preliminary or Updated]=$C$3)*(MData[Final Report]=$C$4),0),MATCH($C$2,MData[#Headers],0))</f>
        <v>2992777</v>
      </c>
      <c r="O257" cm="1">
        <f t="array" ref="O257">INDEX(MData[],MATCH(1,(MData[State Abbreviation]=$B257)*(MData[Report Date]=O$218)*(MData[Preliminary or Updated]=$C$3)*(MData[Final Report]=$C$4),0),MATCH($C$2,MData[#Headers],0))</f>
        <v>2993527</v>
      </c>
      <c r="P257" cm="1">
        <f t="array" ref="P257">INDEX(MData[],MATCH(1,(MData[State Abbreviation]=$B257)*(MData[Report Date]=P$218)*(MData[Preliminary or Updated]=$C$3)*(MData[Final Report]=$C$4),0),MATCH($C$2,MData[#Headers],0))</f>
        <v>2987581</v>
      </c>
      <c r="Q257" cm="1">
        <f t="array" ref="Q257">INDEX(MData[],MATCH(1,(MData[State Abbreviation]=$B257)*(MData[Report Date]=Q$218)*(MData[Preliminary or Updated]=$C$3)*(MData[Final Report]=$C$4),0),MATCH($C$2,MData[#Headers],0))</f>
        <v>2986439</v>
      </c>
      <c r="R257" s="15">
        <f t="shared" si="5"/>
        <v>3004720.3333333335</v>
      </c>
    </row>
    <row r="258" spans="1:18" x14ac:dyDescent="0.35">
      <c r="A258">
        <v>40</v>
      </c>
      <c r="B258" s="5" t="s">
        <v>152</v>
      </c>
      <c r="C258" t="s">
        <v>153</v>
      </c>
      <c r="D258" s="12" t="str" cm="1">
        <f t="array" ref="D258">INDEX(MData[],MATCH(1,(MData[State Abbreviation]=$B258)*(MData[Report Date]=D$6)*(MData[Preliminary or Updated]=$C$3)*(MData[Final Report]=$C$4),0),MATCH($D$5,MData[#Headers],0))</f>
        <v>Y</v>
      </c>
      <c r="E258" s="12" t="str" cm="1">
        <f t="array" ref="E258">INDEX(MData[],MATCH(1,(MData[State Abbreviation]=$B258)*(MData[Report Date]=E$6)*(MData[Preliminary or Updated]=$C$3)*(MData[Final Report]=$C$4),0),MATCH($D$5,MData[#Headers],0))</f>
        <v>Y</v>
      </c>
      <c r="F258" cm="1">
        <f t="array" ref="F258">INDEX(MData[],MATCH(1,(MData[State Abbreviation]=$B258)*(MData[Report Date]=F$218)*(MData[Preliminary or Updated]=$C$3)*(MData[Final Report]=$C$4),0),MATCH($C$2,MData[#Headers],0))</f>
        <v>309557</v>
      </c>
      <c r="G258" cm="1">
        <f t="array" ref="G258">INDEX(MData[],MATCH(1,(MData[State Abbreviation]=$B258)*(MData[Report Date]=G$218)*(MData[Preliminary or Updated]=$C$3)*(MData[Final Report]=$C$4),0),MATCH($C$2,MData[#Headers],0))</f>
        <v>305218</v>
      </c>
      <c r="H258" cm="1">
        <f t="array" ref="H258">INDEX(MData[],MATCH(1,(MData[State Abbreviation]=$B258)*(MData[Report Date]=H$218)*(MData[Preliminary or Updated]=$C$3)*(MData[Final Report]=$C$4),0),MATCH($C$2,MData[#Headers],0))</f>
        <v>304979</v>
      </c>
      <c r="I258" cm="1">
        <f t="array" ref="I258">INDEX(MData[],MATCH(1,(MData[State Abbreviation]=$B258)*(MData[Report Date]=I$218)*(MData[Preliminary or Updated]=$C$3)*(MData[Final Report]=$C$4),0),MATCH($C$2,MData[#Headers],0))</f>
        <v>303377</v>
      </c>
      <c r="J258" cm="1">
        <f t="array" ref="J258">INDEX(MData[],MATCH(1,(MData[State Abbreviation]=$B258)*(MData[Report Date]=J$218)*(MData[Preliminary or Updated]=$C$3)*(MData[Final Report]=$C$4),0),MATCH($C$2,MData[#Headers],0))</f>
        <v>301912</v>
      </c>
      <c r="K258" cm="1">
        <f t="array" ref="K258">INDEX(MData[],MATCH(1,(MData[State Abbreviation]=$B258)*(MData[Report Date]=K$218)*(MData[Preliminary or Updated]=$C$3)*(MData[Final Report]=$C$4),0),MATCH($C$2,MData[#Headers],0))</f>
        <v>300759</v>
      </c>
      <c r="L258" cm="1">
        <f t="array" ref="L258">INDEX(MData[],MATCH(1,(MData[State Abbreviation]=$B258)*(MData[Report Date]=L$218)*(MData[Preliminary or Updated]=$C$3)*(MData[Final Report]=$C$4),0),MATCH($C$2,MData[#Headers],0))</f>
        <v>301142</v>
      </c>
      <c r="M258" cm="1">
        <f t="array" ref="M258">INDEX(MData[],MATCH(1,(MData[State Abbreviation]=$B258)*(MData[Report Date]=M$218)*(MData[Preliminary or Updated]=$C$3)*(MData[Final Report]=$C$4),0),MATCH($C$2,MData[#Headers],0))</f>
        <v>301223</v>
      </c>
      <c r="N258" cm="1">
        <f t="array" ref="N258">INDEX(MData[],MATCH(1,(MData[State Abbreviation]=$B258)*(MData[Report Date]=N$218)*(MData[Preliminary or Updated]=$C$3)*(MData[Final Report]=$C$4),0),MATCH($C$2,MData[#Headers],0))</f>
        <v>298266</v>
      </c>
      <c r="O258" cm="1">
        <f t="array" ref="O258">INDEX(MData[],MATCH(1,(MData[State Abbreviation]=$B258)*(MData[Report Date]=O$218)*(MData[Preliminary or Updated]=$C$3)*(MData[Final Report]=$C$4),0),MATCH($C$2,MData[#Headers],0))</f>
        <v>298297</v>
      </c>
      <c r="P258" cm="1">
        <f t="array" ref="P258">INDEX(MData[],MATCH(1,(MData[State Abbreviation]=$B258)*(MData[Report Date]=P$218)*(MData[Preliminary or Updated]=$C$3)*(MData[Final Report]=$C$4),0),MATCH($C$2,MData[#Headers],0))</f>
        <v>291798</v>
      </c>
      <c r="Q258" cm="1">
        <f t="array" ref="Q258">INDEX(MData[],MATCH(1,(MData[State Abbreviation]=$B258)*(MData[Report Date]=Q$218)*(MData[Preliminary or Updated]=$C$3)*(MData[Final Report]=$C$4),0),MATCH($C$2,MData[#Headers],0))</f>
        <v>292050</v>
      </c>
      <c r="R258" s="15">
        <f t="shared" si="5"/>
        <v>300714.83333333331</v>
      </c>
    </row>
    <row r="259" spans="1:18" x14ac:dyDescent="0.35">
      <c r="A259">
        <v>41</v>
      </c>
      <c r="B259" s="5" t="s">
        <v>155</v>
      </c>
      <c r="C259" t="s">
        <v>156</v>
      </c>
      <c r="D259" s="12" t="str" cm="1">
        <f t="array" ref="D259">INDEX(MData[],MATCH(1,(MData[State Abbreviation]=$B259)*(MData[Report Date]=D$6)*(MData[Preliminary or Updated]=$C$3)*(MData[Final Report]=$C$4),0),MATCH($D$5,MData[#Headers],0))</f>
        <v>N</v>
      </c>
      <c r="E259" s="12" t="str" cm="1">
        <f t="array" ref="E259">INDEX(MData[],MATCH(1,(MData[State Abbreviation]=$B259)*(MData[Report Date]=E$6)*(MData[Preliminary or Updated]=$C$3)*(MData[Final Report]=$C$4),0),MATCH($D$5,MData[#Headers],0))</f>
        <v>N</v>
      </c>
      <c r="F259" cm="1">
        <f t="array" ref="F259">INDEX(MData[],MATCH(1,(MData[State Abbreviation]=$B259)*(MData[Report Date]=F$218)*(MData[Preliminary or Updated]=$C$3)*(MData[Final Report]=$C$4),0),MATCH($C$2,MData[#Headers],0))</f>
        <v>1048346</v>
      </c>
      <c r="G259" cm="1">
        <f t="array" ref="G259">INDEX(MData[],MATCH(1,(MData[State Abbreviation]=$B259)*(MData[Report Date]=G$218)*(MData[Preliminary or Updated]=$C$3)*(MData[Final Report]=$C$4),0),MATCH($C$2,MData[#Headers],0))</f>
        <v>1050510</v>
      </c>
      <c r="H259" cm="1">
        <f t="array" ref="H259">INDEX(MData[],MATCH(1,(MData[State Abbreviation]=$B259)*(MData[Report Date]=H$218)*(MData[Preliminary or Updated]=$C$3)*(MData[Final Report]=$C$4),0),MATCH($C$2,MData[#Headers],0))</f>
        <v>1053679</v>
      </c>
      <c r="I259" cm="1">
        <f t="array" ref="I259">INDEX(MData[],MATCH(1,(MData[State Abbreviation]=$B259)*(MData[Report Date]=I$218)*(MData[Preliminary or Updated]=$C$3)*(MData[Final Report]=$C$4),0),MATCH($C$2,MData[#Headers],0))</f>
        <v>1054717</v>
      </c>
      <c r="J259" cm="1">
        <f t="array" ref="J259">INDEX(MData[],MATCH(1,(MData[State Abbreviation]=$B259)*(MData[Report Date]=J$218)*(MData[Preliminary or Updated]=$C$3)*(MData[Final Report]=$C$4),0),MATCH($C$2,MData[#Headers],0))</f>
        <v>1055008</v>
      </c>
      <c r="K259" cm="1">
        <f t="array" ref="K259">INDEX(MData[],MATCH(1,(MData[State Abbreviation]=$B259)*(MData[Report Date]=K$218)*(MData[Preliminary or Updated]=$C$3)*(MData[Final Report]=$C$4),0),MATCH($C$2,MData[#Headers],0))</f>
        <v>1055203</v>
      </c>
      <c r="L259" cm="1">
        <f t="array" ref="L259">INDEX(MData[],MATCH(1,(MData[State Abbreviation]=$B259)*(MData[Report Date]=L$218)*(MData[Preliminary or Updated]=$C$3)*(MData[Final Report]=$C$4),0),MATCH($C$2,MData[#Headers],0))</f>
        <v>1058406</v>
      </c>
      <c r="M259" cm="1">
        <f t="array" ref="M259">INDEX(MData[],MATCH(1,(MData[State Abbreviation]=$B259)*(MData[Report Date]=M$218)*(MData[Preliminary or Updated]=$C$3)*(MData[Final Report]=$C$4),0),MATCH($C$2,MData[#Headers],0))</f>
        <v>1058179</v>
      </c>
      <c r="N259" cm="1">
        <f t="array" ref="N259">INDEX(MData[],MATCH(1,(MData[State Abbreviation]=$B259)*(MData[Report Date]=N$218)*(MData[Preliminary or Updated]=$C$3)*(MData[Final Report]=$C$4),0),MATCH($C$2,MData[#Headers],0))</f>
        <v>1057940</v>
      </c>
      <c r="O259" cm="1">
        <f t="array" ref="O259">INDEX(MData[],MATCH(1,(MData[State Abbreviation]=$B259)*(MData[Report Date]=O$218)*(MData[Preliminary or Updated]=$C$3)*(MData[Final Report]=$C$4),0),MATCH($C$2,MData[#Headers],0))</f>
        <v>1056098</v>
      </c>
      <c r="P259" cm="1">
        <f t="array" ref="P259">INDEX(MData[],MATCH(1,(MData[State Abbreviation]=$B259)*(MData[Report Date]=P$218)*(MData[Preliminary or Updated]=$C$3)*(MData[Final Report]=$C$4),0),MATCH($C$2,MData[#Headers],0))</f>
        <v>1050850</v>
      </c>
      <c r="Q259" cm="1">
        <f t="array" ref="Q259">INDEX(MData[],MATCH(1,(MData[State Abbreviation]=$B259)*(MData[Report Date]=Q$218)*(MData[Preliminary or Updated]=$C$3)*(MData[Final Report]=$C$4),0),MATCH($C$2,MData[#Headers],0))</f>
        <v>1044183</v>
      </c>
      <c r="R259" s="15">
        <f t="shared" si="5"/>
        <v>1053593.25</v>
      </c>
    </row>
    <row r="260" spans="1:18" x14ac:dyDescent="0.35">
      <c r="A260">
        <v>42</v>
      </c>
      <c r="B260" s="5" t="s">
        <v>157</v>
      </c>
      <c r="C260" t="s">
        <v>158</v>
      </c>
      <c r="D260" s="12" t="str" cm="1">
        <f t="array" ref="D260">INDEX(MData[],MATCH(1,(MData[State Abbreviation]=$B260)*(MData[Report Date]=D$6)*(MData[Preliminary or Updated]=$C$3)*(MData[Final Report]=$C$4),0),MATCH($D$5,MData[#Headers],0))</f>
        <v>Y</v>
      </c>
      <c r="E260" s="12" t="str" cm="1">
        <f t="array" ref="E260">INDEX(MData[],MATCH(1,(MData[State Abbreviation]=$B260)*(MData[Report Date]=E$6)*(MData[Preliminary or Updated]=$C$3)*(MData[Final Report]=$C$4),0),MATCH($D$5,MData[#Headers],0))</f>
        <v>Y</v>
      </c>
      <c r="F260" cm="1">
        <f t="array" ref="F260">INDEX(MData[],MATCH(1,(MData[State Abbreviation]=$B260)*(MData[Report Date]=F$218)*(MData[Preliminary or Updated]=$C$3)*(MData[Final Report]=$C$4),0),MATCH($C$2,MData[#Headers],0))</f>
        <v>111178</v>
      </c>
      <c r="G260" cm="1">
        <f t="array" ref="G260">INDEX(MData[],MATCH(1,(MData[State Abbreviation]=$B260)*(MData[Report Date]=G$218)*(MData[Preliminary or Updated]=$C$3)*(MData[Final Report]=$C$4),0),MATCH($C$2,MData[#Headers],0))</f>
        <v>111231</v>
      </c>
      <c r="H260" cm="1">
        <f t="array" ref="H260">INDEX(MData[],MATCH(1,(MData[State Abbreviation]=$B260)*(MData[Report Date]=H$218)*(MData[Preliminary or Updated]=$C$3)*(MData[Final Report]=$C$4),0),MATCH($C$2,MData[#Headers],0))</f>
        <v>110982</v>
      </c>
      <c r="I260" cm="1">
        <f t="array" ref="I260">INDEX(MData[],MATCH(1,(MData[State Abbreviation]=$B260)*(MData[Report Date]=I$218)*(MData[Preliminary or Updated]=$C$3)*(MData[Final Report]=$C$4),0),MATCH($C$2,MData[#Headers],0))</f>
        <v>110889</v>
      </c>
      <c r="J260" cm="1">
        <f t="array" ref="J260">INDEX(MData[],MATCH(1,(MData[State Abbreviation]=$B260)*(MData[Report Date]=J$218)*(MData[Preliminary or Updated]=$C$3)*(MData[Final Report]=$C$4),0),MATCH($C$2,MData[#Headers],0))</f>
        <v>111113</v>
      </c>
      <c r="K260" cm="1">
        <f t="array" ref="K260">INDEX(MData[],MATCH(1,(MData[State Abbreviation]=$B260)*(MData[Report Date]=K$218)*(MData[Preliminary or Updated]=$C$3)*(MData[Final Report]=$C$4),0),MATCH($C$2,MData[#Headers],0))</f>
        <v>110442</v>
      </c>
      <c r="L260" cm="1">
        <f t="array" ref="L260">INDEX(MData[],MATCH(1,(MData[State Abbreviation]=$B260)*(MData[Report Date]=L$218)*(MData[Preliminary or Updated]=$C$3)*(MData[Final Report]=$C$4),0),MATCH($C$2,MData[#Headers],0))</f>
        <v>110329</v>
      </c>
      <c r="M260" cm="1">
        <f t="array" ref="M260">INDEX(MData[],MATCH(1,(MData[State Abbreviation]=$B260)*(MData[Report Date]=M$218)*(MData[Preliminary or Updated]=$C$3)*(MData[Final Report]=$C$4),0),MATCH($C$2,MData[#Headers],0))</f>
        <v>110043</v>
      </c>
      <c r="N260" cm="1">
        <f t="array" ref="N260">INDEX(MData[],MATCH(1,(MData[State Abbreviation]=$B260)*(MData[Report Date]=N$218)*(MData[Preliminary or Updated]=$C$3)*(MData[Final Report]=$C$4),0),MATCH($C$2,MData[#Headers],0))</f>
        <v>109764</v>
      </c>
      <c r="O260" cm="1">
        <f t="array" ref="O260">INDEX(MData[],MATCH(1,(MData[State Abbreviation]=$B260)*(MData[Report Date]=O$218)*(MData[Preliminary or Updated]=$C$3)*(MData[Final Report]=$C$4),0),MATCH($C$2,MData[#Headers],0))</f>
        <v>109732</v>
      </c>
      <c r="P260" cm="1">
        <f t="array" ref="P260">INDEX(MData[],MATCH(1,(MData[State Abbreviation]=$B260)*(MData[Report Date]=P$218)*(MData[Preliminary or Updated]=$C$3)*(MData[Final Report]=$C$4),0),MATCH($C$2,MData[#Headers],0))</f>
        <v>109187</v>
      </c>
      <c r="Q260" cm="1">
        <f t="array" ref="Q260">INDEX(MData[],MATCH(1,(MData[State Abbreviation]=$B260)*(MData[Report Date]=Q$218)*(MData[Preliminary or Updated]=$C$3)*(MData[Final Report]=$C$4),0),MATCH($C$2,MData[#Headers],0))</f>
        <v>108795</v>
      </c>
      <c r="R260" s="15">
        <f t="shared" si="5"/>
        <v>110307.08333333333</v>
      </c>
    </row>
    <row r="261" spans="1:18" x14ac:dyDescent="0.35">
      <c r="A261">
        <v>43</v>
      </c>
      <c r="B261" s="5" t="s">
        <v>165</v>
      </c>
      <c r="C261" t="s">
        <v>166</v>
      </c>
      <c r="D261" s="12" t="str" cm="1">
        <f t="array" ref="D261">INDEX(MData[],MATCH(1,(MData[State Abbreviation]=$B261)*(MData[Report Date]=D$6)*(MData[Preliminary or Updated]=$C$3)*(MData[Final Report]=$C$4),0),MATCH($D$5,MData[#Headers],0))</f>
        <v>N</v>
      </c>
      <c r="E261" s="12" t="str" cm="1">
        <f t="array" ref="E261">INDEX(MData[],MATCH(1,(MData[State Abbreviation]=$B261)*(MData[Report Date]=E$6)*(MData[Preliminary or Updated]=$C$3)*(MData[Final Report]=$C$4),0),MATCH($D$5,MData[#Headers],0))</f>
        <v>N</v>
      </c>
      <c r="F261" cm="1">
        <f t="array" ref="F261">INDEX(MData[],MATCH(1,(MData[State Abbreviation]=$B261)*(MData[Report Date]=F$218)*(MData[Preliminary or Updated]=$C$3)*(MData[Final Report]=$C$4),0),MATCH($C$2,MData[#Headers],0))</f>
        <v>1402412</v>
      </c>
      <c r="G261" cm="1">
        <f t="array" ref="G261">INDEX(MData[],MATCH(1,(MData[State Abbreviation]=$B261)*(MData[Report Date]=G$218)*(MData[Preliminary or Updated]=$C$3)*(MData[Final Report]=$C$4),0),MATCH($C$2,MData[#Headers],0))</f>
        <v>1431682</v>
      </c>
      <c r="H261" cm="1">
        <f t="array" ref="H261">INDEX(MData[],MATCH(1,(MData[State Abbreviation]=$B261)*(MData[Report Date]=H$218)*(MData[Preliminary or Updated]=$C$3)*(MData[Final Report]=$C$4),0),MATCH($C$2,MData[#Headers],0))</f>
        <v>1440284</v>
      </c>
      <c r="I261" cm="1">
        <f t="array" ref="I261">INDEX(MData[],MATCH(1,(MData[State Abbreviation]=$B261)*(MData[Report Date]=I$218)*(MData[Preliminary or Updated]=$C$3)*(MData[Final Report]=$C$4),0),MATCH($C$2,MData[#Headers],0))</f>
        <v>1437084</v>
      </c>
      <c r="J261" cm="1">
        <f t="array" ref="J261">INDEX(MData[],MATCH(1,(MData[State Abbreviation]=$B261)*(MData[Report Date]=J$218)*(MData[Preliminary or Updated]=$C$3)*(MData[Final Report]=$C$4),0),MATCH($C$2,MData[#Headers],0))</f>
        <v>1458386</v>
      </c>
      <c r="K261" cm="1">
        <f t="array" ref="K261">INDEX(MData[],MATCH(1,(MData[State Abbreviation]=$B261)*(MData[Report Date]=K$218)*(MData[Preliminary or Updated]=$C$3)*(MData[Final Report]=$C$4),0),MATCH($C$2,MData[#Headers],0))</f>
        <v>1494208</v>
      </c>
      <c r="L261" cm="1">
        <f t="array" ref="L261">INDEX(MData[],MATCH(1,(MData[State Abbreviation]=$B261)*(MData[Report Date]=L$218)*(MData[Preliminary or Updated]=$C$3)*(MData[Final Report]=$C$4),0),MATCH($C$2,MData[#Headers],0))</f>
        <v>1488836</v>
      </c>
      <c r="M261" cm="1">
        <f t="array" ref="M261">INDEX(MData[],MATCH(1,(MData[State Abbreviation]=$B261)*(MData[Report Date]=M$218)*(MData[Preliminary or Updated]=$C$3)*(MData[Final Report]=$C$4),0),MATCH($C$2,MData[#Headers],0))</f>
        <v>1494262</v>
      </c>
      <c r="N261" cm="1">
        <f t="array" ref="N261">INDEX(MData[],MATCH(1,(MData[State Abbreviation]=$B261)*(MData[Report Date]=N$218)*(MData[Preliminary or Updated]=$C$3)*(MData[Final Report]=$C$4),0),MATCH($C$2,MData[#Headers],0))</f>
        <v>1452409</v>
      </c>
      <c r="O261" cm="1">
        <f t="array" ref="O261">INDEX(MData[],MATCH(1,(MData[State Abbreviation]=$B261)*(MData[Report Date]=O$218)*(MData[Preliminary or Updated]=$C$3)*(MData[Final Report]=$C$4),0),MATCH($C$2,MData[#Headers],0))</f>
        <v>1449266</v>
      </c>
      <c r="P261" cm="1">
        <f t="array" ref="P261">INDEX(MData[],MATCH(1,(MData[State Abbreviation]=$B261)*(MData[Report Date]=P$218)*(MData[Preliminary or Updated]=$C$3)*(MData[Final Report]=$C$4),0),MATCH($C$2,MData[#Headers],0))</f>
        <v>1447646</v>
      </c>
      <c r="Q261" cm="1">
        <f t="array" ref="Q261">INDEX(MData[],MATCH(1,(MData[State Abbreviation]=$B261)*(MData[Report Date]=Q$218)*(MData[Preliminary or Updated]=$C$3)*(MData[Final Report]=$C$4),0),MATCH($C$2,MData[#Headers],0))</f>
        <v>1456532</v>
      </c>
      <c r="R261" s="15">
        <f t="shared" si="5"/>
        <v>1454417.25</v>
      </c>
    </row>
    <row r="262" spans="1:18" x14ac:dyDescent="0.35">
      <c r="A262">
        <v>44</v>
      </c>
      <c r="B262" s="5" t="s">
        <v>168</v>
      </c>
      <c r="C262" t="s">
        <v>169</v>
      </c>
      <c r="D262" s="12" t="str" cm="1">
        <f t="array" ref="D262">INDEX(MData[],MATCH(1,(MData[State Abbreviation]=$B262)*(MData[Report Date]=D$6)*(MData[Preliminary or Updated]=$C$3)*(MData[Final Report]=$C$4),0),MATCH($D$5,MData[#Headers],0))</f>
        <v>N</v>
      </c>
      <c r="E262" s="12" t="str" cm="1">
        <f t="array" ref="E262">INDEX(MData[],MATCH(1,(MData[State Abbreviation]=$B262)*(MData[Report Date]=E$6)*(MData[Preliminary or Updated]=$C$3)*(MData[Final Report]=$C$4),0),MATCH($D$5,MData[#Headers],0))</f>
        <v>N</v>
      </c>
      <c r="F262" cm="1">
        <f t="array" ref="F262">INDEX(MData[],MATCH(1,(MData[State Abbreviation]=$B262)*(MData[Report Date]=F$218)*(MData[Preliminary or Updated]=$C$3)*(MData[Final Report]=$C$4),0),MATCH($C$2,MData[#Headers],0))</f>
        <v>4297684</v>
      </c>
      <c r="G262" cm="1">
        <f t="array" ref="G262">INDEX(MData[],MATCH(1,(MData[State Abbreviation]=$B262)*(MData[Report Date]=G$218)*(MData[Preliminary or Updated]=$C$3)*(MData[Final Report]=$C$4),0),MATCH($C$2,MData[#Headers],0))</f>
        <v>4283333</v>
      </c>
      <c r="H262" cm="1">
        <f t="array" ref="H262">INDEX(MData[],MATCH(1,(MData[State Abbreviation]=$B262)*(MData[Report Date]=H$218)*(MData[Preliminary or Updated]=$C$3)*(MData[Final Report]=$C$4),0),MATCH($C$2,MData[#Headers],0))</f>
        <v>4278690</v>
      </c>
      <c r="I262" cm="1">
        <f t="array" ref="I262">INDEX(MData[],MATCH(1,(MData[State Abbreviation]=$B262)*(MData[Report Date]=I$218)*(MData[Preliminary or Updated]=$C$3)*(MData[Final Report]=$C$4),0),MATCH($C$2,MData[#Headers],0))</f>
        <v>4231596</v>
      </c>
      <c r="J262" cm="1">
        <f t="array" ref="J262">INDEX(MData[],MATCH(1,(MData[State Abbreviation]=$B262)*(MData[Report Date]=J$218)*(MData[Preliminary or Updated]=$C$3)*(MData[Final Report]=$C$4),0),MATCH($C$2,MData[#Headers],0))</f>
        <v>4180837</v>
      </c>
      <c r="K262" cm="1">
        <f t="array" ref="K262">INDEX(MData[],MATCH(1,(MData[State Abbreviation]=$B262)*(MData[Report Date]=K$218)*(MData[Preliminary or Updated]=$C$3)*(MData[Final Report]=$C$4),0),MATCH($C$2,MData[#Headers],0))</f>
        <v>4200139</v>
      </c>
      <c r="L262" cm="1">
        <f t="array" ref="L262">INDEX(MData[],MATCH(1,(MData[State Abbreviation]=$B262)*(MData[Report Date]=L$218)*(MData[Preliminary or Updated]=$C$3)*(MData[Final Report]=$C$4),0),MATCH($C$2,MData[#Headers],0))</f>
        <v>4202466</v>
      </c>
      <c r="M262" cm="1">
        <f t="array" ref="M262">INDEX(MData[],MATCH(1,(MData[State Abbreviation]=$B262)*(MData[Report Date]=M$218)*(MData[Preliminary or Updated]=$C$3)*(MData[Final Report]=$C$4),0),MATCH($C$2,MData[#Headers],0))</f>
        <v>4216809</v>
      </c>
      <c r="N262" cm="1">
        <f t="array" ref="N262">INDEX(MData[],MATCH(1,(MData[State Abbreviation]=$B262)*(MData[Report Date]=N$218)*(MData[Preliminary or Updated]=$C$3)*(MData[Final Report]=$C$4),0),MATCH($C$2,MData[#Headers],0))</f>
        <v>4220878</v>
      </c>
      <c r="O262" cm="1">
        <f t="array" ref="O262">INDEX(MData[],MATCH(1,(MData[State Abbreviation]=$B262)*(MData[Report Date]=O$218)*(MData[Preliminary or Updated]=$C$3)*(MData[Final Report]=$C$4),0),MATCH($C$2,MData[#Headers],0))</f>
        <v>4212619</v>
      </c>
      <c r="P262" cm="1">
        <f t="array" ref="P262">INDEX(MData[],MATCH(1,(MData[State Abbreviation]=$B262)*(MData[Report Date]=P$218)*(MData[Preliminary or Updated]=$C$3)*(MData[Final Report]=$C$4),0),MATCH($C$2,MData[#Headers],0))</f>
        <v>4195900</v>
      </c>
      <c r="Q262" cm="1">
        <f t="array" ref="Q262">INDEX(MData[],MATCH(1,(MData[State Abbreviation]=$B262)*(MData[Report Date]=Q$218)*(MData[Preliminary or Updated]=$C$3)*(MData[Final Report]=$C$4),0),MATCH($C$2,MData[#Headers],0))</f>
        <v>4180368</v>
      </c>
      <c r="R262" s="15">
        <f t="shared" si="5"/>
        <v>4225109.916666667</v>
      </c>
    </row>
    <row r="263" spans="1:18" x14ac:dyDescent="0.35">
      <c r="A263">
        <v>45</v>
      </c>
      <c r="B263" s="5" t="s">
        <v>170</v>
      </c>
      <c r="C263" t="s">
        <v>171</v>
      </c>
      <c r="D263" s="12" t="str" cm="1">
        <f t="array" ref="D263">INDEX(MData[],MATCH(1,(MData[State Abbreviation]=$B263)*(MData[Report Date]=D$6)*(MData[Preliminary or Updated]=$C$3)*(MData[Final Report]=$C$4),0),MATCH($D$5,MData[#Headers],0))</f>
        <v>Y</v>
      </c>
      <c r="E263" s="12" t="str" cm="1">
        <f t="array" ref="E263">INDEX(MData[],MATCH(1,(MData[State Abbreviation]=$B263)*(MData[Report Date]=E$6)*(MData[Preliminary or Updated]=$C$3)*(MData[Final Report]=$C$4),0),MATCH($D$5,MData[#Headers],0))</f>
        <v>Y</v>
      </c>
      <c r="F263" cm="1">
        <f t="array" ref="F263">INDEX(MData[],MATCH(1,(MData[State Abbreviation]=$B263)*(MData[Report Date]=F$218)*(MData[Preliminary or Updated]=$C$3)*(MData[Final Report]=$C$4),0),MATCH($C$2,MData[#Headers],0))</f>
        <v>288016</v>
      </c>
      <c r="G263" cm="1">
        <f t="array" ref="G263">INDEX(MData[],MATCH(1,(MData[State Abbreviation]=$B263)*(MData[Report Date]=G$218)*(MData[Preliminary or Updated]=$C$3)*(MData[Final Report]=$C$4),0),MATCH($C$2,MData[#Headers],0))</f>
        <v>287932</v>
      </c>
      <c r="H263" cm="1">
        <f t="array" ref="H263">INDEX(MData[],MATCH(1,(MData[State Abbreviation]=$B263)*(MData[Report Date]=H$218)*(MData[Preliminary or Updated]=$C$3)*(MData[Final Report]=$C$4),0),MATCH($C$2,MData[#Headers],0))</f>
        <v>287706</v>
      </c>
      <c r="I263" cm="1">
        <f t="array" ref="I263">INDEX(MData[],MATCH(1,(MData[State Abbreviation]=$B263)*(MData[Report Date]=I$218)*(MData[Preliminary or Updated]=$C$3)*(MData[Final Report]=$C$4),0),MATCH($C$2,MData[#Headers],0))</f>
        <v>308788</v>
      </c>
      <c r="J263" cm="1">
        <f t="array" ref="J263">INDEX(MData[],MATCH(1,(MData[State Abbreviation]=$B263)*(MData[Report Date]=J$218)*(MData[Preliminary or Updated]=$C$3)*(MData[Final Report]=$C$4),0),MATCH($C$2,MData[#Headers],0))</f>
        <v>309977</v>
      </c>
      <c r="K263" cm="1">
        <f t="array" ref="K263">INDEX(MData[],MATCH(1,(MData[State Abbreviation]=$B263)*(MData[Report Date]=K$218)*(MData[Preliminary or Updated]=$C$3)*(MData[Final Report]=$C$4),0),MATCH($C$2,MData[#Headers],0))</f>
        <v>309007</v>
      </c>
      <c r="L263" cm="1">
        <f t="array" ref="L263">INDEX(MData[],MATCH(1,(MData[State Abbreviation]=$B263)*(MData[Report Date]=L$218)*(MData[Preliminary or Updated]=$C$3)*(MData[Final Report]=$C$4),0),MATCH($C$2,MData[#Headers],0))</f>
        <v>309995</v>
      </c>
      <c r="M263" cm="1">
        <f t="array" ref="M263">INDEX(MData[],MATCH(1,(MData[State Abbreviation]=$B263)*(MData[Report Date]=M$218)*(MData[Preliminary or Updated]=$C$3)*(MData[Final Report]=$C$4),0),MATCH($C$2,MData[#Headers],0))</f>
        <v>310235</v>
      </c>
      <c r="N263" cm="1">
        <f t="array" ref="N263">INDEX(MData[],MATCH(1,(MData[State Abbreviation]=$B263)*(MData[Report Date]=N$218)*(MData[Preliminary or Updated]=$C$3)*(MData[Final Report]=$C$4),0),MATCH($C$2,MData[#Headers],0))</f>
        <v>309138</v>
      </c>
      <c r="O263" cm="1">
        <f t="array" ref="O263">INDEX(MData[],MATCH(1,(MData[State Abbreviation]=$B263)*(MData[Report Date]=O$218)*(MData[Preliminary or Updated]=$C$3)*(MData[Final Report]=$C$4),0),MATCH($C$2,MData[#Headers],0))</f>
        <v>308966</v>
      </c>
      <c r="P263" cm="1">
        <f t="array" ref="P263">INDEX(MData[],MATCH(1,(MData[State Abbreviation]=$B263)*(MData[Report Date]=P$218)*(MData[Preliminary or Updated]=$C$3)*(MData[Final Report]=$C$4),0),MATCH($C$2,MData[#Headers],0))</f>
        <v>309484</v>
      </c>
      <c r="Q263" cm="1">
        <f t="array" ref="Q263">INDEX(MData[],MATCH(1,(MData[State Abbreviation]=$B263)*(MData[Report Date]=Q$218)*(MData[Preliminary or Updated]=$C$3)*(MData[Final Report]=$C$4),0),MATCH($C$2,MData[#Headers],0))</f>
        <v>309812</v>
      </c>
      <c r="R263" s="15">
        <f t="shared" si="5"/>
        <v>304088</v>
      </c>
    </row>
    <row r="264" spans="1:18" x14ac:dyDescent="0.35">
      <c r="A264">
        <v>46</v>
      </c>
      <c r="B264" s="5" t="s">
        <v>175</v>
      </c>
      <c r="C264" t="s">
        <v>176</v>
      </c>
      <c r="D264" s="12" t="str" cm="1">
        <f t="array" ref="D264">INDEX(MData[],MATCH(1,(MData[State Abbreviation]=$B264)*(MData[Report Date]=D$6)*(MData[Preliminary or Updated]=$C$3)*(MData[Final Report]=$C$4),0),MATCH($D$5,MData[#Headers],0))</f>
        <v>Y</v>
      </c>
      <c r="E264" s="12" t="str" cm="1">
        <f t="array" ref="E264">INDEX(MData[],MATCH(1,(MData[State Abbreviation]=$B264)*(MData[Report Date]=E$6)*(MData[Preliminary or Updated]=$C$3)*(MData[Final Report]=$C$4),0),MATCH($D$5,MData[#Headers],0))</f>
        <v>Y</v>
      </c>
      <c r="F264" cm="1">
        <f t="array" ref="F264">INDEX(MData[],MATCH(1,(MData[State Abbreviation]=$B264)*(MData[Report Date]=F$218)*(MData[Preliminary or Updated]=$C$3)*(MData[Final Report]=$C$4),0),MATCH($C$2,MData[#Headers],0))</f>
        <v>158440</v>
      </c>
      <c r="G264" cm="1">
        <f t="array" ref="G264">INDEX(MData[],MATCH(1,(MData[State Abbreviation]=$B264)*(MData[Report Date]=G$218)*(MData[Preliminary or Updated]=$C$3)*(MData[Final Report]=$C$4),0),MATCH($C$2,MData[#Headers],0))</f>
        <v>157910</v>
      </c>
      <c r="H264" cm="1">
        <f t="array" ref="H264">INDEX(MData[],MATCH(1,(MData[State Abbreviation]=$B264)*(MData[Report Date]=H$218)*(MData[Preliminary or Updated]=$C$3)*(MData[Final Report]=$C$4),0),MATCH($C$2,MData[#Headers],0))</f>
        <v>156965</v>
      </c>
      <c r="I264" cm="1">
        <f t="array" ref="I264">INDEX(MData[],MATCH(1,(MData[State Abbreviation]=$B264)*(MData[Report Date]=I$218)*(MData[Preliminary or Updated]=$C$3)*(MData[Final Report]=$C$4),0),MATCH($C$2,MData[#Headers],0))</f>
        <v>156170</v>
      </c>
      <c r="J264" cm="1">
        <f t="array" ref="J264">INDEX(MData[],MATCH(1,(MData[State Abbreviation]=$B264)*(MData[Report Date]=J$218)*(MData[Preliminary or Updated]=$C$3)*(MData[Final Report]=$C$4),0),MATCH($C$2,MData[#Headers],0))</f>
        <v>156055</v>
      </c>
      <c r="K264" cm="1">
        <f t="array" ref="K264">INDEX(MData[],MATCH(1,(MData[State Abbreviation]=$B264)*(MData[Report Date]=K$218)*(MData[Preliminary or Updated]=$C$3)*(MData[Final Report]=$C$4),0),MATCH($C$2,MData[#Headers],0))</f>
        <v>155139</v>
      </c>
      <c r="L264" cm="1">
        <f t="array" ref="L264">INDEX(MData[],MATCH(1,(MData[State Abbreviation]=$B264)*(MData[Report Date]=L$218)*(MData[Preliminary or Updated]=$C$3)*(MData[Final Report]=$C$4),0),MATCH($C$2,MData[#Headers],0))</f>
        <v>154546</v>
      </c>
      <c r="M264" cm="1">
        <f t="array" ref="M264">INDEX(MData[],MATCH(1,(MData[State Abbreviation]=$B264)*(MData[Report Date]=M$218)*(MData[Preliminary or Updated]=$C$3)*(MData[Final Report]=$C$4),0),MATCH($C$2,MData[#Headers],0))</f>
        <v>154020</v>
      </c>
      <c r="N264" cm="1">
        <f t="array" ref="N264">INDEX(MData[],MATCH(1,(MData[State Abbreviation]=$B264)*(MData[Report Date]=N$218)*(MData[Preliminary or Updated]=$C$3)*(MData[Final Report]=$C$4),0),MATCH($C$2,MData[#Headers],0))</f>
        <v>152941</v>
      </c>
      <c r="O264" cm="1">
        <f t="array" ref="O264">INDEX(MData[],MATCH(1,(MData[State Abbreviation]=$B264)*(MData[Report Date]=O$218)*(MData[Preliminary or Updated]=$C$3)*(MData[Final Report]=$C$4),0),MATCH($C$2,MData[#Headers],0))</f>
        <v>151750</v>
      </c>
      <c r="P264" cm="1">
        <f t="array" ref="P264">INDEX(MData[],MATCH(1,(MData[State Abbreviation]=$B264)*(MData[Report Date]=P$218)*(MData[Preliminary or Updated]=$C$3)*(MData[Final Report]=$C$4),0),MATCH($C$2,MData[#Headers],0))</f>
        <v>150952</v>
      </c>
      <c r="Q264" cm="1">
        <f t="array" ref="Q264">INDEX(MData[],MATCH(1,(MData[State Abbreviation]=$B264)*(MData[Report Date]=Q$218)*(MData[Preliminary or Updated]=$C$3)*(MData[Final Report]=$C$4),0),MATCH($C$2,MData[#Headers],0))</f>
        <v>151190</v>
      </c>
      <c r="R264" s="15">
        <f t="shared" si="5"/>
        <v>154673.16666666666</v>
      </c>
    </row>
    <row r="265" spans="1:18" x14ac:dyDescent="0.35">
      <c r="A265">
        <v>47</v>
      </c>
      <c r="B265" s="5" t="s">
        <v>177</v>
      </c>
      <c r="C265" t="s">
        <v>178</v>
      </c>
      <c r="D265" s="12" t="str" cm="1">
        <f t="array" ref="D265">INDEX(MData[],MATCH(1,(MData[State Abbreviation]=$B265)*(MData[Report Date]=D$6)*(MData[Preliminary or Updated]=$C$3)*(MData[Final Report]=$C$4),0),MATCH($D$5,MData[#Headers],0))</f>
        <v>Y</v>
      </c>
      <c r="E265" s="12" t="str" cm="1">
        <f t="array" ref="E265">INDEX(MData[],MATCH(1,(MData[State Abbreviation]=$B265)*(MData[Report Date]=E$6)*(MData[Preliminary or Updated]=$C$3)*(MData[Final Report]=$C$4),0),MATCH($D$5,MData[#Headers],0))</f>
        <v>Y</v>
      </c>
      <c r="F265" cm="1">
        <f t="array" ref="F265">INDEX(MData[],MATCH(1,(MData[State Abbreviation]=$B265)*(MData[Report Date]=F$218)*(MData[Preliminary or Updated]=$C$3)*(MData[Final Report]=$C$4),0),MATCH($C$2,MData[#Headers],0))</f>
        <v>1237262</v>
      </c>
      <c r="G265" cm="1">
        <f t="array" ref="G265">INDEX(MData[],MATCH(1,(MData[State Abbreviation]=$B265)*(MData[Report Date]=G$218)*(MData[Preliminary or Updated]=$C$3)*(MData[Final Report]=$C$4),0),MATCH($C$2,MData[#Headers],0))</f>
        <v>1251260</v>
      </c>
      <c r="H265" cm="1">
        <f t="array" ref="H265">INDEX(MData[],MATCH(1,(MData[State Abbreviation]=$B265)*(MData[Report Date]=H$218)*(MData[Preliminary or Updated]=$C$3)*(MData[Final Report]=$C$4),0),MATCH($C$2,MData[#Headers],0))</f>
        <v>1291923</v>
      </c>
      <c r="I265" cm="1">
        <f t="array" ref="I265">INDEX(MData[],MATCH(1,(MData[State Abbreviation]=$B265)*(MData[Report Date]=I$218)*(MData[Preliminary or Updated]=$C$3)*(MData[Final Report]=$C$4),0),MATCH($C$2,MData[#Headers],0))</f>
        <v>1305392</v>
      </c>
      <c r="J265" cm="1">
        <f t="array" ref="J265">INDEX(MData[],MATCH(1,(MData[State Abbreviation]=$B265)*(MData[Report Date]=J$218)*(MData[Preliminary or Updated]=$C$3)*(MData[Final Report]=$C$4),0),MATCH($C$2,MData[#Headers],0))</f>
        <v>1314268</v>
      </c>
      <c r="K265" cm="1">
        <f t="array" ref="K265">INDEX(MData[],MATCH(1,(MData[State Abbreviation]=$B265)*(MData[Report Date]=K$218)*(MData[Preliminary or Updated]=$C$3)*(MData[Final Report]=$C$4),0),MATCH($C$2,MData[#Headers],0))</f>
        <v>1324237</v>
      </c>
      <c r="L265" cm="1">
        <f t="array" ref="L265">INDEX(MData[],MATCH(1,(MData[State Abbreviation]=$B265)*(MData[Report Date]=L$218)*(MData[Preliminary or Updated]=$C$3)*(MData[Final Report]=$C$4),0),MATCH($C$2,MData[#Headers],0))</f>
        <v>1336892</v>
      </c>
      <c r="M265" cm="1">
        <f t="array" ref="M265">INDEX(MData[],MATCH(1,(MData[State Abbreviation]=$B265)*(MData[Report Date]=M$218)*(MData[Preliminary or Updated]=$C$3)*(MData[Final Report]=$C$4),0),MATCH($C$2,MData[#Headers],0))</f>
        <v>1346606</v>
      </c>
      <c r="N265" cm="1">
        <f t="array" ref="N265">INDEX(MData[],MATCH(1,(MData[State Abbreviation]=$B265)*(MData[Report Date]=N$218)*(MData[Preliminary or Updated]=$C$3)*(MData[Final Report]=$C$4),0),MATCH($C$2,MData[#Headers],0))</f>
        <v>1356188</v>
      </c>
      <c r="O265" cm="1">
        <f t="array" ref="O265">INDEX(MData[],MATCH(1,(MData[State Abbreviation]=$B265)*(MData[Report Date]=O$218)*(MData[Preliminary or Updated]=$C$3)*(MData[Final Report]=$C$4),0),MATCH($C$2,MData[#Headers],0))</f>
        <v>1368331</v>
      </c>
      <c r="P265" cm="1">
        <f t="array" ref="P265">INDEX(MData[],MATCH(1,(MData[State Abbreviation]=$B265)*(MData[Report Date]=P$218)*(MData[Preliminary or Updated]=$C$3)*(MData[Final Report]=$C$4),0),MATCH($C$2,MData[#Headers],0))</f>
        <v>1389673</v>
      </c>
      <c r="Q265" cm="1">
        <f t="array" ref="Q265">INDEX(MData[],MATCH(1,(MData[State Abbreviation]=$B265)*(MData[Report Date]=Q$218)*(MData[Preliminary or Updated]=$C$3)*(MData[Final Report]=$C$4),0),MATCH($C$2,MData[#Headers],0))</f>
        <v>1414239</v>
      </c>
      <c r="R265" s="15">
        <f t="shared" si="5"/>
        <v>1328022.5833333333</v>
      </c>
    </row>
    <row r="266" spans="1:18" x14ac:dyDescent="0.35">
      <c r="A266">
        <v>48</v>
      </c>
      <c r="B266" s="5" t="s">
        <v>180</v>
      </c>
      <c r="C266" t="s">
        <v>181</v>
      </c>
      <c r="D266" s="12" t="str" cm="1">
        <f t="array" ref="D266">INDEX(MData[],MATCH(1,(MData[State Abbreviation]=$B266)*(MData[Report Date]=D$6)*(MData[Preliminary or Updated]=$C$3)*(MData[Final Report]=$C$4),0),MATCH($D$5,MData[#Headers],0))</f>
        <v>Y</v>
      </c>
      <c r="E266" s="12" t="str" cm="1">
        <f t="array" ref="E266">INDEX(MData[],MATCH(1,(MData[State Abbreviation]=$B266)*(MData[Report Date]=E$6)*(MData[Preliminary or Updated]=$C$3)*(MData[Final Report]=$C$4),0),MATCH($D$5,MData[#Headers],0))</f>
        <v>Y</v>
      </c>
      <c r="F266" cm="1">
        <f t="array" ref="F266">INDEX(MData[],MATCH(1,(MData[State Abbreviation]=$B266)*(MData[Report Date]=F$218)*(MData[Preliminary or Updated]=$C$3)*(MData[Final Report]=$C$4),0),MATCH($C$2,MData[#Headers],0))</f>
        <v>1745055</v>
      </c>
      <c r="G266" cm="1">
        <f t="array" ref="G266">INDEX(MData[],MATCH(1,(MData[State Abbreviation]=$B266)*(MData[Report Date]=G$218)*(MData[Preliminary or Updated]=$C$3)*(MData[Final Report]=$C$4),0),MATCH($C$2,MData[#Headers],0))</f>
        <v>1737215</v>
      </c>
      <c r="H266" cm="1">
        <f t="array" ref="H266">INDEX(MData[],MATCH(1,(MData[State Abbreviation]=$B266)*(MData[Report Date]=H$218)*(MData[Preliminary or Updated]=$C$3)*(MData[Final Report]=$C$4),0),MATCH($C$2,MData[#Headers],0))</f>
        <v>1731946</v>
      </c>
      <c r="I266" cm="1">
        <f t="array" ref="I266">INDEX(MData[],MATCH(1,(MData[State Abbreviation]=$B266)*(MData[Report Date]=I$218)*(MData[Preliminary or Updated]=$C$3)*(MData[Final Report]=$C$4),0),MATCH($C$2,MData[#Headers],0))</f>
        <v>1727598</v>
      </c>
      <c r="J266" cm="1">
        <f t="array" ref="J266">INDEX(MData[],MATCH(1,(MData[State Abbreviation]=$B266)*(MData[Report Date]=J$218)*(MData[Preliminary or Updated]=$C$3)*(MData[Final Report]=$C$4),0),MATCH($C$2,MData[#Headers],0))</f>
        <v>1723449</v>
      </c>
      <c r="K266" cm="1">
        <f t="array" ref="K266">INDEX(MData[],MATCH(1,(MData[State Abbreviation]=$B266)*(MData[Report Date]=K$218)*(MData[Preliminary or Updated]=$C$3)*(MData[Final Report]=$C$4),0),MATCH($C$2,MData[#Headers],0))</f>
        <v>1721540</v>
      </c>
      <c r="L266" cm="1">
        <f t="array" ref="L266">INDEX(MData[],MATCH(1,(MData[State Abbreviation]=$B266)*(MData[Report Date]=L$218)*(MData[Preliminary or Updated]=$C$3)*(MData[Final Report]=$C$4),0),MATCH($C$2,MData[#Headers],0))</f>
        <v>1722799</v>
      </c>
      <c r="M266" cm="1">
        <f t="array" ref="M266">INDEX(MData[],MATCH(1,(MData[State Abbreviation]=$B266)*(MData[Report Date]=M$218)*(MData[Preliminary or Updated]=$C$3)*(MData[Final Report]=$C$4),0),MATCH($C$2,MData[#Headers],0))</f>
        <v>1722416</v>
      </c>
      <c r="N266" cm="1">
        <f t="array" ref="N266">INDEX(MData[],MATCH(1,(MData[State Abbreviation]=$B266)*(MData[Report Date]=N$218)*(MData[Preliminary or Updated]=$C$3)*(MData[Final Report]=$C$4),0),MATCH($C$2,MData[#Headers],0))</f>
        <v>1720383</v>
      </c>
      <c r="O266" cm="1">
        <f t="array" ref="O266">INDEX(MData[],MATCH(1,(MData[State Abbreviation]=$B266)*(MData[Report Date]=O$218)*(MData[Preliminary or Updated]=$C$3)*(MData[Final Report]=$C$4),0),MATCH($C$2,MData[#Headers],0))</f>
        <v>1720588</v>
      </c>
      <c r="P266" cm="1">
        <f t="array" ref="P266">INDEX(MData[],MATCH(1,(MData[State Abbreviation]=$B266)*(MData[Report Date]=P$218)*(MData[Preliminary or Updated]=$C$3)*(MData[Final Report]=$C$4),0),MATCH($C$2,MData[#Headers],0))</f>
        <v>1722072</v>
      </c>
      <c r="Q266" cm="1">
        <f t="array" ref="Q266">INDEX(MData[],MATCH(1,(MData[State Abbreviation]=$B266)*(MData[Report Date]=Q$218)*(MData[Preliminary or Updated]=$C$3)*(MData[Final Report]=$C$4),0),MATCH($C$2,MData[#Headers],0))</f>
        <v>1728648</v>
      </c>
      <c r="R266" s="15">
        <f t="shared" si="5"/>
        <v>1726975.75</v>
      </c>
    </row>
    <row r="267" spans="1:18" x14ac:dyDescent="0.35">
      <c r="A267">
        <v>49</v>
      </c>
      <c r="B267" s="5" t="s">
        <v>182</v>
      </c>
      <c r="C267" t="s">
        <v>183</v>
      </c>
      <c r="D267" s="12" t="str" cm="1">
        <f t="array" ref="D267">INDEX(MData[],MATCH(1,(MData[State Abbreviation]=$B267)*(MData[Report Date]=D$6)*(MData[Preliminary or Updated]=$C$3)*(MData[Final Report]=$C$4),0),MATCH($D$5,MData[#Headers],0))</f>
        <v>Y</v>
      </c>
      <c r="E267" s="12" t="str" cm="1">
        <f t="array" ref="E267">INDEX(MData[],MATCH(1,(MData[State Abbreviation]=$B267)*(MData[Report Date]=E$6)*(MData[Preliminary or Updated]=$C$3)*(MData[Final Report]=$C$4),0),MATCH($D$5,MData[#Headers],0))</f>
        <v>Y</v>
      </c>
      <c r="F267" cm="1">
        <f t="array" ref="F267">INDEX(MData[],MATCH(1,(MData[State Abbreviation]=$B267)*(MData[Report Date]=F$218)*(MData[Preliminary or Updated]=$C$3)*(MData[Final Report]=$C$4),0),MATCH($C$2,MData[#Headers],0))</f>
        <v>520510</v>
      </c>
      <c r="G267" cm="1">
        <f t="array" ref="G267">INDEX(MData[],MATCH(1,(MData[State Abbreviation]=$B267)*(MData[Report Date]=G$218)*(MData[Preliminary or Updated]=$C$3)*(MData[Final Report]=$C$4),0),MATCH($C$2,MData[#Headers],0))</f>
        <v>520691</v>
      </c>
      <c r="H267" cm="1">
        <f t="array" ref="H267">INDEX(MData[],MATCH(1,(MData[State Abbreviation]=$B267)*(MData[Report Date]=H$218)*(MData[Preliminary or Updated]=$C$3)*(MData[Final Report]=$C$4),0),MATCH($C$2,MData[#Headers],0))</f>
        <v>517729</v>
      </c>
      <c r="I267" cm="1">
        <f t="array" ref="I267">INDEX(MData[],MATCH(1,(MData[State Abbreviation]=$B267)*(MData[Report Date]=I$218)*(MData[Preliminary or Updated]=$C$3)*(MData[Final Report]=$C$4),0),MATCH($C$2,MData[#Headers],0))</f>
        <v>517138</v>
      </c>
      <c r="J267" cm="1">
        <f t="array" ref="J267">INDEX(MData[],MATCH(1,(MData[State Abbreviation]=$B267)*(MData[Report Date]=J$218)*(MData[Preliminary or Updated]=$C$3)*(MData[Final Report]=$C$4),0),MATCH($C$2,MData[#Headers],0))</f>
        <v>516475</v>
      </c>
      <c r="K267" cm="1">
        <f t="array" ref="K267">INDEX(MData[],MATCH(1,(MData[State Abbreviation]=$B267)*(MData[Report Date]=K$218)*(MData[Preliminary or Updated]=$C$3)*(MData[Final Report]=$C$4),0),MATCH($C$2,MData[#Headers],0))</f>
        <v>515142</v>
      </c>
      <c r="L267" cm="1">
        <f t="array" ref="L267">INDEX(MData[],MATCH(1,(MData[State Abbreviation]=$B267)*(MData[Report Date]=L$218)*(MData[Preliminary or Updated]=$C$3)*(MData[Final Report]=$C$4),0),MATCH($C$2,MData[#Headers],0))</f>
        <v>516488</v>
      </c>
      <c r="M267" cm="1">
        <f t="array" ref="M267">INDEX(MData[],MATCH(1,(MData[State Abbreviation]=$B267)*(MData[Report Date]=M$218)*(MData[Preliminary or Updated]=$C$3)*(MData[Final Report]=$C$4),0),MATCH($C$2,MData[#Headers],0))</f>
        <v>516500</v>
      </c>
      <c r="N267" cm="1">
        <f t="array" ref="N267">INDEX(MData[],MATCH(1,(MData[State Abbreviation]=$B267)*(MData[Report Date]=N$218)*(MData[Preliminary or Updated]=$C$3)*(MData[Final Report]=$C$4),0),MATCH($C$2,MData[#Headers],0))</f>
        <v>514946</v>
      </c>
      <c r="O267" cm="1">
        <f t="array" ref="O267">INDEX(MData[],MATCH(1,(MData[State Abbreviation]=$B267)*(MData[Report Date]=O$218)*(MData[Preliminary or Updated]=$C$3)*(MData[Final Report]=$C$4),0),MATCH($C$2,MData[#Headers],0))</f>
        <v>514890</v>
      </c>
      <c r="P267" cm="1">
        <f t="array" ref="P267">INDEX(MData[],MATCH(1,(MData[State Abbreviation]=$B267)*(MData[Report Date]=P$218)*(MData[Preliminary or Updated]=$C$3)*(MData[Final Report]=$C$4),0),MATCH($C$2,MData[#Headers],0))</f>
        <v>513394</v>
      </c>
      <c r="Q267" cm="1">
        <f t="array" ref="Q267">INDEX(MData[],MATCH(1,(MData[State Abbreviation]=$B267)*(MData[Report Date]=Q$218)*(MData[Preliminary or Updated]=$C$3)*(MData[Final Report]=$C$4),0),MATCH($C$2,MData[#Headers],0))</f>
        <v>512933</v>
      </c>
      <c r="R267" s="15">
        <f t="shared" si="5"/>
        <v>516403</v>
      </c>
    </row>
    <row r="268" spans="1:18" x14ac:dyDescent="0.35">
      <c r="A268">
        <v>50</v>
      </c>
      <c r="B268" s="5" t="s">
        <v>184</v>
      </c>
      <c r="C268" t="s">
        <v>185</v>
      </c>
      <c r="D268" s="12" t="str" cm="1">
        <f t="array" ref="D268">INDEX(MData[],MATCH(1,(MData[State Abbreviation]=$B268)*(MData[Report Date]=D$6)*(MData[Preliminary or Updated]=$C$3)*(MData[Final Report]=$C$4),0),MATCH($D$5,MData[#Headers],0))</f>
        <v>N</v>
      </c>
      <c r="E268" s="12" t="str" cm="1">
        <f t="array" ref="E268">INDEX(MData[],MATCH(1,(MData[State Abbreviation]=$B268)*(MData[Report Date]=E$6)*(MData[Preliminary or Updated]=$C$3)*(MData[Final Report]=$C$4),0),MATCH($D$5,MData[#Headers],0))</f>
        <v>N</v>
      </c>
      <c r="F268" cm="1">
        <f t="array" ref="F268">INDEX(MData[],MATCH(1,(MData[State Abbreviation]=$B268)*(MData[Report Date]=F$218)*(MData[Preliminary or Updated]=$C$3)*(MData[Final Report]=$C$4),0),MATCH($C$2,MData[#Headers],0))</f>
        <v>1021451</v>
      </c>
      <c r="G268" cm="1">
        <f t="array" ref="G268">INDEX(MData[],MATCH(1,(MData[State Abbreviation]=$B268)*(MData[Report Date]=G$218)*(MData[Preliminary or Updated]=$C$3)*(MData[Final Report]=$C$4),0),MATCH($C$2,MData[#Headers],0))</f>
        <v>1033735</v>
      </c>
      <c r="H268" cm="1">
        <f t="array" ref="H268">INDEX(MData[],MATCH(1,(MData[State Abbreviation]=$B268)*(MData[Report Date]=H$218)*(MData[Preliminary or Updated]=$C$3)*(MData[Final Report]=$C$4),0),MATCH($C$2,MData[#Headers],0))</f>
        <v>1028591</v>
      </c>
      <c r="I268" cm="1">
        <f t="array" ref="I268">INDEX(MData[],MATCH(1,(MData[State Abbreviation]=$B268)*(MData[Report Date]=I$218)*(MData[Preliminary or Updated]=$C$3)*(MData[Final Report]=$C$4),0),MATCH($C$2,MData[#Headers],0))</f>
        <v>1038232</v>
      </c>
      <c r="J268" cm="1">
        <f t="array" ref="J268">INDEX(MData[],MATCH(1,(MData[State Abbreviation]=$B268)*(MData[Report Date]=J$218)*(MData[Preliminary or Updated]=$C$3)*(MData[Final Report]=$C$4),0),MATCH($C$2,MData[#Headers],0))</f>
        <v>1040023</v>
      </c>
      <c r="K268" cm="1">
        <f t="array" ref="K268">INDEX(MData[],MATCH(1,(MData[State Abbreviation]=$B268)*(MData[Report Date]=K$218)*(MData[Preliminary or Updated]=$C$3)*(MData[Final Report]=$C$4),0),MATCH($C$2,MData[#Headers],0))</f>
        <v>1040697</v>
      </c>
      <c r="L268" cm="1">
        <f t="array" ref="L268">INDEX(MData[],MATCH(1,(MData[State Abbreviation]=$B268)*(MData[Report Date]=L$218)*(MData[Preliminary or Updated]=$C$3)*(MData[Final Report]=$C$4),0),MATCH($C$2,MData[#Headers],0))</f>
        <v>1040306</v>
      </c>
      <c r="M268" cm="1">
        <f t="array" ref="M268">INDEX(MData[],MATCH(1,(MData[State Abbreviation]=$B268)*(MData[Report Date]=M$218)*(MData[Preliminary or Updated]=$C$3)*(MData[Final Report]=$C$4),0),MATCH($C$2,MData[#Headers],0))</f>
        <v>1043194</v>
      </c>
      <c r="N268" cm="1">
        <f t="array" ref="N268">INDEX(MData[],MATCH(1,(MData[State Abbreviation]=$B268)*(MData[Report Date]=N$218)*(MData[Preliminary or Updated]=$C$3)*(MData[Final Report]=$C$4),0),MATCH($C$2,MData[#Headers],0))</f>
        <v>1046849</v>
      </c>
      <c r="O268" cm="1">
        <f t="array" ref="O268">INDEX(MData[],MATCH(1,(MData[State Abbreviation]=$B268)*(MData[Report Date]=O$218)*(MData[Preliminary or Updated]=$C$3)*(MData[Final Report]=$C$4),0),MATCH($C$2,MData[#Headers],0))</f>
        <v>1045935</v>
      </c>
      <c r="P268" cm="1">
        <f t="array" ref="P268">INDEX(MData[],MATCH(1,(MData[State Abbreviation]=$B268)*(MData[Report Date]=P$218)*(MData[Preliminary or Updated]=$C$3)*(MData[Final Report]=$C$4),0),MATCH($C$2,MData[#Headers],0))</f>
        <v>1045874</v>
      </c>
      <c r="Q268" cm="1">
        <f t="array" ref="Q268">INDEX(MData[],MATCH(1,(MData[State Abbreviation]=$B268)*(MData[Report Date]=Q$218)*(MData[Preliminary or Updated]=$C$3)*(MData[Final Report]=$C$4),0),MATCH($C$2,MData[#Headers],0))</f>
        <v>1046309</v>
      </c>
      <c r="R268" s="15">
        <f t="shared" si="5"/>
        <v>1039266.3333333334</v>
      </c>
    </row>
    <row r="269" spans="1:18" x14ac:dyDescent="0.35">
      <c r="A269">
        <v>51</v>
      </c>
      <c r="B269" s="5" t="s">
        <v>188</v>
      </c>
      <c r="C269" t="s">
        <v>189</v>
      </c>
      <c r="D269" s="12" t="str" cm="1">
        <f t="array" ref="D269">INDEX(MData[],MATCH(1,(MData[State Abbreviation]=$B269)*(MData[Report Date]=D$6)*(MData[Preliminary or Updated]=$C$3)*(MData[Final Report]=$C$4),0),MATCH($D$5,MData[#Headers],0))</f>
        <v>N</v>
      </c>
      <c r="E269" s="12" t="str" cm="1">
        <f t="array" ref="E269">INDEX(MData[],MATCH(1,(MData[State Abbreviation]=$B269)*(MData[Report Date]=E$6)*(MData[Preliminary or Updated]=$C$3)*(MData[Final Report]=$C$4),0),MATCH($D$5,MData[#Headers],0))</f>
        <v>N</v>
      </c>
      <c r="F269" cm="1">
        <f t="array" ref="F269">INDEX(MData[],MATCH(1,(MData[State Abbreviation]=$B269)*(MData[Report Date]=F$218)*(MData[Preliminary or Updated]=$C$3)*(MData[Final Report]=$C$4),0),MATCH($C$2,MData[#Headers],0))</f>
        <v>58059</v>
      </c>
      <c r="G269" cm="1">
        <f t="array" ref="G269">INDEX(MData[],MATCH(1,(MData[State Abbreviation]=$B269)*(MData[Report Date]=G$218)*(MData[Preliminary or Updated]=$C$3)*(MData[Final Report]=$C$4),0),MATCH($C$2,MData[#Headers],0))</f>
        <v>57594</v>
      </c>
      <c r="H269" cm="1">
        <f t="array" ref="H269">INDEX(MData[],MATCH(1,(MData[State Abbreviation]=$B269)*(MData[Report Date]=H$218)*(MData[Preliminary or Updated]=$C$3)*(MData[Final Report]=$C$4),0),MATCH($C$2,MData[#Headers],0))</f>
        <v>57835</v>
      </c>
      <c r="I269" cm="1">
        <f t="array" ref="I269">INDEX(MData[],MATCH(1,(MData[State Abbreviation]=$B269)*(MData[Report Date]=I$218)*(MData[Preliminary or Updated]=$C$3)*(MData[Final Report]=$C$4),0),MATCH($C$2,MData[#Headers],0))</f>
        <v>58027</v>
      </c>
      <c r="J269" cm="1">
        <f t="array" ref="J269">INDEX(MData[],MATCH(1,(MData[State Abbreviation]=$B269)*(MData[Report Date]=J$218)*(MData[Preliminary or Updated]=$C$3)*(MData[Final Report]=$C$4),0),MATCH($C$2,MData[#Headers],0))</f>
        <v>56608</v>
      </c>
      <c r="K269" cm="1">
        <f t="array" ref="K269">INDEX(MData[],MATCH(1,(MData[State Abbreviation]=$B269)*(MData[Report Date]=K$218)*(MData[Preliminary or Updated]=$C$3)*(MData[Final Report]=$C$4),0),MATCH($C$2,MData[#Headers],0))</f>
        <v>56047</v>
      </c>
      <c r="L269" cm="1">
        <f t="array" ref="L269">INDEX(MData[],MATCH(1,(MData[State Abbreviation]=$B269)*(MData[Report Date]=L$218)*(MData[Preliminary or Updated]=$C$3)*(MData[Final Report]=$C$4),0),MATCH($C$2,MData[#Headers],0))</f>
        <v>55904</v>
      </c>
      <c r="M269" cm="1">
        <f t="array" ref="M269">INDEX(MData[],MATCH(1,(MData[State Abbreviation]=$B269)*(MData[Report Date]=M$218)*(MData[Preliminary or Updated]=$C$3)*(MData[Final Report]=$C$4),0),MATCH($C$2,MData[#Headers],0))</f>
        <v>55368</v>
      </c>
      <c r="N269" cm="1">
        <f t="array" ref="N269">INDEX(MData[],MATCH(1,(MData[State Abbreviation]=$B269)*(MData[Report Date]=N$218)*(MData[Preliminary or Updated]=$C$3)*(MData[Final Report]=$C$4),0),MATCH($C$2,MData[#Headers],0))</f>
        <v>55874</v>
      </c>
      <c r="O269" cm="1">
        <f t="array" ref="O269">INDEX(MData[],MATCH(1,(MData[State Abbreviation]=$B269)*(MData[Report Date]=O$218)*(MData[Preliminary or Updated]=$C$3)*(MData[Final Report]=$C$4),0),MATCH($C$2,MData[#Headers],0))</f>
        <v>55881</v>
      </c>
      <c r="P269" cm="1">
        <f t="array" ref="P269">INDEX(MData[],MATCH(1,(MData[State Abbreviation]=$B269)*(MData[Report Date]=P$218)*(MData[Preliminary or Updated]=$C$3)*(MData[Final Report]=$C$4),0),MATCH($C$2,MData[#Headers],0))</f>
        <v>55785</v>
      </c>
      <c r="Q269" cm="1">
        <f t="array" ref="Q269">INDEX(MData[],MATCH(1,(MData[State Abbreviation]=$B269)*(MData[Report Date]=Q$218)*(MData[Preliminary or Updated]=$C$3)*(MData[Final Report]=$C$4),0),MATCH($C$2,MData[#Headers],0))</f>
        <v>55974</v>
      </c>
      <c r="R269" s="15">
        <f t="shared" si="5"/>
        <v>56579.666666666664</v>
      </c>
    </row>
  </sheetData>
  <mergeCells count="5">
    <mergeCell ref="D5:E5"/>
    <mergeCell ref="D58:E58"/>
    <mergeCell ref="D111:E111"/>
    <mergeCell ref="D164:E164"/>
    <mergeCell ref="D217:E217"/>
  </mergeCells>
  <dataValidations count="3">
    <dataValidation type="list" allowBlank="1" showInputMessage="1" showErrorMessage="1" sqref="C2:E2" xr:uid="{B62E61E8-56CC-41B8-937B-B982D9E3931A}">
      <formula1>$U$7:$U$10</formula1>
    </dataValidation>
    <dataValidation type="list" allowBlank="1" showInputMessage="1" showErrorMessage="1" sqref="C3:E3" xr:uid="{942DD08B-6442-4CD0-8915-D1F802D905F0}">
      <formula1>$V$7:$V$8</formula1>
    </dataValidation>
    <dataValidation type="list" allowBlank="1" showInputMessage="1" showErrorMessage="1" sqref="C4:E4" xr:uid="{1EE81361-E268-458D-AEA5-A55BD1FBA0D9}">
      <formula1>$W$7:$W$8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C183-2A25-4A3D-9E71-EB3663D14A7C}">
  <dimension ref="A1:AA8370"/>
  <sheetViews>
    <sheetView topLeftCell="C5139" workbookViewId="0">
      <selection activeCell="H5147" sqref="H5147:Z5147"/>
    </sheetView>
  </sheetViews>
  <sheetFormatPr defaultRowHeight="14.5" x14ac:dyDescent="0.35"/>
  <cols>
    <col min="4" max="4" width="10.08984375" customWidth="1"/>
  </cols>
  <sheetData>
    <row r="1" spans="1:27" x14ac:dyDescent="0.35">
      <c r="A1" t="s">
        <v>0</v>
      </c>
    </row>
    <row r="3" spans="1:27" ht="15" thickBot="1" x14ac:dyDescent="0.4">
      <c r="A3" t="s">
        <v>1</v>
      </c>
      <c r="B3" s="2" t="s">
        <v>29</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row>
    <row r="4" spans="1:27" ht="15" thickTop="1" x14ac:dyDescent="0.35">
      <c r="A4" t="s">
        <v>28</v>
      </c>
      <c r="B4" t="b">
        <f>B3=B6</f>
        <v>1</v>
      </c>
      <c r="C4" t="b">
        <f t="shared" ref="C4:AA4" si="0">C3=C6</f>
        <v>1</v>
      </c>
      <c r="D4" t="b">
        <f t="shared" si="0"/>
        <v>1</v>
      </c>
      <c r="E4" t="b">
        <f t="shared" si="0"/>
        <v>1</v>
      </c>
      <c r="F4" t="b">
        <f t="shared" si="0"/>
        <v>1</v>
      </c>
      <c r="G4" t="b">
        <f t="shared" si="0"/>
        <v>1</v>
      </c>
      <c r="H4" t="b">
        <f t="shared" si="0"/>
        <v>1</v>
      </c>
      <c r="I4" t="b">
        <f t="shared" si="0"/>
        <v>1</v>
      </c>
      <c r="J4" t="b">
        <f t="shared" si="0"/>
        <v>1</v>
      </c>
      <c r="K4" t="b">
        <f t="shared" si="0"/>
        <v>1</v>
      </c>
      <c r="L4" t="b">
        <f t="shared" si="0"/>
        <v>1</v>
      </c>
      <c r="M4" t="b">
        <f t="shared" si="0"/>
        <v>1</v>
      </c>
      <c r="N4" t="b">
        <f t="shared" si="0"/>
        <v>1</v>
      </c>
      <c r="O4" t="b">
        <f t="shared" si="0"/>
        <v>1</v>
      </c>
      <c r="P4" t="b">
        <f t="shared" si="0"/>
        <v>1</v>
      </c>
      <c r="Q4" t="b">
        <f t="shared" si="0"/>
        <v>1</v>
      </c>
      <c r="R4" t="b">
        <f t="shared" si="0"/>
        <v>1</v>
      </c>
      <c r="S4" t="b">
        <f t="shared" si="0"/>
        <v>1</v>
      </c>
      <c r="T4" t="b">
        <f t="shared" si="0"/>
        <v>1</v>
      </c>
      <c r="U4" t="b">
        <f t="shared" si="0"/>
        <v>1</v>
      </c>
      <c r="V4" t="b">
        <f t="shared" si="0"/>
        <v>1</v>
      </c>
      <c r="W4" t="b">
        <f t="shared" si="0"/>
        <v>1</v>
      </c>
      <c r="X4" t="b">
        <f t="shared" si="0"/>
        <v>1</v>
      </c>
      <c r="Y4" t="b">
        <f t="shared" si="0"/>
        <v>1</v>
      </c>
      <c r="Z4" t="b">
        <f t="shared" si="0"/>
        <v>1</v>
      </c>
      <c r="AA4" t="b">
        <f t="shared" si="0"/>
        <v>1</v>
      </c>
    </row>
    <row r="6" spans="1:27" x14ac:dyDescent="0.35">
      <c r="B6" t="s">
        <v>29</v>
      </c>
      <c r="C6" t="s">
        <v>3</v>
      </c>
      <c r="D6" t="s">
        <v>4</v>
      </c>
      <c r="E6" t="s">
        <v>5</v>
      </c>
      <c r="F6" t="s">
        <v>6</v>
      </c>
      <c r="G6" t="s">
        <v>7</v>
      </c>
      <c r="H6" t="s">
        <v>8</v>
      </c>
      <c r="I6" t="s">
        <v>9</v>
      </c>
      <c r="J6" t="s">
        <v>10</v>
      </c>
      <c r="K6" t="s">
        <v>11</v>
      </c>
      <c r="L6" t="s">
        <v>12</v>
      </c>
      <c r="M6" t="s">
        <v>13</v>
      </c>
      <c r="N6" t="s">
        <v>14</v>
      </c>
      <c r="O6" t="s">
        <v>15</v>
      </c>
      <c r="P6" t="s">
        <v>16</v>
      </c>
      <c r="Q6" t="s">
        <v>17</v>
      </c>
      <c r="R6" t="s">
        <v>18</v>
      </c>
      <c r="S6" t="s">
        <v>19</v>
      </c>
      <c r="T6" t="s">
        <v>20</v>
      </c>
      <c r="U6" t="s">
        <v>21</v>
      </c>
      <c r="V6" t="s">
        <v>22</v>
      </c>
      <c r="W6" t="s">
        <v>23</v>
      </c>
      <c r="X6" t="s">
        <v>24</v>
      </c>
      <c r="Y6" t="s">
        <v>25</v>
      </c>
      <c r="Z6" t="s">
        <v>26</v>
      </c>
      <c r="AA6" t="s">
        <v>27</v>
      </c>
    </row>
    <row r="7" spans="1:27" hidden="1" x14ac:dyDescent="0.35">
      <c r="B7" t="s">
        <v>30</v>
      </c>
      <c r="C7" t="s">
        <v>31</v>
      </c>
      <c r="D7" s="1">
        <v>41518</v>
      </c>
      <c r="E7" t="s">
        <v>32</v>
      </c>
      <c r="F7" t="s">
        <v>33</v>
      </c>
      <c r="G7" t="s">
        <v>34</v>
      </c>
      <c r="V7">
        <v>799176</v>
      </c>
    </row>
    <row r="8" spans="1:27" hidden="1" x14ac:dyDescent="0.35">
      <c r="B8" t="s">
        <v>30</v>
      </c>
      <c r="C8" t="s">
        <v>31</v>
      </c>
      <c r="D8" s="1">
        <v>42887</v>
      </c>
      <c r="E8" t="s">
        <v>32</v>
      </c>
      <c r="F8" t="s">
        <v>35</v>
      </c>
      <c r="G8" t="s">
        <v>32</v>
      </c>
      <c r="H8">
        <v>16449</v>
      </c>
      <c r="J8">
        <v>0</v>
      </c>
      <c r="L8">
        <v>16449</v>
      </c>
      <c r="N8">
        <v>25370</v>
      </c>
      <c r="P8">
        <v>3264</v>
      </c>
      <c r="R8">
        <v>28634</v>
      </c>
      <c r="T8">
        <v>629763</v>
      </c>
      <c r="V8">
        <v>888314</v>
      </c>
      <c r="X8">
        <v>731915</v>
      </c>
      <c r="Z8">
        <v>156399</v>
      </c>
    </row>
    <row r="9" spans="1:27" hidden="1" x14ac:dyDescent="0.35">
      <c r="B9" t="s">
        <v>30</v>
      </c>
      <c r="C9" t="s">
        <v>31</v>
      </c>
      <c r="D9" s="1">
        <v>42887</v>
      </c>
      <c r="E9" t="s">
        <v>32</v>
      </c>
      <c r="F9" t="s">
        <v>33</v>
      </c>
      <c r="G9" t="s">
        <v>34</v>
      </c>
      <c r="H9">
        <v>16449</v>
      </c>
      <c r="J9">
        <v>0</v>
      </c>
      <c r="L9">
        <v>16449</v>
      </c>
      <c r="N9">
        <v>25370</v>
      </c>
      <c r="P9">
        <v>3264</v>
      </c>
      <c r="R9">
        <v>28634</v>
      </c>
      <c r="T9">
        <v>629763</v>
      </c>
      <c r="V9">
        <v>888314</v>
      </c>
      <c r="X9">
        <v>731915</v>
      </c>
      <c r="Z9">
        <v>156399</v>
      </c>
    </row>
    <row r="10" spans="1:27" hidden="1" x14ac:dyDescent="0.35">
      <c r="B10" t="s">
        <v>30</v>
      </c>
      <c r="C10" t="s">
        <v>31</v>
      </c>
      <c r="D10" s="1">
        <v>42917</v>
      </c>
      <c r="E10" t="s">
        <v>32</v>
      </c>
      <c r="F10" t="s">
        <v>35</v>
      </c>
      <c r="G10" t="s">
        <v>32</v>
      </c>
      <c r="H10">
        <v>17118</v>
      </c>
      <c r="J10">
        <v>0</v>
      </c>
      <c r="L10">
        <v>17118</v>
      </c>
      <c r="N10">
        <v>25311</v>
      </c>
      <c r="P10">
        <v>3352</v>
      </c>
      <c r="R10">
        <v>28663</v>
      </c>
      <c r="T10">
        <v>632822</v>
      </c>
      <c r="V10">
        <v>893193</v>
      </c>
      <c r="X10">
        <v>735619</v>
      </c>
      <c r="Z10">
        <v>157574</v>
      </c>
    </row>
    <row r="11" spans="1:27" hidden="1" x14ac:dyDescent="0.35">
      <c r="B11" t="s">
        <v>30</v>
      </c>
      <c r="C11" t="s">
        <v>31</v>
      </c>
      <c r="D11" s="1">
        <v>42917</v>
      </c>
      <c r="E11" t="s">
        <v>32</v>
      </c>
      <c r="F11" t="s">
        <v>33</v>
      </c>
      <c r="G11" t="s">
        <v>34</v>
      </c>
      <c r="H11">
        <v>17118</v>
      </c>
      <c r="J11">
        <v>0</v>
      </c>
      <c r="L11">
        <v>17118</v>
      </c>
      <c r="N11">
        <v>25313</v>
      </c>
      <c r="P11">
        <v>3352</v>
      </c>
      <c r="R11">
        <v>28665</v>
      </c>
      <c r="T11">
        <v>632822</v>
      </c>
      <c r="V11">
        <v>893193</v>
      </c>
      <c r="X11">
        <v>735619</v>
      </c>
      <c r="Z11">
        <v>157574</v>
      </c>
    </row>
    <row r="12" spans="1:27" hidden="1" x14ac:dyDescent="0.35">
      <c r="B12" t="s">
        <v>30</v>
      </c>
      <c r="C12" t="s">
        <v>31</v>
      </c>
      <c r="D12" s="1">
        <v>42948</v>
      </c>
      <c r="E12" t="s">
        <v>32</v>
      </c>
      <c r="F12" t="s">
        <v>35</v>
      </c>
      <c r="G12" t="s">
        <v>32</v>
      </c>
      <c r="H12">
        <v>20055</v>
      </c>
      <c r="J12">
        <v>0</v>
      </c>
      <c r="L12">
        <v>20055</v>
      </c>
      <c r="N12">
        <v>30256</v>
      </c>
      <c r="P12">
        <v>4205</v>
      </c>
      <c r="R12">
        <v>34461</v>
      </c>
      <c r="T12">
        <v>633050</v>
      </c>
      <c r="V12">
        <v>893261</v>
      </c>
      <c r="X12">
        <v>734933</v>
      </c>
      <c r="Z12">
        <v>158328</v>
      </c>
    </row>
    <row r="13" spans="1:27" hidden="1" x14ac:dyDescent="0.35">
      <c r="B13" t="s">
        <v>30</v>
      </c>
      <c r="C13" t="s">
        <v>31</v>
      </c>
      <c r="D13" s="1">
        <v>42948</v>
      </c>
      <c r="E13" t="s">
        <v>32</v>
      </c>
      <c r="F13" t="s">
        <v>33</v>
      </c>
      <c r="G13" t="s">
        <v>34</v>
      </c>
      <c r="H13">
        <v>20055</v>
      </c>
      <c r="J13">
        <v>0</v>
      </c>
      <c r="L13">
        <v>20055</v>
      </c>
      <c r="N13">
        <v>30256</v>
      </c>
      <c r="P13">
        <v>4205</v>
      </c>
      <c r="R13">
        <v>34461</v>
      </c>
      <c r="T13">
        <v>633050</v>
      </c>
      <c r="V13">
        <v>893262</v>
      </c>
      <c r="X13">
        <v>734934</v>
      </c>
      <c r="Z13">
        <v>158328</v>
      </c>
    </row>
    <row r="14" spans="1:27" hidden="1" x14ac:dyDescent="0.35">
      <c r="B14" t="s">
        <v>30</v>
      </c>
      <c r="C14" t="s">
        <v>31</v>
      </c>
      <c r="D14" s="1">
        <v>42979</v>
      </c>
      <c r="E14" t="s">
        <v>32</v>
      </c>
      <c r="F14" t="s">
        <v>35</v>
      </c>
      <c r="G14" t="s">
        <v>32</v>
      </c>
      <c r="H14">
        <v>18308</v>
      </c>
      <c r="J14">
        <v>0</v>
      </c>
      <c r="L14">
        <v>18308</v>
      </c>
      <c r="N14">
        <v>27798</v>
      </c>
      <c r="P14">
        <v>3592</v>
      </c>
      <c r="R14">
        <v>31390</v>
      </c>
      <c r="T14">
        <v>632920</v>
      </c>
      <c r="V14">
        <v>892651</v>
      </c>
      <c r="X14">
        <v>734507</v>
      </c>
      <c r="Z14">
        <v>158144</v>
      </c>
    </row>
    <row r="15" spans="1:27" hidden="1" x14ac:dyDescent="0.35">
      <c r="B15" t="s">
        <v>30</v>
      </c>
      <c r="C15" t="s">
        <v>31</v>
      </c>
      <c r="D15" s="1">
        <v>42979</v>
      </c>
      <c r="E15" t="s">
        <v>32</v>
      </c>
      <c r="F15" t="s">
        <v>33</v>
      </c>
      <c r="G15" t="s">
        <v>34</v>
      </c>
      <c r="H15">
        <v>18308</v>
      </c>
      <c r="J15">
        <v>0</v>
      </c>
      <c r="L15">
        <v>18308</v>
      </c>
      <c r="N15">
        <v>27798</v>
      </c>
      <c r="P15">
        <v>3592</v>
      </c>
      <c r="R15">
        <v>31390</v>
      </c>
      <c r="T15">
        <v>632920</v>
      </c>
      <c r="V15">
        <v>892651</v>
      </c>
      <c r="X15">
        <v>734507</v>
      </c>
      <c r="Z15">
        <v>158144</v>
      </c>
    </row>
    <row r="16" spans="1:27" hidden="1" x14ac:dyDescent="0.35">
      <c r="B16" t="s">
        <v>30</v>
      </c>
      <c r="C16" t="s">
        <v>31</v>
      </c>
      <c r="D16" s="1">
        <v>43009</v>
      </c>
      <c r="E16" t="s">
        <v>32</v>
      </c>
      <c r="F16" t="s">
        <v>35</v>
      </c>
      <c r="G16" t="s">
        <v>32</v>
      </c>
      <c r="H16">
        <v>18913</v>
      </c>
      <c r="J16">
        <v>0</v>
      </c>
      <c r="L16">
        <v>18913</v>
      </c>
      <c r="N16">
        <v>28167</v>
      </c>
      <c r="P16">
        <v>4200</v>
      </c>
      <c r="R16">
        <v>32367</v>
      </c>
      <c r="T16">
        <v>634304</v>
      </c>
      <c r="V16">
        <v>894251</v>
      </c>
      <c r="X16">
        <v>735171</v>
      </c>
      <c r="Z16">
        <v>159080</v>
      </c>
    </row>
    <row r="17" spans="2:26" hidden="1" x14ac:dyDescent="0.35">
      <c r="B17" t="s">
        <v>30</v>
      </c>
      <c r="C17" t="s">
        <v>31</v>
      </c>
      <c r="D17" s="1">
        <v>43009</v>
      </c>
      <c r="E17" t="s">
        <v>32</v>
      </c>
      <c r="F17" t="s">
        <v>33</v>
      </c>
      <c r="G17" t="s">
        <v>34</v>
      </c>
      <c r="H17">
        <v>18913</v>
      </c>
      <c r="J17">
        <v>0</v>
      </c>
      <c r="L17">
        <v>18913</v>
      </c>
      <c r="N17">
        <v>28167</v>
      </c>
      <c r="P17">
        <v>4200</v>
      </c>
      <c r="R17">
        <v>32367</v>
      </c>
      <c r="T17">
        <v>634304</v>
      </c>
      <c r="V17">
        <v>894251</v>
      </c>
      <c r="X17">
        <v>735171</v>
      </c>
      <c r="Z17">
        <v>159080</v>
      </c>
    </row>
    <row r="18" spans="2:26" hidden="1" x14ac:dyDescent="0.35">
      <c r="B18" t="s">
        <v>30</v>
      </c>
      <c r="C18" t="s">
        <v>31</v>
      </c>
      <c r="D18" s="1">
        <v>43040</v>
      </c>
      <c r="E18" t="s">
        <v>32</v>
      </c>
      <c r="F18" t="s">
        <v>35</v>
      </c>
      <c r="G18" t="s">
        <v>32</v>
      </c>
      <c r="H18">
        <v>17690</v>
      </c>
      <c r="J18">
        <v>0</v>
      </c>
      <c r="L18">
        <v>17690</v>
      </c>
      <c r="N18">
        <v>25298</v>
      </c>
      <c r="P18">
        <v>3781</v>
      </c>
      <c r="R18">
        <v>29079</v>
      </c>
      <c r="T18">
        <v>635937</v>
      </c>
      <c r="V18">
        <v>895732</v>
      </c>
      <c r="X18">
        <v>723068</v>
      </c>
      <c r="Z18">
        <v>172664</v>
      </c>
    </row>
    <row r="19" spans="2:26" hidden="1" x14ac:dyDescent="0.35">
      <c r="B19" t="s">
        <v>30</v>
      </c>
      <c r="C19" t="s">
        <v>31</v>
      </c>
      <c r="D19" s="1">
        <v>43040</v>
      </c>
      <c r="E19" t="s">
        <v>32</v>
      </c>
      <c r="F19" t="s">
        <v>33</v>
      </c>
      <c r="G19" t="s">
        <v>34</v>
      </c>
      <c r="H19">
        <v>17690</v>
      </c>
      <c r="J19">
        <v>0</v>
      </c>
      <c r="L19">
        <v>17690</v>
      </c>
      <c r="N19">
        <v>25298</v>
      </c>
      <c r="P19">
        <v>3781</v>
      </c>
      <c r="R19">
        <v>29079</v>
      </c>
      <c r="T19">
        <v>635937</v>
      </c>
      <c r="V19">
        <v>895732</v>
      </c>
      <c r="X19">
        <v>723068</v>
      </c>
      <c r="Z19">
        <v>172664</v>
      </c>
    </row>
    <row r="20" spans="2:26" hidden="1" x14ac:dyDescent="0.35">
      <c r="B20" t="s">
        <v>30</v>
      </c>
      <c r="C20" t="s">
        <v>31</v>
      </c>
      <c r="D20" s="1">
        <v>43070</v>
      </c>
      <c r="E20" t="s">
        <v>32</v>
      </c>
      <c r="F20" t="s">
        <v>33</v>
      </c>
      <c r="G20" t="s">
        <v>34</v>
      </c>
      <c r="H20">
        <v>16429</v>
      </c>
      <c r="J20">
        <v>0</v>
      </c>
      <c r="L20">
        <v>16429</v>
      </c>
      <c r="N20">
        <v>23207</v>
      </c>
      <c r="P20">
        <v>2701</v>
      </c>
      <c r="R20">
        <v>25908</v>
      </c>
      <c r="T20">
        <v>635498</v>
      </c>
      <c r="V20">
        <v>894106</v>
      </c>
      <c r="X20">
        <v>721254</v>
      </c>
      <c r="Z20">
        <v>172852</v>
      </c>
    </row>
    <row r="21" spans="2:26" hidden="1" x14ac:dyDescent="0.35">
      <c r="B21" t="s">
        <v>30</v>
      </c>
      <c r="C21" t="s">
        <v>31</v>
      </c>
      <c r="D21" s="1">
        <v>43070</v>
      </c>
      <c r="E21" t="s">
        <v>32</v>
      </c>
      <c r="F21" t="s">
        <v>35</v>
      </c>
      <c r="G21" t="s">
        <v>32</v>
      </c>
      <c r="H21">
        <v>16429</v>
      </c>
      <c r="J21">
        <v>0</v>
      </c>
      <c r="L21">
        <v>16429</v>
      </c>
      <c r="N21">
        <v>23207</v>
      </c>
      <c r="P21">
        <v>2701</v>
      </c>
      <c r="R21">
        <v>25908</v>
      </c>
      <c r="T21">
        <v>635498</v>
      </c>
      <c r="V21">
        <v>894106</v>
      </c>
      <c r="X21">
        <v>721254</v>
      </c>
      <c r="Z21">
        <v>172852</v>
      </c>
    </row>
    <row r="22" spans="2:26" hidden="1" x14ac:dyDescent="0.35">
      <c r="B22" t="s">
        <v>30</v>
      </c>
      <c r="C22" t="s">
        <v>31</v>
      </c>
      <c r="D22" s="1">
        <v>43101</v>
      </c>
      <c r="E22" t="s">
        <v>32</v>
      </c>
      <c r="F22" t="s">
        <v>35</v>
      </c>
      <c r="G22" t="s">
        <v>32</v>
      </c>
      <c r="H22">
        <v>19650</v>
      </c>
      <c r="J22">
        <v>0</v>
      </c>
      <c r="L22">
        <v>19650</v>
      </c>
      <c r="N22">
        <v>28689</v>
      </c>
      <c r="P22">
        <v>3182</v>
      </c>
      <c r="R22">
        <v>31871</v>
      </c>
      <c r="T22">
        <v>636831</v>
      </c>
      <c r="V22">
        <v>895960</v>
      </c>
      <c r="X22">
        <v>723460</v>
      </c>
      <c r="Z22">
        <v>172500</v>
      </c>
    </row>
    <row r="23" spans="2:26" hidden="1" x14ac:dyDescent="0.35">
      <c r="B23" t="s">
        <v>30</v>
      </c>
      <c r="C23" t="s">
        <v>31</v>
      </c>
      <c r="D23" s="1">
        <v>43101</v>
      </c>
      <c r="E23" t="s">
        <v>32</v>
      </c>
      <c r="F23" t="s">
        <v>33</v>
      </c>
      <c r="G23" t="s">
        <v>34</v>
      </c>
      <c r="H23">
        <v>19650</v>
      </c>
      <c r="J23">
        <v>0</v>
      </c>
      <c r="L23">
        <v>19650</v>
      </c>
      <c r="N23">
        <v>28689</v>
      </c>
      <c r="P23">
        <v>3182</v>
      </c>
      <c r="R23">
        <v>31871</v>
      </c>
      <c r="T23">
        <v>636831</v>
      </c>
      <c r="V23">
        <v>895960</v>
      </c>
      <c r="X23">
        <v>723460</v>
      </c>
      <c r="Z23">
        <v>172500</v>
      </c>
    </row>
    <row r="24" spans="2:26" hidden="1" x14ac:dyDescent="0.35">
      <c r="B24" t="s">
        <v>30</v>
      </c>
      <c r="C24" t="s">
        <v>31</v>
      </c>
      <c r="D24" s="1">
        <v>43132</v>
      </c>
      <c r="E24" t="s">
        <v>32</v>
      </c>
      <c r="F24" t="s">
        <v>35</v>
      </c>
      <c r="G24" t="s">
        <v>32</v>
      </c>
      <c r="H24">
        <v>18090</v>
      </c>
      <c r="J24">
        <v>0</v>
      </c>
      <c r="L24">
        <v>18090</v>
      </c>
      <c r="N24">
        <v>27859</v>
      </c>
      <c r="P24">
        <v>2716</v>
      </c>
      <c r="R24">
        <v>30575</v>
      </c>
      <c r="T24">
        <v>640136</v>
      </c>
      <c r="V24">
        <v>898872</v>
      </c>
      <c r="X24">
        <v>722951</v>
      </c>
      <c r="Z24">
        <v>175921</v>
      </c>
    </row>
    <row r="25" spans="2:26" hidden="1" x14ac:dyDescent="0.35">
      <c r="B25" t="s">
        <v>30</v>
      </c>
      <c r="C25" t="s">
        <v>31</v>
      </c>
      <c r="D25" s="1">
        <v>43132</v>
      </c>
      <c r="E25" t="s">
        <v>32</v>
      </c>
      <c r="F25" t="s">
        <v>33</v>
      </c>
      <c r="G25" t="s">
        <v>34</v>
      </c>
      <c r="H25">
        <v>18090</v>
      </c>
      <c r="J25">
        <v>0</v>
      </c>
      <c r="L25">
        <v>18090</v>
      </c>
      <c r="N25">
        <v>27859</v>
      </c>
      <c r="P25">
        <v>2716</v>
      </c>
      <c r="R25">
        <v>30575</v>
      </c>
      <c r="T25">
        <v>640136</v>
      </c>
      <c r="V25">
        <v>898872</v>
      </c>
      <c r="X25">
        <v>722951</v>
      </c>
      <c r="Z25">
        <v>175921</v>
      </c>
    </row>
    <row r="26" spans="2:26" hidden="1" x14ac:dyDescent="0.35">
      <c r="B26" t="s">
        <v>30</v>
      </c>
      <c r="C26" t="s">
        <v>31</v>
      </c>
      <c r="D26" s="1">
        <v>43160</v>
      </c>
      <c r="E26" t="s">
        <v>32</v>
      </c>
      <c r="F26" t="s">
        <v>35</v>
      </c>
      <c r="G26" t="s">
        <v>32</v>
      </c>
      <c r="H26">
        <v>19632</v>
      </c>
      <c r="J26">
        <v>0</v>
      </c>
      <c r="L26">
        <v>19632</v>
      </c>
      <c r="N26">
        <v>30340</v>
      </c>
      <c r="P26">
        <v>2623</v>
      </c>
      <c r="R26">
        <v>32963</v>
      </c>
      <c r="T26">
        <v>643948</v>
      </c>
      <c r="V26">
        <v>903458</v>
      </c>
      <c r="X26">
        <v>725440</v>
      </c>
      <c r="Z26">
        <v>178018</v>
      </c>
    </row>
    <row r="27" spans="2:26" hidden="1" x14ac:dyDescent="0.35">
      <c r="B27" t="s">
        <v>30</v>
      </c>
      <c r="C27" t="s">
        <v>31</v>
      </c>
      <c r="D27" s="1">
        <v>43160</v>
      </c>
      <c r="E27" t="s">
        <v>32</v>
      </c>
      <c r="F27" t="s">
        <v>33</v>
      </c>
      <c r="G27" t="s">
        <v>34</v>
      </c>
      <c r="H27">
        <v>19632</v>
      </c>
      <c r="J27">
        <v>0</v>
      </c>
      <c r="L27">
        <v>19632</v>
      </c>
      <c r="N27">
        <v>30340</v>
      </c>
      <c r="P27">
        <v>2623</v>
      </c>
      <c r="R27">
        <v>32963</v>
      </c>
      <c r="T27">
        <v>643948</v>
      </c>
      <c r="V27">
        <v>903458</v>
      </c>
      <c r="X27">
        <v>725440</v>
      </c>
      <c r="Z27">
        <v>178018</v>
      </c>
    </row>
    <row r="28" spans="2:26" hidden="1" x14ac:dyDescent="0.35">
      <c r="B28" t="s">
        <v>30</v>
      </c>
      <c r="C28" t="s">
        <v>31</v>
      </c>
      <c r="D28" s="1">
        <v>43191</v>
      </c>
      <c r="E28" t="s">
        <v>32</v>
      </c>
      <c r="F28" t="s">
        <v>33</v>
      </c>
      <c r="G28" t="s">
        <v>34</v>
      </c>
      <c r="H28">
        <v>18348</v>
      </c>
      <c r="J28">
        <v>0</v>
      </c>
      <c r="L28">
        <v>18348</v>
      </c>
      <c r="N28">
        <v>27178</v>
      </c>
      <c r="P28">
        <v>2438</v>
      </c>
      <c r="R28">
        <v>29616</v>
      </c>
      <c r="T28">
        <v>644899</v>
      </c>
      <c r="V28">
        <v>904927</v>
      </c>
      <c r="X28">
        <v>726911</v>
      </c>
      <c r="Z28">
        <v>178016</v>
      </c>
    </row>
    <row r="29" spans="2:26" hidden="1" x14ac:dyDescent="0.35">
      <c r="B29" t="s">
        <v>30</v>
      </c>
      <c r="C29" t="s">
        <v>31</v>
      </c>
      <c r="D29" s="1">
        <v>43191</v>
      </c>
      <c r="E29" t="s">
        <v>32</v>
      </c>
      <c r="F29" t="s">
        <v>35</v>
      </c>
      <c r="G29" t="s">
        <v>32</v>
      </c>
      <c r="H29">
        <v>18348</v>
      </c>
      <c r="J29">
        <v>0</v>
      </c>
      <c r="L29">
        <v>18348</v>
      </c>
      <c r="N29">
        <v>27178</v>
      </c>
      <c r="P29">
        <v>2438</v>
      </c>
      <c r="R29">
        <v>29616</v>
      </c>
      <c r="T29">
        <v>644899</v>
      </c>
      <c r="V29">
        <v>904927</v>
      </c>
      <c r="X29">
        <v>726911</v>
      </c>
      <c r="Z29">
        <v>178016</v>
      </c>
    </row>
    <row r="30" spans="2:26" hidden="1" x14ac:dyDescent="0.35">
      <c r="B30" t="s">
        <v>30</v>
      </c>
      <c r="C30" t="s">
        <v>31</v>
      </c>
      <c r="D30" s="1">
        <v>43221</v>
      </c>
      <c r="E30" t="s">
        <v>32</v>
      </c>
      <c r="F30" t="s">
        <v>35</v>
      </c>
      <c r="G30" t="s">
        <v>32</v>
      </c>
      <c r="H30">
        <v>19326</v>
      </c>
      <c r="J30">
        <v>0</v>
      </c>
      <c r="L30">
        <v>19326</v>
      </c>
      <c r="N30">
        <v>28625</v>
      </c>
      <c r="P30">
        <v>2577</v>
      </c>
      <c r="R30">
        <v>31202</v>
      </c>
      <c r="T30">
        <v>636042</v>
      </c>
      <c r="V30">
        <v>896225</v>
      </c>
      <c r="X30">
        <v>724919</v>
      </c>
      <c r="Z30">
        <v>171306</v>
      </c>
    </row>
    <row r="31" spans="2:26" hidden="1" x14ac:dyDescent="0.35">
      <c r="B31" t="s">
        <v>30</v>
      </c>
      <c r="C31" t="s">
        <v>31</v>
      </c>
      <c r="D31" s="1">
        <v>43221</v>
      </c>
      <c r="E31" t="s">
        <v>32</v>
      </c>
      <c r="F31" t="s">
        <v>33</v>
      </c>
      <c r="G31" t="s">
        <v>34</v>
      </c>
      <c r="H31">
        <v>19326</v>
      </c>
      <c r="J31">
        <v>0</v>
      </c>
      <c r="L31">
        <v>19326</v>
      </c>
      <c r="N31">
        <v>28625</v>
      </c>
      <c r="P31">
        <v>2577</v>
      </c>
      <c r="R31">
        <v>31202</v>
      </c>
      <c r="T31">
        <v>636042</v>
      </c>
      <c r="V31">
        <v>896225</v>
      </c>
      <c r="X31">
        <v>724919</v>
      </c>
      <c r="Z31">
        <v>171306</v>
      </c>
    </row>
    <row r="32" spans="2:26" hidden="1" x14ac:dyDescent="0.35">
      <c r="B32" t="s">
        <v>30</v>
      </c>
      <c r="C32" t="s">
        <v>31</v>
      </c>
      <c r="D32" s="1">
        <v>43252</v>
      </c>
      <c r="E32" t="s">
        <v>32</v>
      </c>
      <c r="F32" t="s">
        <v>33</v>
      </c>
      <c r="G32" t="s">
        <v>34</v>
      </c>
      <c r="H32">
        <v>16859</v>
      </c>
      <c r="J32">
        <v>0</v>
      </c>
      <c r="L32">
        <v>16859</v>
      </c>
      <c r="N32">
        <v>24244</v>
      </c>
      <c r="P32">
        <v>2443</v>
      </c>
      <c r="R32">
        <v>26687</v>
      </c>
      <c r="T32">
        <v>635099</v>
      </c>
      <c r="V32">
        <v>895756</v>
      </c>
      <c r="X32">
        <v>724920</v>
      </c>
      <c r="Z32">
        <v>170836</v>
      </c>
    </row>
    <row r="33" spans="2:26" hidden="1" x14ac:dyDescent="0.35">
      <c r="B33" t="s">
        <v>30</v>
      </c>
      <c r="C33" t="s">
        <v>31</v>
      </c>
      <c r="D33" s="1">
        <v>43252</v>
      </c>
      <c r="E33" t="s">
        <v>32</v>
      </c>
      <c r="F33" t="s">
        <v>35</v>
      </c>
      <c r="G33" t="s">
        <v>32</v>
      </c>
      <c r="H33">
        <v>16859</v>
      </c>
      <c r="J33">
        <v>0</v>
      </c>
      <c r="L33">
        <v>16859</v>
      </c>
      <c r="N33">
        <v>24244</v>
      </c>
      <c r="P33">
        <v>2443</v>
      </c>
      <c r="R33">
        <v>26687</v>
      </c>
      <c r="T33">
        <v>635099</v>
      </c>
      <c r="V33">
        <v>895756</v>
      </c>
      <c r="X33">
        <v>724920</v>
      </c>
      <c r="Z33">
        <v>170836</v>
      </c>
    </row>
    <row r="34" spans="2:26" hidden="1" x14ac:dyDescent="0.35">
      <c r="B34" t="s">
        <v>30</v>
      </c>
      <c r="C34" t="s">
        <v>31</v>
      </c>
      <c r="D34" s="1">
        <v>43282</v>
      </c>
      <c r="E34" t="s">
        <v>32</v>
      </c>
      <c r="F34" t="s">
        <v>33</v>
      </c>
      <c r="G34" t="s">
        <v>34</v>
      </c>
      <c r="H34">
        <v>20490</v>
      </c>
      <c r="J34">
        <v>0</v>
      </c>
      <c r="L34">
        <v>20490</v>
      </c>
      <c r="N34">
        <v>28274</v>
      </c>
      <c r="P34">
        <v>3002</v>
      </c>
      <c r="R34">
        <v>31276</v>
      </c>
      <c r="T34">
        <v>636789</v>
      </c>
      <c r="V34">
        <v>898978</v>
      </c>
      <c r="X34">
        <v>728206</v>
      </c>
      <c r="Z34">
        <v>170772</v>
      </c>
    </row>
    <row r="35" spans="2:26" hidden="1" x14ac:dyDescent="0.35">
      <c r="B35" t="s">
        <v>30</v>
      </c>
      <c r="C35" t="s">
        <v>31</v>
      </c>
      <c r="D35" s="1">
        <v>43282</v>
      </c>
      <c r="E35" t="s">
        <v>32</v>
      </c>
      <c r="F35" t="s">
        <v>35</v>
      </c>
      <c r="G35" t="s">
        <v>32</v>
      </c>
      <c r="H35">
        <v>20490</v>
      </c>
      <c r="J35">
        <v>0</v>
      </c>
      <c r="L35">
        <v>20490</v>
      </c>
      <c r="N35">
        <v>28274</v>
      </c>
      <c r="P35">
        <v>3002</v>
      </c>
      <c r="R35">
        <v>31276</v>
      </c>
      <c r="T35">
        <v>636789</v>
      </c>
      <c r="V35">
        <v>898978</v>
      </c>
      <c r="X35">
        <v>728206</v>
      </c>
      <c r="Z35">
        <v>170772</v>
      </c>
    </row>
    <row r="36" spans="2:26" hidden="1" x14ac:dyDescent="0.35">
      <c r="B36" t="s">
        <v>30</v>
      </c>
      <c r="C36" t="s">
        <v>31</v>
      </c>
      <c r="D36" s="1">
        <v>43313</v>
      </c>
      <c r="E36" t="s">
        <v>32</v>
      </c>
      <c r="F36" t="s">
        <v>35</v>
      </c>
      <c r="G36" t="s">
        <v>32</v>
      </c>
      <c r="H36">
        <v>22186</v>
      </c>
      <c r="J36">
        <v>0</v>
      </c>
      <c r="L36">
        <v>22186</v>
      </c>
      <c r="N36">
        <v>31296</v>
      </c>
      <c r="P36">
        <v>3289</v>
      </c>
      <c r="R36">
        <v>34585</v>
      </c>
      <c r="T36">
        <v>639334</v>
      </c>
      <c r="V36">
        <v>901806</v>
      </c>
      <c r="X36">
        <v>730793</v>
      </c>
      <c r="Z36">
        <v>171013</v>
      </c>
    </row>
    <row r="37" spans="2:26" hidden="1" x14ac:dyDescent="0.35">
      <c r="B37" t="s">
        <v>30</v>
      </c>
      <c r="C37" t="s">
        <v>31</v>
      </c>
      <c r="D37" s="1">
        <v>43313</v>
      </c>
      <c r="E37" t="s">
        <v>32</v>
      </c>
      <c r="F37" t="s">
        <v>33</v>
      </c>
      <c r="G37" t="s">
        <v>34</v>
      </c>
      <c r="H37">
        <v>22186</v>
      </c>
      <c r="J37">
        <v>0</v>
      </c>
      <c r="L37">
        <v>22186</v>
      </c>
      <c r="N37">
        <v>31296</v>
      </c>
      <c r="P37">
        <v>3289</v>
      </c>
      <c r="R37">
        <v>34585</v>
      </c>
      <c r="T37">
        <v>639334</v>
      </c>
      <c r="V37">
        <v>901806</v>
      </c>
      <c r="X37">
        <v>730793</v>
      </c>
      <c r="Z37">
        <v>171013</v>
      </c>
    </row>
    <row r="38" spans="2:26" hidden="1" x14ac:dyDescent="0.35">
      <c r="B38" t="s">
        <v>30</v>
      </c>
      <c r="C38" t="s">
        <v>31</v>
      </c>
      <c r="D38" s="1">
        <v>43344</v>
      </c>
      <c r="E38" t="s">
        <v>32</v>
      </c>
      <c r="F38" t="s">
        <v>35</v>
      </c>
      <c r="G38" t="s">
        <v>32</v>
      </c>
      <c r="H38">
        <v>19871</v>
      </c>
      <c r="J38">
        <v>0</v>
      </c>
      <c r="L38">
        <v>19871</v>
      </c>
      <c r="N38">
        <v>25818</v>
      </c>
      <c r="P38">
        <v>2964</v>
      </c>
      <c r="R38">
        <v>28782</v>
      </c>
      <c r="T38">
        <v>642309</v>
      </c>
      <c r="V38">
        <v>904670</v>
      </c>
      <c r="X38">
        <v>733114</v>
      </c>
      <c r="Z38">
        <v>171556</v>
      </c>
    </row>
    <row r="39" spans="2:26" hidden="1" x14ac:dyDescent="0.35">
      <c r="B39" t="s">
        <v>30</v>
      </c>
      <c r="C39" t="s">
        <v>31</v>
      </c>
      <c r="D39" s="1">
        <v>43344</v>
      </c>
      <c r="E39" t="s">
        <v>32</v>
      </c>
      <c r="F39" t="s">
        <v>33</v>
      </c>
      <c r="G39" t="s">
        <v>34</v>
      </c>
      <c r="H39">
        <v>19871</v>
      </c>
      <c r="J39">
        <v>0</v>
      </c>
      <c r="L39">
        <v>19871</v>
      </c>
      <c r="N39">
        <v>25818</v>
      </c>
      <c r="P39">
        <v>2964</v>
      </c>
      <c r="R39">
        <v>28782</v>
      </c>
      <c r="T39">
        <v>642309</v>
      </c>
      <c r="V39">
        <v>904670</v>
      </c>
      <c r="X39">
        <v>733114</v>
      </c>
      <c r="Z39">
        <v>171556</v>
      </c>
    </row>
    <row r="40" spans="2:26" hidden="1" x14ac:dyDescent="0.35">
      <c r="B40" t="s">
        <v>30</v>
      </c>
      <c r="C40" t="s">
        <v>31</v>
      </c>
      <c r="D40" s="1">
        <v>43374</v>
      </c>
      <c r="E40" t="s">
        <v>32</v>
      </c>
      <c r="F40" t="s">
        <v>35</v>
      </c>
      <c r="G40" t="s">
        <v>32</v>
      </c>
      <c r="H40">
        <v>22130</v>
      </c>
      <c r="J40">
        <v>0</v>
      </c>
      <c r="L40">
        <v>22130</v>
      </c>
      <c r="N40">
        <v>16776</v>
      </c>
      <c r="P40">
        <v>2307</v>
      </c>
      <c r="R40">
        <v>19083</v>
      </c>
      <c r="T40">
        <v>647423</v>
      </c>
      <c r="V40">
        <v>910539</v>
      </c>
      <c r="X40">
        <v>737538</v>
      </c>
      <c r="Z40">
        <v>173001</v>
      </c>
    </row>
    <row r="41" spans="2:26" hidden="1" x14ac:dyDescent="0.35">
      <c r="B41" t="s">
        <v>30</v>
      </c>
      <c r="C41" t="s">
        <v>31</v>
      </c>
      <c r="D41" s="1">
        <v>43374</v>
      </c>
      <c r="E41" t="s">
        <v>32</v>
      </c>
      <c r="F41" t="s">
        <v>33</v>
      </c>
      <c r="G41" t="s">
        <v>34</v>
      </c>
      <c r="H41">
        <v>22130</v>
      </c>
      <c r="J41">
        <v>0</v>
      </c>
      <c r="L41">
        <v>22130</v>
      </c>
      <c r="N41">
        <v>16776</v>
      </c>
      <c r="P41">
        <v>2307</v>
      </c>
      <c r="R41">
        <v>19083</v>
      </c>
      <c r="T41">
        <v>647423</v>
      </c>
      <c r="V41">
        <v>910539</v>
      </c>
      <c r="X41">
        <v>737538</v>
      </c>
      <c r="Z41">
        <v>173001</v>
      </c>
    </row>
    <row r="42" spans="2:26" hidden="1" x14ac:dyDescent="0.35">
      <c r="B42" t="s">
        <v>30</v>
      </c>
      <c r="C42" t="s">
        <v>31</v>
      </c>
      <c r="D42" s="1">
        <v>43405</v>
      </c>
      <c r="E42" t="s">
        <v>32</v>
      </c>
      <c r="F42" t="s">
        <v>33</v>
      </c>
      <c r="G42" t="s">
        <v>34</v>
      </c>
      <c r="H42">
        <v>18671</v>
      </c>
      <c r="J42">
        <v>0</v>
      </c>
      <c r="L42">
        <v>18671</v>
      </c>
      <c r="N42">
        <v>13468</v>
      </c>
      <c r="P42">
        <v>1994</v>
      </c>
      <c r="R42">
        <v>15462</v>
      </c>
      <c r="T42">
        <v>645907</v>
      </c>
      <c r="V42">
        <v>908877</v>
      </c>
      <c r="X42">
        <v>735982</v>
      </c>
      <c r="Z42">
        <v>172895</v>
      </c>
    </row>
    <row r="43" spans="2:26" hidden="1" x14ac:dyDescent="0.35">
      <c r="B43" t="s">
        <v>30</v>
      </c>
      <c r="C43" t="s">
        <v>31</v>
      </c>
      <c r="D43" s="1">
        <v>43405</v>
      </c>
      <c r="E43" t="s">
        <v>32</v>
      </c>
      <c r="F43" t="s">
        <v>35</v>
      </c>
      <c r="G43" t="s">
        <v>32</v>
      </c>
      <c r="H43">
        <v>18671</v>
      </c>
      <c r="J43">
        <v>0</v>
      </c>
      <c r="L43">
        <v>18671</v>
      </c>
      <c r="N43">
        <v>13468</v>
      </c>
      <c r="P43">
        <v>1994</v>
      </c>
      <c r="R43">
        <v>15462</v>
      </c>
      <c r="T43">
        <v>645907</v>
      </c>
      <c r="V43">
        <v>908877</v>
      </c>
      <c r="X43">
        <v>735982</v>
      </c>
      <c r="Z43">
        <v>172895</v>
      </c>
    </row>
    <row r="44" spans="2:26" hidden="1" x14ac:dyDescent="0.35">
      <c r="B44" t="s">
        <v>30</v>
      </c>
      <c r="C44" t="s">
        <v>31</v>
      </c>
      <c r="D44" s="1">
        <v>43435</v>
      </c>
      <c r="E44" t="s">
        <v>32</v>
      </c>
      <c r="F44" t="s">
        <v>35</v>
      </c>
      <c r="G44" t="s">
        <v>32</v>
      </c>
      <c r="H44">
        <v>16919</v>
      </c>
      <c r="J44">
        <v>0</v>
      </c>
      <c r="L44">
        <v>16919</v>
      </c>
      <c r="N44">
        <v>12219</v>
      </c>
      <c r="P44">
        <v>1584</v>
      </c>
      <c r="R44">
        <v>13803</v>
      </c>
      <c r="T44">
        <v>643985</v>
      </c>
      <c r="V44">
        <v>906216</v>
      </c>
      <c r="X44">
        <v>733547</v>
      </c>
      <c r="Z44">
        <v>172669</v>
      </c>
    </row>
    <row r="45" spans="2:26" hidden="1" x14ac:dyDescent="0.35">
      <c r="B45" t="s">
        <v>30</v>
      </c>
      <c r="C45" t="s">
        <v>31</v>
      </c>
      <c r="D45" s="1">
        <v>43435</v>
      </c>
      <c r="E45" t="s">
        <v>32</v>
      </c>
      <c r="F45" t="s">
        <v>33</v>
      </c>
      <c r="G45" t="s">
        <v>34</v>
      </c>
      <c r="H45">
        <v>16919</v>
      </c>
      <c r="J45">
        <v>0</v>
      </c>
      <c r="L45">
        <v>16919</v>
      </c>
      <c r="N45">
        <v>12219</v>
      </c>
      <c r="P45">
        <v>1584</v>
      </c>
      <c r="R45">
        <v>13803</v>
      </c>
      <c r="T45">
        <v>643985</v>
      </c>
      <c r="V45">
        <v>906216</v>
      </c>
      <c r="X45">
        <v>733547</v>
      </c>
      <c r="Z45">
        <v>172669</v>
      </c>
    </row>
    <row r="46" spans="2:26" hidden="1" x14ac:dyDescent="0.35">
      <c r="B46" t="s">
        <v>30</v>
      </c>
      <c r="C46" t="s">
        <v>31</v>
      </c>
      <c r="D46" s="1">
        <v>43466</v>
      </c>
      <c r="E46" t="s">
        <v>32</v>
      </c>
      <c r="F46" t="s">
        <v>35</v>
      </c>
      <c r="G46" t="s">
        <v>32</v>
      </c>
      <c r="H46">
        <v>20505</v>
      </c>
      <c r="J46">
        <v>0</v>
      </c>
      <c r="L46">
        <v>20505</v>
      </c>
      <c r="N46">
        <v>14957</v>
      </c>
      <c r="P46">
        <v>2510</v>
      </c>
      <c r="R46">
        <v>17467</v>
      </c>
      <c r="T46">
        <v>646832</v>
      </c>
      <c r="V46">
        <v>910087</v>
      </c>
      <c r="X46">
        <v>736866</v>
      </c>
      <c r="Z46">
        <v>173221</v>
      </c>
    </row>
    <row r="47" spans="2:26" hidden="1" x14ac:dyDescent="0.35">
      <c r="B47" t="s">
        <v>30</v>
      </c>
      <c r="C47" t="s">
        <v>31</v>
      </c>
      <c r="D47" s="1">
        <v>43466</v>
      </c>
      <c r="E47" t="s">
        <v>32</v>
      </c>
      <c r="F47" t="s">
        <v>33</v>
      </c>
      <c r="G47" t="s">
        <v>34</v>
      </c>
      <c r="H47">
        <v>20505</v>
      </c>
      <c r="J47">
        <v>0</v>
      </c>
      <c r="L47">
        <v>20505</v>
      </c>
      <c r="N47">
        <v>14957</v>
      </c>
      <c r="P47">
        <v>2510</v>
      </c>
      <c r="R47">
        <v>17467</v>
      </c>
      <c r="T47">
        <v>646832</v>
      </c>
      <c r="V47">
        <v>910087</v>
      </c>
      <c r="X47">
        <v>736866</v>
      </c>
      <c r="Z47">
        <v>173221</v>
      </c>
    </row>
    <row r="48" spans="2:26" hidden="1" x14ac:dyDescent="0.35">
      <c r="B48" t="s">
        <v>30</v>
      </c>
      <c r="C48" t="s">
        <v>31</v>
      </c>
      <c r="D48" s="1">
        <v>43497</v>
      </c>
      <c r="E48" t="s">
        <v>32</v>
      </c>
      <c r="F48" t="s">
        <v>35</v>
      </c>
      <c r="G48" t="s">
        <v>32</v>
      </c>
      <c r="H48">
        <v>18173</v>
      </c>
      <c r="J48">
        <v>0</v>
      </c>
      <c r="L48">
        <v>18173</v>
      </c>
      <c r="N48">
        <v>14284</v>
      </c>
      <c r="P48">
        <v>2069</v>
      </c>
      <c r="R48">
        <v>16353</v>
      </c>
      <c r="T48">
        <v>649363</v>
      </c>
      <c r="V48">
        <v>912951</v>
      </c>
      <c r="X48">
        <v>739062</v>
      </c>
      <c r="Z48">
        <v>173889</v>
      </c>
    </row>
    <row r="49" spans="2:26" hidden="1" x14ac:dyDescent="0.35">
      <c r="B49" t="s">
        <v>30</v>
      </c>
      <c r="C49" t="s">
        <v>31</v>
      </c>
      <c r="D49" s="1">
        <v>43497</v>
      </c>
      <c r="E49" t="s">
        <v>32</v>
      </c>
      <c r="F49" t="s">
        <v>33</v>
      </c>
      <c r="G49" t="s">
        <v>34</v>
      </c>
      <c r="H49">
        <v>18173</v>
      </c>
      <c r="J49">
        <v>0</v>
      </c>
      <c r="L49">
        <v>18173</v>
      </c>
      <c r="N49">
        <v>14284</v>
      </c>
      <c r="P49">
        <v>2069</v>
      </c>
      <c r="R49">
        <v>16353</v>
      </c>
      <c r="T49">
        <v>649363</v>
      </c>
      <c r="V49">
        <v>912951</v>
      </c>
      <c r="X49">
        <v>739062</v>
      </c>
      <c r="Z49">
        <v>173889</v>
      </c>
    </row>
    <row r="50" spans="2:26" hidden="1" x14ac:dyDescent="0.35">
      <c r="B50" t="s">
        <v>30</v>
      </c>
      <c r="C50" t="s">
        <v>31</v>
      </c>
      <c r="D50" s="1">
        <v>43525</v>
      </c>
      <c r="E50" t="s">
        <v>32</v>
      </c>
      <c r="F50" t="s">
        <v>33</v>
      </c>
      <c r="G50" t="s">
        <v>34</v>
      </c>
      <c r="H50">
        <v>18688</v>
      </c>
      <c r="J50">
        <v>0</v>
      </c>
      <c r="L50">
        <v>18688</v>
      </c>
      <c r="N50">
        <v>15347</v>
      </c>
      <c r="P50">
        <v>1967</v>
      </c>
      <c r="R50">
        <v>17314</v>
      </c>
      <c r="T50">
        <v>648513</v>
      </c>
      <c r="V50">
        <v>912015</v>
      </c>
      <c r="X50">
        <v>738636</v>
      </c>
      <c r="Z50">
        <v>173379</v>
      </c>
    </row>
    <row r="51" spans="2:26" hidden="1" x14ac:dyDescent="0.35">
      <c r="B51" t="s">
        <v>30</v>
      </c>
      <c r="C51" t="s">
        <v>31</v>
      </c>
      <c r="D51" s="1">
        <v>43525</v>
      </c>
      <c r="E51" t="s">
        <v>32</v>
      </c>
      <c r="F51" t="s">
        <v>35</v>
      </c>
      <c r="G51" t="s">
        <v>32</v>
      </c>
      <c r="H51">
        <v>18688</v>
      </c>
      <c r="J51">
        <v>0</v>
      </c>
      <c r="L51">
        <v>18688</v>
      </c>
      <c r="N51">
        <v>15347</v>
      </c>
      <c r="P51">
        <v>1967</v>
      </c>
      <c r="R51">
        <v>17314</v>
      </c>
      <c r="T51">
        <v>648513</v>
      </c>
      <c r="V51">
        <v>912015</v>
      </c>
      <c r="X51">
        <v>738636</v>
      </c>
      <c r="Z51">
        <v>173379</v>
      </c>
    </row>
    <row r="52" spans="2:26" hidden="1" x14ac:dyDescent="0.35">
      <c r="B52" t="s">
        <v>30</v>
      </c>
      <c r="C52" t="s">
        <v>31</v>
      </c>
      <c r="D52" s="1">
        <v>43556</v>
      </c>
      <c r="E52" t="s">
        <v>32</v>
      </c>
      <c r="F52" t="s">
        <v>35</v>
      </c>
      <c r="G52" t="s">
        <v>32</v>
      </c>
      <c r="H52">
        <v>15057</v>
      </c>
      <c r="J52">
        <v>0</v>
      </c>
      <c r="L52">
        <v>15057</v>
      </c>
      <c r="N52">
        <v>14461</v>
      </c>
      <c r="P52">
        <v>1768</v>
      </c>
      <c r="R52">
        <v>16229</v>
      </c>
      <c r="T52">
        <v>644765</v>
      </c>
      <c r="V52">
        <v>909189</v>
      </c>
      <c r="X52">
        <v>736569</v>
      </c>
      <c r="Z52">
        <v>172620</v>
      </c>
    </row>
    <row r="53" spans="2:26" hidden="1" x14ac:dyDescent="0.35">
      <c r="B53" t="s">
        <v>30</v>
      </c>
      <c r="C53" t="s">
        <v>31</v>
      </c>
      <c r="D53" s="1">
        <v>43556</v>
      </c>
      <c r="E53" t="s">
        <v>32</v>
      </c>
      <c r="F53" t="s">
        <v>33</v>
      </c>
      <c r="G53" t="s">
        <v>34</v>
      </c>
      <c r="H53">
        <v>15057</v>
      </c>
      <c r="J53">
        <v>0</v>
      </c>
      <c r="L53">
        <v>15057</v>
      </c>
      <c r="N53">
        <v>14461</v>
      </c>
      <c r="P53">
        <v>1768</v>
      </c>
      <c r="R53">
        <v>16229</v>
      </c>
      <c r="T53">
        <v>644765</v>
      </c>
      <c r="V53">
        <v>909189</v>
      </c>
      <c r="X53">
        <v>736569</v>
      </c>
      <c r="Z53">
        <v>172620</v>
      </c>
    </row>
    <row r="54" spans="2:26" hidden="1" x14ac:dyDescent="0.35">
      <c r="B54" t="s">
        <v>30</v>
      </c>
      <c r="C54" t="s">
        <v>31</v>
      </c>
      <c r="D54" s="1">
        <v>43586</v>
      </c>
      <c r="E54" t="s">
        <v>32</v>
      </c>
      <c r="F54" t="s">
        <v>35</v>
      </c>
      <c r="G54" t="s">
        <v>32</v>
      </c>
      <c r="H54">
        <v>12966</v>
      </c>
      <c r="J54">
        <v>0</v>
      </c>
      <c r="L54">
        <v>12966</v>
      </c>
      <c r="N54">
        <v>13388</v>
      </c>
      <c r="P54">
        <v>1542</v>
      </c>
      <c r="R54">
        <v>14930</v>
      </c>
      <c r="T54">
        <v>644147</v>
      </c>
      <c r="V54">
        <v>908668</v>
      </c>
      <c r="X54">
        <v>738228</v>
      </c>
      <c r="Z54">
        <v>170440</v>
      </c>
    </row>
    <row r="55" spans="2:26" hidden="1" x14ac:dyDescent="0.35">
      <c r="B55" t="s">
        <v>30</v>
      </c>
      <c r="C55" t="s">
        <v>31</v>
      </c>
      <c r="D55" s="1">
        <v>43586</v>
      </c>
      <c r="E55" t="s">
        <v>32</v>
      </c>
      <c r="F55" t="s">
        <v>33</v>
      </c>
      <c r="G55" t="s">
        <v>34</v>
      </c>
      <c r="H55">
        <v>12966</v>
      </c>
      <c r="J55">
        <v>0</v>
      </c>
      <c r="L55">
        <v>12966</v>
      </c>
      <c r="N55">
        <v>13388</v>
      </c>
      <c r="P55">
        <v>1542</v>
      </c>
      <c r="R55">
        <v>14930</v>
      </c>
      <c r="T55">
        <v>644147</v>
      </c>
      <c r="V55">
        <v>908668</v>
      </c>
      <c r="X55">
        <v>738228</v>
      </c>
      <c r="Z55">
        <v>170440</v>
      </c>
    </row>
    <row r="56" spans="2:26" hidden="1" x14ac:dyDescent="0.35">
      <c r="B56" t="s">
        <v>30</v>
      </c>
      <c r="C56" t="s">
        <v>31</v>
      </c>
      <c r="D56" s="1">
        <v>43617</v>
      </c>
      <c r="E56" t="s">
        <v>32</v>
      </c>
      <c r="F56" t="s">
        <v>35</v>
      </c>
      <c r="G56" t="s">
        <v>32</v>
      </c>
      <c r="H56">
        <v>12752</v>
      </c>
      <c r="J56">
        <v>0</v>
      </c>
      <c r="L56">
        <v>12752</v>
      </c>
      <c r="N56">
        <v>13684</v>
      </c>
      <c r="P56">
        <v>1679</v>
      </c>
      <c r="R56">
        <v>15363</v>
      </c>
      <c r="T56">
        <v>647703</v>
      </c>
      <c r="V56">
        <v>911855</v>
      </c>
      <c r="X56">
        <v>739129</v>
      </c>
      <c r="Z56">
        <v>172726</v>
      </c>
    </row>
    <row r="57" spans="2:26" hidden="1" x14ac:dyDescent="0.35">
      <c r="B57" t="s">
        <v>30</v>
      </c>
      <c r="C57" t="s">
        <v>31</v>
      </c>
      <c r="D57" s="1">
        <v>43617</v>
      </c>
      <c r="E57" t="s">
        <v>32</v>
      </c>
      <c r="F57" t="s">
        <v>33</v>
      </c>
      <c r="G57" t="s">
        <v>34</v>
      </c>
      <c r="H57">
        <v>12752</v>
      </c>
      <c r="J57">
        <v>0</v>
      </c>
      <c r="L57">
        <v>12752</v>
      </c>
      <c r="N57">
        <v>13684</v>
      </c>
      <c r="P57">
        <v>1679</v>
      </c>
      <c r="R57">
        <v>15363</v>
      </c>
      <c r="T57">
        <v>647703</v>
      </c>
      <c r="V57">
        <v>911855</v>
      </c>
      <c r="X57">
        <v>739129</v>
      </c>
      <c r="Z57">
        <v>172726</v>
      </c>
    </row>
    <row r="58" spans="2:26" hidden="1" x14ac:dyDescent="0.35">
      <c r="B58" t="s">
        <v>30</v>
      </c>
      <c r="C58" t="s">
        <v>31</v>
      </c>
      <c r="D58" s="1">
        <v>43647</v>
      </c>
      <c r="E58" t="s">
        <v>32</v>
      </c>
      <c r="F58" t="s">
        <v>35</v>
      </c>
      <c r="G58" t="s">
        <v>32</v>
      </c>
      <c r="H58">
        <v>13994</v>
      </c>
      <c r="J58">
        <v>0</v>
      </c>
      <c r="L58">
        <v>13994</v>
      </c>
      <c r="N58">
        <v>15219</v>
      </c>
      <c r="P58">
        <v>1966</v>
      </c>
      <c r="R58">
        <v>17185</v>
      </c>
      <c r="T58">
        <v>651212</v>
      </c>
      <c r="V58">
        <v>915545</v>
      </c>
      <c r="X58">
        <v>742180</v>
      </c>
      <c r="Z58">
        <v>173365</v>
      </c>
    </row>
    <row r="59" spans="2:26" hidden="1" x14ac:dyDescent="0.35">
      <c r="B59" t="s">
        <v>30</v>
      </c>
      <c r="C59" t="s">
        <v>31</v>
      </c>
      <c r="D59" s="1">
        <v>43647</v>
      </c>
      <c r="E59" t="s">
        <v>32</v>
      </c>
      <c r="F59" t="s">
        <v>33</v>
      </c>
      <c r="G59" t="s">
        <v>34</v>
      </c>
      <c r="H59">
        <v>13994</v>
      </c>
      <c r="J59">
        <v>0</v>
      </c>
      <c r="L59">
        <v>13994</v>
      </c>
      <c r="N59">
        <v>15219</v>
      </c>
      <c r="P59">
        <v>1966</v>
      </c>
      <c r="R59">
        <v>17185</v>
      </c>
      <c r="T59">
        <v>651212</v>
      </c>
      <c r="V59">
        <v>915545</v>
      </c>
      <c r="X59">
        <v>742180</v>
      </c>
      <c r="Z59">
        <v>173365</v>
      </c>
    </row>
    <row r="60" spans="2:26" hidden="1" x14ac:dyDescent="0.35">
      <c r="B60" t="s">
        <v>30</v>
      </c>
      <c r="C60" t="s">
        <v>31</v>
      </c>
      <c r="D60" s="1">
        <v>43678</v>
      </c>
      <c r="E60" t="s">
        <v>32</v>
      </c>
      <c r="F60" t="s">
        <v>35</v>
      </c>
      <c r="G60" t="s">
        <v>32</v>
      </c>
      <c r="H60">
        <v>14285</v>
      </c>
      <c r="J60">
        <v>0</v>
      </c>
      <c r="L60">
        <v>14285</v>
      </c>
      <c r="N60">
        <v>15599</v>
      </c>
      <c r="P60">
        <v>2133</v>
      </c>
      <c r="R60">
        <v>17732</v>
      </c>
      <c r="T60">
        <v>653861</v>
      </c>
      <c r="V60">
        <v>918316</v>
      </c>
      <c r="X60">
        <v>744927</v>
      </c>
      <c r="Z60">
        <v>173389</v>
      </c>
    </row>
    <row r="61" spans="2:26" hidden="1" x14ac:dyDescent="0.35">
      <c r="B61" t="s">
        <v>30</v>
      </c>
      <c r="C61" t="s">
        <v>31</v>
      </c>
      <c r="D61" s="1">
        <v>43678</v>
      </c>
      <c r="E61" t="s">
        <v>32</v>
      </c>
      <c r="F61" t="s">
        <v>33</v>
      </c>
      <c r="G61" t="s">
        <v>34</v>
      </c>
      <c r="H61">
        <v>14285</v>
      </c>
      <c r="J61">
        <v>0</v>
      </c>
      <c r="L61">
        <v>14285</v>
      </c>
      <c r="N61">
        <v>15599</v>
      </c>
      <c r="P61">
        <v>2133</v>
      </c>
      <c r="R61">
        <v>17732</v>
      </c>
      <c r="T61">
        <v>653861</v>
      </c>
      <c r="V61">
        <v>918316</v>
      </c>
      <c r="X61">
        <v>744927</v>
      </c>
      <c r="Z61">
        <v>173389</v>
      </c>
    </row>
    <row r="62" spans="2:26" hidden="1" x14ac:dyDescent="0.35">
      <c r="B62" t="s">
        <v>30</v>
      </c>
      <c r="C62" t="s">
        <v>31</v>
      </c>
      <c r="D62" s="1">
        <v>43709</v>
      </c>
      <c r="E62" t="s">
        <v>32</v>
      </c>
      <c r="F62" t="s">
        <v>35</v>
      </c>
      <c r="G62" t="s">
        <v>32</v>
      </c>
      <c r="H62">
        <v>13058</v>
      </c>
      <c r="J62">
        <v>0</v>
      </c>
      <c r="L62">
        <v>13058</v>
      </c>
      <c r="N62">
        <v>13775</v>
      </c>
      <c r="P62">
        <v>1861</v>
      </c>
      <c r="R62">
        <v>15636</v>
      </c>
      <c r="T62">
        <v>655164</v>
      </c>
      <c r="V62">
        <v>919209</v>
      </c>
      <c r="X62">
        <v>746462</v>
      </c>
      <c r="Z62">
        <v>172747</v>
      </c>
    </row>
    <row r="63" spans="2:26" hidden="1" x14ac:dyDescent="0.35">
      <c r="B63" t="s">
        <v>30</v>
      </c>
      <c r="C63" t="s">
        <v>31</v>
      </c>
      <c r="D63" s="1">
        <v>43709</v>
      </c>
      <c r="E63" t="s">
        <v>32</v>
      </c>
      <c r="F63" t="s">
        <v>33</v>
      </c>
      <c r="G63" t="s">
        <v>34</v>
      </c>
      <c r="H63">
        <v>13058</v>
      </c>
      <c r="J63">
        <v>0</v>
      </c>
      <c r="L63">
        <v>13058</v>
      </c>
      <c r="N63">
        <v>13775</v>
      </c>
      <c r="P63">
        <v>1861</v>
      </c>
      <c r="R63">
        <v>15636</v>
      </c>
      <c r="T63">
        <v>655164</v>
      </c>
      <c r="V63">
        <v>919209</v>
      </c>
      <c r="X63">
        <v>746462</v>
      </c>
      <c r="Z63">
        <v>172747</v>
      </c>
    </row>
    <row r="64" spans="2:26" hidden="1" x14ac:dyDescent="0.35">
      <c r="B64" t="s">
        <v>30</v>
      </c>
      <c r="C64" t="s">
        <v>31</v>
      </c>
      <c r="D64" s="1">
        <v>43739</v>
      </c>
      <c r="E64" t="s">
        <v>32</v>
      </c>
      <c r="F64" t="s">
        <v>35</v>
      </c>
      <c r="G64" t="s">
        <v>32</v>
      </c>
      <c r="H64">
        <v>13367</v>
      </c>
      <c r="J64">
        <v>0</v>
      </c>
      <c r="L64">
        <v>13367</v>
      </c>
      <c r="N64">
        <v>13653</v>
      </c>
      <c r="P64">
        <v>1607</v>
      </c>
      <c r="R64">
        <v>15260</v>
      </c>
      <c r="T64">
        <v>657121</v>
      </c>
      <c r="V64">
        <v>920853</v>
      </c>
      <c r="X64">
        <v>748146</v>
      </c>
      <c r="Z64">
        <v>172707</v>
      </c>
    </row>
    <row r="65" spans="2:26" hidden="1" x14ac:dyDescent="0.35">
      <c r="B65" t="s">
        <v>30</v>
      </c>
      <c r="C65" t="s">
        <v>31</v>
      </c>
      <c r="D65" s="1">
        <v>43739</v>
      </c>
      <c r="E65" t="s">
        <v>32</v>
      </c>
      <c r="F65" t="s">
        <v>33</v>
      </c>
      <c r="G65" t="s">
        <v>34</v>
      </c>
      <c r="H65">
        <v>13367</v>
      </c>
      <c r="J65">
        <v>0</v>
      </c>
      <c r="L65">
        <v>13367</v>
      </c>
      <c r="N65">
        <v>13653</v>
      </c>
      <c r="P65">
        <v>1607</v>
      </c>
      <c r="R65">
        <v>15260</v>
      </c>
      <c r="T65">
        <v>657121</v>
      </c>
      <c r="V65">
        <v>920853</v>
      </c>
      <c r="X65">
        <v>748146</v>
      </c>
      <c r="Z65">
        <v>172707</v>
      </c>
    </row>
    <row r="66" spans="2:26" hidden="1" x14ac:dyDescent="0.35">
      <c r="B66" t="s">
        <v>30</v>
      </c>
      <c r="C66" t="s">
        <v>31</v>
      </c>
      <c r="D66" s="1">
        <v>43770</v>
      </c>
      <c r="E66" t="s">
        <v>32</v>
      </c>
      <c r="F66" t="s">
        <v>35</v>
      </c>
      <c r="G66" t="s">
        <v>32</v>
      </c>
      <c r="H66">
        <v>11536</v>
      </c>
      <c r="J66">
        <v>0</v>
      </c>
      <c r="L66">
        <v>11536</v>
      </c>
      <c r="N66">
        <v>11792</v>
      </c>
      <c r="P66">
        <v>1610</v>
      </c>
      <c r="R66">
        <v>13402</v>
      </c>
      <c r="T66">
        <v>658526</v>
      </c>
      <c r="V66">
        <v>921376</v>
      </c>
      <c r="X66">
        <v>748187</v>
      </c>
      <c r="Z66">
        <v>173189</v>
      </c>
    </row>
    <row r="67" spans="2:26" hidden="1" x14ac:dyDescent="0.35">
      <c r="B67" t="s">
        <v>30</v>
      </c>
      <c r="C67" t="s">
        <v>31</v>
      </c>
      <c r="D67" s="1">
        <v>43770</v>
      </c>
      <c r="E67" t="s">
        <v>32</v>
      </c>
      <c r="F67" t="s">
        <v>33</v>
      </c>
      <c r="G67" t="s">
        <v>34</v>
      </c>
      <c r="H67">
        <v>11536</v>
      </c>
      <c r="J67">
        <v>0</v>
      </c>
      <c r="L67">
        <v>11536</v>
      </c>
      <c r="N67">
        <v>11792</v>
      </c>
      <c r="P67">
        <v>1610</v>
      </c>
      <c r="R67">
        <v>13402</v>
      </c>
      <c r="T67">
        <v>658526</v>
      </c>
      <c r="V67">
        <v>921376</v>
      </c>
      <c r="X67">
        <v>748187</v>
      </c>
      <c r="Z67">
        <v>173189</v>
      </c>
    </row>
    <row r="68" spans="2:26" hidden="1" x14ac:dyDescent="0.35">
      <c r="B68" t="s">
        <v>30</v>
      </c>
      <c r="C68" t="s">
        <v>31</v>
      </c>
      <c r="D68" s="1">
        <v>43800</v>
      </c>
      <c r="E68" t="s">
        <v>32</v>
      </c>
      <c r="F68" t="s">
        <v>33</v>
      </c>
      <c r="G68" t="s">
        <v>34</v>
      </c>
      <c r="H68">
        <v>12103</v>
      </c>
      <c r="J68">
        <v>0</v>
      </c>
      <c r="L68">
        <v>12103</v>
      </c>
      <c r="N68">
        <v>12072</v>
      </c>
      <c r="P68">
        <v>1289</v>
      </c>
      <c r="R68">
        <v>13361</v>
      </c>
      <c r="T68">
        <v>658585</v>
      </c>
      <c r="V68">
        <v>921100</v>
      </c>
      <c r="X68">
        <v>747737</v>
      </c>
      <c r="Z68">
        <v>173363</v>
      </c>
    </row>
    <row r="69" spans="2:26" hidden="1" x14ac:dyDescent="0.35">
      <c r="B69" t="s">
        <v>30</v>
      </c>
      <c r="C69" t="s">
        <v>31</v>
      </c>
      <c r="D69" s="1">
        <v>43800</v>
      </c>
      <c r="E69" t="s">
        <v>32</v>
      </c>
      <c r="F69" t="s">
        <v>35</v>
      </c>
      <c r="G69" t="s">
        <v>32</v>
      </c>
      <c r="H69">
        <v>12103</v>
      </c>
      <c r="J69">
        <v>0</v>
      </c>
      <c r="L69">
        <v>12103</v>
      </c>
      <c r="N69">
        <v>12072</v>
      </c>
      <c r="P69">
        <v>1289</v>
      </c>
      <c r="R69">
        <v>13361</v>
      </c>
      <c r="T69">
        <v>658585</v>
      </c>
      <c r="V69">
        <v>921100</v>
      </c>
      <c r="X69">
        <v>747737</v>
      </c>
      <c r="Z69">
        <v>173363</v>
      </c>
    </row>
    <row r="70" spans="2:26" hidden="1" x14ac:dyDescent="0.35">
      <c r="B70" t="s">
        <v>30</v>
      </c>
      <c r="C70" t="s">
        <v>31</v>
      </c>
      <c r="D70" s="1">
        <v>43831</v>
      </c>
      <c r="E70" t="s">
        <v>32</v>
      </c>
      <c r="F70" t="s">
        <v>33</v>
      </c>
      <c r="G70" t="s">
        <v>34</v>
      </c>
      <c r="H70">
        <v>14342</v>
      </c>
      <c r="J70">
        <v>0</v>
      </c>
      <c r="L70">
        <v>14342</v>
      </c>
      <c r="N70">
        <v>14602</v>
      </c>
      <c r="P70">
        <v>2006</v>
      </c>
      <c r="R70">
        <v>16608</v>
      </c>
      <c r="T70">
        <v>659696</v>
      </c>
      <c r="V70">
        <v>922592</v>
      </c>
      <c r="X70">
        <v>750907</v>
      </c>
      <c r="Z70">
        <v>171685</v>
      </c>
    </row>
    <row r="71" spans="2:26" hidden="1" x14ac:dyDescent="0.35">
      <c r="B71" t="s">
        <v>30</v>
      </c>
      <c r="C71" t="s">
        <v>31</v>
      </c>
      <c r="D71" s="1">
        <v>43831</v>
      </c>
      <c r="E71" t="s">
        <v>32</v>
      </c>
      <c r="F71" t="s">
        <v>35</v>
      </c>
      <c r="G71" t="s">
        <v>32</v>
      </c>
      <c r="H71">
        <v>14342</v>
      </c>
      <c r="J71">
        <v>0</v>
      </c>
      <c r="L71">
        <v>14342</v>
      </c>
      <c r="N71">
        <v>14602</v>
      </c>
      <c r="P71">
        <v>2006</v>
      </c>
      <c r="R71">
        <v>16608</v>
      </c>
      <c r="T71">
        <v>659696</v>
      </c>
      <c r="V71">
        <v>922592</v>
      </c>
      <c r="X71">
        <v>750907</v>
      </c>
      <c r="Z71">
        <v>171685</v>
      </c>
    </row>
    <row r="72" spans="2:26" hidden="1" x14ac:dyDescent="0.35">
      <c r="B72" t="s">
        <v>30</v>
      </c>
      <c r="C72" t="s">
        <v>31</v>
      </c>
      <c r="D72" s="1">
        <v>43862</v>
      </c>
      <c r="E72" t="s">
        <v>32</v>
      </c>
      <c r="F72" t="s">
        <v>33</v>
      </c>
      <c r="G72" t="s">
        <v>34</v>
      </c>
      <c r="H72">
        <v>12237</v>
      </c>
      <c r="J72">
        <v>0</v>
      </c>
      <c r="L72">
        <v>12237</v>
      </c>
      <c r="N72">
        <v>13411</v>
      </c>
      <c r="P72">
        <v>1609</v>
      </c>
      <c r="R72">
        <v>15020</v>
      </c>
      <c r="T72">
        <v>660859</v>
      </c>
      <c r="V72">
        <v>923320</v>
      </c>
      <c r="X72">
        <v>751906</v>
      </c>
      <c r="Z72">
        <v>171414</v>
      </c>
    </row>
    <row r="73" spans="2:26" hidden="1" x14ac:dyDescent="0.35">
      <c r="B73" t="s">
        <v>30</v>
      </c>
      <c r="C73" t="s">
        <v>31</v>
      </c>
      <c r="D73" s="1">
        <v>43862</v>
      </c>
      <c r="E73" t="s">
        <v>32</v>
      </c>
      <c r="F73" t="s">
        <v>35</v>
      </c>
      <c r="G73" t="s">
        <v>32</v>
      </c>
      <c r="H73">
        <v>12237</v>
      </c>
      <c r="J73">
        <v>0</v>
      </c>
      <c r="L73">
        <v>12237</v>
      </c>
      <c r="N73">
        <v>13411</v>
      </c>
      <c r="P73">
        <v>1609</v>
      </c>
      <c r="R73">
        <v>15020</v>
      </c>
      <c r="T73">
        <v>660859</v>
      </c>
      <c r="V73">
        <v>923320</v>
      </c>
      <c r="X73">
        <v>751906</v>
      </c>
      <c r="Z73">
        <v>171414</v>
      </c>
    </row>
    <row r="74" spans="2:26" hidden="1" x14ac:dyDescent="0.35">
      <c r="B74" t="s">
        <v>30</v>
      </c>
      <c r="C74" t="s">
        <v>31</v>
      </c>
      <c r="D74" s="1">
        <v>43891</v>
      </c>
      <c r="E74" t="s">
        <v>32</v>
      </c>
      <c r="F74" t="s">
        <v>33</v>
      </c>
      <c r="G74" t="s">
        <v>34</v>
      </c>
      <c r="H74">
        <v>12456</v>
      </c>
      <c r="J74">
        <v>0</v>
      </c>
      <c r="L74">
        <v>12456</v>
      </c>
      <c r="N74">
        <v>13302</v>
      </c>
      <c r="P74">
        <v>1530</v>
      </c>
      <c r="R74">
        <v>14832</v>
      </c>
      <c r="T74">
        <v>660575</v>
      </c>
      <c r="V74">
        <v>922989</v>
      </c>
      <c r="X74">
        <v>751960</v>
      </c>
      <c r="Z74">
        <v>171029</v>
      </c>
    </row>
    <row r="75" spans="2:26" hidden="1" x14ac:dyDescent="0.35">
      <c r="B75" t="s">
        <v>30</v>
      </c>
      <c r="C75" t="s">
        <v>31</v>
      </c>
      <c r="D75" s="1">
        <v>43891</v>
      </c>
      <c r="E75" t="s">
        <v>32</v>
      </c>
      <c r="F75" t="s">
        <v>35</v>
      </c>
      <c r="G75" t="s">
        <v>32</v>
      </c>
      <c r="H75">
        <v>12456</v>
      </c>
      <c r="J75">
        <v>0</v>
      </c>
      <c r="L75">
        <v>12456</v>
      </c>
      <c r="N75">
        <v>13302</v>
      </c>
      <c r="P75">
        <v>1530</v>
      </c>
      <c r="R75">
        <v>14832</v>
      </c>
      <c r="T75">
        <v>660575</v>
      </c>
      <c r="V75">
        <v>922989</v>
      </c>
      <c r="X75">
        <v>751960</v>
      </c>
      <c r="Z75">
        <v>171029</v>
      </c>
    </row>
    <row r="76" spans="2:26" hidden="1" x14ac:dyDescent="0.35">
      <c r="B76" t="s">
        <v>30</v>
      </c>
      <c r="C76" t="s">
        <v>31</v>
      </c>
      <c r="D76" s="1">
        <v>43922</v>
      </c>
      <c r="E76" t="s">
        <v>32</v>
      </c>
      <c r="F76" t="s">
        <v>33</v>
      </c>
      <c r="G76" t="s">
        <v>34</v>
      </c>
      <c r="H76">
        <v>8280</v>
      </c>
      <c r="J76">
        <v>0</v>
      </c>
      <c r="L76">
        <v>8280</v>
      </c>
      <c r="N76">
        <v>9387</v>
      </c>
      <c r="P76">
        <v>940</v>
      </c>
      <c r="R76">
        <v>10327</v>
      </c>
      <c r="T76">
        <v>666508</v>
      </c>
      <c r="V76">
        <v>933842</v>
      </c>
      <c r="X76">
        <v>760612</v>
      </c>
      <c r="Z76">
        <v>173230</v>
      </c>
    </row>
    <row r="77" spans="2:26" hidden="1" x14ac:dyDescent="0.35">
      <c r="B77" t="s">
        <v>30</v>
      </c>
      <c r="C77" t="s">
        <v>31</v>
      </c>
      <c r="D77" s="1">
        <v>43922</v>
      </c>
      <c r="E77" t="s">
        <v>32</v>
      </c>
      <c r="F77" t="s">
        <v>35</v>
      </c>
      <c r="G77" t="s">
        <v>32</v>
      </c>
      <c r="H77">
        <v>8280</v>
      </c>
      <c r="J77">
        <v>0</v>
      </c>
      <c r="L77">
        <v>8280</v>
      </c>
      <c r="N77">
        <v>9387</v>
      </c>
      <c r="P77">
        <v>940</v>
      </c>
      <c r="R77">
        <v>10327</v>
      </c>
      <c r="T77">
        <v>666508</v>
      </c>
      <c r="V77">
        <v>933842</v>
      </c>
      <c r="X77">
        <v>760612</v>
      </c>
      <c r="Z77">
        <v>173230</v>
      </c>
    </row>
    <row r="78" spans="2:26" hidden="1" x14ac:dyDescent="0.35">
      <c r="B78" t="s">
        <v>30</v>
      </c>
      <c r="C78" t="s">
        <v>31</v>
      </c>
      <c r="D78" s="1">
        <v>43952</v>
      </c>
      <c r="E78" t="s">
        <v>32</v>
      </c>
      <c r="F78" t="s">
        <v>35</v>
      </c>
      <c r="G78" t="s">
        <v>32</v>
      </c>
      <c r="H78">
        <v>8167</v>
      </c>
      <c r="J78">
        <v>0</v>
      </c>
      <c r="L78">
        <v>8167</v>
      </c>
      <c r="N78">
        <v>9481</v>
      </c>
      <c r="P78">
        <v>1134</v>
      </c>
      <c r="R78">
        <v>10615</v>
      </c>
      <c r="T78">
        <v>669804</v>
      </c>
      <c r="V78">
        <v>937960</v>
      </c>
      <c r="X78">
        <v>763541</v>
      </c>
      <c r="Z78">
        <v>174419</v>
      </c>
    </row>
    <row r="79" spans="2:26" hidden="1" x14ac:dyDescent="0.35">
      <c r="B79" t="s">
        <v>30</v>
      </c>
      <c r="C79" t="s">
        <v>31</v>
      </c>
      <c r="D79" s="1">
        <v>43952</v>
      </c>
      <c r="E79" t="s">
        <v>32</v>
      </c>
      <c r="F79" t="s">
        <v>33</v>
      </c>
      <c r="G79" t="s">
        <v>34</v>
      </c>
      <c r="H79">
        <v>8167</v>
      </c>
      <c r="J79">
        <v>0</v>
      </c>
      <c r="L79">
        <v>8167</v>
      </c>
      <c r="N79">
        <v>9481</v>
      </c>
      <c r="P79">
        <v>1134</v>
      </c>
      <c r="R79">
        <v>10615</v>
      </c>
      <c r="T79">
        <v>671742</v>
      </c>
      <c r="V79">
        <v>943545</v>
      </c>
      <c r="X79">
        <v>768662</v>
      </c>
      <c r="Z79">
        <v>174883</v>
      </c>
    </row>
    <row r="80" spans="2:26" hidden="1" x14ac:dyDescent="0.35">
      <c r="B80" t="s">
        <v>30</v>
      </c>
      <c r="C80" t="s">
        <v>31</v>
      </c>
      <c r="D80" s="1">
        <v>43983</v>
      </c>
      <c r="E80" t="s">
        <v>32</v>
      </c>
      <c r="F80" t="s">
        <v>35</v>
      </c>
      <c r="G80" t="s">
        <v>32</v>
      </c>
      <c r="H80">
        <v>9334</v>
      </c>
      <c r="J80">
        <v>0</v>
      </c>
      <c r="L80">
        <v>9334</v>
      </c>
      <c r="N80">
        <v>10274</v>
      </c>
      <c r="P80">
        <v>1372</v>
      </c>
      <c r="R80">
        <v>11646</v>
      </c>
      <c r="T80">
        <v>673596</v>
      </c>
      <c r="V80">
        <v>947688</v>
      </c>
      <c r="X80">
        <v>772812</v>
      </c>
      <c r="Z80">
        <v>174876</v>
      </c>
    </row>
    <row r="81" spans="2:26" hidden="1" x14ac:dyDescent="0.35">
      <c r="B81" t="s">
        <v>30</v>
      </c>
      <c r="C81" t="s">
        <v>31</v>
      </c>
      <c r="D81" s="1">
        <v>43983</v>
      </c>
      <c r="E81" t="s">
        <v>32</v>
      </c>
      <c r="F81" t="s">
        <v>33</v>
      </c>
      <c r="G81" t="s">
        <v>34</v>
      </c>
      <c r="H81">
        <v>9334</v>
      </c>
      <c r="J81">
        <v>0</v>
      </c>
      <c r="L81">
        <v>9334</v>
      </c>
      <c r="N81">
        <v>10274</v>
      </c>
      <c r="P81">
        <v>1372</v>
      </c>
      <c r="R81">
        <v>11646</v>
      </c>
      <c r="T81">
        <v>675900</v>
      </c>
      <c r="V81">
        <v>951984</v>
      </c>
      <c r="X81">
        <v>776672</v>
      </c>
      <c r="Z81">
        <v>175312</v>
      </c>
    </row>
    <row r="82" spans="2:26" hidden="1" x14ac:dyDescent="0.35">
      <c r="B82" t="s">
        <v>30</v>
      </c>
      <c r="C82" t="s">
        <v>31</v>
      </c>
      <c r="D82" s="1">
        <v>44013</v>
      </c>
      <c r="E82" t="s">
        <v>32</v>
      </c>
      <c r="F82" t="s">
        <v>35</v>
      </c>
      <c r="G82" t="s">
        <v>32</v>
      </c>
      <c r="H82">
        <v>8349</v>
      </c>
      <c r="J82">
        <v>0</v>
      </c>
      <c r="L82">
        <v>8349</v>
      </c>
      <c r="N82">
        <v>9250</v>
      </c>
      <c r="P82">
        <v>1210</v>
      </c>
      <c r="R82">
        <v>10460</v>
      </c>
      <c r="T82">
        <v>676843</v>
      </c>
      <c r="V82">
        <v>955648</v>
      </c>
      <c r="X82">
        <v>781718</v>
      </c>
      <c r="Z82">
        <v>173930</v>
      </c>
    </row>
    <row r="83" spans="2:26" hidden="1" x14ac:dyDescent="0.35">
      <c r="B83" t="s">
        <v>30</v>
      </c>
      <c r="C83" t="s">
        <v>31</v>
      </c>
      <c r="D83" s="1">
        <v>44013</v>
      </c>
      <c r="E83" t="s">
        <v>32</v>
      </c>
      <c r="F83" t="s">
        <v>33</v>
      </c>
      <c r="G83" t="s">
        <v>34</v>
      </c>
      <c r="H83">
        <v>8349</v>
      </c>
      <c r="J83">
        <v>0</v>
      </c>
      <c r="L83">
        <v>8349</v>
      </c>
      <c r="N83">
        <v>9250</v>
      </c>
      <c r="P83">
        <v>1210</v>
      </c>
      <c r="R83">
        <v>10460</v>
      </c>
      <c r="T83">
        <v>679136</v>
      </c>
      <c r="V83">
        <v>959675</v>
      </c>
      <c r="X83">
        <v>785165</v>
      </c>
      <c r="Z83">
        <v>174510</v>
      </c>
    </row>
    <row r="84" spans="2:26" hidden="1" x14ac:dyDescent="0.35">
      <c r="B84" t="s">
        <v>30</v>
      </c>
      <c r="C84" t="s">
        <v>31</v>
      </c>
      <c r="D84" s="1">
        <v>44044</v>
      </c>
      <c r="E84" t="s">
        <v>32</v>
      </c>
      <c r="F84" t="s">
        <v>35</v>
      </c>
      <c r="G84" t="s">
        <v>32</v>
      </c>
      <c r="H84">
        <v>8675</v>
      </c>
      <c r="J84">
        <v>0</v>
      </c>
      <c r="L84">
        <v>8675</v>
      </c>
      <c r="N84">
        <v>9875</v>
      </c>
      <c r="P84">
        <v>1372</v>
      </c>
      <c r="R84">
        <v>11247</v>
      </c>
      <c r="T84">
        <v>679914</v>
      </c>
      <c r="V84">
        <v>962482</v>
      </c>
      <c r="X84">
        <v>789430</v>
      </c>
      <c r="Z84">
        <v>173052</v>
      </c>
    </row>
    <row r="85" spans="2:26" hidden="1" x14ac:dyDescent="0.35">
      <c r="B85" t="s">
        <v>30</v>
      </c>
      <c r="C85" t="s">
        <v>31</v>
      </c>
      <c r="D85" s="1">
        <v>44044</v>
      </c>
      <c r="E85" t="s">
        <v>32</v>
      </c>
      <c r="F85" t="s">
        <v>33</v>
      </c>
      <c r="G85" t="s">
        <v>34</v>
      </c>
      <c r="H85">
        <v>8675</v>
      </c>
      <c r="J85">
        <v>0</v>
      </c>
      <c r="L85">
        <v>8675</v>
      </c>
      <c r="N85">
        <v>9875</v>
      </c>
      <c r="P85">
        <v>1372</v>
      </c>
      <c r="R85">
        <v>11247</v>
      </c>
      <c r="T85">
        <v>682839</v>
      </c>
      <c r="V85">
        <v>967364</v>
      </c>
      <c r="X85">
        <v>793459</v>
      </c>
      <c r="Z85">
        <v>173905</v>
      </c>
    </row>
    <row r="86" spans="2:26" hidden="1" x14ac:dyDescent="0.35">
      <c r="B86" t="s">
        <v>30</v>
      </c>
      <c r="C86" t="s">
        <v>31</v>
      </c>
      <c r="D86" s="1">
        <v>44075</v>
      </c>
      <c r="E86" t="s">
        <v>32</v>
      </c>
      <c r="F86" t="s">
        <v>33</v>
      </c>
      <c r="G86" t="s">
        <v>34</v>
      </c>
      <c r="H86">
        <v>9291</v>
      </c>
      <c r="J86">
        <v>0</v>
      </c>
      <c r="L86">
        <v>9291</v>
      </c>
      <c r="N86">
        <v>10266</v>
      </c>
      <c r="P86">
        <v>1591</v>
      </c>
      <c r="R86">
        <v>11857</v>
      </c>
      <c r="T86">
        <v>687971</v>
      </c>
      <c r="V86">
        <v>976361</v>
      </c>
      <c r="X86">
        <v>801777</v>
      </c>
      <c r="Z86">
        <v>174584</v>
      </c>
    </row>
    <row r="87" spans="2:26" hidden="1" x14ac:dyDescent="0.35">
      <c r="B87" t="s">
        <v>30</v>
      </c>
      <c r="C87" t="s">
        <v>31</v>
      </c>
      <c r="D87" s="1">
        <v>44075</v>
      </c>
      <c r="E87" t="s">
        <v>32</v>
      </c>
      <c r="F87" t="s">
        <v>35</v>
      </c>
      <c r="G87" t="s">
        <v>32</v>
      </c>
      <c r="H87">
        <v>9291</v>
      </c>
      <c r="J87">
        <v>0</v>
      </c>
      <c r="L87">
        <v>9291</v>
      </c>
      <c r="N87">
        <v>10266</v>
      </c>
      <c r="P87">
        <v>1591</v>
      </c>
      <c r="R87">
        <v>11857</v>
      </c>
      <c r="T87">
        <v>686046</v>
      </c>
      <c r="V87">
        <v>973138</v>
      </c>
      <c r="X87">
        <v>799119</v>
      </c>
      <c r="Z87">
        <v>174019</v>
      </c>
    </row>
    <row r="88" spans="2:26" hidden="1" x14ac:dyDescent="0.35">
      <c r="B88" t="s">
        <v>30</v>
      </c>
      <c r="C88" t="s">
        <v>31</v>
      </c>
      <c r="D88" s="1">
        <v>44105</v>
      </c>
      <c r="E88" t="s">
        <v>32</v>
      </c>
      <c r="F88" t="s">
        <v>35</v>
      </c>
      <c r="G88" t="s">
        <v>32</v>
      </c>
      <c r="H88">
        <v>8459</v>
      </c>
      <c r="J88">
        <v>0</v>
      </c>
      <c r="L88">
        <v>8459</v>
      </c>
      <c r="N88">
        <v>10667</v>
      </c>
      <c r="P88">
        <v>1493</v>
      </c>
      <c r="R88">
        <v>12160</v>
      </c>
      <c r="T88">
        <v>690466</v>
      </c>
      <c r="V88">
        <v>981613</v>
      </c>
      <c r="X88">
        <v>807081</v>
      </c>
      <c r="Z88">
        <v>174532</v>
      </c>
    </row>
    <row r="89" spans="2:26" hidden="1" x14ac:dyDescent="0.35">
      <c r="B89" t="s">
        <v>30</v>
      </c>
      <c r="C89" t="s">
        <v>31</v>
      </c>
      <c r="D89" s="1">
        <v>44105</v>
      </c>
      <c r="E89" t="s">
        <v>32</v>
      </c>
      <c r="F89" t="s">
        <v>33</v>
      </c>
      <c r="G89" t="s">
        <v>34</v>
      </c>
      <c r="H89">
        <v>8459</v>
      </c>
      <c r="J89">
        <v>0</v>
      </c>
      <c r="L89">
        <v>8459</v>
      </c>
      <c r="N89">
        <v>10667</v>
      </c>
      <c r="P89">
        <v>1493</v>
      </c>
      <c r="R89">
        <v>12160</v>
      </c>
      <c r="T89">
        <v>692395</v>
      </c>
      <c r="V89">
        <v>985152</v>
      </c>
      <c r="X89">
        <v>810126</v>
      </c>
      <c r="Z89">
        <v>175026</v>
      </c>
    </row>
    <row r="90" spans="2:26" hidden="1" x14ac:dyDescent="0.35">
      <c r="B90" t="s">
        <v>30</v>
      </c>
      <c r="C90" t="s">
        <v>31</v>
      </c>
      <c r="D90" s="1">
        <v>44136</v>
      </c>
      <c r="E90" t="s">
        <v>32</v>
      </c>
      <c r="F90" t="s">
        <v>35</v>
      </c>
      <c r="G90" t="s">
        <v>32</v>
      </c>
      <c r="H90">
        <v>7250</v>
      </c>
      <c r="J90">
        <v>0</v>
      </c>
      <c r="L90">
        <v>7250</v>
      </c>
      <c r="N90">
        <v>8763</v>
      </c>
      <c r="P90">
        <v>1207</v>
      </c>
      <c r="R90">
        <v>9970</v>
      </c>
      <c r="T90">
        <v>694429</v>
      </c>
      <c r="V90">
        <v>989743</v>
      </c>
      <c r="X90">
        <v>815204</v>
      </c>
      <c r="Z90">
        <v>174539</v>
      </c>
    </row>
    <row r="91" spans="2:26" hidden="1" x14ac:dyDescent="0.35">
      <c r="B91" t="s">
        <v>30</v>
      </c>
      <c r="C91" t="s">
        <v>31</v>
      </c>
      <c r="D91" s="1">
        <v>44136</v>
      </c>
      <c r="E91" t="s">
        <v>32</v>
      </c>
      <c r="F91" t="s">
        <v>33</v>
      </c>
      <c r="G91" t="s">
        <v>34</v>
      </c>
      <c r="H91">
        <v>7250</v>
      </c>
      <c r="J91">
        <v>0</v>
      </c>
      <c r="L91">
        <v>7250</v>
      </c>
      <c r="N91">
        <v>8763</v>
      </c>
      <c r="P91">
        <v>1207</v>
      </c>
      <c r="R91">
        <v>9970</v>
      </c>
      <c r="T91">
        <v>696166</v>
      </c>
      <c r="V91">
        <v>993609</v>
      </c>
      <c r="X91">
        <v>818260</v>
      </c>
      <c r="Z91">
        <v>175349</v>
      </c>
    </row>
    <row r="92" spans="2:26" hidden="1" x14ac:dyDescent="0.35">
      <c r="B92" t="s">
        <v>30</v>
      </c>
      <c r="C92" t="s">
        <v>31</v>
      </c>
      <c r="D92" s="1">
        <v>44166</v>
      </c>
      <c r="E92" t="s">
        <v>32</v>
      </c>
      <c r="F92" t="s">
        <v>33</v>
      </c>
      <c r="G92" t="s">
        <v>34</v>
      </c>
      <c r="H92">
        <v>7202</v>
      </c>
      <c r="J92">
        <v>0</v>
      </c>
      <c r="L92">
        <v>7202</v>
      </c>
      <c r="N92">
        <v>9131</v>
      </c>
      <c r="P92">
        <v>1123</v>
      </c>
      <c r="R92">
        <v>10254</v>
      </c>
      <c r="T92">
        <v>699862</v>
      </c>
      <c r="V92">
        <v>1001444</v>
      </c>
      <c r="X92">
        <v>825718</v>
      </c>
      <c r="Z92">
        <v>175726</v>
      </c>
    </row>
    <row r="93" spans="2:26" hidden="1" x14ac:dyDescent="0.35">
      <c r="B93" t="s">
        <v>30</v>
      </c>
      <c r="C93" t="s">
        <v>31</v>
      </c>
      <c r="D93" s="1">
        <v>44166</v>
      </c>
      <c r="E93" t="s">
        <v>32</v>
      </c>
      <c r="F93" t="s">
        <v>35</v>
      </c>
      <c r="G93" t="s">
        <v>32</v>
      </c>
      <c r="H93">
        <v>7202</v>
      </c>
      <c r="J93">
        <v>0</v>
      </c>
      <c r="L93">
        <v>7202</v>
      </c>
      <c r="N93">
        <v>9131</v>
      </c>
      <c r="P93">
        <v>1123</v>
      </c>
      <c r="R93">
        <v>10254</v>
      </c>
      <c r="T93">
        <v>698284</v>
      </c>
      <c r="V93">
        <v>997500</v>
      </c>
      <c r="X93">
        <v>822357</v>
      </c>
      <c r="Z93">
        <v>175143</v>
      </c>
    </row>
    <row r="94" spans="2:26" hidden="1" x14ac:dyDescent="0.35">
      <c r="B94" t="s">
        <v>30</v>
      </c>
      <c r="C94" t="s">
        <v>31</v>
      </c>
      <c r="D94" s="1">
        <v>44197</v>
      </c>
      <c r="E94" t="s">
        <v>32</v>
      </c>
      <c r="F94" t="s">
        <v>33</v>
      </c>
      <c r="G94" t="s">
        <v>34</v>
      </c>
      <c r="H94">
        <v>7660</v>
      </c>
      <c r="J94">
        <v>0</v>
      </c>
      <c r="L94">
        <v>7660</v>
      </c>
      <c r="N94">
        <v>9424</v>
      </c>
      <c r="P94">
        <v>1599</v>
      </c>
      <c r="R94">
        <v>11023</v>
      </c>
      <c r="T94">
        <v>703633</v>
      </c>
      <c r="V94">
        <v>1009033</v>
      </c>
      <c r="X94">
        <v>832389</v>
      </c>
      <c r="Z94">
        <v>176644</v>
      </c>
    </row>
    <row r="95" spans="2:26" hidden="1" x14ac:dyDescent="0.35">
      <c r="B95" t="s">
        <v>30</v>
      </c>
      <c r="C95" t="s">
        <v>31</v>
      </c>
      <c r="D95" s="1">
        <v>44197</v>
      </c>
      <c r="E95" t="s">
        <v>32</v>
      </c>
      <c r="F95" t="s">
        <v>35</v>
      </c>
      <c r="G95" t="s">
        <v>32</v>
      </c>
      <c r="H95">
        <v>7660</v>
      </c>
      <c r="J95">
        <v>0</v>
      </c>
      <c r="L95">
        <v>7660</v>
      </c>
      <c r="N95">
        <v>9424</v>
      </c>
      <c r="P95">
        <v>1599</v>
      </c>
      <c r="R95">
        <v>11023</v>
      </c>
      <c r="T95">
        <v>701919</v>
      </c>
      <c r="V95">
        <v>1004820</v>
      </c>
      <c r="X95">
        <v>828941</v>
      </c>
      <c r="Z95">
        <v>175879</v>
      </c>
    </row>
    <row r="96" spans="2:26" hidden="1" x14ac:dyDescent="0.35">
      <c r="B96" t="s">
        <v>30</v>
      </c>
      <c r="C96" t="s">
        <v>31</v>
      </c>
      <c r="D96" s="1">
        <v>44228</v>
      </c>
      <c r="E96" t="s">
        <v>32</v>
      </c>
      <c r="F96" t="s">
        <v>35</v>
      </c>
      <c r="G96" t="s">
        <v>32</v>
      </c>
      <c r="H96">
        <v>6914</v>
      </c>
      <c r="J96">
        <v>0</v>
      </c>
      <c r="L96">
        <v>6914</v>
      </c>
      <c r="N96">
        <v>8854</v>
      </c>
      <c r="P96">
        <v>1241</v>
      </c>
      <c r="R96">
        <v>10095</v>
      </c>
      <c r="T96">
        <v>705790</v>
      </c>
      <c r="V96">
        <v>1012825</v>
      </c>
      <c r="X96">
        <v>836057</v>
      </c>
      <c r="Z96">
        <v>176768</v>
      </c>
    </row>
    <row r="97" spans="2:26" hidden="1" x14ac:dyDescent="0.35">
      <c r="B97" t="s">
        <v>30</v>
      </c>
      <c r="C97" t="s">
        <v>31</v>
      </c>
      <c r="D97" s="1">
        <v>44228</v>
      </c>
      <c r="E97" t="s">
        <v>32</v>
      </c>
      <c r="F97" t="s">
        <v>33</v>
      </c>
      <c r="G97" t="s">
        <v>34</v>
      </c>
      <c r="H97">
        <v>6914</v>
      </c>
      <c r="J97">
        <v>0</v>
      </c>
      <c r="L97">
        <v>6914</v>
      </c>
      <c r="N97">
        <v>8854</v>
      </c>
      <c r="P97">
        <v>1241</v>
      </c>
      <c r="R97">
        <v>10095</v>
      </c>
      <c r="T97">
        <v>707174</v>
      </c>
      <c r="V97">
        <v>1015804</v>
      </c>
      <c r="X97">
        <v>838420</v>
      </c>
      <c r="Z97">
        <v>177384</v>
      </c>
    </row>
    <row r="98" spans="2:26" hidden="1" x14ac:dyDescent="0.35">
      <c r="B98" t="s">
        <v>30</v>
      </c>
      <c r="C98" t="s">
        <v>31</v>
      </c>
      <c r="D98" s="1">
        <v>44256</v>
      </c>
      <c r="E98" t="s">
        <v>32</v>
      </c>
      <c r="F98" t="s">
        <v>33</v>
      </c>
      <c r="G98" t="s">
        <v>34</v>
      </c>
      <c r="H98">
        <v>7710</v>
      </c>
      <c r="J98">
        <v>0</v>
      </c>
      <c r="L98">
        <v>7710</v>
      </c>
      <c r="N98">
        <v>9336</v>
      </c>
      <c r="P98">
        <v>1407</v>
      </c>
      <c r="R98">
        <v>10743</v>
      </c>
      <c r="T98">
        <v>710710</v>
      </c>
      <c r="V98">
        <v>1023300</v>
      </c>
      <c r="X98">
        <v>844790</v>
      </c>
      <c r="Z98">
        <v>178510</v>
      </c>
    </row>
    <row r="99" spans="2:26" hidden="1" x14ac:dyDescent="0.35">
      <c r="B99" t="s">
        <v>30</v>
      </c>
      <c r="C99" t="s">
        <v>31</v>
      </c>
      <c r="D99" s="1">
        <v>44256</v>
      </c>
      <c r="E99" t="s">
        <v>32</v>
      </c>
      <c r="F99" t="s">
        <v>35</v>
      </c>
      <c r="G99" t="s">
        <v>32</v>
      </c>
      <c r="H99">
        <v>7710</v>
      </c>
      <c r="J99">
        <v>0</v>
      </c>
      <c r="L99">
        <v>7710</v>
      </c>
      <c r="N99">
        <v>9336</v>
      </c>
      <c r="P99">
        <v>1407</v>
      </c>
      <c r="R99">
        <v>10743</v>
      </c>
      <c r="T99">
        <v>709853</v>
      </c>
      <c r="V99">
        <v>1021302</v>
      </c>
      <c r="X99">
        <v>843285</v>
      </c>
      <c r="Z99">
        <v>178017</v>
      </c>
    </row>
    <row r="100" spans="2:26" hidden="1" x14ac:dyDescent="0.35">
      <c r="B100" t="s">
        <v>30</v>
      </c>
      <c r="C100" t="s">
        <v>31</v>
      </c>
      <c r="D100" s="1">
        <v>44287</v>
      </c>
      <c r="E100" t="s">
        <v>32</v>
      </c>
      <c r="F100" t="s">
        <v>35</v>
      </c>
      <c r="G100" t="s">
        <v>32</v>
      </c>
      <c r="H100">
        <v>7197</v>
      </c>
      <c r="J100">
        <v>0</v>
      </c>
      <c r="L100">
        <v>7197</v>
      </c>
      <c r="N100">
        <v>8740</v>
      </c>
      <c r="P100">
        <v>1247</v>
      </c>
      <c r="R100">
        <v>9987</v>
      </c>
      <c r="T100">
        <v>713831</v>
      </c>
      <c r="V100">
        <v>1029087</v>
      </c>
      <c r="X100">
        <v>849548</v>
      </c>
      <c r="Z100">
        <v>179539</v>
      </c>
    </row>
    <row r="101" spans="2:26" hidden="1" x14ac:dyDescent="0.35">
      <c r="B101" t="s">
        <v>30</v>
      </c>
      <c r="C101" t="s">
        <v>31</v>
      </c>
      <c r="D101" s="1">
        <v>44287</v>
      </c>
      <c r="E101" t="s">
        <v>32</v>
      </c>
      <c r="F101" t="s">
        <v>33</v>
      </c>
      <c r="G101" t="s">
        <v>34</v>
      </c>
      <c r="H101">
        <v>7197</v>
      </c>
      <c r="J101">
        <v>0</v>
      </c>
      <c r="L101">
        <v>7197</v>
      </c>
      <c r="N101">
        <v>8740</v>
      </c>
      <c r="P101">
        <v>1247</v>
      </c>
      <c r="R101">
        <v>9987</v>
      </c>
      <c r="T101">
        <v>714890</v>
      </c>
      <c r="V101">
        <v>1031694</v>
      </c>
      <c r="X101">
        <v>851706</v>
      </c>
      <c r="Z101">
        <v>179988</v>
      </c>
    </row>
    <row r="102" spans="2:26" hidden="1" x14ac:dyDescent="0.35">
      <c r="B102" t="s">
        <v>30</v>
      </c>
      <c r="C102" t="s">
        <v>31</v>
      </c>
      <c r="D102" s="1">
        <v>44317</v>
      </c>
      <c r="E102" t="s">
        <v>32</v>
      </c>
      <c r="F102" t="s">
        <v>35</v>
      </c>
      <c r="G102" t="s">
        <v>32</v>
      </c>
      <c r="H102">
        <v>6826</v>
      </c>
      <c r="J102">
        <v>0</v>
      </c>
      <c r="L102">
        <v>6826</v>
      </c>
      <c r="N102">
        <v>9642</v>
      </c>
      <c r="P102">
        <v>2958</v>
      </c>
      <c r="R102">
        <v>12600</v>
      </c>
      <c r="T102">
        <v>717102</v>
      </c>
      <c r="V102">
        <v>1034994</v>
      </c>
      <c r="X102">
        <v>854004</v>
      </c>
      <c r="Z102">
        <v>180990</v>
      </c>
    </row>
    <row r="103" spans="2:26" hidden="1" x14ac:dyDescent="0.35">
      <c r="B103" t="s">
        <v>30</v>
      </c>
      <c r="C103" t="s">
        <v>31</v>
      </c>
      <c r="D103" s="1">
        <v>44317</v>
      </c>
      <c r="E103" t="s">
        <v>32</v>
      </c>
      <c r="F103" t="s">
        <v>33</v>
      </c>
      <c r="G103" t="s">
        <v>34</v>
      </c>
      <c r="H103">
        <v>6826</v>
      </c>
      <c r="J103">
        <v>0</v>
      </c>
      <c r="L103">
        <v>6826</v>
      </c>
      <c r="N103">
        <v>9642</v>
      </c>
      <c r="P103">
        <v>2958</v>
      </c>
      <c r="R103">
        <v>12600</v>
      </c>
      <c r="T103">
        <v>718589</v>
      </c>
      <c r="V103">
        <v>1038830</v>
      </c>
      <c r="X103">
        <v>857337</v>
      </c>
      <c r="Z103">
        <v>181493</v>
      </c>
    </row>
    <row r="104" spans="2:26" hidden="1" x14ac:dyDescent="0.35">
      <c r="B104" t="s">
        <v>30</v>
      </c>
      <c r="C104" t="s">
        <v>31</v>
      </c>
      <c r="D104" s="1">
        <v>44348</v>
      </c>
      <c r="E104" t="s">
        <v>32</v>
      </c>
      <c r="F104" t="s">
        <v>35</v>
      </c>
      <c r="G104" t="s">
        <v>32</v>
      </c>
      <c r="H104">
        <v>7456</v>
      </c>
      <c r="J104">
        <v>0</v>
      </c>
      <c r="L104">
        <v>7456</v>
      </c>
      <c r="N104">
        <v>10277</v>
      </c>
      <c r="P104">
        <v>3280</v>
      </c>
      <c r="R104">
        <v>13557</v>
      </c>
      <c r="T104">
        <v>720942</v>
      </c>
      <c r="V104">
        <v>1043086</v>
      </c>
      <c r="X104">
        <v>860818</v>
      </c>
      <c r="Z104">
        <v>182268</v>
      </c>
    </row>
    <row r="105" spans="2:26" hidden="1" x14ac:dyDescent="0.35">
      <c r="B105" t="s">
        <v>30</v>
      </c>
      <c r="C105" t="s">
        <v>31</v>
      </c>
      <c r="D105" s="1">
        <v>44348</v>
      </c>
      <c r="E105" t="s">
        <v>32</v>
      </c>
      <c r="F105" t="s">
        <v>33</v>
      </c>
      <c r="G105" t="s">
        <v>34</v>
      </c>
      <c r="H105">
        <v>7456</v>
      </c>
      <c r="J105">
        <v>0</v>
      </c>
      <c r="L105">
        <v>7456</v>
      </c>
      <c r="N105">
        <v>10277</v>
      </c>
      <c r="P105">
        <v>3280</v>
      </c>
      <c r="R105">
        <v>13557</v>
      </c>
      <c r="T105">
        <v>722551</v>
      </c>
      <c r="V105">
        <v>1047619</v>
      </c>
      <c r="X105">
        <v>864820</v>
      </c>
      <c r="Z105">
        <v>182799</v>
      </c>
    </row>
    <row r="106" spans="2:26" hidden="1" x14ac:dyDescent="0.35">
      <c r="B106" t="s">
        <v>30</v>
      </c>
      <c r="C106" t="s">
        <v>31</v>
      </c>
      <c r="D106" s="1">
        <v>44378</v>
      </c>
      <c r="E106" t="s">
        <v>32</v>
      </c>
      <c r="F106" t="s">
        <v>35</v>
      </c>
      <c r="G106" t="s">
        <v>32</v>
      </c>
      <c r="H106">
        <v>7683</v>
      </c>
      <c r="J106">
        <v>0</v>
      </c>
      <c r="L106">
        <v>7683</v>
      </c>
      <c r="N106">
        <v>11119</v>
      </c>
      <c r="P106">
        <v>3263</v>
      </c>
      <c r="R106">
        <v>14382</v>
      </c>
      <c r="T106">
        <v>725383</v>
      </c>
      <c r="V106">
        <v>1053268</v>
      </c>
      <c r="X106">
        <v>869701</v>
      </c>
      <c r="Z106">
        <v>183567</v>
      </c>
    </row>
    <row r="107" spans="2:26" hidden="1" x14ac:dyDescent="0.35">
      <c r="B107" t="s">
        <v>30</v>
      </c>
      <c r="C107" t="s">
        <v>31</v>
      </c>
      <c r="D107" s="1">
        <v>44378</v>
      </c>
      <c r="E107" t="s">
        <v>32</v>
      </c>
      <c r="F107" t="s">
        <v>33</v>
      </c>
      <c r="G107" t="s">
        <v>34</v>
      </c>
      <c r="H107">
        <v>7683</v>
      </c>
      <c r="J107">
        <v>0</v>
      </c>
      <c r="L107">
        <v>7683</v>
      </c>
      <c r="N107">
        <v>11119</v>
      </c>
      <c r="P107">
        <v>3263</v>
      </c>
      <c r="R107">
        <v>14382</v>
      </c>
      <c r="T107">
        <v>726432</v>
      </c>
      <c r="V107">
        <v>1055463</v>
      </c>
      <c r="X107">
        <v>871396</v>
      </c>
      <c r="Z107">
        <v>184067</v>
      </c>
    </row>
    <row r="108" spans="2:26" hidden="1" x14ac:dyDescent="0.35">
      <c r="B108" t="s">
        <v>30</v>
      </c>
      <c r="C108" t="s">
        <v>31</v>
      </c>
      <c r="D108" s="1">
        <v>44409</v>
      </c>
      <c r="E108" t="s">
        <v>32</v>
      </c>
      <c r="F108" t="s">
        <v>35</v>
      </c>
      <c r="G108" t="s">
        <v>32</v>
      </c>
      <c r="H108">
        <v>8422</v>
      </c>
      <c r="J108">
        <v>0</v>
      </c>
      <c r="L108">
        <v>8422</v>
      </c>
      <c r="N108">
        <v>11731</v>
      </c>
      <c r="P108">
        <v>3518</v>
      </c>
      <c r="R108">
        <v>15249</v>
      </c>
      <c r="T108">
        <v>729541</v>
      </c>
      <c r="V108">
        <v>1060893</v>
      </c>
      <c r="X108">
        <v>876252</v>
      </c>
      <c r="Z108">
        <v>184641</v>
      </c>
    </row>
    <row r="109" spans="2:26" hidden="1" x14ac:dyDescent="0.35">
      <c r="B109" t="s">
        <v>30</v>
      </c>
      <c r="C109" t="s">
        <v>31</v>
      </c>
      <c r="D109" s="1">
        <v>44409</v>
      </c>
      <c r="E109" t="s">
        <v>32</v>
      </c>
      <c r="F109" t="s">
        <v>33</v>
      </c>
      <c r="G109" t="s">
        <v>34</v>
      </c>
      <c r="H109">
        <v>8422</v>
      </c>
      <c r="J109">
        <v>0</v>
      </c>
      <c r="L109">
        <v>8422</v>
      </c>
      <c r="N109">
        <v>11731</v>
      </c>
      <c r="P109">
        <v>3518</v>
      </c>
      <c r="R109">
        <v>15249</v>
      </c>
      <c r="T109">
        <v>730658</v>
      </c>
      <c r="V109">
        <v>1063643</v>
      </c>
      <c r="X109">
        <v>878418</v>
      </c>
      <c r="Z109">
        <v>185225</v>
      </c>
    </row>
    <row r="110" spans="2:26" hidden="1" x14ac:dyDescent="0.35">
      <c r="B110" t="s">
        <v>30</v>
      </c>
      <c r="C110" t="s">
        <v>31</v>
      </c>
      <c r="D110" s="1">
        <v>44440</v>
      </c>
      <c r="E110" t="s">
        <v>32</v>
      </c>
      <c r="F110" t="s">
        <v>35</v>
      </c>
      <c r="G110" t="s">
        <v>32</v>
      </c>
      <c r="H110">
        <v>7233</v>
      </c>
      <c r="J110">
        <v>0</v>
      </c>
      <c r="L110">
        <v>7233</v>
      </c>
      <c r="N110">
        <v>10109</v>
      </c>
      <c r="P110">
        <v>2920</v>
      </c>
      <c r="R110">
        <v>13029</v>
      </c>
      <c r="T110">
        <v>733313</v>
      </c>
      <c r="V110">
        <v>1067663</v>
      </c>
      <c r="X110">
        <v>881598</v>
      </c>
      <c r="Z110">
        <v>186065</v>
      </c>
    </row>
    <row r="111" spans="2:26" hidden="1" x14ac:dyDescent="0.35">
      <c r="B111" t="s">
        <v>30</v>
      </c>
      <c r="C111" t="s">
        <v>31</v>
      </c>
      <c r="D111" s="1">
        <v>44440</v>
      </c>
      <c r="E111" t="s">
        <v>32</v>
      </c>
      <c r="F111" t="s">
        <v>33</v>
      </c>
      <c r="G111" t="s">
        <v>34</v>
      </c>
      <c r="H111">
        <v>7233</v>
      </c>
      <c r="J111">
        <v>0</v>
      </c>
      <c r="L111">
        <v>7233</v>
      </c>
      <c r="N111">
        <v>10109</v>
      </c>
      <c r="P111">
        <v>2920</v>
      </c>
      <c r="R111">
        <v>13029</v>
      </c>
      <c r="T111">
        <v>734890</v>
      </c>
      <c r="V111">
        <v>1071373</v>
      </c>
      <c r="X111">
        <v>884776</v>
      </c>
      <c r="Z111">
        <v>186597</v>
      </c>
    </row>
    <row r="112" spans="2:26" hidden="1" x14ac:dyDescent="0.35">
      <c r="B112" t="s">
        <v>30</v>
      </c>
      <c r="C112" t="s">
        <v>31</v>
      </c>
      <c r="D112" s="1">
        <v>44470</v>
      </c>
      <c r="E112" t="s">
        <v>32</v>
      </c>
      <c r="F112" t="s">
        <v>35</v>
      </c>
      <c r="G112" t="s">
        <v>32</v>
      </c>
      <c r="H112">
        <v>7263</v>
      </c>
      <c r="J112">
        <v>0</v>
      </c>
      <c r="L112">
        <v>7263</v>
      </c>
      <c r="N112">
        <v>10581</v>
      </c>
      <c r="P112">
        <v>2975</v>
      </c>
      <c r="R112">
        <v>13556</v>
      </c>
      <c r="T112">
        <v>737137</v>
      </c>
      <c r="V112">
        <v>1075527</v>
      </c>
      <c r="X112">
        <v>888903</v>
      </c>
      <c r="Z112">
        <v>186624</v>
      </c>
    </row>
    <row r="113" spans="2:26" hidden="1" x14ac:dyDescent="0.35">
      <c r="B113" t="s">
        <v>30</v>
      </c>
      <c r="C113" t="s">
        <v>31</v>
      </c>
      <c r="D113" s="1">
        <v>44470</v>
      </c>
      <c r="E113" t="s">
        <v>32</v>
      </c>
      <c r="F113" t="s">
        <v>33</v>
      </c>
      <c r="G113" t="s">
        <v>34</v>
      </c>
      <c r="H113">
        <v>7263</v>
      </c>
      <c r="J113">
        <v>0</v>
      </c>
      <c r="L113">
        <v>7263</v>
      </c>
      <c r="N113">
        <v>10581</v>
      </c>
      <c r="P113">
        <v>2975</v>
      </c>
      <c r="R113">
        <v>13556</v>
      </c>
      <c r="T113">
        <v>737998</v>
      </c>
      <c r="V113">
        <v>1077703</v>
      </c>
      <c r="X113">
        <v>890722</v>
      </c>
      <c r="Z113">
        <v>186981</v>
      </c>
    </row>
    <row r="114" spans="2:26" hidden="1" x14ac:dyDescent="0.35">
      <c r="B114" t="s">
        <v>30</v>
      </c>
      <c r="C114" t="s">
        <v>31</v>
      </c>
      <c r="D114" s="1">
        <v>44501</v>
      </c>
      <c r="E114" t="s">
        <v>32</v>
      </c>
      <c r="F114" t="s">
        <v>35</v>
      </c>
      <c r="G114" t="s">
        <v>32</v>
      </c>
      <c r="H114">
        <v>6940</v>
      </c>
      <c r="J114">
        <v>0</v>
      </c>
      <c r="L114">
        <v>6940</v>
      </c>
      <c r="N114">
        <v>9038</v>
      </c>
      <c r="P114">
        <v>2816</v>
      </c>
      <c r="R114">
        <v>11854</v>
      </c>
      <c r="T114">
        <v>739882</v>
      </c>
      <c r="V114">
        <v>1081282</v>
      </c>
      <c r="X114">
        <v>893902</v>
      </c>
      <c r="Z114">
        <v>187380</v>
      </c>
    </row>
    <row r="115" spans="2:26" hidden="1" x14ac:dyDescent="0.35">
      <c r="B115" t="s">
        <v>30</v>
      </c>
      <c r="C115" t="s">
        <v>31</v>
      </c>
      <c r="D115" s="1">
        <v>44501</v>
      </c>
      <c r="E115" t="s">
        <v>32</v>
      </c>
      <c r="F115" t="s">
        <v>33</v>
      </c>
      <c r="G115" t="s">
        <v>34</v>
      </c>
      <c r="H115">
        <v>6940</v>
      </c>
      <c r="J115">
        <v>0</v>
      </c>
      <c r="L115">
        <v>6940</v>
      </c>
      <c r="N115">
        <v>9038</v>
      </c>
      <c r="P115">
        <v>2816</v>
      </c>
      <c r="R115">
        <v>11854</v>
      </c>
      <c r="T115">
        <v>741380</v>
      </c>
      <c r="V115">
        <v>1084743</v>
      </c>
      <c r="X115">
        <v>896755</v>
      </c>
      <c r="Z115">
        <v>187988</v>
      </c>
    </row>
    <row r="116" spans="2:26" hidden="1" x14ac:dyDescent="0.35">
      <c r="B116" t="s">
        <v>30</v>
      </c>
      <c r="C116" t="s">
        <v>31</v>
      </c>
      <c r="D116" s="1">
        <v>44531</v>
      </c>
      <c r="E116" t="s">
        <v>32</v>
      </c>
      <c r="F116" t="s">
        <v>35</v>
      </c>
      <c r="G116" t="s">
        <v>32</v>
      </c>
      <c r="H116">
        <v>6659</v>
      </c>
      <c r="J116">
        <v>0</v>
      </c>
      <c r="L116">
        <v>6659</v>
      </c>
      <c r="N116">
        <v>9251</v>
      </c>
      <c r="P116">
        <v>2644</v>
      </c>
      <c r="R116">
        <v>11895</v>
      </c>
      <c r="T116">
        <v>743492</v>
      </c>
      <c r="V116">
        <v>1088915</v>
      </c>
      <c r="X116">
        <v>900599</v>
      </c>
      <c r="Z116">
        <v>188316</v>
      </c>
    </row>
    <row r="117" spans="2:26" hidden="1" x14ac:dyDescent="0.35">
      <c r="B117" t="s">
        <v>30</v>
      </c>
      <c r="C117" t="s">
        <v>31</v>
      </c>
      <c r="D117" s="1">
        <v>44531</v>
      </c>
      <c r="E117" t="s">
        <v>32</v>
      </c>
      <c r="F117" t="s">
        <v>33</v>
      </c>
      <c r="G117" t="s">
        <v>34</v>
      </c>
      <c r="H117">
        <v>6659</v>
      </c>
      <c r="J117">
        <v>0</v>
      </c>
      <c r="L117">
        <v>6659</v>
      </c>
      <c r="N117">
        <v>9251</v>
      </c>
      <c r="P117">
        <v>2644</v>
      </c>
      <c r="R117">
        <v>11895</v>
      </c>
      <c r="T117">
        <v>744769</v>
      </c>
      <c r="V117">
        <v>1091996</v>
      </c>
      <c r="X117">
        <v>903222</v>
      </c>
      <c r="Z117">
        <v>188774</v>
      </c>
    </row>
    <row r="118" spans="2:26" hidden="1" x14ac:dyDescent="0.35">
      <c r="B118" t="s">
        <v>30</v>
      </c>
      <c r="C118" t="s">
        <v>31</v>
      </c>
      <c r="D118" s="1">
        <v>44562</v>
      </c>
      <c r="E118" t="s">
        <v>32</v>
      </c>
      <c r="F118" t="s">
        <v>35</v>
      </c>
      <c r="G118" t="s">
        <v>32</v>
      </c>
      <c r="H118">
        <v>7331</v>
      </c>
      <c r="J118">
        <v>0</v>
      </c>
      <c r="L118">
        <v>7331</v>
      </c>
      <c r="N118">
        <v>9514</v>
      </c>
      <c r="P118">
        <v>2776</v>
      </c>
      <c r="R118">
        <v>12290</v>
      </c>
      <c r="T118">
        <v>747188</v>
      </c>
      <c r="V118">
        <v>1097076</v>
      </c>
      <c r="X118">
        <v>907658</v>
      </c>
      <c r="Z118">
        <v>189418</v>
      </c>
    </row>
    <row r="119" spans="2:26" hidden="1" x14ac:dyDescent="0.35">
      <c r="B119" t="s">
        <v>30</v>
      </c>
      <c r="C119" t="s">
        <v>31</v>
      </c>
      <c r="D119" s="1">
        <v>44562</v>
      </c>
      <c r="E119" t="s">
        <v>32</v>
      </c>
      <c r="F119" t="s">
        <v>33</v>
      </c>
      <c r="G119" t="s">
        <v>34</v>
      </c>
      <c r="H119">
        <v>7331</v>
      </c>
      <c r="J119">
        <v>0</v>
      </c>
      <c r="L119">
        <v>7331</v>
      </c>
      <c r="N119">
        <v>9514</v>
      </c>
      <c r="P119">
        <v>2776</v>
      </c>
      <c r="R119">
        <v>12290</v>
      </c>
      <c r="T119">
        <v>748341</v>
      </c>
      <c r="V119">
        <v>1099586</v>
      </c>
      <c r="X119">
        <v>909615</v>
      </c>
      <c r="Z119">
        <v>189971</v>
      </c>
    </row>
    <row r="120" spans="2:26" hidden="1" x14ac:dyDescent="0.35">
      <c r="B120" t="s">
        <v>30</v>
      </c>
      <c r="C120" t="s">
        <v>31</v>
      </c>
      <c r="D120" s="1">
        <v>44593</v>
      </c>
      <c r="E120" t="s">
        <v>32</v>
      </c>
      <c r="F120" t="s">
        <v>35</v>
      </c>
      <c r="G120" t="s">
        <v>32</v>
      </c>
      <c r="H120">
        <v>6650</v>
      </c>
      <c r="J120">
        <v>0</v>
      </c>
      <c r="L120">
        <v>6650</v>
      </c>
      <c r="N120">
        <v>9032</v>
      </c>
      <c r="P120">
        <v>2585</v>
      </c>
      <c r="R120">
        <v>11617</v>
      </c>
      <c r="T120">
        <v>749420</v>
      </c>
      <c r="V120">
        <v>1101645</v>
      </c>
      <c r="X120">
        <v>911521</v>
      </c>
      <c r="Z120">
        <v>190124</v>
      </c>
    </row>
    <row r="121" spans="2:26" hidden="1" x14ac:dyDescent="0.35">
      <c r="B121" t="s">
        <v>30</v>
      </c>
      <c r="C121" t="s">
        <v>31</v>
      </c>
      <c r="D121" s="1">
        <v>44593</v>
      </c>
      <c r="E121" t="s">
        <v>32</v>
      </c>
      <c r="F121" t="s">
        <v>33</v>
      </c>
      <c r="G121" t="s">
        <v>34</v>
      </c>
      <c r="H121">
        <v>6650</v>
      </c>
      <c r="J121">
        <v>0</v>
      </c>
      <c r="L121">
        <v>6650</v>
      </c>
      <c r="N121">
        <v>9032</v>
      </c>
      <c r="P121">
        <v>2585</v>
      </c>
      <c r="R121">
        <v>11617</v>
      </c>
      <c r="T121">
        <v>751117</v>
      </c>
      <c r="V121">
        <v>1105544</v>
      </c>
      <c r="X121">
        <v>914715</v>
      </c>
      <c r="Z121">
        <v>190829</v>
      </c>
    </row>
    <row r="122" spans="2:26" hidden="1" x14ac:dyDescent="0.35">
      <c r="B122" t="s">
        <v>30</v>
      </c>
      <c r="C122" t="s">
        <v>31</v>
      </c>
      <c r="D122" s="1">
        <v>44621</v>
      </c>
      <c r="E122" t="s">
        <v>32</v>
      </c>
      <c r="F122" t="s">
        <v>35</v>
      </c>
      <c r="G122" t="s">
        <v>32</v>
      </c>
      <c r="H122">
        <v>7387</v>
      </c>
      <c r="J122">
        <v>0</v>
      </c>
      <c r="L122">
        <v>7387</v>
      </c>
      <c r="N122">
        <v>10174</v>
      </c>
      <c r="P122">
        <v>2905</v>
      </c>
      <c r="R122">
        <v>13079</v>
      </c>
      <c r="T122">
        <v>752115</v>
      </c>
      <c r="V122">
        <v>1107306</v>
      </c>
      <c r="X122">
        <v>916374</v>
      </c>
      <c r="Z122">
        <v>190932</v>
      </c>
    </row>
    <row r="123" spans="2:26" hidden="1" x14ac:dyDescent="0.35">
      <c r="B123" t="s">
        <v>30</v>
      </c>
      <c r="C123" t="s">
        <v>31</v>
      </c>
      <c r="D123" s="1">
        <v>44621</v>
      </c>
      <c r="E123" t="s">
        <v>32</v>
      </c>
      <c r="F123" t="s">
        <v>33</v>
      </c>
      <c r="G123" t="s">
        <v>34</v>
      </c>
      <c r="H123">
        <v>7387</v>
      </c>
      <c r="J123">
        <v>0</v>
      </c>
      <c r="L123">
        <v>7387</v>
      </c>
      <c r="N123">
        <v>10174</v>
      </c>
      <c r="P123">
        <v>2905</v>
      </c>
      <c r="R123">
        <v>13079</v>
      </c>
      <c r="T123">
        <v>753958</v>
      </c>
      <c r="V123">
        <v>1111770</v>
      </c>
      <c r="X123">
        <v>920105</v>
      </c>
      <c r="Z123">
        <v>191665</v>
      </c>
    </row>
    <row r="124" spans="2:26" hidden="1" x14ac:dyDescent="0.35">
      <c r="B124" t="s">
        <v>30</v>
      </c>
      <c r="C124" t="s">
        <v>31</v>
      </c>
      <c r="D124" s="1">
        <v>44652</v>
      </c>
      <c r="E124" t="s">
        <v>32</v>
      </c>
      <c r="F124" t="s">
        <v>35</v>
      </c>
      <c r="G124" t="s">
        <v>32</v>
      </c>
      <c r="H124">
        <v>6588</v>
      </c>
      <c r="J124">
        <v>0</v>
      </c>
      <c r="L124">
        <v>6588</v>
      </c>
      <c r="N124">
        <v>9038</v>
      </c>
      <c r="P124">
        <v>3110</v>
      </c>
      <c r="R124">
        <v>12148</v>
      </c>
      <c r="T124">
        <v>754983</v>
      </c>
      <c r="V124">
        <v>1113998</v>
      </c>
      <c r="X124">
        <v>922512</v>
      </c>
      <c r="Z124">
        <v>191486</v>
      </c>
    </row>
    <row r="125" spans="2:26" hidden="1" x14ac:dyDescent="0.35">
      <c r="B125" t="s">
        <v>30</v>
      </c>
      <c r="C125" t="s">
        <v>31</v>
      </c>
      <c r="D125" s="1">
        <v>44652</v>
      </c>
      <c r="E125" t="s">
        <v>32</v>
      </c>
      <c r="F125" t="s">
        <v>33</v>
      </c>
      <c r="G125" t="s">
        <v>34</v>
      </c>
      <c r="H125">
        <v>6588</v>
      </c>
      <c r="J125">
        <v>0</v>
      </c>
      <c r="L125">
        <v>6588</v>
      </c>
      <c r="N125">
        <v>9038</v>
      </c>
      <c r="P125">
        <v>3110</v>
      </c>
      <c r="R125">
        <v>12148</v>
      </c>
      <c r="T125">
        <v>756371</v>
      </c>
      <c r="V125">
        <v>1117611</v>
      </c>
      <c r="X125">
        <v>925610</v>
      </c>
      <c r="Z125">
        <v>192001</v>
      </c>
    </row>
    <row r="126" spans="2:26" hidden="1" x14ac:dyDescent="0.35">
      <c r="B126" t="s">
        <v>30</v>
      </c>
      <c r="C126" t="s">
        <v>31</v>
      </c>
      <c r="D126" s="1">
        <v>44682</v>
      </c>
      <c r="E126" t="s">
        <v>32</v>
      </c>
      <c r="F126" t="s">
        <v>35</v>
      </c>
      <c r="G126" t="s">
        <v>32</v>
      </c>
      <c r="H126">
        <v>6906</v>
      </c>
      <c r="J126">
        <v>0</v>
      </c>
      <c r="L126">
        <v>6906</v>
      </c>
      <c r="N126">
        <v>9231</v>
      </c>
      <c r="P126">
        <v>2978</v>
      </c>
      <c r="R126">
        <v>12209</v>
      </c>
      <c r="T126">
        <v>757646</v>
      </c>
      <c r="V126">
        <v>1120053</v>
      </c>
      <c r="X126">
        <v>927926</v>
      </c>
      <c r="Z126">
        <v>192127</v>
      </c>
    </row>
    <row r="127" spans="2:26" hidden="1" x14ac:dyDescent="0.35">
      <c r="B127" t="s">
        <v>30</v>
      </c>
      <c r="C127" t="s">
        <v>31</v>
      </c>
      <c r="D127" s="1">
        <v>44682</v>
      </c>
      <c r="E127" t="s">
        <v>32</v>
      </c>
      <c r="F127" t="s">
        <v>33</v>
      </c>
      <c r="G127" t="s">
        <v>34</v>
      </c>
      <c r="H127">
        <v>6906</v>
      </c>
      <c r="J127">
        <v>0</v>
      </c>
      <c r="L127">
        <v>6906</v>
      </c>
      <c r="N127">
        <v>9231</v>
      </c>
      <c r="P127">
        <v>2978</v>
      </c>
      <c r="R127">
        <v>12209</v>
      </c>
      <c r="T127">
        <v>759181</v>
      </c>
      <c r="V127">
        <v>1124220</v>
      </c>
      <c r="X127">
        <v>931468</v>
      </c>
      <c r="Z127">
        <v>192752</v>
      </c>
    </row>
    <row r="128" spans="2:26" hidden="1" x14ac:dyDescent="0.35">
      <c r="B128" t="s">
        <v>30</v>
      </c>
      <c r="C128" t="s">
        <v>31</v>
      </c>
      <c r="D128" s="1">
        <v>44713</v>
      </c>
      <c r="E128" t="s">
        <v>32</v>
      </c>
      <c r="F128" t="s">
        <v>35</v>
      </c>
      <c r="G128" t="s">
        <v>32</v>
      </c>
      <c r="H128">
        <v>7031</v>
      </c>
      <c r="J128">
        <v>0</v>
      </c>
      <c r="L128">
        <v>7031</v>
      </c>
      <c r="N128">
        <v>9167</v>
      </c>
      <c r="P128">
        <v>3110</v>
      </c>
      <c r="R128">
        <v>12277</v>
      </c>
      <c r="T128">
        <v>760238</v>
      </c>
      <c r="V128">
        <v>1126491</v>
      </c>
      <c r="X128">
        <v>933489</v>
      </c>
      <c r="Z128">
        <v>193002</v>
      </c>
    </row>
    <row r="129" spans="2:26" hidden="1" x14ac:dyDescent="0.35">
      <c r="B129" t="s">
        <v>30</v>
      </c>
      <c r="C129" t="s">
        <v>31</v>
      </c>
      <c r="D129" s="1">
        <v>44713</v>
      </c>
      <c r="E129" t="s">
        <v>32</v>
      </c>
      <c r="F129" t="s">
        <v>33</v>
      </c>
      <c r="G129" t="s">
        <v>34</v>
      </c>
      <c r="H129">
        <v>7031</v>
      </c>
      <c r="J129">
        <v>0</v>
      </c>
      <c r="L129">
        <v>7031</v>
      </c>
      <c r="N129">
        <v>9167</v>
      </c>
      <c r="P129">
        <v>3110</v>
      </c>
      <c r="R129">
        <v>12277</v>
      </c>
      <c r="T129">
        <v>762134</v>
      </c>
      <c r="V129">
        <v>1131459</v>
      </c>
      <c r="X129">
        <v>937870</v>
      </c>
      <c r="Z129">
        <v>193589</v>
      </c>
    </row>
    <row r="130" spans="2:26" hidden="1" x14ac:dyDescent="0.35">
      <c r="B130" t="s">
        <v>30</v>
      </c>
      <c r="C130" t="s">
        <v>31</v>
      </c>
      <c r="D130" s="1">
        <v>44743</v>
      </c>
      <c r="E130" t="s">
        <v>32</v>
      </c>
      <c r="F130" t="s">
        <v>35</v>
      </c>
      <c r="G130" t="s">
        <v>32</v>
      </c>
      <c r="H130">
        <v>7174</v>
      </c>
      <c r="J130">
        <v>0</v>
      </c>
      <c r="L130">
        <v>7174</v>
      </c>
      <c r="N130">
        <v>9740</v>
      </c>
      <c r="P130">
        <v>3017</v>
      </c>
      <c r="R130">
        <v>12757</v>
      </c>
      <c r="T130">
        <v>763894</v>
      </c>
      <c r="V130">
        <v>1135431</v>
      </c>
      <c r="X130">
        <v>941584</v>
      </c>
      <c r="Z130">
        <v>193847</v>
      </c>
    </row>
    <row r="131" spans="2:26" hidden="1" x14ac:dyDescent="0.35">
      <c r="B131" t="s">
        <v>30</v>
      </c>
      <c r="C131" t="s">
        <v>31</v>
      </c>
      <c r="D131" s="1">
        <v>44743</v>
      </c>
      <c r="E131" t="s">
        <v>32</v>
      </c>
      <c r="F131" t="s">
        <v>33</v>
      </c>
      <c r="G131" t="s">
        <v>34</v>
      </c>
      <c r="H131">
        <v>7174</v>
      </c>
      <c r="J131">
        <v>0</v>
      </c>
      <c r="L131">
        <v>7174</v>
      </c>
      <c r="N131">
        <v>9740</v>
      </c>
      <c r="P131">
        <v>3017</v>
      </c>
      <c r="R131">
        <v>12757</v>
      </c>
      <c r="T131">
        <v>765240</v>
      </c>
      <c r="V131">
        <v>1138406</v>
      </c>
      <c r="X131">
        <v>944037</v>
      </c>
      <c r="Z131">
        <v>194369</v>
      </c>
    </row>
    <row r="132" spans="2:26" hidden="1" x14ac:dyDescent="0.35">
      <c r="B132" t="s">
        <v>30</v>
      </c>
      <c r="C132" t="s">
        <v>31</v>
      </c>
      <c r="D132" s="1">
        <v>44774</v>
      </c>
      <c r="E132" t="s">
        <v>32</v>
      </c>
      <c r="F132" t="s">
        <v>35</v>
      </c>
      <c r="G132" t="s">
        <v>32</v>
      </c>
      <c r="H132">
        <v>8413</v>
      </c>
      <c r="J132">
        <v>0</v>
      </c>
      <c r="L132">
        <v>8413</v>
      </c>
      <c r="N132">
        <v>10794</v>
      </c>
      <c r="P132">
        <v>3255</v>
      </c>
      <c r="R132">
        <v>14049</v>
      </c>
      <c r="T132">
        <v>766685</v>
      </c>
      <c r="V132">
        <v>1141153</v>
      </c>
      <c r="X132">
        <v>946510</v>
      </c>
      <c r="Z132">
        <v>194643</v>
      </c>
    </row>
    <row r="133" spans="2:26" hidden="1" x14ac:dyDescent="0.35">
      <c r="B133" t="s">
        <v>30</v>
      </c>
      <c r="C133" t="s">
        <v>31</v>
      </c>
      <c r="D133" s="1">
        <v>44774</v>
      </c>
      <c r="E133" t="s">
        <v>32</v>
      </c>
      <c r="F133" t="s">
        <v>33</v>
      </c>
      <c r="G133" t="s">
        <v>34</v>
      </c>
      <c r="H133">
        <v>8413</v>
      </c>
      <c r="J133">
        <v>0</v>
      </c>
      <c r="L133">
        <v>8413</v>
      </c>
      <c r="N133">
        <v>10794</v>
      </c>
      <c r="P133">
        <v>3255</v>
      </c>
      <c r="R133">
        <v>14049</v>
      </c>
      <c r="T133">
        <v>768824</v>
      </c>
      <c r="V133">
        <v>1145553</v>
      </c>
      <c r="X133">
        <v>950124</v>
      </c>
      <c r="Z133">
        <v>195429</v>
      </c>
    </row>
    <row r="134" spans="2:26" hidden="1" x14ac:dyDescent="0.35">
      <c r="B134" t="s">
        <v>30</v>
      </c>
      <c r="C134" t="s">
        <v>31</v>
      </c>
      <c r="D134" s="1">
        <v>44805</v>
      </c>
      <c r="E134" t="s">
        <v>32</v>
      </c>
      <c r="F134" t="s">
        <v>35</v>
      </c>
      <c r="G134" t="s">
        <v>32</v>
      </c>
      <c r="H134">
        <v>7053</v>
      </c>
      <c r="J134">
        <v>0</v>
      </c>
      <c r="L134">
        <v>7053</v>
      </c>
      <c r="N134">
        <v>9188</v>
      </c>
      <c r="P134">
        <v>2737</v>
      </c>
      <c r="R134">
        <v>11925</v>
      </c>
      <c r="T134">
        <v>769836</v>
      </c>
      <c r="V134">
        <v>1147539</v>
      </c>
      <c r="X134">
        <v>952122</v>
      </c>
      <c r="Z134">
        <v>195417</v>
      </c>
    </row>
    <row r="135" spans="2:26" hidden="1" x14ac:dyDescent="0.35">
      <c r="B135" t="s">
        <v>30</v>
      </c>
      <c r="C135" t="s">
        <v>31</v>
      </c>
      <c r="D135" s="1">
        <v>44805</v>
      </c>
      <c r="E135" t="s">
        <v>32</v>
      </c>
      <c r="F135" t="s">
        <v>33</v>
      </c>
      <c r="G135" t="s">
        <v>34</v>
      </c>
      <c r="H135">
        <v>7053</v>
      </c>
      <c r="J135">
        <v>0</v>
      </c>
      <c r="L135">
        <v>7053</v>
      </c>
      <c r="N135">
        <v>9188</v>
      </c>
      <c r="P135">
        <v>2737</v>
      </c>
      <c r="R135">
        <v>11925</v>
      </c>
      <c r="T135">
        <v>772120</v>
      </c>
      <c r="V135">
        <v>1152359</v>
      </c>
      <c r="X135">
        <v>956095</v>
      </c>
      <c r="Z135">
        <v>196264</v>
      </c>
    </row>
    <row r="136" spans="2:26" hidden="1" x14ac:dyDescent="0.35">
      <c r="B136" t="s">
        <v>30</v>
      </c>
      <c r="C136" t="s">
        <v>31</v>
      </c>
      <c r="D136" s="1">
        <v>44835</v>
      </c>
      <c r="E136" t="s">
        <v>32</v>
      </c>
      <c r="F136" t="s">
        <v>35</v>
      </c>
      <c r="G136" t="s">
        <v>32</v>
      </c>
      <c r="H136">
        <v>6981</v>
      </c>
      <c r="J136">
        <v>0</v>
      </c>
      <c r="L136">
        <v>6981</v>
      </c>
      <c r="N136">
        <v>8635</v>
      </c>
      <c r="P136">
        <v>2858</v>
      </c>
      <c r="R136">
        <v>11493</v>
      </c>
      <c r="T136">
        <v>773010</v>
      </c>
      <c r="V136">
        <v>1154492</v>
      </c>
      <c r="X136">
        <v>958332</v>
      </c>
      <c r="Z136">
        <v>196160</v>
      </c>
    </row>
    <row r="137" spans="2:26" hidden="1" x14ac:dyDescent="0.35">
      <c r="B137" t="s">
        <v>30</v>
      </c>
      <c r="C137" t="s">
        <v>31</v>
      </c>
      <c r="D137" s="1">
        <v>44835</v>
      </c>
      <c r="E137" t="s">
        <v>32</v>
      </c>
      <c r="F137" t="s">
        <v>33</v>
      </c>
      <c r="G137" t="s">
        <v>34</v>
      </c>
      <c r="H137">
        <v>6981</v>
      </c>
      <c r="J137">
        <v>0</v>
      </c>
      <c r="L137">
        <v>6981</v>
      </c>
      <c r="N137">
        <v>8635</v>
      </c>
      <c r="P137">
        <v>2858</v>
      </c>
      <c r="R137">
        <v>11493</v>
      </c>
      <c r="T137">
        <v>774641</v>
      </c>
      <c r="V137">
        <v>1158232</v>
      </c>
      <c r="X137">
        <v>961501</v>
      </c>
      <c r="Z137">
        <v>196731</v>
      </c>
    </row>
    <row r="138" spans="2:26" hidden="1" x14ac:dyDescent="0.35">
      <c r="B138" t="s">
        <v>30</v>
      </c>
      <c r="C138" t="s">
        <v>31</v>
      </c>
      <c r="D138" s="1">
        <v>44866</v>
      </c>
      <c r="E138" t="s">
        <v>32</v>
      </c>
      <c r="F138" t="s">
        <v>35</v>
      </c>
      <c r="G138" t="s">
        <v>32</v>
      </c>
      <c r="H138">
        <v>6863</v>
      </c>
      <c r="J138">
        <v>0</v>
      </c>
      <c r="L138">
        <v>6863</v>
      </c>
      <c r="N138">
        <v>8343</v>
      </c>
      <c r="P138">
        <v>2760</v>
      </c>
      <c r="R138">
        <v>11103</v>
      </c>
      <c r="T138">
        <v>775971</v>
      </c>
      <c r="V138">
        <v>1161239</v>
      </c>
      <c r="X138">
        <v>964161</v>
      </c>
      <c r="Z138">
        <v>197078</v>
      </c>
    </row>
    <row r="139" spans="2:26" hidden="1" x14ac:dyDescent="0.35">
      <c r="B139" t="s">
        <v>30</v>
      </c>
      <c r="C139" t="s">
        <v>31</v>
      </c>
      <c r="D139" s="1">
        <v>44866</v>
      </c>
      <c r="E139" t="s">
        <v>32</v>
      </c>
      <c r="F139" t="s">
        <v>33</v>
      </c>
      <c r="G139" t="s">
        <v>34</v>
      </c>
      <c r="H139">
        <v>6863</v>
      </c>
      <c r="J139">
        <v>0</v>
      </c>
      <c r="L139">
        <v>6863</v>
      </c>
      <c r="N139">
        <v>8343</v>
      </c>
      <c r="P139">
        <v>2760</v>
      </c>
      <c r="R139">
        <v>11103</v>
      </c>
      <c r="T139">
        <v>777629</v>
      </c>
      <c r="V139">
        <v>1164978</v>
      </c>
      <c r="X139">
        <v>967142</v>
      </c>
      <c r="Z139">
        <v>197836</v>
      </c>
    </row>
    <row r="140" spans="2:26" hidden="1" x14ac:dyDescent="0.35">
      <c r="B140" t="s">
        <v>30</v>
      </c>
      <c r="C140" t="s">
        <v>31</v>
      </c>
      <c r="D140" s="1">
        <v>44896</v>
      </c>
      <c r="E140" t="s">
        <v>32</v>
      </c>
      <c r="F140" t="s">
        <v>35</v>
      </c>
      <c r="G140" t="s">
        <v>32</v>
      </c>
      <c r="H140">
        <v>6362</v>
      </c>
      <c r="J140">
        <v>0</v>
      </c>
      <c r="L140">
        <v>6362</v>
      </c>
      <c r="N140">
        <v>8541</v>
      </c>
      <c r="P140">
        <v>2594</v>
      </c>
      <c r="R140">
        <v>11135</v>
      </c>
      <c r="T140">
        <v>778775</v>
      </c>
      <c r="V140">
        <v>1167685</v>
      </c>
      <c r="X140">
        <v>969947</v>
      </c>
      <c r="Z140">
        <v>197738</v>
      </c>
    </row>
    <row r="141" spans="2:26" hidden="1" x14ac:dyDescent="0.35">
      <c r="B141" t="s">
        <v>30</v>
      </c>
      <c r="C141" t="s">
        <v>31</v>
      </c>
      <c r="D141" s="1">
        <v>44896</v>
      </c>
      <c r="E141" t="s">
        <v>32</v>
      </c>
      <c r="F141" t="s">
        <v>33</v>
      </c>
      <c r="G141" t="s">
        <v>34</v>
      </c>
      <c r="H141">
        <v>6362</v>
      </c>
      <c r="J141">
        <v>0</v>
      </c>
      <c r="L141">
        <v>6362</v>
      </c>
      <c r="N141">
        <v>8541</v>
      </c>
      <c r="P141">
        <v>2594</v>
      </c>
      <c r="R141">
        <v>11135</v>
      </c>
      <c r="T141">
        <v>780261</v>
      </c>
      <c r="V141">
        <v>1171540</v>
      </c>
      <c r="X141">
        <v>973142</v>
      </c>
      <c r="Z141">
        <v>198398</v>
      </c>
    </row>
    <row r="142" spans="2:26" hidden="1" x14ac:dyDescent="0.35">
      <c r="B142" t="s">
        <v>30</v>
      </c>
      <c r="C142" t="s">
        <v>31</v>
      </c>
      <c r="D142" s="1">
        <v>44927</v>
      </c>
      <c r="E142" t="s">
        <v>32</v>
      </c>
      <c r="F142" t="s">
        <v>35</v>
      </c>
      <c r="G142" t="s">
        <v>32</v>
      </c>
      <c r="H142">
        <v>7463</v>
      </c>
      <c r="J142">
        <v>0</v>
      </c>
      <c r="L142">
        <v>7463</v>
      </c>
      <c r="N142">
        <v>9083</v>
      </c>
      <c r="P142">
        <v>2959</v>
      </c>
      <c r="R142">
        <v>12042</v>
      </c>
      <c r="T142">
        <v>781495</v>
      </c>
      <c r="V142">
        <v>1174486</v>
      </c>
      <c r="X142">
        <v>975740</v>
      </c>
      <c r="Z142">
        <v>198746</v>
      </c>
    </row>
    <row r="143" spans="2:26" hidden="1" x14ac:dyDescent="0.35">
      <c r="B143" t="s">
        <v>30</v>
      </c>
      <c r="C143" t="s">
        <v>31</v>
      </c>
      <c r="D143" s="1">
        <v>44927</v>
      </c>
      <c r="E143" t="s">
        <v>32</v>
      </c>
      <c r="F143" t="s">
        <v>33</v>
      </c>
      <c r="G143" t="s">
        <v>34</v>
      </c>
      <c r="H143">
        <v>7463</v>
      </c>
      <c r="J143">
        <v>0</v>
      </c>
      <c r="L143">
        <v>7463</v>
      </c>
      <c r="N143">
        <v>9083</v>
      </c>
      <c r="P143">
        <v>2959</v>
      </c>
      <c r="R143">
        <v>12042</v>
      </c>
      <c r="T143">
        <v>783315</v>
      </c>
      <c r="V143">
        <v>1178842</v>
      </c>
      <c r="X143">
        <v>979343</v>
      </c>
      <c r="Z143">
        <v>199499</v>
      </c>
    </row>
    <row r="144" spans="2:26" hidden="1" x14ac:dyDescent="0.35">
      <c r="B144" t="s">
        <v>30</v>
      </c>
      <c r="C144" t="s">
        <v>31</v>
      </c>
      <c r="D144" s="1">
        <v>44958</v>
      </c>
      <c r="E144" t="s">
        <v>32</v>
      </c>
      <c r="F144" t="s">
        <v>35</v>
      </c>
      <c r="G144" t="s">
        <v>32</v>
      </c>
      <c r="H144">
        <v>6814</v>
      </c>
      <c r="J144">
        <v>0</v>
      </c>
      <c r="L144">
        <v>6814</v>
      </c>
      <c r="N144">
        <v>8578</v>
      </c>
      <c r="P144">
        <v>2582</v>
      </c>
      <c r="R144">
        <v>11160</v>
      </c>
      <c r="T144">
        <v>783449</v>
      </c>
      <c r="V144">
        <v>1180059</v>
      </c>
      <c r="X144">
        <v>981159</v>
      </c>
      <c r="Z144">
        <v>198900</v>
      </c>
    </row>
    <row r="145" spans="2:26" hidden="1" x14ac:dyDescent="0.35">
      <c r="B145" t="s">
        <v>30</v>
      </c>
      <c r="C145" t="s">
        <v>31</v>
      </c>
      <c r="D145" s="1">
        <v>44958</v>
      </c>
      <c r="E145" t="s">
        <v>32</v>
      </c>
      <c r="F145" t="s">
        <v>33</v>
      </c>
      <c r="G145" t="s">
        <v>34</v>
      </c>
      <c r="H145">
        <v>6814</v>
      </c>
      <c r="J145">
        <v>0</v>
      </c>
      <c r="L145">
        <v>6814</v>
      </c>
      <c r="N145">
        <v>8578</v>
      </c>
      <c r="P145">
        <v>2582</v>
      </c>
      <c r="R145">
        <v>11160</v>
      </c>
      <c r="T145">
        <v>797981</v>
      </c>
      <c r="V145">
        <v>1197673</v>
      </c>
      <c r="X145">
        <v>993385</v>
      </c>
      <c r="Z145">
        <v>204288</v>
      </c>
    </row>
    <row r="146" spans="2:26" hidden="1" x14ac:dyDescent="0.35">
      <c r="B146" t="s">
        <v>30</v>
      </c>
      <c r="C146" t="s">
        <v>31</v>
      </c>
      <c r="D146" s="1">
        <v>44986</v>
      </c>
      <c r="E146" t="s">
        <v>32</v>
      </c>
      <c r="F146" t="s">
        <v>35</v>
      </c>
      <c r="G146" t="s">
        <v>32</v>
      </c>
      <c r="H146">
        <v>8100</v>
      </c>
      <c r="J146">
        <v>0</v>
      </c>
      <c r="L146">
        <v>8100</v>
      </c>
      <c r="N146">
        <v>10263</v>
      </c>
      <c r="P146">
        <v>3175</v>
      </c>
      <c r="R146">
        <v>13438</v>
      </c>
      <c r="T146">
        <v>799294</v>
      </c>
      <c r="V146">
        <v>1199212</v>
      </c>
      <c r="X146">
        <v>994685</v>
      </c>
      <c r="Z146">
        <v>204527</v>
      </c>
    </row>
    <row r="147" spans="2:26" hidden="1" x14ac:dyDescent="0.35">
      <c r="B147" t="s">
        <v>30</v>
      </c>
      <c r="C147" t="s">
        <v>31</v>
      </c>
      <c r="D147" s="1">
        <v>44986</v>
      </c>
      <c r="E147" t="s">
        <v>32</v>
      </c>
      <c r="F147" t="s">
        <v>33</v>
      </c>
      <c r="G147" t="s">
        <v>34</v>
      </c>
      <c r="H147">
        <v>8100</v>
      </c>
      <c r="J147">
        <v>0</v>
      </c>
      <c r="L147">
        <v>8100</v>
      </c>
      <c r="N147">
        <v>10263</v>
      </c>
      <c r="P147">
        <v>3175</v>
      </c>
      <c r="R147">
        <v>13438</v>
      </c>
      <c r="T147">
        <v>801731</v>
      </c>
      <c r="V147">
        <v>1205375</v>
      </c>
      <c r="X147">
        <v>999839</v>
      </c>
      <c r="Z147">
        <v>205536</v>
      </c>
    </row>
    <row r="148" spans="2:26" hidden="1" x14ac:dyDescent="0.35">
      <c r="B148" t="s">
        <v>30</v>
      </c>
      <c r="C148" t="s">
        <v>31</v>
      </c>
      <c r="D148" s="1">
        <v>45017</v>
      </c>
      <c r="E148" t="s">
        <v>32</v>
      </c>
      <c r="F148" t="s">
        <v>35</v>
      </c>
      <c r="G148" t="s">
        <v>32</v>
      </c>
      <c r="H148">
        <v>6928</v>
      </c>
      <c r="J148">
        <v>0</v>
      </c>
      <c r="L148">
        <v>6928</v>
      </c>
      <c r="N148">
        <v>9109</v>
      </c>
      <c r="P148">
        <v>2868</v>
      </c>
      <c r="R148">
        <v>11977</v>
      </c>
      <c r="T148">
        <v>802099</v>
      </c>
      <c r="V148">
        <v>1207025</v>
      </c>
      <c r="X148">
        <v>1001514</v>
      </c>
      <c r="Z148">
        <v>205511</v>
      </c>
    </row>
    <row r="149" spans="2:26" hidden="1" x14ac:dyDescent="0.35">
      <c r="B149" t="s">
        <v>30</v>
      </c>
      <c r="C149" t="s">
        <v>31</v>
      </c>
      <c r="D149" s="1">
        <v>45017</v>
      </c>
      <c r="E149" t="s">
        <v>32</v>
      </c>
      <c r="F149" t="s">
        <v>33</v>
      </c>
      <c r="G149" t="s">
        <v>34</v>
      </c>
      <c r="H149">
        <v>6928</v>
      </c>
      <c r="J149">
        <v>0</v>
      </c>
      <c r="L149">
        <v>6928</v>
      </c>
      <c r="N149">
        <v>9109</v>
      </c>
      <c r="P149">
        <v>2868</v>
      </c>
      <c r="R149">
        <v>11977</v>
      </c>
      <c r="T149">
        <v>803333</v>
      </c>
      <c r="V149">
        <v>1210198</v>
      </c>
      <c r="X149">
        <v>1004339</v>
      </c>
      <c r="Z149">
        <v>205859</v>
      </c>
    </row>
    <row r="150" spans="2:26" hidden="1" x14ac:dyDescent="0.35">
      <c r="B150" t="s">
        <v>30</v>
      </c>
      <c r="C150" t="s">
        <v>31</v>
      </c>
      <c r="D150" s="1">
        <v>45047</v>
      </c>
      <c r="E150" t="s">
        <v>32</v>
      </c>
      <c r="F150" t="s">
        <v>35</v>
      </c>
      <c r="G150" t="s">
        <v>32</v>
      </c>
      <c r="H150">
        <v>7406</v>
      </c>
      <c r="J150">
        <v>0</v>
      </c>
      <c r="L150">
        <v>7406</v>
      </c>
      <c r="N150">
        <v>9392</v>
      </c>
      <c r="P150">
        <v>2894</v>
      </c>
      <c r="R150">
        <v>12286</v>
      </c>
      <c r="T150">
        <v>796054</v>
      </c>
      <c r="V150">
        <v>1203853</v>
      </c>
      <c r="X150">
        <v>1005419</v>
      </c>
      <c r="Z150">
        <v>198434</v>
      </c>
    </row>
    <row r="151" spans="2:26" hidden="1" x14ac:dyDescent="0.35">
      <c r="B151" t="s">
        <v>30</v>
      </c>
      <c r="C151" t="s">
        <v>31</v>
      </c>
      <c r="D151" s="1">
        <v>45047</v>
      </c>
      <c r="E151" t="s">
        <v>32</v>
      </c>
      <c r="F151" t="s">
        <v>33</v>
      </c>
      <c r="G151" t="s">
        <v>34</v>
      </c>
      <c r="H151">
        <v>7406</v>
      </c>
      <c r="J151">
        <v>0</v>
      </c>
      <c r="L151">
        <v>7406</v>
      </c>
      <c r="N151">
        <v>9392</v>
      </c>
      <c r="P151">
        <v>2894</v>
      </c>
      <c r="R151">
        <v>12286</v>
      </c>
      <c r="T151">
        <v>797609</v>
      </c>
      <c r="V151">
        <v>1207604</v>
      </c>
      <c r="X151">
        <v>1008690</v>
      </c>
      <c r="Z151">
        <v>198914</v>
      </c>
    </row>
    <row r="152" spans="2:26" hidden="1" x14ac:dyDescent="0.35">
      <c r="B152" t="s">
        <v>30</v>
      </c>
      <c r="C152" t="s">
        <v>31</v>
      </c>
      <c r="D152" s="1">
        <v>45078</v>
      </c>
      <c r="E152" t="s">
        <v>32</v>
      </c>
      <c r="F152" t="s">
        <v>35</v>
      </c>
      <c r="G152" t="s">
        <v>32</v>
      </c>
      <c r="H152">
        <v>7631</v>
      </c>
      <c r="J152">
        <v>0</v>
      </c>
      <c r="L152">
        <v>7631</v>
      </c>
      <c r="N152">
        <v>9090</v>
      </c>
      <c r="P152">
        <v>3638</v>
      </c>
      <c r="R152">
        <v>12728</v>
      </c>
      <c r="T152">
        <v>798995</v>
      </c>
      <c r="V152">
        <v>1210025</v>
      </c>
      <c r="X152">
        <v>1010751</v>
      </c>
      <c r="Z152">
        <v>199274</v>
      </c>
    </row>
    <row r="153" spans="2:26" hidden="1" x14ac:dyDescent="0.35">
      <c r="B153" t="s">
        <v>30</v>
      </c>
      <c r="C153" t="s">
        <v>31</v>
      </c>
      <c r="D153" s="1">
        <v>45078</v>
      </c>
      <c r="E153" t="s">
        <v>32</v>
      </c>
      <c r="F153" t="s">
        <v>33</v>
      </c>
      <c r="G153" t="s">
        <v>34</v>
      </c>
      <c r="H153">
        <v>7631</v>
      </c>
      <c r="J153">
        <v>0</v>
      </c>
      <c r="L153">
        <v>7631</v>
      </c>
      <c r="N153">
        <v>9090</v>
      </c>
      <c r="P153">
        <v>3638</v>
      </c>
      <c r="R153">
        <v>12728</v>
      </c>
      <c r="T153">
        <v>800240</v>
      </c>
      <c r="V153">
        <v>1213189</v>
      </c>
      <c r="X153">
        <v>1013376</v>
      </c>
      <c r="Z153">
        <v>199813</v>
      </c>
    </row>
    <row r="154" spans="2:26" hidden="1" x14ac:dyDescent="0.35">
      <c r="B154" t="s">
        <v>30</v>
      </c>
      <c r="C154" t="s">
        <v>31</v>
      </c>
      <c r="D154" s="1">
        <v>45108</v>
      </c>
      <c r="E154" t="s">
        <v>32</v>
      </c>
      <c r="F154" t="s">
        <v>35</v>
      </c>
      <c r="G154" t="s">
        <v>32</v>
      </c>
      <c r="H154">
        <v>8563</v>
      </c>
      <c r="J154">
        <v>0</v>
      </c>
      <c r="L154">
        <v>8563</v>
      </c>
      <c r="N154">
        <v>9859</v>
      </c>
      <c r="P154">
        <v>4377</v>
      </c>
      <c r="R154">
        <v>14236</v>
      </c>
      <c r="T154">
        <v>783745</v>
      </c>
      <c r="V154">
        <v>1186358</v>
      </c>
      <c r="X154">
        <v>991018</v>
      </c>
      <c r="Z154">
        <v>195340</v>
      </c>
    </row>
    <row r="155" spans="2:26" hidden="1" x14ac:dyDescent="0.35">
      <c r="B155" t="s">
        <v>30</v>
      </c>
      <c r="C155" t="s">
        <v>31</v>
      </c>
      <c r="D155" s="1">
        <v>45108</v>
      </c>
      <c r="E155" t="s">
        <v>32</v>
      </c>
      <c r="F155" t="s">
        <v>33</v>
      </c>
      <c r="G155" t="s">
        <v>34</v>
      </c>
      <c r="H155">
        <v>8563</v>
      </c>
      <c r="J155">
        <v>0</v>
      </c>
      <c r="L155">
        <v>8563</v>
      </c>
      <c r="N155">
        <v>9859</v>
      </c>
      <c r="P155">
        <v>4377</v>
      </c>
      <c r="R155">
        <v>14236</v>
      </c>
      <c r="T155">
        <v>787444</v>
      </c>
      <c r="V155">
        <v>1192748</v>
      </c>
      <c r="X155">
        <v>996197</v>
      </c>
      <c r="Z155">
        <v>196551</v>
      </c>
    </row>
    <row r="156" spans="2:26" hidden="1" x14ac:dyDescent="0.35">
      <c r="B156" t="s">
        <v>30</v>
      </c>
      <c r="C156" t="s">
        <v>31</v>
      </c>
      <c r="D156" s="1">
        <v>45139</v>
      </c>
      <c r="E156" t="s">
        <v>32</v>
      </c>
      <c r="F156" t="s">
        <v>35</v>
      </c>
      <c r="G156" t="s">
        <v>32</v>
      </c>
      <c r="H156">
        <v>10422</v>
      </c>
      <c r="J156">
        <v>0</v>
      </c>
      <c r="L156">
        <v>10422</v>
      </c>
      <c r="N156">
        <v>11578</v>
      </c>
      <c r="P156">
        <v>6425</v>
      </c>
      <c r="R156">
        <v>18003</v>
      </c>
      <c r="T156">
        <v>768141</v>
      </c>
      <c r="V156">
        <v>1160998</v>
      </c>
      <c r="X156">
        <v>969344</v>
      </c>
      <c r="Z156">
        <v>191654</v>
      </c>
    </row>
    <row r="157" spans="2:26" hidden="1" x14ac:dyDescent="0.35">
      <c r="B157" t="s">
        <v>30</v>
      </c>
      <c r="C157" t="s">
        <v>31</v>
      </c>
      <c r="D157" s="1">
        <v>45139</v>
      </c>
      <c r="E157" t="s">
        <v>32</v>
      </c>
      <c r="F157" t="s">
        <v>33</v>
      </c>
      <c r="G157" t="s">
        <v>34</v>
      </c>
      <c r="H157">
        <v>10421</v>
      </c>
      <c r="J157">
        <v>0</v>
      </c>
      <c r="L157">
        <v>10421</v>
      </c>
      <c r="N157">
        <v>11578</v>
      </c>
      <c r="P157">
        <v>6425</v>
      </c>
      <c r="R157">
        <v>18003</v>
      </c>
      <c r="T157">
        <v>774176</v>
      </c>
      <c r="V157">
        <v>1170429</v>
      </c>
      <c r="X157">
        <v>976759</v>
      </c>
      <c r="Z157">
        <v>193670</v>
      </c>
    </row>
    <row r="158" spans="2:26" hidden="1" x14ac:dyDescent="0.35">
      <c r="B158" t="s">
        <v>30</v>
      </c>
      <c r="C158" t="s">
        <v>31</v>
      </c>
      <c r="D158" s="1">
        <v>45170</v>
      </c>
      <c r="E158" t="s">
        <v>32</v>
      </c>
      <c r="F158" t="s">
        <v>35</v>
      </c>
      <c r="G158" t="s">
        <v>32</v>
      </c>
      <c r="H158">
        <v>9221</v>
      </c>
      <c r="J158">
        <v>0</v>
      </c>
      <c r="L158">
        <v>9221</v>
      </c>
      <c r="N158">
        <v>10152</v>
      </c>
      <c r="P158">
        <v>5601</v>
      </c>
      <c r="R158">
        <v>15753</v>
      </c>
      <c r="T158">
        <v>757469</v>
      </c>
      <c r="V158">
        <v>1140780</v>
      </c>
      <c r="X158">
        <v>950933</v>
      </c>
      <c r="Z158">
        <v>189847</v>
      </c>
    </row>
    <row r="159" spans="2:26" hidden="1" x14ac:dyDescent="0.35">
      <c r="B159" t="s">
        <v>30</v>
      </c>
      <c r="C159" t="s">
        <v>31</v>
      </c>
      <c r="D159" s="1">
        <v>45170</v>
      </c>
      <c r="E159" t="s">
        <v>32</v>
      </c>
      <c r="F159" t="s">
        <v>33</v>
      </c>
      <c r="G159" t="s">
        <v>34</v>
      </c>
      <c r="H159">
        <v>9221</v>
      </c>
      <c r="J159">
        <v>0</v>
      </c>
      <c r="L159">
        <v>9221</v>
      </c>
      <c r="N159">
        <v>10152</v>
      </c>
      <c r="P159">
        <v>5601</v>
      </c>
      <c r="R159">
        <v>15753</v>
      </c>
      <c r="T159">
        <v>762539</v>
      </c>
      <c r="V159">
        <v>1148668</v>
      </c>
      <c r="X159">
        <v>957144</v>
      </c>
      <c r="Z159">
        <v>191524</v>
      </c>
    </row>
    <row r="160" spans="2:26" hidden="1" x14ac:dyDescent="0.35">
      <c r="B160" t="s">
        <v>30</v>
      </c>
      <c r="C160" t="s">
        <v>31</v>
      </c>
      <c r="D160" s="1">
        <v>45200</v>
      </c>
      <c r="E160" t="s">
        <v>32</v>
      </c>
      <c r="F160" t="s">
        <v>35</v>
      </c>
      <c r="G160" t="s">
        <v>32</v>
      </c>
      <c r="H160">
        <v>10213</v>
      </c>
      <c r="J160">
        <v>0</v>
      </c>
      <c r="L160">
        <v>10213</v>
      </c>
      <c r="N160">
        <v>10593</v>
      </c>
      <c r="P160">
        <v>5993</v>
      </c>
      <c r="R160">
        <v>16586</v>
      </c>
      <c r="T160">
        <v>747525</v>
      </c>
      <c r="V160">
        <v>1123313</v>
      </c>
      <c r="X160">
        <v>934989</v>
      </c>
      <c r="Z160">
        <v>188324</v>
      </c>
    </row>
    <row r="161" spans="2:26" hidden="1" x14ac:dyDescent="0.35">
      <c r="B161" t="s">
        <v>30</v>
      </c>
      <c r="C161" t="s">
        <v>31</v>
      </c>
      <c r="D161" s="1">
        <v>45200</v>
      </c>
      <c r="E161" t="s">
        <v>32</v>
      </c>
      <c r="F161" t="s">
        <v>33</v>
      </c>
      <c r="G161" t="s">
        <v>34</v>
      </c>
      <c r="H161">
        <v>10213</v>
      </c>
      <c r="J161">
        <v>0</v>
      </c>
      <c r="L161">
        <v>10213</v>
      </c>
      <c r="N161">
        <v>10593</v>
      </c>
      <c r="P161">
        <v>5993</v>
      </c>
      <c r="R161">
        <v>16586</v>
      </c>
      <c r="T161">
        <v>752632</v>
      </c>
      <c r="V161">
        <v>1130746</v>
      </c>
      <c r="X161">
        <v>940964</v>
      </c>
      <c r="Z161">
        <v>189782</v>
      </c>
    </row>
    <row r="162" spans="2:26" hidden="1" x14ac:dyDescent="0.35">
      <c r="B162" t="s">
        <v>30</v>
      </c>
      <c r="C162" t="s">
        <v>31</v>
      </c>
      <c r="D162" s="1">
        <v>45231</v>
      </c>
      <c r="E162" t="s">
        <v>32</v>
      </c>
      <c r="F162" t="s">
        <v>35</v>
      </c>
      <c r="G162" t="s">
        <v>32</v>
      </c>
      <c r="H162">
        <v>9601</v>
      </c>
      <c r="J162">
        <v>0</v>
      </c>
      <c r="L162">
        <v>9601</v>
      </c>
      <c r="N162">
        <v>10299</v>
      </c>
      <c r="P162">
        <v>5741</v>
      </c>
      <c r="R162">
        <v>16040</v>
      </c>
      <c r="T162">
        <v>737693</v>
      </c>
      <c r="V162">
        <v>1102325</v>
      </c>
      <c r="X162">
        <v>916217</v>
      </c>
      <c r="Z162">
        <v>186108</v>
      </c>
    </row>
    <row r="163" spans="2:26" hidden="1" x14ac:dyDescent="0.35">
      <c r="B163" t="s">
        <v>30</v>
      </c>
      <c r="C163" t="s">
        <v>31</v>
      </c>
      <c r="D163" s="1">
        <v>45231</v>
      </c>
      <c r="E163" t="s">
        <v>32</v>
      </c>
      <c r="F163" t="s">
        <v>33</v>
      </c>
      <c r="G163" t="s">
        <v>34</v>
      </c>
      <c r="H163">
        <v>9601</v>
      </c>
      <c r="J163">
        <v>0</v>
      </c>
      <c r="L163">
        <v>9601</v>
      </c>
      <c r="N163">
        <v>10299</v>
      </c>
      <c r="P163">
        <v>5741</v>
      </c>
      <c r="R163">
        <v>16040</v>
      </c>
      <c r="T163">
        <v>743829</v>
      </c>
      <c r="V163">
        <v>1112175</v>
      </c>
      <c r="X163">
        <v>924203</v>
      </c>
      <c r="Z163">
        <v>187972</v>
      </c>
    </row>
    <row r="164" spans="2:26" hidden="1" x14ac:dyDescent="0.35">
      <c r="B164" t="s">
        <v>30</v>
      </c>
      <c r="C164" t="s">
        <v>31</v>
      </c>
      <c r="D164" s="1">
        <v>45261</v>
      </c>
      <c r="E164" t="s">
        <v>32</v>
      </c>
      <c r="F164" t="s">
        <v>35</v>
      </c>
      <c r="G164" t="s">
        <v>32</v>
      </c>
      <c r="H164">
        <v>8954</v>
      </c>
      <c r="J164">
        <v>0</v>
      </c>
      <c r="L164">
        <v>8954</v>
      </c>
      <c r="N164">
        <v>10148</v>
      </c>
      <c r="P164">
        <v>5637</v>
      </c>
      <c r="R164">
        <v>15785</v>
      </c>
      <c r="T164">
        <v>730789</v>
      </c>
      <c r="V164">
        <v>1086719</v>
      </c>
      <c r="X164">
        <v>901834</v>
      </c>
      <c r="Z164">
        <v>184885</v>
      </c>
    </row>
    <row r="165" spans="2:26" hidden="1" x14ac:dyDescent="0.35">
      <c r="B165" t="s">
        <v>30</v>
      </c>
      <c r="C165" t="s">
        <v>31</v>
      </c>
      <c r="D165" s="1">
        <v>45261</v>
      </c>
      <c r="E165" t="s">
        <v>32</v>
      </c>
      <c r="F165" t="s">
        <v>33</v>
      </c>
      <c r="G165" t="s">
        <v>34</v>
      </c>
      <c r="H165">
        <v>8954</v>
      </c>
      <c r="J165">
        <v>0</v>
      </c>
      <c r="L165">
        <v>8954</v>
      </c>
      <c r="N165">
        <v>10148</v>
      </c>
      <c r="P165">
        <v>5637</v>
      </c>
      <c r="R165">
        <v>15785</v>
      </c>
      <c r="T165">
        <v>735038</v>
      </c>
      <c r="V165">
        <v>1093532</v>
      </c>
      <c r="X165">
        <v>907192</v>
      </c>
      <c r="Z165">
        <v>186340</v>
      </c>
    </row>
    <row r="166" spans="2:26" hidden="1" x14ac:dyDescent="0.35">
      <c r="B166" t="s">
        <v>30</v>
      </c>
      <c r="C166" t="s">
        <v>31</v>
      </c>
      <c r="D166" s="1">
        <v>45292</v>
      </c>
      <c r="E166" t="s">
        <v>32</v>
      </c>
      <c r="F166" t="s">
        <v>35</v>
      </c>
      <c r="G166" t="s">
        <v>32</v>
      </c>
      <c r="H166">
        <v>10783</v>
      </c>
      <c r="J166">
        <v>0</v>
      </c>
      <c r="L166">
        <v>10783</v>
      </c>
      <c r="N166">
        <v>11325</v>
      </c>
      <c r="P166">
        <v>6769</v>
      </c>
      <c r="R166">
        <v>18094</v>
      </c>
      <c r="T166">
        <v>719000</v>
      </c>
      <c r="V166">
        <v>1064281</v>
      </c>
      <c r="X166">
        <v>881409</v>
      </c>
      <c r="Z166">
        <v>182872</v>
      </c>
    </row>
    <row r="167" spans="2:26" hidden="1" x14ac:dyDescent="0.35">
      <c r="B167" t="s">
        <v>30</v>
      </c>
      <c r="C167" t="s">
        <v>31</v>
      </c>
      <c r="D167" s="1">
        <v>45292</v>
      </c>
      <c r="E167" t="s">
        <v>32</v>
      </c>
      <c r="F167" t="s">
        <v>33</v>
      </c>
      <c r="G167" t="s">
        <v>34</v>
      </c>
      <c r="H167">
        <v>10783</v>
      </c>
      <c r="J167">
        <v>0</v>
      </c>
      <c r="L167">
        <v>10783</v>
      </c>
      <c r="N167">
        <v>11325</v>
      </c>
      <c r="P167">
        <v>6769</v>
      </c>
      <c r="R167">
        <v>18094</v>
      </c>
      <c r="T167">
        <v>726447</v>
      </c>
      <c r="V167">
        <v>1076215</v>
      </c>
      <c r="X167">
        <v>890926</v>
      </c>
      <c r="Z167">
        <v>185289</v>
      </c>
    </row>
    <row r="168" spans="2:26" hidden="1" x14ac:dyDescent="0.35">
      <c r="B168" t="s">
        <v>30</v>
      </c>
      <c r="C168" t="s">
        <v>31</v>
      </c>
      <c r="D168" s="1">
        <v>45323</v>
      </c>
      <c r="E168" t="s">
        <v>32</v>
      </c>
      <c r="F168" t="s">
        <v>35</v>
      </c>
      <c r="G168" t="s">
        <v>32</v>
      </c>
      <c r="H168">
        <v>10577</v>
      </c>
      <c r="J168">
        <v>0</v>
      </c>
      <c r="L168">
        <v>10577</v>
      </c>
      <c r="N168">
        <v>11734</v>
      </c>
      <c r="P168">
        <v>6483</v>
      </c>
      <c r="R168">
        <v>18217</v>
      </c>
      <c r="T168">
        <v>713234</v>
      </c>
      <c r="V168">
        <v>1051361</v>
      </c>
      <c r="X168">
        <v>868823</v>
      </c>
      <c r="Z168">
        <v>182538</v>
      </c>
    </row>
    <row r="169" spans="2:26" hidden="1" x14ac:dyDescent="0.35">
      <c r="B169" t="s">
        <v>30</v>
      </c>
      <c r="C169" t="s">
        <v>31</v>
      </c>
      <c r="D169" s="1">
        <v>45323</v>
      </c>
      <c r="E169" t="s">
        <v>32</v>
      </c>
      <c r="F169" t="s">
        <v>33</v>
      </c>
      <c r="G169" t="s">
        <v>34</v>
      </c>
      <c r="H169">
        <v>10577</v>
      </c>
      <c r="J169">
        <v>0</v>
      </c>
      <c r="L169">
        <v>10577</v>
      </c>
      <c r="N169">
        <v>11734</v>
      </c>
      <c r="P169">
        <v>6483</v>
      </c>
      <c r="R169">
        <v>18217</v>
      </c>
      <c r="T169">
        <v>719846</v>
      </c>
      <c r="V169">
        <v>1062055</v>
      </c>
      <c r="X169">
        <v>877476</v>
      </c>
      <c r="Z169">
        <v>184579</v>
      </c>
    </row>
    <row r="170" spans="2:26" hidden="1" x14ac:dyDescent="0.35">
      <c r="B170" t="s">
        <v>30</v>
      </c>
      <c r="C170" t="s">
        <v>31</v>
      </c>
      <c r="D170" s="1">
        <v>45352</v>
      </c>
      <c r="E170" t="s">
        <v>32</v>
      </c>
      <c r="F170" t="s">
        <v>35</v>
      </c>
      <c r="G170" t="s">
        <v>32</v>
      </c>
      <c r="H170">
        <v>10666</v>
      </c>
      <c r="J170">
        <v>0</v>
      </c>
      <c r="L170">
        <v>10666</v>
      </c>
      <c r="N170">
        <v>12146</v>
      </c>
      <c r="P170">
        <v>7041</v>
      </c>
      <c r="R170">
        <v>19187</v>
      </c>
      <c r="T170">
        <v>706838</v>
      </c>
      <c r="V170">
        <v>1037164</v>
      </c>
      <c r="X170">
        <v>855165</v>
      </c>
      <c r="Z170">
        <v>181999</v>
      </c>
    </row>
    <row r="171" spans="2:26" hidden="1" x14ac:dyDescent="0.35">
      <c r="B171" t="s">
        <v>36</v>
      </c>
      <c r="C171" t="s">
        <v>37</v>
      </c>
      <c r="D171" s="1">
        <v>41518</v>
      </c>
      <c r="E171" t="s">
        <v>34</v>
      </c>
      <c r="F171" t="s">
        <v>33</v>
      </c>
      <c r="G171" t="s">
        <v>34</v>
      </c>
      <c r="V171">
        <v>122334</v>
      </c>
    </row>
    <row r="172" spans="2:26" hidden="1" x14ac:dyDescent="0.35">
      <c r="B172" t="s">
        <v>36</v>
      </c>
      <c r="C172" t="s">
        <v>37</v>
      </c>
      <c r="D172" s="1">
        <v>42887</v>
      </c>
      <c r="E172" t="s">
        <v>34</v>
      </c>
      <c r="F172" t="s">
        <v>35</v>
      </c>
      <c r="G172" t="s">
        <v>32</v>
      </c>
      <c r="H172">
        <v>3017</v>
      </c>
      <c r="I172" t="s">
        <v>38</v>
      </c>
      <c r="J172">
        <v>0</v>
      </c>
      <c r="L172">
        <v>3017</v>
      </c>
      <c r="M172" t="s">
        <v>38</v>
      </c>
      <c r="N172">
        <v>3422</v>
      </c>
      <c r="O172" t="s">
        <v>39</v>
      </c>
      <c r="P172">
        <v>0</v>
      </c>
      <c r="R172">
        <v>3422</v>
      </c>
      <c r="S172" t="s">
        <v>38</v>
      </c>
      <c r="T172">
        <v>88766</v>
      </c>
      <c r="V172">
        <v>191171</v>
      </c>
      <c r="X172">
        <v>179001</v>
      </c>
      <c r="Z172">
        <v>12170</v>
      </c>
    </row>
    <row r="173" spans="2:26" hidden="1" x14ac:dyDescent="0.35">
      <c r="B173" t="s">
        <v>36</v>
      </c>
      <c r="C173" t="s">
        <v>37</v>
      </c>
      <c r="D173" s="1">
        <v>42887</v>
      </c>
      <c r="E173" t="s">
        <v>34</v>
      </c>
      <c r="F173" t="s">
        <v>33</v>
      </c>
      <c r="G173" t="s">
        <v>34</v>
      </c>
      <c r="H173">
        <v>3069</v>
      </c>
      <c r="I173" t="s">
        <v>38</v>
      </c>
      <c r="J173">
        <v>0</v>
      </c>
      <c r="L173">
        <v>3069</v>
      </c>
      <c r="M173" t="s">
        <v>38</v>
      </c>
      <c r="N173">
        <v>3422</v>
      </c>
      <c r="O173" t="s">
        <v>39</v>
      </c>
      <c r="P173">
        <v>0</v>
      </c>
      <c r="R173">
        <v>3422</v>
      </c>
      <c r="S173" t="s">
        <v>38</v>
      </c>
      <c r="T173">
        <v>90081</v>
      </c>
      <c r="V173">
        <v>194534</v>
      </c>
      <c r="X173">
        <v>182080</v>
      </c>
      <c r="Z173">
        <v>12454</v>
      </c>
    </row>
    <row r="174" spans="2:26" hidden="1" x14ac:dyDescent="0.35">
      <c r="B174" t="s">
        <v>36</v>
      </c>
      <c r="C174" t="s">
        <v>37</v>
      </c>
      <c r="D174" s="1">
        <v>42917</v>
      </c>
      <c r="E174" t="s">
        <v>34</v>
      </c>
      <c r="F174" t="s">
        <v>33</v>
      </c>
      <c r="G174" t="s">
        <v>34</v>
      </c>
      <c r="H174">
        <v>3265</v>
      </c>
      <c r="I174" t="s">
        <v>38</v>
      </c>
      <c r="J174">
        <v>0</v>
      </c>
      <c r="L174">
        <v>3265</v>
      </c>
      <c r="M174" t="s">
        <v>38</v>
      </c>
      <c r="N174">
        <v>3159</v>
      </c>
      <c r="O174" t="s">
        <v>39</v>
      </c>
      <c r="P174">
        <v>0</v>
      </c>
      <c r="R174">
        <v>3159</v>
      </c>
      <c r="S174" t="s">
        <v>38</v>
      </c>
      <c r="T174">
        <v>90562</v>
      </c>
      <c r="V174">
        <v>196121</v>
      </c>
      <c r="X174">
        <v>183516</v>
      </c>
      <c r="Z174">
        <v>12605</v>
      </c>
    </row>
    <row r="175" spans="2:26" hidden="1" x14ac:dyDescent="0.35">
      <c r="B175" t="s">
        <v>36</v>
      </c>
      <c r="C175" t="s">
        <v>37</v>
      </c>
      <c r="D175" s="1">
        <v>42917</v>
      </c>
      <c r="E175" t="s">
        <v>34</v>
      </c>
      <c r="F175" t="s">
        <v>35</v>
      </c>
      <c r="G175" t="s">
        <v>32</v>
      </c>
      <c r="H175">
        <v>3187</v>
      </c>
      <c r="I175" t="s">
        <v>38</v>
      </c>
      <c r="J175">
        <v>0</v>
      </c>
      <c r="L175">
        <v>3187</v>
      </c>
      <c r="M175" t="s">
        <v>38</v>
      </c>
      <c r="N175">
        <v>3159</v>
      </c>
      <c r="O175" t="s">
        <v>39</v>
      </c>
      <c r="P175">
        <v>0</v>
      </c>
      <c r="R175">
        <v>3159</v>
      </c>
      <c r="S175" t="s">
        <v>38</v>
      </c>
      <c r="T175">
        <v>89358</v>
      </c>
      <c r="V175">
        <v>193019</v>
      </c>
      <c r="X175">
        <v>180641</v>
      </c>
      <c r="Z175">
        <v>12378</v>
      </c>
    </row>
    <row r="176" spans="2:26" hidden="1" x14ac:dyDescent="0.35">
      <c r="B176" t="s">
        <v>36</v>
      </c>
      <c r="C176" t="s">
        <v>37</v>
      </c>
      <c r="D176" s="1">
        <v>42948</v>
      </c>
      <c r="E176" t="s">
        <v>34</v>
      </c>
      <c r="F176" t="s">
        <v>35</v>
      </c>
      <c r="G176" t="s">
        <v>32</v>
      </c>
      <c r="H176">
        <v>3911</v>
      </c>
      <c r="I176" t="s">
        <v>38</v>
      </c>
      <c r="J176">
        <v>0</v>
      </c>
      <c r="L176">
        <v>3911</v>
      </c>
      <c r="M176" t="s">
        <v>38</v>
      </c>
      <c r="N176">
        <v>3187</v>
      </c>
      <c r="O176" t="s">
        <v>39</v>
      </c>
      <c r="P176">
        <v>0</v>
      </c>
      <c r="R176">
        <v>3187</v>
      </c>
      <c r="S176" t="s">
        <v>38</v>
      </c>
      <c r="T176">
        <v>90085</v>
      </c>
      <c r="V176">
        <v>194909</v>
      </c>
      <c r="X176">
        <v>182349</v>
      </c>
      <c r="Z176">
        <v>12560</v>
      </c>
    </row>
    <row r="177" spans="2:26" hidden="1" x14ac:dyDescent="0.35">
      <c r="B177" t="s">
        <v>36</v>
      </c>
      <c r="C177" t="s">
        <v>37</v>
      </c>
      <c r="D177" s="1">
        <v>42948</v>
      </c>
      <c r="E177" t="s">
        <v>34</v>
      </c>
      <c r="F177" t="s">
        <v>33</v>
      </c>
      <c r="G177" t="s">
        <v>34</v>
      </c>
      <c r="H177">
        <v>3967</v>
      </c>
      <c r="I177" t="s">
        <v>38</v>
      </c>
      <c r="J177">
        <v>0</v>
      </c>
      <c r="L177">
        <v>3967</v>
      </c>
      <c r="M177" t="s">
        <v>38</v>
      </c>
      <c r="N177">
        <v>3187</v>
      </c>
      <c r="O177" t="s">
        <v>39</v>
      </c>
      <c r="P177">
        <v>0</v>
      </c>
      <c r="R177">
        <v>3187</v>
      </c>
      <c r="S177" t="s">
        <v>38</v>
      </c>
      <c r="T177">
        <v>91294</v>
      </c>
      <c r="V177">
        <v>197834</v>
      </c>
      <c r="X177">
        <v>185071</v>
      </c>
      <c r="Z177">
        <v>12763</v>
      </c>
    </row>
    <row r="178" spans="2:26" hidden="1" x14ac:dyDescent="0.35">
      <c r="B178" t="s">
        <v>36</v>
      </c>
      <c r="C178" t="s">
        <v>37</v>
      </c>
      <c r="D178" s="1">
        <v>42979</v>
      </c>
      <c r="E178" t="s">
        <v>34</v>
      </c>
      <c r="F178" t="s">
        <v>33</v>
      </c>
      <c r="G178" t="s">
        <v>34</v>
      </c>
      <c r="H178">
        <v>3553</v>
      </c>
      <c r="I178" t="s">
        <v>38</v>
      </c>
      <c r="J178">
        <v>0</v>
      </c>
      <c r="L178">
        <v>3553</v>
      </c>
      <c r="M178" t="s">
        <v>38</v>
      </c>
      <c r="N178">
        <v>2664</v>
      </c>
      <c r="O178" t="s">
        <v>39</v>
      </c>
      <c r="P178">
        <v>0</v>
      </c>
      <c r="R178">
        <v>2664</v>
      </c>
      <c r="S178" t="s">
        <v>38</v>
      </c>
      <c r="T178">
        <v>91550</v>
      </c>
      <c r="V178">
        <v>198742</v>
      </c>
      <c r="X178">
        <v>185974</v>
      </c>
      <c r="Z178">
        <v>12768</v>
      </c>
    </row>
    <row r="179" spans="2:26" hidden="1" x14ac:dyDescent="0.35">
      <c r="B179" t="s">
        <v>36</v>
      </c>
      <c r="C179" t="s">
        <v>37</v>
      </c>
      <c r="D179" s="1">
        <v>42979</v>
      </c>
      <c r="E179" t="s">
        <v>34</v>
      </c>
      <c r="F179" t="s">
        <v>35</v>
      </c>
      <c r="G179" t="s">
        <v>32</v>
      </c>
      <c r="H179">
        <v>3492</v>
      </c>
      <c r="I179" t="s">
        <v>38</v>
      </c>
      <c r="J179">
        <v>0</v>
      </c>
      <c r="L179">
        <v>3492</v>
      </c>
      <c r="M179" t="s">
        <v>38</v>
      </c>
      <c r="N179">
        <v>2664</v>
      </c>
      <c r="O179" t="s">
        <v>39</v>
      </c>
      <c r="P179">
        <v>0</v>
      </c>
      <c r="R179">
        <v>2664</v>
      </c>
      <c r="S179" t="s">
        <v>38</v>
      </c>
      <c r="T179">
        <v>90439</v>
      </c>
      <c r="V179">
        <v>195913</v>
      </c>
      <c r="X179">
        <v>183311</v>
      </c>
      <c r="Z179">
        <v>12602</v>
      </c>
    </row>
    <row r="180" spans="2:26" hidden="1" x14ac:dyDescent="0.35">
      <c r="B180" t="s">
        <v>36</v>
      </c>
      <c r="C180" t="s">
        <v>37</v>
      </c>
      <c r="D180" s="1">
        <v>43009</v>
      </c>
      <c r="E180" t="s">
        <v>34</v>
      </c>
      <c r="F180" t="s">
        <v>35</v>
      </c>
      <c r="G180" t="s">
        <v>32</v>
      </c>
      <c r="H180">
        <v>3497</v>
      </c>
      <c r="I180" t="s">
        <v>38</v>
      </c>
      <c r="J180">
        <v>0</v>
      </c>
      <c r="L180">
        <v>3497</v>
      </c>
      <c r="M180" t="s">
        <v>38</v>
      </c>
      <c r="N180">
        <v>2961</v>
      </c>
      <c r="O180" t="s">
        <v>39</v>
      </c>
      <c r="P180">
        <v>0</v>
      </c>
      <c r="R180">
        <v>2961</v>
      </c>
      <c r="S180" t="s">
        <v>38</v>
      </c>
      <c r="T180">
        <v>90933</v>
      </c>
      <c r="V180">
        <v>197433</v>
      </c>
      <c r="X180">
        <v>184678</v>
      </c>
      <c r="Z180">
        <v>12755</v>
      </c>
    </row>
    <row r="181" spans="2:26" hidden="1" x14ac:dyDescent="0.35">
      <c r="B181" t="s">
        <v>36</v>
      </c>
      <c r="C181" t="s">
        <v>37</v>
      </c>
      <c r="D181" s="1">
        <v>43009</v>
      </c>
      <c r="E181" t="s">
        <v>34</v>
      </c>
      <c r="F181" t="s">
        <v>33</v>
      </c>
      <c r="G181" t="s">
        <v>34</v>
      </c>
      <c r="H181">
        <v>3574</v>
      </c>
      <c r="J181">
        <v>0</v>
      </c>
      <c r="L181">
        <v>3574</v>
      </c>
      <c r="N181">
        <v>2961</v>
      </c>
      <c r="P181">
        <v>0</v>
      </c>
      <c r="R181">
        <v>2961</v>
      </c>
      <c r="T181">
        <v>92122</v>
      </c>
      <c r="V181">
        <v>200627</v>
      </c>
      <c r="X181">
        <v>187664</v>
      </c>
      <c r="Z181">
        <v>12963</v>
      </c>
    </row>
    <row r="182" spans="2:26" hidden="1" x14ac:dyDescent="0.35">
      <c r="B182" t="s">
        <v>36</v>
      </c>
      <c r="C182" t="s">
        <v>37</v>
      </c>
      <c r="D182" s="1">
        <v>43040</v>
      </c>
      <c r="E182" t="s">
        <v>34</v>
      </c>
      <c r="F182" t="s">
        <v>35</v>
      </c>
      <c r="G182" t="s">
        <v>32</v>
      </c>
      <c r="H182">
        <v>4320</v>
      </c>
      <c r="J182">
        <v>0</v>
      </c>
      <c r="L182">
        <v>4320</v>
      </c>
      <c r="N182">
        <v>3337</v>
      </c>
      <c r="P182">
        <v>0</v>
      </c>
      <c r="R182">
        <v>3337</v>
      </c>
      <c r="T182">
        <v>91254</v>
      </c>
      <c r="V182">
        <v>198880</v>
      </c>
      <c r="X182">
        <v>186078</v>
      </c>
      <c r="Z182">
        <v>12802</v>
      </c>
    </row>
    <row r="183" spans="2:26" hidden="1" x14ac:dyDescent="0.35">
      <c r="B183" t="s">
        <v>36</v>
      </c>
      <c r="C183" t="s">
        <v>37</v>
      </c>
      <c r="D183" s="1">
        <v>43040</v>
      </c>
      <c r="E183" t="s">
        <v>34</v>
      </c>
      <c r="F183" t="s">
        <v>33</v>
      </c>
      <c r="G183" t="s">
        <v>34</v>
      </c>
      <c r="H183">
        <v>4320</v>
      </c>
      <c r="J183">
        <v>0</v>
      </c>
      <c r="L183">
        <v>4320</v>
      </c>
      <c r="N183">
        <v>3337</v>
      </c>
      <c r="P183">
        <v>0</v>
      </c>
      <c r="R183">
        <v>3337</v>
      </c>
      <c r="T183">
        <v>92203</v>
      </c>
      <c r="V183">
        <v>201672</v>
      </c>
      <c r="X183">
        <v>188630</v>
      </c>
      <c r="Z183">
        <v>13042</v>
      </c>
    </row>
    <row r="184" spans="2:26" hidden="1" x14ac:dyDescent="0.35">
      <c r="B184" t="s">
        <v>36</v>
      </c>
      <c r="C184" t="s">
        <v>37</v>
      </c>
      <c r="D184" s="1">
        <v>43070</v>
      </c>
      <c r="E184" t="s">
        <v>34</v>
      </c>
      <c r="F184" t="s">
        <v>33</v>
      </c>
      <c r="G184" t="s">
        <v>34</v>
      </c>
      <c r="H184">
        <v>3446</v>
      </c>
      <c r="J184">
        <v>0</v>
      </c>
      <c r="L184">
        <v>3446</v>
      </c>
      <c r="N184">
        <v>3825</v>
      </c>
      <c r="P184">
        <v>0</v>
      </c>
      <c r="R184">
        <v>3825</v>
      </c>
      <c r="T184">
        <v>91360</v>
      </c>
      <c r="V184">
        <v>200369</v>
      </c>
      <c r="X184">
        <v>187450</v>
      </c>
      <c r="Z184">
        <v>12919</v>
      </c>
    </row>
    <row r="185" spans="2:26" hidden="1" x14ac:dyDescent="0.35">
      <c r="B185" t="s">
        <v>36</v>
      </c>
      <c r="C185" t="s">
        <v>37</v>
      </c>
      <c r="D185" s="1">
        <v>43070</v>
      </c>
      <c r="E185" t="s">
        <v>34</v>
      </c>
      <c r="F185" t="s">
        <v>35</v>
      </c>
      <c r="G185" t="s">
        <v>32</v>
      </c>
      <c r="H185">
        <v>3854</v>
      </c>
      <c r="J185">
        <v>0</v>
      </c>
      <c r="L185">
        <v>3854</v>
      </c>
      <c r="N185">
        <v>3825</v>
      </c>
      <c r="P185">
        <v>0</v>
      </c>
      <c r="R185">
        <v>3825</v>
      </c>
      <c r="T185">
        <v>91516</v>
      </c>
      <c r="V185">
        <v>200185</v>
      </c>
      <c r="X185">
        <v>187272</v>
      </c>
      <c r="Z185">
        <v>12913</v>
      </c>
    </row>
    <row r="186" spans="2:26" hidden="1" x14ac:dyDescent="0.35">
      <c r="B186" t="s">
        <v>36</v>
      </c>
      <c r="C186" t="s">
        <v>37</v>
      </c>
      <c r="D186" s="1">
        <v>43101</v>
      </c>
      <c r="E186" t="s">
        <v>34</v>
      </c>
      <c r="F186" t="s">
        <v>33</v>
      </c>
      <c r="G186" t="s">
        <v>34</v>
      </c>
      <c r="H186">
        <v>3735</v>
      </c>
      <c r="J186">
        <v>0</v>
      </c>
      <c r="L186">
        <v>3735</v>
      </c>
      <c r="N186">
        <v>2838</v>
      </c>
      <c r="P186">
        <v>0</v>
      </c>
      <c r="R186">
        <v>2838</v>
      </c>
      <c r="T186">
        <v>92495</v>
      </c>
      <c r="V186">
        <v>203654</v>
      </c>
      <c r="X186">
        <v>190513</v>
      </c>
      <c r="Z186">
        <v>13141</v>
      </c>
    </row>
    <row r="187" spans="2:26" hidden="1" x14ac:dyDescent="0.35">
      <c r="B187" t="s">
        <v>36</v>
      </c>
      <c r="C187" t="s">
        <v>37</v>
      </c>
      <c r="D187" s="1">
        <v>43101</v>
      </c>
      <c r="E187" t="s">
        <v>34</v>
      </c>
      <c r="F187" t="s">
        <v>35</v>
      </c>
      <c r="G187" t="s">
        <v>32</v>
      </c>
      <c r="H187">
        <v>3735</v>
      </c>
      <c r="J187">
        <v>0</v>
      </c>
      <c r="L187">
        <v>3735</v>
      </c>
      <c r="N187">
        <v>2838</v>
      </c>
      <c r="P187">
        <v>0</v>
      </c>
      <c r="R187">
        <v>2838</v>
      </c>
      <c r="T187">
        <v>92260</v>
      </c>
      <c r="V187">
        <v>202912</v>
      </c>
      <c r="X187">
        <v>189696</v>
      </c>
      <c r="Z187">
        <v>13216</v>
      </c>
    </row>
    <row r="188" spans="2:26" hidden="1" x14ac:dyDescent="0.35">
      <c r="B188" t="s">
        <v>36</v>
      </c>
      <c r="C188" t="s">
        <v>37</v>
      </c>
      <c r="D188" s="1">
        <v>43132</v>
      </c>
      <c r="E188" t="s">
        <v>34</v>
      </c>
      <c r="F188" t="s">
        <v>35</v>
      </c>
      <c r="G188" t="s">
        <v>32</v>
      </c>
      <c r="H188">
        <v>3052</v>
      </c>
      <c r="J188">
        <v>0</v>
      </c>
      <c r="L188">
        <v>3052</v>
      </c>
      <c r="N188">
        <v>2334</v>
      </c>
      <c r="P188">
        <v>0</v>
      </c>
      <c r="R188">
        <v>2334</v>
      </c>
      <c r="T188">
        <v>92415</v>
      </c>
      <c r="V188">
        <v>203672</v>
      </c>
      <c r="X188">
        <v>190509</v>
      </c>
      <c r="Z188">
        <v>13163</v>
      </c>
    </row>
    <row r="189" spans="2:26" hidden="1" x14ac:dyDescent="0.35">
      <c r="B189" t="s">
        <v>36</v>
      </c>
      <c r="C189" t="s">
        <v>37</v>
      </c>
      <c r="D189" s="1">
        <v>43132</v>
      </c>
      <c r="E189" t="s">
        <v>34</v>
      </c>
      <c r="F189" t="s">
        <v>33</v>
      </c>
      <c r="G189" t="s">
        <v>34</v>
      </c>
      <c r="H189">
        <v>3052</v>
      </c>
      <c r="J189">
        <v>0</v>
      </c>
      <c r="L189">
        <v>3052</v>
      </c>
      <c r="N189">
        <v>2334</v>
      </c>
      <c r="P189">
        <v>0</v>
      </c>
      <c r="R189">
        <v>2334</v>
      </c>
      <c r="T189">
        <v>92649</v>
      </c>
      <c r="V189">
        <v>204311</v>
      </c>
      <c r="X189">
        <v>191133</v>
      </c>
      <c r="Z189">
        <v>13178</v>
      </c>
    </row>
    <row r="190" spans="2:26" hidden="1" x14ac:dyDescent="0.35">
      <c r="B190" t="s">
        <v>36</v>
      </c>
      <c r="C190" t="s">
        <v>37</v>
      </c>
      <c r="D190" s="1">
        <v>43160</v>
      </c>
      <c r="E190" t="s">
        <v>34</v>
      </c>
      <c r="F190" t="s">
        <v>33</v>
      </c>
      <c r="G190" t="s">
        <v>34</v>
      </c>
      <c r="H190">
        <v>3373</v>
      </c>
      <c r="I190" t="s">
        <v>38</v>
      </c>
      <c r="J190">
        <v>0</v>
      </c>
      <c r="L190">
        <v>3373</v>
      </c>
      <c r="M190" t="s">
        <v>38</v>
      </c>
      <c r="N190">
        <v>2584</v>
      </c>
      <c r="O190" t="s">
        <v>39</v>
      </c>
      <c r="P190">
        <v>0</v>
      </c>
      <c r="R190">
        <v>2584</v>
      </c>
      <c r="S190" t="s">
        <v>38</v>
      </c>
      <c r="T190">
        <v>93203</v>
      </c>
      <c r="V190">
        <v>205761</v>
      </c>
      <c r="X190">
        <v>192481</v>
      </c>
      <c r="Z190">
        <v>13280</v>
      </c>
    </row>
    <row r="191" spans="2:26" hidden="1" x14ac:dyDescent="0.35">
      <c r="B191" t="s">
        <v>36</v>
      </c>
      <c r="C191" t="s">
        <v>37</v>
      </c>
      <c r="D191" s="1">
        <v>43160</v>
      </c>
      <c r="E191" t="s">
        <v>34</v>
      </c>
      <c r="F191" t="s">
        <v>35</v>
      </c>
      <c r="G191" t="s">
        <v>32</v>
      </c>
      <c r="H191">
        <v>3373</v>
      </c>
      <c r="I191" t="s">
        <v>38</v>
      </c>
      <c r="J191">
        <v>0</v>
      </c>
      <c r="L191">
        <v>3373</v>
      </c>
      <c r="M191" t="s">
        <v>38</v>
      </c>
      <c r="N191">
        <v>2584</v>
      </c>
      <c r="O191" t="s">
        <v>39</v>
      </c>
      <c r="P191">
        <v>0</v>
      </c>
      <c r="R191">
        <v>2584</v>
      </c>
      <c r="S191" t="s">
        <v>38</v>
      </c>
      <c r="T191">
        <v>93019</v>
      </c>
      <c r="V191">
        <v>205234</v>
      </c>
      <c r="X191">
        <v>191959</v>
      </c>
      <c r="Z191">
        <v>13275</v>
      </c>
    </row>
    <row r="192" spans="2:26" hidden="1" x14ac:dyDescent="0.35">
      <c r="B192" t="s">
        <v>36</v>
      </c>
      <c r="C192" t="s">
        <v>37</v>
      </c>
      <c r="D192" s="1">
        <v>43191</v>
      </c>
      <c r="E192" t="s">
        <v>34</v>
      </c>
      <c r="F192" t="s">
        <v>35</v>
      </c>
      <c r="G192" t="s">
        <v>32</v>
      </c>
      <c r="H192">
        <v>3046</v>
      </c>
      <c r="I192" t="s">
        <v>38</v>
      </c>
      <c r="J192">
        <v>0</v>
      </c>
      <c r="L192">
        <v>3046</v>
      </c>
      <c r="M192" t="s">
        <v>38</v>
      </c>
      <c r="N192">
        <v>2315</v>
      </c>
      <c r="O192" t="s">
        <v>39</v>
      </c>
      <c r="P192">
        <v>0</v>
      </c>
      <c r="R192">
        <v>2315</v>
      </c>
      <c r="S192" t="s">
        <v>38</v>
      </c>
      <c r="T192">
        <v>93511</v>
      </c>
      <c r="V192">
        <v>206808</v>
      </c>
      <c r="X192">
        <v>193515</v>
      </c>
      <c r="Z192">
        <v>13293</v>
      </c>
    </row>
    <row r="193" spans="2:26" hidden="1" x14ac:dyDescent="0.35">
      <c r="B193" t="s">
        <v>36</v>
      </c>
      <c r="C193" t="s">
        <v>37</v>
      </c>
      <c r="D193" s="1">
        <v>43191</v>
      </c>
      <c r="E193" t="s">
        <v>34</v>
      </c>
      <c r="F193" t="s">
        <v>33</v>
      </c>
      <c r="G193" t="s">
        <v>34</v>
      </c>
      <c r="H193">
        <v>3352</v>
      </c>
      <c r="I193" t="s">
        <v>38</v>
      </c>
      <c r="J193">
        <v>0</v>
      </c>
      <c r="L193">
        <v>3352</v>
      </c>
      <c r="M193" t="s">
        <v>38</v>
      </c>
      <c r="N193">
        <v>2315</v>
      </c>
      <c r="O193" t="s">
        <v>39</v>
      </c>
      <c r="P193">
        <v>0</v>
      </c>
      <c r="R193">
        <v>2315</v>
      </c>
      <c r="S193" t="s">
        <v>38</v>
      </c>
      <c r="T193">
        <v>93680</v>
      </c>
      <c r="V193">
        <v>207337</v>
      </c>
      <c r="X193">
        <v>194039</v>
      </c>
      <c r="Z193">
        <v>13298</v>
      </c>
    </row>
    <row r="194" spans="2:26" hidden="1" x14ac:dyDescent="0.35">
      <c r="B194" t="s">
        <v>36</v>
      </c>
      <c r="C194" t="s">
        <v>37</v>
      </c>
      <c r="D194" s="1">
        <v>43221</v>
      </c>
      <c r="E194" t="s">
        <v>34</v>
      </c>
      <c r="F194" t="s">
        <v>33</v>
      </c>
      <c r="G194" t="s">
        <v>34</v>
      </c>
      <c r="H194">
        <v>3549</v>
      </c>
      <c r="I194" t="s">
        <v>38</v>
      </c>
      <c r="J194">
        <v>0</v>
      </c>
      <c r="L194">
        <v>3549</v>
      </c>
      <c r="M194" t="s">
        <v>38</v>
      </c>
      <c r="N194">
        <v>2312</v>
      </c>
      <c r="O194" t="s">
        <v>39</v>
      </c>
      <c r="P194">
        <v>0</v>
      </c>
      <c r="R194">
        <v>2312</v>
      </c>
      <c r="S194" t="s">
        <v>38</v>
      </c>
      <c r="T194">
        <v>93840</v>
      </c>
      <c r="V194">
        <v>207771</v>
      </c>
      <c r="X194">
        <v>194367</v>
      </c>
      <c r="Z194">
        <v>13404</v>
      </c>
    </row>
    <row r="195" spans="2:26" hidden="1" x14ac:dyDescent="0.35">
      <c r="B195" t="s">
        <v>36</v>
      </c>
      <c r="C195" t="s">
        <v>37</v>
      </c>
      <c r="D195" s="1">
        <v>43221</v>
      </c>
      <c r="E195" t="s">
        <v>34</v>
      </c>
      <c r="F195" t="s">
        <v>35</v>
      </c>
      <c r="G195" t="s">
        <v>32</v>
      </c>
      <c r="H195">
        <v>3549</v>
      </c>
      <c r="I195" t="s">
        <v>38</v>
      </c>
      <c r="J195">
        <v>0</v>
      </c>
      <c r="L195">
        <v>3549</v>
      </c>
      <c r="M195" t="s">
        <v>38</v>
      </c>
      <c r="N195">
        <v>2312</v>
      </c>
      <c r="O195" t="s">
        <v>39</v>
      </c>
      <c r="P195">
        <v>0</v>
      </c>
      <c r="R195">
        <v>2312</v>
      </c>
      <c r="S195" t="s">
        <v>38</v>
      </c>
      <c r="T195">
        <v>93834</v>
      </c>
      <c r="V195">
        <v>207765</v>
      </c>
      <c r="X195">
        <v>194362</v>
      </c>
      <c r="Z195">
        <v>13403</v>
      </c>
    </row>
    <row r="196" spans="2:26" hidden="1" x14ac:dyDescent="0.35">
      <c r="B196" t="s">
        <v>36</v>
      </c>
      <c r="C196" t="s">
        <v>37</v>
      </c>
      <c r="D196" s="1">
        <v>43252</v>
      </c>
      <c r="E196" t="s">
        <v>34</v>
      </c>
      <c r="F196" t="s">
        <v>33</v>
      </c>
      <c r="G196" t="s">
        <v>34</v>
      </c>
      <c r="H196">
        <v>3239</v>
      </c>
      <c r="I196" t="s">
        <v>38</v>
      </c>
      <c r="J196">
        <v>0</v>
      </c>
      <c r="L196">
        <v>3239</v>
      </c>
      <c r="M196" t="s">
        <v>38</v>
      </c>
      <c r="N196">
        <v>2245</v>
      </c>
      <c r="O196" t="s">
        <v>39</v>
      </c>
      <c r="P196">
        <v>0</v>
      </c>
      <c r="R196">
        <v>2245</v>
      </c>
      <c r="S196" t="s">
        <v>38</v>
      </c>
      <c r="T196">
        <v>95006</v>
      </c>
      <c r="V196">
        <v>211054</v>
      </c>
      <c r="X196">
        <v>197325</v>
      </c>
      <c r="Z196">
        <v>13729</v>
      </c>
    </row>
    <row r="197" spans="2:26" hidden="1" x14ac:dyDescent="0.35">
      <c r="B197" t="s">
        <v>36</v>
      </c>
      <c r="C197" t="s">
        <v>37</v>
      </c>
      <c r="D197" s="1">
        <v>43252</v>
      </c>
      <c r="E197" t="s">
        <v>34</v>
      </c>
      <c r="F197" t="s">
        <v>35</v>
      </c>
      <c r="G197" t="s">
        <v>32</v>
      </c>
      <c r="H197">
        <v>3239</v>
      </c>
      <c r="I197" t="s">
        <v>38</v>
      </c>
      <c r="J197">
        <v>0</v>
      </c>
      <c r="L197">
        <v>3239</v>
      </c>
      <c r="M197" t="s">
        <v>38</v>
      </c>
      <c r="N197">
        <v>2245</v>
      </c>
      <c r="O197" t="s">
        <v>39</v>
      </c>
      <c r="P197">
        <v>0</v>
      </c>
      <c r="R197">
        <v>2245</v>
      </c>
      <c r="S197" t="s">
        <v>38</v>
      </c>
      <c r="T197">
        <v>93416</v>
      </c>
      <c r="V197">
        <v>206727</v>
      </c>
      <c r="X197">
        <v>193286</v>
      </c>
      <c r="Z197">
        <v>13441</v>
      </c>
    </row>
    <row r="198" spans="2:26" hidden="1" x14ac:dyDescent="0.35">
      <c r="B198" t="s">
        <v>36</v>
      </c>
      <c r="C198" t="s">
        <v>37</v>
      </c>
      <c r="D198" s="1">
        <v>43282</v>
      </c>
      <c r="E198" t="s">
        <v>34</v>
      </c>
      <c r="F198" t="s">
        <v>33</v>
      </c>
      <c r="G198" t="s">
        <v>34</v>
      </c>
      <c r="H198">
        <v>2911</v>
      </c>
      <c r="I198" t="s">
        <v>38</v>
      </c>
      <c r="J198">
        <v>0</v>
      </c>
      <c r="L198">
        <v>2911</v>
      </c>
      <c r="M198" t="s">
        <v>38</v>
      </c>
      <c r="N198">
        <v>2232</v>
      </c>
      <c r="O198" t="s">
        <v>39</v>
      </c>
      <c r="P198">
        <v>0</v>
      </c>
      <c r="R198">
        <v>2232</v>
      </c>
      <c r="S198" t="s">
        <v>38</v>
      </c>
      <c r="T198">
        <v>95035</v>
      </c>
      <c r="V198">
        <v>211609</v>
      </c>
      <c r="X198">
        <v>197806</v>
      </c>
      <c r="Z198">
        <v>13803</v>
      </c>
    </row>
    <row r="199" spans="2:26" hidden="1" x14ac:dyDescent="0.35">
      <c r="B199" t="s">
        <v>36</v>
      </c>
      <c r="C199" t="s">
        <v>37</v>
      </c>
      <c r="D199" s="1">
        <v>43282</v>
      </c>
      <c r="E199" t="s">
        <v>34</v>
      </c>
      <c r="F199" t="s">
        <v>35</v>
      </c>
      <c r="G199" t="s">
        <v>32</v>
      </c>
      <c r="H199">
        <v>2911</v>
      </c>
      <c r="I199" t="s">
        <v>38</v>
      </c>
      <c r="J199">
        <v>0</v>
      </c>
      <c r="L199">
        <v>2911</v>
      </c>
      <c r="M199" t="s">
        <v>38</v>
      </c>
      <c r="N199">
        <v>2232</v>
      </c>
      <c r="O199" t="s">
        <v>39</v>
      </c>
      <c r="P199">
        <v>0</v>
      </c>
      <c r="R199">
        <v>2232</v>
      </c>
      <c r="S199" t="s">
        <v>38</v>
      </c>
      <c r="T199">
        <v>94270</v>
      </c>
      <c r="V199">
        <v>209491</v>
      </c>
      <c r="X199">
        <v>195832</v>
      </c>
      <c r="Z199">
        <v>13659</v>
      </c>
    </row>
    <row r="200" spans="2:26" hidden="1" x14ac:dyDescent="0.35">
      <c r="B200" t="s">
        <v>36</v>
      </c>
      <c r="C200" t="s">
        <v>37</v>
      </c>
      <c r="D200" s="1">
        <v>43313</v>
      </c>
      <c r="E200" t="s">
        <v>34</v>
      </c>
      <c r="F200" t="s">
        <v>33</v>
      </c>
      <c r="G200" t="s">
        <v>34</v>
      </c>
      <c r="H200">
        <v>3216</v>
      </c>
      <c r="I200" t="s">
        <v>38</v>
      </c>
      <c r="J200">
        <v>0</v>
      </c>
      <c r="L200">
        <v>3216</v>
      </c>
      <c r="M200" t="s">
        <v>38</v>
      </c>
      <c r="N200">
        <v>2409</v>
      </c>
      <c r="O200" t="s">
        <v>39</v>
      </c>
      <c r="P200">
        <v>0</v>
      </c>
      <c r="R200">
        <v>2409</v>
      </c>
      <c r="S200" t="s">
        <v>38</v>
      </c>
      <c r="T200">
        <v>95080</v>
      </c>
      <c r="V200">
        <v>211945</v>
      </c>
      <c r="X200">
        <v>197981</v>
      </c>
      <c r="Z200">
        <v>13964</v>
      </c>
    </row>
    <row r="201" spans="2:26" hidden="1" x14ac:dyDescent="0.35">
      <c r="B201" t="s">
        <v>36</v>
      </c>
      <c r="C201" t="s">
        <v>37</v>
      </c>
      <c r="D201" s="1">
        <v>43313</v>
      </c>
      <c r="E201" t="s">
        <v>34</v>
      </c>
      <c r="F201" t="s">
        <v>35</v>
      </c>
      <c r="G201" t="s">
        <v>32</v>
      </c>
      <c r="H201">
        <v>3216</v>
      </c>
      <c r="I201" t="s">
        <v>38</v>
      </c>
      <c r="J201">
        <v>0</v>
      </c>
      <c r="L201">
        <v>3216</v>
      </c>
      <c r="M201" t="s">
        <v>38</v>
      </c>
      <c r="N201">
        <v>2409</v>
      </c>
      <c r="O201" t="s">
        <v>39</v>
      </c>
      <c r="P201">
        <v>0</v>
      </c>
      <c r="R201">
        <v>2409</v>
      </c>
      <c r="S201" t="s">
        <v>38</v>
      </c>
      <c r="T201">
        <v>94422</v>
      </c>
      <c r="V201">
        <v>210217</v>
      </c>
      <c r="X201">
        <v>196460</v>
      </c>
      <c r="Z201">
        <v>13757</v>
      </c>
    </row>
    <row r="202" spans="2:26" hidden="1" x14ac:dyDescent="0.35">
      <c r="B202" t="s">
        <v>36</v>
      </c>
      <c r="C202" t="s">
        <v>37</v>
      </c>
      <c r="D202" s="1">
        <v>43344</v>
      </c>
      <c r="E202" t="s">
        <v>34</v>
      </c>
      <c r="F202" t="s">
        <v>33</v>
      </c>
      <c r="G202" t="s">
        <v>34</v>
      </c>
      <c r="H202">
        <v>2806</v>
      </c>
      <c r="I202" t="s">
        <v>38</v>
      </c>
      <c r="J202">
        <v>0</v>
      </c>
      <c r="L202">
        <v>2806</v>
      </c>
      <c r="M202" t="s">
        <v>38</v>
      </c>
      <c r="N202">
        <v>2126</v>
      </c>
      <c r="O202" t="s">
        <v>39</v>
      </c>
      <c r="P202">
        <v>0</v>
      </c>
      <c r="R202">
        <v>2126</v>
      </c>
      <c r="S202" t="s">
        <v>38</v>
      </c>
      <c r="T202">
        <v>94323</v>
      </c>
      <c r="V202">
        <v>210368</v>
      </c>
      <c r="X202">
        <v>196445</v>
      </c>
      <c r="Z202">
        <v>13923</v>
      </c>
    </row>
    <row r="203" spans="2:26" hidden="1" x14ac:dyDescent="0.35">
      <c r="B203" t="s">
        <v>36</v>
      </c>
      <c r="C203" t="s">
        <v>37</v>
      </c>
      <c r="D203" s="1">
        <v>43344</v>
      </c>
      <c r="E203" t="s">
        <v>34</v>
      </c>
      <c r="F203" t="s">
        <v>35</v>
      </c>
      <c r="G203" t="s">
        <v>32</v>
      </c>
      <c r="H203">
        <v>2806</v>
      </c>
      <c r="I203" t="s">
        <v>38</v>
      </c>
      <c r="J203">
        <v>0</v>
      </c>
      <c r="L203">
        <v>2806</v>
      </c>
      <c r="M203" t="s">
        <v>38</v>
      </c>
      <c r="N203">
        <v>2126</v>
      </c>
      <c r="O203" t="s">
        <v>39</v>
      </c>
      <c r="P203">
        <v>0</v>
      </c>
      <c r="R203">
        <v>2126</v>
      </c>
      <c r="S203" t="s">
        <v>38</v>
      </c>
      <c r="T203">
        <v>93908</v>
      </c>
      <c r="V203">
        <v>208867</v>
      </c>
      <c r="X203">
        <v>194952</v>
      </c>
      <c r="Z203">
        <v>13915</v>
      </c>
    </row>
    <row r="204" spans="2:26" hidden="1" x14ac:dyDescent="0.35">
      <c r="B204" t="s">
        <v>36</v>
      </c>
      <c r="C204" t="s">
        <v>37</v>
      </c>
      <c r="D204" s="1">
        <v>43374</v>
      </c>
      <c r="E204" t="s">
        <v>34</v>
      </c>
      <c r="F204" t="s">
        <v>35</v>
      </c>
      <c r="G204" t="s">
        <v>32</v>
      </c>
      <c r="H204">
        <v>3797</v>
      </c>
      <c r="I204" t="s">
        <v>38</v>
      </c>
      <c r="J204">
        <v>0</v>
      </c>
      <c r="L204">
        <v>3797</v>
      </c>
      <c r="M204" t="s">
        <v>38</v>
      </c>
      <c r="N204">
        <v>2883</v>
      </c>
      <c r="O204" t="s">
        <v>39</v>
      </c>
      <c r="P204">
        <v>143</v>
      </c>
      <c r="R204">
        <v>3026</v>
      </c>
      <c r="S204" t="s">
        <v>38</v>
      </c>
      <c r="T204">
        <v>94422</v>
      </c>
      <c r="V204">
        <v>210276</v>
      </c>
      <c r="X204">
        <v>195891</v>
      </c>
      <c r="Z204">
        <v>14385</v>
      </c>
    </row>
    <row r="205" spans="2:26" hidden="1" x14ac:dyDescent="0.35">
      <c r="B205" t="s">
        <v>36</v>
      </c>
      <c r="C205" t="s">
        <v>37</v>
      </c>
      <c r="D205" s="1">
        <v>43374</v>
      </c>
      <c r="E205" t="s">
        <v>34</v>
      </c>
      <c r="F205" t="s">
        <v>33</v>
      </c>
      <c r="G205" t="s">
        <v>34</v>
      </c>
      <c r="H205">
        <v>3797</v>
      </c>
      <c r="I205" t="s">
        <v>38</v>
      </c>
      <c r="J205">
        <v>0</v>
      </c>
      <c r="L205">
        <v>3797</v>
      </c>
      <c r="M205" t="s">
        <v>38</v>
      </c>
      <c r="N205">
        <v>2883</v>
      </c>
      <c r="O205" t="s">
        <v>39</v>
      </c>
      <c r="P205">
        <v>143</v>
      </c>
      <c r="R205">
        <v>3026</v>
      </c>
      <c r="S205" t="s">
        <v>38</v>
      </c>
      <c r="T205">
        <v>94829</v>
      </c>
      <c r="V205">
        <v>211746</v>
      </c>
      <c r="X205">
        <v>197355</v>
      </c>
      <c r="Z205">
        <v>14391</v>
      </c>
    </row>
    <row r="206" spans="2:26" hidden="1" x14ac:dyDescent="0.35">
      <c r="B206" t="s">
        <v>36</v>
      </c>
      <c r="C206" t="s">
        <v>37</v>
      </c>
      <c r="D206" s="1">
        <v>43405</v>
      </c>
      <c r="E206" t="s">
        <v>34</v>
      </c>
      <c r="F206" t="s">
        <v>35</v>
      </c>
      <c r="G206" t="s">
        <v>32</v>
      </c>
      <c r="H206">
        <v>3552</v>
      </c>
      <c r="I206" t="s">
        <v>38</v>
      </c>
      <c r="J206">
        <v>0</v>
      </c>
      <c r="L206">
        <v>3552</v>
      </c>
      <c r="M206" t="s">
        <v>38</v>
      </c>
      <c r="N206">
        <v>3396</v>
      </c>
      <c r="O206" t="s">
        <v>39</v>
      </c>
      <c r="P206">
        <v>218</v>
      </c>
      <c r="R206">
        <v>3614</v>
      </c>
      <c r="S206" t="s">
        <v>38</v>
      </c>
      <c r="T206">
        <v>94539</v>
      </c>
      <c r="V206">
        <v>211386</v>
      </c>
      <c r="X206">
        <v>196699</v>
      </c>
      <c r="Z206">
        <v>14687</v>
      </c>
    </row>
    <row r="207" spans="2:26" hidden="1" x14ac:dyDescent="0.35">
      <c r="B207" t="s">
        <v>36</v>
      </c>
      <c r="C207" t="s">
        <v>37</v>
      </c>
      <c r="D207" s="1">
        <v>43405</v>
      </c>
      <c r="E207" t="s">
        <v>34</v>
      </c>
      <c r="F207" t="s">
        <v>33</v>
      </c>
      <c r="G207" t="s">
        <v>34</v>
      </c>
      <c r="H207">
        <v>3685</v>
      </c>
      <c r="I207" t="s">
        <v>38</v>
      </c>
      <c r="J207">
        <v>0</v>
      </c>
      <c r="L207">
        <v>3685</v>
      </c>
      <c r="M207" t="s">
        <v>38</v>
      </c>
      <c r="N207">
        <v>3396</v>
      </c>
      <c r="O207" t="s">
        <v>39</v>
      </c>
      <c r="P207">
        <v>218</v>
      </c>
      <c r="R207">
        <v>3614</v>
      </c>
      <c r="S207" t="s">
        <v>38</v>
      </c>
      <c r="T207">
        <v>95187</v>
      </c>
      <c r="V207">
        <v>213702</v>
      </c>
      <c r="X207">
        <v>198867</v>
      </c>
      <c r="Z207">
        <v>14835</v>
      </c>
    </row>
    <row r="208" spans="2:26" hidden="1" x14ac:dyDescent="0.35">
      <c r="B208" t="s">
        <v>36</v>
      </c>
      <c r="C208" t="s">
        <v>37</v>
      </c>
      <c r="D208" s="1">
        <v>43435</v>
      </c>
      <c r="E208" t="s">
        <v>34</v>
      </c>
      <c r="F208" t="s">
        <v>35</v>
      </c>
      <c r="G208" t="s">
        <v>32</v>
      </c>
      <c r="H208">
        <v>3012</v>
      </c>
      <c r="I208" t="s">
        <v>38</v>
      </c>
      <c r="J208">
        <v>0</v>
      </c>
      <c r="L208">
        <v>3012</v>
      </c>
      <c r="M208" t="s">
        <v>38</v>
      </c>
      <c r="N208">
        <v>2798</v>
      </c>
      <c r="O208" t="s">
        <v>39</v>
      </c>
      <c r="P208">
        <v>130</v>
      </c>
      <c r="R208">
        <v>2928</v>
      </c>
      <c r="S208" t="s">
        <v>38</v>
      </c>
      <c r="T208">
        <v>95187</v>
      </c>
      <c r="V208">
        <v>213702</v>
      </c>
      <c r="X208">
        <v>198867</v>
      </c>
      <c r="Z208">
        <v>14835</v>
      </c>
    </row>
    <row r="209" spans="2:26" hidden="1" x14ac:dyDescent="0.35">
      <c r="B209" t="s">
        <v>36</v>
      </c>
      <c r="C209" t="s">
        <v>37</v>
      </c>
      <c r="D209" s="1">
        <v>43435</v>
      </c>
      <c r="E209" t="s">
        <v>34</v>
      </c>
      <c r="F209" t="s">
        <v>33</v>
      </c>
      <c r="G209" t="s">
        <v>34</v>
      </c>
      <c r="H209">
        <v>3205</v>
      </c>
      <c r="I209" t="s">
        <v>38</v>
      </c>
      <c r="J209">
        <v>0</v>
      </c>
      <c r="L209">
        <v>3205</v>
      </c>
      <c r="M209" t="s">
        <v>38</v>
      </c>
      <c r="N209">
        <v>2798</v>
      </c>
      <c r="O209" t="s">
        <v>39</v>
      </c>
      <c r="P209">
        <v>130</v>
      </c>
      <c r="R209">
        <v>2928</v>
      </c>
      <c r="S209" t="s">
        <v>38</v>
      </c>
      <c r="T209">
        <v>94469</v>
      </c>
      <c r="V209">
        <v>211912</v>
      </c>
      <c r="X209">
        <v>197143</v>
      </c>
      <c r="Z209">
        <v>14769</v>
      </c>
    </row>
    <row r="210" spans="2:26" hidden="1" x14ac:dyDescent="0.35">
      <c r="B210" t="s">
        <v>36</v>
      </c>
      <c r="C210" t="s">
        <v>37</v>
      </c>
      <c r="D210" s="1">
        <v>43466</v>
      </c>
      <c r="E210" t="s">
        <v>34</v>
      </c>
      <c r="F210" t="s">
        <v>35</v>
      </c>
      <c r="G210" t="s">
        <v>32</v>
      </c>
      <c r="H210">
        <v>3472</v>
      </c>
      <c r="I210" t="s">
        <v>38</v>
      </c>
      <c r="J210">
        <v>0</v>
      </c>
      <c r="L210">
        <v>3472</v>
      </c>
      <c r="M210" t="s">
        <v>38</v>
      </c>
      <c r="N210">
        <v>3156</v>
      </c>
      <c r="O210" t="s">
        <v>39</v>
      </c>
      <c r="P210">
        <v>158</v>
      </c>
      <c r="R210">
        <v>3314</v>
      </c>
      <c r="S210" t="s">
        <v>38</v>
      </c>
      <c r="T210">
        <v>95259</v>
      </c>
      <c r="V210">
        <v>214541</v>
      </c>
      <c r="X210">
        <v>199656</v>
      </c>
      <c r="Z210">
        <v>14885</v>
      </c>
    </row>
    <row r="211" spans="2:26" hidden="1" x14ac:dyDescent="0.35">
      <c r="B211" t="s">
        <v>36</v>
      </c>
      <c r="C211" t="s">
        <v>37</v>
      </c>
      <c r="D211" s="1">
        <v>43466</v>
      </c>
      <c r="E211" t="s">
        <v>34</v>
      </c>
      <c r="F211" t="s">
        <v>33</v>
      </c>
      <c r="G211" t="s">
        <v>34</v>
      </c>
      <c r="H211">
        <v>3032</v>
      </c>
      <c r="I211" t="s">
        <v>38</v>
      </c>
      <c r="J211">
        <v>0</v>
      </c>
      <c r="L211">
        <v>3032</v>
      </c>
      <c r="M211" t="s">
        <v>38</v>
      </c>
      <c r="N211">
        <v>3156</v>
      </c>
      <c r="O211" t="s">
        <v>39</v>
      </c>
      <c r="P211">
        <v>158</v>
      </c>
      <c r="R211">
        <v>3314</v>
      </c>
      <c r="S211" t="s">
        <v>38</v>
      </c>
      <c r="T211">
        <v>95796</v>
      </c>
      <c r="V211">
        <v>216175</v>
      </c>
      <c r="X211">
        <v>201038</v>
      </c>
      <c r="Z211">
        <v>15137</v>
      </c>
    </row>
    <row r="212" spans="2:26" hidden="1" x14ac:dyDescent="0.35">
      <c r="B212" t="s">
        <v>36</v>
      </c>
      <c r="C212" t="s">
        <v>37</v>
      </c>
      <c r="D212" s="1">
        <v>43497</v>
      </c>
      <c r="E212" t="s">
        <v>34</v>
      </c>
      <c r="F212" t="s">
        <v>35</v>
      </c>
      <c r="G212" t="s">
        <v>32</v>
      </c>
      <c r="H212">
        <v>3724</v>
      </c>
      <c r="I212" t="s">
        <v>38</v>
      </c>
      <c r="J212">
        <v>0</v>
      </c>
      <c r="L212">
        <v>3724</v>
      </c>
      <c r="M212" t="s">
        <v>38</v>
      </c>
      <c r="N212">
        <v>3084</v>
      </c>
      <c r="O212" t="s">
        <v>39</v>
      </c>
      <c r="P212">
        <v>173</v>
      </c>
      <c r="R212">
        <v>3257</v>
      </c>
      <c r="S212" t="s">
        <v>38</v>
      </c>
      <c r="T212">
        <v>94924</v>
      </c>
      <c r="V212">
        <v>213493</v>
      </c>
      <c r="X212">
        <v>198519</v>
      </c>
      <c r="Z212">
        <v>14974</v>
      </c>
    </row>
    <row r="213" spans="2:26" hidden="1" x14ac:dyDescent="0.35">
      <c r="B213" t="s">
        <v>36</v>
      </c>
      <c r="C213" t="s">
        <v>37</v>
      </c>
      <c r="D213" s="1">
        <v>43497</v>
      </c>
      <c r="E213" t="s">
        <v>34</v>
      </c>
      <c r="F213" t="s">
        <v>33</v>
      </c>
      <c r="G213" t="s">
        <v>34</v>
      </c>
      <c r="H213">
        <v>3865</v>
      </c>
      <c r="I213" t="s">
        <v>38</v>
      </c>
      <c r="J213">
        <v>0</v>
      </c>
      <c r="L213">
        <v>3865</v>
      </c>
      <c r="M213" t="s">
        <v>38</v>
      </c>
      <c r="N213">
        <v>3084</v>
      </c>
      <c r="O213" t="s">
        <v>39</v>
      </c>
      <c r="P213">
        <v>173</v>
      </c>
      <c r="R213">
        <v>3257</v>
      </c>
      <c r="S213" t="s">
        <v>38</v>
      </c>
      <c r="T213">
        <v>96172</v>
      </c>
      <c r="V213">
        <v>217468</v>
      </c>
      <c r="X213">
        <v>202090</v>
      </c>
      <c r="Z213">
        <v>15378</v>
      </c>
    </row>
    <row r="214" spans="2:26" hidden="1" x14ac:dyDescent="0.35">
      <c r="B214" t="s">
        <v>36</v>
      </c>
      <c r="C214" t="s">
        <v>37</v>
      </c>
      <c r="D214" s="1">
        <v>43525</v>
      </c>
      <c r="E214" t="s">
        <v>34</v>
      </c>
      <c r="F214" t="s">
        <v>35</v>
      </c>
      <c r="G214" t="s">
        <v>32</v>
      </c>
      <c r="H214">
        <v>3588</v>
      </c>
      <c r="I214" t="s">
        <v>38</v>
      </c>
      <c r="J214">
        <v>0</v>
      </c>
      <c r="L214">
        <v>3588</v>
      </c>
      <c r="M214" t="s">
        <v>38</v>
      </c>
      <c r="N214">
        <v>3363</v>
      </c>
      <c r="O214" t="s">
        <v>39</v>
      </c>
      <c r="P214">
        <v>271</v>
      </c>
      <c r="R214">
        <v>3634</v>
      </c>
      <c r="S214" t="s">
        <v>38</v>
      </c>
      <c r="T214">
        <v>95745</v>
      </c>
      <c r="V214">
        <v>216168</v>
      </c>
      <c r="X214">
        <v>200790</v>
      </c>
      <c r="Z214">
        <v>15378</v>
      </c>
    </row>
    <row r="215" spans="2:26" hidden="1" x14ac:dyDescent="0.35">
      <c r="B215" t="s">
        <v>36</v>
      </c>
      <c r="C215" t="s">
        <v>37</v>
      </c>
      <c r="D215" s="1">
        <v>43525</v>
      </c>
      <c r="E215" t="s">
        <v>34</v>
      </c>
      <c r="F215" t="s">
        <v>33</v>
      </c>
      <c r="G215" t="s">
        <v>34</v>
      </c>
      <c r="H215">
        <v>3588</v>
      </c>
      <c r="I215" t="s">
        <v>38</v>
      </c>
      <c r="J215">
        <v>0</v>
      </c>
      <c r="L215">
        <v>3588</v>
      </c>
      <c r="M215" t="s">
        <v>38</v>
      </c>
      <c r="N215">
        <v>3363</v>
      </c>
      <c r="O215" t="s">
        <v>39</v>
      </c>
      <c r="P215">
        <v>271</v>
      </c>
      <c r="R215">
        <v>3634</v>
      </c>
      <c r="S215" t="s">
        <v>38</v>
      </c>
      <c r="T215">
        <v>96256</v>
      </c>
      <c r="V215">
        <v>217793</v>
      </c>
      <c r="X215">
        <v>202397</v>
      </c>
      <c r="Z215">
        <v>15396</v>
      </c>
    </row>
    <row r="216" spans="2:26" hidden="1" x14ac:dyDescent="0.35">
      <c r="B216" t="s">
        <v>36</v>
      </c>
      <c r="C216" t="s">
        <v>37</v>
      </c>
      <c r="D216" s="1">
        <v>43556</v>
      </c>
      <c r="E216" t="s">
        <v>34</v>
      </c>
      <c r="F216" t="s">
        <v>33</v>
      </c>
      <c r="G216" t="s">
        <v>34</v>
      </c>
      <c r="H216">
        <v>3368</v>
      </c>
      <c r="I216" t="s">
        <v>38</v>
      </c>
      <c r="J216">
        <v>0</v>
      </c>
      <c r="L216">
        <v>3368</v>
      </c>
      <c r="M216" t="s">
        <v>38</v>
      </c>
      <c r="N216">
        <v>3053</v>
      </c>
      <c r="O216" t="s">
        <v>39</v>
      </c>
      <c r="P216">
        <v>202</v>
      </c>
      <c r="R216">
        <v>3255</v>
      </c>
      <c r="S216" t="s">
        <v>38</v>
      </c>
      <c r="T216">
        <v>96593</v>
      </c>
      <c r="V216">
        <v>218972</v>
      </c>
      <c r="X216">
        <v>203524</v>
      </c>
      <c r="Z216">
        <v>15448</v>
      </c>
    </row>
    <row r="217" spans="2:26" hidden="1" x14ac:dyDescent="0.35">
      <c r="B217" t="s">
        <v>36</v>
      </c>
      <c r="C217" t="s">
        <v>37</v>
      </c>
      <c r="D217" s="1">
        <v>43556</v>
      </c>
      <c r="E217" t="s">
        <v>34</v>
      </c>
      <c r="F217" t="s">
        <v>35</v>
      </c>
      <c r="G217" t="s">
        <v>32</v>
      </c>
      <c r="H217">
        <v>3368</v>
      </c>
      <c r="I217" t="s">
        <v>38</v>
      </c>
      <c r="J217">
        <v>0</v>
      </c>
      <c r="L217">
        <v>3368</v>
      </c>
      <c r="M217" t="s">
        <v>38</v>
      </c>
      <c r="N217">
        <v>3053</v>
      </c>
      <c r="O217" t="s">
        <v>39</v>
      </c>
      <c r="P217">
        <v>202</v>
      </c>
      <c r="R217">
        <v>3255</v>
      </c>
      <c r="S217" t="s">
        <v>38</v>
      </c>
      <c r="T217">
        <v>96183</v>
      </c>
      <c r="V217">
        <v>217678</v>
      </c>
      <c r="X217">
        <v>202234</v>
      </c>
      <c r="Z217">
        <v>15444</v>
      </c>
    </row>
    <row r="218" spans="2:26" hidden="1" x14ac:dyDescent="0.35">
      <c r="B218" t="s">
        <v>36</v>
      </c>
      <c r="C218" t="s">
        <v>37</v>
      </c>
      <c r="D218" s="1">
        <v>43586</v>
      </c>
      <c r="E218" t="s">
        <v>34</v>
      </c>
      <c r="F218" t="s">
        <v>35</v>
      </c>
      <c r="G218" t="s">
        <v>32</v>
      </c>
      <c r="H218">
        <v>3107</v>
      </c>
      <c r="I218" t="s">
        <v>38</v>
      </c>
      <c r="J218">
        <v>0</v>
      </c>
      <c r="L218">
        <v>3107</v>
      </c>
      <c r="M218" t="s">
        <v>38</v>
      </c>
      <c r="N218">
        <v>2675</v>
      </c>
      <c r="O218" t="s">
        <v>39</v>
      </c>
      <c r="P218">
        <v>113</v>
      </c>
      <c r="R218">
        <v>2788</v>
      </c>
      <c r="S218" t="s">
        <v>38</v>
      </c>
      <c r="T218">
        <v>96506</v>
      </c>
      <c r="V218">
        <v>218680</v>
      </c>
      <c r="X218">
        <v>203115</v>
      </c>
      <c r="Z218">
        <v>15565</v>
      </c>
    </row>
    <row r="219" spans="2:26" hidden="1" x14ac:dyDescent="0.35">
      <c r="B219" t="s">
        <v>36</v>
      </c>
      <c r="C219" t="s">
        <v>37</v>
      </c>
      <c r="D219" s="1">
        <v>43586</v>
      </c>
      <c r="E219" t="s">
        <v>34</v>
      </c>
      <c r="F219" t="s">
        <v>33</v>
      </c>
      <c r="G219" t="s">
        <v>34</v>
      </c>
      <c r="H219">
        <v>3107</v>
      </c>
      <c r="I219" t="s">
        <v>38</v>
      </c>
      <c r="J219">
        <v>0</v>
      </c>
      <c r="L219">
        <v>3107</v>
      </c>
      <c r="M219" t="s">
        <v>38</v>
      </c>
      <c r="N219">
        <v>2675</v>
      </c>
      <c r="O219" t="s">
        <v>39</v>
      </c>
      <c r="P219">
        <v>113</v>
      </c>
      <c r="R219">
        <v>2788</v>
      </c>
      <c r="S219" t="s">
        <v>38</v>
      </c>
      <c r="T219">
        <v>97003</v>
      </c>
      <c r="V219">
        <v>220384</v>
      </c>
      <c r="X219">
        <v>204803</v>
      </c>
      <c r="Z219">
        <v>15581</v>
      </c>
    </row>
    <row r="220" spans="2:26" hidden="1" x14ac:dyDescent="0.35">
      <c r="B220" t="s">
        <v>36</v>
      </c>
      <c r="C220" t="s">
        <v>37</v>
      </c>
      <c r="D220" s="1">
        <v>43617</v>
      </c>
      <c r="E220" t="s">
        <v>34</v>
      </c>
      <c r="F220" t="s">
        <v>33</v>
      </c>
      <c r="G220" t="s">
        <v>34</v>
      </c>
      <c r="H220">
        <v>3108</v>
      </c>
      <c r="I220" t="s">
        <v>38</v>
      </c>
      <c r="J220">
        <v>0</v>
      </c>
      <c r="L220">
        <v>3108</v>
      </c>
      <c r="M220" t="s">
        <v>38</v>
      </c>
      <c r="N220">
        <v>2400</v>
      </c>
      <c r="O220" t="s">
        <v>39</v>
      </c>
      <c r="P220">
        <v>99</v>
      </c>
      <c r="R220">
        <v>2499</v>
      </c>
      <c r="S220" t="s">
        <v>38</v>
      </c>
      <c r="T220">
        <v>97672</v>
      </c>
      <c r="V220">
        <v>221746</v>
      </c>
      <c r="X220">
        <v>206033</v>
      </c>
      <c r="Z220">
        <v>15713</v>
      </c>
    </row>
    <row r="221" spans="2:26" hidden="1" x14ac:dyDescent="0.35">
      <c r="B221" t="s">
        <v>36</v>
      </c>
      <c r="C221" t="s">
        <v>37</v>
      </c>
      <c r="D221" s="1">
        <v>43617</v>
      </c>
      <c r="E221" t="s">
        <v>34</v>
      </c>
      <c r="F221" t="s">
        <v>35</v>
      </c>
      <c r="G221" t="s">
        <v>32</v>
      </c>
      <c r="H221">
        <v>3108</v>
      </c>
      <c r="I221" t="s">
        <v>38</v>
      </c>
      <c r="J221">
        <v>0</v>
      </c>
      <c r="L221">
        <v>3108</v>
      </c>
      <c r="M221" t="s">
        <v>38</v>
      </c>
      <c r="N221">
        <v>2400</v>
      </c>
      <c r="O221" t="s">
        <v>39</v>
      </c>
      <c r="P221">
        <v>99</v>
      </c>
      <c r="R221">
        <v>2499</v>
      </c>
      <c r="S221" t="s">
        <v>38</v>
      </c>
      <c r="T221">
        <v>96953</v>
      </c>
      <c r="V221">
        <v>220341</v>
      </c>
      <c r="X221">
        <v>204820</v>
      </c>
      <c r="Z221">
        <v>15521</v>
      </c>
    </row>
    <row r="222" spans="2:26" hidden="1" x14ac:dyDescent="0.35">
      <c r="B222" t="s">
        <v>36</v>
      </c>
      <c r="C222" t="s">
        <v>37</v>
      </c>
      <c r="D222" s="1">
        <v>43647</v>
      </c>
      <c r="E222" t="s">
        <v>34</v>
      </c>
      <c r="F222" t="s">
        <v>33</v>
      </c>
      <c r="G222" t="s">
        <v>34</v>
      </c>
      <c r="H222">
        <v>3147</v>
      </c>
      <c r="I222" t="s">
        <v>38</v>
      </c>
      <c r="J222">
        <v>0</v>
      </c>
      <c r="L222">
        <v>3147</v>
      </c>
      <c r="M222" t="s">
        <v>38</v>
      </c>
      <c r="N222">
        <v>2693</v>
      </c>
      <c r="O222" t="s">
        <v>39</v>
      </c>
      <c r="P222">
        <v>157</v>
      </c>
      <c r="R222">
        <v>2850</v>
      </c>
      <c r="S222" t="s">
        <v>38</v>
      </c>
      <c r="T222">
        <v>97913</v>
      </c>
      <c r="V222">
        <v>223117</v>
      </c>
      <c r="X222">
        <v>207174</v>
      </c>
      <c r="Z222">
        <v>15943</v>
      </c>
    </row>
    <row r="223" spans="2:26" hidden="1" x14ac:dyDescent="0.35">
      <c r="B223" t="s">
        <v>36</v>
      </c>
      <c r="C223" t="s">
        <v>37</v>
      </c>
      <c r="D223" s="1">
        <v>43647</v>
      </c>
      <c r="E223" t="s">
        <v>34</v>
      </c>
      <c r="F223" t="s">
        <v>35</v>
      </c>
      <c r="G223" t="s">
        <v>32</v>
      </c>
      <c r="H223">
        <v>3147</v>
      </c>
      <c r="I223" t="s">
        <v>38</v>
      </c>
      <c r="J223">
        <v>0</v>
      </c>
      <c r="L223">
        <v>3147</v>
      </c>
      <c r="M223" t="s">
        <v>38</v>
      </c>
      <c r="N223">
        <v>2693</v>
      </c>
      <c r="O223" t="s">
        <v>39</v>
      </c>
      <c r="P223">
        <v>157</v>
      </c>
      <c r="R223">
        <v>2850</v>
      </c>
      <c r="S223" t="s">
        <v>38</v>
      </c>
      <c r="T223">
        <v>96772</v>
      </c>
      <c r="V223">
        <v>220043</v>
      </c>
      <c r="X223">
        <v>204317</v>
      </c>
      <c r="Z223">
        <v>15726</v>
      </c>
    </row>
    <row r="224" spans="2:26" hidden="1" x14ac:dyDescent="0.35">
      <c r="B224" t="s">
        <v>36</v>
      </c>
      <c r="C224" t="s">
        <v>37</v>
      </c>
      <c r="D224" s="1">
        <v>43678</v>
      </c>
      <c r="E224" t="s">
        <v>34</v>
      </c>
      <c r="F224" t="s">
        <v>33</v>
      </c>
      <c r="G224" t="s">
        <v>34</v>
      </c>
      <c r="H224">
        <v>3183</v>
      </c>
      <c r="I224" t="s">
        <v>38</v>
      </c>
      <c r="J224">
        <v>0</v>
      </c>
      <c r="L224">
        <v>3183</v>
      </c>
      <c r="M224" t="s">
        <v>38</v>
      </c>
      <c r="N224">
        <v>2820</v>
      </c>
      <c r="O224" t="s">
        <v>39</v>
      </c>
      <c r="P224">
        <v>134</v>
      </c>
      <c r="R224">
        <v>2954</v>
      </c>
      <c r="S224" t="s">
        <v>38</v>
      </c>
      <c r="T224">
        <v>97472</v>
      </c>
      <c r="V224">
        <v>221946</v>
      </c>
      <c r="X224">
        <v>206020</v>
      </c>
      <c r="Z224">
        <v>15926</v>
      </c>
    </row>
    <row r="225" spans="2:26" hidden="1" x14ac:dyDescent="0.35">
      <c r="B225" t="s">
        <v>36</v>
      </c>
      <c r="C225" t="s">
        <v>37</v>
      </c>
      <c r="D225" s="1">
        <v>43678</v>
      </c>
      <c r="E225" t="s">
        <v>34</v>
      </c>
      <c r="F225" t="s">
        <v>35</v>
      </c>
      <c r="G225" t="s">
        <v>32</v>
      </c>
      <c r="H225">
        <v>3183</v>
      </c>
      <c r="I225" t="s">
        <v>38</v>
      </c>
      <c r="J225">
        <v>0</v>
      </c>
      <c r="L225">
        <v>3183</v>
      </c>
      <c r="M225" t="s">
        <v>38</v>
      </c>
      <c r="N225">
        <v>2820</v>
      </c>
      <c r="O225" t="s">
        <v>39</v>
      </c>
      <c r="P225">
        <v>134</v>
      </c>
      <c r="R225">
        <v>2954</v>
      </c>
      <c r="S225" t="s">
        <v>38</v>
      </c>
      <c r="T225">
        <v>97069</v>
      </c>
      <c r="V225">
        <v>220700</v>
      </c>
      <c r="X225">
        <v>204782</v>
      </c>
      <c r="Z225">
        <v>15918</v>
      </c>
    </row>
    <row r="226" spans="2:26" hidden="1" x14ac:dyDescent="0.35">
      <c r="B226" t="s">
        <v>36</v>
      </c>
      <c r="C226" t="s">
        <v>37</v>
      </c>
      <c r="D226" s="1">
        <v>43709</v>
      </c>
      <c r="E226" t="s">
        <v>34</v>
      </c>
      <c r="F226" t="s">
        <v>35</v>
      </c>
      <c r="G226" t="s">
        <v>32</v>
      </c>
      <c r="H226">
        <v>2955</v>
      </c>
      <c r="I226" t="s">
        <v>38</v>
      </c>
      <c r="J226">
        <v>0</v>
      </c>
      <c r="L226">
        <v>2955</v>
      </c>
      <c r="M226" t="s">
        <v>38</v>
      </c>
      <c r="N226">
        <v>2197</v>
      </c>
      <c r="O226" t="s">
        <v>39</v>
      </c>
      <c r="P226">
        <v>131</v>
      </c>
      <c r="R226">
        <v>2328</v>
      </c>
      <c r="S226" t="s">
        <v>38</v>
      </c>
      <c r="T226">
        <v>97040</v>
      </c>
      <c r="V226">
        <v>220340</v>
      </c>
      <c r="X226">
        <v>204233</v>
      </c>
      <c r="Z226">
        <v>16107</v>
      </c>
    </row>
    <row r="227" spans="2:26" hidden="1" x14ac:dyDescent="0.35">
      <c r="B227" t="s">
        <v>36</v>
      </c>
      <c r="C227" t="s">
        <v>37</v>
      </c>
      <c r="D227" s="1">
        <v>43709</v>
      </c>
      <c r="E227" t="s">
        <v>34</v>
      </c>
      <c r="F227" t="s">
        <v>33</v>
      </c>
      <c r="G227" t="s">
        <v>34</v>
      </c>
      <c r="H227">
        <v>2955</v>
      </c>
      <c r="I227" t="s">
        <v>38</v>
      </c>
      <c r="J227">
        <v>0</v>
      </c>
      <c r="L227">
        <v>2955</v>
      </c>
      <c r="M227" t="s">
        <v>38</v>
      </c>
      <c r="N227">
        <v>2197</v>
      </c>
      <c r="O227" t="s">
        <v>39</v>
      </c>
      <c r="P227">
        <v>131</v>
      </c>
      <c r="R227">
        <v>2328</v>
      </c>
      <c r="S227" t="s">
        <v>38</v>
      </c>
      <c r="T227">
        <v>97402</v>
      </c>
      <c r="V227">
        <v>221587</v>
      </c>
      <c r="X227">
        <v>205472</v>
      </c>
      <c r="Z227">
        <v>16115</v>
      </c>
    </row>
    <row r="228" spans="2:26" hidden="1" x14ac:dyDescent="0.35">
      <c r="B228" t="s">
        <v>36</v>
      </c>
      <c r="C228" t="s">
        <v>37</v>
      </c>
      <c r="D228" s="1">
        <v>43739</v>
      </c>
      <c r="E228" t="s">
        <v>34</v>
      </c>
      <c r="F228" t="s">
        <v>33</v>
      </c>
      <c r="G228" t="s">
        <v>34</v>
      </c>
      <c r="H228">
        <v>3274</v>
      </c>
      <c r="I228" t="s">
        <v>38</v>
      </c>
      <c r="J228">
        <v>0</v>
      </c>
      <c r="L228">
        <v>3274</v>
      </c>
      <c r="M228" t="s">
        <v>38</v>
      </c>
      <c r="N228">
        <v>2314</v>
      </c>
      <c r="O228" t="s">
        <v>39</v>
      </c>
      <c r="P228">
        <v>137</v>
      </c>
      <c r="R228">
        <v>2451</v>
      </c>
      <c r="S228" t="s">
        <v>38</v>
      </c>
      <c r="T228">
        <v>97434</v>
      </c>
      <c r="V228">
        <v>221675</v>
      </c>
      <c r="X228">
        <v>205320</v>
      </c>
      <c r="Z228">
        <v>16355</v>
      </c>
    </row>
    <row r="229" spans="2:26" hidden="1" x14ac:dyDescent="0.35">
      <c r="B229" t="s">
        <v>36</v>
      </c>
      <c r="C229" t="s">
        <v>37</v>
      </c>
      <c r="D229" s="1">
        <v>43739</v>
      </c>
      <c r="E229" t="s">
        <v>34</v>
      </c>
      <c r="F229" t="s">
        <v>35</v>
      </c>
      <c r="G229" t="s">
        <v>32</v>
      </c>
      <c r="H229">
        <v>3274</v>
      </c>
      <c r="I229" t="s">
        <v>38</v>
      </c>
      <c r="J229">
        <v>0</v>
      </c>
      <c r="L229">
        <v>3274</v>
      </c>
      <c r="M229" t="s">
        <v>38</v>
      </c>
      <c r="N229">
        <v>2314</v>
      </c>
      <c r="O229" t="s">
        <v>39</v>
      </c>
      <c r="P229">
        <v>137</v>
      </c>
      <c r="R229">
        <v>2451</v>
      </c>
      <c r="S229" t="s">
        <v>38</v>
      </c>
      <c r="T229">
        <v>97187</v>
      </c>
      <c r="V229">
        <v>220690</v>
      </c>
      <c r="X229">
        <v>204348</v>
      </c>
      <c r="Z229">
        <v>16342</v>
      </c>
    </row>
    <row r="230" spans="2:26" hidden="1" x14ac:dyDescent="0.35">
      <c r="B230" t="s">
        <v>36</v>
      </c>
      <c r="C230" t="s">
        <v>37</v>
      </c>
      <c r="D230" s="1">
        <v>43770</v>
      </c>
      <c r="E230" t="s">
        <v>34</v>
      </c>
      <c r="F230" t="s">
        <v>35</v>
      </c>
      <c r="G230" t="s">
        <v>32</v>
      </c>
      <c r="H230">
        <v>2936</v>
      </c>
      <c r="I230" t="s">
        <v>38</v>
      </c>
      <c r="J230">
        <v>0</v>
      </c>
      <c r="L230">
        <v>2936</v>
      </c>
      <c r="M230" t="s">
        <v>38</v>
      </c>
      <c r="N230">
        <v>2601</v>
      </c>
      <c r="O230" t="s">
        <v>39</v>
      </c>
      <c r="P230">
        <v>190</v>
      </c>
      <c r="R230">
        <v>2791</v>
      </c>
      <c r="S230" t="s">
        <v>38</v>
      </c>
      <c r="T230">
        <v>97338</v>
      </c>
      <c r="V230">
        <v>221152</v>
      </c>
      <c r="X230">
        <v>204574</v>
      </c>
      <c r="Z230">
        <v>16578</v>
      </c>
    </row>
    <row r="231" spans="2:26" hidden="1" x14ac:dyDescent="0.35">
      <c r="B231" t="s">
        <v>36</v>
      </c>
      <c r="C231" t="s">
        <v>37</v>
      </c>
      <c r="D231" s="1">
        <v>43770</v>
      </c>
      <c r="E231" t="s">
        <v>34</v>
      </c>
      <c r="F231" t="s">
        <v>33</v>
      </c>
      <c r="G231" t="s">
        <v>34</v>
      </c>
      <c r="H231">
        <v>2936</v>
      </c>
      <c r="I231" t="s">
        <v>38</v>
      </c>
      <c r="J231">
        <v>0</v>
      </c>
      <c r="L231">
        <v>2936</v>
      </c>
      <c r="M231" t="s">
        <v>38</v>
      </c>
      <c r="N231">
        <v>2601</v>
      </c>
      <c r="O231" t="s">
        <v>39</v>
      </c>
      <c r="P231">
        <v>190</v>
      </c>
      <c r="R231">
        <v>2791</v>
      </c>
      <c r="S231" t="s">
        <v>38</v>
      </c>
      <c r="T231">
        <v>97737</v>
      </c>
      <c r="V231">
        <v>222498</v>
      </c>
      <c r="X231">
        <v>205909</v>
      </c>
      <c r="Z231">
        <v>16589</v>
      </c>
    </row>
    <row r="232" spans="2:26" hidden="1" x14ac:dyDescent="0.35">
      <c r="B232" t="s">
        <v>36</v>
      </c>
      <c r="C232" t="s">
        <v>37</v>
      </c>
      <c r="D232" s="1">
        <v>43800</v>
      </c>
      <c r="E232" t="s">
        <v>34</v>
      </c>
      <c r="F232" t="s">
        <v>35</v>
      </c>
      <c r="G232" t="s">
        <v>32</v>
      </c>
      <c r="H232">
        <v>3283</v>
      </c>
      <c r="I232" t="s">
        <v>38</v>
      </c>
      <c r="J232">
        <v>0</v>
      </c>
      <c r="L232">
        <v>3283</v>
      </c>
      <c r="M232" t="s">
        <v>38</v>
      </c>
      <c r="N232">
        <v>2925</v>
      </c>
      <c r="O232" t="s">
        <v>39</v>
      </c>
      <c r="P232">
        <v>175</v>
      </c>
      <c r="R232">
        <v>3100</v>
      </c>
      <c r="S232" t="s">
        <v>38</v>
      </c>
      <c r="T232">
        <v>97527</v>
      </c>
      <c r="V232">
        <v>222156</v>
      </c>
      <c r="X232">
        <v>205527</v>
      </c>
      <c r="Z232">
        <v>16629</v>
      </c>
    </row>
    <row r="233" spans="2:26" hidden="1" x14ac:dyDescent="0.35">
      <c r="B233" t="s">
        <v>36</v>
      </c>
      <c r="C233" t="s">
        <v>37</v>
      </c>
      <c r="D233" s="1">
        <v>43800</v>
      </c>
      <c r="E233" t="s">
        <v>34</v>
      </c>
      <c r="F233" t="s">
        <v>33</v>
      </c>
      <c r="G233" t="s">
        <v>34</v>
      </c>
      <c r="H233">
        <v>3283</v>
      </c>
      <c r="I233" t="s">
        <v>38</v>
      </c>
      <c r="J233">
        <v>0</v>
      </c>
      <c r="L233">
        <v>3283</v>
      </c>
      <c r="M233" t="s">
        <v>38</v>
      </c>
      <c r="N233">
        <v>2925</v>
      </c>
      <c r="O233" t="s">
        <v>39</v>
      </c>
      <c r="P233">
        <v>175</v>
      </c>
      <c r="R233">
        <v>3100</v>
      </c>
      <c r="S233" t="s">
        <v>38</v>
      </c>
      <c r="T233">
        <v>97820</v>
      </c>
      <c r="V233">
        <v>223065</v>
      </c>
      <c r="X233">
        <v>206423</v>
      </c>
      <c r="Z233">
        <v>16642</v>
      </c>
    </row>
    <row r="234" spans="2:26" hidden="1" x14ac:dyDescent="0.35">
      <c r="B234" t="s">
        <v>36</v>
      </c>
      <c r="C234" t="s">
        <v>37</v>
      </c>
      <c r="D234" s="1">
        <v>43831</v>
      </c>
      <c r="E234" t="s">
        <v>34</v>
      </c>
      <c r="F234" t="s">
        <v>35</v>
      </c>
      <c r="G234" t="s">
        <v>32</v>
      </c>
      <c r="H234">
        <v>4321</v>
      </c>
      <c r="I234" t="s">
        <v>38</v>
      </c>
      <c r="J234">
        <v>0</v>
      </c>
      <c r="L234">
        <v>4321</v>
      </c>
      <c r="M234" t="s">
        <v>38</v>
      </c>
      <c r="N234">
        <v>3232</v>
      </c>
      <c r="O234" t="s">
        <v>39</v>
      </c>
      <c r="P234">
        <v>125</v>
      </c>
      <c r="R234">
        <v>3357</v>
      </c>
      <c r="S234" t="s">
        <v>38</v>
      </c>
      <c r="T234">
        <v>97734</v>
      </c>
      <c r="V234">
        <v>222524</v>
      </c>
      <c r="X234">
        <v>205821</v>
      </c>
      <c r="Z234">
        <v>16703</v>
      </c>
    </row>
    <row r="235" spans="2:26" hidden="1" x14ac:dyDescent="0.35">
      <c r="B235" t="s">
        <v>36</v>
      </c>
      <c r="C235" t="s">
        <v>37</v>
      </c>
      <c r="D235" s="1">
        <v>43831</v>
      </c>
      <c r="E235" t="s">
        <v>34</v>
      </c>
      <c r="F235" t="s">
        <v>33</v>
      </c>
      <c r="G235" t="s">
        <v>34</v>
      </c>
      <c r="H235">
        <v>4321</v>
      </c>
      <c r="I235" t="s">
        <v>38</v>
      </c>
      <c r="J235">
        <v>0</v>
      </c>
      <c r="L235">
        <v>4321</v>
      </c>
      <c r="M235" t="s">
        <v>38</v>
      </c>
      <c r="N235">
        <v>3232</v>
      </c>
      <c r="O235" t="s">
        <v>39</v>
      </c>
      <c r="P235">
        <v>125</v>
      </c>
      <c r="R235">
        <v>3357</v>
      </c>
      <c r="S235" t="s">
        <v>38</v>
      </c>
      <c r="T235">
        <v>98096</v>
      </c>
      <c r="V235">
        <v>223963</v>
      </c>
      <c r="X235">
        <v>207251</v>
      </c>
      <c r="Z235">
        <v>16712</v>
      </c>
    </row>
    <row r="236" spans="2:26" hidden="1" x14ac:dyDescent="0.35">
      <c r="B236" t="s">
        <v>36</v>
      </c>
      <c r="C236" t="s">
        <v>37</v>
      </c>
      <c r="D236" s="1">
        <v>43862</v>
      </c>
      <c r="E236" t="s">
        <v>34</v>
      </c>
      <c r="F236" t="s">
        <v>33</v>
      </c>
      <c r="G236" t="s">
        <v>34</v>
      </c>
      <c r="H236">
        <v>3811</v>
      </c>
      <c r="I236" t="s">
        <v>38</v>
      </c>
      <c r="J236">
        <v>0</v>
      </c>
      <c r="L236">
        <v>3811</v>
      </c>
      <c r="M236" t="s">
        <v>38</v>
      </c>
      <c r="N236">
        <v>3211</v>
      </c>
      <c r="O236" t="s">
        <v>39</v>
      </c>
      <c r="P236">
        <v>114</v>
      </c>
      <c r="R236">
        <v>3325</v>
      </c>
      <c r="S236" t="s">
        <v>38</v>
      </c>
      <c r="T236">
        <v>97379</v>
      </c>
      <c r="V236">
        <v>222941</v>
      </c>
      <c r="X236">
        <v>206251</v>
      </c>
      <c r="Z236">
        <v>16690</v>
      </c>
    </row>
    <row r="237" spans="2:26" hidden="1" x14ac:dyDescent="0.35">
      <c r="B237" t="s">
        <v>36</v>
      </c>
      <c r="C237" t="s">
        <v>37</v>
      </c>
      <c r="D237" s="1">
        <v>43862</v>
      </c>
      <c r="E237" t="s">
        <v>34</v>
      </c>
      <c r="F237" t="s">
        <v>35</v>
      </c>
      <c r="G237" t="s">
        <v>32</v>
      </c>
      <c r="H237">
        <v>3811</v>
      </c>
      <c r="I237" t="s">
        <v>38</v>
      </c>
      <c r="J237">
        <v>0</v>
      </c>
      <c r="L237">
        <v>3811</v>
      </c>
      <c r="M237" t="s">
        <v>38</v>
      </c>
      <c r="N237">
        <v>3211</v>
      </c>
      <c r="O237" t="s">
        <v>39</v>
      </c>
      <c r="P237">
        <v>114</v>
      </c>
      <c r="R237">
        <v>3325</v>
      </c>
      <c r="S237" t="s">
        <v>38</v>
      </c>
      <c r="T237">
        <v>97066</v>
      </c>
      <c r="V237">
        <v>221584</v>
      </c>
      <c r="X237">
        <v>204910</v>
      </c>
      <c r="Z237">
        <v>16674</v>
      </c>
    </row>
    <row r="238" spans="2:26" hidden="1" x14ac:dyDescent="0.35">
      <c r="B238" t="s">
        <v>36</v>
      </c>
      <c r="C238" t="s">
        <v>37</v>
      </c>
      <c r="D238" s="1">
        <v>43891</v>
      </c>
      <c r="E238" t="s">
        <v>34</v>
      </c>
      <c r="F238" t="s">
        <v>35</v>
      </c>
      <c r="G238" t="s">
        <v>32</v>
      </c>
      <c r="H238">
        <v>3852</v>
      </c>
      <c r="I238" t="s">
        <v>38</v>
      </c>
      <c r="J238">
        <v>0</v>
      </c>
      <c r="L238">
        <v>3852</v>
      </c>
      <c r="M238" t="s">
        <v>38</v>
      </c>
      <c r="N238">
        <v>3309</v>
      </c>
      <c r="O238" t="s">
        <v>39</v>
      </c>
      <c r="P238">
        <v>137</v>
      </c>
      <c r="R238">
        <v>3446</v>
      </c>
      <c r="S238" t="s">
        <v>38</v>
      </c>
      <c r="T238">
        <v>97959</v>
      </c>
      <c r="V238">
        <v>223820</v>
      </c>
      <c r="X238">
        <v>206986</v>
      </c>
      <c r="Z238">
        <v>16834</v>
      </c>
    </row>
    <row r="239" spans="2:26" hidden="1" x14ac:dyDescent="0.35">
      <c r="B239" t="s">
        <v>36</v>
      </c>
      <c r="C239" t="s">
        <v>37</v>
      </c>
      <c r="D239" s="1">
        <v>43891</v>
      </c>
      <c r="E239" t="s">
        <v>34</v>
      </c>
      <c r="F239" t="s">
        <v>33</v>
      </c>
      <c r="G239" t="s">
        <v>34</v>
      </c>
      <c r="H239">
        <v>3852</v>
      </c>
      <c r="I239" t="s">
        <v>38</v>
      </c>
      <c r="J239">
        <v>0</v>
      </c>
      <c r="L239">
        <v>3852</v>
      </c>
      <c r="M239" t="s">
        <v>38</v>
      </c>
      <c r="N239">
        <v>3309</v>
      </c>
      <c r="O239" t="s">
        <v>39</v>
      </c>
      <c r="P239">
        <v>137</v>
      </c>
      <c r="R239">
        <v>3446</v>
      </c>
      <c r="S239" t="s">
        <v>38</v>
      </c>
      <c r="T239">
        <v>98254</v>
      </c>
      <c r="V239">
        <v>224965</v>
      </c>
      <c r="X239">
        <v>208129</v>
      </c>
      <c r="Z239">
        <v>16836</v>
      </c>
    </row>
    <row r="240" spans="2:26" hidden="1" x14ac:dyDescent="0.35">
      <c r="B240" t="s">
        <v>36</v>
      </c>
      <c r="C240" t="s">
        <v>37</v>
      </c>
      <c r="D240" s="1">
        <v>43922</v>
      </c>
      <c r="E240" t="s">
        <v>34</v>
      </c>
      <c r="F240" t="s">
        <v>33</v>
      </c>
      <c r="G240" t="s">
        <v>34</v>
      </c>
      <c r="H240">
        <v>3041</v>
      </c>
      <c r="I240" t="s">
        <v>38</v>
      </c>
      <c r="J240">
        <v>0</v>
      </c>
      <c r="L240">
        <v>3041</v>
      </c>
      <c r="M240" t="s">
        <v>38</v>
      </c>
      <c r="N240">
        <v>3439</v>
      </c>
      <c r="O240" t="s">
        <v>39</v>
      </c>
      <c r="P240">
        <v>184</v>
      </c>
      <c r="R240">
        <v>3623</v>
      </c>
      <c r="S240" t="s">
        <v>38</v>
      </c>
      <c r="T240">
        <v>99035</v>
      </c>
      <c r="V240">
        <v>228270</v>
      </c>
      <c r="X240">
        <v>212183</v>
      </c>
      <c r="Z240">
        <v>16087</v>
      </c>
    </row>
    <row r="241" spans="2:26" hidden="1" x14ac:dyDescent="0.35">
      <c r="B241" t="s">
        <v>36</v>
      </c>
      <c r="C241" t="s">
        <v>37</v>
      </c>
      <c r="D241" s="1">
        <v>43922</v>
      </c>
      <c r="E241" t="s">
        <v>34</v>
      </c>
      <c r="F241" t="s">
        <v>35</v>
      </c>
      <c r="G241" t="s">
        <v>32</v>
      </c>
      <c r="H241">
        <v>3041</v>
      </c>
      <c r="I241" t="s">
        <v>38</v>
      </c>
      <c r="J241">
        <v>0</v>
      </c>
      <c r="L241">
        <v>3041</v>
      </c>
      <c r="M241" t="s">
        <v>38</v>
      </c>
      <c r="N241">
        <v>3439</v>
      </c>
      <c r="O241" t="s">
        <v>39</v>
      </c>
      <c r="P241">
        <v>184</v>
      </c>
      <c r="R241">
        <v>3623</v>
      </c>
      <c r="S241" t="s">
        <v>38</v>
      </c>
      <c r="T241">
        <v>98473</v>
      </c>
      <c r="V241">
        <v>226559</v>
      </c>
      <c r="X241">
        <v>210484</v>
      </c>
      <c r="Z241">
        <v>16075</v>
      </c>
    </row>
    <row r="242" spans="2:26" hidden="1" x14ac:dyDescent="0.35">
      <c r="B242" t="s">
        <v>36</v>
      </c>
      <c r="C242" t="s">
        <v>37</v>
      </c>
      <c r="D242" s="1">
        <v>43952</v>
      </c>
      <c r="E242" t="s">
        <v>34</v>
      </c>
      <c r="F242" t="s">
        <v>33</v>
      </c>
      <c r="G242" t="s">
        <v>34</v>
      </c>
      <c r="H242">
        <v>2497</v>
      </c>
      <c r="I242" t="s">
        <v>38</v>
      </c>
      <c r="J242">
        <v>0</v>
      </c>
      <c r="L242">
        <v>2497</v>
      </c>
      <c r="M242" t="s">
        <v>38</v>
      </c>
      <c r="N242">
        <v>3407</v>
      </c>
      <c r="O242" t="s">
        <v>39</v>
      </c>
      <c r="P242">
        <v>213</v>
      </c>
      <c r="R242">
        <v>3620</v>
      </c>
      <c r="S242" t="s">
        <v>38</v>
      </c>
      <c r="T242">
        <v>98912</v>
      </c>
      <c r="V242">
        <v>230043</v>
      </c>
      <c r="X242">
        <v>214692</v>
      </c>
      <c r="Z242">
        <v>15351</v>
      </c>
    </row>
    <row r="243" spans="2:26" hidden="1" x14ac:dyDescent="0.35">
      <c r="B243" t="s">
        <v>36</v>
      </c>
      <c r="C243" t="s">
        <v>37</v>
      </c>
      <c r="D243" s="1">
        <v>43952</v>
      </c>
      <c r="E243" t="s">
        <v>34</v>
      </c>
      <c r="F243" t="s">
        <v>35</v>
      </c>
      <c r="G243" t="s">
        <v>32</v>
      </c>
      <c r="H243">
        <v>2497</v>
      </c>
      <c r="J243">
        <v>0</v>
      </c>
      <c r="L243">
        <v>2497</v>
      </c>
      <c r="N243">
        <v>3407</v>
      </c>
      <c r="P243">
        <v>213</v>
      </c>
      <c r="R243">
        <v>3620</v>
      </c>
      <c r="T243">
        <v>98912</v>
      </c>
      <c r="V243">
        <v>230043</v>
      </c>
      <c r="X243">
        <v>214692</v>
      </c>
      <c r="Z243">
        <v>15351</v>
      </c>
    </row>
    <row r="244" spans="2:26" hidden="1" x14ac:dyDescent="0.35">
      <c r="B244" t="s">
        <v>36</v>
      </c>
      <c r="C244" t="s">
        <v>37</v>
      </c>
      <c r="D244" s="1">
        <v>43983</v>
      </c>
      <c r="E244" t="s">
        <v>34</v>
      </c>
      <c r="F244" t="s">
        <v>35</v>
      </c>
      <c r="G244" t="s">
        <v>32</v>
      </c>
      <c r="H244">
        <v>2844</v>
      </c>
      <c r="I244" t="s">
        <v>38</v>
      </c>
      <c r="J244">
        <v>0</v>
      </c>
      <c r="L244">
        <v>2844</v>
      </c>
      <c r="M244" t="s">
        <v>38</v>
      </c>
      <c r="N244">
        <v>3238</v>
      </c>
      <c r="O244" t="s">
        <v>39</v>
      </c>
      <c r="P244">
        <v>231</v>
      </c>
      <c r="R244">
        <v>3469</v>
      </c>
      <c r="S244" t="s">
        <v>38</v>
      </c>
      <c r="T244">
        <v>98484</v>
      </c>
      <c r="V244">
        <v>231145</v>
      </c>
      <c r="X244">
        <v>216568</v>
      </c>
      <c r="Z244">
        <v>14577</v>
      </c>
    </row>
    <row r="245" spans="2:26" hidden="1" x14ac:dyDescent="0.35">
      <c r="B245" t="s">
        <v>36</v>
      </c>
      <c r="C245" t="s">
        <v>37</v>
      </c>
      <c r="D245" s="1">
        <v>43983</v>
      </c>
      <c r="E245" t="s">
        <v>34</v>
      </c>
      <c r="F245" t="s">
        <v>33</v>
      </c>
      <c r="G245" t="s">
        <v>34</v>
      </c>
      <c r="H245">
        <v>2844</v>
      </c>
      <c r="I245" t="s">
        <v>38</v>
      </c>
      <c r="J245">
        <v>0</v>
      </c>
      <c r="L245">
        <v>2844</v>
      </c>
      <c r="M245" t="s">
        <v>38</v>
      </c>
      <c r="N245">
        <v>3238</v>
      </c>
      <c r="O245" t="s">
        <v>39</v>
      </c>
      <c r="P245">
        <v>231</v>
      </c>
      <c r="R245">
        <v>3469</v>
      </c>
      <c r="S245" t="s">
        <v>38</v>
      </c>
      <c r="T245">
        <v>98792</v>
      </c>
      <c r="V245">
        <v>232069</v>
      </c>
      <c r="X245">
        <v>217484</v>
      </c>
      <c r="Z245">
        <v>14585</v>
      </c>
    </row>
    <row r="246" spans="2:26" hidden="1" x14ac:dyDescent="0.35">
      <c r="B246" t="s">
        <v>36</v>
      </c>
      <c r="C246" t="s">
        <v>37</v>
      </c>
      <c r="D246" s="1">
        <v>44013</v>
      </c>
      <c r="E246" t="s">
        <v>34</v>
      </c>
      <c r="F246" t="s">
        <v>33</v>
      </c>
      <c r="G246" t="s">
        <v>34</v>
      </c>
      <c r="H246">
        <v>2402</v>
      </c>
      <c r="I246" t="s">
        <v>38</v>
      </c>
      <c r="J246">
        <v>0</v>
      </c>
      <c r="L246">
        <v>2402</v>
      </c>
      <c r="M246" t="s">
        <v>38</v>
      </c>
      <c r="N246">
        <v>2081</v>
      </c>
      <c r="O246" t="s">
        <v>39</v>
      </c>
      <c r="P246">
        <v>127</v>
      </c>
      <c r="R246">
        <v>2208</v>
      </c>
      <c r="S246" t="s">
        <v>38</v>
      </c>
      <c r="T246">
        <v>98580</v>
      </c>
      <c r="V246">
        <v>233334</v>
      </c>
      <c r="X246">
        <v>219239</v>
      </c>
      <c r="Z246">
        <v>14095</v>
      </c>
    </row>
    <row r="247" spans="2:26" hidden="1" x14ac:dyDescent="0.35">
      <c r="B247" t="s">
        <v>36</v>
      </c>
      <c r="C247" t="s">
        <v>37</v>
      </c>
      <c r="D247" s="1">
        <v>44013</v>
      </c>
      <c r="E247" t="s">
        <v>34</v>
      </c>
      <c r="F247" t="s">
        <v>35</v>
      </c>
      <c r="G247" t="s">
        <v>32</v>
      </c>
      <c r="H247">
        <v>2402</v>
      </c>
      <c r="I247" t="s">
        <v>38</v>
      </c>
      <c r="J247">
        <v>0</v>
      </c>
      <c r="L247">
        <v>2402</v>
      </c>
      <c r="M247" t="s">
        <v>38</v>
      </c>
      <c r="N247">
        <v>2081</v>
      </c>
      <c r="O247" t="s">
        <v>39</v>
      </c>
      <c r="P247">
        <v>127</v>
      </c>
      <c r="R247">
        <v>2208</v>
      </c>
      <c r="S247" t="s">
        <v>38</v>
      </c>
      <c r="T247">
        <v>98287</v>
      </c>
      <c r="V247">
        <v>232578</v>
      </c>
      <c r="X247">
        <v>218487</v>
      </c>
      <c r="Z247">
        <v>14091</v>
      </c>
    </row>
    <row r="248" spans="2:26" hidden="1" x14ac:dyDescent="0.35">
      <c r="B248" t="s">
        <v>36</v>
      </c>
      <c r="C248" t="s">
        <v>37</v>
      </c>
      <c r="D248" s="1">
        <v>44044</v>
      </c>
      <c r="E248" t="s">
        <v>34</v>
      </c>
      <c r="F248" t="s">
        <v>35</v>
      </c>
      <c r="G248" t="s">
        <v>32</v>
      </c>
      <c r="H248">
        <v>2737</v>
      </c>
      <c r="I248" t="s">
        <v>38</v>
      </c>
      <c r="J248">
        <v>0</v>
      </c>
      <c r="L248">
        <v>2737</v>
      </c>
      <c r="M248" t="s">
        <v>38</v>
      </c>
      <c r="N248">
        <v>1950</v>
      </c>
      <c r="O248" t="s">
        <v>39</v>
      </c>
      <c r="P248">
        <v>93</v>
      </c>
      <c r="R248">
        <v>2043</v>
      </c>
      <c r="S248" t="s">
        <v>38</v>
      </c>
      <c r="T248">
        <v>98556</v>
      </c>
      <c r="V248">
        <v>234622</v>
      </c>
      <c r="X248">
        <v>220778</v>
      </c>
      <c r="Z248">
        <v>13844</v>
      </c>
    </row>
    <row r="249" spans="2:26" hidden="1" x14ac:dyDescent="0.35">
      <c r="B249" t="s">
        <v>36</v>
      </c>
      <c r="C249" t="s">
        <v>37</v>
      </c>
      <c r="D249" s="1">
        <v>44044</v>
      </c>
      <c r="E249" t="s">
        <v>34</v>
      </c>
      <c r="F249" t="s">
        <v>33</v>
      </c>
      <c r="G249" t="s">
        <v>34</v>
      </c>
      <c r="H249">
        <v>2737</v>
      </c>
      <c r="I249" t="s">
        <v>38</v>
      </c>
      <c r="J249">
        <v>0</v>
      </c>
      <c r="L249">
        <v>2737</v>
      </c>
      <c r="M249" t="s">
        <v>38</v>
      </c>
      <c r="N249">
        <v>1950</v>
      </c>
      <c r="O249" t="s">
        <v>39</v>
      </c>
      <c r="P249">
        <v>93</v>
      </c>
      <c r="R249">
        <v>2043</v>
      </c>
      <c r="S249" t="s">
        <v>38</v>
      </c>
      <c r="T249">
        <v>98804</v>
      </c>
      <c r="V249">
        <v>235261</v>
      </c>
      <c r="X249">
        <v>221414</v>
      </c>
      <c r="Z249">
        <v>13847</v>
      </c>
    </row>
    <row r="250" spans="2:26" hidden="1" x14ac:dyDescent="0.35">
      <c r="B250" t="s">
        <v>36</v>
      </c>
      <c r="C250" t="s">
        <v>37</v>
      </c>
      <c r="D250" s="1">
        <v>44075</v>
      </c>
      <c r="E250" t="s">
        <v>34</v>
      </c>
      <c r="F250" t="s">
        <v>35</v>
      </c>
      <c r="G250" t="s">
        <v>32</v>
      </c>
      <c r="H250">
        <v>2657</v>
      </c>
      <c r="I250" t="s">
        <v>38</v>
      </c>
      <c r="J250">
        <v>0</v>
      </c>
      <c r="L250">
        <v>2657</v>
      </c>
      <c r="M250" t="s">
        <v>38</v>
      </c>
      <c r="N250">
        <v>1944</v>
      </c>
      <c r="O250" t="s">
        <v>39</v>
      </c>
      <c r="P250">
        <v>95</v>
      </c>
      <c r="R250">
        <v>2039</v>
      </c>
      <c r="S250" t="s">
        <v>38</v>
      </c>
      <c r="T250">
        <v>98788</v>
      </c>
      <c r="V250">
        <v>235600</v>
      </c>
      <c r="X250">
        <v>221926</v>
      </c>
      <c r="Z250">
        <v>13674</v>
      </c>
    </row>
    <row r="251" spans="2:26" hidden="1" x14ac:dyDescent="0.35">
      <c r="B251" t="s">
        <v>36</v>
      </c>
      <c r="C251" t="s">
        <v>37</v>
      </c>
      <c r="D251" s="1">
        <v>44075</v>
      </c>
      <c r="E251" t="s">
        <v>34</v>
      </c>
      <c r="F251" t="s">
        <v>33</v>
      </c>
      <c r="G251" t="s">
        <v>34</v>
      </c>
      <c r="H251">
        <v>2657</v>
      </c>
      <c r="I251" t="s">
        <v>38</v>
      </c>
      <c r="J251">
        <v>0</v>
      </c>
      <c r="L251">
        <v>2657</v>
      </c>
      <c r="M251" t="s">
        <v>38</v>
      </c>
      <c r="N251">
        <v>1944</v>
      </c>
      <c r="O251" t="s">
        <v>39</v>
      </c>
      <c r="P251">
        <v>95</v>
      </c>
      <c r="R251">
        <v>2039</v>
      </c>
      <c r="S251" t="s">
        <v>38</v>
      </c>
      <c r="T251">
        <v>99035</v>
      </c>
      <c r="V251">
        <v>236362</v>
      </c>
      <c r="X251">
        <v>222686</v>
      </c>
      <c r="Z251">
        <v>13676</v>
      </c>
    </row>
    <row r="252" spans="2:26" hidden="1" x14ac:dyDescent="0.35">
      <c r="B252" t="s">
        <v>36</v>
      </c>
      <c r="C252" t="s">
        <v>37</v>
      </c>
      <c r="D252" s="1">
        <v>44105</v>
      </c>
      <c r="E252" t="s">
        <v>34</v>
      </c>
      <c r="F252" t="s">
        <v>35</v>
      </c>
      <c r="G252" t="s">
        <v>32</v>
      </c>
      <c r="H252">
        <v>2849</v>
      </c>
      <c r="I252" t="s">
        <v>38</v>
      </c>
      <c r="J252">
        <v>0</v>
      </c>
      <c r="L252">
        <v>2849</v>
      </c>
      <c r="M252" t="s">
        <v>38</v>
      </c>
      <c r="N252">
        <v>2001</v>
      </c>
      <c r="O252" t="s">
        <v>39</v>
      </c>
      <c r="P252">
        <v>79</v>
      </c>
      <c r="R252">
        <v>2080</v>
      </c>
      <c r="S252" t="s">
        <v>38</v>
      </c>
      <c r="T252">
        <v>99143</v>
      </c>
      <c r="V252">
        <v>236719</v>
      </c>
      <c r="X252">
        <v>223272</v>
      </c>
      <c r="Z252">
        <v>13447</v>
      </c>
    </row>
    <row r="253" spans="2:26" hidden="1" x14ac:dyDescent="0.35">
      <c r="B253" t="s">
        <v>36</v>
      </c>
      <c r="C253" t="s">
        <v>37</v>
      </c>
      <c r="D253" s="1">
        <v>44105</v>
      </c>
      <c r="E253" t="s">
        <v>34</v>
      </c>
      <c r="F253" t="s">
        <v>33</v>
      </c>
      <c r="G253" t="s">
        <v>34</v>
      </c>
      <c r="H253">
        <v>2849</v>
      </c>
      <c r="I253" t="s">
        <v>38</v>
      </c>
      <c r="J253">
        <v>0</v>
      </c>
      <c r="L253">
        <v>2849</v>
      </c>
      <c r="M253" t="s">
        <v>38</v>
      </c>
      <c r="N253">
        <v>2001</v>
      </c>
      <c r="O253" t="s">
        <v>39</v>
      </c>
      <c r="P253">
        <v>79</v>
      </c>
      <c r="R253">
        <v>2080</v>
      </c>
      <c r="S253" t="s">
        <v>38</v>
      </c>
      <c r="T253">
        <v>99443</v>
      </c>
      <c r="V253">
        <v>237786</v>
      </c>
      <c r="X253">
        <v>224338</v>
      </c>
      <c r="Z253">
        <v>13448</v>
      </c>
    </row>
    <row r="254" spans="2:26" hidden="1" x14ac:dyDescent="0.35">
      <c r="B254" t="s">
        <v>36</v>
      </c>
      <c r="C254" t="s">
        <v>37</v>
      </c>
      <c r="D254" s="1">
        <v>44136</v>
      </c>
      <c r="E254" t="s">
        <v>34</v>
      </c>
      <c r="F254" t="s">
        <v>35</v>
      </c>
      <c r="G254" t="s">
        <v>32</v>
      </c>
      <c r="H254">
        <v>3756</v>
      </c>
      <c r="I254" t="s">
        <v>38</v>
      </c>
      <c r="J254">
        <v>0</v>
      </c>
      <c r="L254">
        <v>3756</v>
      </c>
      <c r="M254" t="s">
        <v>38</v>
      </c>
      <c r="N254">
        <v>1976</v>
      </c>
      <c r="O254" t="s">
        <v>39</v>
      </c>
      <c r="P254">
        <v>120</v>
      </c>
      <c r="R254">
        <v>2096</v>
      </c>
      <c r="S254" t="s">
        <v>38</v>
      </c>
      <c r="T254">
        <v>99352</v>
      </c>
      <c r="V254">
        <v>237622</v>
      </c>
      <c r="X254">
        <v>224273</v>
      </c>
      <c r="Z254">
        <v>13349</v>
      </c>
    </row>
    <row r="255" spans="2:26" hidden="1" x14ac:dyDescent="0.35">
      <c r="B255" t="s">
        <v>36</v>
      </c>
      <c r="C255" t="s">
        <v>37</v>
      </c>
      <c r="D255" s="1">
        <v>44136</v>
      </c>
      <c r="E255" t="s">
        <v>34</v>
      </c>
      <c r="F255" t="s">
        <v>33</v>
      </c>
      <c r="G255" t="s">
        <v>34</v>
      </c>
      <c r="H255">
        <v>3756</v>
      </c>
      <c r="I255" t="s">
        <v>38</v>
      </c>
      <c r="J255">
        <v>0</v>
      </c>
      <c r="L255">
        <v>3756</v>
      </c>
      <c r="M255" t="s">
        <v>38</v>
      </c>
      <c r="N255">
        <v>1976</v>
      </c>
      <c r="O255" t="s">
        <v>39</v>
      </c>
      <c r="P255">
        <v>120</v>
      </c>
      <c r="R255">
        <v>2096</v>
      </c>
      <c r="S255" t="s">
        <v>38</v>
      </c>
      <c r="T255">
        <v>99655</v>
      </c>
      <c r="V255">
        <v>238873</v>
      </c>
      <c r="X255">
        <v>225513</v>
      </c>
      <c r="Z255">
        <v>13360</v>
      </c>
    </row>
    <row r="256" spans="2:26" hidden="1" x14ac:dyDescent="0.35">
      <c r="B256" t="s">
        <v>36</v>
      </c>
      <c r="C256" t="s">
        <v>37</v>
      </c>
      <c r="D256" s="1">
        <v>44166</v>
      </c>
      <c r="E256" t="s">
        <v>34</v>
      </c>
      <c r="F256" t="s">
        <v>33</v>
      </c>
      <c r="G256" t="s">
        <v>34</v>
      </c>
      <c r="H256">
        <v>2620</v>
      </c>
      <c r="I256" t="s">
        <v>38</v>
      </c>
      <c r="J256">
        <v>0</v>
      </c>
      <c r="L256">
        <v>2620</v>
      </c>
      <c r="M256" t="s">
        <v>38</v>
      </c>
      <c r="N256">
        <v>2096</v>
      </c>
      <c r="O256" t="s">
        <v>39</v>
      </c>
      <c r="P256">
        <v>106</v>
      </c>
      <c r="R256">
        <v>2202</v>
      </c>
      <c r="S256" t="s">
        <v>38</v>
      </c>
      <c r="T256">
        <v>99940</v>
      </c>
      <c r="V256">
        <v>239981</v>
      </c>
      <c r="X256">
        <v>226591</v>
      </c>
      <c r="Z256">
        <v>13390</v>
      </c>
    </row>
    <row r="257" spans="2:26" hidden="1" x14ac:dyDescent="0.35">
      <c r="B257" t="s">
        <v>36</v>
      </c>
      <c r="C257" t="s">
        <v>37</v>
      </c>
      <c r="D257" s="1">
        <v>44166</v>
      </c>
      <c r="E257" t="s">
        <v>34</v>
      </c>
      <c r="F257" t="s">
        <v>35</v>
      </c>
      <c r="G257" t="s">
        <v>32</v>
      </c>
      <c r="H257">
        <v>2620</v>
      </c>
      <c r="I257" t="s">
        <v>38</v>
      </c>
      <c r="J257">
        <v>0</v>
      </c>
      <c r="L257">
        <v>2620</v>
      </c>
      <c r="M257" t="s">
        <v>38</v>
      </c>
      <c r="N257">
        <v>2096</v>
      </c>
      <c r="O257" t="s">
        <v>39</v>
      </c>
      <c r="P257">
        <v>106</v>
      </c>
      <c r="R257">
        <v>2202</v>
      </c>
      <c r="S257" t="s">
        <v>38</v>
      </c>
      <c r="T257">
        <v>99613</v>
      </c>
      <c r="V257">
        <v>238433</v>
      </c>
      <c r="X257">
        <v>225053</v>
      </c>
      <c r="Z257">
        <v>13380</v>
      </c>
    </row>
    <row r="258" spans="2:26" hidden="1" x14ac:dyDescent="0.35">
      <c r="B258" t="s">
        <v>36</v>
      </c>
      <c r="C258" t="s">
        <v>37</v>
      </c>
      <c r="D258" s="1">
        <v>44197</v>
      </c>
      <c r="E258" t="s">
        <v>34</v>
      </c>
      <c r="F258" t="s">
        <v>33</v>
      </c>
      <c r="G258" t="s">
        <v>34</v>
      </c>
      <c r="H258">
        <v>2574</v>
      </c>
      <c r="I258" t="s">
        <v>38</v>
      </c>
      <c r="J258">
        <v>0</v>
      </c>
      <c r="L258">
        <v>2574</v>
      </c>
      <c r="M258" t="s">
        <v>38</v>
      </c>
      <c r="N258">
        <v>1543</v>
      </c>
      <c r="O258" t="s">
        <v>39</v>
      </c>
      <c r="P258">
        <v>71</v>
      </c>
      <c r="R258">
        <v>1614</v>
      </c>
      <c r="S258" t="s">
        <v>38</v>
      </c>
      <c r="T258">
        <v>100171</v>
      </c>
      <c r="V258">
        <v>241410</v>
      </c>
      <c r="X258">
        <v>228118</v>
      </c>
      <c r="Z258">
        <v>13292</v>
      </c>
    </row>
    <row r="259" spans="2:26" hidden="1" x14ac:dyDescent="0.35">
      <c r="B259" t="s">
        <v>36</v>
      </c>
      <c r="C259" t="s">
        <v>37</v>
      </c>
      <c r="D259" s="1">
        <v>44197</v>
      </c>
      <c r="E259" t="s">
        <v>34</v>
      </c>
      <c r="F259" t="s">
        <v>35</v>
      </c>
      <c r="G259" t="s">
        <v>32</v>
      </c>
      <c r="H259">
        <v>2574</v>
      </c>
      <c r="I259" t="s">
        <v>38</v>
      </c>
      <c r="J259">
        <v>0</v>
      </c>
      <c r="L259">
        <v>2574</v>
      </c>
      <c r="M259" t="s">
        <v>38</v>
      </c>
      <c r="N259">
        <v>1543</v>
      </c>
      <c r="O259" t="s">
        <v>39</v>
      </c>
      <c r="P259">
        <v>71</v>
      </c>
      <c r="R259">
        <v>1614</v>
      </c>
      <c r="S259" t="s">
        <v>38</v>
      </c>
      <c r="T259">
        <v>99533</v>
      </c>
      <c r="V259">
        <v>237582</v>
      </c>
      <c r="X259">
        <v>224304</v>
      </c>
      <c r="Z259">
        <v>13278</v>
      </c>
    </row>
    <row r="260" spans="2:26" hidden="1" x14ac:dyDescent="0.35">
      <c r="B260" t="s">
        <v>36</v>
      </c>
      <c r="C260" t="s">
        <v>37</v>
      </c>
      <c r="D260" s="1">
        <v>44228</v>
      </c>
      <c r="E260" t="s">
        <v>34</v>
      </c>
      <c r="F260" t="s">
        <v>35</v>
      </c>
      <c r="G260" t="s">
        <v>32</v>
      </c>
      <c r="H260">
        <v>2795</v>
      </c>
      <c r="I260" t="s">
        <v>38</v>
      </c>
      <c r="J260">
        <v>0</v>
      </c>
      <c r="L260">
        <v>2795</v>
      </c>
      <c r="M260" t="s">
        <v>38</v>
      </c>
      <c r="N260">
        <v>1243</v>
      </c>
      <c r="O260" t="s">
        <v>39</v>
      </c>
      <c r="P260">
        <v>48</v>
      </c>
      <c r="R260">
        <v>1291</v>
      </c>
      <c r="S260" t="s">
        <v>38</v>
      </c>
      <c r="T260">
        <v>100499</v>
      </c>
      <c r="V260">
        <v>242991</v>
      </c>
      <c r="X260">
        <v>229755</v>
      </c>
      <c r="Z260">
        <v>13236</v>
      </c>
    </row>
    <row r="261" spans="2:26" hidden="1" x14ac:dyDescent="0.35">
      <c r="B261" t="s">
        <v>36</v>
      </c>
      <c r="C261" t="s">
        <v>37</v>
      </c>
      <c r="D261" s="1">
        <v>44228</v>
      </c>
      <c r="E261" t="s">
        <v>34</v>
      </c>
      <c r="F261" t="s">
        <v>33</v>
      </c>
      <c r="G261" t="s">
        <v>34</v>
      </c>
      <c r="H261">
        <v>2795</v>
      </c>
      <c r="I261" t="s">
        <v>38</v>
      </c>
      <c r="J261">
        <v>0</v>
      </c>
      <c r="L261">
        <v>2795</v>
      </c>
      <c r="M261" t="s">
        <v>38</v>
      </c>
      <c r="N261">
        <v>1243</v>
      </c>
      <c r="O261" t="s">
        <v>39</v>
      </c>
      <c r="P261">
        <v>48</v>
      </c>
      <c r="R261">
        <v>1291</v>
      </c>
      <c r="S261" t="s">
        <v>38</v>
      </c>
      <c r="T261">
        <v>100499</v>
      </c>
      <c r="V261">
        <v>242991</v>
      </c>
      <c r="X261">
        <v>229755</v>
      </c>
      <c r="Z261">
        <v>13236</v>
      </c>
    </row>
    <row r="262" spans="2:26" hidden="1" x14ac:dyDescent="0.35">
      <c r="B262" t="s">
        <v>36</v>
      </c>
      <c r="C262" t="s">
        <v>37</v>
      </c>
      <c r="D262" s="1">
        <v>44256</v>
      </c>
      <c r="E262" t="s">
        <v>34</v>
      </c>
      <c r="F262" t="s">
        <v>35</v>
      </c>
      <c r="G262" t="s">
        <v>32</v>
      </c>
      <c r="H262">
        <v>2987</v>
      </c>
      <c r="I262" t="s">
        <v>38</v>
      </c>
      <c r="J262">
        <v>0</v>
      </c>
      <c r="L262">
        <v>2987</v>
      </c>
      <c r="M262" t="s">
        <v>38</v>
      </c>
      <c r="N262">
        <v>1543</v>
      </c>
      <c r="O262" t="s">
        <v>39</v>
      </c>
      <c r="P262">
        <v>67</v>
      </c>
      <c r="R262">
        <v>1610</v>
      </c>
      <c r="S262" t="s">
        <v>38</v>
      </c>
      <c r="T262">
        <v>100555</v>
      </c>
      <c r="V262">
        <v>243824</v>
      </c>
      <c r="X262">
        <v>230715</v>
      </c>
      <c r="Z262">
        <v>13109</v>
      </c>
    </row>
    <row r="263" spans="2:26" hidden="1" x14ac:dyDescent="0.35">
      <c r="B263" t="s">
        <v>36</v>
      </c>
      <c r="C263" t="s">
        <v>37</v>
      </c>
      <c r="D263" s="1">
        <v>44256</v>
      </c>
      <c r="E263" t="s">
        <v>34</v>
      </c>
      <c r="F263" t="s">
        <v>33</v>
      </c>
      <c r="G263" t="s">
        <v>34</v>
      </c>
      <c r="H263">
        <v>2987</v>
      </c>
      <c r="I263" t="s">
        <v>38</v>
      </c>
      <c r="J263">
        <v>0</v>
      </c>
      <c r="L263">
        <v>2987</v>
      </c>
      <c r="M263" t="s">
        <v>38</v>
      </c>
      <c r="N263">
        <v>1543</v>
      </c>
      <c r="O263" t="s">
        <v>39</v>
      </c>
      <c r="P263">
        <v>67</v>
      </c>
      <c r="R263">
        <v>1610</v>
      </c>
      <c r="S263" t="s">
        <v>38</v>
      </c>
      <c r="T263">
        <v>100827</v>
      </c>
      <c r="V263">
        <v>244860</v>
      </c>
      <c r="X263">
        <v>231747</v>
      </c>
      <c r="Z263">
        <v>13113</v>
      </c>
    </row>
    <row r="264" spans="2:26" hidden="1" x14ac:dyDescent="0.35">
      <c r="B264" t="s">
        <v>36</v>
      </c>
      <c r="C264" t="s">
        <v>37</v>
      </c>
      <c r="D264" s="1">
        <v>44287</v>
      </c>
      <c r="E264" t="s">
        <v>34</v>
      </c>
      <c r="F264" t="s">
        <v>33</v>
      </c>
      <c r="G264" t="s">
        <v>34</v>
      </c>
      <c r="H264">
        <v>2536</v>
      </c>
      <c r="I264" t="s">
        <v>38</v>
      </c>
      <c r="J264">
        <v>0</v>
      </c>
      <c r="L264">
        <v>2536</v>
      </c>
      <c r="M264" t="s">
        <v>38</v>
      </c>
      <c r="N264">
        <v>1453</v>
      </c>
      <c r="O264" t="s">
        <v>39</v>
      </c>
      <c r="P264">
        <v>88</v>
      </c>
      <c r="R264">
        <v>1541</v>
      </c>
      <c r="S264" t="s">
        <v>38</v>
      </c>
      <c r="T264">
        <v>101494</v>
      </c>
      <c r="V264">
        <v>247180</v>
      </c>
      <c r="X264">
        <v>234147</v>
      </c>
      <c r="Z264">
        <v>13033</v>
      </c>
    </row>
    <row r="265" spans="2:26" hidden="1" x14ac:dyDescent="0.35">
      <c r="B265" t="s">
        <v>36</v>
      </c>
      <c r="C265" t="s">
        <v>37</v>
      </c>
      <c r="D265" s="1">
        <v>44287</v>
      </c>
      <c r="E265" t="s">
        <v>34</v>
      </c>
      <c r="F265" t="s">
        <v>35</v>
      </c>
      <c r="G265" t="s">
        <v>32</v>
      </c>
      <c r="H265">
        <v>2536</v>
      </c>
      <c r="I265" t="s">
        <v>38</v>
      </c>
      <c r="J265">
        <v>0</v>
      </c>
      <c r="L265">
        <v>2536</v>
      </c>
      <c r="M265" t="s">
        <v>38</v>
      </c>
      <c r="N265">
        <v>1453</v>
      </c>
      <c r="O265" t="s">
        <v>39</v>
      </c>
      <c r="P265">
        <v>88</v>
      </c>
      <c r="R265">
        <v>1541</v>
      </c>
      <c r="S265" t="s">
        <v>38</v>
      </c>
      <c r="T265">
        <v>101124</v>
      </c>
      <c r="V265">
        <v>246179</v>
      </c>
      <c r="X265">
        <v>233149</v>
      </c>
      <c r="Z265">
        <v>13030</v>
      </c>
    </row>
    <row r="266" spans="2:26" hidden="1" x14ac:dyDescent="0.35">
      <c r="B266" t="s">
        <v>36</v>
      </c>
      <c r="C266" t="s">
        <v>37</v>
      </c>
      <c r="D266" s="1">
        <v>44317</v>
      </c>
      <c r="E266" t="s">
        <v>34</v>
      </c>
      <c r="F266" t="s">
        <v>33</v>
      </c>
      <c r="G266" t="s">
        <v>34</v>
      </c>
      <c r="H266">
        <v>2282</v>
      </c>
      <c r="I266" t="s">
        <v>38</v>
      </c>
      <c r="J266">
        <v>0</v>
      </c>
      <c r="L266">
        <v>2282</v>
      </c>
      <c r="M266" t="s">
        <v>38</v>
      </c>
      <c r="N266">
        <v>1837</v>
      </c>
      <c r="O266" t="s">
        <v>39</v>
      </c>
      <c r="P266">
        <v>115</v>
      </c>
      <c r="R266">
        <v>1952</v>
      </c>
      <c r="S266" t="s">
        <v>38</v>
      </c>
      <c r="T266">
        <v>101974</v>
      </c>
      <c r="V266">
        <v>248739</v>
      </c>
      <c r="X266">
        <v>235858</v>
      </c>
      <c r="Z266">
        <v>12881</v>
      </c>
    </row>
    <row r="267" spans="2:26" hidden="1" x14ac:dyDescent="0.35">
      <c r="B267" t="s">
        <v>36</v>
      </c>
      <c r="C267" t="s">
        <v>37</v>
      </c>
      <c r="D267" s="1">
        <v>44317</v>
      </c>
      <c r="E267" t="s">
        <v>34</v>
      </c>
      <c r="F267" t="s">
        <v>35</v>
      </c>
      <c r="G267" t="s">
        <v>32</v>
      </c>
      <c r="H267">
        <v>2282</v>
      </c>
      <c r="I267" t="s">
        <v>38</v>
      </c>
      <c r="J267">
        <v>0</v>
      </c>
      <c r="L267">
        <v>2282</v>
      </c>
      <c r="M267" t="s">
        <v>38</v>
      </c>
      <c r="N267">
        <v>1837</v>
      </c>
      <c r="O267" t="s">
        <v>39</v>
      </c>
      <c r="P267">
        <v>115</v>
      </c>
      <c r="R267">
        <v>1952</v>
      </c>
      <c r="S267" t="s">
        <v>38</v>
      </c>
      <c r="T267">
        <v>101548</v>
      </c>
      <c r="V267">
        <v>247581</v>
      </c>
      <c r="X267">
        <v>234706</v>
      </c>
      <c r="Z267">
        <v>12875</v>
      </c>
    </row>
    <row r="268" spans="2:26" hidden="1" x14ac:dyDescent="0.35">
      <c r="B268" t="s">
        <v>36</v>
      </c>
      <c r="C268" t="s">
        <v>37</v>
      </c>
      <c r="D268" s="1">
        <v>44348</v>
      </c>
      <c r="E268" t="s">
        <v>34</v>
      </c>
      <c r="F268" t="s">
        <v>35</v>
      </c>
      <c r="G268" t="s">
        <v>32</v>
      </c>
      <c r="H268">
        <v>2484</v>
      </c>
      <c r="I268" t="s">
        <v>38</v>
      </c>
      <c r="J268">
        <v>0</v>
      </c>
      <c r="L268">
        <v>2484</v>
      </c>
      <c r="M268" t="s">
        <v>38</v>
      </c>
      <c r="N268">
        <v>1782</v>
      </c>
      <c r="O268" t="s">
        <v>39</v>
      </c>
      <c r="P268">
        <v>75</v>
      </c>
      <c r="R268">
        <v>1857</v>
      </c>
      <c r="S268" t="s">
        <v>38</v>
      </c>
      <c r="T268">
        <v>102218</v>
      </c>
      <c r="V268">
        <v>249502</v>
      </c>
      <c r="X268">
        <v>236720</v>
      </c>
      <c r="Z268">
        <v>12782</v>
      </c>
    </row>
    <row r="269" spans="2:26" hidden="1" x14ac:dyDescent="0.35">
      <c r="B269" t="s">
        <v>36</v>
      </c>
      <c r="C269" t="s">
        <v>37</v>
      </c>
      <c r="D269" s="1">
        <v>44348</v>
      </c>
      <c r="E269" t="s">
        <v>34</v>
      </c>
      <c r="F269" t="s">
        <v>33</v>
      </c>
      <c r="G269" t="s">
        <v>34</v>
      </c>
      <c r="H269">
        <v>0</v>
      </c>
      <c r="J269">
        <v>0</v>
      </c>
      <c r="L269">
        <v>0</v>
      </c>
      <c r="N269">
        <v>0</v>
      </c>
      <c r="P269">
        <v>0</v>
      </c>
      <c r="R269">
        <v>0</v>
      </c>
      <c r="T269">
        <v>102501</v>
      </c>
      <c r="V269">
        <v>250285</v>
      </c>
      <c r="X269">
        <v>237500</v>
      </c>
      <c r="Z269">
        <v>12785</v>
      </c>
    </row>
    <row r="270" spans="2:26" hidden="1" x14ac:dyDescent="0.35">
      <c r="B270" t="s">
        <v>36</v>
      </c>
      <c r="C270" t="s">
        <v>37</v>
      </c>
      <c r="D270" s="1">
        <v>44378</v>
      </c>
      <c r="E270" t="s">
        <v>34</v>
      </c>
      <c r="F270" t="s">
        <v>35</v>
      </c>
      <c r="G270" t="s">
        <v>32</v>
      </c>
      <c r="H270">
        <v>2214</v>
      </c>
      <c r="J270">
        <v>0</v>
      </c>
      <c r="L270">
        <v>2214</v>
      </c>
      <c r="N270">
        <v>1519</v>
      </c>
      <c r="P270">
        <v>76</v>
      </c>
      <c r="R270">
        <v>1595</v>
      </c>
      <c r="T270">
        <v>102312</v>
      </c>
      <c r="V270">
        <v>250151</v>
      </c>
      <c r="X270">
        <v>237497</v>
      </c>
      <c r="Z270">
        <v>12654</v>
      </c>
    </row>
    <row r="271" spans="2:26" hidden="1" x14ac:dyDescent="0.35">
      <c r="B271" t="s">
        <v>36</v>
      </c>
      <c r="C271" t="s">
        <v>37</v>
      </c>
      <c r="D271" s="1">
        <v>44378</v>
      </c>
      <c r="E271" t="s">
        <v>34</v>
      </c>
      <c r="F271" t="s">
        <v>33</v>
      </c>
      <c r="G271" t="s">
        <v>34</v>
      </c>
      <c r="H271">
        <v>2214</v>
      </c>
      <c r="J271">
        <v>0</v>
      </c>
      <c r="L271">
        <v>2214</v>
      </c>
      <c r="N271">
        <v>1519</v>
      </c>
      <c r="P271">
        <v>76</v>
      </c>
      <c r="R271">
        <v>1595</v>
      </c>
      <c r="T271">
        <v>102632</v>
      </c>
      <c r="V271">
        <v>251024</v>
      </c>
      <c r="X271">
        <v>238365</v>
      </c>
      <c r="Z271">
        <v>12659</v>
      </c>
    </row>
    <row r="272" spans="2:26" hidden="1" x14ac:dyDescent="0.35">
      <c r="B272" t="s">
        <v>36</v>
      </c>
      <c r="C272" t="s">
        <v>37</v>
      </c>
      <c r="D272" s="1">
        <v>44409</v>
      </c>
      <c r="E272" t="s">
        <v>34</v>
      </c>
      <c r="F272" t="s">
        <v>35</v>
      </c>
      <c r="G272" t="s">
        <v>32</v>
      </c>
      <c r="H272">
        <v>2379</v>
      </c>
      <c r="J272">
        <v>0</v>
      </c>
      <c r="L272">
        <v>2379</v>
      </c>
      <c r="N272">
        <v>1726</v>
      </c>
      <c r="P272">
        <v>70</v>
      </c>
      <c r="R272">
        <v>1796</v>
      </c>
      <c r="T272">
        <v>101831</v>
      </c>
      <c r="V272">
        <v>249781</v>
      </c>
      <c r="X272">
        <v>237271</v>
      </c>
      <c r="Z272">
        <v>12510</v>
      </c>
    </row>
    <row r="273" spans="2:26" hidden="1" x14ac:dyDescent="0.35">
      <c r="B273" t="s">
        <v>36</v>
      </c>
      <c r="C273" t="s">
        <v>37</v>
      </c>
      <c r="D273" s="1">
        <v>44409</v>
      </c>
      <c r="E273" t="s">
        <v>34</v>
      </c>
      <c r="F273" t="s">
        <v>33</v>
      </c>
      <c r="G273" t="s">
        <v>34</v>
      </c>
      <c r="H273">
        <v>2379</v>
      </c>
      <c r="J273">
        <v>0</v>
      </c>
      <c r="L273">
        <v>2379</v>
      </c>
      <c r="N273">
        <v>1726</v>
      </c>
      <c r="P273">
        <v>70</v>
      </c>
      <c r="R273">
        <v>1796</v>
      </c>
      <c r="T273">
        <v>102819</v>
      </c>
      <c r="V273">
        <v>251977</v>
      </c>
      <c r="X273">
        <v>239402</v>
      </c>
      <c r="Z273">
        <v>12575</v>
      </c>
    </row>
    <row r="274" spans="2:26" hidden="1" x14ac:dyDescent="0.35">
      <c r="B274" t="s">
        <v>36</v>
      </c>
      <c r="C274" t="s">
        <v>37</v>
      </c>
      <c r="D274" s="1">
        <v>44440</v>
      </c>
      <c r="E274" t="s">
        <v>34</v>
      </c>
      <c r="F274" t="s">
        <v>35</v>
      </c>
      <c r="G274" t="s">
        <v>32</v>
      </c>
      <c r="H274">
        <v>2208</v>
      </c>
      <c r="J274">
        <v>0</v>
      </c>
      <c r="L274">
        <v>2208</v>
      </c>
      <c r="N274">
        <v>1500</v>
      </c>
      <c r="P274">
        <v>68</v>
      </c>
      <c r="R274">
        <v>1568</v>
      </c>
      <c r="T274">
        <v>102778</v>
      </c>
      <c r="V274">
        <v>252090</v>
      </c>
      <c r="X274">
        <v>239595</v>
      </c>
      <c r="Z274">
        <v>12495</v>
      </c>
    </row>
    <row r="275" spans="2:26" hidden="1" x14ac:dyDescent="0.35">
      <c r="B275" t="s">
        <v>36</v>
      </c>
      <c r="C275" t="s">
        <v>37</v>
      </c>
      <c r="D275" s="1">
        <v>44440</v>
      </c>
      <c r="E275" t="s">
        <v>34</v>
      </c>
      <c r="F275" t="s">
        <v>33</v>
      </c>
      <c r="G275" t="s">
        <v>34</v>
      </c>
      <c r="H275">
        <v>2208</v>
      </c>
      <c r="J275">
        <v>0</v>
      </c>
      <c r="L275">
        <v>2208</v>
      </c>
      <c r="N275">
        <v>1500</v>
      </c>
      <c r="P275">
        <v>68</v>
      </c>
      <c r="R275">
        <v>1568</v>
      </c>
      <c r="T275">
        <v>102993</v>
      </c>
      <c r="V275">
        <v>252736</v>
      </c>
      <c r="X275">
        <v>240240</v>
      </c>
      <c r="Z275">
        <v>12496</v>
      </c>
    </row>
    <row r="276" spans="2:26" hidden="1" x14ac:dyDescent="0.35">
      <c r="B276" t="s">
        <v>36</v>
      </c>
      <c r="C276" t="s">
        <v>37</v>
      </c>
      <c r="D276" s="1">
        <v>44470</v>
      </c>
      <c r="E276" t="s">
        <v>34</v>
      </c>
      <c r="F276" t="s">
        <v>35</v>
      </c>
      <c r="G276" t="s">
        <v>32</v>
      </c>
      <c r="H276">
        <v>2430</v>
      </c>
      <c r="J276">
        <v>0</v>
      </c>
      <c r="L276">
        <v>2430</v>
      </c>
      <c r="N276">
        <v>1432</v>
      </c>
      <c r="P276">
        <v>54</v>
      </c>
      <c r="R276">
        <v>1486</v>
      </c>
      <c r="T276">
        <v>102942</v>
      </c>
      <c r="V276">
        <v>252935</v>
      </c>
      <c r="X276">
        <v>240527</v>
      </c>
      <c r="Z276">
        <v>12408</v>
      </c>
    </row>
    <row r="277" spans="2:26" hidden="1" x14ac:dyDescent="0.35">
      <c r="B277" t="s">
        <v>36</v>
      </c>
      <c r="C277" t="s">
        <v>37</v>
      </c>
      <c r="D277" s="1">
        <v>44470</v>
      </c>
      <c r="E277" t="s">
        <v>34</v>
      </c>
      <c r="F277" t="s">
        <v>33</v>
      </c>
      <c r="G277" t="s">
        <v>34</v>
      </c>
      <c r="H277">
        <v>2430</v>
      </c>
      <c r="J277">
        <v>0</v>
      </c>
      <c r="L277">
        <v>2430</v>
      </c>
      <c r="N277">
        <v>1432</v>
      </c>
      <c r="P277">
        <v>54</v>
      </c>
      <c r="R277">
        <v>1486</v>
      </c>
      <c r="T277">
        <v>103391</v>
      </c>
      <c r="V277">
        <v>254169</v>
      </c>
      <c r="X277">
        <v>241822</v>
      </c>
      <c r="Z277">
        <v>12347</v>
      </c>
    </row>
    <row r="278" spans="2:26" hidden="1" x14ac:dyDescent="0.35">
      <c r="B278" t="s">
        <v>36</v>
      </c>
      <c r="C278" t="s">
        <v>37</v>
      </c>
      <c r="D278" s="1">
        <v>44501</v>
      </c>
      <c r="E278" t="s">
        <v>34</v>
      </c>
      <c r="F278" t="s">
        <v>35</v>
      </c>
      <c r="G278" t="s">
        <v>32</v>
      </c>
      <c r="H278">
        <v>2396</v>
      </c>
      <c r="J278">
        <v>0</v>
      </c>
      <c r="L278">
        <v>2396</v>
      </c>
      <c r="N278">
        <v>1696</v>
      </c>
      <c r="P278">
        <v>84</v>
      </c>
      <c r="R278">
        <v>1780</v>
      </c>
      <c r="T278">
        <v>103143</v>
      </c>
      <c r="V278">
        <v>253841</v>
      </c>
      <c r="X278">
        <v>241504</v>
      </c>
      <c r="Z278">
        <v>12337</v>
      </c>
    </row>
    <row r="279" spans="2:26" hidden="1" x14ac:dyDescent="0.35">
      <c r="B279" t="s">
        <v>36</v>
      </c>
      <c r="C279" t="s">
        <v>37</v>
      </c>
      <c r="D279" s="1">
        <v>44501</v>
      </c>
      <c r="E279" t="s">
        <v>34</v>
      </c>
      <c r="F279" t="s">
        <v>33</v>
      </c>
      <c r="G279" t="s">
        <v>34</v>
      </c>
      <c r="H279">
        <v>2396</v>
      </c>
      <c r="J279">
        <v>0</v>
      </c>
      <c r="L279">
        <v>2396</v>
      </c>
      <c r="N279">
        <v>1696</v>
      </c>
      <c r="P279">
        <v>84</v>
      </c>
      <c r="R279">
        <v>1780</v>
      </c>
      <c r="T279">
        <v>103632</v>
      </c>
      <c r="V279">
        <v>255230</v>
      </c>
      <c r="X279">
        <v>242946</v>
      </c>
      <c r="Z279">
        <v>12284</v>
      </c>
    </row>
    <row r="280" spans="2:26" hidden="1" x14ac:dyDescent="0.35">
      <c r="B280" t="s">
        <v>36</v>
      </c>
      <c r="C280" t="s">
        <v>37</v>
      </c>
      <c r="D280" s="1">
        <v>44531</v>
      </c>
      <c r="E280" t="s">
        <v>34</v>
      </c>
      <c r="F280" t="s">
        <v>35</v>
      </c>
      <c r="G280" t="s">
        <v>32</v>
      </c>
      <c r="H280">
        <v>2216</v>
      </c>
      <c r="J280">
        <v>0</v>
      </c>
      <c r="L280">
        <v>2216</v>
      </c>
      <c r="N280">
        <v>1865</v>
      </c>
      <c r="P280">
        <v>93</v>
      </c>
      <c r="R280">
        <v>1958</v>
      </c>
      <c r="T280">
        <v>103473</v>
      </c>
      <c r="V280">
        <v>255009</v>
      </c>
      <c r="X280">
        <v>242720</v>
      </c>
      <c r="Z280">
        <v>12289</v>
      </c>
    </row>
    <row r="281" spans="2:26" hidden="1" x14ac:dyDescent="0.35">
      <c r="B281" t="s">
        <v>36</v>
      </c>
      <c r="C281" t="s">
        <v>37</v>
      </c>
      <c r="D281" s="1">
        <v>44531</v>
      </c>
      <c r="E281" t="s">
        <v>34</v>
      </c>
      <c r="F281" t="s">
        <v>33</v>
      </c>
      <c r="G281" t="s">
        <v>34</v>
      </c>
      <c r="H281">
        <v>2214</v>
      </c>
      <c r="J281">
        <v>0</v>
      </c>
      <c r="L281">
        <v>2214</v>
      </c>
      <c r="N281">
        <v>1865</v>
      </c>
      <c r="P281">
        <v>93</v>
      </c>
      <c r="R281">
        <v>1958</v>
      </c>
      <c r="T281">
        <v>103707</v>
      </c>
      <c r="V281">
        <v>255746</v>
      </c>
      <c r="X281">
        <v>243455</v>
      </c>
      <c r="Z281">
        <v>12291</v>
      </c>
    </row>
    <row r="282" spans="2:26" hidden="1" x14ac:dyDescent="0.35">
      <c r="B282" t="s">
        <v>36</v>
      </c>
      <c r="C282" t="s">
        <v>37</v>
      </c>
      <c r="D282" s="1">
        <v>44562</v>
      </c>
      <c r="E282" t="s">
        <v>34</v>
      </c>
      <c r="F282" t="s">
        <v>35</v>
      </c>
      <c r="G282" t="s">
        <v>32</v>
      </c>
      <c r="H282">
        <v>2302</v>
      </c>
      <c r="J282">
        <v>0</v>
      </c>
      <c r="L282">
        <v>2302</v>
      </c>
      <c r="N282">
        <v>1749</v>
      </c>
      <c r="P282">
        <v>82</v>
      </c>
      <c r="R282">
        <v>1831</v>
      </c>
      <c r="T282">
        <v>103666</v>
      </c>
      <c r="V282">
        <v>256139</v>
      </c>
      <c r="X282">
        <v>243874</v>
      </c>
      <c r="Z282">
        <v>12265</v>
      </c>
    </row>
    <row r="283" spans="2:26" hidden="1" x14ac:dyDescent="0.35">
      <c r="B283" t="s">
        <v>36</v>
      </c>
      <c r="C283" t="s">
        <v>37</v>
      </c>
      <c r="D283" s="1">
        <v>44562</v>
      </c>
      <c r="E283" t="s">
        <v>34</v>
      </c>
      <c r="F283" t="s">
        <v>33</v>
      </c>
      <c r="G283" t="s">
        <v>34</v>
      </c>
      <c r="H283">
        <v>2302</v>
      </c>
      <c r="J283">
        <v>0</v>
      </c>
      <c r="L283">
        <v>2302</v>
      </c>
      <c r="N283">
        <v>1749</v>
      </c>
      <c r="P283">
        <v>82</v>
      </c>
      <c r="R283">
        <v>1831</v>
      </c>
      <c r="T283">
        <v>104013</v>
      </c>
      <c r="V283">
        <v>257035</v>
      </c>
      <c r="X283">
        <v>244766</v>
      </c>
      <c r="Z283">
        <v>12269</v>
      </c>
    </row>
    <row r="284" spans="2:26" hidden="1" x14ac:dyDescent="0.35">
      <c r="B284" t="s">
        <v>36</v>
      </c>
      <c r="C284" t="s">
        <v>37</v>
      </c>
      <c r="D284" s="1">
        <v>44593</v>
      </c>
      <c r="E284" t="s">
        <v>34</v>
      </c>
      <c r="F284" t="s">
        <v>35</v>
      </c>
      <c r="G284" t="s">
        <v>32</v>
      </c>
      <c r="H284">
        <v>1965</v>
      </c>
      <c r="J284">
        <v>0</v>
      </c>
      <c r="L284">
        <v>1965</v>
      </c>
      <c r="N284">
        <v>1390</v>
      </c>
      <c r="P284">
        <v>43</v>
      </c>
      <c r="R284">
        <v>1433</v>
      </c>
      <c r="T284">
        <v>103879</v>
      </c>
      <c r="V284">
        <v>256992</v>
      </c>
      <c r="X284">
        <v>244795</v>
      </c>
      <c r="Z284">
        <v>12197</v>
      </c>
    </row>
    <row r="285" spans="2:26" hidden="1" x14ac:dyDescent="0.35">
      <c r="B285" t="s">
        <v>36</v>
      </c>
      <c r="C285" t="s">
        <v>37</v>
      </c>
      <c r="D285" s="1">
        <v>44593</v>
      </c>
      <c r="E285" t="s">
        <v>34</v>
      </c>
      <c r="F285" t="s">
        <v>33</v>
      </c>
      <c r="G285" t="s">
        <v>34</v>
      </c>
      <c r="H285">
        <v>1965</v>
      </c>
      <c r="J285">
        <v>0</v>
      </c>
      <c r="L285">
        <v>1965</v>
      </c>
      <c r="N285">
        <v>1390</v>
      </c>
      <c r="P285">
        <v>43</v>
      </c>
      <c r="R285">
        <v>1433</v>
      </c>
      <c r="T285">
        <v>104139</v>
      </c>
      <c r="V285">
        <v>257691</v>
      </c>
      <c r="X285">
        <v>245489</v>
      </c>
      <c r="Z285">
        <v>12202</v>
      </c>
    </row>
    <row r="286" spans="2:26" hidden="1" x14ac:dyDescent="0.35">
      <c r="B286" t="s">
        <v>36</v>
      </c>
      <c r="C286" t="s">
        <v>37</v>
      </c>
      <c r="D286" s="1">
        <v>44621</v>
      </c>
      <c r="E286" t="s">
        <v>34</v>
      </c>
      <c r="F286" t="s">
        <v>35</v>
      </c>
      <c r="G286" t="s">
        <v>32</v>
      </c>
      <c r="H286">
        <v>2263</v>
      </c>
      <c r="J286">
        <v>0</v>
      </c>
      <c r="L286">
        <v>2263</v>
      </c>
      <c r="N286">
        <v>1592</v>
      </c>
      <c r="P286">
        <v>70</v>
      </c>
      <c r="R286">
        <v>1662</v>
      </c>
      <c r="T286">
        <v>104332</v>
      </c>
      <c r="V286">
        <v>258363</v>
      </c>
      <c r="X286">
        <v>246201</v>
      </c>
      <c r="Z286">
        <v>12162</v>
      </c>
    </row>
    <row r="287" spans="2:26" hidden="1" x14ac:dyDescent="0.35">
      <c r="B287" t="s">
        <v>36</v>
      </c>
      <c r="C287" t="s">
        <v>37</v>
      </c>
      <c r="D287" s="1">
        <v>44621</v>
      </c>
      <c r="E287" t="s">
        <v>34</v>
      </c>
      <c r="F287" t="s">
        <v>33</v>
      </c>
      <c r="G287" t="s">
        <v>34</v>
      </c>
      <c r="H287">
        <v>2263</v>
      </c>
      <c r="J287">
        <v>0</v>
      </c>
      <c r="L287">
        <v>2263</v>
      </c>
      <c r="N287">
        <v>1592</v>
      </c>
      <c r="P287">
        <v>70</v>
      </c>
      <c r="R287">
        <v>1662</v>
      </c>
      <c r="T287">
        <v>104741</v>
      </c>
      <c r="V287">
        <v>259457</v>
      </c>
      <c r="X287">
        <v>247295</v>
      </c>
      <c r="Z287">
        <v>12162</v>
      </c>
    </row>
    <row r="288" spans="2:26" hidden="1" x14ac:dyDescent="0.35">
      <c r="B288" t="s">
        <v>36</v>
      </c>
      <c r="C288" t="s">
        <v>37</v>
      </c>
      <c r="D288" s="1">
        <v>44652</v>
      </c>
      <c r="E288" t="s">
        <v>34</v>
      </c>
      <c r="F288" t="s">
        <v>35</v>
      </c>
      <c r="G288" t="s">
        <v>32</v>
      </c>
      <c r="H288">
        <v>1869</v>
      </c>
      <c r="J288">
        <v>0</v>
      </c>
      <c r="L288">
        <v>1869</v>
      </c>
      <c r="N288">
        <v>1758</v>
      </c>
      <c r="P288">
        <v>94</v>
      </c>
      <c r="R288">
        <v>1852</v>
      </c>
      <c r="T288">
        <v>104729</v>
      </c>
      <c r="V288">
        <v>259971</v>
      </c>
      <c r="X288">
        <v>247976</v>
      </c>
      <c r="Z288">
        <v>11995</v>
      </c>
    </row>
    <row r="289" spans="2:26" hidden="1" x14ac:dyDescent="0.35">
      <c r="B289" t="s">
        <v>36</v>
      </c>
      <c r="C289" t="s">
        <v>37</v>
      </c>
      <c r="D289" s="1">
        <v>44652</v>
      </c>
      <c r="E289" t="s">
        <v>34</v>
      </c>
      <c r="F289" t="s">
        <v>33</v>
      </c>
      <c r="G289" t="s">
        <v>34</v>
      </c>
      <c r="H289">
        <v>1869</v>
      </c>
      <c r="J289">
        <v>0</v>
      </c>
      <c r="L289">
        <v>1869</v>
      </c>
      <c r="N289">
        <v>1758</v>
      </c>
      <c r="P289">
        <v>94</v>
      </c>
      <c r="R289">
        <v>1852</v>
      </c>
      <c r="T289">
        <v>104729</v>
      </c>
      <c r="V289">
        <v>259971</v>
      </c>
      <c r="X289">
        <v>247976</v>
      </c>
      <c r="Z289">
        <v>11995</v>
      </c>
    </row>
    <row r="290" spans="2:26" hidden="1" x14ac:dyDescent="0.35">
      <c r="B290" t="s">
        <v>36</v>
      </c>
      <c r="C290" t="s">
        <v>37</v>
      </c>
      <c r="D290" s="1">
        <v>44682</v>
      </c>
      <c r="E290" t="s">
        <v>34</v>
      </c>
      <c r="F290" t="s">
        <v>35</v>
      </c>
      <c r="G290" t="s">
        <v>32</v>
      </c>
      <c r="H290">
        <v>2037</v>
      </c>
      <c r="J290">
        <v>0</v>
      </c>
      <c r="L290">
        <v>2037</v>
      </c>
      <c r="N290">
        <v>1481</v>
      </c>
      <c r="P290">
        <v>66</v>
      </c>
      <c r="R290">
        <v>1547</v>
      </c>
      <c r="T290">
        <v>104591</v>
      </c>
      <c r="V290">
        <v>260041</v>
      </c>
      <c r="X290">
        <v>248137</v>
      </c>
      <c r="Z290">
        <v>11904</v>
      </c>
    </row>
    <row r="291" spans="2:26" hidden="1" x14ac:dyDescent="0.35">
      <c r="B291" t="s">
        <v>36</v>
      </c>
      <c r="C291" t="s">
        <v>37</v>
      </c>
      <c r="D291" s="1">
        <v>44682</v>
      </c>
      <c r="E291" t="s">
        <v>34</v>
      </c>
      <c r="F291" t="s">
        <v>33</v>
      </c>
      <c r="G291" t="s">
        <v>34</v>
      </c>
      <c r="H291">
        <v>2037</v>
      </c>
      <c r="J291">
        <v>0</v>
      </c>
      <c r="L291">
        <v>2037</v>
      </c>
      <c r="N291">
        <v>1481</v>
      </c>
      <c r="P291">
        <v>66</v>
      </c>
      <c r="R291">
        <v>1547</v>
      </c>
      <c r="T291">
        <v>104836</v>
      </c>
      <c r="V291">
        <v>260768</v>
      </c>
      <c r="X291">
        <v>248863</v>
      </c>
      <c r="Z291">
        <v>11905</v>
      </c>
    </row>
    <row r="292" spans="2:26" hidden="1" x14ac:dyDescent="0.35">
      <c r="B292" t="s">
        <v>36</v>
      </c>
      <c r="C292" t="s">
        <v>37</v>
      </c>
      <c r="D292" s="1">
        <v>44713</v>
      </c>
      <c r="E292" t="s">
        <v>34</v>
      </c>
      <c r="F292" t="s">
        <v>35</v>
      </c>
      <c r="G292" t="s">
        <v>32</v>
      </c>
      <c r="H292">
        <v>2006</v>
      </c>
      <c r="J292">
        <v>0</v>
      </c>
      <c r="L292">
        <v>2006</v>
      </c>
      <c r="N292">
        <v>1189</v>
      </c>
      <c r="P292">
        <v>66</v>
      </c>
      <c r="R292">
        <v>1255</v>
      </c>
      <c r="T292">
        <v>104809</v>
      </c>
      <c r="V292">
        <v>260981</v>
      </c>
      <c r="X292">
        <v>249106</v>
      </c>
      <c r="Z292">
        <v>11875</v>
      </c>
    </row>
    <row r="293" spans="2:26" hidden="1" x14ac:dyDescent="0.35">
      <c r="B293" t="s">
        <v>36</v>
      </c>
      <c r="C293" t="s">
        <v>37</v>
      </c>
      <c r="D293" s="1">
        <v>44713</v>
      </c>
      <c r="E293" t="s">
        <v>34</v>
      </c>
      <c r="F293" t="s">
        <v>33</v>
      </c>
      <c r="G293" t="s">
        <v>34</v>
      </c>
      <c r="H293">
        <v>2006</v>
      </c>
      <c r="J293">
        <v>0</v>
      </c>
      <c r="L293">
        <v>2006</v>
      </c>
      <c r="N293">
        <v>1189</v>
      </c>
      <c r="P293">
        <v>66</v>
      </c>
      <c r="R293">
        <v>1255</v>
      </c>
      <c r="T293">
        <v>105193</v>
      </c>
      <c r="V293">
        <v>262031</v>
      </c>
      <c r="X293">
        <v>250149</v>
      </c>
      <c r="Z293">
        <v>11882</v>
      </c>
    </row>
    <row r="294" spans="2:26" hidden="1" x14ac:dyDescent="0.35">
      <c r="B294" t="s">
        <v>36</v>
      </c>
      <c r="C294" t="s">
        <v>37</v>
      </c>
      <c r="D294" s="1">
        <v>44743</v>
      </c>
      <c r="E294" t="s">
        <v>34</v>
      </c>
      <c r="F294" t="s">
        <v>35</v>
      </c>
      <c r="G294" t="s">
        <v>32</v>
      </c>
      <c r="H294">
        <v>1845</v>
      </c>
      <c r="J294">
        <v>0</v>
      </c>
      <c r="L294">
        <v>1845</v>
      </c>
      <c r="N294">
        <v>998</v>
      </c>
      <c r="P294">
        <v>50</v>
      </c>
      <c r="R294">
        <v>1048</v>
      </c>
      <c r="T294">
        <v>104920</v>
      </c>
      <c r="V294">
        <v>261816</v>
      </c>
      <c r="X294">
        <v>249966</v>
      </c>
      <c r="Z294">
        <v>11850</v>
      </c>
    </row>
    <row r="295" spans="2:26" hidden="1" x14ac:dyDescent="0.35">
      <c r="B295" t="s">
        <v>36</v>
      </c>
      <c r="C295" t="s">
        <v>37</v>
      </c>
      <c r="D295" s="1">
        <v>44743</v>
      </c>
      <c r="E295" t="s">
        <v>34</v>
      </c>
      <c r="F295" t="s">
        <v>33</v>
      </c>
      <c r="G295" t="s">
        <v>34</v>
      </c>
      <c r="H295">
        <v>1845</v>
      </c>
      <c r="J295">
        <v>0</v>
      </c>
      <c r="L295">
        <v>1845</v>
      </c>
      <c r="N295">
        <v>998</v>
      </c>
      <c r="P295">
        <v>50</v>
      </c>
      <c r="R295">
        <v>1048</v>
      </c>
      <c r="T295">
        <v>104920</v>
      </c>
      <c r="V295">
        <v>261816</v>
      </c>
      <c r="X295">
        <v>249966</v>
      </c>
      <c r="Z295">
        <v>11850</v>
      </c>
    </row>
    <row r="296" spans="2:26" hidden="1" x14ac:dyDescent="0.35">
      <c r="B296" t="s">
        <v>36</v>
      </c>
      <c r="C296" t="s">
        <v>37</v>
      </c>
      <c r="D296" s="1">
        <v>44774</v>
      </c>
      <c r="E296" t="s">
        <v>34</v>
      </c>
      <c r="F296" t="s">
        <v>35</v>
      </c>
      <c r="G296" t="s">
        <v>32</v>
      </c>
      <c r="H296">
        <v>1995</v>
      </c>
      <c r="J296">
        <v>0</v>
      </c>
      <c r="L296">
        <v>1995</v>
      </c>
      <c r="N296">
        <v>1217</v>
      </c>
      <c r="P296">
        <v>46</v>
      </c>
      <c r="R296">
        <v>1263</v>
      </c>
      <c r="T296">
        <v>104813</v>
      </c>
      <c r="V296">
        <v>261724</v>
      </c>
      <c r="X296">
        <v>249945</v>
      </c>
      <c r="Z296">
        <v>11779</v>
      </c>
    </row>
    <row r="297" spans="2:26" hidden="1" x14ac:dyDescent="0.35">
      <c r="B297" t="s">
        <v>36</v>
      </c>
      <c r="C297" t="s">
        <v>37</v>
      </c>
      <c r="D297" s="1">
        <v>44774</v>
      </c>
      <c r="E297" t="s">
        <v>34</v>
      </c>
      <c r="F297" t="s">
        <v>33</v>
      </c>
      <c r="G297" t="s">
        <v>34</v>
      </c>
      <c r="H297">
        <v>1995</v>
      </c>
      <c r="J297">
        <v>0</v>
      </c>
      <c r="L297">
        <v>1995</v>
      </c>
      <c r="N297">
        <v>1217</v>
      </c>
      <c r="P297">
        <v>46</v>
      </c>
      <c r="R297">
        <v>1263</v>
      </c>
      <c r="T297">
        <v>105055</v>
      </c>
      <c r="V297">
        <v>262417</v>
      </c>
      <c r="X297">
        <v>250637</v>
      </c>
      <c r="Z297">
        <v>11780</v>
      </c>
    </row>
    <row r="298" spans="2:26" hidden="1" x14ac:dyDescent="0.35">
      <c r="B298" t="s">
        <v>36</v>
      </c>
      <c r="C298" t="s">
        <v>37</v>
      </c>
      <c r="D298" s="1">
        <v>44805</v>
      </c>
      <c r="E298" t="s">
        <v>34</v>
      </c>
      <c r="F298" t="s">
        <v>35</v>
      </c>
      <c r="G298" t="s">
        <v>32</v>
      </c>
      <c r="H298">
        <v>1497</v>
      </c>
      <c r="J298">
        <v>0</v>
      </c>
      <c r="L298">
        <v>1497</v>
      </c>
      <c r="N298">
        <v>963</v>
      </c>
      <c r="P298">
        <v>38</v>
      </c>
      <c r="R298">
        <v>1001</v>
      </c>
      <c r="T298">
        <v>104840</v>
      </c>
      <c r="V298">
        <v>261929</v>
      </c>
      <c r="X298">
        <v>250132</v>
      </c>
      <c r="Z298">
        <v>11797</v>
      </c>
    </row>
    <row r="299" spans="2:26" hidden="1" x14ac:dyDescent="0.35">
      <c r="B299" t="s">
        <v>36</v>
      </c>
      <c r="C299" t="s">
        <v>37</v>
      </c>
      <c r="D299" s="1">
        <v>44805</v>
      </c>
      <c r="E299" t="s">
        <v>34</v>
      </c>
      <c r="F299" t="s">
        <v>33</v>
      </c>
      <c r="G299" t="s">
        <v>34</v>
      </c>
      <c r="H299">
        <v>1497</v>
      </c>
      <c r="J299">
        <v>0</v>
      </c>
      <c r="L299">
        <v>1497</v>
      </c>
      <c r="N299">
        <v>963</v>
      </c>
      <c r="P299">
        <v>38</v>
      </c>
      <c r="R299">
        <v>1001</v>
      </c>
      <c r="T299">
        <v>105106</v>
      </c>
      <c r="V299">
        <v>262624</v>
      </c>
      <c r="X299">
        <v>250824</v>
      </c>
      <c r="Z299">
        <v>11800</v>
      </c>
    </row>
    <row r="300" spans="2:26" hidden="1" x14ac:dyDescent="0.35">
      <c r="B300" t="s">
        <v>36</v>
      </c>
      <c r="C300" t="s">
        <v>37</v>
      </c>
      <c r="D300" s="1">
        <v>44835</v>
      </c>
      <c r="E300" t="s">
        <v>34</v>
      </c>
      <c r="F300" t="s">
        <v>35</v>
      </c>
      <c r="G300" t="s">
        <v>32</v>
      </c>
      <c r="H300">
        <v>1686</v>
      </c>
      <c r="J300">
        <v>0</v>
      </c>
      <c r="L300">
        <v>1686</v>
      </c>
      <c r="N300">
        <v>1038</v>
      </c>
      <c r="P300">
        <v>40</v>
      </c>
      <c r="R300">
        <v>1078</v>
      </c>
      <c r="T300">
        <v>104525</v>
      </c>
      <c r="V300">
        <v>261773</v>
      </c>
      <c r="X300">
        <v>249959</v>
      </c>
      <c r="Z300">
        <v>11814</v>
      </c>
    </row>
    <row r="301" spans="2:26" hidden="1" x14ac:dyDescent="0.35">
      <c r="B301" t="s">
        <v>36</v>
      </c>
      <c r="C301" t="s">
        <v>37</v>
      </c>
      <c r="D301" s="1">
        <v>44835</v>
      </c>
      <c r="E301" t="s">
        <v>34</v>
      </c>
      <c r="F301" t="s">
        <v>33</v>
      </c>
      <c r="G301" t="s">
        <v>34</v>
      </c>
      <c r="H301">
        <v>1686</v>
      </c>
      <c r="J301">
        <v>0</v>
      </c>
      <c r="L301">
        <v>1686</v>
      </c>
      <c r="N301">
        <v>1038</v>
      </c>
      <c r="P301">
        <v>40</v>
      </c>
      <c r="R301">
        <v>1078</v>
      </c>
      <c r="T301">
        <v>105017</v>
      </c>
      <c r="V301">
        <v>262586</v>
      </c>
      <c r="X301">
        <v>250772</v>
      </c>
      <c r="Z301">
        <v>11814</v>
      </c>
    </row>
    <row r="302" spans="2:26" hidden="1" x14ac:dyDescent="0.35">
      <c r="B302" t="s">
        <v>36</v>
      </c>
      <c r="C302" t="s">
        <v>37</v>
      </c>
      <c r="D302" s="1">
        <v>44866</v>
      </c>
      <c r="E302" t="s">
        <v>34</v>
      </c>
      <c r="F302" t="s">
        <v>35</v>
      </c>
      <c r="G302" t="s">
        <v>32</v>
      </c>
      <c r="H302">
        <v>1415</v>
      </c>
      <c r="J302">
        <v>0</v>
      </c>
      <c r="L302">
        <v>1415</v>
      </c>
      <c r="N302">
        <v>1543</v>
      </c>
      <c r="P302">
        <v>113</v>
      </c>
      <c r="R302">
        <v>1656</v>
      </c>
      <c r="T302">
        <v>105252</v>
      </c>
      <c r="V302">
        <v>263529</v>
      </c>
      <c r="X302">
        <v>251627</v>
      </c>
      <c r="Z302">
        <v>11902</v>
      </c>
    </row>
    <row r="303" spans="2:26" hidden="1" x14ac:dyDescent="0.35">
      <c r="B303" t="s">
        <v>36</v>
      </c>
      <c r="C303" t="s">
        <v>37</v>
      </c>
      <c r="D303" s="1">
        <v>44866</v>
      </c>
      <c r="E303" t="s">
        <v>34</v>
      </c>
      <c r="F303" t="s">
        <v>33</v>
      </c>
      <c r="G303" t="s">
        <v>34</v>
      </c>
      <c r="H303">
        <v>1415</v>
      </c>
      <c r="J303">
        <v>0</v>
      </c>
      <c r="L303">
        <v>1415</v>
      </c>
      <c r="N303">
        <v>1543</v>
      </c>
      <c r="P303">
        <v>113</v>
      </c>
      <c r="R303">
        <v>1656</v>
      </c>
      <c r="T303">
        <v>105252</v>
      </c>
      <c r="V303">
        <v>263529</v>
      </c>
      <c r="X303">
        <v>251627</v>
      </c>
      <c r="Z303">
        <v>11902</v>
      </c>
    </row>
    <row r="304" spans="2:26" hidden="1" x14ac:dyDescent="0.35">
      <c r="B304" t="s">
        <v>36</v>
      </c>
      <c r="C304" t="s">
        <v>37</v>
      </c>
      <c r="D304" s="1">
        <v>44896</v>
      </c>
      <c r="E304" t="s">
        <v>34</v>
      </c>
      <c r="F304" t="s">
        <v>35</v>
      </c>
      <c r="G304" t="s">
        <v>32</v>
      </c>
      <c r="H304">
        <v>1287</v>
      </c>
      <c r="J304">
        <v>0</v>
      </c>
      <c r="L304">
        <v>1287</v>
      </c>
      <c r="N304">
        <v>1061</v>
      </c>
      <c r="P304">
        <v>73</v>
      </c>
      <c r="R304">
        <v>1134</v>
      </c>
      <c r="T304">
        <v>105067</v>
      </c>
      <c r="V304">
        <v>263206</v>
      </c>
      <c r="X304">
        <v>251276</v>
      </c>
      <c r="Z304">
        <v>11930</v>
      </c>
    </row>
    <row r="305" spans="2:26" hidden="1" x14ac:dyDescent="0.35">
      <c r="B305" t="s">
        <v>36</v>
      </c>
      <c r="C305" t="s">
        <v>37</v>
      </c>
      <c r="D305" s="1">
        <v>44896</v>
      </c>
      <c r="E305" t="s">
        <v>34</v>
      </c>
      <c r="F305" t="s">
        <v>33</v>
      </c>
      <c r="G305" t="s">
        <v>34</v>
      </c>
      <c r="H305">
        <v>1287</v>
      </c>
      <c r="J305">
        <v>0</v>
      </c>
      <c r="L305">
        <v>1287</v>
      </c>
      <c r="N305">
        <v>1061</v>
      </c>
      <c r="P305">
        <v>73</v>
      </c>
      <c r="R305">
        <v>1134</v>
      </c>
      <c r="T305">
        <v>105143</v>
      </c>
      <c r="V305">
        <v>263656</v>
      </c>
      <c r="X305">
        <v>251726</v>
      </c>
      <c r="Z305">
        <v>11930</v>
      </c>
    </row>
    <row r="306" spans="2:26" hidden="1" x14ac:dyDescent="0.35">
      <c r="B306" t="s">
        <v>36</v>
      </c>
      <c r="C306" t="s">
        <v>37</v>
      </c>
      <c r="D306" s="1">
        <v>44927</v>
      </c>
      <c r="E306" t="s">
        <v>34</v>
      </c>
      <c r="F306" t="s">
        <v>35</v>
      </c>
      <c r="G306" t="s">
        <v>32</v>
      </c>
      <c r="H306">
        <v>1625</v>
      </c>
      <c r="J306">
        <v>0</v>
      </c>
      <c r="L306">
        <v>1625</v>
      </c>
      <c r="N306">
        <v>1668</v>
      </c>
      <c r="P306">
        <v>82</v>
      </c>
      <c r="R306">
        <v>1750</v>
      </c>
      <c r="T306">
        <v>104942</v>
      </c>
      <c r="V306">
        <v>263306</v>
      </c>
      <c r="X306">
        <v>251327</v>
      </c>
      <c r="Z306">
        <v>11979</v>
      </c>
    </row>
    <row r="307" spans="2:26" hidden="1" x14ac:dyDescent="0.35">
      <c r="B307" t="s">
        <v>36</v>
      </c>
      <c r="C307" t="s">
        <v>37</v>
      </c>
      <c r="D307" s="1">
        <v>44927</v>
      </c>
      <c r="E307" t="s">
        <v>34</v>
      </c>
      <c r="F307" t="s">
        <v>33</v>
      </c>
      <c r="G307" t="s">
        <v>34</v>
      </c>
      <c r="H307">
        <v>1625</v>
      </c>
      <c r="J307">
        <v>0</v>
      </c>
      <c r="L307">
        <v>1625</v>
      </c>
      <c r="N307">
        <v>1668</v>
      </c>
      <c r="P307">
        <v>82</v>
      </c>
      <c r="R307">
        <v>1750</v>
      </c>
      <c r="T307">
        <v>105769</v>
      </c>
      <c r="V307">
        <v>265528</v>
      </c>
      <c r="X307">
        <v>253531</v>
      </c>
      <c r="Z307">
        <v>11997</v>
      </c>
    </row>
    <row r="308" spans="2:26" hidden="1" x14ac:dyDescent="0.35">
      <c r="B308" t="s">
        <v>36</v>
      </c>
      <c r="C308" t="s">
        <v>37</v>
      </c>
      <c r="D308" s="1">
        <v>44958</v>
      </c>
      <c r="E308" t="s">
        <v>34</v>
      </c>
      <c r="F308" t="s">
        <v>35</v>
      </c>
      <c r="G308" t="s">
        <v>32</v>
      </c>
      <c r="H308">
        <v>1392</v>
      </c>
      <c r="J308">
        <v>0</v>
      </c>
      <c r="L308">
        <v>1392</v>
      </c>
      <c r="N308">
        <v>1612</v>
      </c>
      <c r="P308">
        <v>80</v>
      </c>
      <c r="R308">
        <v>1692</v>
      </c>
      <c r="T308">
        <v>105579</v>
      </c>
      <c r="V308">
        <v>265565</v>
      </c>
      <c r="X308">
        <v>253526</v>
      </c>
      <c r="Z308">
        <v>12039</v>
      </c>
    </row>
    <row r="309" spans="2:26" hidden="1" x14ac:dyDescent="0.35">
      <c r="B309" t="s">
        <v>36</v>
      </c>
      <c r="C309" t="s">
        <v>37</v>
      </c>
      <c r="D309" s="1">
        <v>44958</v>
      </c>
      <c r="E309" t="s">
        <v>34</v>
      </c>
      <c r="F309" t="s">
        <v>33</v>
      </c>
      <c r="G309" t="s">
        <v>34</v>
      </c>
      <c r="H309">
        <v>1392</v>
      </c>
      <c r="J309">
        <v>0</v>
      </c>
      <c r="L309">
        <v>1392</v>
      </c>
      <c r="N309">
        <v>0</v>
      </c>
      <c r="P309">
        <v>0</v>
      </c>
      <c r="R309">
        <v>0</v>
      </c>
      <c r="T309">
        <v>105700</v>
      </c>
      <c r="V309">
        <v>266213</v>
      </c>
      <c r="X309">
        <v>254124</v>
      </c>
      <c r="Z309">
        <v>12089</v>
      </c>
    </row>
    <row r="310" spans="2:26" hidden="1" x14ac:dyDescent="0.35">
      <c r="B310" t="s">
        <v>36</v>
      </c>
      <c r="C310" t="s">
        <v>37</v>
      </c>
      <c r="D310" s="1">
        <v>44986</v>
      </c>
      <c r="E310" t="s">
        <v>34</v>
      </c>
      <c r="F310" t="s">
        <v>35</v>
      </c>
      <c r="G310" t="s">
        <v>32</v>
      </c>
      <c r="H310">
        <v>2318</v>
      </c>
      <c r="J310">
        <v>0</v>
      </c>
      <c r="L310">
        <v>2318</v>
      </c>
      <c r="N310">
        <v>1902</v>
      </c>
      <c r="P310">
        <v>112</v>
      </c>
      <c r="R310">
        <v>2014</v>
      </c>
      <c r="T310">
        <v>105666</v>
      </c>
      <c r="V310">
        <v>266110</v>
      </c>
      <c r="X310">
        <v>253960</v>
      </c>
      <c r="Z310">
        <v>12150</v>
      </c>
    </row>
    <row r="311" spans="2:26" hidden="1" x14ac:dyDescent="0.35">
      <c r="B311" t="s">
        <v>36</v>
      </c>
      <c r="C311" t="s">
        <v>37</v>
      </c>
      <c r="D311" s="1">
        <v>44986</v>
      </c>
      <c r="E311" t="s">
        <v>34</v>
      </c>
      <c r="F311" t="s">
        <v>33</v>
      </c>
      <c r="G311" t="s">
        <v>34</v>
      </c>
      <c r="H311">
        <v>2318</v>
      </c>
      <c r="J311">
        <v>0</v>
      </c>
      <c r="L311">
        <v>2318</v>
      </c>
      <c r="N311">
        <v>1902</v>
      </c>
      <c r="P311">
        <v>112</v>
      </c>
      <c r="R311">
        <v>2014</v>
      </c>
      <c r="T311">
        <v>106018</v>
      </c>
      <c r="V311">
        <v>267278</v>
      </c>
      <c r="X311">
        <v>254947</v>
      </c>
      <c r="Z311">
        <v>12331</v>
      </c>
    </row>
    <row r="312" spans="2:26" hidden="1" x14ac:dyDescent="0.35">
      <c r="B312" t="s">
        <v>36</v>
      </c>
      <c r="C312" t="s">
        <v>37</v>
      </c>
      <c r="D312" s="1">
        <v>45017</v>
      </c>
      <c r="E312" t="s">
        <v>34</v>
      </c>
      <c r="F312" t="s">
        <v>35</v>
      </c>
      <c r="G312" t="s">
        <v>32</v>
      </c>
      <c r="H312">
        <v>2019</v>
      </c>
      <c r="J312">
        <v>0</v>
      </c>
      <c r="L312">
        <v>2019</v>
      </c>
      <c r="N312">
        <v>1095</v>
      </c>
      <c r="P312">
        <v>34</v>
      </c>
      <c r="R312">
        <v>1129</v>
      </c>
      <c r="T312">
        <v>105816</v>
      </c>
      <c r="V312">
        <v>266740</v>
      </c>
      <c r="X312">
        <v>254499</v>
      </c>
      <c r="Z312">
        <v>12241</v>
      </c>
    </row>
    <row r="313" spans="2:26" hidden="1" x14ac:dyDescent="0.35">
      <c r="B313" t="s">
        <v>36</v>
      </c>
      <c r="C313" t="s">
        <v>37</v>
      </c>
      <c r="D313" s="1">
        <v>45017</v>
      </c>
      <c r="E313" t="s">
        <v>34</v>
      </c>
      <c r="F313" t="s">
        <v>33</v>
      </c>
      <c r="G313" t="s">
        <v>34</v>
      </c>
      <c r="H313">
        <v>2019</v>
      </c>
      <c r="J313">
        <v>0</v>
      </c>
      <c r="L313">
        <v>2019</v>
      </c>
      <c r="N313">
        <v>1095</v>
      </c>
      <c r="P313">
        <v>34</v>
      </c>
      <c r="R313">
        <v>1129</v>
      </c>
      <c r="T313">
        <v>106235</v>
      </c>
      <c r="V313">
        <v>268069</v>
      </c>
      <c r="X313">
        <v>255688</v>
      </c>
      <c r="Z313">
        <v>12381</v>
      </c>
    </row>
    <row r="314" spans="2:26" hidden="1" x14ac:dyDescent="0.35">
      <c r="B314" t="s">
        <v>36</v>
      </c>
      <c r="C314" t="s">
        <v>37</v>
      </c>
      <c r="D314" s="1">
        <v>45047</v>
      </c>
      <c r="E314" t="s">
        <v>34</v>
      </c>
      <c r="F314" t="s">
        <v>35</v>
      </c>
      <c r="G314" t="s">
        <v>32</v>
      </c>
      <c r="H314">
        <v>2204</v>
      </c>
      <c r="J314">
        <v>0</v>
      </c>
      <c r="L314">
        <v>2204</v>
      </c>
      <c r="N314">
        <v>1291</v>
      </c>
      <c r="P314">
        <v>77</v>
      </c>
      <c r="R314">
        <v>1368</v>
      </c>
      <c r="T314">
        <v>105920</v>
      </c>
      <c r="V314">
        <v>266917</v>
      </c>
      <c r="X314">
        <v>254439</v>
      </c>
      <c r="Z314">
        <v>12478</v>
      </c>
    </row>
    <row r="315" spans="2:26" hidden="1" x14ac:dyDescent="0.35">
      <c r="B315" t="s">
        <v>36</v>
      </c>
      <c r="C315" t="s">
        <v>37</v>
      </c>
      <c r="D315" s="1">
        <v>45047</v>
      </c>
      <c r="E315" t="s">
        <v>34</v>
      </c>
      <c r="F315" t="s">
        <v>33</v>
      </c>
      <c r="G315" t="s">
        <v>34</v>
      </c>
      <c r="H315">
        <v>2204</v>
      </c>
      <c r="J315">
        <v>0</v>
      </c>
      <c r="L315">
        <v>2204</v>
      </c>
      <c r="N315">
        <v>1291</v>
      </c>
      <c r="P315">
        <v>77</v>
      </c>
      <c r="R315">
        <v>1368</v>
      </c>
      <c r="T315">
        <v>105920</v>
      </c>
      <c r="V315">
        <v>266917</v>
      </c>
      <c r="X315">
        <v>254439</v>
      </c>
      <c r="Z315">
        <v>12478</v>
      </c>
    </row>
    <row r="316" spans="2:26" hidden="1" x14ac:dyDescent="0.35">
      <c r="B316" t="s">
        <v>36</v>
      </c>
      <c r="C316" t="s">
        <v>37</v>
      </c>
      <c r="D316" s="1">
        <v>45078</v>
      </c>
      <c r="E316" t="s">
        <v>34</v>
      </c>
      <c r="F316" t="s">
        <v>35</v>
      </c>
      <c r="G316" t="s">
        <v>32</v>
      </c>
      <c r="H316">
        <v>2206</v>
      </c>
      <c r="J316">
        <v>0</v>
      </c>
      <c r="L316">
        <v>2206</v>
      </c>
      <c r="N316">
        <v>1442</v>
      </c>
      <c r="P316">
        <v>45</v>
      </c>
      <c r="R316">
        <v>1487</v>
      </c>
      <c r="T316">
        <v>109158</v>
      </c>
      <c r="V316">
        <v>256916</v>
      </c>
      <c r="X316">
        <v>242624</v>
      </c>
      <c r="Z316">
        <v>14292</v>
      </c>
    </row>
    <row r="317" spans="2:26" hidden="1" x14ac:dyDescent="0.35">
      <c r="B317" t="s">
        <v>36</v>
      </c>
      <c r="C317" t="s">
        <v>37</v>
      </c>
      <c r="D317" s="1">
        <v>45078</v>
      </c>
      <c r="E317" t="s">
        <v>34</v>
      </c>
      <c r="F317" t="s">
        <v>33</v>
      </c>
      <c r="G317" t="s">
        <v>34</v>
      </c>
      <c r="H317">
        <v>2206</v>
      </c>
      <c r="J317">
        <v>0</v>
      </c>
      <c r="L317">
        <v>2206</v>
      </c>
      <c r="N317">
        <v>1442</v>
      </c>
      <c r="P317">
        <v>45</v>
      </c>
      <c r="R317">
        <v>1487</v>
      </c>
      <c r="T317">
        <v>105090</v>
      </c>
      <c r="V317">
        <v>265952</v>
      </c>
      <c r="X317">
        <v>252977</v>
      </c>
      <c r="Z317">
        <v>12975</v>
      </c>
    </row>
    <row r="318" spans="2:26" hidden="1" x14ac:dyDescent="0.35">
      <c r="B318" t="s">
        <v>36</v>
      </c>
      <c r="C318" t="s">
        <v>37</v>
      </c>
      <c r="D318" s="1">
        <v>45108</v>
      </c>
      <c r="E318" t="s">
        <v>34</v>
      </c>
      <c r="F318" t="s">
        <v>35</v>
      </c>
      <c r="G318" t="s">
        <v>32</v>
      </c>
      <c r="H318">
        <v>2159</v>
      </c>
      <c r="J318">
        <v>0</v>
      </c>
      <c r="L318">
        <v>2159</v>
      </c>
      <c r="N318">
        <v>1332</v>
      </c>
      <c r="P318">
        <v>50</v>
      </c>
      <c r="R318">
        <v>1382</v>
      </c>
      <c r="T318">
        <v>103096</v>
      </c>
      <c r="V318">
        <v>261521</v>
      </c>
      <c r="X318">
        <v>248523</v>
      </c>
      <c r="Z318">
        <v>12998</v>
      </c>
    </row>
    <row r="319" spans="2:26" hidden="1" x14ac:dyDescent="0.35">
      <c r="B319" t="s">
        <v>36</v>
      </c>
      <c r="C319" t="s">
        <v>37</v>
      </c>
      <c r="D319" s="1">
        <v>45108</v>
      </c>
      <c r="E319" t="s">
        <v>34</v>
      </c>
      <c r="F319" t="s">
        <v>33</v>
      </c>
      <c r="G319" t="s">
        <v>34</v>
      </c>
      <c r="H319">
        <v>2159</v>
      </c>
      <c r="J319">
        <v>0</v>
      </c>
      <c r="L319">
        <v>2159</v>
      </c>
      <c r="N319">
        <v>1332</v>
      </c>
      <c r="P319">
        <v>50</v>
      </c>
      <c r="R319">
        <v>1382</v>
      </c>
      <c r="T319">
        <v>103351</v>
      </c>
      <c r="V319">
        <v>262806</v>
      </c>
      <c r="X319">
        <v>249808</v>
      </c>
      <c r="Z319">
        <v>12998</v>
      </c>
    </row>
    <row r="320" spans="2:26" hidden="1" x14ac:dyDescent="0.35">
      <c r="B320" t="s">
        <v>36</v>
      </c>
      <c r="C320" t="s">
        <v>37</v>
      </c>
      <c r="D320" s="1">
        <v>45139</v>
      </c>
      <c r="E320" t="s">
        <v>34</v>
      </c>
      <c r="F320" t="s">
        <v>35</v>
      </c>
      <c r="G320" t="s">
        <v>32</v>
      </c>
      <c r="H320">
        <v>2718</v>
      </c>
      <c r="J320">
        <v>0</v>
      </c>
      <c r="L320">
        <v>2718</v>
      </c>
      <c r="N320">
        <v>1805</v>
      </c>
      <c r="P320">
        <v>95</v>
      </c>
      <c r="R320">
        <v>1900</v>
      </c>
      <c r="T320">
        <v>100381</v>
      </c>
      <c r="V320">
        <v>255097</v>
      </c>
      <c r="X320">
        <v>241999</v>
      </c>
      <c r="Z320">
        <v>13098</v>
      </c>
    </row>
    <row r="321" spans="2:26" hidden="1" x14ac:dyDescent="0.35">
      <c r="B321" t="s">
        <v>36</v>
      </c>
      <c r="C321" t="s">
        <v>37</v>
      </c>
      <c r="D321" s="1">
        <v>45139</v>
      </c>
      <c r="E321" t="s">
        <v>34</v>
      </c>
      <c r="F321" t="s">
        <v>33</v>
      </c>
      <c r="G321" t="s">
        <v>34</v>
      </c>
      <c r="H321">
        <v>2718</v>
      </c>
      <c r="J321">
        <v>0</v>
      </c>
      <c r="L321">
        <v>2718</v>
      </c>
      <c r="N321">
        <v>1805</v>
      </c>
      <c r="P321">
        <v>95</v>
      </c>
      <c r="R321">
        <v>1900</v>
      </c>
      <c r="T321">
        <v>100805</v>
      </c>
      <c r="V321">
        <v>256543</v>
      </c>
      <c r="X321">
        <v>243445</v>
      </c>
      <c r="Z321">
        <v>13098</v>
      </c>
    </row>
    <row r="322" spans="2:26" hidden="1" x14ac:dyDescent="0.35">
      <c r="B322" t="s">
        <v>36</v>
      </c>
      <c r="C322" t="s">
        <v>37</v>
      </c>
      <c r="D322" s="1">
        <v>45170</v>
      </c>
      <c r="E322" t="s">
        <v>34</v>
      </c>
      <c r="F322" t="s">
        <v>35</v>
      </c>
      <c r="G322" t="s">
        <v>32</v>
      </c>
      <c r="H322">
        <v>2840</v>
      </c>
      <c r="J322">
        <v>0</v>
      </c>
      <c r="L322">
        <v>2840</v>
      </c>
      <c r="N322">
        <v>1586</v>
      </c>
      <c r="P322">
        <v>101</v>
      </c>
      <c r="R322">
        <v>1687</v>
      </c>
      <c r="T322">
        <v>97433</v>
      </c>
      <c r="V322">
        <v>247112</v>
      </c>
      <c r="X322">
        <v>234194</v>
      </c>
      <c r="Z322">
        <v>12918</v>
      </c>
    </row>
    <row r="323" spans="2:26" hidden="1" x14ac:dyDescent="0.35">
      <c r="B323" t="s">
        <v>36</v>
      </c>
      <c r="C323" t="s">
        <v>37</v>
      </c>
      <c r="D323" s="1">
        <v>45170</v>
      </c>
      <c r="E323" t="s">
        <v>34</v>
      </c>
      <c r="F323" t="s">
        <v>33</v>
      </c>
      <c r="G323" t="s">
        <v>34</v>
      </c>
      <c r="H323">
        <v>2840</v>
      </c>
      <c r="J323">
        <v>0</v>
      </c>
      <c r="L323">
        <v>2840</v>
      </c>
      <c r="N323">
        <v>1586</v>
      </c>
      <c r="P323">
        <v>101</v>
      </c>
      <c r="R323">
        <v>1687</v>
      </c>
      <c r="T323">
        <v>97359</v>
      </c>
      <c r="U323" t="s">
        <v>40</v>
      </c>
      <c r="V323">
        <v>246817</v>
      </c>
      <c r="W323" t="s">
        <v>41</v>
      </c>
      <c r="X323">
        <v>233372</v>
      </c>
      <c r="Y323" t="s">
        <v>41</v>
      </c>
      <c r="Z323">
        <v>13445</v>
      </c>
    </row>
    <row r="324" spans="2:26" hidden="1" x14ac:dyDescent="0.35">
      <c r="B324" t="s">
        <v>36</v>
      </c>
      <c r="C324" t="s">
        <v>37</v>
      </c>
      <c r="D324" s="1">
        <v>45200</v>
      </c>
      <c r="E324" t="s">
        <v>34</v>
      </c>
      <c r="F324" t="s">
        <v>35</v>
      </c>
      <c r="G324" t="s">
        <v>32</v>
      </c>
      <c r="H324">
        <v>2807</v>
      </c>
      <c r="J324">
        <v>0</v>
      </c>
      <c r="L324">
        <v>2807</v>
      </c>
      <c r="N324">
        <v>1494</v>
      </c>
      <c r="P324">
        <v>71</v>
      </c>
      <c r="R324">
        <v>1565</v>
      </c>
      <c r="T324">
        <v>96454</v>
      </c>
      <c r="U324" t="s">
        <v>40</v>
      </c>
      <c r="V324">
        <v>244425</v>
      </c>
      <c r="W324" t="s">
        <v>41</v>
      </c>
      <c r="X324">
        <v>231257</v>
      </c>
      <c r="Y324" t="s">
        <v>41</v>
      </c>
      <c r="Z324">
        <v>13168</v>
      </c>
    </row>
    <row r="325" spans="2:26" hidden="1" x14ac:dyDescent="0.35">
      <c r="B325" t="s">
        <v>36</v>
      </c>
      <c r="C325" t="s">
        <v>37</v>
      </c>
      <c r="D325" s="1">
        <v>45200</v>
      </c>
      <c r="E325" t="s">
        <v>34</v>
      </c>
      <c r="F325" t="s">
        <v>33</v>
      </c>
      <c r="G325" t="s">
        <v>34</v>
      </c>
      <c r="H325">
        <v>2807</v>
      </c>
      <c r="J325">
        <v>0</v>
      </c>
      <c r="L325">
        <v>2807</v>
      </c>
      <c r="N325">
        <v>1494</v>
      </c>
      <c r="P325">
        <v>71</v>
      </c>
      <c r="R325">
        <v>1565</v>
      </c>
      <c r="T325">
        <v>97103</v>
      </c>
      <c r="U325" t="s">
        <v>40</v>
      </c>
      <c r="V325">
        <v>246026</v>
      </c>
      <c r="W325" t="s">
        <v>41</v>
      </c>
      <c r="X325">
        <v>232584</v>
      </c>
      <c r="Y325" t="s">
        <v>41</v>
      </c>
      <c r="Z325">
        <v>13442</v>
      </c>
    </row>
    <row r="326" spans="2:26" hidden="1" x14ac:dyDescent="0.35">
      <c r="B326" t="s">
        <v>36</v>
      </c>
      <c r="C326" t="s">
        <v>37</v>
      </c>
      <c r="D326" s="1">
        <v>45231</v>
      </c>
      <c r="E326" t="s">
        <v>34</v>
      </c>
      <c r="F326" t="s">
        <v>35</v>
      </c>
      <c r="G326" t="s">
        <v>32</v>
      </c>
      <c r="H326">
        <v>2230</v>
      </c>
      <c r="J326">
        <v>0</v>
      </c>
      <c r="L326">
        <v>2230</v>
      </c>
      <c r="N326">
        <v>1644</v>
      </c>
      <c r="P326">
        <v>108</v>
      </c>
      <c r="R326">
        <v>1752</v>
      </c>
      <c r="T326">
        <v>96790</v>
      </c>
      <c r="U326" t="s">
        <v>40</v>
      </c>
      <c r="V326">
        <v>244193</v>
      </c>
      <c r="W326" t="s">
        <v>41</v>
      </c>
      <c r="X326">
        <v>230760</v>
      </c>
      <c r="Y326" t="s">
        <v>41</v>
      </c>
      <c r="Z326">
        <v>13433</v>
      </c>
    </row>
    <row r="327" spans="2:26" hidden="1" x14ac:dyDescent="0.35">
      <c r="B327" t="s">
        <v>36</v>
      </c>
      <c r="C327" t="s">
        <v>37</v>
      </c>
      <c r="D327" s="1">
        <v>45231</v>
      </c>
      <c r="E327" t="s">
        <v>34</v>
      </c>
      <c r="F327" t="s">
        <v>33</v>
      </c>
      <c r="G327" t="s">
        <v>34</v>
      </c>
      <c r="H327">
        <v>2230</v>
      </c>
      <c r="J327">
        <v>0</v>
      </c>
      <c r="L327">
        <v>2230</v>
      </c>
      <c r="N327">
        <v>1644</v>
      </c>
      <c r="P327">
        <v>108</v>
      </c>
      <c r="R327">
        <v>1752</v>
      </c>
      <c r="T327">
        <v>96790</v>
      </c>
      <c r="U327" t="s">
        <v>40</v>
      </c>
      <c r="V327">
        <v>244193</v>
      </c>
      <c r="W327" t="s">
        <v>41</v>
      </c>
      <c r="X327">
        <v>230760</v>
      </c>
      <c r="Y327" t="s">
        <v>41</v>
      </c>
      <c r="Z327">
        <v>13433</v>
      </c>
    </row>
    <row r="328" spans="2:26" hidden="1" x14ac:dyDescent="0.35">
      <c r="B328" t="s">
        <v>36</v>
      </c>
      <c r="C328" t="s">
        <v>37</v>
      </c>
      <c r="D328" s="1">
        <v>45261</v>
      </c>
      <c r="E328" t="s">
        <v>34</v>
      </c>
      <c r="F328" t="s">
        <v>35</v>
      </c>
      <c r="G328" t="s">
        <v>32</v>
      </c>
      <c r="H328">
        <v>2768</v>
      </c>
      <c r="J328">
        <v>0</v>
      </c>
      <c r="L328">
        <v>2768</v>
      </c>
      <c r="N328">
        <v>4739</v>
      </c>
      <c r="P328">
        <v>381</v>
      </c>
      <c r="R328">
        <v>5120</v>
      </c>
      <c r="T328">
        <v>96673</v>
      </c>
      <c r="U328" t="s">
        <v>40</v>
      </c>
      <c r="V328">
        <v>242860</v>
      </c>
      <c r="W328" t="s">
        <v>41</v>
      </c>
      <c r="X328">
        <v>229034</v>
      </c>
      <c r="Y328" t="s">
        <v>41</v>
      </c>
      <c r="Z328">
        <v>13826</v>
      </c>
    </row>
    <row r="329" spans="2:26" hidden="1" x14ac:dyDescent="0.35">
      <c r="B329" t="s">
        <v>36</v>
      </c>
      <c r="C329" t="s">
        <v>37</v>
      </c>
      <c r="D329" s="1">
        <v>45261</v>
      </c>
      <c r="E329" t="s">
        <v>34</v>
      </c>
      <c r="F329" t="s">
        <v>33</v>
      </c>
      <c r="G329" t="s">
        <v>34</v>
      </c>
      <c r="H329">
        <v>2768</v>
      </c>
      <c r="J329">
        <v>0</v>
      </c>
      <c r="L329">
        <v>2768</v>
      </c>
      <c r="N329">
        <v>4739</v>
      </c>
      <c r="P329">
        <v>381</v>
      </c>
      <c r="R329">
        <v>5120</v>
      </c>
      <c r="T329">
        <v>96673</v>
      </c>
      <c r="U329" t="s">
        <v>40</v>
      </c>
      <c r="V329">
        <v>242860</v>
      </c>
      <c r="W329" t="s">
        <v>41</v>
      </c>
      <c r="X329">
        <v>229034</v>
      </c>
      <c r="Y329" t="s">
        <v>41</v>
      </c>
      <c r="Z329">
        <v>13826</v>
      </c>
    </row>
    <row r="330" spans="2:26" hidden="1" x14ac:dyDescent="0.35">
      <c r="B330" t="s">
        <v>36</v>
      </c>
      <c r="C330" t="s">
        <v>37</v>
      </c>
      <c r="D330" s="1">
        <v>45292</v>
      </c>
      <c r="E330" t="s">
        <v>34</v>
      </c>
      <c r="F330" t="s">
        <v>35</v>
      </c>
      <c r="G330" t="s">
        <v>32</v>
      </c>
      <c r="H330">
        <v>2929</v>
      </c>
      <c r="J330">
        <v>0</v>
      </c>
      <c r="L330">
        <v>2929</v>
      </c>
      <c r="N330">
        <v>2373</v>
      </c>
      <c r="P330">
        <v>150</v>
      </c>
      <c r="R330">
        <v>2523</v>
      </c>
      <c r="T330">
        <v>96835</v>
      </c>
      <c r="U330" t="s">
        <v>40</v>
      </c>
      <c r="V330">
        <v>242873</v>
      </c>
      <c r="W330" t="s">
        <v>41</v>
      </c>
      <c r="X330">
        <v>228769</v>
      </c>
      <c r="Y330" t="s">
        <v>41</v>
      </c>
      <c r="Z330">
        <v>14104</v>
      </c>
    </row>
    <row r="331" spans="2:26" hidden="1" x14ac:dyDescent="0.35">
      <c r="B331" t="s">
        <v>36</v>
      </c>
      <c r="C331" t="s">
        <v>37</v>
      </c>
      <c r="D331" s="1">
        <v>45292</v>
      </c>
      <c r="E331" t="s">
        <v>34</v>
      </c>
      <c r="F331" t="s">
        <v>33</v>
      </c>
      <c r="G331" t="s">
        <v>34</v>
      </c>
      <c r="H331">
        <v>2929</v>
      </c>
      <c r="J331">
        <v>0</v>
      </c>
      <c r="L331">
        <v>2929</v>
      </c>
      <c r="N331">
        <v>2373</v>
      </c>
      <c r="P331">
        <v>150</v>
      </c>
      <c r="R331">
        <v>2523</v>
      </c>
      <c r="T331">
        <v>98234</v>
      </c>
      <c r="U331" t="s">
        <v>40</v>
      </c>
      <c r="V331">
        <v>246669</v>
      </c>
      <c r="W331" t="s">
        <v>41</v>
      </c>
      <c r="X331">
        <v>232162</v>
      </c>
      <c r="Y331" t="s">
        <v>41</v>
      </c>
      <c r="Z331">
        <v>14507</v>
      </c>
    </row>
    <row r="332" spans="2:26" hidden="1" x14ac:dyDescent="0.35">
      <c r="B332" t="s">
        <v>36</v>
      </c>
      <c r="C332" t="s">
        <v>37</v>
      </c>
      <c r="D332" s="1">
        <v>45323</v>
      </c>
      <c r="E332" t="s">
        <v>34</v>
      </c>
      <c r="F332" t="s">
        <v>35</v>
      </c>
      <c r="G332" t="s">
        <v>32</v>
      </c>
      <c r="H332">
        <v>3460</v>
      </c>
      <c r="J332">
        <v>0</v>
      </c>
      <c r="L332">
        <v>3460</v>
      </c>
      <c r="N332">
        <v>2046</v>
      </c>
      <c r="P332">
        <v>89</v>
      </c>
      <c r="R332">
        <v>2135</v>
      </c>
      <c r="T332">
        <v>97360</v>
      </c>
      <c r="U332" t="s">
        <v>40</v>
      </c>
      <c r="V332">
        <v>245382</v>
      </c>
      <c r="W332" t="s">
        <v>41</v>
      </c>
      <c r="X332">
        <v>230862</v>
      </c>
      <c r="Y332" t="s">
        <v>41</v>
      </c>
      <c r="Z332">
        <v>14520</v>
      </c>
    </row>
    <row r="333" spans="2:26" hidden="1" x14ac:dyDescent="0.35">
      <c r="B333" t="s">
        <v>36</v>
      </c>
      <c r="C333" t="s">
        <v>37</v>
      </c>
      <c r="D333" s="1">
        <v>45323</v>
      </c>
      <c r="E333" t="s">
        <v>34</v>
      </c>
      <c r="F333" t="s">
        <v>33</v>
      </c>
      <c r="G333" t="s">
        <v>34</v>
      </c>
      <c r="H333">
        <v>3460</v>
      </c>
      <c r="J333">
        <v>0</v>
      </c>
      <c r="L333">
        <v>3460</v>
      </c>
      <c r="N333">
        <v>2046</v>
      </c>
      <c r="P333">
        <v>89</v>
      </c>
      <c r="R333">
        <v>2135</v>
      </c>
      <c r="T333">
        <v>98414</v>
      </c>
      <c r="U333" t="s">
        <v>40</v>
      </c>
      <c r="V333">
        <v>247580</v>
      </c>
      <c r="W333" t="s">
        <v>41</v>
      </c>
      <c r="X333">
        <v>232876</v>
      </c>
      <c r="Y333" t="s">
        <v>41</v>
      </c>
      <c r="Z333">
        <v>14704</v>
      </c>
    </row>
    <row r="334" spans="2:26" hidden="1" x14ac:dyDescent="0.35">
      <c r="B334" t="s">
        <v>36</v>
      </c>
      <c r="C334" t="s">
        <v>37</v>
      </c>
      <c r="D334" s="1">
        <v>45352</v>
      </c>
      <c r="E334" t="s">
        <v>34</v>
      </c>
      <c r="F334" t="s">
        <v>35</v>
      </c>
      <c r="G334" t="s">
        <v>32</v>
      </c>
      <c r="H334">
        <v>3531</v>
      </c>
      <c r="J334">
        <v>0</v>
      </c>
      <c r="L334">
        <v>3531</v>
      </c>
      <c r="N334">
        <v>1503</v>
      </c>
      <c r="P334">
        <v>58</v>
      </c>
      <c r="R334">
        <v>1561</v>
      </c>
      <c r="T334">
        <v>98030</v>
      </c>
      <c r="V334">
        <v>246116</v>
      </c>
      <c r="X334">
        <v>231544</v>
      </c>
      <c r="Z334">
        <v>14572</v>
      </c>
    </row>
    <row r="335" spans="2:26" hidden="1" x14ac:dyDescent="0.35">
      <c r="B335" t="s">
        <v>42</v>
      </c>
      <c r="C335" t="s">
        <v>43</v>
      </c>
      <c r="D335" s="1">
        <v>41518</v>
      </c>
      <c r="E335" t="s">
        <v>34</v>
      </c>
      <c r="F335" t="s">
        <v>33</v>
      </c>
      <c r="G335" t="s">
        <v>34</v>
      </c>
      <c r="V335">
        <v>1201770</v>
      </c>
    </row>
    <row r="336" spans="2:26" hidden="1" x14ac:dyDescent="0.35">
      <c r="B336" t="s">
        <v>42</v>
      </c>
      <c r="C336" t="s">
        <v>43</v>
      </c>
      <c r="D336" s="1">
        <v>42887</v>
      </c>
      <c r="E336" t="s">
        <v>34</v>
      </c>
      <c r="F336" t="s">
        <v>33</v>
      </c>
      <c r="G336" t="s">
        <v>34</v>
      </c>
      <c r="H336">
        <v>0</v>
      </c>
      <c r="J336">
        <v>0</v>
      </c>
      <c r="L336">
        <v>0</v>
      </c>
      <c r="N336">
        <v>0</v>
      </c>
      <c r="P336">
        <v>0</v>
      </c>
      <c r="R336">
        <v>0</v>
      </c>
      <c r="V336">
        <v>1744617</v>
      </c>
      <c r="X336">
        <v>1649411</v>
      </c>
      <c r="Z336">
        <v>95206</v>
      </c>
    </row>
    <row r="337" spans="2:26" hidden="1" x14ac:dyDescent="0.35">
      <c r="B337" t="s">
        <v>42</v>
      </c>
      <c r="C337" t="s">
        <v>43</v>
      </c>
      <c r="D337" s="1">
        <v>42887</v>
      </c>
      <c r="E337" t="s">
        <v>34</v>
      </c>
      <c r="F337" t="s">
        <v>35</v>
      </c>
      <c r="G337" t="s">
        <v>32</v>
      </c>
      <c r="H337">
        <v>0</v>
      </c>
      <c r="J337">
        <v>0</v>
      </c>
      <c r="L337">
        <v>0</v>
      </c>
      <c r="N337">
        <v>0</v>
      </c>
      <c r="P337">
        <v>0</v>
      </c>
      <c r="R337">
        <v>0</v>
      </c>
      <c r="V337">
        <v>1744617</v>
      </c>
      <c r="X337">
        <v>1649411</v>
      </c>
      <c r="Z337">
        <v>95206</v>
      </c>
    </row>
    <row r="338" spans="2:26" hidden="1" x14ac:dyDescent="0.35">
      <c r="B338" t="s">
        <v>42</v>
      </c>
      <c r="C338" t="s">
        <v>43</v>
      </c>
      <c r="D338" s="1">
        <v>42917</v>
      </c>
      <c r="E338" t="s">
        <v>34</v>
      </c>
      <c r="F338" t="s">
        <v>35</v>
      </c>
      <c r="G338" t="s">
        <v>32</v>
      </c>
      <c r="H338">
        <v>0</v>
      </c>
      <c r="J338">
        <v>0</v>
      </c>
      <c r="L338">
        <v>0</v>
      </c>
      <c r="N338">
        <v>0</v>
      </c>
      <c r="P338">
        <v>0</v>
      </c>
      <c r="R338">
        <v>0</v>
      </c>
      <c r="V338">
        <v>1745097</v>
      </c>
      <c r="X338">
        <v>1649135</v>
      </c>
      <c r="Z338">
        <v>95962</v>
      </c>
    </row>
    <row r="339" spans="2:26" hidden="1" x14ac:dyDescent="0.35">
      <c r="B339" t="s">
        <v>42</v>
      </c>
      <c r="C339" t="s">
        <v>43</v>
      </c>
      <c r="D339" s="1">
        <v>42917</v>
      </c>
      <c r="E339" t="s">
        <v>34</v>
      </c>
      <c r="F339" t="s">
        <v>33</v>
      </c>
      <c r="G339" t="s">
        <v>34</v>
      </c>
      <c r="H339">
        <v>0</v>
      </c>
      <c r="J339">
        <v>0</v>
      </c>
      <c r="L339">
        <v>0</v>
      </c>
      <c r="N339">
        <v>0</v>
      </c>
      <c r="P339">
        <v>0</v>
      </c>
      <c r="R339">
        <v>0</v>
      </c>
      <c r="V339">
        <v>1745097</v>
      </c>
      <c r="X339">
        <v>1649135</v>
      </c>
      <c r="Z339">
        <v>95962</v>
      </c>
    </row>
    <row r="340" spans="2:26" hidden="1" x14ac:dyDescent="0.35">
      <c r="B340" t="s">
        <v>42</v>
      </c>
      <c r="C340" t="s">
        <v>43</v>
      </c>
      <c r="D340" s="1">
        <v>42948</v>
      </c>
      <c r="E340" t="s">
        <v>34</v>
      </c>
      <c r="F340" t="s">
        <v>35</v>
      </c>
      <c r="G340" t="s">
        <v>32</v>
      </c>
      <c r="H340">
        <v>0</v>
      </c>
      <c r="J340">
        <v>0</v>
      </c>
      <c r="L340">
        <v>0</v>
      </c>
      <c r="N340">
        <v>0</v>
      </c>
      <c r="P340">
        <v>0</v>
      </c>
      <c r="R340">
        <v>0</v>
      </c>
      <c r="V340">
        <v>1742701</v>
      </c>
      <c r="X340">
        <v>1646612</v>
      </c>
      <c r="Z340">
        <v>96089</v>
      </c>
    </row>
    <row r="341" spans="2:26" hidden="1" x14ac:dyDescent="0.35">
      <c r="B341" t="s">
        <v>42</v>
      </c>
      <c r="C341" t="s">
        <v>43</v>
      </c>
      <c r="D341" s="1">
        <v>42948</v>
      </c>
      <c r="E341" t="s">
        <v>34</v>
      </c>
      <c r="F341" t="s">
        <v>33</v>
      </c>
      <c r="G341" t="s">
        <v>34</v>
      </c>
      <c r="H341">
        <v>0</v>
      </c>
      <c r="J341">
        <v>0</v>
      </c>
      <c r="L341">
        <v>0</v>
      </c>
      <c r="N341">
        <v>0</v>
      </c>
      <c r="P341">
        <v>0</v>
      </c>
      <c r="R341">
        <v>0</v>
      </c>
      <c r="V341">
        <v>1742701</v>
      </c>
      <c r="X341">
        <v>1646612</v>
      </c>
      <c r="Z341">
        <v>96089</v>
      </c>
    </row>
    <row r="342" spans="2:26" hidden="1" x14ac:dyDescent="0.35">
      <c r="B342" t="s">
        <v>42</v>
      </c>
      <c r="C342" t="s">
        <v>43</v>
      </c>
      <c r="D342" s="1">
        <v>42979</v>
      </c>
      <c r="E342" t="s">
        <v>34</v>
      </c>
      <c r="F342" t="s">
        <v>35</v>
      </c>
      <c r="G342" t="s">
        <v>32</v>
      </c>
      <c r="H342">
        <v>0</v>
      </c>
      <c r="J342">
        <v>0</v>
      </c>
      <c r="L342">
        <v>0</v>
      </c>
      <c r="N342">
        <v>0</v>
      </c>
      <c r="P342">
        <v>0</v>
      </c>
      <c r="R342">
        <v>0</v>
      </c>
      <c r="V342">
        <v>1742125</v>
      </c>
      <c r="X342">
        <v>1646000</v>
      </c>
      <c r="Z342">
        <v>96125</v>
      </c>
    </row>
    <row r="343" spans="2:26" hidden="1" x14ac:dyDescent="0.35">
      <c r="B343" t="s">
        <v>42</v>
      </c>
      <c r="C343" t="s">
        <v>43</v>
      </c>
      <c r="D343" s="1">
        <v>42979</v>
      </c>
      <c r="E343" t="s">
        <v>34</v>
      </c>
      <c r="F343" t="s">
        <v>33</v>
      </c>
      <c r="G343" t="s">
        <v>34</v>
      </c>
      <c r="H343">
        <v>0</v>
      </c>
      <c r="J343">
        <v>0</v>
      </c>
      <c r="L343">
        <v>0</v>
      </c>
      <c r="N343">
        <v>0</v>
      </c>
      <c r="P343">
        <v>0</v>
      </c>
      <c r="R343">
        <v>0</v>
      </c>
      <c r="V343">
        <v>1743139</v>
      </c>
      <c r="X343">
        <v>1646000</v>
      </c>
      <c r="Z343">
        <v>97139</v>
      </c>
    </row>
    <row r="344" spans="2:26" hidden="1" x14ac:dyDescent="0.35">
      <c r="B344" t="s">
        <v>42</v>
      </c>
      <c r="C344" t="s">
        <v>43</v>
      </c>
      <c r="D344" s="1">
        <v>43009</v>
      </c>
      <c r="E344" t="s">
        <v>34</v>
      </c>
      <c r="F344" t="s">
        <v>35</v>
      </c>
      <c r="G344" t="s">
        <v>32</v>
      </c>
      <c r="H344">
        <v>0</v>
      </c>
      <c r="J344">
        <v>0</v>
      </c>
      <c r="L344">
        <v>0</v>
      </c>
      <c r="N344">
        <v>0</v>
      </c>
      <c r="P344">
        <v>0</v>
      </c>
      <c r="R344">
        <v>0</v>
      </c>
      <c r="V344">
        <v>1739554</v>
      </c>
      <c r="X344">
        <v>1641699</v>
      </c>
      <c r="Z344">
        <v>97855</v>
      </c>
    </row>
    <row r="345" spans="2:26" hidden="1" x14ac:dyDescent="0.35">
      <c r="B345" t="s">
        <v>42</v>
      </c>
      <c r="C345" t="s">
        <v>43</v>
      </c>
      <c r="D345" s="1">
        <v>43009</v>
      </c>
      <c r="E345" t="s">
        <v>34</v>
      </c>
      <c r="F345" t="s">
        <v>33</v>
      </c>
      <c r="G345" t="s">
        <v>34</v>
      </c>
      <c r="H345">
        <v>0</v>
      </c>
      <c r="J345">
        <v>0</v>
      </c>
      <c r="L345">
        <v>0</v>
      </c>
      <c r="N345">
        <v>0</v>
      </c>
      <c r="P345">
        <v>0</v>
      </c>
      <c r="R345">
        <v>0</v>
      </c>
      <c r="V345">
        <v>1739554</v>
      </c>
      <c r="X345">
        <v>1641699</v>
      </c>
      <c r="Z345">
        <v>97855</v>
      </c>
    </row>
    <row r="346" spans="2:26" hidden="1" x14ac:dyDescent="0.35">
      <c r="B346" t="s">
        <v>42</v>
      </c>
      <c r="C346" t="s">
        <v>43</v>
      </c>
      <c r="D346" s="1">
        <v>43040</v>
      </c>
      <c r="E346" t="s">
        <v>34</v>
      </c>
      <c r="F346" t="s">
        <v>35</v>
      </c>
      <c r="G346" t="s">
        <v>32</v>
      </c>
      <c r="H346">
        <v>0</v>
      </c>
      <c r="J346">
        <v>0</v>
      </c>
      <c r="L346">
        <v>0</v>
      </c>
      <c r="N346">
        <v>0</v>
      </c>
      <c r="P346">
        <v>0</v>
      </c>
      <c r="R346">
        <v>0</v>
      </c>
      <c r="V346">
        <v>1728003</v>
      </c>
      <c r="X346">
        <v>1630614</v>
      </c>
      <c r="Z346">
        <v>97389</v>
      </c>
    </row>
    <row r="347" spans="2:26" hidden="1" x14ac:dyDescent="0.35">
      <c r="B347" t="s">
        <v>42</v>
      </c>
      <c r="C347" t="s">
        <v>43</v>
      </c>
      <c r="D347" s="1">
        <v>43040</v>
      </c>
      <c r="E347" t="s">
        <v>34</v>
      </c>
      <c r="F347" t="s">
        <v>33</v>
      </c>
      <c r="G347" t="s">
        <v>34</v>
      </c>
      <c r="H347">
        <v>0</v>
      </c>
      <c r="J347">
        <v>0</v>
      </c>
      <c r="L347">
        <v>0</v>
      </c>
      <c r="N347">
        <v>0</v>
      </c>
      <c r="P347">
        <v>0</v>
      </c>
      <c r="R347">
        <v>0</v>
      </c>
      <c r="V347">
        <v>1728003</v>
      </c>
      <c r="X347">
        <v>1630614</v>
      </c>
      <c r="Z347">
        <v>97389</v>
      </c>
    </row>
    <row r="348" spans="2:26" hidden="1" x14ac:dyDescent="0.35">
      <c r="B348" t="s">
        <v>42</v>
      </c>
      <c r="C348" t="s">
        <v>43</v>
      </c>
      <c r="D348" s="1">
        <v>43070</v>
      </c>
      <c r="E348" t="s">
        <v>34</v>
      </c>
      <c r="F348" t="s">
        <v>35</v>
      </c>
      <c r="G348" t="s">
        <v>32</v>
      </c>
      <c r="H348">
        <v>0</v>
      </c>
      <c r="J348">
        <v>0</v>
      </c>
      <c r="L348">
        <v>0</v>
      </c>
      <c r="N348">
        <v>0</v>
      </c>
      <c r="P348">
        <v>0</v>
      </c>
      <c r="R348">
        <v>0</v>
      </c>
      <c r="V348">
        <v>1716236</v>
      </c>
      <c r="X348">
        <v>1619477</v>
      </c>
      <c r="Z348">
        <v>96759</v>
      </c>
    </row>
    <row r="349" spans="2:26" hidden="1" x14ac:dyDescent="0.35">
      <c r="B349" t="s">
        <v>42</v>
      </c>
      <c r="C349" t="s">
        <v>43</v>
      </c>
      <c r="D349" s="1">
        <v>43070</v>
      </c>
      <c r="E349" t="s">
        <v>34</v>
      </c>
      <c r="F349" t="s">
        <v>33</v>
      </c>
      <c r="G349" t="s">
        <v>34</v>
      </c>
      <c r="H349">
        <v>0</v>
      </c>
      <c r="J349">
        <v>0</v>
      </c>
      <c r="L349">
        <v>0</v>
      </c>
      <c r="N349">
        <v>0</v>
      </c>
      <c r="P349">
        <v>0</v>
      </c>
      <c r="R349">
        <v>0</v>
      </c>
      <c r="V349">
        <v>1716236</v>
      </c>
      <c r="X349">
        <v>1619477</v>
      </c>
      <c r="Z349">
        <v>96759</v>
      </c>
    </row>
    <row r="350" spans="2:26" hidden="1" x14ac:dyDescent="0.35">
      <c r="B350" t="s">
        <v>42</v>
      </c>
      <c r="C350" t="s">
        <v>43</v>
      </c>
      <c r="D350" s="1">
        <v>43101</v>
      </c>
      <c r="E350" t="s">
        <v>34</v>
      </c>
      <c r="F350" t="s">
        <v>35</v>
      </c>
      <c r="G350" t="s">
        <v>32</v>
      </c>
      <c r="H350">
        <v>0</v>
      </c>
      <c r="J350">
        <v>0</v>
      </c>
      <c r="L350">
        <v>0</v>
      </c>
      <c r="N350">
        <v>0</v>
      </c>
      <c r="P350">
        <v>0</v>
      </c>
      <c r="R350">
        <v>0</v>
      </c>
      <c r="V350">
        <v>1685219</v>
      </c>
      <c r="X350">
        <v>1591805</v>
      </c>
      <c r="Z350">
        <v>93414</v>
      </c>
    </row>
    <row r="351" spans="2:26" hidden="1" x14ac:dyDescent="0.35">
      <c r="B351" t="s">
        <v>42</v>
      </c>
      <c r="C351" t="s">
        <v>43</v>
      </c>
      <c r="D351" s="1">
        <v>43101</v>
      </c>
      <c r="E351" t="s">
        <v>34</v>
      </c>
      <c r="F351" t="s">
        <v>33</v>
      </c>
      <c r="G351" t="s">
        <v>34</v>
      </c>
      <c r="H351">
        <v>0</v>
      </c>
      <c r="J351">
        <v>0</v>
      </c>
      <c r="L351">
        <v>0</v>
      </c>
      <c r="N351">
        <v>0</v>
      </c>
      <c r="P351">
        <v>0</v>
      </c>
      <c r="R351">
        <v>0</v>
      </c>
      <c r="V351">
        <v>1685219</v>
      </c>
      <c r="X351">
        <v>1591805</v>
      </c>
      <c r="Z351">
        <v>93414</v>
      </c>
    </row>
    <row r="352" spans="2:26" hidden="1" x14ac:dyDescent="0.35">
      <c r="B352" t="s">
        <v>42</v>
      </c>
      <c r="C352" t="s">
        <v>43</v>
      </c>
      <c r="D352" s="1">
        <v>43132</v>
      </c>
      <c r="E352" t="s">
        <v>34</v>
      </c>
      <c r="F352" t="s">
        <v>33</v>
      </c>
      <c r="G352" t="s">
        <v>34</v>
      </c>
      <c r="H352">
        <v>0</v>
      </c>
      <c r="J352">
        <v>0</v>
      </c>
      <c r="L352">
        <v>0</v>
      </c>
      <c r="N352">
        <v>0</v>
      </c>
      <c r="P352">
        <v>0</v>
      </c>
      <c r="R352">
        <v>0</v>
      </c>
      <c r="V352">
        <v>1673728</v>
      </c>
      <c r="X352">
        <v>1579801</v>
      </c>
      <c r="Z352">
        <v>93927</v>
      </c>
    </row>
    <row r="353" spans="2:26" hidden="1" x14ac:dyDescent="0.35">
      <c r="B353" t="s">
        <v>42</v>
      </c>
      <c r="C353" t="s">
        <v>43</v>
      </c>
      <c r="D353" s="1">
        <v>43132</v>
      </c>
      <c r="E353" t="s">
        <v>34</v>
      </c>
      <c r="F353" t="s">
        <v>35</v>
      </c>
      <c r="G353" t="s">
        <v>32</v>
      </c>
      <c r="H353">
        <v>0</v>
      </c>
      <c r="J353">
        <v>0</v>
      </c>
      <c r="L353">
        <v>0</v>
      </c>
      <c r="N353">
        <v>0</v>
      </c>
      <c r="P353">
        <v>0</v>
      </c>
      <c r="R353">
        <v>0</v>
      </c>
      <c r="V353">
        <v>1673728</v>
      </c>
      <c r="X353">
        <v>1579801</v>
      </c>
      <c r="Z353">
        <v>93927</v>
      </c>
    </row>
    <row r="354" spans="2:26" hidden="1" x14ac:dyDescent="0.35">
      <c r="B354" t="s">
        <v>42</v>
      </c>
      <c r="C354" t="s">
        <v>43</v>
      </c>
      <c r="D354" s="1">
        <v>43160</v>
      </c>
      <c r="E354" t="s">
        <v>34</v>
      </c>
      <c r="F354" t="s">
        <v>35</v>
      </c>
      <c r="G354" t="s">
        <v>32</v>
      </c>
      <c r="H354">
        <v>0</v>
      </c>
      <c r="J354">
        <v>0</v>
      </c>
      <c r="L354">
        <v>0</v>
      </c>
      <c r="N354">
        <v>0</v>
      </c>
      <c r="P354">
        <v>0</v>
      </c>
      <c r="R354">
        <v>0</v>
      </c>
      <c r="V354">
        <v>1678077</v>
      </c>
      <c r="X354">
        <v>1581222</v>
      </c>
      <c r="Z354">
        <v>96855</v>
      </c>
    </row>
    <row r="355" spans="2:26" hidden="1" x14ac:dyDescent="0.35">
      <c r="B355" t="s">
        <v>42</v>
      </c>
      <c r="C355" t="s">
        <v>43</v>
      </c>
      <c r="D355" s="1">
        <v>43160</v>
      </c>
      <c r="E355" t="s">
        <v>34</v>
      </c>
      <c r="F355" t="s">
        <v>33</v>
      </c>
      <c r="G355" t="s">
        <v>34</v>
      </c>
      <c r="H355">
        <v>0</v>
      </c>
      <c r="J355">
        <v>0</v>
      </c>
      <c r="L355">
        <v>0</v>
      </c>
      <c r="N355">
        <v>0</v>
      </c>
      <c r="P355">
        <v>0</v>
      </c>
      <c r="R355">
        <v>0</v>
      </c>
      <c r="V355">
        <v>1678077</v>
      </c>
      <c r="X355">
        <v>1581222</v>
      </c>
      <c r="Z355">
        <v>96855</v>
      </c>
    </row>
    <row r="356" spans="2:26" hidden="1" x14ac:dyDescent="0.35">
      <c r="B356" t="s">
        <v>42</v>
      </c>
      <c r="C356" t="s">
        <v>43</v>
      </c>
      <c r="D356" s="1">
        <v>43191</v>
      </c>
      <c r="E356" t="s">
        <v>34</v>
      </c>
      <c r="F356" t="s">
        <v>35</v>
      </c>
      <c r="G356" t="s">
        <v>32</v>
      </c>
      <c r="H356">
        <v>0</v>
      </c>
      <c r="J356">
        <v>0</v>
      </c>
      <c r="L356">
        <v>0</v>
      </c>
      <c r="N356">
        <v>0</v>
      </c>
      <c r="P356">
        <v>0</v>
      </c>
      <c r="R356">
        <v>0</v>
      </c>
      <c r="V356">
        <v>1679239</v>
      </c>
      <c r="X356">
        <v>1579537</v>
      </c>
      <c r="Z356">
        <v>99702</v>
      </c>
    </row>
    <row r="357" spans="2:26" hidden="1" x14ac:dyDescent="0.35">
      <c r="B357" t="s">
        <v>42</v>
      </c>
      <c r="C357" t="s">
        <v>43</v>
      </c>
      <c r="D357" s="1">
        <v>43191</v>
      </c>
      <c r="E357" t="s">
        <v>34</v>
      </c>
      <c r="F357" t="s">
        <v>33</v>
      </c>
      <c r="G357" t="s">
        <v>34</v>
      </c>
      <c r="H357">
        <v>0</v>
      </c>
      <c r="J357">
        <v>0</v>
      </c>
      <c r="L357">
        <v>0</v>
      </c>
      <c r="N357">
        <v>0</v>
      </c>
      <c r="P357">
        <v>0</v>
      </c>
      <c r="R357">
        <v>0</v>
      </c>
      <c r="V357">
        <v>1679239</v>
      </c>
      <c r="X357">
        <v>1579537</v>
      </c>
      <c r="Z357">
        <v>99702</v>
      </c>
    </row>
    <row r="358" spans="2:26" hidden="1" x14ac:dyDescent="0.35">
      <c r="B358" t="s">
        <v>42</v>
      </c>
      <c r="C358" t="s">
        <v>43</v>
      </c>
      <c r="D358" s="1">
        <v>43221</v>
      </c>
      <c r="E358" t="s">
        <v>34</v>
      </c>
      <c r="F358" t="s">
        <v>33</v>
      </c>
      <c r="G358" t="s">
        <v>34</v>
      </c>
      <c r="H358">
        <v>0</v>
      </c>
      <c r="J358">
        <v>0</v>
      </c>
      <c r="L358">
        <v>0</v>
      </c>
      <c r="N358">
        <v>0</v>
      </c>
      <c r="P358">
        <v>0</v>
      </c>
      <c r="R358">
        <v>0</v>
      </c>
      <c r="V358">
        <v>1678798</v>
      </c>
      <c r="X358">
        <v>1580306</v>
      </c>
      <c r="Z358">
        <v>98492</v>
      </c>
    </row>
    <row r="359" spans="2:26" hidden="1" x14ac:dyDescent="0.35">
      <c r="B359" t="s">
        <v>42</v>
      </c>
      <c r="C359" t="s">
        <v>43</v>
      </c>
      <c r="D359" s="1">
        <v>43221</v>
      </c>
      <c r="E359" t="s">
        <v>34</v>
      </c>
      <c r="F359" t="s">
        <v>35</v>
      </c>
      <c r="G359" t="s">
        <v>32</v>
      </c>
      <c r="H359">
        <v>0</v>
      </c>
      <c r="J359">
        <v>0</v>
      </c>
      <c r="L359">
        <v>0</v>
      </c>
      <c r="N359">
        <v>0</v>
      </c>
      <c r="P359">
        <v>0</v>
      </c>
      <c r="R359">
        <v>0</v>
      </c>
      <c r="V359">
        <v>1678798</v>
      </c>
      <c r="X359">
        <v>1580306</v>
      </c>
      <c r="Z359">
        <v>98492</v>
      </c>
    </row>
    <row r="360" spans="2:26" hidden="1" x14ac:dyDescent="0.35">
      <c r="B360" t="s">
        <v>42</v>
      </c>
      <c r="C360" t="s">
        <v>43</v>
      </c>
      <c r="D360" s="1">
        <v>43252</v>
      </c>
      <c r="E360" t="s">
        <v>34</v>
      </c>
      <c r="F360" t="s">
        <v>35</v>
      </c>
      <c r="G360" t="s">
        <v>32</v>
      </c>
      <c r="H360">
        <v>0</v>
      </c>
      <c r="J360">
        <v>0</v>
      </c>
      <c r="L360">
        <v>0</v>
      </c>
      <c r="N360">
        <v>0</v>
      </c>
      <c r="P360">
        <v>0</v>
      </c>
      <c r="R360">
        <v>0</v>
      </c>
      <c r="V360">
        <v>1683690</v>
      </c>
      <c r="X360">
        <v>1584929</v>
      </c>
      <c r="Z360">
        <v>98761</v>
      </c>
    </row>
    <row r="361" spans="2:26" hidden="1" x14ac:dyDescent="0.35">
      <c r="B361" t="s">
        <v>42</v>
      </c>
      <c r="C361" t="s">
        <v>43</v>
      </c>
      <c r="D361" s="1">
        <v>43252</v>
      </c>
      <c r="E361" t="s">
        <v>34</v>
      </c>
      <c r="F361" t="s">
        <v>33</v>
      </c>
      <c r="G361" t="s">
        <v>34</v>
      </c>
      <c r="H361">
        <v>0</v>
      </c>
      <c r="J361">
        <v>0</v>
      </c>
      <c r="L361">
        <v>0</v>
      </c>
      <c r="N361">
        <v>0</v>
      </c>
      <c r="P361">
        <v>0</v>
      </c>
      <c r="R361">
        <v>0</v>
      </c>
      <c r="V361">
        <v>1683690</v>
      </c>
      <c r="X361">
        <v>1584929</v>
      </c>
      <c r="Z361">
        <v>98761</v>
      </c>
    </row>
    <row r="362" spans="2:26" hidden="1" x14ac:dyDescent="0.35">
      <c r="B362" t="s">
        <v>42</v>
      </c>
      <c r="C362" t="s">
        <v>43</v>
      </c>
      <c r="D362" s="1">
        <v>43282</v>
      </c>
      <c r="E362" t="s">
        <v>34</v>
      </c>
      <c r="F362" t="s">
        <v>35</v>
      </c>
      <c r="G362" t="s">
        <v>32</v>
      </c>
      <c r="H362">
        <v>113328</v>
      </c>
      <c r="J362">
        <v>0</v>
      </c>
      <c r="L362">
        <v>113328</v>
      </c>
      <c r="N362">
        <v>0</v>
      </c>
      <c r="P362">
        <v>0</v>
      </c>
      <c r="R362">
        <v>0</v>
      </c>
      <c r="V362">
        <v>1688791</v>
      </c>
      <c r="X362">
        <v>1589042</v>
      </c>
      <c r="Z362">
        <v>99749</v>
      </c>
    </row>
    <row r="363" spans="2:26" hidden="1" x14ac:dyDescent="0.35">
      <c r="B363" t="s">
        <v>42</v>
      </c>
      <c r="C363" t="s">
        <v>43</v>
      </c>
      <c r="D363" s="1">
        <v>43282</v>
      </c>
      <c r="E363" t="s">
        <v>34</v>
      </c>
      <c r="F363" t="s">
        <v>33</v>
      </c>
      <c r="G363" t="s">
        <v>34</v>
      </c>
      <c r="H363">
        <v>113328</v>
      </c>
      <c r="J363">
        <v>0</v>
      </c>
      <c r="L363">
        <v>113328</v>
      </c>
      <c r="N363">
        <v>0</v>
      </c>
      <c r="P363">
        <v>0</v>
      </c>
      <c r="R363">
        <v>0</v>
      </c>
      <c r="V363">
        <v>1688791</v>
      </c>
      <c r="X363">
        <v>1589042</v>
      </c>
      <c r="Z363">
        <v>99749</v>
      </c>
    </row>
    <row r="364" spans="2:26" hidden="1" x14ac:dyDescent="0.35">
      <c r="B364" t="s">
        <v>42</v>
      </c>
      <c r="C364" t="s">
        <v>43</v>
      </c>
      <c r="D364" s="1">
        <v>43313</v>
      </c>
      <c r="E364" t="s">
        <v>34</v>
      </c>
      <c r="F364" t="s">
        <v>33</v>
      </c>
      <c r="G364" t="s">
        <v>34</v>
      </c>
      <c r="H364">
        <v>119772</v>
      </c>
      <c r="J364">
        <v>0</v>
      </c>
      <c r="L364">
        <v>119772</v>
      </c>
      <c r="N364">
        <v>0</v>
      </c>
      <c r="P364">
        <v>0</v>
      </c>
      <c r="R364">
        <v>0</v>
      </c>
      <c r="V364">
        <v>1691877</v>
      </c>
      <c r="X364">
        <v>1591718</v>
      </c>
      <c r="Z364">
        <v>100159</v>
      </c>
    </row>
    <row r="365" spans="2:26" hidden="1" x14ac:dyDescent="0.35">
      <c r="B365" t="s">
        <v>42</v>
      </c>
      <c r="C365" t="s">
        <v>43</v>
      </c>
      <c r="D365" s="1">
        <v>43313</v>
      </c>
      <c r="E365" t="s">
        <v>34</v>
      </c>
      <c r="F365" t="s">
        <v>35</v>
      </c>
      <c r="G365" t="s">
        <v>32</v>
      </c>
      <c r="H365">
        <v>119772</v>
      </c>
      <c r="J365">
        <v>0</v>
      </c>
      <c r="L365">
        <v>119772</v>
      </c>
      <c r="N365">
        <v>0</v>
      </c>
      <c r="P365">
        <v>0</v>
      </c>
      <c r="R365">
        <v>0</v>
      </c>
      <c r="V365">
        <v>1691877</v>
      </c>
      <c r="X365">
        <v>1591718</v>
      </c>
      <c r="Z365">
        <v>100159</v>
      </c>
    </row>
    <row r="366" spans="2:26" hidden="1" x14ac:dyDescent="0.35">
      <c r="B366" t="s">
        <v>42</v>
      </c>
      <c r="C366" t="s">
        <v>43</v>
      </c>
      <c r="D366" s="1">
        <v>43344</v>
      </c>
      <c r="E366" t="s">
        <v>34</v>
      </c>
      <c r="F366" t="s">
        <v>35</v>
      </c>
      <c r="G366" t="s">
        <v>32</v>
      </c>
      <c r="H366">
        <v>100637</v>
      </c>
      <c r="J366">
        <v>0</v>
      </c>
      <c r="L366">
        <v>100637</v>
      </c>
      <c r="N366">
        <v>0</v>
      </c>
      <c r="P366">
        <v>0</v>
      </c>
      <c r="R366">
        <v>0</v>
      </c>
      <c r="V366">
        <v>1697061</v>
      </c>
      <c r="X366">
        <v>1592142</v>
      </c>
      <c r="Z366">
        <v>104919</v>
      </c>
    </row>
    <row r="367" spans="2:26" hidden="1" x14ac:dyDescent="0.35">
      <c r="B367" t="s">
        <v>42</v>
      </c>
      <c r="C367" t="s">
        <v>43</v>
      </c>
      <c r="D367" s="1">
        <v>43344</v>
      </c>
      <c r="E367" t="s">
        <v>34</v>
      </c>
      <c r="F367" t="s">
        <v>33</v>
      </c>
      <c r="G367" t="s">
        <v>34</v>
      </c>
      <c r="H367">
        <v>100637</v>
      </c>
      <c r="J367">
        <v>0</v>
      </c>
      <c r="L367">
        <v>100637</v>
      </c>
      <c r="N367">
        <v>0</v>
      </c>
      <c r="P367">
        <v>0</v>
      </c>
      <c r="R367">
        <v>0</v>
      </c>
      <c r="V367">
        <v>1697061</v>
      </c>
      <c r="X367">
        <v>1592142</v>
      </c>
      <c r="Z367">
        <v>104919</v>
      </c>
    </row>
    <row r="368" spans="2:26" hidden="1" x14ac:dyDescent="0.35">
      <c r="B368" t="s">
        <v>42</v>
      </c>
      <c r="C368" t="s">
        <v>43</v>
      </c>
      <c r="D368" s="1">
        <v>43374</v>
      </c>
      <c r="E368" t="s">
        <v>34</v>
      </c>
      <c r="F368" t="s">
        <v>33</v>
      </c>
      <c r="G368" t="s">
        <v>34</v>
      </c>
      <c r="H368">
        <v>111445</v>
      </c>
      <c r="J368">
        <v>0</v>
      </c>
      <c r="L368">
        <v>111445</v>
      </c>
      <c r="N368">
        <v>0</v>
      </c>
      <c r="P368">
        <v>0</v>
      </c>
      <c r="R368">
        <v>0</v>
      </c>
      <c r="V368">
        <v>1693508</v>
      </c>
      <c r="X368">
        <v>1591124</v>
      </c>
      <c r="Z368">
        <v>102384</v>
      </c>
    </row>
    <row r="369" spans="2:26" hidden="1" x14ac:dyDescent="0.35">
      <c r="B369" t="s">
        <v>42</v>
      </c>
      <c r="C369" t="s">
        <v>43</v>
      </c>
      <c r="D369" s="1">
        <v>43374</v>
      </c>
      <c r="E369" t="s">
        <v>34</v>
      </c>
      <c r="F369" t="s">
        <v>35</v>
      </c>
      <c r="G369" t="s">
        <v>32</v>
      </c>
      <c r="H369">
        <v>111445</v>
      </c>
      <c r="J369">
        <v>0</v>
      </c>
      <c r="L369">
        <v>111445</v>
      </c>
      <c r="N369">
        <v>0</v>
      </c>
      <c r="P369">
        <v>0</v>
      </c>
      <c r="R369">
        <v>0</v>
      </c>
      <c r="V369">
        <v>1693508</v>
      </c>
      <c r="X369">
        <v>1591124</v>
      </c>
      <c r="Z369">
        <v>102384</v>
      </c>
    </row>
    <row r="370" spans="2:26" hidden="1" x14ac:dyDescent="0.35">
      <c r="B370" t="s">
        <v>42</v>
      </c>
      <c r="C370" t="s">
        <v>43</v>
      </c>
      <c r="D370" s="1">
        <v>43405</v>
      </c>
      <c r="E370" t="s">
        <v>34</v>
      </c>
      <c r="F370" t="s">
        <v>35</v>
      </c>
      <c r="G370" t="s">
        <v>32</v>
      </c>
      <c r="H370">
        <v>103771</v>
      </c>
      <c r="J370">
        <v>0</v>
      </c>
      <c r="L370">
        <v>103771</v>
      </c>
      <c r="N370">
        <v>0</v>
      </c>
      <c r="P370">
        <v>0</v>
      </c>
      <c r="R370">
        <v>0</v>
      </c>
      <c r="V370">
        <v>1695656</v>
      </c>
      <c r="X370">
        <v>1593436</v>
      </c>
      <c r="Z370">
        <v>102220</v>
      </c>
    </row>
    <row r="371" spans="2:26" hidden="1" x14ac:dyDescent="0.35">
      <c r="B371" t="s">
        <v>42</v>
      </c>
      <c r="C371" t="s">
        <v>43</v>
      </c>
      <c r="D371" s="1">
        <v>43405</v>
      </c>
      <c r="E371" t="s">
        <v>34</v>
      </c>
      <c r="F371" t="s">
        <v>33</v>
      </c>
      <c r="G371" t="s">
        <v>34</v>
      </c>
      <c r="H371">
        <v>103771</v>
      </c>
      <c r="J371">
        <v>0</v>
      </c>
      <c r="L371">
        <v>103771</v>
      </c>
      <c r="N371">
        <v>0</v>
      </c>
      <c r="P371">
        <v>0</v>
      </c>
      <c r="R371">
        <v>0</v>
      </c>
      <c r="V371">
        <v>1701640</v>
      </c>
      <c r="X371">
        <v>1599420</v>
      </c>
      <c r="Z371">
        <v>102220</v>
      </c>
    </row>
    <row r="372" spans="2:26" hidden="1" x14ac:dyDescent="0.35">
      <c r="B372" t="s">
        <v>42</v>
      </c>
      <c r="C372" t="s">
        <v>43</v>
      </c>
      <c r="D372" s="1">
        <v>43435</v>
      </c>
      <c r="E372" t="s">
        <v>34</v>
      </c>
      <c r="F372" t="s">
        <v>33</v>
      </c>
      <c r="G372" t="s">
        <v>34</v>
      </c>
      <c r="H372">
        <v>91536</v>
      </c>
      <c r="J372">
        <v>0</v>
      </c>
      <c r="L372">
        <v>91536</v>
      </c>
      <c r="N372">
        <v>0</v>
      </c>
      <c r="P372">
        <v>0</v>
      </c>
      <c r="R372">
        <v>0</v>
      </c>
      <c r="V372">
        <v>1700470</v>
      </c>
      <c r="X372">
        <v>1597487</v>
      </c>
      <c r="Z372">
        <v>102983</v>
      </c>
    </row>
    <row r="373" spans="2:26" hidden="1" x14ac:dyDescent="0.35">
      <c r="B373" t="s">
        <v>42</v>
      </c>
      <c r="C373" t="s">
        <v>43</v>
      </c>
      <c r="D373" s="1">
        <v>43435</v>
      </c>
      <c r="E373" t="s">
        <v>34</v>
      </c>
      <c r="F373" t="s">
        <v>35</v>
      </c>
      <c r="G373" t="s">
        <v>32</v>
      </c>
      <c r="H373">
        <v>91536</v>
      </c>
      <c r="J373">
        <v>0</v>
      </c>
      <c r="L373">
        <v>91536</v>
      </c>
      <c r="N373">
        <v>0</v>
      </c>
      <c r="P373">
        <v>0</v>
      </c>
      <c r="R373">
        <v>0</v>
      </c>
      <c r="V373">
        <v>1700470</v>
      </c>
      <c r="X373">
        <v>1597487</v>
      </c>
      <c r="Z373">
        <v>102983</v>
      </c>
    </row>
    <row r="374" spans="2:26" hidden="1" x14ac:dyDescent="0.35">
      <c r="B374" t="s">
        <v>42</v>
      </c>
      <c r="C374" t="s">
        <v>43</v>
      </c>
      <c r="D374" s="1">
        <v>43466</v>
      </c>
      <c r="E374" t="s">
        <v>34</v>
      </c>
      <c r="F374" t="s">
        <v>33</v>
      </c>
      <c r="G374" t="s">
        <v>34</v>
      </c>
      <c r="H374">
        <v>112351</v>
      </c>
      <c r="J374">
        <v>0</v>
      </c>
      <c r="L374">
        <v>112351</v>
      </c>
      <c r="N374">
        <v>0</v>
      </c>
      <c r="P374">
        <v>0</v>
      </c>
      <c r="R374">
        <v>0</v>
      </c>
      <c r="V374">
        <v>1701450</v>
      </c>
      <c r="X374">
        <v>1597610</v>
      </c>
      <c r="Z374">
        <v>103840</v>
      </c>
    </row>
    <row r="375" spans="2:26" hidden="1" x14ac:dyDescent="0.35">
      <c r="B375" t="s">
        <v>42</v>
      </c>
      <c r="C375" t="s">
        <v>43</v>
      </c>
      <c r="D375" s="1">
        <v>43466</v>
      </c>
      <c r="E375" t="s">
        <v>34</v>
      </c>
      <c r="F375" t="s">
        <v>35</v>
      </c>
      <c r="G375" t="s">
        <v>32</v>
      </c>
      <c r="H375">
        <v>112351</v>
      </c>
      <c r="J375">
        <v>0</v>
      </c>
      <c r="L375">
        <v>112351</v>
      </c>
      <c r="N375">
        <v>0</v>
      </c>
      <c r="P375">
        <v>0</v>
      </c>
      <c r="R375">
        <v>0</v>
      </c>
      <c r="V375">
        <v>1701450</v>
      </c>
      <c r="X375">
        <v>1597610</v>
      </c>
      <c r="Z375">
        <v>103840</v>
      </c>
    </row>
    <row r="376" spans="2:26" hidden="1" x14ac:dyDescent="0.35">
      <c r="B376" t="s">
        <v>42</v>
      </c>
      <c r="C376" t="s">
        <v>43</v>
      </c>
      <c r="D376" s="1">
        <v>43497</v>
      </c>
      <c r="E376" t="s">
        <v>34</v>
      </c>
      <c r="F376" t="s">
        <v>35</v>
      </c>
      <c r="G376" t="s">
        <v>32</v>
      </c>
      <c r="H376">
        <v>94300</v>
      </c>
      <c r="J376">
        <v>0</v>
      </c>
      <c r="L376">
        <v>94300</v>
      </c>
      <c r="N376">
        <v>0</v>
      </c>
      <c r="P376">
        <v>0</v>
      </c>
      <c r="R376">
        <v>0</v>
      </c>
      <c r="V376">
        <v>1701411</v>
      </c>
      <c r="X376">
        <v>1596840</v>
      </c>
      <c r="Z376">
        <v>104571</v>
      </c>
    </row>
    <row r="377" spans="2:26" hidden="1" x14ac:dyDescent="0.35">
      <c r="B377" t="s">
        <v>42</v>
      </c>
      <c r="C377" t="s">
        <v>43</v>
      </c>
      <c r="D377" s="1">
        <v>43497</v>
      </c>
      <c r="E377" t="s">
        <v>34</v>
      </c>
      <c r="F377" t="s">
        <v>33</v>
      </c>
      <c r="G377" t="s">
        <v>34</v>
      </c>
      <c r="H377">
        <v>94300</v>
      </c>
      <c r="J377">
        <v>0</v>
      </c>
      <c r="L377">
        <v>94300</v>
      </c>
      <c r="N377">
        <v>0</v>
      </c>
      <c r="P377">
        <v>0</v>
      </c>
      <c r="R377">
        <v>0</v>
      </c>
      <c r="V377">
        <v>1701411</v>
      </c>
      <c r="X377">
        <v>1596840</v>
      </c>
      <c r="Z377">
        <v>104571</v>
      </c>
    </row>
    <row r="378" spans="2:26" hidden="1" x14ac:dyDescent="0.35">
      <c r="B378" t="s">
        <v>42</v>
      </c>
      <c r="C378" t="s">
        <v>43</v>
      </c>
      <c r="D378" s="1">
        <v>43525</v>
      </c>
      <c r="E378" t="s">
        <v>34</v>
      </c>
      <c r="F378" t="s">
        <v>35</v>
      </c>
      <c r="G378" t="s">
        <v>32</v>
      </c>
      <c r="H378">
        <v>102019</v>
      </c>
      <c r="J378">
        <v>0</v>
      </c>
      <c r="L378">
        <v>102019</v>
      </c>
      <c r="N378">
        <v>0</v>
      </c>
      <c r="P378">
        <v>0</v>
      </c>
      <c r="R378">
        <v>0</v>
      </c>
      <c r="V378">
        <v>1703074</v>
      </c>
      <c r="X378">
        <v>1598692</v>
      </c>
      <c r="Z378">
        <v>104382</v>
      </c>
    </row>
    <row r="379" spans="2:26" hidden="1" x14ac:dyDescent="0.35">
      <c r="B379" t="s">
        <v>42</v>
      </c>
      <c r="C379" t="s">
        <v>43</v>
      </c>
      <c r="D379" s="1">
        <v>43525</v>
      </c>
      <c r="E379" t="s">
        <v>34</v>
      </c>
      <c r="F379" t="s">
        <v>33</v>
      </c>
      <c r="G379" t="s">
        <v>34</v>
      </c>
      <c r="H379">
        <v>102019</v>
      </c>
      <c r="J379">
        <v>0</v>
      </c>
      <c r="L379">
        <v>102019</v>
      </c>
      <c r="N379">
        <v>0</v>
      </c>
      <c r="P379">
        <v>0</v>
      </c>
      <c r="R379">
        <v>0</v>
      </c>
      <c r="V379">
        <v>1703074</v>
      </c>
      <c r="X379">
        <v>1598692</v>
      </c>
      <c r="Z379">
        <v>104382</v>
      </c>
    </row>
    <row r="380" spans="2:26" hidden="1" x14ac:dyDescent="0.35">
      <c r="B380" t="s">
        <v>42</v>
      </c>
      <c r="C380" t="s">
        <v>43</v>
      </c>
      <c r="D380" s="1">
        <v>43556</v>
      </c>
      <c r="E380" t="s">
        <v>34</v>
      </c>
      <c r="F380" t="s">
        <v>33</v>
      </c>
      <c r="G380" t="s">
        <v>34</v>
      </c>
      <c r="H380">
        <v>101454</v>
      </c>
      <c r="J380">
        <v>0</v>
      </c>
      <c r="L380">
        <v>101454</v>
      </c>
      <c r="N380">
        <v>0</v>
      </c>
      <c r="P380">
        <v>0</v>
      </c>
      <c r="R380">
        <v>0</v>
      </c>
      <c r="V380">
        <v>1702739</v>
      </c>
      <c r="X380">
        <v>1599598</v>
      </c>
      <c r="Z380">
        <v>103141</v>
      </c>
    </row>
    <row r="381" spans="2:26" hidden="1" x14ac:dyDescent="0.35">
      <c r="B381" t="s">
        <v>42</v>
      </c>
      <c r="C381" t="s">
        <v>43</v>
      </c>
      <c r="D381" s="1">
        <v>43556</v>
      </c>
      <c r="E381" t="s">
        <v>34</v>
      </c>
      <c r="F381" t="s">
        <v>35</v>
      </c>
      <c r="G381" t="s">
        <v>32</v>
      </c>
      <c r="H381">
        <v>101454</v>
      </c>
      <c r="J381">
        <v>0</v>
      </c>
      <c r="L381">
        <v>101454</v>
      </c>
      <c r="N381">
        <v>0</v>
      </c>
      <c r="P381">
        <v>0</v>
      </c>
      <c r="R381">
        <v>0</v>
      </c>
      <c r="V381">
        <v>1702739</v>
      </c>
      <c r="X381">
        <v>1599598</v>
      </c>
      <c r="Z381">
        <v>103141</v>
      </c>
    </row>
    <row r="382" spans="2:26" hidden="1" x14ac:dyDescent="0.35">
      <c r="B382" t="s">
        <v>42</v>
      </c>
      <c r="C382" t="s">
        <v>43</v>
      </c>
      <c r="D382" s="1">
        <v>43586</v>
      </c>
      <c r="E382" t="s">
        <v>34</v>
      </c>
      <c r="F382" t="s">
        <v>35</v>
      </c>
      <c r="G382" t="s">
        <v>32</v>
      </c>
      <c r="H382">
        <v>108127</v>
      </c>
      <c r="J382">
        <v>0</v>
      </c>
      <c r="L382">
        <v>108127</v>
      </c>
      <c r="N382">
        <v>0</v>
      </c>
      <c r="P382">
        <v>0</v>
      </c>
      <c r="R382">
        <v>0</v>
      </c>
      <c r="V382">
        <v>1697945</v>
      </c>
      <c r="X382">
        <v>1596372</v>
      </c>
      <c r="Z382">
        <v>101573</v>
      </c>
    </row>
    <row r="383" spans="2:26" hidden="1" x14ac:dyDescent="0.35">
      <c r="B383" t="s">
        <v>42</v>
      </c>
      <c r="C383" t="s">
        <v>43</v>
      </c>
      <c r="D383" s="1">
        <v>43586</v>
      </c>
      <c r="E383" t="s">
        <v>34</v>
      </c>
      <c r="F383" t="s">
        <v>33</v>
      </c>
      <c r="G383" t="s">
        <v>34</v>
      </c>
      <c r="H383">
        <v>108127</v>
      </c>
      <c r="J383">
        <v>0</v>
      </c>
      <c r="L383">
        <v>108127</v>
      </c>
      <c r="N383">
        <v>0</v>
      </c>
      <c r="P383">
        <v>0</v>
      </c>
      <c r="R383">
        <v>0</v>
      </c>
      <c r="V383">
        <v>1697945</v>
      </c>
      <c r="X383">
        <v>1596372</v>
      </c>
      <c r="Z383">
        <v>101573</v>
      </c>
    </row>
    <row r="384" spans="2:26" hidden="1" x14ac:dyDescent="0.35">
      <c r="B384" t="s">
        <v>42</v>
      </c>
      <c r="C384" t="s">
        <v>43</v>
      </c>
      <c r="D384" s="1">
        <v>43617</v>
      </c>
      <c r="E384" t="s">
        <v>34</v>
      </c>
      <c r="F384" t="s">
        <v>33</v>
      </c>
      <c r="G384" t="s">
        <v>34</v>
      </c>
      <c r="H384">
        <v>99470</v>
      </c>
      <c r="J384">
        <v>0</v>
      </c>
      <c r="L384">
        <v>99470</v>
      </c>
      <c r="N384">
        <v>0</v>
      </c>
      <c r="P384">
        <v>0</v>
      </c>
      <c r="R384">
        <v>0</v>
      </c>
      <c r="V384">
        <v>1705679</v>
      </c>
      <c r="X384">
        <v>1604805</v>
      </c>
      <c r="Z384">
        <v>100874</v>
      </c>
    </row>
    <row r="385" spans="2:26" hidden="1" x14ac:dyDescent="0.35">
      <c r="B385" t="s">
        <v>42</v>
      </c>
      <c r="C385" t="s">
        <v>43</v>
      </c>
      <c r="D385" s="1">
        <v>43617</v>
      </c>
      <c r="E385" t="s">
        <v>34</v>
      </c>
      <c r="F385" t="s">
        <v>35</v>
      </c>
      <c r="G385" t="s">
        <v>32</v>
      </c>
      <c r="H385">
        <v>99470</v>
      </c>
      <c r="J385">
        <v>0</v>
      </c>
      <c r="L385">
        <v>99470</v>
      </c>
      <c r="N385">
        <v>0</v>
      </c>
      <c r="P385">
        <v>0</v>
      </c>
      <c r="R385">
        <v>0</v>
      </c>
      <c r="V385">
        <v>1705679</v>
      </c>
      <c r="X385">
        <v>1604805</v>
      </c>
      <c r="Z385">
        <v>100874</v>
      </c>
    </row>
    <row r="386" spans="2:26" hidden="1" x14ac:dyDescent="0.35">
      <c r="B386" t="s">
        <v>42</v>
      </c>
      <c r="C386" t="s">
        <v>43</v>
      </c>
      <c r="D386" s="1">
        <v>43647</v>
      </c>
      <c r="E386" t="s">
        <v>34</v>
      </c>
      <c r="F386" t="s">
        <v>33</v>
      </c>
      <c r="G386" t="s">
        <v>34</v>
      </c>
      <c r="H386">
        <v>112109</v>
      </c>
      <c r="J386">
        <v>0</v>
      </c>
      <c r="L386">
        <v>112109</v>
      </c>
      <c r="N386">
        <v>0</v>
      </c>
      <c r="P386">
        <v>0</v>
      </c>
      <c r="R386">
        <v>0</v>
      </c>
      <c r="V386">
        <v>1715655</v>
      </c>
      <c r="X386">
        <v>1614557</v>
      </c>
      <c r="Z386">
        <v>101098</v>
      </c>
    </row>
    <row r="387" spans="2:26" hidden="1" x14ac:dyDescent="0.35">
      <c r="B387" t="s">
        <v>42</v>
      </c>
      <c r="C387" t="s">
        <v>43</v>
      </c>
      <c r="D387" s="1">
        <v>43647</v>
      </c>
      <c r="E387" t="s">
        <v>34</v>
      </c>
      <c r="F387" t="s">
        <v>35</v>
      </c>
      <c r="G387" t="s">
        <v>32</v>
      </c>
      <c r="H387">
        <v>112109</v>
      </c>
      <c r="J387">
        <v>0</v>
      </c>
      <c r="L387">
        <v>112109</v>
      </c>
      <c r="N387">
        <v>0</v>
      </c>
      <c r="P387">
        <v>0</v>
      </c>
      <c r="R387">
        <v>0</v>
      </c>
      <c r="V387">
        <v>1715655</v>
      </c>
      <c r="X387">
        <v>1614557</v>
      </c>
      <c r="Z387">
        <v>101098</v>
      </c>
    </row>
    <row r="388" spans="2:26" hidden="1" x14ac:dyDescent="0.35">
      <c r="B388" t="s">
        <v>42</v>
      </c>
      <c r="C388" t="s">
        <v>43</v>
      </c>
      <c r="D388" s="1">
        <v>43678</v>
      </c>
      <c r="E388" t="s">
        <v>34</v>
      </c>
      <c r="F388" t="s">
        <v>35</v>
      </c>
      <c r="G388" t="s">
        <v>32</v>
      </c>
      <c r="H388">
        <v>116957</v>
      </c>
      <c r="J388">
        <v>0</v>
      </c>
      <c r="L388">
        <v>116957</v>
      </c>
      <c r="N388">
        <v>0</v>
      </c>
      <c r="P388">
        <v>0</v>
      </c>
      <c r="R388">
        <v>0</v>
      </c>
      <c r="V388">
        <v>1722540</v>
      </c>
      <c r="X388">
        <v>1621721</v>
      </c>
      <c r="Z388">
        <v>100819</v>
      </c>
    </row>
    <row r="389" spans="2:26" hidden="1" x14ac:dyDescent="0.35">
      <c r="B389" t="s">
        <v>42</v>
      </c>
      <c r="C389" t="s">
        <v>43</v>
      </c>
      <c r="D389" s="1">
        <v>43678</v>
      </c>
      <c r="E389" t="s">
        <v>34</v>
      </c>
      <c r="F389" t="s">
        <v>33</v>
      </c>
      <c r="G389" t="s">
        <v>34</v>
      </c>
      <c r="H389">
        <v>116957</v>
      </c>
      <c r="J389">
        <v>0</v>
      </c>
      <c r="L389">
        <v>116957</v>
      </c>
      <c r="N389">
        <v>0</v>
      </c>
      <c r="P389">
        <v>0</v>
      </c>
      <c r="R389">
        <v>0</v>
      </c>
      <c r="V389">
        <v>1722540</v>
      </c>
      <c r="X389">
        <v>1621721</v>
      </c>
      <c r="Z389">
        <v>100819</v>
      </c>
    </row>
    <row r="390" spans="2:26" hidden="1" x14ac:dyDescent="0.35">
      <c r="B390" t="s">
        <v>42</v>
      </c>
      <c r="C390" t="s">
        <v>43</v>
      </c>
      <c r="D390" s="1">
        <v>43709</v>
      </c>
      <c r="E390" t="s">
        <v>34</v>
      </c>
      <c r="F390" t="s">
        <v>35</v>
      </c>
      <c r="G390" t="s">
        <v>32</v>
      </c>
      <c r="H390">
        <v>109308</v>
      </c>
      <c r="J390">
        <v>0</v>
      </c>
      <c r="L390">
        <v>109308</v>
      </c>
      <c r="N390">
        <v>0</v>
      </c>
      <c r="P390">
        <v>0</v>
      </c>
      <c r="R390">
        <v>0</v>
      </c>
      <c r="V390">
        <v>1725477</v>
      </c>
      <c r="X390">
        <v>1624952</v>
      </c>
      <c r="Z390">
        <v>100525</v>
      </c>
    </row>
    <row r="391" spans="2:26" hidden="1" x14ac:dyDescent="0.35">
      <c r="B391" t="s">
        <v>42</v>
      </c>
      <c r="C391" t="s">
        <v>43</v>
      </c>
      <c r="D391" s="1">
        <v>43709</v>
      </c>
      <c r="E391" t="s">
        <v>34</v>
      </c>
      <c r="F391" t="s">
        <v>33</v>
      </c>
      <c r="G391" t="s">
        <v>34</v>
      </c>
      <c r="H391">
        <v>109308</v>
      </c>
      <c r="J391">
        <v>0</v>
      </c>
      <c r="L391">
        <v>109308</v>
      </c>
      <c r="N391">
        <v>0</v>
      </c>
      <c r="P391">
        <v>0</v>
      </c>
      <c r="R391">
        <v>0</v>
      </c>
      <c r="V391">
        <v>1725477</v>
      </c>
      <c r="X391">
        <v>1624952</v>
      </c>
      <c r="Z391">
        <v>100525</v>
      </c>
    </row>
    <row r="392" spans="2:26" hidden="1" x14ac:dyDescent="0.35">
      <c r="B392" t="s">
        <v>42</v>
      </c>
      <c r="C392" t="s">
        <v>43</v>
      </c>
      <c r="D392" s="1">
        <v>43739</v>
      </c>
      <c r="E392" t="s">
        <v>34</v>
      </c>
      <c r="F392" t="s">
        <v>33</v>
      </c>
      <c r="G392" t="s">
        <v>34</v>
      </c>
      <c r="H392">
        <v>117684</v>
      </c>
      <c r="J392">
        <v>0</v>
      </c>
      <c r="L392">
        <v>117684</v>
      </c>
      <c r="N392">
        <v>0</v>
      </c>
      <c r="P392">
        <v>0</v>
      </c>
      <c r="R392">
        <v>0</v>
      </c>
      <c r="V392">
        <v>1719616</v>
      </c>
      <c r="X392">
        <v>1620566</v>
      </c>
      <c r="Z392">
        <v>99050</v>
      </c>
    </row>
    <row r="393" spans="2:26" hidden="1" x14ac:dyDescent="0.35">
      <c r="B393" t="s">
        <v>42</v>
      </c>
      <c r="C393" t="s">
        <v>43</v>
      </c>
      <c r="D393" s="1">
        <v>43739</v>
      </c>
      <c r="E393" t="s">
        <v>34</v>
      </c>
      <c r="F393" t="s">
        <v>35</v>
      </c>
      <c r="G393" t="s">
        <v>32</v>
      </c>
      <c r="H393">
        <v>117684</v>
      </c>
      <c r="J393">
        <v>0</v>
      </c>
      <c r="L393">
        <v>117684</v>
      </c>
      <c r="N393">
        <v>0</v>
      </c>
      <c r="P393">
        <v>0</v>
      </c>
      <c r="R393">
        <v>0</v>
      </c>
      <c r="V393">
        <v>1719616</v>
      </c>
      <c r="X393">
        <v>1620566</v>
      </c>
      <c r="Z393">
        <v>99050</v>
      </c>
    </row>
    <row r="394" spans="2:26" hidden="1" x14ac:dyDescent="0.35">
      <c r="B394" t="s">
        <v>42</v>
      </c>
      <c r="C394" t="s">
        <v>43</v>
      </c>
      <c r="D394" s="1">
        <v>43770</v>
      </c>
      <c r="E394" t="s">
        <v>34</v>
      </c>
      <c r="F394" t="s">
        <v>35</v>
      </c>
      <c r="G394" t="s">
        <v>32</v>
      </c>
      <c r="H394">
        <v>98064</v>
      </c>
      <c r="J394">
        <v>0</v>
      </c>
      <c r="L394">
        <v>98064</v>
      </c>
      <c r="N394">
        <v>0</v>
      </c>
      <c r="P394">
        <v>0</v>
      </c>
      <c r="R394">
        <v>0</v>
      </c>
      <c r="V394">
        <v>1716801</v>
      </c>
      <c r="X394">
        <v>1618769</v>
      </c>
      <c r="Z394">
        <v>98032</v>
      </c>
    </row>
    <row r="395" spans="2:26" hidden="1" x14ac:dyDescent="0.35">
      <c r="B395" t="s">
        <v>42</v>
      </c>
      <c r="C395" t="s">
        <v>43</v>
      </c>
      <c r="D395" s="1">
        <v>43770</v>
      </c>
      <c r="E395" t="s">
        <v>34</v>
      </c>
      <c r="F395" t="s">
        <v>33</v>
      </c>
      <c r="G395" t="s">
        <v>34</v>
      </c>
      <c r="H395">
        <v>98064</v>
      </c>
      <c r="J395">
        <v>0</v>
      </c>
      <c r="L395">
        <v>98064</v>
      </c>
      <c r="N395">
        <v>0</v>
      </c>
      <c r="P395">
        <v>0</v>
      </c>
      <c r="R395">
        <v>0</v>
      </c>
      <c r="V395">
        <v>1716801</v>
      </c>
      <c r="X395">
        <v>1618910</v>
      </c>
      <c r="Z395">
        <v>97891</v>
      </c>
    </row>
    <row r="396" spans="2:26" hidden="1" x14ac:dyDescent="0.35">
      <c r="B396" t="s">
        <v>42</v>
      </c>
      <c r="C396" t="s">
        <v>43</v>
      </c>
      <c r="D396" s="1">
        <v>43800</v>
      </c>
      <c r="E396" t="s">
        <v>34</v>
      </c>
      <c r="F396" t="s">
        <v>35</v>
      </c>
      <c r="G396" t="s">
        <v>32</v>
      </c>
      <c r="H396">
        <v>94909</v>
      </c>
      <c r="J396">
        <v>0</v>
      </c>
      <c r="L396">
        <v>94909</v>
      </c>
      <c r="N396">
        <v>0</v>
      </c>
      <c r="P396">
        <v>0</v>
      </c>
      <c r="R396">
        <v>0</v>
      </c>
      <c r="V396">
        <v>1708073</v>
      </c>
      <c r="X396">
        <v>1610623</v>
      </c>
      <c r="Z396">
        <v>97450</v>
      </c>
    </row>
    <row r="397" spans="2:26" hidden="1" x14ac:dyDescent="0.35">
      <c r="B397" t="s">
        <v>42</v>
      </c>
      <c r="C397" t="s">
        <v>43</v>
      </c>
      <c r="D397" s="1">
        <v>43800</v>
      </c>
      <c r="E397" t="s">
        <v>34</v>
      </c>
      <c r="F397" t="s">
        <v>33</v>
      </c>
      <c r="G397" t="s">
        <v>34</v>
      </c>
      <c r="H397">
        <v>94909</v>
      </c>
      <c r="J397">
        <v>0</v>
      </c>
      <c r="L397">
        <v>94909</v>
      </c>
      <c r="N397">
        <v>0</v>
      </c>
      <c r="P397">
        <v>0</v>
      </c>
      <c r="R397">
        <v>0</v>
      </c>
      <c r="V397">
        <v>1708073</v>
      </c>
      <c r="X397">
        <v>1610623</v>
      </c>
      <c r="Z397">
        <v>97450</v>
      </c>
    </row>
    <row r="398" spans="2:26" hidden="1" x14ac:dyDescent="0.35">
      <c r="B398" t="s">
        <v>42</v>
      </c>
      <c r="C398" t="s">
        <v>43</v>
      </c>
      <c r="D398" s="1">
        <v>43831</v>
      </c>
      <c r="E398" t="s">
        <v>34</v>
      </c>
      <c r="F398" t="s">
        <v>35</v>
      </c>
      <c r="G398" t="s">
        <v>32</v>
      </c>
      <c r="H398">
        <v>106155</v>
      </c>
      <c r="J398">
        <v>0</v>
      </c>
      <c r="L398">
        <v>106155</v>
      </c>
      <c r="N398">
        <v>0</v>
      </c>
      <c r="P398">
        <v>0</v>
      </c>
      <c r="R398">
        <v>0</v>
      </c>
      <c r="V398">
        <v>1702632</v>
      </c>
      <c r="X398">
        <v>1605917</v>
      </c>
      <c r="Z398">
        <v>96715</v>
      </c>
    </row>
    <row r="399" spans="2:26" hidden="1" x14ac:dyDescent="0.35">
      <c r="B399" t="s">
        <v>42</v>
      </c>
      <c r="C399" t="s">
        <v>43</v>
      </c>
      <c r="D399" s="1">
        <v>43831</v>
      </c>
      <c r="E399" t="s">
        <v>34</v>
      </c>
      <c r="F399" t="s">
        <v>33</v>
      </c>
      <c r="G399" t="s">
        <v>34</v>
      </c>
      <c r="H399">
        <v>106155</v>
      </c>
      <c r="J399">
        <v>0</v>
      </c>
      <c r="L399">
        <v>106155</v>
      </c>
      <c r="N399">
        <v>0</v>
      </c>
      <c r="P399">
        <v>0</v>
      </c>
      <c r="R399">
        <v>0</v>
      </c>
      <c r="V399">
        <v>1702632</v>
      </c>
      <c r="X399">
        <v>1605917</v>
      </c>
      <c r="Z399">
        <v>96715</v>
      </c>
    </row>
    <row r="400" spans="2:26" hidden="1" x14ac:dyDescent="0.35">
      <c r="B400" t="s">
        <v>42</v>
      </c>
      <c r="C400" t="s">
        <v>43</v>
      </c>
      <c r="D400" s="1">
        <v>43862</v>
      </c>
      <c r="E400" t="s">
        <v>34</v>
      </c>
      <c r="F400" t="s">
        <v>33</v>
      </c>
      <c r="G400" t="s">
        <v>34</v>
      </c>
      <c r="H400">
        <v>87142</v>
      </c>
      <c r="J400">
        <v>0</v>
      </c>
      <c r="L400">
        <v>87142</v>
      </c>
      <c r="N400">
        <v>0</v>
      </c>
      <c r="P400">
        <v>0</v>
      </c>
      <c r="R400">
        <v>0</v>
      </c>
      <c r="V400">
        <v>1705789</v>
      </c>
      <c r="X400">
        <v>1608272</v>
      </c>
      <c r="Z400">
        <v>97517</v>
      </c>
    </row>
    <row r="401" spans="2:26" hidden="1" x14ac:dyDescent="0.35">
      <c r="B401" t="s">
        <v>42</v>
      </c>
      <c r="C401" t="s">
        <v>43</v>
      </c>
      <c r="D401" s="1">
        <v>43862</v>
      </c>
      <c r="E401" t="s">
        <v>34</v>
      </c>
      <c r="F401" t="s">
        <v>35</v>
      </c>
      <c r="G401" t="s">
        <v>32</v>
      </c>
      <c r="H401">
        <v>87142</v>
      </c>
      <c r="J401">
        <v>0</v>
      </c>
      <c r="L401">
        <v>87142</v>
      </c>
      <c r="N401">
        <v>0</v>
      </c>
      <c r="P401">
        <v>0</v>
      </c>
      <c r="R401">
        <v>0</v>
      </c>
      <c r="V401">
        <v>1705789</v>
      </c>
      <c r="X401">
        <v>1608272</v>
      </c>
      <c r="Z401">
        <v>97517</v>
      </c>
    </row>
    <row r="402" spans="2:26" hidden="1" x14ac:dyDescent="0.35">
      <c r="B402" t="s">
        <v>42</v>
      </c>
      <c r="C402" t="s">
        <v>43</v>
      </c>
      <c r="D402" s="1">
        <v>43891</v>
      </c>
      <c r="E402" t="s">
        <v>34</v>
      </c>
      <c r="F402" t="s">
        <v>33</v>
      </c>
      <c r="G402" t="s">
        <v>34</v>
      </c>
      <c r="H402">
        <v>101256</v>
      </c>
      <c r="J402">
        <v>0</v>
      </c>
      <c r="L402">
        <v>101256</v>
      </c>
      <c r="N402">
        <v>0</v>
      </c>
      <c r="P402">
        <v>0</v>
      </c>
      <c r="R402">
        <v>0</v>
      </c>
      <c r="V402">
        <v>1746744</v>
      </c>
      <c r="X402">
        <v>1645851</v>
      </c>
      <c r="Z402">
        <v>100893</v>
      </c>
    </row>
    <row r="403" spans="2:26" hidden="1" x14ac:dyDescent="0.35">
      <c r="B403" t="s">
        <v>42</v>
      </c>
      <c r="C403" t="s">
        <v>43</v>
      </c>
      <c r="D403" s="1">
        <v>43891</v>
      </c>
      <c r="E403" t="s">
        <v>34</v>
      </c>
      <c r="F403" t="s">
        <v>35</v>
      </c>
      <c r="G403" t="s">
        <v>32</v>
      </c>
      <c r="H403">
        <v>101256</v>
      </c>
      <c r="J403">
        <v>0</v>
      </c>
      <c r="L403">
        <v>101256</v>
      </c>
      <c r="N403">
        <v>0</v>
      </c>
      <c r="P403">
        <v>0</v>
      </c>
      <c r="R403">
        <v>0</v>
      </c>
      <c r="V403">
        <v>1746744</v>
      </c>
      <c r="X403">
        <v>1645851</v>
      </c>
      <c r="Z403">
        <v>100893</v>
      </c>
    </row>
    <row r="404" spans="2:26" hidden="1" x14ac:dyDescent="0.35">
      <c r="B404" t="s">
        <v>42</v>
      </c>
      <c r="C404" t="s">
        <v>43</v>
      </c>
      <c r="D404" s="1">
        <v>43922</v>
      </c>
      <c r="E404" t="s">
        <v>34</v>
      </c>
      <c r="F404" t="s">
        <v>35</v>
      </c>
      <c r="G404" t="s">
        <v>32</v>
      </c>
      <c r="H404">
        <v>84566</v>
      </c>
      <c r="J404">
        <v>0</v>
      </c>
      <c r="L404">
        <v>84566</v>
      </c>
      <c r="N404">
        <v>0</v>
      </c>
      <c r="P404">
        <v>0</v>
      </c>
      <c r="R404">
        <v>0</v>
      </c>
      <c r="V404">
        <v>1781233</v>
      </c>
      <c r="X404">
        <v>1680112</v>
      </c>
      <c r="Z404">
        <v>101121</v>
      </c>
    </row>
    <row r="405" spans="2:26" hidden="1" x14ac:dyDescent="0.35">
      <c r="B405" t="s">
        <v>42</v>
      </c>
      <c r="C405" t="s">
        <v>43</v>
      </c>
      <c r="D405" s="1">
        <v>43922</v>
      </c>
      <c r="E405" t="s">
        <v>34</v>
      </c>
      <c r="F405" t="s">
        <v>33</v>
      </c>
      <c r="G405" t="s">
        <v>34</v>
      </c>
      <c r="H405">
        <v>84566</v>
      </c>
      <c r="J405">
        <v>0</v>
      </c>
      <c r="L405">
        <v>84566</v>
      </c>
      <c r="N405">
        <v>0</v>
      </c>
      <c r="P405">
        <v>0</v>
      </c>
      <c r="R405">
        <v>0</v>
      </c>
      <c r="V405">
        <v>1781233</v>
      </c>
      <c r="X405">
        <v>1680112</v>
      </c>
      <c r="Z405">
        <v>101121</v>
      </c>
    </row>
    <row r="406" spans="2:26" hidden="1" x14ac:dyDescent="0.35">
      <c r="B406" t="s">
        <v>42</v>
      </c>
      <c r="C406" t="s">
        <v>43</v>
      </c>
      <c r="D406" s="1">
        <v>43952</v>
      </c>
      <c r="E406" t="s">
        <v>34</v>
      </c>
      <c r="F406" t="s">
        <v>33</v>
      </c>
      <c r="G406" t="s">
        <v>34</v>
      </c>
      <c r="H406">
        <v>63387</v>
      </c>
      <c r="J406">
        <v>0</v>
      </c>
      <c r="L406">
        <v>63387</v>
      </c>
      <c r="N406">
        <v>0</v>
      </c>
      <c r="P406">
        <v>0</v>
      </c>
      <c r="R406">
        <v>0</v>
      </c>
      <c r="V406">
        <v>1817362</v>
      </c>
      <c r="X406">
        <v>1714470</v>
      </c>
      <c r="Z406">
        <v>102892</v>
      </c>
    </row>
    <row r="407" spans="2:26" hidden="1" x14ac:dyDescent="0.35">
      <c r="B407" t="s">
        <v>42</v>
      </c>
      <c r="C407" t="s">
        <v>43</v>
      </c>
      <c r="D407" s="1">
        <v>43952</v>
      </c>
      <c r="E407" t="s">
        <v>34</v>
      </c>
      <c r="F407" t="s">
        <v>35</v>
      </c>
      <c r="G407" t="s">
        <v>32</v>
      </c>
      <c r="H407">
        <v>63387</v>
      </c>
      <c r="J407">
        <v>0</v>
      </c>
      <c r="L407">
        <v>63387</v>
      </c>
      <c r="N407">
        <v>0</v>
      </c>
      <c r="P407">
        <v>0</v>
      </c>
      <c r="R407">
        <v>0</v>
      </c>
      <c r="V407">
        <v>1817362</v>
      </c>
      <c r="X407">
        <v>1714470</v>
      </c>
      <c r="Z407">
        <v>102892</v>
      </c>
    </row>
    <row r="408" spans="2:26" hidden="1" x14ac:dyDescent="0.35">
      <c r="B408" t="s">
        <v>42</v>
      </c>
      <c r="C408" t="s">
        <v>43</v>
      </c>
      <c r="D408" s="1">
        <v>43983</v>
      </c>
      <c r="E408" t="s">
        <v>34</v>
      </c>
      <c r="F408" t="s">
        <v>33</v>
      </c>
      <c r="G408" t="s">
        <v>34</v>
      </c>
      <c r="H408">
        <v>66374</v>
      </c>
      <c r="J408">
        <v>0</v>
      </c>
      <c r="L408">
        <v>66374</v>
      </c>
      <c r="N408">
        <v>0</v>
      </c>
      <c r="P408">
        <v>0</v>
      </c>
      <c r="R408">
        <v>0</v>
      </c>
      <c r="V408">
        <v>1839932</v>
      </c>
      <c r="X408">
        <v>1735141</v>
      </c>
      <c r="Z408">
        <v>104791</v>
      </c>
    </row>
    <row r="409" spans="2:26" hidden="1" x14ac:dyDescent="0.35">
      <c r="B409" t="s">
        <v>42</v>
      </c>
      <c r="C409" t="s">
        <v>43</v>
      </c>
      <c r="D409" s="1">
        <v>43983</v>
      </c>
      <c r="E409" t="s">
        <v>34</v>
      </c>
      <c r="F409" t="s">
        <v>35</v>
      </c>
      <c r="G409" t="s">
        <v>32</v>
      </c>
      <c r="H409">
        <v>66374</v>
      </c>
      <c r="J409">
        <v>0</v>
      </c>
      <c r="L409">
        <v>66374</v>
      </c>
      <c r="N409">
        <v>0</v>
      </c>
      <c r="P409">
        <v>0</v>
      </c>
      <c r="R409">
        <v>0</v>
      </c>
      <c r="V409">
        <v>1839932</v>
      </c>
      <c r="X409">
        <v>1735141</v>
      </c>
      <c r="Z409">
        <v>104791</v>
      </c>
    </row>
    <row r="410" spans="2:26" hidden="1" x14ac:dyDescent="0.35">
      <c r="B410" t="s">
        <v>42</v>
      </c>
      <c r="C410" t="s">
        <v>43</v>
      </c>
      <c r="D410" s="1">
        <v>44013</v>
      </c>
      <c r="E410" t="s">
        <v>34</v>
      </c>
      <c r="F410" t="s">
        <v>35</v>
      </c>
      <c r="G410" t="s">
        <v>32</v>
      </c>
      <c r="H410">
        <v>82612</v>
      </c>
      <c r="J410">
        <v>0</v>
      </c>
      <c r="L410">
        <v>82612</v>
      </c>
      <c r="N410">
        <v>0</v>
      </c>
      <c r="P410">
        <v>0</v>
      </c>
      <c r="R410">
        <v>0</v>
      </c>
      <c r="V410">
        <v>1862408</v>
      </c>
      <c r="X410">
        <v>1754618</v>
      </c>
      <c r="Z410">
        <v>107790</v>
      </c>
    </row>
    <row r="411" spans="2:26" hidden="1" x14ac:dyDescent="0.35">
      <c r="B411" t="s">
        <v>42</v>
      </c>
      <c r="C411" t="s">
        <v>43</v>
      </c>
      <c r="D411" s="1">
        <v>44013</v>
      </c>
      <c r="E411" t="s">
        <v>34</v>
      </c>
      <c r="F411" t="s">
        <v>33</v>
      </c>
      <c r="G411" t="s">
        <v>34</v>
      </c>
      <c r="H411">
        <v>82612</v>
      </c>
      <c r="J411">
        <v>0</v>
      </c>
      <c r="L411">
        <v>82612</v>
      </c>
      <c r="N411">
        <v>0</v>
      </c>
      <c r="P411">
        <v>0</v>
      </c>
      <c r="R411">
        <v>0</v>
      </c>
      <c r="V411">
        <v>1862408</v>
      </c>
      <c r="X411">
        <v>1754618</v>
      </c>
      <c r="Z411">
        <v>107790</v>
      </c>
    </row>
    <row r="412" spans="2:26" hidden="1" x14ac:dyDescent="0.35">
      <c r="B412" t="s">
        <v>42</v>
      </c>
      <c r="C412" t="s">
        <v>43</v>
      </c>
      <c r="D412" s="1">
        <v>44044</v>
      </c>
      <c r="E412" t="s">
        <v>34</v>
      </c>
      <c r="F412" t="s">
        <v>35</v>
      </c>
      <c r="G412" t="s">
        <v>32</v>
      </c>
      <c r="H412">
        <v>92884</v>
      </c>
      <c r="J412">
        <v>0</v>
      </c>
      <c r="L412">
        <v>92884</v>
      </c>
      <c r="N412">
        <v>0</v>
      </c>
      <c r="P412">
        <v>0</v>
      </c>
      <c r="R412">
        <v>0</v>
      </c>
      <c r="V412">
        <v>1887382</v>
      </c>
      <c r="X412">
        <v>1777992</v>
      </c>
      <c r="Z412">
        <v>109390</v>
      </c>
    </row>
    <row r="413" spans="2:26" hidden="1" x14ac:dyDescent="0.35">
      <c r="B413" t="s">
        <v>42</v>
      </c>
      <c r="C413" t="s">
        <v>43</v>
      </c>
      <c r="D413" s="1">
        <v>44044</v>
      </c>
      <c r="E413" t="s">
        <v>34</v>
      </c>
      <c r="F413" t="s">
        <v>33</v>
      </c>
      <c r="G413" t="s">
        <v>34</v>
      </c>
      <c r="H413">
        <v>92884</v>
      </c>
      <c r="J413">
        <v>0</v>
      </c>
      <c r="L413">
        <v>92884</v>
      </c>
      <c r="N413">
        <v>0</v>
      </c>
      <c r="P413">
        <v>0</v>
      </c>
      <c r="R413">
        <v>0</v>
      </c>
      <c r="V413">
        <v>1887382</v>
      </c>
      <c r="X413">
        <v>1777992</v>
      </c>
      <c r="Z413">
        <v>109390</v>
      </c>
    </row>
    <row r="414" spans="2:26" hidden="1" x14ac:dyDescent="0.35">
      <c r="B414" t="s">
        <v>42</v>
      </c>
      <c r="C414" t="s">
        <v>43</v>
      </c>
      <c r="D414" s="1">
        <v>44075</v>
      </c>
      <c r="E414" t="s">
        <v>34</v>
      </c>
      <c r="F414" t="s">
        <v>35</v>
      </c>
      <c r="G414" t="s">
        <v>32</v>
      </c>
      <c r="H414">
        <v>94441</v>
      </c>
      <c r="J414">
        <v>0</v>
      </c>
      <c r="L414">
        <v>94441</v>
      </c>
      <c r="N414">
        <v>0</v>
      </c>
      <c r="P414">
        <v>0</v>
      </c>
      <c r="R414">
        <v>0</v>
      </c>
      <c r="V414">
        <v>1903428</v>
      </c>
      <c r="X414">
        <v>1791620</v>
      </c>
      <c r="Z414">
        <v>111808</v>
      </c>
    </row>
    <row r="415" spans="2:26" hidden="1" x14ac:dyDescent="0.35">
      <c r="B415" t="s">
        <v>42</v>
      </c>
      <c r="C415" t="s">
        <v>43</v>
      </c>
      <c r="D415" s="1">
        <v>44075</v>
      </c>
      <c r="E415" t="s">
        <v>34</v>
      </c>
      <c r="F415" t="s">
        <v>33</v>
      </c>
      <c r="G415" t="s">
        <v>34</v>
      </c>
      <c r="H415">
        <v>94441</v>
      </c>
      <c r="J415">
        <v>0</v>
      </c>
      <c r="L415">
        <v>94441</v>
      </c>
      <c r="N415">
        <v>0</v>
      </c>
      <c r="P415">
        <v>0</v>
      </c>
      <c r="R415">
        <v>0</v>
      </c>
      <c r="V415">
        <v>1903428</v>
      </c>
      <c r="X415">
        <v>1791620</v>
      </c>
      <c r="Z415">
        <v>111808</v>
      </c>
    </row>
    <row r="416" spans="2:26" hidden="1" x14ac:dyDescent="0.35">
      <c r="B416" t="s">
        <v>42</v>
      </c>
      <c r="C416" t="s">
        <v>43</v>
      </c>
      <c r="D416" s="1">
        <v>44105</v>
      </c>
      <c r="E416" t="s">
        <v>34</v>
      </c>
      <c r="F416" t="s">
        <v>35</v>
      </c>
      <c r="G416" t="s">
        <v>32</v>
      </c>
      <c r="H416">
        <v>97927</v>
      </c>
      <c r="J416">
        <v>0</v>
      </c>
      <c r="L416">
        <v>97927</v>
      </c>
      <c r="N416">
        <v>0</v>
      </c>
      <c r="P416">
        <v>0</v>
      </c>
      <c r="R416">
        <v>0</v>
      </c>
      <c r="V416">
        <v>1924686</v>
      </c>
      <c r="X416">
        <v>1810171</v>
      </c>
      <c r="Z416">
        <v>114515</v>
      </c>
    </row>
    <row r="417" spans="2:26" hidden="1" x14ac:dyDescent="0.35">
      <c r="B417" t="s">
        <v>42</v>
      </c>
      <c r="C417" t="s">
        <v>43</v>
      </c>
      <c r="D417" s="1">
        <v>44105</v>
      </c>
      <c r="E417" t="s">
        <v>34</v>
      </c>
      <c r="F417" t="s">
        <v>33</v>
      </c>
      <c r="G417" t="s">
        <v>34</v>
      </c>
      <c r="H417">
        <v>97927</v>
      </c>
      <c r="J417">
        <v>0</v>
      </c>
      <c r="L417">
        <v>97927</v>
      </c>
      <c r="N417">
        <v>0</v>
      </c>
      <c r="P417">
        <v>0</v>
      </c>
      <c r="R417">
        <v>0</v>
      </c>
      <c r="V417">
        <v>1924686</v>
      </c>
      <c r="X417">
        <v>1810171</v>
      </c>
      <c r="Z417">
        <v>114515</v>
      </c>
    </row>
    <row r="418" spans="2:26" hidden="1" x14ac:dyDescent="0.35">
      <c r="B418" t="s">
        <v>42</v>
      </c>
      <c r="C418" t="s">
        <v>43</v>
      </c>
      <c r="D418" s="1">
        <v>44136</v>
      </c>
      <c r="E418" t="s">
        <v>34</v>
      </c>
      <c r="F418" t="s">
        <v>35</v>
      </c>
      <c r="G418" t="s">
        <v>32</v>
      </c>
      <c r="H418">
        <v>78956</v>
      </c>
      <c r="J418">
        <v>0</v>
      </c>
      <c r="L418">
        <v>78956</v>
      </c>
      <c r="N418">
        <v>0</v>
      </c>
      <c r="P418">
        <v>0</v>
      </c>
      <c r="R418">
        <v>0</v>
      </c>
      <c r="V418">
        <v>1942802</v>
      </c>
      <c r="X418">
        <v>1825481</v>
      </c>
      <c r="Z418">
        <v>117321</v>
      </c>
    </row>
    <row r="419" spans="2:26" hidden="1" x14ac:dyDescent="0.35">
      <c r="B419" t="s">
        <v>42</v>
      </c>
      <c r="C419" t="s">
        <v>43</v>
      </c>
      <c r="D419" s="1">
        <v>44136</v>
      </c>
      <c r="E419" t="s">
        <v>34</v>
      </c>
      <c r="F419" t="s">
        <v>33</v>
      </c>
      <c r="G419" t="s">
        <v>34</v>
      </c>
      <c r="H419">
        <v>78956</v>
      </c>
      <c r="J419">
        <v>0</v>
      </c>
      <c r="L419">
        <v>78956</v>
      </c>
      <c r="N419">
        <v>0</v>
      </c>
      <c r="P419">
        <v>0</v>
      </c>
      <c r="R419">
        <v>0</v>
      </c>
      <c r="V419">
        <v>1942802</v>
      </c>
      <c r="X419">
        <v>1825481</v>
      </c>
      <c r="Z419">
        <v>117321</v>
      </c>
    </row>
    <row r="420" spans="2:26" hidden="1" x14ac:dyDescent="0.35">
      <c r="B420" t="s">
        <v>42</v>
      </c>
      <c r="C420" t="s">
        <v>43</v>
      </c>
      <c r="D420" s="1">
        <v>44166</v>
      </c>
      <c r="E420" t="s">
        <v>34</v>
      </c>
      <c r="F420" t="s">
        <v>35</v>
      </c>
      <c r="G420" t="s">
        <v>32</v>
      </c>
      <c r="H420">
        <v>73798</v>
      </c>
      <c r="J420">
        <v>0</v>
      </c>
      <c r="L420">
        <v>73798</v>
      </c>
      <c r="N420">
        <v>0</v>
      </c>
      <c r="P420">
        <v>0</v>
      </c>
      <c r="R420">
        <v>0</v>
      </c>
      <c r="V420">
        <v>1963007</v>
      </c>
      <c r="X420">
        <v>1843452</v>
      </c>
      <c r="Z420">
        <v>119555</v>
      </c>
    </row>
    <row r="421" spans="2:26" hidden="1" x14ac:dyDescent="0.35">
      <c r="B421" t="s">
        <v>42</v>
      </c>
      <c r="C421" t="s">
        <v>43</v>
      </c>
      <c r="D421" s="1">
        <v>44166</v>
      </c>
      <c r="E421" t="s">
        <v>34</v>
      </c>
      <c r="F421" t="s">
        <v>33</v>
      </c>
      <c r="G421" t="s">
        <v>34</v>
      </c>
      <c r="H421">
        <v>73798</v>
      </c>
      <c r="J421">
        <v>0</v>
      </c>
      <c r="L421">
        <v>73798</v>
      </c>
      <c r="N421">
        <v>0</v>
      </c>
      <c r="P421">
        <v>0</v>
      </c>
      <c r="R421">
        <v>0</v>
      </c>
      <c r="V421">
        <v>1963007</v>
      </c>
      <c r="X421">
        <v>1843452</v>
      </c>
      <c r="Z421">
        <v>119555</v>
      </c>
    </row>
    <row r="422" spans="2:26" hidden="1" x14ac:dyDescent="0.35">
      <c r="B422" t="s">
        <v>42</v>
      </c>
      <c r="C422" t="s">
        <v>43</v>
      </c>
      <c r="D422" s="1">
        <v>44197</v>
      </c>
      <c r="E422" t="s">
        <v>34</v>
      </c>
      <c r="F422" t="s">
        <v>33</v>
      </c>
      <c r="G422" t="s">
        <v>34</v>
      </c>
      <c r="H422">
        <v>67905</v>
      </c>
      <c r="J422">
        <v>0</v>
      </c>
      <c r="L422">
        <v>67905</v>
      </c>
      <c r="N422">
        <v>0</v>
      </c>
      <c r="P422">
        <v>0</v>
      </c>
      <c r="R422">
        <v>0</v>
      </c>
      <c r="V422">
        <v>1981809</v>
      </c>
      <c r="X422">
        <v>1860386</v>
      </c>
      <c r="Z422">
        <v>121423</v>
      </c>
    </row>
    <row r="423" spans="2:26" hidden="1" x14ac:dyDescent="0.35">
      <c r="B423" t="s">
        <v>42</v>
      </c>
      <c r="C423" t="s">
        <v>43</v>
      </c>
      <c r="D423" s="1">
        <v>44197</v>
      </c>
      <c r="E423" t="s">
        <v>34</v>
      </c>
      <c r="F423" t="s">
        <v>35</v>
      </c>
      <c r="G423" t="s">
        <v>32</v>
      </c>
      <c r="H423">
        <v>67905</v>
      </c>
      <c r="J423">
        <v>0</v>
      </c>
      <c r="L423">
        <v>67905</v>
      </c>
      <c r="N423">
        <v>0</v>
      </c>
      <c r="P423">
        <v>0</v>
      </c>
      <c r="R423">
        <v>0</v>
      </c>
      <c r="V423">
        <v>1981809</v>
      </c>
      <c r="X423">
        <v>1860386</v>
      </c>
      <c r="Z423">
        <v>121423</v>
      </c>
    </row>
    <row r="424" spans="2:26" hidden="1" x14ac:dyDescent="0.35">
      <c r="B424" t="s">
        <v>42</v>
      </c>
      <c r="C424" t="s">
        <v>43</v>
      </c>
      <c r="D424" s="1">
        <v>44228</v>
      </c>
      <c r="E424" t="s">
        <v>34</v>
      </c>
      <c r="F424" t="s">
        <v>35</v>
      </c>
      <c r="G424" t="s">
        <v>32</v>
      </c>
      <c r="H424">
        <v>60661</v>
      </c>
      <c r="J424">
        <v>0</v>
      </c>
      <c r="L424">
        <v>60661</v>
      </c>
      <c r="N424">
        <v>0</v>
      </c>
      <c r="P424">
        <v>0</v>
      </c>
      <c r="R424">
        <v>0</v>
      </c>
      <c r="V424">
        <v>1998341</v>
      </c>
      <c r="X424">
        <v>1875137</v>
      </c>
      <c r="Z424">
        <v>123204</v>
      </c>
    </row>
    <row r="425" spans="2:26" hidden="1" x14ac:dyDescent="0.35">
      <c r="B425" t="s">
        <v>42</v>
      </c>
      <c r="C425" t="s">
        <v>43</v>
      </c>
      <c r="D425" s="1">
        <v>44228</v>
      </c>
      <c r="E425" t="s">
        <v>34</v>
      </c>
      <c r="F425" t="s">
        <v>33</v>
      </c>
      <c r="G425" t="s">
        <v>34</v>
      </c>
      <c r="H425">
        <v>60661</v>
      </c>
      <c r="J425">
        <v>0</v>
      </c>
      <c r="L425">
        <v>60661</v>
      </c>
      <c r="N425">
        <v>0</v>
      </c>
      <c r="P425">
        <v>0</v>
      </c>
      <c r="R425">
        <v>0</v>
      </c>
      <c r="V425">
        <v>1998341</v>
      </c>
      <c r="X425">
        <v>1875137</v>
      </c>
      <c r="Z425">
        <v>123204</v>
      </c>
    </row>
    <row r="426" spans="2:26" hidden="1" x14ac:dyDescent="0.35">
      <c r="B426" t="s">
        <v>42</v>
      </c>
      <c r="C426" t="s">
        <v>43</v>
      </c>
      <c r="D426" s="1">
        <v>44256</v>
      </c>
      <c r="E426" t="s">
        <v>34</v>
      </c>
      <c r="F426" t="s">
        <v>33</v>
      </c>
      <c r="G426" t="s">
        <v>34</v>
      </c>
      <c r="H426">
        <v>64308</v>
      </c>
      <c r="J426">
        <v>0</v>
      </c>
      <c r="L426">
        <v>64308</v>
      </c>
      <c r="N426">
        <v>0</v>
      </c>
      <c r="P426">
        <v>0</v>
      </c>
      <c r="R426">
        <v>0</v>
      </c>
      <c r="V426">
        <v>2011270</v>
      </c>
      <c r="X426">
        <v>1886377</v>
      </c>
      <c r="Z426">
        <v>124893</v>
      </c>
    </row>
    <row r="427" spans="2:26" hidden="1" x14ac:dyDescent="0.35">
      <c r="B427" t="s">
        <v>42</v>
      </c>
      <c r="C427" t="s">
        <v>43</v>
      </c>
      <c r="D427" s="1">
        <v>44256</v>
      </c>
      <c r="E427" t="s">
        <v>34</v>
      </c>
      <c r="F427" t="s">
        <v>35</v>
      </c>
      <c r="G427" t="s">
        <v>32</v>
      </c>
      <c r="H427">
        <v>64308</v>
      </c>
      <c r="J427">
        <v>0</v>
      </c>
      <c r="L427">
        <v>64308</v>
      </c>
      <c r="N427">
        <v>0</v>
      </c>
      <c r="P427">
        <v>0</v>
      </c>
      <c r="R427">
        <v>0</v>
      </c>
      <c r="V427">
        <v>2011270</v>
      </c>
      <c r="X427">
        <v>1886377</v>
      </c>
      <c r="Z427">
        <v>124893</v>
      </c>
    </row>
    <row r="428" spans="2:26" hidden="1" x14ac:dyDescent="0.35">
      <c r="B428" t="s">
        <v>42</v>
      </c>
      <c r="C428" t="s">
        <v>43</v>
      </c>
      <c r="D428" s="1">
        <v>44287</v>
      </c>
      <c r="E428" t="s">
        <v>34</v>
      </c>
      <c r="F428" t="s">
        <v>35</v>
      </c>
      <c r="G428" t="s">
        <v>32</v>
      </c>
      <c r="H428">
        <v>63341</v>
      </c>
      <c r="J428">
        <v>0</v>
      </c>
      <c r="L428">
        <v>63341</v>
      </c>
      <c r="N428">
        <v>0</v>
      </c>
      <c r="P428">
        <v>0</v>
      </c>
      <c r="R428">
        <v>0</v>
      </c>
      <c r="V428">
        <v>2027065</v>
      </c>
      <c r="X428">
        <v>1900330</v>
      </c>
      <c r="Z428">
        <v>126735</v>
      </c>
    </row>
    <row r="429" spans="2:26" hidden="1" x14ac:dyDescent="0.35">
      <c r="B429" t="s">
        <v>42</v>
      </c>
      <c r="C429" t="s">
        <v>43</v>
      </c>
      <c r="D429" s="1">
        <v>44287</v>
      </c>
      <c r="E429" t="s">
        <v>34</v>
      </c>
      <c r="F429" t="s">
        <v>33</v>
      </c>
      <c r="G429" t="s">
        <v>34</v>
      </c>
      <c r="H429">
        <v>63341</v>
      </c>
      <c r="J429">
        <v>0</v>
      </c>
      <c r="L429">
        <v>63341</v>
      </c>
      <c r="N429">
        <v>0</v>
      </c>
      <c r="P429">
        <v>0</v>
      </c>
      <c r="R429">
        <v>0</v>
      </c>
      <c r="V429">
        <v>2027065</v>
      </c>
      <c r="X429">
        <v>1900330</v>
      </c>
      <c r="Z429">
        <v>126735</v>
      </c>
    </row>
    <row r="430" spans="2:26" hidden="1" x14ac:dyDescent="0.35">
      <c r="B430" t="s">
        <v>42</v>
      </c>
      <c r="C430" t="s">
        <v>43</v>
      </c>
      <c r="D430" s="1">
        <v>44317</v>
      </c>
      <c r="E430" t="s">
        <v>34</v>
      </c>
      <c r="F430" t="s">
        <v>35</v>
      </c>
      <c r="G430" t="s">
        <v>32</v>
      </c>
      <c r="H430">
        <v>67619</v>
      </c>
      <c r="J430">
        <v>0</v>
      </c>
      <c r="L430">
        <v>67619</v>
      </c>
      <c r="N430">
        <v>0</v>
      </c>
      <c r="P430">
        <v>0</v>
      </c>
      <c r="R430">
        <v>0</v>
      </c>
      <c r="V430">
        <v>2044604</v>
      </c>
      <c r="X430">
        <v>1916492</v>
      </c>
      <c r="Z430">
        <v>128112</v>
      </c>
    </row>
    <row r="431" spans="2:26" hidden="1" x14ac:dyDescent="0.35">
      <c r="B431" t="s">
        <v>42</v>
      </c>
      <c r="C431" t="s">
        <v>43</v>
      </c>
      <c r="D431" s="1">
        <v>44317</v>
      </c>
      <c r="E431" t="s">
        <v>34</v>
      </c>
      <c r="F431" t="s">
        <v>33</v>
      </c>
      <c r="G431" t="s">
        <v>34</v>
      </c>
      <c r="H431">
        <v>67619</v>
      </c>
      <c r="J431">
        <v>0</v>
      </c>
      <c r="L431">
        <v>67619</v>
      </c>
      <c r="N431">
        <v>0</v>
      </c>
      <c r="P431">
        <v>0</v>
      </c>
      <c r="R431">
        <v>0</v>
      </c>
      <c r="V431">
        <v>2044604</v>
      </c>
      <c r="X431">
        <v>1916492</v>
      </c>
      <c r="Z431">
        <v>128112</v>
      </c>
    </row>
    <row r="432" spans="2:26" hidden="1" x14ac:dyDescent="0.35">
      <c r="B432" t="s">
        <v>42</v>
      </c>
      <c r="C432" t="s">
        <v>43</v>
      </c>
      <c r="D432" s="1">
        <v>44348</v>
      </c>
      <c r="E432" t="s">
        <v>34</v>
      </c>
      <c r="F432" t="s">
        <v>33</v>
      </c>
      <c r="G432" t="s">
        <v>34</v>
      </c>
      <c r="H432">
        <v>78334</v>
      </c>
      <c r="J432">
        <v>0</v>
      </c>
      <c r="L432">
        <v>78334</v>
      </c>
      <c r="N432">
        <v>0</v>
      </c>
      <c r="P432">
        <v>0</v>
      </c>
      <c r="R432">
        <v>0</v>
      </c>
      <c r="V432">
        <v>2059556</v>
      </c>
      <c r="X432">
        <v>1929445</v>
      </c>
      <c r="Z432">
        <v>130111</v>
      </c>
    </row>
    <row r="433" spans="2:26" hidden="1" x14ac:dyDescent="0.35">
      <c r="B433" t="s">
        <v>42</v>
      </c>
      <c r="C433" t="s">
        <v>43</v>
      </c>
      <c r="D433" s="1">
        <v>44348</v>
      </c>
      <c r="E433" t="s">
        <v>34</v>
      </c>
      <c r="F433" t="s">
        <v>35</v>
      </c>
      <c r="G433" t="s">
        <v>32</v>
      </c>
      <c r="H433">
        <v>78334</v>
      </c>
      <c r="J433">
        <v>0</v>
      </c>
      <c r="L433">
        <v>78334</v>
      </c>
      <c r="N433">
        <v>0</v>
      </c>
      <c r="P433">
        <v>0</v>
      </c>
      <c r="R433">
        <v>0</v>
      </c>
      <c r="V433">
        <v>2059556</v>
      </c>
      <c r="X433">
        <v>1929445</v>
      </c>
      <c r="Z433">
        <v>130111</v>
      </c>
    </row>
    <row r="434" spans="2:26" hidden="1" x14ac:dyDescent="0.35">
      <c r="B434" t="s">
        <v>42</v>
      </c>
      <c r="C434" t="s">
        <v>43</v>
      </c>
      <c r="D434" s="1">
        <v>44378</v>
      </c>
      <c r="E434" t="s">
        <v>34</v>
      </c>
      <c r="F434" t="s">
        <v>35</v>
      </c>
      <c r="G434" t="s">
        <v>32</v>
      </c>
      <c r="H434">
        <v>55179</v>
      </c>
      <c r="J434">
        <v>0</v>
      </c>
      <c r="L434">
        <v>55179</v>
      </c>
      <c r="N434">
        <v>0</v>
      </c>
      <c r="P434">
        <v>0</v>
      </c>
      <c r="R434">
        <v>0</v>
      </c>
      <c r="V434">
        <v>2072102</v>
      </c>
      <c r="X434">
        <v>1940386</v>
      </c>
      <c r="Z434">
        <v>131716</v>
      </c>
    </row>
    <row r="435" spans="2:26" hidden="1" x14ac:dyDescent="0.35">
      <c r="B435" t="s">
        <v>42</v>
      </c>
      <c r="C435" t="s">
        <v>43</v>
      </c>
      <c r="D435" s="1">
        <v>44378</v>
      </c>
      <c r="E435" t="s">
        <v>34</v>
      </c>
      <c r="F435" t="s">
        <v>33</v>
      </c>
      <c r="G435" t="s">
        <v>34</v>
      </c>
      <c r="H435">
        <v>55179</v>
      </c>
      <c r="J435">
        <v>0</v>
      </c>
      <c r="L435">
        <v>55179</v>
      </c>
      <c r="N435">
        <v>0</v>
      </c>
      <c r="P435">
        <v>0</v>
      </c>
      <c r="R435">
        <v>0</v>
      </c>
      <c r="V435">
        <v>2072102</v>
      </c>
      <c r="X435">
        <v>1940386</v>
      </c>
      <c r="Z435">
        <v>131716</v>
      </c>
    </row>
    <row r="436" spans="2:26" hidden="1" x14ac:dyDescent="0.35">
      <c r="B436" t="s">
        <v>42</v>
      </c>
      <c r="C436" t="s">
        <v>43</v>
      </c>
      <c r="D436" s="1">
        <v>44409</v>
      </c>
      <c r="E436" t="s">
        <v>34</v>
      </c>
      <c r="F436" t="s">
        <v>35</v>
      </c>
      <c r="G436" t="s">
        <v>32</v>
      </c>
      <c r="H436">
        <v>97180</v>
      </c>
      <c r="J436">
        <v>0</v>
      </c>
      <c r="L436">
        <v>97180</v>
      </c>
      <c r="N436">
        <v>0</v>
      </c>
      <c r="P436">
        <v>0</v>
      </c>
      <c r="R436">
        <v>0</v>
      </c>
      <c r="V436">
        <v>2088145</v>
      </c>
      <c r="X436">
        <v>1954910</v>
      </c>
      <c r="Z436">
        <v>133235</v>
      </c>
    </row>
    <row r="437" spans="2:26" hidden="1" x14ac:dyDescent="0.35">
      <c r="B437" t="s">
        <v>42</v>
      </c>
      <c r="C437" t="s">
        <v>43</v>
      </c>
      <c r="D437" s="1">
        <v>44409</v>
      </c>
      <c r="E437" t="s">
        <v>34</v>
      </c>
      <c r="F437" t="s">
        <v>33</v>
      </c>
      <c r="G437" t="s">
        <v>34</v>
      </c>
      <c r="H437">
        <v>97180</v>
      </c>
      <c r="J437">
        <v>0</v>
      </c>
      <c r="L437">
        <v>97180</v>
      </c>
      <c r="N437">
        <v>0</v>
      </c>
      <c r="P437">
        <v>0</v>
      </c>
      <c r="R437">
        <v>0</v>
      </c>
      <c r="V437">
        <v>2088145</v>
      </c>
      <c r="X437">
        <v>1954910</v>
      </c>
      <c r="Z437">
        <v>133235</v>
      </c>
    </row>
    <row r="438" spans="2:26" hidden="1" x14ac:dyDescent="0.35">
      <c r="B438" t="s">
        <v>42</v>
      </c>
      <c r="C438" t="s">
        <v>43</v>
      </c>
      <c r="D438" s="1">
        <v>44440</v>
      </c>
      <c r="E438" t="s">
        <v>34</v>
      </c>
      <c r="F438" t="s">
        <v>35</v>
      </c>
      <c r="G438" t="s">
        <v>32</v>
      </c>
      <c r="H438">
        <v>99212</v>
      </c>
      <c r="J438">
        <v>0</v>
      </c>
      <c r="L438">
        <v>99212</v>
      </c>
      <c r="N438">
        <v>0</v>
      </c>
      <c r="P438">
        <v>0</v>
      </c>
      <c r="R438">
        <v>0</v>
      </c>
      <c r="V438">
        <v>2101598</v>
      </c>
      <c r="X438">
        <v>1967773</v>
      </c>
      <c r="Z438">
        <v>133825</v>
      </c>
    </row>
    <row r="439" spans="2:26" hidden="1" x14ac:dyDescent="0.35">
      <c r="B439" t="s">
        <v>42</v>
      </c>
      <c r="C439" t="s">
        <v>43</v>
      </c>
      <c r="D439" s="1">
        <v>44440</v>
      </c>
      <c r="E439" t="s">
        <v>34</v>
      </c>
      <c r="F439" t="s">
        <v>33</v>
      </c>
      <c r="G439" t="s">
        <v>34</v>
      </c>
      <c r="H439">
        <v>99212</v>
      </c>
      <c r="J439">
        <v>0</v>
      </c>
      <c r="L439">
        <v>99212</v>
      </c>
      <c r="N439">
        <v>0</v>
      </c>
      <c r="P439">
        <v>0</v>
      </c>
      <c r="R439">
        <v>0</v>
      </c>
      <c r="V439">
        <v>2101598</v>
      </c>
      <c r="X439">
        <v>1967773</v>
      </c>
      <c r="Z439">
        <v>133825</v>
      </c>
    </row>
    <row r="440" spans="2:26" hidden="1" x14ac:dyDescent="0.35">
      <c r="B440" t="s">
        <v>42</v>
      </c>
      <c r="C440" t="s">
        <v>43</v>
      </c>
      <c r="D440" s="1">
        <v>44470</v>
      </c>
      <c r="E440" t="s">
        <v>34</v>
      </c>
      <c r="F440" t="s">
        <v>35</v>
      </c>
      <c r="G440" t="s">
        <v>32</v>
      </c>
      <c r="H440">
        <v>97240</v>
      </c>
      <c r="J440">
        <v>0</v>
      </c>
      <c r="L440">
        <v>97240</v>
      </c>
      <c r="N440">
        <v>0</v>
      </c>
      <c r="P440">
        <v>0</v>
      </c>
      <c r="R440">
        <v>0</v>
      </c>
      <c r="V440">
        <v>2113571</v>
      </c>
      <c r="X440">
        <v>1979294</v>
      </c>
      <c r="Z440">
        <v>134277</v>
      </c>
    </row>
    <row r="441" spans="2:26" hidden="1" x14ac:dyDescent="0.35">
      <c r="B441" t="s">
        <v>42</v>
      </c>
      <c r="C441" t="s">
        <v>43</v>
      </c>
      <c r="D441" s="1">
        <v>44470</v>
      </c>
      <c r="E441" t="s">
        <v>34</v>
      </c>
      <c r="F441" t="s">
        <v>33</v>
      </c>
      <c r="G441" t="s">
        <v>34</v>
      </c>
      <c r="H441">
        <v>97240</v>
      </c>
      <c r="J441">
        <v>0</v>
      </c>
      <c r="L441">
        <v>97240</v>
      </c>
      <c r="N441">
        <v>0</v>
      </c>
      <c r="P441">
        <v>0</v>
      </c>
      <c r="R441">
        <v>0</v>
      </c>
      <c r="V441">
        <v>2113571</v>
      </c>
      <c r="X441">
        <v>1979294</v>
      </c>
      <c r="Z441">
        <v>134277</v>
      </c>
    </row>
    <row r="442" spans="2:26" hidden="1" x14ac:dyDescent="0.35">
      <c r="B442" t="s">
        <v>42</v>
      </c>
      <c r="C442" t="s">
        <v>43</v>
      </c>
      <c r="D442" s="1">
        <v>44501</v>
      </c>
      <c r="E442" t="s">
        <v>34</v>
      </c>
      <c r="F442" t="s">
        <v>35</v>
      </c>
      <c r="G442" t="s">
        <v>32</v>
      </c>
      <c r="H442">
        <v>85285</v>
      </c>
      <c r="J442">
        <v>0</v>
      </c>
      <c r="L442">
        <v>85285</v>
      </c>
      <c r="N442">
        <v>0</v>
      </c>
      <c r="P442">
        <v>0</v>
      </c>
      <c r="R442">
        <v>0</v>
      </c>
      <c r="V442">
        <v>2128187</v>
      </c>
      <c r="X442">
        <v>1992731</v>
      </c>
      <c r="Z442">
        <v>135456</v>
      </c>
    </row>
    <row r="443" spans="2:26" hidden="1" x14ac:dyDescent="0.35">
      <c r="B443" t="s">
        <v>42</v>
      </c>
      <c r="C443" t="s">
        <v>43</v>
      </c>
      <c r="D443" s="1">
        <v>44501</v>
      </c>
      <c r="E443" t="s">
        <v>34</v>
      </c>
      <c r="F443" t="s">
        <v>33</v>
      </c>
      <c r="G443" t="s">
        <v>34</v>
      </c>
      <c r="H443">
        <v>85285</v>
      </c>
      <c r="J443">
        <v>0</v>
      </c>
      <c r="L443">
        <v>85285</v>
      </c>
      <c r="N443">
        <v>0</v>
      </c>
      <c r="P443">
        <v>0</v>
      </c>
      <c r="R443">
        <v>0</v>
      </c>
      <c r="V443">
        <v>2128187</v>
      </c>
      <c r="X443">
        <v>1992731</v>
      </c>
      <c r="Z443">
        <v>135456</v>
      </c>
    </row>
    <row r="444" spans="2:26" hidden="1" x14ac:dyDescent="0.35">
      <c r="B444" t="s">
        <v>42</v>
      </c>
      <c r="C444" t="s">
        <v>43</v>
      </c>
      <c r="D444" s="1">
        <v>44531</v>
      </c>
      <c r="E444" t="s">
        <v>34</v>
      </c>
      <c r="F444" t="s">
        <v>35</v>
      </c>
      <c r="G444" t="s">
        <v>32</v>
      </c>
      <c r="H444">
        <v>81522</v>
      </c>
      <c r="J444">
        <v>0</v>
      </c>
      <c r="L444">
        <v>81522</v>
      </c>
      <c r="N444">
        <v>0</v>
      </c>
      <c r="P444">
        <v>0</v>
      </c>
      <c r="R444">
        <v>0</v>
      </c>
      <c r="V444">
        <v>2139682</v>
      </c>
      <c r="X444">
        <v>2003218</v>
      </c>
      <c r="Z444">
        <v>136464</v>
      </c>
    </row>
    <row r="445" spans="2:26" hidden="1" x14ac:dyDescent="0.35">
      <c r="B445" t="s">
        <v>42</v>
      </c>
      <c r="C445" t="s">
        <v>43</v>
      </c>
      <c r="D445" s="1">
        <v>44531</v>
      </c>
      <c r="E445" t="s">
        <v>34</v>
      </c>
      <c r="F445" t="s">
        <v>33</v>
      </c>
      <c r="G445" t="s">
        <v>34</v>
      </c>
      <c r="H445">
        <v>81522</v>
      </c>
      <c r="J445">
        <v>0</v>
      </c>
      <c r="L445">
        <v>81522</v>
      </c>
      <c r="N445">
        <v>0</v>
      </c>
      <c r="P445">
        <v>0</v>
      </c>
      <c r="R445">
        <v>0</v>
      </c>
      <c r="V445">
        <v>2139682</v>
      </c>
      <c r="X445">
        <v>2003218</v>
      </c>
      <c r="Z445">
        <v>136464</v>
      </c>
    </row>
    <row r="446" spans="2:26" hidden="1" x14ac:dyDescent="0.35">
      <c r="B446" t="s">
        <v>42</v>
      </c>
      <c r="C446" t="s">
        <v>43</v>
      </c>
      <c r="D446" s="1">
        <v>44562</v>
      </c>
      <c r="E446" t="s">
        <v>34</v>
      </c>
      <c r="F446" t="s">
        <v>35</v>
      </c>
      <c r="G446" t="s">
        <v>32</v>
      </c>
      <c r="H446">
        <v>86564</v>
      </c>
      <c r="J446">
        <v>0</v>
      </c>
      <c r="L446">
        <v>86564</v>
      </c>
      <c r="N446">
        <v>0</v>
      </c>
      <c r="P446">
        <v>0</v>
      </c>
      <c r="R446">
        <v>0</v>
      </c>
      <c r="V446">
        <v>2155732</v>
      </c>
      <c r="X446">
        <v>2018099</v>
      </c>
      <c r="Z446">
        <v>137633</v>
      </c>
    </row>
    <row r="447" spans="2:26" hidden="1" x14ac:dyDescent="0.35">
      <c r="B447" t="s">
        <v>42</v>
      </c>
      <c r="C447" t="s">
        <v>43</v>
      </c>
      <c r="D447" s="1">
        <v>44562</v>
      </c>
      <c r="E447" t="s">
        <v>34</v>
      </c>
      <c r="F447" t="s">
        <v>33</v>
      </c>
      <c r="G447" t="s">
        <v>34</v>
      </c>
      <c r="H447">
        <v>86564</v>
      </c>
      <c r="J447">
        <v>0</v>
      </c>
      <c r="L447">
        <v>86564</v>
      </c>
      <c r="N447">
        <v>0</v>
      </c>
      <c r="P447">
        <v>0</v>
      </c>
      <c r="R447">
        <v>0</v>
      </c>
      <c r="V447">
        <v>2155732</v>
      </c>
      <c r="X447">
        <v>2018099</v>
      </c>
      <c r="Z447">
        <v>137633</v>
      </c>
    </row>
    <row r="448" spans="2:26" hidden="1" x14ac:dyDescent="0.35">
      <c r="B448" t="s">
        <v>42</v>
      </c>
      <c r="C448" t="s">
        <v>43</v>
      </c>
      <c r="D448" s="1">
        <v>44593</v>
      </c>
      <c r="E448" t="s">
        <v>34</v>
      </c>
      <c r="F448" t="s">
        <v>35</v>
      </c>
      <c r="G448" t="s">
        <v>32</v>
      </c>
      <c r="H448">
        <v>69507</v>
      </c>
      <c r="J448">
        <v>0</v>
      </c>
      <c r="L448">
        <v>69507</v>
      </c>
      <c r="N448">
        <v>0</v>
      </c>
      <c r="P448">
        <v>0</v>
      </c>
      <c r="R448">
        <v>0</v>
      </c>
      <c r="V448">
        <v>2169228</v>
      </c>
      <c r="X448">
        <v>2031463</v>
      </c>
      <c r="Z448">
        <v>137765</v>
      </c>
    </row>
    <row r="449" spans="2:26" hidden="1" x14ac:dyDescent="0.35">
      <c r="B449" t="s">
        <v>42</v>
      </c>
      <c r="C449" t="s">
        <v>43</v>
      </c>
      <c r="D449" s="1">
        <v>44593</v>
      </c>
      <c r="E449" t="s">
        <v>34</v>
      </c>
      <c r="F449" t="s">
        <v>33</v>
      </c>
      <c r="G449" t="s">
        <v>34</v>
      </c>
      <c r="H449">
        <v>69507</v>
      </c>
      <c r="J449">
        <v>0</v>
      </c>
      <c r="L449">
        <v>69507</v>
      </c>
      <c r="N449">
        <v>0</v>
      </c>
      <c r="P449">
        <v>0</v>
      </c>
      <c r="R449">
        <v>0</v>
      </c>
      <c r="V449">
        <v>2169228</v>
      </c>
      <c r="X449">
        <v>2031463</v>
      </c>
      <c r="Z449">
        <v>137765</v>
      </c>
    </row>
    <row r="450" spans="2:26" hidden="1" x14ac:dyDescent="0.35">
      <c r="B450" t="s">
        <v>42</v>
      </c>
      <c r="C450" t="s">
        <v>43</v>
      </c>
      <c r="D450" s="1">
        <v>44621</v>
      </c>
      <c r="E450" t="s">
        <v>34</v>
      </c>
      <c r="F450" t="s">
        <v>35</v>
      </c>
      <c r="G450" t="s">
        <v>32</v>
      </c>
      <c r="H450">
        <v>84474</v>
      </c>
      <c r="J450">
        <v>0</v>
      </c>
      <c r="L450">
        <v>84474</v>
      </c>
      <c r="N450">
        <v>0</v>
      </c>
      <c r="P450">
        <v>0</v>
      </c>
      <c r="R450">
        <v>0</v>
      </c>
      <c r="V450">
        <v>2178981</v>
      </c>
      <c r="X450">
        <v>2040517</v>
      </c>
      <c r="Z450">
        <v>138464</v>
      </c>
    </row>
    <row r="451" spans="2:26" hidden="1" x14ac:dyDescent="0.35">
      <c r="B451" t="s">
        <v>42</v>
      </c>
      <c r="C451" t="s">
        <v>43</v>
      </c>
      <c r="D451" s="1">
        <v>44621</v>
      </c>
      <c r="E451" t="s">
        <v>34</v>
      </c>
      <c r="F451" t="s">
        <v>33</v>
      </c>
      <c r="G451" t="s">
        <v>34</v>
      </c>
      <c r="H451">
        <v>84474</v>
      </c>
      <c r="J451">
        <v>0</v>
      </c>
      <c r="L451">
        <v>84474</v>
      </c>
      <c r="N451">
        <v>0</v>
      </c>
      <c r="P451">
        <v>0</v>
      </c>
      <c r="R451">
        <v>0</v>
      </c>
      <c r="V451">
        <v>2178981</v>
      </c>
      <c r="X451">
        <v>2040517</v>
      </c>
      <c r="Z451">
        <v>138464</v>
      </c>
    </row>
    <row r="452" spans="2:26" hidden="1" x14ac:dyDescent="0.35">
      <c r="B452" t="s">
        <v>42</v>
      </c>
      <c r="C452" t="s">
        <v>43</v>
      </c>
      <c r="D452" s="1">
        <v>44652</v>
      </c>
      <c r="E452" t="s">
        <v>34</v>
      </c>
      <c r="F452" t="s">
        <v>35</v>
      </c>
      <c r="G452" t="s">
        <v>32</v>
      </c>
      <c r="H452">
        <v>78074</v>
      </c>
      <c r="J452">
        <v>0</v>
      </c>
      <c r="L452">
        <v>78074</v>
      </c>
      <c r="N452">
        <v>0</v>
      </c>
      <c r="P452">
        <v>0</v>
      </c>
      <c r="R452">
        <v>0</v>
      </c>
      <c r="V452">
        <v>2192656</v>
      </c>
      <c r="X452">
        <v>2053047</v>
      </c>
      <c r="Z452">
        <v>139609</v>
      </c>
    </row>
    <row r="453" spans="2:26" hidden="1" x14ac:dyDescent="0.35">
      <c r="B453" t="s">
        <v>42</v>
      </c>
      <c r="C453" t="s">
        <v>43</v>
      </c>
      <c r="D453" s="1">
        <v>44652</v>
      </c>
      <c r="E453" t="s">
        <v>34</v>
      </c>
      <c r="F453" t="s">
        <v>33</v>
      </c>
      <c r="G453" t="s">
        <v>34</v>
      </c>
      <c r="H453">
        <v>78074</v>
      </c>
      <c r="J453">
        <v>0</v>
      </c>
      <c r="L453">
        <v>78074</v>
      </c>
      <c r="N453">
        <v>0</v>
      </c>
      <c r="P453">
        <v>0</v>
      </c>
      <c r="R453">
        <v>0</v>
      </c>
      <c r="V453">
        <v>2192656</v>
      </c>
      <c r="X453">
        <v>2053047</v>
      </c>
      <c r="Z453">
        <v>139609</v>
      </c>
    </row>
    <row r="454" spans="2:26" hidden="1" x14ac:dyDescent="0.35">
      <c r="B454" t="s">
        <v>42</v>
      </c>
      <c r="C454" t="s">
        <v>43</v>
      </c>
      <c r="D454" s="1">
        <v>44682</v>
      </c>
      <c r="E454" t="s">
        <v>34</v>
      </c>
      <c r="F454" t="s">
        <v>35</v>
      </c>
      <c r="G454" t="s">
        <v>32</v>
      </c>
      <c r="H454">
        <v>80632</v>
      </c>
      <c r="J454">
        <v>0</v>
      </c>
      <c r="L454">
        <v>80632</v>
      </c>
      <c r="N454">
        <v>0</v>
      </c>
      <c r="P454">
        <v>0</v>
      </c>
      <c r="R454">
        <v>0</v>
      </c>
      <c r="V454">
        <v>2206792</v>
      </c>
      <c r="X454">
        <v>2066864</v>
      </c>
      <c r="Z454">
        <v>139928</v>
      </c>
    </row>
    <row r="455" spans="2:26" hidden="1" x14ac:dyDescent="0.35">
      <c r="B455" t="s">
        <v>42</v>
      </c>
      <c r="C455" t="s">
        <v>43</v>
      </c>
      <c r="D455" s="1">
        <v>44682</v>
      </c>
      <c r="E455" t="s">
        <v>34</v>
      </c>
      <c r="F455" t="s">
        <v>33</v>
      </c>
      <c r="G455" t="s">
        <v>34</v>
      </c>
      <c r="H455">
        <v>80632</v>
      </c>
      <c r="J455">
        <v>0</v>
      </c>
      <c r="L455">
        <v>80632</v>
      </c>
      <c r="N455">
        <v>0</v>
      </c>
      <c r="P455">
        <v>0</v>
      </c>
      <c r="R455">
        <v>0</v>
      </c>
      <c r="V455">
        <v>2206792</v>
      </c>
      <c r="X455">
        <v>2066864</v>
      </c>
      <c r="Z455">
        <v>139928</v>
      </c>
    </row>
    <row r="456" spans="2:26" hidden="1" x14ac:dyDescent="0.35">
      <c r="B456" t="s">
        <v>42</v>
      </c>
      <c r="C456" t="s">
        <v>43</v>
      </c>
      <c r="D456" s="1">
        <v>44713</v>
      </c>
      <c r="E456" t="s">
        <v>34</v>
      </c>
      <c r="F456" t="s">
        <v>35</v>
      </c>
      <c r="G456" t="s">
        <v>32</v>
      </c>
      <c r="H456">
        <v>79789</v>
      </c>
      <c r="J456">
        <v>0</v>
      </c>
      <c r="L456">
        <v>79789</v>
      </c>
      <c r="N456">
        <v>0</v>
      </c>
      <c r="P456">
        <v>0</v>
      </c>
      <c r="R456">
        <v>0</v>
      </c>
      <c r="V456">
        <v>2216371</v>
      </c>
      <c r="X456">
        <v>2076270</v>
      </c>
      <c r="Z456">
        <v>140101</v>
      </c>
    </row>
    <row r="457" spans="2:26" hidden="1" x14ac:dyDescent="0.35">
      <c r="B457" t="s">
        <v>42</v>
      </c>
      <c r="C457" t="s">
        <v>43</v>
      </c>
      <c r="D457" s="1">
        <v>44713</v>
      </c>
      <c r="E457" t="s">
        <v>34</v>
      </c>
      <c r="F457" t="s">
        <v>33</v>
      </c>
      <c r="G457" t="s">
        <v>34</v>
      </c>
      <c r="H457">
        <v>79789</v>
      </c>
      <c r="J457">
        <v>0</v>
      </c>
      <c r="L457">
        <v>79789</v>
      </c>
      <c r="N457">
        <v>0</v>
      </c>
      <c r="P457">
        <v>0</v>
      </c>
      <c r="R457">
        <v>0</v>
      </c>
      <c r="V457">
        <v>2216371</v>
      </c>
      <c r="X457">
        <v>2076270</v>
      </c>
      <c r="Z457">
        <v>140101</v>
      </c>
    </row>
    <row r="458" spans="2:26" hidden="1" x14ac:dyDescent="0.35">
      <c r="B458" t="s">
        <v>42</v>
      </c>
      <c r="C458" t="s">
        <v>43</v>
      </c>
      <c r="D458" s="1">
        <v>44743</v>
      </c>
      <c r="E458" t="s">
        <v>34</v>
      </c>
      <c r="F458" t="s">
        <v>35</v>
      </c>
      <c r="G458" t="s">
        <v>32</v>
      </c>
      <c r="H458">
        <v>93694</v>
      </c>
      <c r="J458">
        <v>0</v>
      </c>
      <c r="L458">
        <v>93694</v>
      </c>
      <c r="N458">
        <v>0</v>
      </c>
      <c r="P458">
        <v>0</v>
      </c>
      <c r="R458">
        <v>0</v>
      </c>
      <c r="V458">
        <v>2227971</v>
      </c>
      <c r="X458">
        <v>2087366</v>
      </c>
      <c r="Z458">
        <v>140605</v>
      </c>
    </row>
    <row r="459" spans="2:26" hidden="1" x14ac:dyDescent="0.35">
      <c r="B459" t="s">
        <v>42</v>
      </c>
      <c r="C459" t="s">
        <v>43</v>
      </c>
      <c r="D459" s="1">
        <v>44743</v>
      </c>
      <c r="E459" t="s">
        <v>34</v>
      </c>
      <c r="F459" t="s">
        <v>33</v>
      </c>
      <c r="G459" t="s">
        <v>34</v>
      </c>
      <c r="H459">
        <v>93694</v>
      </c>
      <c r="J459">
        <v>0</v>
      </c>
      <c r="L459">
        <v>93694</v>
      </c>
      <c r="N459">
        <v>0</v>
      </c>
      <c r="P459">
        <v>0</v>
      </c>
      <c r="R459">
        <v>0</v>
      </c>
      <c r="V459">
        <v>2227971</v>
      </c>
      <c r="X459">
        <v>2087366</v>
      </c>
      <c r="Z459">
        <v>140605</v>
      </c>
    </row>
    <row r="460" spans="2:26" hidden="1" x14ac:dyDescent="0.35">
      <c r="B460" t="s">
        <v>42</v>
      </c>
      <c r="C460" t="s">
        <v>43</v>
      </c>
      <c r="D460" s="1">
        <v>44774</v>
      </c>
      <c r="E460" t="s">
        <v>34</v>
      </c>
      <c r="F460" t="s">
        <v>35</v>
      </c>
      <c r="G460" t="s">
        <v>32</v>
      </c>
      <c r="H460">
        <v>100096</v>
      </c>
      <c r="J460">
        <v>0</v>
      </c>
      <c r="L460">
        <v>100096</v>
      </c>
      <c r="N460">
        <v>0</v>
      </c>
      <c r="P460">
        <v>0</v>
      </c>
      <c r="R460">
        <v>0</v>
      </c>
      <c r="V460">
        <v>2245107</v>
      </c>
      <c r="X460">
        <v>2103797</v>
      </c>
      <c r="Z460">
        <v>141310</v>
      </c>
    </row>
    <row r="461" spans="2:26" hidden="1" x14ac:dyDescent="0.35">
      <c r="B461" t="s">
        <v>42</v>
      </c>
      <c r="C461" t="s">
        <v>43</v>
      </c>
      <c r="D461" s="1">
        <v>44774</v>
      </c>
      <c r="E461" t="s">
        <v>34</v>
      </c>
      <c r="F461" t="s">
        <v>33</v>
      </c>
      <c r="G461" t="s">
        <v>34</v>
      </c>
      <c r="H461">
        <v>100096</v>
      </c>
      <c r="J461">
        <v>0</v>
      </c>
      <c r="L461">
        <v>100096</v>
      </c>
      <c r="N461">
        <v>0</v>
      </c>
      <c r="P461">
        <v>0</v>
      </c>
      <c r="R461">
        <v>0</v>
      </c>
      <c r="V461">
        <v>2245107</v>
      </c>
      <c r="X461">
        <v>2103797</v>
      </c>
      <c r="Z461">
        <v>141310</v>
      </c>
    </row>
    <row r="462" spans="2:26" hidden="1" x14ac:dyDescent="0.35">
      <c r="B462" t="s">
        <v>42</v>
      </c>
      <c r="C462" t="s">
        <v>43</v>
      </c>
      <c r="D462" s="1">
        <v>44805</v>
      </c>
      <c r="E462" t="s">
        <v>34</v>
      </c>
      <c r="F462" t="s">
        <v>35</v>
      </c>
      <c r="G462" t="s">
        <v>32</v>
      </c>
      <c r="H462">
        <v>101735</v>
      </c>
      <c r="J462">
        <v>0</v>
      </c>
      <c r="L462">
        <v>101735</v>
      </c>
      <c r="N462">
        <v>0</v>
      </c>
      <c r="P462">
        <v>0</v>
      </c>
      <c r="R462">
        <v>0</v>
      </c>
      <c r="V462">
        <v>2257808</v>
      </c>
      <c r="X462">
        <v>2115269</v>
      </c>
      <c r="Z462">
        <v>142539</v>
      </c>
    </row>
    <row r="463" spans="2:26" hidden="1" x14ac:dyDescent="0.35">
      <c r="B463" t="s">
        <v>42</v>
      </c>
      <c r="C463" t="s">
        <v>43</v>
      </c>
      <c r="D463" s="1">
        <v>44805</v>
      </c>
      <c r="E463" t="s">
        <v>34</v>
      </c>
      <c r="F463" t="s">
        <v>33</v>
      </c>
      <c r="G463" t="s">
        <v>34</v>
      </c>
      <c r="H463">
        <v>101735</v>
      </c>
      <c r="J463">
        <v>0</v>
      </c>
      <c r="L463">
        <v>101735</v>
      </c>
      <c r="N463">
        <v>0</v>
      </c>
      <c r="P463">
        <v>0</v>
      </c>
      <c r="R463">
        <v>0</v>
      </c>
      <c r="V463">
        <v>2257808</v>
      </c>
      <c r="X463">
        <v>2115269</v>
      </c>
      <c r="Z463">
        <v>142539</v>
      </c>
    </row>
    <row r="464" spans="2:26" hidden="1" x14ac:dyDescent="0.35">
      <c r="B464" t="s">
        <v>42</v>
      </c>
      <c r="C464" t="s">
        <v>43</v>
      </c>
      <c r="D464" s="1">
        <v>44835</v>
      </c>
      <c r="E464" t="s">
        <v>34</v>
      </c>
      <c r="F464" t="s">
        <v>35</v>
      </c>
      <c r="G464" t="s">
        <v>32</v>
      </c>
      <c r="H464">
        <v>99216</v>
      </c>
      <c r="J464">
        <v>0</v>
      </c>
      <c r="L464">
        <v>99216</v>
      </c>
      <c r="N464">
        <v>0</v>
      </c>
      <c r="P464">
        <v>0</v>
      </c>
      <c r="R464">
        <v>0</v>
      </c>
      <c r="V464">
        <v>2268007</v>
      </c>
      <c r="X464">
        <v>2123518</v>
      </c>
      <c r="Z464">
        <v>144489</v>
      </c>
    </row>
    <row r="465" spans="2:26" hidden="1" x14ac:dyDescent="0.35">
      <c r="B465" t="s">
        <v>42</v>
      </c>
      <c r="C465" t="s">
        <v>43</v>
      </c>
      <c r="D465" s="1">
        <v>44835</v>
      </c>
      <c r="E465" t="s">
        <v>34</v>
      </c>
      <c r="F465" t="s">
        <v>33</v>
      </c>
      <c r="G465" t="s">
        <v>34</v>
      </c>
      <c r="H465">
        <v>99216</v>
      </c>
      <c r="J465">
        <v>0</v>
      </c>
      <c r="L465">
        <v>99216</v>
      </c>
      <c r="N465">
        <v>0</v>
      </c>
      <c r="P465">
        <v>0</v>
      </c>
      <c r="R465">
        <v>0</v>
      </c>
      <c r="V465">
        <v>2268007</v>
      </c>
      <c r="X465">
        <v>2123518</v>
      </c>
      <c r="Z465">
        <v>144489</v>
      </c>
    </row>
    <row r="466" spans="2:26" hidden="1" x14ac:dyDescent="0.35">
      <c r="B466" t="s">
        <v>42</v>
      </c>
      <c r="C466" t="s">
        <v>43</v>
      </c>
      <c r="D466" s="1">
        <v>44866</v>
      </c>
      <c r="E466" t="s">
        <v>34</v>
      </c>
      <c r="F466" t="s">
        <v>35</v>
      </c>
      <c r="G466" t="s">
        <v>32</v>
      </c>
      <c r="H466">
        <v>91160</v>
      </c>
      <c r="J466">
        <v>0</v>
      </c>
      <c r="L466">
        <v>91160</v>
      </c>
      <c r="N466">
        <v>0</v>
      </c>
      <c r="P466">
        <v>0</v>
      </c>
      <c r="R466">
        <v>0</v>
      </c>
      <c r="V466">
        <v>2283133</v>
      </c>
      <c r="X466">
        <v>2140101</v>
      </c>
      <c r="Z466">
        <v>143032</v>
      </c>
    </row>
    <row r="467" spans="2:26" hidden="1" x14ac:dyDescent="0.35">
      <c r="B467" t="s">
        <v>42</v>
      </c>
      <c r="C467" t="s">
        <v>43</v>
      </c>
      <c r="D467" s="1">
        <v>44866</v>
      </c>
      <c r="E467" t="s">
        <v>34</v>
      </c>
      <c r="F467" t="s">
        <v>33</v>
      </c>
      <c r="G467" t="s">
        <v>34</v>
      </c>
      <c r="H467">
        <v>91160</v>
      </c>
      <c r="J467">
        <v>0</v>
      </c>
      <c r="L467">
        <v>91160</v>
      </c>
      <c r="N467">
        <v>0</v>
      </c>
      <c r="P467">
        <v>0</v>
      </c>
      <c r="R467">
        <v>0</v>
      </c>
      <c r="V467">
        <v>2283133</v>
      </c>
      <c r="X467">
        <v>2140101</v>
      </c>
      <c r="Z467">
        <v>143032</v>
      </c>
    </row>
    <row r="468" spans="2:26" hidden="1" x14ac:dyDescent="0.35">
      <c r="B468" t="s">
        <v>42</v>
      </c>
      <c r="C468" t="s">
        <v>43</v>
      </c>
      <c r="D468" s="1">
        <v>44896</v>
      </c>
      <c r="E468" t="s">
        <v>34</v>
      </c>
      <c r="F468" t="s">
        <v>35</v>
      </c>
      <c r="G468" t="s">
        <v>32</v>
      </c>
      <c r="H468">
        <v>86277</v>
      </c>
      <c r="J468">
        <v>0</v>
      </c>
      <c r="L468">
        <v>86277</v>
      </c>
      <c r="N468">
        <v>0</v>
      </c>
      <c r="P468">
        <v>0</v>
      </c>
      <c r="R468">
        <v>0</v>
      </c>
      <c r="V468">
        <v>2291196</v>
      </c>
      <c r="X468">
        <v>2143482</v>
      </c>
      <c r="Z468">
        <v>147714</v>
      </c>
    </row>
    <row r="469" spans="2:26" hidden="1" x14ac:dyDescent="0.35">
      <c r="B469" t="s">
        <v>42</v>
      </c>
      <c r="C469" t="s">
        <v>43</v>
      </c>
      <c r="D469" s="1">
        <v>44896</v>
      </c>
      <c r="E469" t="s">
        <v>34</v>
      </c>
      <c r="F469" t="s">
        <v>33</v>
      </c>
      <c r="G469" t="s">
        <v>34</v>
      </c>
      <c r="H469">
        <v>86277</v>
      </c>
      <c r="J469">
        <v>0</v>
      </c>
      <c r="L469">
        <v>86277</v>
      </c>
      <c r="N469">
        <v>0</v>
      </c>
      <c r="P469">
        <v>0</v>
      </c>
      <c r="R469">
        <v>0</v>
      </c>
      <c r="V469">
        <v>2291196</v>
      </c>
      <c r="X469">
        <v>2143482</v>
      </c>
      <c r="Z469">
        <v>147714</v>
      </c>
    </row>
    <row r="470" spans="2:26" hidden="1" x14ac:dyDescent="0.35">
      <c r="B470" t="s">
        <v>42</v>
      </c>
      <c r="C470" t="s">
        <v>43</v>
      </c>
      <c r="D470" s="1">
        <v>44927</v>
      </c>
      <c r="E470" t="s">
        <v>34</v>
      </c>
      <c r="F470" t="s">
        <v>35</v>
      </c>
      <c r="G470" t="s">
        <v>32</v>
      </c>
      <c r="H470">
        <v>105409</v>
      </c>
      <c r="J470">
        <v>0</v>
      </c>
      <c r="L470">
        <v>105409</v>
      </c>
      <c r="N470">
        <v>0</v>
      </c>
      <c r="P470">
        <v>0</v>
      </c>
      <c r="R470">
        <v>0</v>
      </c>
      <c r="V470">
        <v>2309576</v>
      </c>
      <c r="X470">
        <v>2162826</v>
      </c>
      <c r="Z470">
        <v>146750</v>
      </c>
    </row>
    <row r="471" spans="2:26" hidden="1" x14ac:dyDescent="0.35">
      <c r="B471" t="s">
        <v>42</v>
      </c>
      <c r="C471" t="s">
        <v>43</v>
      </c>
      <c r="D471" s="1">
        <v>44927</v>
      </c>
      <c r="E471" t="s">
        <v>34</v>
      </c>
      <c r="F471" t="s">
        <v>33</v>
      </c>
      <c r="G471" t="s">
        <v>34</v>
      </c>
      <c r="H471">
        <v>105409</v>
      </c>
      <c r="J471">
        <v>0</v>
      </c>
      <c r="L471">
        <v>105409</v>
      </c>
      <c r="N471">
        <v>0</v>
      </c>
      <c r="P471">
        <v>0</v>
      </c>
      <c r="R471">
        <v>0</v>
      </c>
      <c r="V471">
        <v>2309576</v>
      </c>
      <c r="X471">
        <v>2162826</v>
      </c>
      <c r="Z471">
        <v>146750</v>
      </c>
    </row>
    <row r="472" spans="2:26" hidden="1" x14ac:dyDescent="0.35">
      <c r="B472" t="s">
        <v>42</v>
      </c>
      <c r="C472" t="s">
        <v>43</v>
      </c>
      <c r="D472" s="1">
        <v>44958</v>
      </c>
      <c r="E472" t="s">
        <v>34</v>
      </c>
      <c r="F472" t="s">
        <v>35</v>
      </c>
      <c r="G472" t="s">
        <v>32</v>
      </c>
      <c r="H472">
        <v>94257</v>
      </c>
      <c r="J472">
        <v>0</v>
      </c>
      <c r="L472">
        <v>94257</v>
      </c>
      <c r="N472">
        <v>0</v>
      </c>
      <c r="P472">
        <v>0</v>
      </c>
      <c r="R472">
        <v>0</v>
      </c>
      <c r="V472">
        <v>2319692</v>
      </c>
      <c r="X472">
        <v>2172058</v>
      </c>
      <c r="Z472">
        <v>147634</v>
      </c>
    </row>
    <row r="473" spans="2:26" hidden="1" x14ac:dyDescent="0.35">
      <c r="B473" t="s">
        <v>42</v>
      </c>
      <c r="C473" t="s">
        <v>43</v>
      </c>
      <c r="D473" s="1">
        <v>44958</v>
      </c>
      <c r="E473" t="s">
        <v>34</v>
      </c>
      <c r="F473" t="s">
        <v>33</v>
      </c>
      <c r="G473" t="s">
        <v>34</v>
      </c>
      <c r="H473">
        <v>94257</v>
      </c>
      <c r="J473">
        <v>0</v>
      </c>
      <c r="L473">
        <v>94257</v>
      </c>
      <c r="N473">
        <v>0</v>
      </c>
      <c r="P473">
        <v>0</v>
      </c>
      <c r="R473">
        <v>0</v>
      </c>
      <c r="V473">
        <v>2319692</v>
      </c>
      <c r="X473">
        <v>2172058</v>
      </c>
      <c r="Z473">
        <v>147634</v>
      </c>
    </row>
    <row r="474" spans="2:26" hidden="1" x14ac:dyDescent="0.35">
      <c r="B474" t="s">
        <v>42</v>
      </c>
      <c r="C474" t="s">
        <v>43</v>
      </c>
      <c r="D474" s="1">
        <v>44986</v>
      </c>
      <c r="E474" t="s">
        <v>34</v>
      </c>
      <c r="F474" t="s">
        <v>35</v>
      </c>
      <c r="G474" t="s">
        <v>32</v>
      </c>
      <c r="H474">
        <v>106330</v>
      </c>
      <c r="J474">
        <v>0</v>
      </c>
      <c r="L474">
        <v>106330</v>
      </c>
      <c r="N474">
        <v>0</v>
      </c>
      <c r="P474">
        <v>0</v>
      </c>
      <c r="R474">
        <v>0</v>
      </c>
      <c r="V474">
        <v>2332111</v>
      </c>
      <c r="X474">
        <v>2184898</v>
      </c>
      <c r="Z474">
        <v>147213</v>
      </c>
    </row>
    <row r="475" spans="2:26" hidden="1" x14ac:dyDescent="0.35">
      <c r="B475" t="s">
        <v>42</v>
      </c>
      <c r="C475" t="s">
        <v>43</v>
      </c>
      <c r="D475" s="1">
        <v>44986</v>
      </c>
      <c r="E475" t="s">
        <v>34</v>
      </c>
      <c r="F475" t="s">
        <v>33</v>
      </c>
      <c r="G475" t="s">
        <v>34</v>
      </c>
      <c r="H475">
        <v>106330</v>
      </c>
      <c r="J475">
        <v>0</v>
      </c>
      <c r="L475">
        <v>106330</v>
      </c>
      <c r="N475">
        <v>0</v>
      </c>
      <c r="P475">
        <v>0</v>
      </c>
      <c r="R475">
        <v>0</v>
      </c>
      <c r="V475">
        <v>2332111</v>
      </c>
      <c r="X475">
        <v>2184898</v>
      </c>
      <c r="Z475">
        <v>147213</v>
      </c>
    </row>
    <row r="476" spans="2:26" hidden="1" x14ac:dyDescent="0.35">
      <c r="B476" t="s">
        <v>42</v>
      </c>
      <c r="C476" t="s">
        <v>43</v>
      </c>
      <c r="D476" s="1">
        <v>45017</v>
      </c>
      <c r="E476" t="s">
        <v>34</v>
      </c>
      <c r="F476" t="s">
        <v>35</v>
      </c>
      <c r="G476" t="s">
        <v>32</v>
      </c>
      <c r="H476">
        <v>98825</v>
      </c>
      <c r="J476">
        <v>0</v>
      </c>
      <c r="L476">
        <v>98825</v>
      </c>
      <c r="N476">
        <v>0</v>
      </c>
      <c r="P476">
        <v>0</v>
      </c>
      <c r="R476">
        <v>0</v>
      </c>
      <c r="V476">
        <v>2303620</v>
      </c>
      <c r="X476">
        <v>2158929</v>
      </c>
      <c r="Z476">
        <v>144691</v>
      </c>
    </row>
    <row r="477" spans="2:26" hidden="1" x14ac:dyDescent="0.35">
      <c r="B477" t="s">
        <v>42</v>
      </c>
      <c r="C477" t="s">
        <v>43</v>
      </c>
      <c r="D477" s="1">
        <v>45017</v>
      </c>
      <c r="E477" t="s">
        <v>34</v>
      </c>
      <c r="F477" t="s">
        <v>33</v>
      </c>
      <c r="G477" t="s">
        <v>34</v>
      </c>
      <c r="H477">
        <v>98825</v>
      </c>
      <c r="J477">
        <v>0</v>
      </c>
      <c r="L477">
        <v>98825</v>
      </c>
      <c r="N477">
        <v>0</v>
      </c>
      <c r="P477">
        <v>0</v>
      </c>
      <c r="R477">
        <v>0</v>
      </c>
      <c r="V477">
        <v>2303620</v>
      </c>
      <c r="X477">
        <v>2158929</v>
      </c>
      <c r="Z477">
        <v>144691</v>
      </c>
    </row>
    <row r="478" spans="2:26" hidden="1" x14ac:dyDescent="0.35">
      <c r="B478" t="s">
        <v>42</v>
      </c>
      <c r="C478" t="s">
        <v>43</v>
      </c>
      <c r="D478" s="1">
        <v>45047</v>
      </c>
      <c r="E478" t="s">
        <v>34</v>
      </c>
      <c r="F478" t="s">
        <v>35</v>
      </c>
      <c r="G478" t="s">
        <v>32</v>
      </c>
      <c r="H478">
        <v>118108</v>
      </c>
      <c r="J478">
        <v>0</v>
      </c>
      <c r="L478">
        <v>118108</v>
      </c>
      <c r="N478">
        <v>0</v>
      </c>
      <c r="P478">
        <v>0</v>
      </c>
      <c r="R478">
        <v>0</v>
      </c>
      <c r="V478">
        <v>2283588</v>
      </c>
      <c r="X478">
        <v>2141319</v>
      </c>
      <c r="Z478">
        <v>142269</v>
      </c>
    </row>
    <row r="479" spans="2:26" hidden="1" x14ac:dyDescent="0.35">
      <c r="B479" t="s">
        <v>42</v>
      </c>
      <c r="C479" t="s">
        <v>43</v>
      </c>
      <c r="D479" s="1">
        <v>45047</v>
      </c>
      <c r="E479" t="s">
        <v>34</v>
      </c>
      <c r="F479" t="s">
        <v>33</v>
      </c>
      <c r="G479" t="s">
        <v>34</v>
      </c>
      <c r="H479">
        <v>118108</v>
      </c>
      <c r="J479">
        <v>0</v>
      </c>
      <c r="L479">
        <v>118108</v>
      </c>
      <c r="N479">
        <v>0</v>
      </c>
      <c r="P479">
        <v>0</v>
      </c>
      <c r="R479">
        <v>0</v>
      </c>
      <c r="V479">
        <v>2283588</v>
      </c>
      <c r="X479">
        <v>2141319</v>
      </c>
      <c r="Z479">
        <v>142269</v>
      </c>
    </row>
    <row r="480" spans="2:26" hidden="1" x14ac:dyDescent="0.35">
      <c r="B480" t="s">
        <v>42</v>
      </c>
      <c r="C480" t="s">
        <v>43</v>
      </c>
      <c r="D480" s="1">
        <v>45078</v>
      </c>
      <c r="E480" t="s">
        <v>34</v>
      </c>
      <c r="F480" t="s">
        <v>35</v>
      </c>
      <c r="G480" t="s">
        <v>32</v>
      </c>
      <c r="H480">
        <v>121839</v>
      </c>
      <c r="J480">
        <v>0</v>
      </c>
      <c r="L480">
        <v>121839</v>
      </c>
      <c r="N480">
        <v>0</v>
      </c>
      <c r="P480">
        <v>0</v>
      </c>
      <c r="R480">
        <v>0</v>
      </c>
      <c r="V480">
        <v>2181664</v>
      </c>
      <c r="X480">
        <v>2048651</v>
      </c>
      <c r="Z480">
        <v>133013</v>
      </c>
    </row>
    <row r="481" spans="2:26" hidden="1" x14ac:dyDescent="0.35">
      <c r="B481" t="s">
        <v>42</v>
      </c>
      <c r="C481" t="s">
        <v>43</v>
      </c>
      <c r="D481" s="1">
        <v>45078</v>
      </c>
      <c r="E481" t="s">
        <v>34</v>
      </c>
      <c r="F481" t="s">
        <v>33</v>
      </c>
      <c r="G481" t="s">
        <v>34</v>
      </c>
      <c r="H481">
        <v>121839</v>
      </c>
      <c r="J481">
        <v>0</v>
      </c>
      <c r="L481">
        <v>121839</v>
      </c>
      <c r="N481">
        <v>0</v>
      </c>
      <c r="P481">
        <v>0</v>
      </c>
      <c r="R481">
        <v>0</v>
      </c>
      <c r="V481">
        <v>2181664</v>
      </c>
      <c r="X481">
        <v>2048651</v>
      </c>
      <c r="Z481">
        <v>133013</v>
      </c>
    </row>
    <row r="482" spans="2:26" hidden="1" x14ac:dyDescent="0.35">
      <c r="B482" t="s">
        <v>42</v>
      </c>
      <c r="C482" t="s">
        <v>43</v>
      </c>
      <c r="D482" s="1">
        <v>45108</v>
      </c>
      <c r="E482" t="s">
        <v>34</v>
      </c>
      <c r="F482" t="s">
        <v>35</v>
      </c>
      <c r="G482" t="s">
        <v>32</v>
      </c>
      <c r="H482">
        <v>111729</v>
      </c>
      <c r="J482">
        <v>0</v>
      </c>
      <c r="L482">
        <v>111729</v>
      </c>
      <c r="N482">
        <v>0</v>
      </c>
      <c r="P482">
        <v>0</v>
      </c>
      <c r="R482">
        <v>0</v>
      </c>
      <c r="V482">
        <v>2134921</v>
      </c>
      <c r="X482">
        <v>2007607</v>
      </c>
      <c r="Z482">
        <v>127314</v>
      </c>
    </row>
    <row r="483" spans="2:26" hidden="1" x14ac:dyDescent="0.35">
      <c r="B483" t="s">
        <v>42</v>
      </c>
      <c r="C483" t="s">
        <v>43</v>
      </c>
      <c r="D483" s="1">
        <v>45108</v>
      </c>
      <c r="E483" t="s">
        <v>34</v>
      </c>
      <c r="F483" t="s">
        <v>33</v>
      </c>
      <c r="G483" t="s">
        <v>34</v>
      </c>
      <c r="H483">
        <v>111729</v>
      </c>
      <c r="J483">
        <v>0</v>
      </c>
      <c r="L483">
        <v>111729</v>
      </c>
      <c r="N483">
        <v>0</v>
      </c>
      <c r="P483">
        <v>0</v>
      </c>
      <c r="R483">
        <v>0</v>
      </c>
      <c r="V483">
        <v>2134921</v>
      </c>
      <c r="X483">
        <v>2007607</v>
      </c>
      <c r="Z483">
        <v>127314</v>
      </c>
    </row>
    <row r="484" spans="2:26" hidden="1" x14ac:dyDescent="0.35">
      <c r="B484" t="s">
        <v>42</v>
      </c>
      <c r="C484" t="s">
        <v>43</v>
      </c>
      <c r="D484" s="1">
        <v>45139</v>
      </c>
      <c r="E484" t="s">
        <v>34</v>
      </c>
      <c r="F484" t="s">
        <v>35</v>
      </c>
      <c r="G484" t="s">
        <v>32</v>
      </c>
      <c r="H484">
        <v>125644</v>
      </c>
      <c r="J484">
        <v>0</v>
      </c>
      <c r="L484">
        <v>125644</v>
      </c>
      <c r="N484">
        <v>0</v>
      </c>
      <c r="P484">
        <v>0</v>
      </c>
      <c r="R484">
        <v>0</v>
      </c>
      <c r="V484">
        <v>2108891</v>
      </c>
      <c r="X484">
        <v>1984537</v>
      </c>
      <c r="Z484">
        <v>124354</v>
      </c>
    </row>
    <row r="485" spans="2:26" hidden="1" x14ac:dyDescent="0.35">
      <c r="B485" t="s">
        <v>42</v>
      </c>
      <c r="C485" t="s">
        <v>43</v>
      </c>
      <c r="D485" s="1">
        <v>45139</v>
      </c>
      <c r="E485" t="s">
        <v>34</v>
      </c>
      <c r="F485" t="s">
        <v>33</v>
      </c>
      <c r="G485" t="s">
        <v>34</v>
      </c>
      <c r="H485">
        <v>125644</v>
      </c>
      <c r="J485">
        <v>0</v>
      </c>
      <c r="L485">
        <v>125644</v>
      </c>
      <c r="N485">
        <v>0</v>
      </c>
      <c r="P485">
        <v>0</v>
      </c>
      <c r="R485">
        <v>0</v>
      </c>
      <c r="V485">
        <v>2108891</v>
      </c>
      <c r="X485">
        <v>1984537</v>
      </c>
      <c r="Z485">
        <v>124354</v>
      </c>
    </row>
    <row r="486" spans="2:26" hidden="1" x14ac:dyDescent="0.35">
      <c r="B486" t="s">
        <v>42</v>
      </c>
      <c r="C486" t="s">
        <v>43</v>
      </c>
      <c r="D486" s="1">
        <v>45170</v>
      </c>
      <c r="E486" t="s">
        <v>34</v>
      </c>
      <c r="F486" t="s">
        <v>35</v>
      </c>
      <c r="G486" t="s">
        <v>32</v>
      </c>
      <c r="H486">
        <v>107458</v>
      </c>
      <c r="J486">
        <v>0</v>
      </c>
      <c r="L486">
        <v>107458</v>
      </c>
      <c r="N486">
        <v>0</v>
      </c>
      <c r="P486">
        <v>0</v>
      </c>
      <c r="R486">
        <v>0</v>
      </c>
      <c r="V486">
        <v>2016756</v>
      </c>
      <c r="X486">
        <v>1894814</v>
      </c>
      <c r="Z486">
        <v>121942</v>
      </c>
    </row>
    <row r="487" spans="2:26" hidden="1" x14ac:dyDescent="0.35">
      <c r="B487" t="s">
        <v>42</v>
      </c>
      <c r="C487" t="s">
        <v>43</v>
      </c>
      <c r="D487" s="1">
        <v>45170</v>
      </c>
      <c r="E487" t="s">
        <v>34</v>
      </c>
      <c r="F487" t="s">
        <v>33</v>
      </c>
      <c r="G487" t="s">
        <v>34</v>
      </c>
      <c r="H487">
        <v>107458</v>
      </c>
      <c r="J487">
        <v>0</v>
      </c>
      <c r="L487">
        <v>107458</v>
      </c>
      <c r="N487">
        <v>0</v>
      </c>
      <c r="P487">
        <v>0</v>
      </c>
      <c r="R487">
        <v>0</v>
      </c>
      <c r="V487">
        <v>2016756</v>
      </c>
      <c r="X487">
        <v>1894814</v>
      </c>
      <c r="Z487">
        <v>121942</v>
      </c>
    </row>
    <row r="488" spans="2:26" hidden="1" x14ac:dyDescent="0.35">
      <c r="B488" t="s">
        <v>42</v>
      </c>
      <c r="C488" t="s">
        <v>43</v>
      </c>
      <c r="D488" s="1">
        <v>45200</v>
      </c>
      <c r="E488" t="s">
        <v>34</v>
      </c>
      <c r="F488" t="s">
        <v>35</v>
      </c>
      <c r="G488" t="s">
        <v>32</v>
      </c>
      <c r="H488">
        <v>131093</v>
      </c>
      <c r="J488">
        <v>0</v>
      </c>
      <c r="L488">
        <v>131093</v>
      </c>
      <c r="N488">
        <v>0</v>
      </c>
      <c r="P488">
        <v>0</v>
      </c>
      <c r="R488">
        <v>0</v>
      </c>
      <c r="V488">
        <v>2052705</v>
      </c>
      <c r="X488">
        <v>1931065</v>
      </c>
      <c r="Z488">
        <v>121640</v>
      </c>
    </row>
    <row r="489" spans="2:26" hidden="1" x14ac:dyDescent="0.35">
      <c r="B489" t="s">
        <v>42</v>
      </c>
      <c r="C489" t="s">
        <v>43</v>
      </c>
      <c r="D489" s="1">
        <v>45200</v>
      </c>
      <c r="E489" t="s">
        <v>34</v>
      </c>
      <c r="F489" t="s">
        <v>33</v>
      </c>
      <c r="G489" t="s">
        <v>34</v>
      </c>
      <c r="H489">
        <v>131093</v>
      </c>
      <c r="J489">
        <v>0</v>
      </c>
      <c r="L489">
        <v>131093</v>
      </c>
      <c r="N489">
        <v>0</v>
      </c>
      <c r="P489">
        <v>0</v>
      </c>
      <c r="R489">
        <v>0</v>
      </c>
      <c r="V489">
        <v>2052705</v>
      </c>
      <c r="X489">
        <v>1931065</v>
      </c>
      <c r="Z489">
        <v>121640</v>
      </c>
    </row>
    <row r="490" spans="2:26" hidden="1" x14ac:dyDescent="0.35">
      <c r="B490" t="s">
        <v>42</v>
      </c>
      <c r="C490" t="s">
        <v>43</v>
      </c>
      <c r="D490" s="1">
        <v>45231</v>
      </c>
      <c r="E490" t="s">
        <v>34</v>
      </c>
      <c r="F490" t="s">
        <v>35</v>
      </c>
      <c r="G490" t="s">
        <v>32</v>
      </c>
      <c r="H490">
        <v>111888</v>
      </c>
      <c r="J490">
        <v>0</v>
      </c>
      <c r="L490">
        <v>111888</v>
      </c>
      <c r="N490">
        <v>0</v>
      </c>
      <c r="P490">
        <v>0</v>
      </c>
      <c r="R490">
        <v>0</v>
      </c>
      <c r="V490">
        <v>2040084</v>
      </c>
      <c r="X490">
        <v>1917798</v>
      </c>
      <c r="Z490">
        <v>122286</v>
      </c>
    </row>
    <row r="491" spans="2:26" hidden="1" x14ac:dyDescent="0.35">
      <c r="B491" t="s">
        <v>42</v>
      </c>
      <c r="C491" t="s">
        <v>43</v>
      </c>
      <c r="D491" s="1">
        <v>45231</v>
      </c>
      <c r="E491" t="s">
        <v>34</v>
      </c>
      <c r="F491" t="s">
        <v>33</v>
      </c>
      <c r="G491" t="s">
        <v>34</v>
      </c>
      <c r="H491">
        <v>111888</v>
      </c>
      <c r="J491">
        <v>0</v>
      </c>
      <c r="L491">
        <v>111888</v>
      </c>
      <c r="N491">
        <v>0</v>
      </c>
      <c r="P491">
        <v>0</v>
      </c>
      <c r="R491">
        <v>0</v>
      </c>
      <c r="V491">
        <v>2040084</v>
      </c>
      <c r="X491">
        <v>1917798</v>
      </c>
      <c r="Z491">
        <v>122286</v>
      </c>
    </row>
    <row r="492" spans="2:26" hidden="1" x14ac:dyDescent="0.35">
      <c r="B492" t="s">
        <v>42</v>
      </c>
      <c r="C492" t="s">
        <v>43</v>
      </c>
      <c r="D492" s="1">
        <v>45261</v>
      </c>
      <c r="E492" t="s">
        <v>34</v>
      </c>
      <c r="F492" t="s">
        <v>35</v>
      </c>
      <c r="G492" t="s">
        <v>32</v>
      </c>
      <c r="H492">
        <v>107203</v>
      </c>
      <c r="J492">
        <v>0</v>
      </c>
      <c r="L492">
        <v>107203</v>
      </c>
      <c r="N492">
        <v>0</v>
      </c>
      <c r="P492">
        <v>0</v>
      </c>
      <c r="R492">
        <v>0</v>
      </c>
      <c r="V492">
        <v>2037255</v>
      </c>
      <c r="X492">
        <v>1913793</v>
      </c>
      <c r="Z492">
        <v>123462</v>
      </c>
    </row>
    <row r="493" spans="2:26" hidden="1" x14ac:dyDescent="0.35">
      <c r="B493" t="s">
        <v>42</v>
      </c>
      <c r="C493" t="s">
        <v>43</v>
      </c>
      <c r="D493" s="1">
        <v>45261</v>
      </c>
      <c r="E493" t="s">
        <v>34</v>
      </c>
      <c r="F493" t="s">
        <v>33</v>
      </c>
      <c r="G493" t="s">
        <v>34</v>
      </c>
      <c r="H493">
        <v>107203</v>
      </c>
      <c r="J493">
        <v>0</v>
      </c>
      <c r="L493">
        <v>107203</v>
      </c>
      <c r="N493">
        <v>0</v>
      </c>
      <c r="P493">
        <v>0</v>
      </c>
      <c r="R493">
        <v>0</v>
      </c>
      <c r="V493">
        <v>2037255</v>
      </c>
      <c r="X493">
        <v>1913793</v>
      </c>
      <c r="Z493">
        <v>123462</v>
      </c>
    </row>
    <row r="494" spans="2:26" hidden="1" x14ac:dyDescent="0.35">
      <c r="B494" t="s">
        <v>42</v>
      </c>
      <c r="C494" t="s">
        <v>43</v>
      </c>
      <c r="D494" s="1">
        <v>45292</v>
      </c>
      <c r="E494" t="s">
        <v>34</v>
      </c>
      <c r="F494" t="s">
        <v>35</v>
      </c>
      <c r="G494" t="s">
        <v>32</v>
      </c>
      <c r="H494">
        <v>79096</v>
      </c>
      <c r="J494">
        <v>0</v>
      </c>
      <c r="L494">
        <v>79096</v>
      </c>
      <c r="N494">
        <v>36087</v>
      </c>
      <c r="P494">
        <v>3421</v>
      </c>
      <c r="R494">
        <v>39508</v>
      </c>
      <c r="V494">
        <v>2031553</v>
      </c>
      <c r="X494">
        <v>1908284</v>
      </c>
      <c r="Z494">
        <v>123269</v>
      </c>
    </row>
    <row r="495" spans="2:26" hidden="1" x14ac:dyDescent="0.35">
      <c r="B495" t="s">
        <v>42</v>
      </c>
      <c r="C495" t="s">
        <v>43</v>
      </c>
      <c r="D495" s="1">
        <v>45292</v>
      </c>
      <c r="E495" t="s">
        <v>34</v>
      </c>
      <c r="F495" t="s">
        <v>33</v>
      </c>
      <c r="G495" t="s">
        <v>34</v>
      </c>
      <c r="H495">
        <v>79096</v>
      </c>
      <c r="J495">
        <v>0</v>
      </c>
      <c r="L495">
        <v>79096</v>
      </c>
      <c r="N495">
        <v>36087</v>
      </c>
      <c r="P495">
        <v>3421</v>
      </c>
      <c r="R495">
        <v>39508</v>
      </c>
      <c r="V495">
        <v>2031553</v>
      </c>
      <c r="X495">
        <v>1908284</v>
      </c>
      <c r="Z495">
        <v>123269</v>
      </c>
    </row>
    <row r="496" spans="2:26" hidden="1" x14ac:dyDescent="0.35">
      <c r="B496" t="s">
        <v>42</v>
      </c>
      <c r="C496" t="s">
        <v>43</v>
      </c>
      <c r="D496" s="1">
        <v>45323</v>
      </c>
      <c r="E496" t="s">
        <v>34</v>
      </c>
      <c r="F496" t="s">
        <v>35</v>
      </c>
      <c r="G496" t="s">
        <v>32</v>
      </c>
      <c r="H496">
        <v>68954</v>
      </c>
      <c r="J496">
        <v>0</v>
      </c>
      <c r="L496">
        <v>68954</v>
      </c>
      <c r="N496">
        <v>31440</v>
      </c>
      <c r="P496">
        <v>2852</v>
      </c>
      <c r="R496">
        <v>34292</v>
      </c>
      <c r="V496">
        <v>2040639</v>
      </c>
      <c r="X496">
        <v>1915533</v>
      </c>
      <c r="Z496">
        <v>125106</v>
      </c>
    </row>
    <row r="497" spans="2:26" hidden="1" x14ac:dyDescent="0.35">
      <c r="B497" t="s">
        <v>42</v>
      </c>
      <c r="C497" t="s">
        <v>43</v>
      </c>
      <c r="D497" s="1">
        <v>45323</v>
      </c>
      <c r="E497" t="s">
        <v>34</v>
      </c>
      <c r="F497" t="s">
        <v>33</v>
      </c>
      <c r="G497" t="s">
        <v>34</v>
      </c>
      <c r="H497">
        <v>68954</v>
      </c>
      <c r="J497">
        <v>0</v>
      </c>
      <c r="L497">
        <v>68954</v>
      </c>
      <c r="N497">
        <v>31440</v>
      </c>
      <c r="P497">
        <v>2852</v>
      </c>
      <c r="R497">
        <v>34292</v>
      </c>
      <c r="V497">
        <v>2040639</v>
      </c>
      <c r="X497">
        <v>1915533</v>
      </c>
      <c r="Z497">
        <v>125106</v>
      </c>
    </row>
    <row r="498" spans="2:26" hidden="1" x14ac:dyDescent="0.35">
      <c r="B498" t="s">
        <v>42</v>
      </c>
      <c r="C498" t="s">
        <v>43</v>
      </c>
      <c r="D498" s="1">
        <v>45352</v>
      </c>
      <c r="E498" t="s">
        <v>34</v>
      </c>
      <c r="F498" t="s">
        <v>35</v>
      </c>
      <c r="G498" t="s">
        <v>32</v>
      </c>
      <c r="H498">
        <v>87757</v>
      </c>
      <c r="J498">
        <v>0</v>
      </c>
      <c r="L498">
        <v>87757</v>
      </c>
      <c r="N498">
        <v>30964</v>
      </c>
      <c r="P498">
        <v>2794</v>
      </c>
      <c r="R498">
        <v>33758</v>
      </c>
      <c r="T498" t="s">
        <v>44</v>
      </c>
      <c r="V498">
        <v>2049752</v>
      </c>
      <c r="X498">
        <v>1923176</v>
      </c>
      <c r="Z498">
        <v>126576</v>
      </c>
    </row>
    <row r="499" spans="2:26" hidden="1" x14ac:dyDescent="0.35">
      <c r="B499" t="s">
        <v>45</v>
      </c>
      <c r="C499" t="s">
        <v>46</v>
      </c>
      <c r="D499" s="1">
        <v>41518</v>
      </c>
      <c r="E499" t="s">
        <v>34</v>
      </c>
      <c r="F499" t="s">
        <v>33</v>
      </c>
      <c r="G499" t="s">
        <v>34</v>
      </c>
      <c r="V499">
        <v>556851</v>
      </c>
    </row>
    <row r="500" spans="2:26" hidden="1" x14ac:dyDescent="0.35">
      <c r="B500" t="s">
        <v>45</v>
      </c>
      <c r="C500" t="s">
        <v>46</v>
      </c>
      <c r="D500" s="1">
        <v>42887</v>
      </c>
      <c r="E500" t="s">
        <v>34</v>
      </c>
      <c r="F500" t="s">
        <v>33</v>
      </c>
      <c r="G500" t="s">
        <v>34</v>
      </c>
      <c r="H500">
        <v>0</v>
      </c>
      <c r="J500">
        <v>0</v>
      </c>
      <c r="L500">
        <v>0</v>
      </c>
      <c r="N500">
        <v>0</v>
      </c>
      <c r="P500">
        <v>0</v>
      </c>
      <c r="R500">
        <v>0</v>
      </c>
      <c r="T500">
        <v>387986</v>
      </c>
      <c r="V500">
        <v>874237</v>
      </c>
      <c r="X500">
        <v>842290</v>
      </c>
      <c r="Z500">
        <v>31947</v>
      </c>
    </row>
    <row r="501" spans="2:26" hidden="1" x14ac:dyDescent="0.35">
      <c r="B501" t="s">
        <v>45</v>
      </c>
      <c r="C501" t="s">
        <v>46</v>
      </c>
      <c r="D501" s="1">
        <v>42887</v>
      </c>
      <c r="E501" t="s">
        <v>34</v>
      </c>
      <c r="F501" t="s">
        <v>35</v>
      </c>
      <c r="G501" t="s">
        <v>32</v>
      </c>
      <c r="H501">
        <v>0</v>
      </c>
      <c r="J501">
        <v>0</v>
      </c>
      <c r="L501">
        <v>0</v>
      </c>
      <c r="N501">
        <v>0</v>
      </c>
      <c r="P501">
        <v>0</v>
      </c>
      <c r="R501">
        <v>0</v>
      </c>
      <c r="T501">
        <v>387894</v>
      </c>
      <c r="V501">
        <v>874145</v>
      </c>
      <c r="X501">
        <v>842290</v>
      </c>
      <c r="Z501">
        <v>31855</v>
      </c>
    </row>
    <row r="502" spans="2:26" hidden="1" x14ac:dyDescent="0.35">
      <c r="B502" t="s">
        <v>45</v>
      </c>
      <c r="C502" t="s">
        <v>46</v>
      </c>
      <c r="D502" s="1">
        <v>42917</v>
      </c>
      <c r="E502" t="s">
        <v>34</v>
      </c>
      <c r="F502" t="s">
        <v>35</v>
      </c>
      <c r="G502" t="s">
        <v>32</v>
      </c>
      <c r="H502">
        <v>0</v>
      </c>
      <c r="J502">
        <v>0</v>
      </c>
      <c r="L502">
        <v>0</v>
      </c>
      <c r="N502">
        <v>0</v>
      </c>
      <c r="P502">
        <v>0</v>
      </c>
      <c r="R502">
        <v>0</v>
      </c>
      <c r="T502">
        <v>381479</v>
      </c>
      <c r="V502">
        <v>860770</v>
      </c>
      <c r="X502">
        <v>829793</v>
      </c>
      <c r="Z502">
        <v>30977</v>
      </c>
    </row>
    <row r="503" spans="2:26" hidden="1" x14ac:dyDescent="0.35">
      <c r="B503" t="s">
        <v>45</v>
      </c>
      <c r="C503" t="s">
        <v>46</v>
      </c>
      <c r="D503" s="1">
        <v>42917</v>
      </c>
      <c r="E503" t="s">
        <v>34</v>
      </c>
      <c r="F503" t="s">
        <v>33</v>
      </c>
      <c r="G503" t="s">
        <v>34</v>
      </c>
      <c r="H503">
        <v>0</v>
      </c>
      <c r="J503">
        <v>0</v>
      </c>
      <c r="L503">
        <v>0</v>
      </c>
      <c r="N503">
        <v>0</v>
      </c>
      <c r="P503">
        <v>0</v>
      </c>
      <c r="R503">
        <v>0</v>
      </c>
      <c r="T503">
        <v>381479</v>
      </c>
      <c r="V503">
        <v>860770</v>
      </c>
      <c r="X503">
        <v>829793</v>
      </c>
      <c r="Z503">
        <v>30977</v>
      </c>
    </row>
    <row r="504" spans="2:26" hidden="1" x14ac:dyDescent="0.35">
      <c r="B504" t="s">
        <v>45</v>
      </c>
      <c r="C504" t="s">
        <v>46</v>
      </c>
      <c r="D504" s="1">
        <v>42948</v>
      </c>
      <c r="E504" t="s">
        <v>34</v>
      </c>
      <c r="F504" t="s">
        <v>35</v>
      </c>
      <c r="G504" t="s">
        <v>32</v>
      </c>
      <c r="H504">
        <v>0</v>
      </c>
      <c r="J504">
        <v>0</v>
      </c>
      <c r="L504">
        <v>0</v>
      </c>
      <c r="N504">
        <v>0</v>
      </c>
      <c r="P504">
        <v>0</v>
      </c>
      <c r="R504">
        <v>0</v>
      </c>
      <c r="T504">
        <v>382155</v>
      </c>
      <c r="V504">
        <v>859319</v>
      </c>
      <c r="X504">
        <v>827909</v>
      </c>
      <c r="Z504">
        <v>31410</v>
      </c>
    </row>
    <row r="505" spans="2:26" hidden="1" x14ac:dyDescent="0.35">
      <c r="B505" t="s">
        <v>45</v>
      </c>
      <c r="C505" t="s">
        <v>46</v>
      </c>
      <c r="D505" s="1">
        <v>42948</v>
      </c>
      <c r="E505" t="s">
        <v>34</v>
      </c>
      <c r="F505" t="s">
        <v>33</v>
      </c>
      <c r="G505" t="s">
        <v>34</v>
      </c>
      <c r="H505">
        <v>0</v>
      </c>
      <c r="J505">
        <v>0</v>
      </c>
      <c r="L505">
        <v>0</v>
      </c>
      <c r="N505">
        <v>0</v>
      </c>
      <c r="P505">
        <v>0</v>
      </c>
      <c r="R505">
        <v>0</v>
      </c>
      <c r="T505">
        <v>382155</v>
      </c>
      <c r="V505">
        <v>859319</v>
      </c>
      <c r="X505">
        <v>827909</v>
      </c>
      <c r="Z505">
        <v>31410</v>
      </c>
    </row>
    <row r="506" spans="2:26" hidden="1" x14ac:dyDescent="0.35">
      <c r="B506" t="s">
        <v>45</v>
      </c>
      <c r="C506" t="s">
        <v>46</v>
      </c>
      <c r="D506" s="1">
        <v>42979</v>
      </c>
      <c r="E506" t="s">
        <v>34</v>
      </c>
      <c r="F506" t="s">
        <v>35</v>
      </c>
      <c r="G506" t="s">
        <v>32</v>
      </c>
      <c r="H506">
        <v>0</v>
      </c>
      <c r="J506">
        <v>0</v>
      </c>
      <c r="L506">
        <v>0</v>
      </c>
      <c r="N506">
        <v>0</v>
      </c>
      <c r="P506">
        <v>0</v>
      </c>
      <c r="R506">
        <v>0</v>
      </c>
      <c r="T506">
        <v>385963</v>
      </c>
      <c r="V506">
        <v>866389</v>
      </c>
      <c r="X506">
        <v>835686</v>
      </c>
      <c r="Z506">
        <v>30703</v>
      </c>
    </row>
    <row r="507" spans="2:26" hidden="1" x14ac:dyDescent="0.35">
      <c r="B507" t="s">
        <v>45</v>
      </c>
      <c r="C507" t="s">
        <v>46</v>
      </c>
      <c r="D507" s="1">
        <v>42979</v>
      </c>
      <c r="E507" t="s">
        <v>34</v>
      </c>
      <c r="F507" t="s">
        <v>33</v>
      </c>
      <c r="G507" t="s">
        <v>34</v>
      </c>
      <c r="H507">
        <v>0</v>
      </c>
      <c r="J507">
        <v>0</v>
      </c>
      <c r="L507">
        <v>0</v>
      </c>
      <c r="N507">
        <v>0</v>
      </c>
      <c r="P507">
        <v>0</v>
      </c>
      <c r="R507">
        <v>0</v>
      </c>
      <c r="T507">
        <v>385963</v>
      </c>
      <c r="V507">
        <v>866389</v>
      </c>
      <c r="X507">
        <v>835686</v>
      </c>
      <c r="Z507">
        <v>30703</v>
      </c>
    </row>
    <row r="508" spans="2:26" hidden="1" x14ac:dyDescent="0.35">
      <c r="B508" t="s">
        <v>45</v>
      </c>
      <c r="C508" t="s">
        <v>46</v>
      </c>
      <c r="D508" s="1">
        <v>43009</v>
      </c>
      <c r="E508" t="s">
        <v>34</v>
      </c>
      <c r="F508" t="s">
        <v>35</v>
      </c>
      <c r="G508" t="s">
        <v>32</v>
      </c>
      <c r="H508">
        <v>0</v>
      </c>
      <c r="J508">
        <v>0</v>
      </c>
      <c r="L508">
        <v>0</v>
      </c>
      <c r="N508">
        <v>0</v>
      </c>
      <c r="P508">
        <v>0</v>
      </c>
      <c r="R508">
        <v>0</v>
      </c>
      <c r="T508">
        <v>386029</v>
      </c>
      <c r="V508">
        <v>865883</v>
      </c>
      <c r="X508">
        <v>834320</v>
      </c>
      <c r="Z508">
        <v>31563</v>
      </c>
    </row>
    <row r="509" spans="2:26" hidden="1" x14ac:dyDescent="0.35">
      <c r="B509" t="s">
        <v>45</v>
      </c>
      <c r="C509" t="s">
        <v>46</v>
      </c>
      <c r="D509" s="1">
        <v>43009</v>
      </c>
      <c r="E509" t="s">
        <v>34</v>
      </c>
      <c r="F509" t="s">
        <v>33</v>
      </c>
      <c r="G509" t="s">
        <v>34</v>
      </c>
      <c r="H509">
        <v>0</v>
      </c>
      <c r="J509">
        <v>0</v>
      </c>
      <c r="L509">
        <v>0</v>
      </c>
      <c r="N509">
        <v>0</v>
      </c>
      <c r="P509">
        <v>0</v>
      </c>
      <c r="R509">
        <v>0</v>
      </c>
      <c r="T509">
        <v>386029</v>
      </c>
      <c r="V509">
        <v>865883</v>
      </c>
      <c r="X509">
        <v>834320</v>
      </c>
      <c r="Z509">
        <v>31563</v>
      </c>
    </row>
    <row r="510" spans="2:26" hidden="1" x14ac:dyDescent="0.35">
      <c r="B510" t="s">
        <v>45</v>
      </c>
      <c r="C510" t="s">
        <v>46</v>
      </c>
      <c r="D510" s="1">
        <v>43040</v>
      </c>
      <c r="E510" t="s">
        <v>34</v>
      </c>
      <c r="F510" t="s">
        <v>35</v>
      </c>
      <c r="G510" t="s">
        <v>32</v>
      </c>
      <c r="H510">
        <v>17877</v>
      </c>
      <c r="J510">
        <v>0</v>
      </c>
      <c r="L510">
        <v>17877</v>
      </c>
      <c r="N510">
        <v>10201</v>
      </c>
      <c r="P510">
        <v>333</v>
      </c>
      <c r="R510">
        <v>10534</v>
      </c>
      <c r="T510">
        <v>381017</v>
      </c>
      <c r="V510">
        <v>855245</v>
      </c>
      <c r="X510">
        <v>824163</v>
      </c>
      <c r="Z510">
        <v>31082</v>
      </c>
    </row>
    <row r="511" spans="2:26" hidden="1" x14ac:dyDescent="0.35">
      <c r="B511" t="s">
        <v>45</v>
      </c>
      <c r="C511" t="s">
        <v>46</v>
      </c>
      <c r="D511" s="1">
        <v>43040</v>
      </c>
      <c r="E511" t="s">
        <v>34</v>
      </c>
      <c r="F511" t="s">
        <v>33</v>
      </c>
      <c r="G511" t="s">
        <v>34</v>
      </c>
      <c r="H511">
        <v>17877</v>
      </c>
      <c r="J511">
        <v>0</v>
      </c>
      <c r="L511">
        <v>17877</v>
      </c>
      <c r="N511">
        <v>10201</v>
      </c>
      <c r="P511">
        <v>333</v>
      </c>
      <c r="R511">
        <v>10534</v>
      </c>
      <c r="T511">
        <v>387654</v>
      </c>
      <c r="V511">
        <v>868166</v>
      </c>
      <c r="X511">
        <v>836536</v>
      </c>
      <c r="Z511">
        <v>31630</v>
      </c>
    </row>
    <row r="512" spans="2:26" hidden="1" x14ac:dyDescent="0.35">
      <c r="B512" t="s">
        <v>45</v>
      </c>
      <c r="C512" t="s">
        <v>46</v>
      </c>
      <c r="D512" s="1">
        <v>43070</v>
      </c>
      <c r="E512" t="s">
        <v>34</v>
      </c>
      <c r="F512" t="s">
        <v>35</v>
      </c>
      <c r="G512" t="s">
        <v>32</v>
      </c>
      <c r="H512">
        <v>19191</v>
      </c>
      <c r="J512">
        <v>0</v>
      </c>
      <c r="L512">
        <v>19191</v>
      </c>
      <c r="N512">
        <v>10740</v>
      </c>
      <c r="P512">
        <v>345</v>
      </c>
      <c r="R512">
        <v>11085</v>
      </c>
      <c r="T512">
        <v>380790</v>
      </c>
      <c r="V512">
        <v>850718</v>
      </c>
      <c r="X512">
        <v>819574</v>
      </c>
      <c r="Z512">
        <v>31144</v>
      </c>
    </row>
    <row r="513" spans="2:26" hidden="1" x14ac:dyDescent="0.35">
      <c r="B513" t="s">
        <v>45</v>
      </c>
      <c r="C513" t="s">
        <v>46</v>
      </c>
      <c r="D513" s="1">
        <v>43070</v>
      </c>
      <c r="E513" t="s">
        <v>34</v>
      </c>
      <c r="F513" t="s">
        <v>33</v>
      </c>
      <c r="G513" t="s">
        <v>34</v>
      </c>
      <c r="H513">
        <v>19191</v>
      </c>
      <c r="J513">
        <v>0</v>
      </c>
      <c r="L513">
        <v>19191</v>
      </c>
      <c r="N513">
        <v>10740</v>
      </c>
      <c r="P513">
        <v>345</v>
      </c>
      <c r="R513">
        <v>11085</v>
      </c>
      <c r="T513">
        <v>385082</v>
      </c>
      <c r="V513">
        <v>861955</v>
      </c>
      <c r="X513">
        <v>830270</v>
      </c>
      <c r="Z513">
        <v>31685</v>
      </c>
    </row>
    <row r="514" spans="2:26" hidden="1" x14ac:dyDescent="0.35">
      <c r="B514" t="s">
        <v>45</v>
      </c>
      <c r="C514" t="s">
        <v>46</v>
      </c>
      <c r="D514" s="1">
        <v>43101</v>
      </c>
      <c r="E514" t="s">
        <v>34</v>
      </c>
      <c r="F514" t="s">
        <v>35</v>
      </c>
      <c r="G514" t="s">
        <v>32</v>
      </c>
      <c r="H514">
        <v>22549</v>
      </c>
      <c r="J514">
        <v>0</v>
      </c>
      <c r="L514">
        <v>22549</v>
      </c>
      <c r="N514">
        <v>11951</v>
      </c>
      <c r="P514">
        <v>435</v>
      </c>
      <c r="R514">
        <v>12386</v>
      </c>
      <c r="T514">
        <v>378895</v>
      </c>
      <c r="V514">
        <v>842810</v>
      </c>
      <c r="X514">
        <v>811229</v>
      </c>
      <c r="Z514">
        <v>31581</v>
      </c>
    </row>
    <row r="515" spans="2:26" hidden="1" x14ac:dyDescent="0.35">
      <c r="B515" t="s">
        <v>45</v>
      </c>
      <c r="C515" t="s">
        <v>46</v>
      </c>
      <c r="D515" s="1">
        <v>43101</v>
      </c>
      <c r="E515" t="s">
        <v>34</v>
      </c>
      <c r="F515" t="s">
        <v>33</v>
      </c>
      <c r="G515" t="s">
        <v>34</v>
      </c>
      <c r="H515">
        <v>22549</v>
      </c>
      <c r="J515">
        <v>0</v>
      </c>
      <c r="L515">
        <v>22549</v>
      </c>
      <c r="N515">
        <v>11951</v>
      </c>
      <c r="P515">
        <v>435</v>
      </c>
      <c r="R515">
        <v>12386</v>
      </c>
      <c r="T515">
        <v>378895</v>
      </c>
      <c r="V515">
        <v>842810</v>
      </c>
      <c r="X515">
        <v>811229</v>
      </c>
      <c r="Z515">
        <v>31581</v>
      </c>
    </row>
    <row r="516" spans="2:26" hidden="1" x14ac:dyDescent="0.35">
      <c r="B516" t="s">
        <v>45</v>
      </c>
      <c r="C516" t="s">
        <v>46</v>
      </c>
      <c r="D516" s="1">
        <v>43132</v>
      </c>
      <c r="E516" t="s">
        <v>34</v>
      </c>
      <c r="F516" t="s">
        <v>35</v>
      </c>
      <c r="G516" t="s">
        <v>32</v>
      </c>
      <c r="H516">
        <v>0</v>
      </c>
      <c r="J516">
        <v>0</v>
      </c>
      <c r="L516">
        <v>0</v>
      </c>
      <c r="N516">
        <v>0</v>
      </c>
      <c r="P516">
        <v>0</v>
      </c>
      <c r="R516">
        <v>0</v>
      </c>
      <c r="T516">
        <v>379831</v>
      </c>
      <c r="V516">
        <v>842260</v>
      </c>
      <c r="X516">
        <v>810550</v>
      </c>
      <c r="Z516">
        <v>31710</v>
      </c>
    </row>
    <row r="517" spans="2:26" hidden="1" x14ac:dyDescent="0.35">
      <c r="B517" t="s">
        <v>45</v>
      </c>
      <c r="C517" t="s">
        <v>46</v>
      </c>
      <c r="D517" s="1">
        <v>43132</v>
      </c>
      <c r="E517" t="s">
        <v>34</v>
      </c>
      <c r="F517" t="s">
        <v>33</v>
      </c>
      <c r="G517" t="s">
        <v>34</v>
      </c>
      <c r="H517">
        <v>0</v>
      </c>
      <c r="J517">
        <v>0</v>
      </c>
      <c r="L517">
        <v>0</v>
      </c>
      <c r="N517">
        <v>0</v>
      </c>
      <c r="P517">
        <v>0</v>
      </c>
      <c r="R517">
        <v>0</v>
      </c>
      <c r="T517">
        <v>379831</v>
      </c>
      <c r="V517">
        <v>842260</v>
      </c>
      <c r="X517">
        <v>810550</v>
      </c>
      <c r="Z517">
        <v>31710</v>
      </c>
    </row>
    <row r="518" spans="2:26" hidden="1" x14ac:dyDescent="0.35">
      <c r="B518" t="s">
        <v>45</v>
      </c>
      <c r="C518" t="s">
        <v>46</v>
      </c>
      <c r="D518" s="1">
        <v>43160</v>
      </c>
      <c r="E518" t="s">
        <v>34</v>
      </c>
      <c r="F518" t="s">
        <v>35</v>
      </c>
      <c r="G518" t="s">
        <v>32</v>
      </c>
      <c r="H518">
        <v>19726</v>
      </c>
      <c r="J518">
        <v>0</v>
      </c>
      <c r="L518">
        <v>19726</v>
      </c>
      <c r="N518">
        <v>0</v>
      </c>
      <c r="P518">
        <v>0</v>
      </c>
      <c r="R518">
        <v>0</v>
      </c>
      <c r="T518">
        <v>380329</v>
      </c>
      <c r="V518">
        <v>841150</v>
      </c>
      <c r="X518">
        <v>809356</v>
      </c>
      <c r="Z518">
        <v>31794</v>
      </c>
    </row>
    <row r="519" spans="2:26" hidden="1" x14ac:dyDescent="0.35">
      <c r="B519" t="s">
        <v>45</v>
      </c>
      <c r="C519" t="s">
        <v>46</v>
      </c>
      <c r="D519" s="1">
        <v>43160</v>
      </c>
      <c r="E519" t="s">
        <v>34</v>
      </c>
      <c r="F519" t="s">
        <v>33</v>
      </c>
      <c r="G519" t="s">
        <v>34</v>
      </c>
      <c r="H519">
        <v>19726</v>
      </c>
      <c r="J519">
        <v>0</v>
      </c>
      <c r="L519">
        <v>19726</v>
      </c>
      <c r="N519">
        <v>0</v>
      </c>
      <c r="P519">
        <v>0</v>
      </c>
      <c r="R519">
        <v>0</v>
      </c>
      <c r="T519">
        <v>380329</v>
      </c>
      <c r="V519">
        <v>841150</v>
      </c>
      <c r="X519">
        <v>809356</v>
      </c>
      <c r="Z519">
        <v>31794</v>
      </c>
    </row>
    <row r="520" spans="2:26" hidden="1" x14ac:dyDescent="0.35">
      <c r="B520" t="s">
        <v>45</v>
      </c>
      <c r="C520" t="s">
        <v>46</v>
      </c>
      <c r="D520" s="1">
        <v>43191</v>
      </c>
      <c r="E520" t="s">
        <v>34</v>
      </c>
      <c r="F520" t="s">
        <v>35</v>
      </c>
      <c r="G520" t="s">
        <v>32</v>
      </c>
      <c r="H520">
        <v>19085</v>
      </c>
      <c r="J520">
        <v>0</v>
      </c>
      <c r="L520">
        <v>19085</v>
      </c>
      <c r="N520">
        <v>10787</v>
      </c>
      <c r="P520">
        <v>414</v>
      </c>
      <c r="R520">
        <v>11201</v>
      </c>
      <c r="T520">
        <v>384890</v>
      </c>
      <c r="V520">
        <v>849426</v>
      </c>
      <c r="X520">
        <v>817428</v>
      </c>
      <c r="Z520">
        <v>31998</v>
      </c>
    </row>
    <row r="521" spans="2:26" hidden="1" x14ac:dyDescent="0.35">
      <c r="B521" t="s">
        <v>45</v>
      </c>
      <c r="C521" t="s">
        <v>46</v>
      </c>
      <c r="D521" s="1">
        <v>43191</v>
      </c>
      <c r="E521" t="s">
        <v>34</v>
      </c>
      <c r="F521" t="s">
        <v>33</v>
      </c>
      <c r="G521" t="s">
        <v>34</v>
      </c>
      <c r="H521">
        <v>19085</v>
      </c>
      <c r="J521">
        <v>0</v>
      </c>
      <c r="L521">
        <v>19085</v>
      </c>
      <c r="N521">
        <v>10787</v>
      </c>
      <c r="P521">
        <v>414</v>
      </c>
      <c r="R521">
        <v>11201</v>
      </c>
      <c r="T521">
        <v>384890</v>
      </c>
      <c r="V521">
        <v>849426</v>
      </c>
      <c r="X521">
        <v>817428</v>
      </c>
      <c r="Z521">
        <v>31998</v>
      </c>
    </row>
    <row r="522" spans="2:26" hidden="1" x14ac:dyDescent="0.35">
      <c r="B522" t="s">
        <v>45</v>
      </c>
      <c r="C522" t="s">
        <v>46</v>
      </c>
      <c r="D522" s="1">
        <v>43221</v>
      </c>
      <c r="E522" t="s">
        <v>34</v>
      </c>
      <c r="F522" t="s">
        <v>35</v>
      </c>
      <c r="G522" t="s">
        <v>32</v>
      </c>
      <c r="H522">
        <v>18698</v>
      </c>
      <c r="J522">
        <v>0</v>
      </c>
      <c r="L522">
        <v>18698</v>
      </c>
      <c r="N522">
        <v>9689</v>
      </c>
      <c r="P522">
        <v>426</v>
      </c>
      <c r="R522">
        <v>10115</v>
      </c>
      <c r="T522">
        <v>384478</v>
      </c>
      <c r="V522">
        <v>845773</v>
      </c>
      <c r="X522">
        <v>814720</v>
      </c>
      <c r="Z522">
        <v>31053</v>
      </c>
    </row>
    <row r="523" spans="2:26" hidden="1" x14ac:dyDescent="0.35">
      <c r="B523" t="s">
        <v>45</v>
      </c>
      <c r="C523" t="s">
        <v>46</v>
      </c>
      <c r="D523" s="1">
        <v>43221</v>
      </c>
      <c r="E523" t="s">
        <v>34</v>
      </c>
      <c r="F523" t="s">
        <v>33</v>
      </c>
      <c r="G523" t="s">
        <v>34</v>
      </c>
      <c r="H523">
        <v>18698</v>
      </c>
      <c r="J523">
        <v>0</v>
      </c>
      <c r="L523">
        <v>18698</v>
      </c>
      <c r="N523">
        <v>9689</v>
      </c>
      <c r="P523">
        <v>426</v>
      </c>
      <c r="R523">
        <v>10115</v>
      </c>
      <c r="T523">
        <v>384478</v>
      </c>
      <c r="V523">
        <v>845773</v>
      </c>
      <c r="X523">
        <v>814720</v>
      </c>
      <c r="Z523">
        <v>31053</v>
      </c>
    </row>
    <row r="524" spans="2:26" hidden="1" x14ac:dyDescent="0.35">
      <c r="B524" t="s">
        <v>45</v>
      </c>
      <c r="C524" t="s">
        <v>46</v>
      </c>
      <c r="D524" s="1">
        <v>43252</v>
      </c>
      <c r="E524" t="s">
        <v>34</v>
      </c>
      <c r="F524" t="s">
        <v>35</v>
      </c>
      <c r="G524" t="s">
        <v>32</v>
      </c>
      <c r="H524">
        <v>18098</v>
      </c>
      <c r="J524">
        <v>0</v>
      </c>
      <c r="L524">
        <v>18098</v>
      </c>
      <c r="N524">
        <v>8842</v>
      </c>
      <c r="P524">
        <v>257</v>
      </c>
      <c r="R524">
        <v>9099</v>
      </c>
      <c r="T524">
        <v>383974</v>
      </c>
      <c r="V524">
        <v>841159</v>
      </c>
      <c r="X524">
        <v>809991</v>
      </c>
      <c r="Z524">
        <v>31168</v>
      </c>
    </row>
    <row r="525" spans="2:26" hidden="1" x14ac:dyDescent="0.35">
      <c r="B525" t="s">
        <v>45</v>
      </c>
      <c r="C525" t="s">
        <v>46</v>
      </c>
      <c r="D525" s="1">
        <v>43252</v>
      </c>
      <c r="E525" t="s">
        <v>34</v>
      </c>
      <c r="F525" t="s">
        <v>33</v>
      </c>
      <c r="G525" t="s">
        <v>34</v>
      </c>
      <c r="H525">
        <v>18098</v>
      </c>
      <c r="J525">
        <v>0</v>
      </c>
      <c r="L525">
        <v>18098</v>
      </c>
      <c r="N525">
        <v>8842</v>
      </c>
      <c r="P525">
        <v>257</v>
      </c>
      <c r="R525">
        <v>9099</v>
      </c>
      <c r="T525">
        <v>383974</v>
      </c>
      <c r="V525">
        <v>841159</v>
      </c>
      <c r="X525">
        <v>809991</v>
      </c>
      <c r="Z525">
        <v>31168</v>
      </c>
    </row>
    <row r="526" spans="2:26" hidden="1" x14ac:dyDescent="0.35">
      <c r="B526" t="s">
        <v>45</v>
      </c>
      <c r="C526" t="s">
        <v>46</v>
      </c>
      <c r="D526" s="1">
        <v>43282</v>
      </c>
      <c r="E526" t="s">
        <v>34</v>
      </c>
      <c r="F526" t="s">
        <v>35</v>
      </c>
      <c r="G526" t="s">
        <v>32</v>
      </c>
      <c r="H526">
        <v>19144</v>
      </c>
      <c r="J526">
        <v>0</v>
      </c>
      <c r="L526">
        <v>19144</v>
      </c>
      <c r="N526">
        <v>259839</v>
      </c>
      <c r="P526">
        <v>244</v>
      </c>
      <c r="R526">
        <v>260083</v>
      </c>
      <c r="T526">
        <v>384230</v>
      </c>
      <c r="V526">
        <v>839797</v>
      </c>
      <c r="X526">
        <v>808262</v>
      </c>
      <c r="Z526">
        <v>31535</v>
      </c>
    </row>
    <row r="527" spans="2:26" hidden="1" x14ac:dyDescent="0.35">
      <c r="B527" t="s">
        <v>45</v>
      </c>
      <c r="C527" t="s">
        <v>46</v>
      </c>
      <c r="D527" s="1">
        <v>43282</v>
      </c>
      <c r="E527" t="s">
        <v>34</v>
      </c>
      <c r="F527" t="s">
        <v>33</v>
      </c>
      <c r="G527" t="s">
        <v>34</v>
      </c>
      <c r="H527">
        <v>19144</v>
      </c>
      <c r="J527">
        <v>0</v>
      </c>
      <c r="L527">
        <v>19144</v>
      </c>
      <c r="N527">
        <v>259839</v>
      </c>
      <c r="P527">
        <v>244</v>
      </c>
      <c r="R527">
        <v>260083</v>
      </c>
      <c r="T527">
        <v>384230</v>
      </c>
      <c r="V527">
        <v>839797</v>
      </c>
      <c r="X527">
        <v>808262</v>
      </c>
      <c r="Z527">
        <v>31535</v>
      </c>
    </row>
    <row r="528" spans="2:26" hidden="1" x14ac:dyDescent="0.35">
      <c r="B528" t="s">
        <v>45</v>
      </c>
      <c r="C528" t="s">
        <v>46</v>
      </c>
      <c r="D528" s="1">
        <v>43313</v>
      </c>
      <c r="E528" t="s">
        <v>34</v>
      </c>
      <c r="F528" t="s">
        <v>35</v>
      </c>
      <c r="G528" t="s">
        <v>32</v>
      </c>
      <c r="H528">
        <v>21955</v>
      </c>
      <c r="J528">
        <v>0</v>
      </c>
      <c r="L528">
        <v>21955</v>
      </c>
      <c r="N528">
        <v>11615</v>
      </c>
      <c r="P528">
        <v>392</v>
      </c>
      <c r="R528">
        <v>12007</v>
      </c>
      <c r="T528">
        <v>383842</v>
      </c>
      <c r="V528">
        <v>835537</v>
      </c>
      <c r="X528">
        <v>804402</v>
      </c>
      <c r="Z528">
        <v>31135</v>
      </c>
    </row>
    <row r="529" spans="2:26" hidden="1" x14ac:dyDescent="0.35">
      <c r="B529" t="s">
        <v>45</v>
      </c>
      <c r="C529" t="s">
        <v>46</v>
      </c>
      <c r="D529" s="1">
        <v>43313</v>
      </c>
      <c r="E529" t="s">
        <v>34</v>
      </c>
      <c r="F529" t="s">
        <v>33</v>
      </c>
      <c r="G529" t="s">
        <v>34</v>
      </c>
      <c r="H529">
        <v>21955</v>
      </c>
      <c r="J529">
        <v>0</v>
      </c>
      <c r="L529">
        <v>21955</v>
      </c>
      <c r="N529">
        <v>11615</v>
      </c>
      <c r="P529">
        <v>392</v>
      </c>
      <c r="R529">
        <v>12007</v>
      </c>
      <c r="T529">
        <v>384508</v>
      </c>
      <c r="V529">
        <v>840382</v>
      </c>
      <c r="X529">
        <v>808583</v>
      </c>
      <c r="Z529">
        <v>31799</v>
      </c>
    </row>
    <row r="530" spans="2:26" hidden="1" x14ac:dyDescent="0.35">
      <c r="B530" t="s">
        <v>45</v>
      </c>
      <c r="C530" t="s">
        <v>46</v>
      </c>
      <c r="D530" s="1">
        <v>43344</v>
      </c>
      <c r="E530" t="s">
        <v>34</v>
      </c>
      <c r="F530" t="s">
        <v>35</v>
      </c>
      <c r="G530" t="s">
        <v>32</v>
      </c>
      <c r="H530">
        <v>13915</v>
      </c>
      <c r="J530">
        <v>0</v>
      </c>
      <c r="L530">
        <v>13915</v>
      </c>
      <c r="N530">
        <v>0</v>
      </c>
      <c r="P530">
        <v>0</v>
      </c>
      <c r="R530">
        <v>0</v>
      </c>
      <c r="T530">
        <v>381224</v>
      </c>
      <c r="V530">
        <v>824005</v>
      </c>
      <c r="X530">
        <v>793223</v>
      </c>
      <c r="Z530">
        <v>30782</v>
      </c>
    </row>
    <row r="531" spans="2:26" hidden="1" x14ac:dyDescent="0.35">
      <c r="B531" t="s">
        <v>45</v>
      </c>
      <c r="C531" t="s">
        <v>46</v>
      </c>
      <c r="D531" s="1">
        <v>43344</v>
      </c>
      <c r="E531" t="s">
        <v>34</v>
      </c>
      <c r="F531" t="s">
        <v>33</v>
      </c>
      <c r="G531" t="s">
        <v>34</v>
      </c>
      <c r="H531">
        <v>13915</v>
      </c>
      <c r="J531">
        <v>0</v>
      </c>
      <c r="L531">
        <v>13915</v>
      </c>
      <c r="N531">
        <v>0</v>
      </c>
      <c r="P531">
        <v>0</v>
      </c>
      <c r="R531">
        <v>0</v>
      </c>
      <c r="T531">
        <v>377650</v>
      </c>
      <c r="V531">
        <v>816144</v>
      </c>
      <c r="X531">
        <v>784671</v>
      </c>
      <c r="Z531">
        <v>31473</v>
      </c>
    </row>
    <row r="532" spans="2:26" hidden="1" x14ac:dyDescent="0.35">
      <c r="B532" t="s">
        <v>45</v>
      </c>
      <c r="C532" t="s">
        <v>46</v>
      </c>
      <c r="D532" s="1">
        <v>43374</v>
      </c>
      <c r="E532" t="s">
        <v>34</v>
      </c>
      <c r="F532" t="s">
        <v>35</v>
      </c>
      <c r="G532" t="s">
        <v>32</v>
      </c>
      <c r="H532">
        <v>20474</v>
      </c>
      <c r="J532">
        <v>0</v>
      </c>
      <c r="L532">
        <v>20474</v>
      </c>
      <c r="N532">
        <v>0</v>
      </c>
      <c r="P532">
        <v>0</v>
      </c>
      <c r="R532">
        <v>0</v>
      </c>
      <c r="T532">
        <v>377084</v>
      </c>
      <c r="V532">
        <v>810348</v>
      </c>
      <c r="X532">
        <v>779292</v>
      </c>
      <c r="Z532">
        <v>31056</v>
      </c>
    </row>
    <row r="533" spans="2:26" hidden="1" x14ac:dyDescent="0.35">
      <c r="B533" t="s">
        <v>45</v>
      </c>
      <c r="C533" t="s">
        <v>46</v>
      </c>
      <c r="D533" s="1">
        <v>43374</v>
      </c>
      <c r="E533" t="s">
        <v>34</v>
      </c>
      <c r="F533" t="s">
        <v>33</v>
      </c>
      <c r="G533" t="s">
        <v>34</v>
      </c>
      <c r="H533">
        <v>20474</v>
      </c>
      <c r="J533">
        <v>0</v>
      </c>
      <c r="L533">
        <v>20474</v>
      </c>
      <c r="N533">
        <v>0</v>
      </c>
      <c r="P533">
        <v>0</v>
      </c>
      <c r="R533">
        <v>0</v>
      </c>
      <c r="T533">
        <v>381727</v>
      </c>
      <c r="V533">
        <v>819894</v>
      </c>
      <c r="X533">
        <v>788177</v>
      </c>
      <c r="Z533">
        <v>31717</v>
      </c>
    </row>
    <row r="534" spans="2:26" hidden="1" x14ac:dyDescent="0.35">
      <c r="B534" t="s">
        <v>45</v>
      </c>
      <c r="C534" t="s">
        <v>46</v>
      </c>
      <c r="D534" s="1">
        <v>43405</v>
      </c>
      <c r="E534" t="s">
        <v>34</v>
      </c>
      <c r="F534" t="s">
        <v>35</v>
      </c>
      <c r="G534" t="s">
        <v>32</v>
      </c>
      <c r="H534">
        <v>28959</v>
      </c>
      <c r="J534">
        <v>0</v>
      </c>
      <c r="L534">
        <v>28959</v>
      </c>
      <c r="N534">
        <v>9491</v>
      </c>
      <c r="P534">
        <v>588</v>
      </c>
      <c r="R534">
        <v>10079</v>
      </c>
      <c r="T534">
        <v>372598</v>
      </c>
      <c r="V534">
        <v>799716</v>
      </c>
      <c r="X534">
        <v>768579</v>
      </c>
      <c r="Z534">
        <v>31137</v>
      </c>
    </row>
    <row r="535" spans="2:26" hidden="1" x14ac:dyDescent="0.35">
      <c r="B535" t="s">
        <v>45</v>
      </c>
      <c r="C535" t="s">
        <v>46</v>
      </c>
      <c r="D535" s="1">
        <v>43405</v>
      </c>
      <c r="E535" t="s">
        <v>34</v>
      </c>
      <c r="F535" t="s">
        <v>33</v>
      </c>
      <c r="G535" t="s">
        <v>34</v>
      </c>
      <c r="H535">
        <v>28959</v>
      </c>
      <c r="J535">
        <v>0</v>
      </c>
      <c r="L535">
        <v>28959</v>
      </c>
      <c r="N535">
        <v>9491</v>
      </c>
      <c r="P535">
        <v>588</v>
      </c>
      <c r="R535">
        <v>10079</v>
      </c>
      <c r="T535">
        <v>372307</v>
      </c>
      <c r="V535">
        <v>796053</v>
      </c>
      <c r="X535">
        <v>764096</v>
      </c>
      <c r="Z535">
        <v>31957</v>
      </c>
    </row>
    <row r="536" spans="2:26" hidden="1" x14ac:dyDescent="0.35">
      <c r="B536" t="s">
        <v>45</v>
      </c>
      <c r="C536" t="s">
        <v>46</v>
      </c>
      <c r="D536" s="1">
        <v>43435</v>
      </c>
      <c r="E536" t="s">
        <v>34</v>
      </c>
      <c r="F536" t="s">
        <v>35</v>
      </c>
      <c r="G536" t="s">
        <v>32</v>
      </c>
      <c r="H536">
        <v>28858</v>
      </c>
      <c r="J536">
        <v>0</v>
      </c>
      <c r="L536">
        <v>28858</v>
      </c>
      <c r="N536">
        <v>9506</v>
      </c>
      <c r="P536">
        <v>547</v>
      </c>
      <c r="R536">
        <v>10053</v>
      </c>
      <c r="T536">
        <v>365087</v>
      </c>
      <c r="V536">
        <v>781977</v>
      </c>
      <c r="X536">
        <v>751053</v>
      </c>
      <c r="Z536">
        <v>30924</v>
      </c>
    </row>
    <row r="537" spans="2:26" hidden="1" x14ac:dyDescent="0.35">
      <c r="B537" t="s">
        <v>45</v>
      </c>
      <c r="C537" t="s">
        <v>46</v>
      </c>
      <c r="D537" s="1">
        <v>43435</v>
      </c>
      <c r="E537" t="s">
        <v>34</v>
      </c>
      <c r="F537" t="s">
        <v>33</v>
      </c>
      <c r="G537" t="s">
        <v>34</v>
      </c>
      <c r="H537">
        <v>29159</v>
      </c>
      <c r="J537">
        <v>0</v>
      </c>
      <c r="L537">
        <v>29159</v>
      </c>
      <c r="N537">
        <v>9506</v>
      </c>
      <c r="P537">
        <v>547</v>
      </c>
      <c r="R537">
        <v>10053</v>
      </c>
      <c r="T537">
        <v>371954</v>
      </c>
      <c r="V537">
        <v>795700</v>
      </c>
      <c r="X537">
        <v>764096</v>
      </c>
      <c r="Z537">
        <v>31604</v>
      </c>
    </row>
    <row r="538" spans="2:26" hidden="1" x14ac:dyDescent="0.35">
      <c r="B538" t="s">
        <v>45</v>
      </c>
      <c r="C538" t="s">
        <v>46</v>
      </c>
      <c r="D538" s="1">
        <v>43466</v>
      </c>
      <c r="E538" t="s">
        <v>34</v>
      </c>
      <c r="F538" t="s">
        <v>35</v>
      </c>
      <c r="G538" t="s">
        <v>32</v>
      </c>
      <c r="H538">
        <v>22763</v>
      </c>
      <c r="J538">
        <v>0</v>
      </c>
      <c r="L538">
        <v>22763</v>
      </c>
      <c r="N538">
        <v>9516</v>
      </c>
      <c r="P538">
        <v>382</v>
      </c>
      <c r="R538">
        <v>9898</v>
      </c>
      <c r="T538">
        <v>369819</v>
      </c>
      <c r="V538">
        <v>790753</v>
      </c>
      <c r="X538">
        <v>760071</v>
      </c>
      <c r="Z538">
        <v>30682</v>
      </c>
    </row>
    <row r="539" spans="2:26" hidden="1" x14ac:dyDescent="0.35">
      <c r="B539" t="s">
        <v>45</v>
      </c>
      <c r="C539" t="s">
        <v>46</v>
      </c>
      <c r="D539" s="1">
        <v>43466</v>
      </c>
      <c r="E539" t="s">
        <v>34</v>
      </c>
      <c r="F539" t="s">
        <v>33</v>
      </c>
      <c r="G539" t="s">
        <v>34</v>
      </c>
      <c r="H539">
        <v>22763</v>
      </c>
      <c r="J539">
        <v>0</v>
      </c>
      <c r="L539">
        <v>22763</v>
      </c>
      <c r="N539">
        <v>9516</v>
      </c>
      <c r="P539">
        <v>382</v>
      </c>
      <c r="R539">
        <v>9898</v>
      </c>
      <c r="T539">
        <v>370923</v>
      </c>
      <c r="V539">
        <v>791648</v>
      </c>
      <c r="X539">
        <v>759851</v>
      </c>
      <c r="Z539">
        <v>31797</v>
      </c>
    </row>
    <row r="540" spans="2:26" hidden="1" x14ac:dyDescent="0.35">
      <c r="B540" t="s">
        <v>45</v>
      </c>
      <c r="C540" t="s">
        <v>46</v>
      </c>
      <c r="D540" s="1">
        <v>43497</v>
      </c>
      <c r="E540" t="s">
        <v>34</v>
      </c>
      <c r="F540" t="s">
        <v>35</v>
      </c>
      <c r="G540" t="s">
        <v>32</v>
      </c>
      <c r="H540">
        <v>19542</v>
      </c>
      <c r="J540">
        <v>0</v>
      </c>
      <c r="L540">
        <v>19542</v>
      </c>
      <c r="N540">
        <v>7758</v>
      </c>
      <c r="P540">
        <v>303</v>
      </c>
      <c r="R540">
        <v>8061</v>
      </c>
      <c r="T540">
        <v>363300</v>
      </c>
      <c r="V540">
        <v>775948</v>
      </c>
      <c r="X540">
        <v>744596</v>
      </c>
      <c r="Z540">
        <v>31352</v>
      </c>
    </row>
    <row r="541" spans="2:26" hidden="1" x14ac:dyDescent="0.35">
      <c r="B541" t="s">
        <v>45</v>
      </c>
      <c r="C541" t="s">
        <v>46</v>
      </c>
      <c r="D541" s="1">
        <v>43497</v>
      </c>
      <c r="E541" t="s">
        <v>34</v>
      </c>
      <c r="F541" t="s">
        <v>33</v>
      </c>
      <c r="G541" t="s">
        <v>34</v>
      </c>
      <c r="H541">
        <v>19769</v>
      </c>
      <c r="J541">
        <v>0</v>
      </c>
      <c r="L541">
        <v>19769</v>
      </c>
      <c r="N541">
        <v>7758</v>
      </c>
      <c r="P541">
        <v>303</v>
      </c>
      <c r="R541">
        <v>8061</v>
      </c>
      <c r="T541">
        <v>371051</v>
      </c>
      <c r="V541">
        <v>790831</v>
      </c>
      <c r="X541">
        <v>758722</v>
      </c>
      <c r="Z541">
        <v>32109</v>
      </c>
    </row>
    <row r="542" spans="2:26" hidden="1" x14ac:dyDescent="0.35">
      <c r="B542" t="s">
        <v>45</v>
      </c>
      <c r="C542" t="s">
        <v>46</v>
      </c>
      <c r="D542" s="1">
        <v>43525</v>
      </c>
      <c r="E542" t="s">
        <v>34</v>
      </c>
      <c r="F542" t="s">
        <v>35</v>
      </c>
      <c r="G542" t="s">
        <v>32</v>
      </c>
      <c r="H542">
        <v>20209</v>
      </c>
      <c r="J542">
        <v>0</v>
      </c>
      <c r="L542">
        <v>20209</v>
      </c>
      <c r="N542">
        <v>7885</v>
      </c>
      <c r="P542">
        <v>328</v>
      </c>
      <c r="R542">
        <v>8213</v>
      </c>
      <c r="T542">
        <v>367502</v>
      </c>
      <c r="V542">
        <v>783207</v>
      </c>
      <c r="X542">
        <v>751488</v>
      </c>
      <c r="Z542">
        <v>31719</v>
      </c>
    </row>
    <row r="543" spans="2:26" hidden="1" x14ac:dyDescent="0.35">
      <c r="B543" t="s">
        <v>45</v>
      </c>
      <c r="C543" t="s">
        <v>46</v>
      </c>
      <c r="D543" s="1">
        <v>43525</v>
      </c>
      <c r="E543" t="s">
        <v>34</v>
      </c>
      <c r="F543" t="s">
        <v>33</v>
      </c>
      <c r="G543" t="s">
        <v>34</v>
      </c>
      <c r="H543">
        <v>20328</v>
      </c>
      <c r="J543">
        <v>0</v>
      </c>
      <c r="L543">
        <v>20328</v>
      </c>
      <c r="N543">
        <v>9410</v>
      </c>
      <c r="P543">
        <v>444</v>
      </c>
      <c r="R543">
        <v>9854</v>
      </c>
      <c r="T543">
        <v>372234</v>
      </c>
      <c r="V543">
        <v>793914</v>
      </c>
      <c r="X543">
        <v>761756</v>
      </c>
      <c r="Z543">
        <v>32158</v>
      </c>
    </row>
    <row r="544" spans="2:26" hidden="1" x14ac:dyDescent="0.35">
      <c r="B544" t="s">
        <v>45</v>
      </c>
      <c r="C544" t="s">
        <v>46</v>
      </c>
      <c r="D544" s="1">
        <v>43556</v>
      </c>
      <c r="E544" t="s">
        <v>34</v>
      </c>
      <c r="F544" t="s">
        <v>35</v>
      </c>
      <c r="G544" t="s">
        <v>32</v>
      </c>
      <c r="H544">
        <v>21842</v>
      </c>
      <c r="J544">
        <v>0</v>
      </c>
      <c r="L544">
        <v>21842</v>
      </c>
      <c r="N544">
        <v>9453</v>
      </c>
      <c r="P544">
        <v>406</v>
      </c>
      <c r="R544">
        <v>9859</v>
      </c>
      <c r="T544">
        <v>370519</v>
      </c>
      <c r="V544">
        <v>789201</v>
      </c>
      <c r="X544">
        <v>756350</v>
      </c>
      <c r="Z544">
        <v>32851</v>
      </c>
    </row>
    <row r="545" spans="2:26" hidden="1" x14ac:dyDescent="0.35">
      <c r="B545" t="s">
        <v>45</v>
      </c>
      <c r="C545" t="s">
        <v>46</v>
      </c>
      <c r="D545" s="1">
        <v>43556</v>
      </c>
      <c r="E545" t="s">
        <v>34</v>
      </c>
      <c r="F545" t="s">
        <v>33</v>
      </c>
      <c r="G545" t="s">
        <v>34</v>
      </c>
      <c r="H545">
        <v>21996</v>
      </c>
      <c r="J545">
        <v>0</v>
      </c>
      <c r="L545">
        <v>21996</v>
      </c>
      <c r="N545">
        <v>9452</v>
      </c>
      <c r="P545">
        <v>407</v>
      </c>
      <c r="R545">
        <v>9859</v>
      </c>
      <c r="T545">
        <v>374587</v>
      </c>
      <c r="V545">
        <v>798105</v>
      </c>
      <c r="X545">
        <v>765254</v>
      </c>
      <c r="Z545">
        <v>32851</v>
      </c>
    </row>
    <row r="546" spans="2:26" hidden="1" x14ac:dyDescent="0.35">
      <c r="B546" t="s">
        <v>45</v>
      </c>
      <c r="C546" t="s">
        <v>46</v>
      </c>
      <c r="D546" s="1">
        <v>43586</v>
      </c>
      <c r="E546" t="s">
        <v>34</v>
      </c>
      <c r="F546" t="s">
        <v>35</v>
      </c>
      <c r="G546" t="s">
        <v>32</v>
      </c>
      <c r="H546">
        <v>20514</v>
      </c>
      <c r="J546">
        <v>0</v>
      </c>
      <c r="L546">
        <v>20514</v>
      </c>
      <c r="N546">
        <v>8713</v>
      </c>
      <c r="P546">
        <v>377</v>
      </c>
      <c r="R546">
        <v>9090</v>
      </c>
      <c r="T546">
        <v>365462</v>
      </c>
      <c r="V546">
        <v>781493</v>
      </c>
      <c r="X546">
        <v>749653</v>
      </c>
      <c r="Z546">
        <v>31840</v>
      </c>
    </row>
    <row r="547" spans="2:26" hidden="1" x14ac:dyDescent="0.35">
      <c r="B547" t="s">
        <v>45</v>
      </c>
      <c r="C547" t="s">
        <v>46</v>
      </c>
      <c r="D547" s="1">
        <v>43586</v>
      </c>
      <c r="E547" t="s">
        <v>34</v>
      </c>
      <c r="F547" t="s">
        <v>33</v>
      </c>
      <c r="G547" t="s">
        <v>34</v>
      </c>
      <c r="H547">
        <v>20625</v>
      </c>
      <c r="J547">
        <v>0</v>
      </c>
      <c r="L547">
        <v>20625</v>
      </c>
      <c r="N547">
        <v>8729</v>
      </c>
      <c r="P547">
        <v>361</v>
      </c>
      <c r="R547">
        <v>9090</v>
      </c>
      <c r="T547">
        <v>372110</v>
      </c>
      <c r="V547">
        <v>795017</v>
      </c>
      <c r="X547">
        <v>762210</v>
      </c>
      <c r="Z547">
        <v>32807</v>
      </c>
    </row>
    <row r="548" spans="2:26" hidden="1" x14ac:dyDescent="0.35">
      <c r="B548" t="s">
        <v>45</v>
      </c>
      <c r="C548" t="s">
        <v>46</v>
      </c>
      <c r="D548" s="1">
        <v>43617</v>
      </c>
      <c r="E548" t="s">
        <v>34</v>
      </c>
      <c r="F548" t="s">
        <v>35</v>
      </c>
      <c r="G548" t="s">
        <v>32</v>
      </c>
      <c r="H548">
        <v>18968</v>
      </c>
      <c r="J548">
        <v>0</v>
      </c>
      <c r="L548">
        <v>18968</v>
      </c>
      <c r="N548">
        <v>8381</v>
      </c>
      <c r="P548">
        <v>327</v>
      </c>
      <c r="R548">
        <v>8708</v>
      </c>
      <c r="T548">
        <v>366607</v>
      </c>
      <c r="V548">
        <v>784372</v>
      </c>
      <c r="X548">
        <v>752206</v>
      </c>
      <c r="Z548">
        <v>32166</v>
      </c>
    </row>
    <row r="549" spans="2:26" hidden="1" x14ac:dyDescent="0.35">
      <c r="B549" t="s">
        <v>45</v>
      </c>
      <c r="C549" t="s">
        <v>46</v>
      </c>
      <c r="D549" s="1">
        <v>43617</v>
      </c>
      <c r="E549" t="s">
        <v>34</v>
      </c>
      <c r="F549" t="s">
        <v>33</v>
      </c>
      <c r="G549" t="s">
        <v>34</v>
      </c>
      <c r="H549">
        <v>19135</v>
      </c>
      <c r="J549">
        <v>0</v>
      </c>
      <c r="L549">
        <v>19135</v>
      </c>
      <c r="N549">
        <v>8381</v>
      </c>
      <c r="P549">
        <v>327</v>
      </c>
      <c r="R549">
        <v>8708</v>
      </c>
      <c r="T549">
        <v>371513</v>
      </c>
      <c r="V549">
        <v>794025</v>
      </c>
      <c r="X549">
        <v>761140</v>
      </c>
      <c r="Z549">
        <v>32885</v>
      </c>
    </row>
    <row r="550" spans="2:26" hidden="1" x14ac:dyDescent="0.35">
      <c r="B550" t="s">
        <v>45</v>
      </c>
      <c r="C550" t="s">
        <v>46</v>
      </c>
      <c r="D550" s="1">
        <v>43647</v>
      </c>
      <c r="E550" t="s">
        <v>34</v>
      </c>
      <c r="F550" t="s">
        <v>35</v>
      </c>
      <c r="G550" t="s">
        <v>32</v>
      </c>
      <c r="H550">
        <v>21294</v>
      </c>
      <c r="J550">
        <v>0</v>
      </c>
      <c r="L550">
        <v>21294</v>
      </c>
      <c r="N550">
        <v>9909</v>
      </c>
      <c r="P550">
        <v>330</v>
      </c>
      <c r="R550">
        <v>10239</v>
      </c>
      <c r="T550">
        <v>368516</v>
      </c>
      <c r="V550">
        <v>788398</v>
      </c>
      <c r="X550">
        <v>756373</v>
      </c>
      <c r="Z550">
        <v>32025</v>
      </c>
    </row>
    <row r="551" spans="2:26" hidden="1" x14ac:dyDescent="0.35">
      <c r="B551" t="s">
        <v>45</v>
      </c>
      <c r="C551" t="s">
        <v>46</v>
      </c>
      <c r="D551" s="1">
        <v>43647</v>
      </c>
      <c r="E551" t="s">
        <v>34</v>
      </c>
      <c r="F551" t="s">
        <v>33</v>
      </c>
      <c r="G551" t="s">
        <v>34</v>
      </c>
      <c r="H551">
        <v>21294</v>
      </c>
      <c r="J551">
        <v>0</v>
      </c>
      <c r="L551">
        <v>21294</v>
      </c>
      <c r="N551">
        <v>9909</v>
      </c>
      <c r="P551">
        <v>330</v>
      </c>
      <c r="R551">
        <v>10239</v>
      </c>
      <c r="T551">
        <v>373504</v>
      </c>
      <c r="V551">
        <v>798044</v>
      </c>
      <c r="X551">
        <v>765363</v>
      </c>
      <c r="Z551">
        <v>32681</v>
      </c>
    </row>
    <row r="552" spans="2:26" hidden="1" x14ac:dyDescent="0.35">
      <c r="B552" t="s">
        <v>45</v>
      </c>
      <c r="C552" t="s">
        <v>46</v>
      </c>
      <c r="D552" s="1">
        <v>43678</v>
      </c>
      <c r="E552" t="s">
        <v>34</v>
      </c>
      <c r="F552" t="s">
        <v>35</v>
      </c>
      <c r="G552" t="s">
        <v>32</v>
      </c>
      <c r="H552">
        <v>21657</v>
      </c>
      <c r="J552">
        <v>0</v>
      </c>
      <c r="L552">
        <v>21657</v>
      </c>
      <c r="N552">
        <v>15822</v>
      </c>
      <c r="P552">
        <v>1008</v>
      </c>
      <c r="R552">
        <v>16830</v>
      </c>
      <c r="T552">
        <v>368319</v>
      </c>
      <c r="V552">
        <v>789087</v>
      </c>
      <c r="X552">
        <v>756754</v>
      </c>
      <c r="Z552">
        <v>32333</v>
      </c>
    </row>
    <row r="553" spans="2:26" hidden="1" x14ac:dyDescent="0.35">
      <c r="B553" t="s">
        <v>45</v>
      </c>
      <c r="C553" t="s">
        <v>46</v>
      </c>
      <c r="D553" s="1">
        <v>43678</v>
      </c>
      <c r="E553" t="s">
        <v>34</v>
      </c>
      <c r="F553" t="s">
        <v>33</v>
      </c>
      <c r="G553" t="s">
        <v>34</v>
      </c>
      <c r="H553">
        <v>21808</v>
      </c>
      <c r="J553">
        <v>0</v>
      </c>
      <c r="L553">
        <v>21808</v>
      </c>
      <c r="N553">
        <v>15822</v>
      </c>
      <c r="P553">
        <v>1008</v>
      </c>
      <c r="R553">
        <v>16830</v>
      </c>
      <c r="T553">
        <v>373473</v>
      </c>
      <c r="V553">
        <v>798839</v>
      </c>
      <c r="X553">
        <v>765950</v>
      </c>
      <c r="Z553">
        <v>32889</v>
      </c>
    </row>
    <row r="554" spans="2:26" hidden="1" x14ac:dyDescent="0.35">
      <c r="B554" t="s">
        <v>45</v>
      </c>
      <c r="C554" t="s">
        <v>46</v>
      </c>
      <c r="D554" s="1">
        <v>43709</v>
      </c>
      <c r="E554" t="s">
        <v>34</v>
      </c>
      <c r="F554" t="s">
        <v>35</v>
      </c>
      <c r="G554" t="s">
        <v>32</v>
      </c>
      <c r="H554">
        <v>19576</v>
      </c>
      <c r="J554">
        <v>0</v>
      </c>
      <c r="L554">
        <v>19576</v>
      </c>
      <c r="N554">
        <v>12078</v>
      </c>
      <c r="P554">
        <v>787</v>
      </c>
      <c r="R554">
        <v>12865</v>
      </c>
      <c r="T554">
        <v>368627</v>
      </c>
      <c r="V554">
        <v>790426</v>
      </c>
      <c r="X554">
        <v>758081</v>
      </c>
      <c r="Z554">
        <v>32345</v>
      </c>
    </row>
    <row r="555" spans="2:26" hidden="1" x14ac:dyDescent="0.35">
      <c r="B555" t="s">
        <v>45</v>
      </c>
      <c r="C555" t="s">
        <v>46</v>
      </c>
      <c r="D555" s="1">
        <v>43709</v>
      </c>
      <c r="E555" t="s">
        <v>34</v>
      </c>
      <c r="F555" t="s">
        <v>33</v>
      </c>
      <c r="G555" t="s">
        <v>34</v>
      </c>
      <c r="H555">
        <v>19790</v>
      </c>
      <c r="J555">
        <v>0</v>
      </c>
      <c r="L555">
        <v>19790</v>
      </c>
      <c r="N555">
        <v>12078</v>
      </c>
      <c r="P555">
        <v>787</v>
      </c>
      <c r="R555">
        <v>12865</v>
      </c>
      <c r="T555">
        <v>373675</v>
      </c>
      <c r="V555">
        <v>800799</v>
      </c>
      <c r="X555">
        <v>768672</v>
      </c>
      <c r="Z555">
        <v>32127</v>
      </c>
    </row>
    <row r="556" spans="2:26" hidden="1" x14ac:dyDescent="0.35">
      <c r="B556" t="s">
        <v>45</v>
      </c>
      <c r="C556" t="s">
        <v>46</v>
      </c>
      <c r="D556" s="1">
        <v>43739</v>
      </c>
      <c r="E556" t="s">
        <v>34</v>
      </c>
      <c r="F556" t="s">
        <v>35</v>
      </c>
      <c r="G556" t="s">
        <v>32</v>
      </c>
      <c r="H556">
        <v>21080</v>
      </c>
      <c r="J556">
        <v>0</v>
      </c>
      <c r="L556">
        <v>21080</v>
      </c>
      <c r="N556">
        <v>16829</v>
      </c>
      <c r="P556">
        <v>1271</v>
      </c>
      <c r="R556">
        <v>18100</v>
      </c>
      <c r="T556">
        <v>369928</v>
      </c>
      <c r="V556">
        <v>793641</v>
      </c>
      <c r="X556">
        <v>761041</v>
      </c>
      <c r="Z556">
        <v>32600</v>
      </c>
    </row>
    <row r="557" spans="2:26" hidden="1" x14ac:dyDescent="0.35">
      <c r="B557" t="s">
        <v>45</v>
      </c>
      <c r="C557" t="s">
        <v>46</v>
      </c>
      <c r="D557" s="1">
        <v>43739</v>
      </c>
      <c r="E557" t="s">
        <v>34</v>
      </c>
      <c r="F557" t="s">
        <v>33</v>
      </c>
      <c r="G557" t="s">
        <v>34</v>
      </c>
      <c r="H557">
        <v>21241</v>
      </c>
      <c r="J557">
        <v>0</v>
      </c>
      <c r="L557">
        <v>21241</v>
      </c>
      <c r="N557">
        <v>26461</v>
      </c>
      <c r="P557">
        <v>2352</v>
      </c>
      <c r="R557">
        <v>28813</v>
      </c>
      <c r="T557">
        <v>375726</v>
      </c>
      <c r="V557">
        <v>804662</v>
      </c>
      <c r="X557">
        <v>771346</v>
      </c>
      <c r="Z557">
        <v>33316</v>
      </c>
    </row>
    <row r="558" spans="2:26" hidden="1" x14ac:dyDescent="0.35">
      <c r="B558" t="s">
        <v>45</v>
      </c>
      <c r="C558" t="s">
        <v>46</v>
      </c>
      <c r="D558" s="1">
        <v>43770</v>
      </c>
      <c r="E558" t="s">
        <v>34</v>
      </c>
      <c r="F558" t="s">
        <v>35</v>
      </c>
      <c r="G558" t="s">
        <v>32</v>
      </c>
      <c r="H558">
        <v>28291</v>
      </c>
      <c r="J558">
        <v>0</v>
      </c>
      <c r="L558">
        <v>28291</v>
      </c>
      <c r="N558">
        <v>12450</v>
      </c>
      <c r="P558">
        <v>1081</v>
      </c>
      <c r="R558">
        <v>13531</v>
      </c>
      <c r="T558">
        <v>369383</v>
      </c>
      <c r="V558">
        <v>793888</v>
      </c>
      <c r="X558">
        <v>760825</v>
      </c>
      <c r="Z558">
        <v>33063</v>
      </c>
    </row>
    <row r="559" spans="2:26" hidden="1" x14ac:dyDescent="0.35">
      <c r="B559" t="s">
        <v>45</v>
      </c>
      <c r="C559" t="s">
        <v>46</v>
      </c>
      <c r="D559" s="1">
        <v>43770</v>
      </c>
      <c r="E559" t="s">
        <v>34</v>
      </c>
      <c r="F559" t="s">
        <v>33</v>
      </c>
      <c r="G559" t="s">
        <v>34</v>
      </c>
      <c r="H559">
        <v>28421</v>
      </c>
      <c r="J559">
        <v>0</v>
      </c>
      <c r="L559">
        <v>28421</v>
      </c>
      <c r="N559">
        <v>12594</v>
      </c>
      <c r="P559">
        <v>1109</v>
      </c>
      <c r="R559">
        <v>13703</v>
      </c>
      <c r="T559">
        <v>375159</v>
      </c>
      <c r="V559">
        <v>802473</v>
      </c>
      <c r="X559">
        <v>768872</v>
      </c>
      <c r="Z559">
        <v>33601</v>
      </c>
    </row>
    <row r="560" spans="2:26" hidden="1" x14ac:dyDescent="0.35">
      <c r="B560" t="s">
        <v>45</v>
      </c>
      <c r="C560" t="s">
        <v>46</v>
      </c>
      <c r="D560" s="1">
        <v>43800</v>
      </c>
      <c r="E560" t="s">
        <v>34</v>
      </c>
      <c r="F560" t="s">
        <v>35</v>
      </c>
      <c r="G560" t="s">
        <v>32</v>
      </c>
      <c r="H560">
        <v>30707</v>
      </c>
      <c r="J560">
        <v>0</v>
      </c>
      <c r="L560">
        <v>30707</v>
      </c>
      <c r="N560">
        <v>14941</v>
      </c>
      <c r="P560">
        <v>1367</v>
      </c>
      <c r="R560">
        <v>16308</v>
      </c>
      <c r="T560">
        <v>370513</v>
      </c>
      <c r="V560">
        <v>794226</v>
      </c>
      <c r="X560">
        <v>761041</v>
      </c>
      <c r="Z560">
        <v>33185</v>
      </c>
    </row>
    <row r="561" spans="2:26" hidden="1" x14ac:dyDescent="0.35">
      <c r="B561" t="s">
        <v>45</v>
      </c>
      <c r="C561" t="s">
        <v>46</v>
      </c>
      <c r="D561" s="1">
        <v>43800</v>
      </c>
      <c r="E561" t="s">
        <v>34</v>
      </c>
      <c r="F561" t="s">
        <v>33</v>
      </c>
      <c r="G561" t="s">
        <v>34</v>
      </c>
      <c r="H561">
        <v>30851</v>
      </c>
      <c r="J561">
        <v>0</v>
      </c>
      <c r="L561">
        <v>30851</v>
      </c>
      <c r="N561">
        <v>14941</v>
      </c>
      <c r="P561">
        <v>1367</v>
      </c>
      <c r="R561">
        <v>16308</v>
      </c>
      <c r="T561">
        <v>375123</v>
      </c>
      <c r="V561">
        <v>811360</v>
      </c>
      <c r="X561">
        <v>777252</v>
      </c>
      <c r="Z561">
        <v>34108</v>
      </c>
    </row>
    <row r="562" spans="2:26" hidden="1" x14ac:dyDescent="0.35">
      <c r="B562" t="s">
        <v>45</v>
      </c>
      <c r="C562" t="s">
        <v>46</v>
      </c>
      <c r="D562" s="1">
        <v>43831</v>
      </c>
      <c r="E562" t="s">
        <v>34</v>
      </c>
      <c r="F562" t="s">
        <v>35</v>
      </c>
      <c r="G562" t="s">
        <v>32</v>
      </c>
      <c r="H562">
        <v>22668</v>
      </c>
      <c r="J562">
        <v>0</v>
      </c>
      <c r="L562">
        <v>22668</v>
      </c>
      <c r="N562">
        <v>15173</v>
      </c>
      <c r="P562">
        <v>1264</v>
      </c>
      <c r="R562">
        <v>16437</v>
      </c>
      <c r="T562">
        <v>367852</v>
      </c>
      <c r="V562">
        <v>797935</v>
      </c>
      <c r="X562">
        <v>764647</v>
      </c>
      <c r="Z562">
        <v>33288</v>
      </c>
    </row>
    <row r="563" spans="2:26" hidden="1" x14ac:dyDescent="0.35">
      <c r="B563" t="s">
        <v>45</v>
      </c>
      <c r="C563" t="s">
        <v>46</v>
      </c>
      <c r="D563" s="1">
        <v>43831</v>
      </c>
      <c r="E563" t="s">
        <v>34</v>
      </c>
      <c r="F563" t="s">
        <v>33</v>
      </c>
      <c r="G563" t="s">
        <v>34</v>
      </c>
      <c r="H563">
        <v>22830</v>
      </c>
      <c r="J563">
        <v>0</v>
      </c>
      <c r="L563">
        <v>22830</v>
      </c>
      <c r="N563">
        <v>15173</v>
      </c>
      <c r="P563">
        <v>1264</v>
      </c>
      <c r="R563">
        <v>16437</v>
      </c>
      <c r="T563">
        <v>373710</v>
      </c>
      <c r="V563">
        <v>808905</v>
      </c>
      <c r="X563">
        <v>774939</v>
      </c>
      <c r="Z563">
        <v>33966</v>
      </c>
    </row>
    <row r="564" spans="2:26" hidden="1" x14ac:dyDescent="0.35">
      <c r="B564" t="s">
        <v>45</v>
      </c>
      <c r="C564" t="s">
        <v>46</v>
      </c>
      <c r="D564" s="1">
        <v>43862</v>
      </c>
      <c r="E564" t="s">
        <v>34</v>
      </c>
      <c r="F564" t="s">
        <v>35</v>
      </c>
      <c r="G564" t="s">
        <v>32</v>
      </c>
      <c r="H564">
        <v>19138</v>
      </c>
      <c r="J564">
        <v>0</v>
      </c>
      <c r="L564">
        <v>19138</v>
      </c>
      <c r="N564">
        <v>18427</v>
      </c>
      <c r="P564">
        <v>1064</v>
      </c>
      <c r="R564">
        <v>19491</v>
      </c>
      <c r="T564">
        <v>365727</v>
      </c>
      <c r="V564">
        <v>793126</v>
      </c>
      <c r="X564">
        <v>759960</v>
      </c>
      <c r="Z564">
        <v>33166</v>
      </c>
    </row>
    <row r="565" spans="2:26" hidden="1" x14ac:dyDescent="0.35">
      <c r="B565" t="s">
        <v>45</v>
      </c>
      <c r="C565" t="s">
        <v>46</v>
      </c>
      <c r="D565" s="1">
        <v>43862</v>
      </c>
      <c r="E565" t="s">
        <v>34</v>
      </c>
      <c r="F565" t="s">
        <v>33</v>
      </c>
      <c r="G565" t="s">
        <v>34</v>
      </c>
      <c r="H565">
        <v>19260</v>
      </c>
      <c r="J565">
        <v>0</v>
      </c>
      <c r="L565">
        <v>19260</v>
      </c>
      <c r="N565">
        <v>18427</v>
      </c>
      <c r="P565">
        <v>1064</v>
      </c>
      <c r="R565">
        <v>19491</v>
      </c>
      <c r="T565">
        <v>370840</v>
      </c>
      <c r="V565">
        <v>802939</v>
      </c>
      <c r="X565">
        <v>769245</v>
      </c>
      <c r="Z565">
        <v>33694</v>
      </c>
    </row>
    <row r="566" spans="2:26" hidden="1" x14ac:dyDescent="0.35">
      <c r="B566" t="s">
        <v>45</v>
      </c>
      <c r="C566" t="s">
        <v>46</v>
      </c>
      <c r="D566" s="1">
        <v>43891</v>
      </c>
      <c r="E566" t="s">
        <v>34</v>
      </c>
      <c r="F566" t="s">
        <v>35</v>
      </c>
      <c r="G566" t="s">
        <v>32</v>
      </c>
      <c r="H566">
        <v>19391</v>
      </c>
      <c r="J566">
        <v>0</v>
      </c>
      <c r="L566">
        <v>19391</v>
      </c>
      <c r="N566">
        <v>12971</v>
      </c>
      <c r="P566">
        <v>933</v>
      </c>
      <c r="R566">
        <v>13904</v>
      </c>
      <c r="T566">
        <v>364835</v>
      </c>
      <c r="V566">
        <v>791488</v>
      </c>
      <c r="X566">
        <v>757794</v>
      </c>
      <c r="Z566">
        <v>33694</v>
      </c>
    </row>
    <row r="567" spans="2:26" hidden="1" x14ac:dyDescent="0.35">
      <c r="B567" t="s">
        <v>45</v>
      </c>
      <c r="C567" t="s">
        <v>46</v>
      </c>
      <c r="D567" s="1">
        <v>43891</v>
      </c>
      <c r="E567" t="s">
        <v>34</v>
      </c>
      <c r="F567" t="s">
        <v>33</v>
      </c>
      <c r="G567" t="s">
        <v>34</v>
      </c>
      <c r="H567">
        <v>19615</v>
      </c>
      <c r="J567">
        <v>0</v>
      </c>
      <c r="L567">
        <v>19615</v>
      </c>
      <c r="N567">
        <v>12944</v>
      </c>
      <c r="P567">
        <v>929</v>
      </c>
      <c r="R567">
        <v>13873</v>
      </c>
      <c r="T567">
        <v>368735</v>
      </c>
      <c r="V567">
        <v>799896</v>
      </c>
      <c r="X567">
        <v>766706</v>
      </c>
      <c r="Z567">
        <v>33190</v>
      </c>
    </row>
    <row r="568" spans="2:26" hidden="1" x14ac:dyDescent="0.35">
      <c r="B568" t="s">
        <v>45</v>
      </c>
      <c r="C568" t="s">
        <v>46</v>
      </c>
      <c r="D568" s="1">
        <v>43922</v>
      </c>
      <c r="E568" t="s">
        <v>34</v>
      </c>
      <c r="F568" t="s">
        <v>35</v>
      </c>
      <c r="G568" t="s">
        <v>32</v>
      </c>
      <c r="H568">
        <v>17616</v>
      </c>
      <c r="J568">
        <v>0</v>
      </c>
      <c r="L568">
        <v>17616</v>
      </c>
      <c r="N568">
        <v>13622</v>
      </c>
      <c r="P568">
        <v>866</v>
      </c>
      <c r="R568">
        <v>14488</v>
      </c>
      <c r="T568">
        <v>367766</v>
      </c>
      <c r="V568">
        <v>801314</v>
      </c>
      <c r="X568">
        <v>768057</v>
      </c>
      <c r="Z568">
        <v>33257</v>
      </c>
    </row>
    <row r="569" spans="2:26" hidden="1" x14ac:dyDescent="0.35">
      <c r="B569" t="s">
        <v>45</v>
      </c>
      <c r="C569" t="s">
        <v>46</v>
      </c>
      <c r="D569" s="1">
        <v>43922</v>
      </c>
      <c r="E569" t="s">
        <v>34</v>
      </c>
      <c r="F569" t="s">
        <v>33</v>
      </c>
      <c r="G569" t="s">
        <v>34</v>
      </c>
      <c r="H569">
        <v>17649</v>
      </c>
      <c r="J569">
        <v>0</v>
      </c>
      <c r="L569">
        <v>17649</v>
      </c>
      <c r="N569">
        <v>13460</v>
      </c>
      <c r="P569">
        <v>845</v>
      </c>
      <c r="R569">
        <v>14305</v>
      </c>
      <c r="T569">
        <v>373480</v>
      </c>
      <c r="V569">
        <v>813734</v>
      </c>
      <c r="X569">
        <v>779597</v>
      </c>
      <c r="Z569">
        <v>34137</v>
      </c>
    </row>
    <row r="570" spans="2:26" hidden="1" x14ac:dyDescent="0.35">
      <c r="B570" t="s">
        <v>45</v>
      </c>
      <c r="C570" t="s">
        <v>46</v>
      </c>
      <c r="D570" s="1">
        <v>43952</v>
      </c>
      <c r="E570" t="s">
        <v>34</v>
      </c>
      <c r="F570" t="s">
        <v>35</v>
      </c>
      <c r="G570" t="s">
        <v>32</v>
      </c>
      <c r="H570">
        <v>14754</v>
      </c>
      <c r="J570">
        <v>0</v>
      </c>
      <c r="L570">
        <v>14754</v>
      </c>
      <c r="N570">
        <v>10248</v>
      </c>
      <c r="P570">
        <v>573</v>
      </c>
      <c r="R570">
        <v>10821</v>
      </c>
      <c r="T570">
        <v>376897</v>
      </c>
      <c r="V570">
        <v>824686</v>
      </c>
      <c r="X570">
        <v>790395</v>
      </c>
      <c r="Z570">
        <v>34291</v>
      </c>
    </row>
    <row r="571" spans="2:26" hidden="1" x14ac:dyDescent="0.35">
      <c r="B571" t="s">
        <v>45</v>
      </c>
      <c r="C571" t="s">
        <v>46</v>
      </c>
      <c r="D571" s="1">
        <v>43952</v>
      </c>
      <c r="E571" t="s">
        <v>34</v>
      </c>
      <c r="F571" t="s">
        <v>33</v>
      </c>
      <c r="G571" t="s">
        <v>34</v>
      </c>
      <c r="H571">
        <v>14754</v>
      </c>
      <c r="J571">
        <v>0</v>
      </c>
      <c r="L571">
        <v>14754</v>
      </c>
      <c r="N571">
        <v>10248</v>
      </c>
      <c r="P571">
        <v>573</v>
      </c>
      <c r="R571">
        <v>10821</v>
      </c>
      <c r="T571">
        <v>374951</v>
      </c>
      <c r="V571">
        <v>820544</v>
      </c>
      <c r="X571">
        <v>786253</v>
      </c>
      <c r="Z571">
        <v>34291</v>
      </c>
    </row>
    <row r="572" spans="2:26" hidden="1" x14ac:dyDescent="0.35">
      <c r="B572" t="s">
        <v>45</v>
      </c>
      <c r="C572" t="s">
        <v>46</v>
      </c>
      <c r="D572" s="1">
        <v>43983</v>
      </c>
      <c r="E572" t="s">
        <v>34</v>
      </c>
      <c r="F572" t="s">
        <v>35</v>
      </c>
      <c r="G572" t="s">
        <v>32</v>
      </c>
      <c r="H572">
        <v>16074</v>
      </c>
      <c r="J572">
        <v>0</v>
      </c>
      <c r="L572">
        <v>16074</v>
      </c>
      <c r="N572">
        <v>9959</v>
      </c>
      <c r="P572">
        <v>668</v>
      </c>
      <c r="R572">
        <v>10627</v>
      </c>
      <c r="T572">
        <v>377935</v>
      </c>
      <c r="V572">
        <v>830467</v>
      </c>
      <c r="X572">
        <v>796259</v>
      </c>
      <c r="Z572">
        <v>34208</v>
      </c>
    </row>
    <row r="573" spans="2:26" hidden="1" x14ac:dyDescent="0.35">
      <c r="B573" t="s">
        <v>45</v>
      </c>
      <c r="C573" t="s">
        <v>46</v>
      </c>
      <c r="D573" s="1">
        <v>43983</v>
      </c>
      <c r="E573" t="s">
        <v>34</v>
      </c>
      <c r="F573" t="s">
        <v>33</v>
      </c>
      <c r="G573" t="s">
        <v>34</v>
      </c>
      <c r="H573">
        <v>16106</v>
      </c>
      <c r="J573">
        <v>0</v>
      </c>
      <c r="L573">
        <v>16106</v>
      </c>
      <c r="N573">
        <v>9801</v>
      </c>
      <c r="P573">
        <v>667</v>
      </c>
      <c r="R573">
        <v>10468</v>
      </c>
      <c r="T573">
        <v>380826</v>
      </c>
      <c r="V573">
        <v>836406</v>
      </c>
      <c r="X573">
        <v>801742</v>
      </c>
      <c r="Z573">
        <v>34664</v>
      </c>
    </row>
    <row r="574" spans="2:26" hidden="1" x14ac:dyDescent="0.35">
      <c r="B574" t="s">
        <v>45</v>
      </c>
      <c r="C574" t="s">
        <v>46</v>
      </c>
      <c r="D574" s="1">
        <v>44013</v>
      </c>
      <c r="E574" t="s">
        <v>34</v>
      </c>
      <c r="F574" t="s">
        <v>35</v>
      </c>
      <c r="G574" t="s">
        <v>32</v>
      </c>
      <c r="H574">
        <v>16309</v>
      </c>
      <c r="J574">
        <v>0</v>
      </c>
      <c r="L574">
        <v>16309</v>
      </c>
      <c r="N574">
        <v>10072</v>
      </c>
      <c r="P574">
        <v>678</v>
      </c>
      <c r="R574">
        <v>10750</v>
      </c>
      <c r="T574">
        <v>380815</v>
      </c>
      <c r="V574">
        <v>839653</v>
      </c>
      <c r="X574">
        <v>803192</v>
      </c>
      <c r="Z574">
        <v>36461</v>
      </c>
    </row>
    <row r="575" spans="2:26" hidden="1" x14ac:dyDescent="0.35">
      <c r="B575" t="s">
        <v>45</v>
      </c>
      <c r="C575" t="s">
        <v>46</v>
      </c>
      <c r="D575" s="1">
        <v>44013</v>
      </c>
      <c r="E575" t="s">
        <v>34</v>
      </c>
      <c r="F575" t="s">
        <v>33</v>
      </c>
      <c r="G575" t="s">
        <v>34</v>
      </c>
      <c r="H575">
        <v>16350</v>
      </c>
      <c r="J575">
        <v>0</v>
      </c>
      <c r="L575">
        <v>16350</v>
      </c>
      <c r="N575">
        <v>9873</v>
      </c>
      <c r="P575">
        <v>673</v>
      </c>
      <c r="R575">
        <v>10546</v>
      </c>
      <c r="T575">
        <v>382744</v>
      </c>
      <c r="V575">
        <v>843515</v>
      </c>
      <c r="X575">
        <v>806832</v>
      </c>
      <c r="Z575">
        <v>36683</v>
      </c>
    </row>
    <row r="576" spans="2:26" hidden="1" x14ac:dyDescent="0.35">
      <c r="B576" t="s">
        <v>45</v>
      </c>
      <c r="C576" t="s">
        <v>46</v>
      </c>
      <c r="D576" s="1">
        <v>44044</v>
      </c>
      <c r="E576" t="s">
        <v>34</v>
      </c>
      <c r="F576" t="s">
        <v>35</v>
      </c>
      <c r="G576" t="s">
        <v>32</v>
      </c>
      <c r="H576">
        <v>15841</v>
      </c>
      <c r="J576">
        <v>0</v>
      </c>
      <c r="L576">
        <v>15841</v>
      </c>
      <c r="N576">
        <v>9583</v>
      </c>
      <c r="P576">
        <v>714</v>
      </c>
      <c r="R576">
        <v>10297</v>
      </c>
      <c r="T576">
        <v>379475</v>
      </c>
      <c r="V576">
        <v>844592</v>
      </c>
      <c r="X576">
        <v>809647</v>
      </c>
      <c r="Z576">
        <v>34945</v>
      </c>
    </row>
    <row r="577" spans="2:26" hidden="1" x14ac:dyDescent="0.35">
      <c r="B577" t="s">
        <v>45</v>
      </c>
      <c r="C577" t="s">
        <v>46</v>
      </c>
      <c r="D577" s="1">
        <v>44044</v>
      </c>
      <c r="E577" t="s">
        <v>34</v>
      </c>
      <c r="F577" t="s">
        <v>33</v>
      </c>
      <c r="G577" t="s">
        <v>34</v>
      </c>
      <c r="H577">
        <v>15914</v>
      </c>
      <c r="J577">
        <v>0</v>
      </c>
      <c r="L577">
        <v>15914</v>
      </c>
      <c r="N577">
        <v>9418</v>
      </c>
      <c r="P577">
        <v>706</v>
      </c>
      <c r="R577">
        <v>10124</v>
      </c>
      <c r="T577">
        <v>382156</v>
      </c>
      <c r="V577">
        <v>849875</v>
      </c>
      <c r="X577">
        <v>814604</v>
      </c>
      <c r="Z577">
        <v>35271</v>
      </c>
    </row>
    <row r="578" spans="2:26" hidden="1" x14ac:dyDescent="0.35">
      <c r="B578" t="s">
        <v>45</v>
      </c>
      <c r="C578" t="s">
        <v>46</v>
      </c>
      <c r="D578" s="1">
        <v>44075</v>
      </c>
      <c r="E578" t="s">
        <v>34</v>
      </c>
      <c r="F578" t="s">
        <v>35</v>
      </c>
      <c r="G578" t="s">
        <v>32</v>
      </c>
      <c r="H578">
        <v>15818</v>
      </c>
      <c r="J578">
        <v>0</v>
      </c>
      <c r="L578">
        <v>15818</v>
      </c>
      <c r="N578">
        <v>9788</v>
      </c>
      <c r="P578">
        <v>749</v>
      </c>
      <c r="R578">
        <v>10537</v>
      </c>
      <c r="T578">
        <v>381528</v>
      </c>
      <c r="V578">
        <v>853216</v>
      </c>
      <c r="X578">
        <v>818314</v>
      </c>
      <c r="Z578">
        <v>34902</v>
      </c>
    </row>
    <row r="579" spans="2:26" hidden="1" x14ac:dyDescent="0.35">
      <c r="B579" t="s">
        <v>45</v>
      </c>
      <c r="C579" t="s">
        <v>46</v>
      </c>
      <c r="D579" s="1">
        <v>44075</v>
      </c>
      <c r="E579" t="s">
        <v>34</v>
      </c>
      <c r="F579" t="s">
        <v>33</v>
      </c>
      <c r="G579" t="s">
        <v>34</v>
      </c>
      <c r="H579">
        <v>15918</v>
      </c>
      <c r="J579">
        <v>0</v>
      </c>
      <c r="L579">
        <v>15918</v>
      </c>
      <c r="N579">
        <v>9598</v>
      </c>
      <c r="P579">
        <v>735</v>
      </c>
      <c r="R579">
        <v>10333</v>
      </c>
      <c r="T579">
        <v>385599</v>
      </c>
      <c r="V579">
        <v>860822</v>
      </c>
      <c r="X579">
        <v>825422</v>
      </c>
      <c r="Z579">
        <v>35400</v>
      </c>
    </row>
    <row r="580" spans="2:26" hidden="1" x14ac:dyDescent="0.35">
      <c r="B580" t="s">
        <v>45</v>
      </c>
      <c r="C580" t="s">
        <v>46</v>
      </c>
      <c r="D580" s="1">
        <v>44105</v>
      </c>
      <c r="E580" t="s">
        <v>34</v>
      </c>
      <c r="F580" t="s">
        <v>35</v>
      </c>
      <c r="G580" t="s">
        <v>32</v>
      </c>
      <c r="H580">
        <v>15672</v>
      </c>
      <c r="J580">
        <v>0</v>
      </c>
      <c r="L580">
        <v>15672</v>
      </c>
      <c r="N580">
        <v>9183</v>
      </c>
      <c r="P580">
        <v>681</v>
      </c>
      <c r="R580">
        <v>9864</v>
      </c>
      <c r="T580">
        <v>386509</v>
      </c>
      <c r="V580">
        <v>865599</v>
      </c>
      <c r="X580">
        <v>830203</v>
      </c>
      <c r="Z580">
        <v>35396</v>
      </c>
    </row>
    <row r="581" spans="2:26" hidden="1" x14ac:dyDescent="0.35">
      <c r="B581" t="s">
        <v>45</v>
      </c>
      <c r="C581" t="s">
        <v>46</v>
      </c>
      <c r="D581" s="1">
        <v>44105</v>
      </c>
      <c r="E581" t="s">
        <v>34</v>
      </c>
      <c r="F581" t="s">
        <v>33</v>
      </c>
      <c r="G581" t="s">
        <v>34</v>
      </c>
      <c r="H581">
        <v>15774</v>
      </c>
      <c r="J581">
        <v>0</v>
      </c>
      <c r="L581">
        <v>15774</v>
      </c>
      <c r="N581">
        <v>9039</v>
      </c>
      <c r="P581">
        <v>676</v>
      </c>
      <c r="R581">
        <v>9715</v>
      </c>
      <c r="T581">
        <v>389282</v>
      </c>
      <c r="V581">
        <v>870347</v>
      </c>
      <c r="X581">
        <v>834684</v>
      </c>
      <c r="Z581">
        <v>35663</v>
      </c>
    </row>
    <row r="582" spans="2:26" hidden="1" x14ac:dyDescent="0.35">
      <c r="B582" t="s">
        <v>45</v>
      </c>
      <c r="C582" t="s">
        <v>46</v>
      </c>
      <c r="D582" s="1">
        <v>44136</v>
      </c>
      <c r="E582" t="s">
        <v>34</v>
      </c>
      <c r="F582" t="s">
        <v>33</v>
      </c>
      <c r="G582" t="s">
        <v>34</v>
      </c>
      <c r="H582">
        <v>23936</v>
      </c>
      <c r="J582">
        <v>0</v>
      </c>
      <c r="L582">
        <v>23936</v>
      </c>
      <c r="N582">
        <v>8578</v>
      </c>
      <c r="P582">
        <v>732</v>
      </c>
      <c r="R582">
        <v>9310</v>
      </c>
      <c r="T582">
        <v>391567</v>
      </c>
      <c r="V582">
        <v>881003</v>
      </c>
      <c r="X582">
        <v>844692</v>
      </c>
      <c r="Z582">
        <v>36311</v>
      </c>
    </row>
    <row r="583" spans="2:26" hidden="1" x14ac:dyDescent="0.35">
      <c r="B583" t="s">
        <v>45</v>
      </c>
      <c r="C583" t="s">
        <v>46</v>
      </c>
      <c r="D583" s="1">
        <v>44136</v>
      </c>
      <c r="E583" t="s">
        <v>34</v>
      </c>
      <c r="F583" t="s">
        <v>35</v>
      </c>
      <c r="G583" t="s">
        <v>32</v>
      </c>
      <c r="H583">
        <v>23738</v>
      </c>
      <c r="J583">
        <v>0</v>
      </c>
      <c r="L583">
        <v>23738</v>
      </c>
      <c r="N583">
        <v>8750</v>
      </c>
      <c r="P583">
        <v>745</v>
      </c>
      <c r="R583">
        <v>9495</v>
      </c>
      <c r="T583">
        <v>388423</v>
      </c>
      <c r="V583">
        <v>873761</v>
      </c>
      <c r="X583">
        <v>837821</v>
      </c>
      <c r="Z583">
        <v>35940</v>
      </c>
    </row>
    <row r="584" spans="2:26" hidden="1" x14ac:dyDescent="0.35">
      <c r="B584" t="s">
        <v>45</v>
      </c>
      <c r="C584" t="s">
        <v>46</v>
      </c>
      <c r="D584" s="1">
        <v>44166</v>
      </c>
      <c r="E584" t="s">
        <v>34</v>
      </c>
      <c r="F584" t="s">
        <v>33</v>
      </c>
      <c r="G584" t="s">
        <v>34</v>
      </c>
      <c r="H584">
        <v>26126</v>
      </c>
      <c r="J584">
        <v>0</v>
      </c>
      <c r="L584">
        <v>26126</v>
      </c>
      <c r="N584">
        <v>9915</v>
      </c>
      <c r="P584">
        <v>757</v>
      </c>
      <c r="R584">
        <v>10672</v>
      </c>
      <c r="T584">
        <v>394526</v>
      </c>
      <c r="V584">
        <v>892423</v>
      </c>
      <c r="X584">
        <v>855359</v>
      </c>
      <c r="Z584">
        <v>37064</v>
      </c>
    </row>
    <row r="585" spans="2:26" hidden="1" x14ac:dyDescent="0.35">
      <c r="B585" t="s">
        <v>45</v>
      </c>
      <c r="C585" t="s">
        <v>46</v>
      </c>
      <c r="D585" s="1">
        <v>44166</v>
      </c>
      <c r="E585" t="s">
        <v>34</v>
      </c>
      <c r="F585" t="s">
        <v>35</v>
      </c>
      <c r="G585" t="s">
        <v>32</v>
      </c>
      <c r="H585">
        <v>25126</v>
      </c>
      <c r="J585">
        <v>0</v>
      </c>
      <c r="L585">
        <v>25126</v>
      </c>
      <c r="N585">
        <v>9943</v>
      </c>
      <c r="P585">
        <v>761</v>
      </c>
      <c r="R585">
        <v>10704</v>
      </c>
      <c r="T585">
        <v>390053</v>
      </c>
      <c r="V585">
        <v>884070</v>
      </c>
      <c r="X585">
        <v>847464</v>
      </c>
      <c r="Z585">
        <v>36606</v>
      </c>
    </row>
    <row r="586" spans="2:26" hidden="1" x14ac:dyDescent="0.35">
      <c r="B586" t="s">
        <v>45</v>
      </c>
      <c r="C586" t="s">
        <v>46</v>
      </c>
      <c r="D586" s="1">
        <v>44197</v>
      </c>
      <c r="E586" t="s">
        <v>34</v>
      </c>
      <c r="F586" t="s">
        <v>33</v>
      </c>
      <c r="G586" t="s">
        <v>34</v>
      </c>
      <c r="H586">
        <v>14583</v>
      </c>
      <c r="J586">
        <v>0</v>
      </c>
      <c r="L586">
        <v>14583</v>
      </c>
      <c r="N586">
        <v>8511</v>
      </c>
      <c r="P586">
        <v>562</v>
      </c>
      <c r="R586">
        <v>9073</v>
      </c>
      <c r="T586">
        <v>396398</v>
      </c>
      <c r="V586">
        <v>898965</v>
      </c>
      <c r="X586">
        <v>862271</v>
      </c>
      <c r="Z586">
        <v>36694</v>
      </c>
    </row>
    <row r="587" spans="2:26" hidden="1" x14ac:dyDescent="0.35">
      <c r="B587" t="s">
        <v>45</v>
      </c>
      <c r="C587" t="s">
        <v>46</v>
      </c>
      <c r="D587" s="1">
        <v>44197</v>
      </c>
      <c r="E587" t="s">
        <v>34</v>
      </c>
      <c r="F587" t="s">
        <v>35</v>
      </c>
      <c r="G587" t="s">
        <v>32</v>
      </c>
      <c r="H587">
        <v>13265</v>
      </c>
      <c r="J587">
        <v>0</v>
      </c>
      <c r="L587">
        <v>13265</v>
      </c>
      <c r="N587">
        <v>8194</v>
      </c>
      <c r="P587">
        <v>541</v>
      </c>
      <c r="R587">
        <v>8735</v>
      </c>
      <c r="T587">
        <v>393415</v>
      </c>
      <c r="V587">
        <v>893924</v>
      </c>
      <c r="X587">
        <v>857506</v>
      </c>
      <c r="Z587">
        <v>36418</v>
      </c>
    </row>
    <row r="588" spans="2:26" hidden="1" x14ac:dyDescent="0.35">
      <c r="B588" t="s">
        <v>45</v>
      </c>
      <c r="C588" t="s">
        <v>46</v>
      </c>
      <c r="D588" s="1">
        <v>44228</v>
      </c>
      <c r="E588" t="s">
        <v>34</v>
      </c>
      <c r="F588" t="s">
        <v>35</v>
      </c>
      <c r="G588" t="s">
        <v>32</v>
      </c>
      <c r="H588">
        <v>12014</v>
      </c>
      <c r="J588">
        <v>0</v>
      </c>
      <c r="L588">
        <v>12014</v>
      </c>
      <c r="N588">
        <v>5142</v>
      </c>
      <c r="P588">
        <v>429</v>
      </c>
      <c r="R588">
        <v>5571</v>
      </c>
      <c r="T588">
        <v>394689</v>
      </c>
      <c r="V588">
        <v>899041</v>
      </c>
      <c r="X588">
        <v>862141</v>
      </c>
      <c r="Z588">
        <v>36900</v>
      </c>
    </row>
    <row r="589" spans="2:26" hidden="1" x14ac:dyDescent="0.35">
      <c r="B589" t="s">
        <v>45</v>
      </c>
      <c r="C589" t="s">
        <v>46</v>
      </c>
      <c r="D589" s="1">
        <v>44228</v>
      </c>
      <c r="E589" t="s">
        <v>34</v>
      </c>
      <c r="F589" t="s">
        <v>33</v>
      </c>
      <c r="G589" t="s">
        <v>34</v>
      </c>
      <c r="H589">
        <v>12162</v>
      </c>
      <c r="J589">
        <v>0</v>
      </c>
      <c r="L589">
        <v>12162</v>
      </c>
      <c r="N589">
        <v>6078</v>
      </c>
      <c r="P589">
        <v>429</v>
      </c>
      <c r="R589">
        <v>6507</v>
      </c>
      <c r="T589">
        <v>397055</v>
      </c>
      <c r="V589">
        <v>903150</v>
      </c>
      <c r="X589">
        <v>866039</v>
      </c>
      <c r="Z589">
        <v>37111</v>
      </c>
    </row>
    <row r="590" spans="2:26" hidden="1" x14ac:dyDescent="0.35">
      <c r="B590" t="s">
        <v>45</v>
      </c>
      <c r="C590" t="s">
        <v>46</v>
      </c>
      <c r="D590" s="1">
        <v>44256</v>
      </c>
      <c r="E590" t="s">
        <v>34</v>
      </c>
      <c r="F590" t="s">
        <v>33</v>
      </c>
      <c r="G590" t="s">
        <v>34</v>
      </c>
      <c r="H590">
        <v>17253</v>
      </c>
      <c r="J590">
        <v>0</v>
      </c>
      <c r="L590">
        <v>17253</v>
      </c>
      <c r="N590">
        <v>7839</v>
      </c>
      <c r="P590">
        <v>415</v>
      </c>
      <c r="R590">
        <v>8254</v>
      </c>
      <c r="T590">
        <v>399155</v>
      </c>
      <c r="V590">
        <v>910463</v>
      </c>
      <c r="X590">
        <v>873086</v>
      </c>
      <c r="Z590">
        <v>37377</v>
      </c>
    </row>
    <row r="591" spans="2:26" hidden="1" x14ac:dyDescent="0.35">
      <c r="B591" t="s">
        <v>45</v>
      </c>
      <c r="C591" t="s">
        <v>46</v>
      </c>
      <c r="D591" s="1">
        <v>44256</v>
      </c>
      <c r="E591" t="s">
        <v>34</v>
      </c>
      <c r="F591" t="s">
        <v>35</v>
      </c>
      <c r="G591" t="s">
        <v>32</v>
      </c>
      <c r="H591">
        <v>16274</v>
      </c>
      <c r="J591">
        <v>0</v>
      </c>
      <c r="L591">
        <v>16274</v>
      </c>
      <c r="N591">
        <v>7844</v>
      </c>
      <c r="P591">
        <v>415</v>
      </c>
      <c r="R591">
        <v>8259</v>
      </c>
      <c r="T591">
        <v>396112</v>
      </c>
      <c r="V591">
        <v>905019</v>
      </c>
      <c r="X591">
        <v>867802</v>
      </c>
      <c r="Z591">
        <v>37217</v>
      </c>
    </row>
    <row r="592" spans="2:26" hidden="1" x14ac:dyDescent="0.35">
      <c r="B592" t="s">
        <v>45</v>
      </c>
      <c r="C592" t="s">
        <v>46</v>
      </c>
      <c r="D592" s="1">
        <v>44287</v>
      </c>
      <c r="E592" t="s">
        <v>34</v>
      </c>
      <c r="F592" t="s">
        <v>35</v>
      </c>
      <c r="G592" t="s">
        <v>32</v>
      </c>
      <c r="H592">
        <v>14676</v>
      </c>
      <c r="J592">
        <v>0</v>
      </c>
      <c r="L592">
        <v>14676</v>
      </c>
      <c r="N592">
        <v>6760</v>
      </c>
      <c r="P592">
        <v>437</v>
      </c>
      <c r="R592">
        <v>7197</v>
      </c>
      <c r="T592">
        <v>399424</v>
      </c>
      <c r="V592">
        <v>913485</v>
      </c>
      <c r="X592">
        <v>876057</v>
      </c>
      <c r="Z592">
        <v>37428</v>
      </c>
    </row>
    <row r="593" spans="2:26" hidden="1" x14ac:dyDescent="0.35">
      <c r="B593" t="s">
        <v>45</v>
      </c>
      <c r="C593" t="s">
        <v>46</v>
      </c>
      <c r="D593" s="1">
        <v>44287</v>
      </c>
      <c r="E593" t="s">
        <v>34</v>
      </c>
      <c r="F593" t="s">
        <v>33</v>
      </c>
      <c r="G593" t="s">
        <v>34</v>
      </c>
      <c r="H593">
        <v>15294</v>
      </c>
      <c r="J593">
        <v>0</v>
      </c>
      <c r="L593">
        <v>15294</v>
      </c>
      <c r="N593">
        <v>6764</v>
      </c>
      <c r="P593">
        <v>437</v>
      </c>
      <c r="R593">
        <v>7201</v>
      </c>
      <c r="T593">
        <v>401223</v>
      </c>
      <c r="V593">
        <v>916841</v>
      </c>
      <c r="X593">
        <v>879489</v>
      </c>
      <c r="Z593">
        <v>37352</v>
      </c>
    </row>
    <row r="594" spans="2:26" hidden="1" x14ac:dyDescent="0.35">
      <c r="B594" t="s">
        <v>45</v>
      </c>
      <c r="C594" t="s">
        <v>46</v>
      </c>
      <c r="D594" s="1">
        <v>44317</v>
      </c>
      <c r="E594" t="s">
        <v>34</v>
      </c>
      <c r="F594" t="s">
        <v>35</v>
      </c>
      <c r="G594" t="s">
        <v>32</v>
      </c>
      <c r="H594">
        <v>10376</v>
      </c>
      <c r="J594">
        <v>0</v>
      </c>
      <c r="L594">
        <v>10376</v>
      </c>
      <c r="N594">
        <v>5225</v>
      </c>
      <c r="P594">
        <v>225</v>
      </c>
      <c r="R594">
        <v>5450</v>
      </c>
      <c r="T594">
        <v>400346</v>
      </c>
      <c r="V594">
        <v>917474</v>
      </c>
      <c r="X594">
        <v>880279</v>
      </c>
      <c r="Z594">
        <v>37195</v>
      </c>
    </row>
    <row r="595" spans="2:26" hidden="1" x14ac:dyDescent="0.35">
      <c r="B595" t="s">
        <v>45</v>
      </c>
      <c r="C595" t="s">
        <v>46</v>
      </c>
      <c r="D595" s="1">
        <v>44317</v>
      </c>
      <c r="E595" t="s">
        <v>34</v>
      </c>
      <c r="F595" t="s">
        <v>33</v>
      </c>
      <c r="G595" t="s">
        <v>34</v>
      </c>
      <c r="H595">
        <v>13163</v>
      </c>
      <c r="J595">
        <v>0</v>
      </c>
      <c r="L595">
        <v>13163</v>
      </c>
      <c r="N595">
        <v>5203</v>
      </c>
      <c r="P595">
        <v>225</v>
      </c>
      <c r="R595">
        <v>5428</v>
      </c>
      <c r="T595">
        <v>402264</v>
      </c>
      <c r="V595">
        <v>920717</v>
      </c>
      <c r="X595">
        <v>883604</v>
      </c>
      <c r="Z595">
        <v>37113</v>
      </c>
    </row>
    <row r="596" spans="2:26" hidden="1" x14ac:dyDescent="0.35">
      <c r="B596" t="s">
        <v>45</v>
      </c>
      <c r="C596" t="s">
        <v>46</v>
      </c>
      <c r="D596" s="1">
        <v>44348</v>
      </c>
      <c r="E596" t="s">
        <v>34</v>
      </c>
      <c r="F596" t="s">
        <v>33</v>
      </c>
      <c r="G596" t="s">
        <v>34</v>
      </c>
      <c r="H596">
        <v>14152</v>
      </c>
      <c r="J596">
        <v>0</v>
      </c>
      <c r="L596">
        <v>14152</v>
      </c>
      <c r="N596">
        <v>6197</v>
      </c>
      <c r="P596">
        <v>269</v>
      </c>
      <c r="R596">
        <v>6466</v>
      </c>
      <c r="T596">
        <v>403861</v>
      </c>
      <c r="V596">
        <v>927247</v>
      </c>
      <c r="X596">
        <v>890279</v>
      </c>
      <c r="Z596">
        <v>36968</v>
      </c>
    </row>
    <row r="597" spans="2:26" hidden="1" x14ac:dyDescent="0.35">
      <c r="B597" t="s">
        <v>45</v>
      </c>
      <c r="C597" t="s">
        <v>46</v>
      </c>
      <c r="D597" s="1">
        <v>44348</v>
      </c>
      <c r="E597" t="s">
        <v>34</v>
      </c>
      <c r="F597" t="s">
        <v>35</v>
      </c>
      <c r="G597" t="s">
        <v>32</v>
      </c>
      <c r="H597">
        <v>14152</v>
      </c>
      <c r="J597">
        <v>0</v>
      </c>
      <c r="L597">
        <v>14152</v>
      </c>
      <c r="N597">
        <v>6197</v>
      </c>
      <c r="P597">
        <v>269</v>
      </c>
      <c r="R597">
        <v>6466</v>
      </c>
      <c r="T597">
        <v>401537</v>
      </c>
      <c r="V597">
        <v>921498</v>
      </c>
      <c r="X597">
        <v>884495</v>
      </c>
      <c r="Z597">
        <v>37003</v>
      </c>
    </row>
    <row r="598" spans="2:26" hidden="1" x14ac:dyDescent="0.35">
      <c r="B598" t="s">
        <v>45</v>
      </c>
      <c r="C598" t="s">
        <v>46</v>
      </c>
      <c r="D598" s="1">
        <v>44378</v>
      </c>
      <c r="E598" t="s">
        <v>34</v>
      </c>
      <c r="F598" t="s">
        <v>35</v>
      </c>
      <c r="G598" t="s">
        <v>32</v>
      </c>
      <c r="H598">
        <v>9556</v>
      </c>
      <c r="J598">
        <v>0</v>
      </c>
      <c r="L598">
        <v>9556</v>
      </c>
      <c r="N598">
        <v>6489</v>
      </c>
      <c r="P598">
        <v>336</v>
      </c>
      <c r="R598">
        <v>6825</v>
      </c>
      <c r="T598">
        <v>402850</v>
      </c>
      <c r="V598">
        <v>928487</v>
      </c>
      <c r="X598">
        <v>891821</v>
      </c>
      <c r="Z598">
        <v>36666</v>
      </c>
    </row>
    <row r="599" spans="2:26" hidden="1" x14ac:dyDescent="0.35">
      <c r="B599" t="s">
        <v>45</v>
      </c>
      <c r="C599" t="s">
        <v>46</v>
      </c>
      <c r="D599" s="1">
        <v>44378</v>
      </c>
      <c r="E599" t="s">
        <v>34</v>
      </c>
      <c r="F599" t="s">
        <v>33</v>
      </c>
      <c r="G599" t="s">
        <v>34</v>
      </c>
      <c r="H599">
        <v>12695</v>
      </c>
      <c r="J599">
        <v>0</v>
      </c>
      <c r="L599">
        <v>12695</v>
      </c>
      <c r="N599">
        <v>6492</v>
      </c>
      <c r="P599">
        <v>336</v>
      </c>
      <c r="R599">
        <v>6828</v>
      </c>
      <c r="T599">
        <v>405685</v>
      </c>
      <c r="V599">
        <v>934944</v>
      </c>
      <c r="X599">
        <v>898269</v>
      </c>
      <c r="Z599">
        <v>36675</v>
      </c>
    </row>
    <row r="600" spans="2:26" hidden="1" x14ac:dyDescent="0.35">
      <c r="B600" t="s">
        <v>45</v>
      </c>
      <c r="C600" t="s">
        <v>46</v>
      </c>
      <c r="D600" s="1">
        <v>44409</v>
      </c>
      <c r="E600" t="s">
        <v>34</v>
      </c>
      <c r="F600" t="s">
        <v>35</v>
      </c>
      <c r="G600" t="s">
        <v>32</v>
      </c>
      <c r="H600">
        <v>11128</v>
      </c>
      <c r="J600">
        <v>0</v>
      </c>
      <c r="L600">
        <v>11128</v>
      </c>
      <c r="N600">
        <v>9742</v>
      </c>
      <c r="P600">
        <v>466</v>
      </c>
      <c r="R600">
        <v>10208</v>
      </c>
      <c r="T600">
        <v>404475</v>
      </c>
      <c r="V600">
        <v>935687</v>
      </c>
      <c r="X600">
        <v>899509</v>
      </c>
      <c r="Z600">
        <v>36178</v>
      </c>
    </row>
    <row r="601" spans="2:26" hidden="1" x14ac:dyDescent="0.35">
      <c r="B601" t="s">
        <v>45</v>
      </c>
      <c r="C601" t="s">
        <v>46</v>
      </c>
      <c r="D601" s="1">
        <v>44409</v>
      </c>
      <c r="E601" t="s">
        <v>34</v>
      </c>
      <c r="F601" t="s">
        <v>33</v>
      </c>
      <c r="G601" t="s">
        <v>34</v>
      </c>
      <c r="H601">
        <v>13844</v>
      </c>
      <c r="J601">
        <v>0</v>
      </c>
      <c r="L601">
        <v>13844</v>
      </c>
      <c r="N601">
        <v>9766</v>
      </c>
      <c r="P601">
        <v>466</v>
      </c>
      <c r="R601">
        <v>10232</v>
      </c>
      <c r="T601">
        <v>407320</v>
      </c>
      <c r="V601">
        <v>941715</v>
      </c>
      <c r="X601">
        <v>905456</v>
      </c>
      <c r="Z601">
        <v>36259</v>
      </c>
    </row>
    <row r="602" spans="2:26" hidden="1" x14ac:dyDescent="0.35">
      <c r="B602" t="s">
        <v>45</v>
      </c>
      <c r="C602" t="s">
        <v>46</v>
      </c>
      <c r="D602" s="1">
        <v>44440</v>
      </c>
      <c r="E602" t="s">
        <v>34</v>
      </c>
      <c r="F602" t="s">
        <v>35</v>
      </c>
      <c r="G602" t="s">
        <v>32</v>
      </c>
      <c r="H602">
        <v>10601</v>
      </c>
      <c r="J602">
        <v>0</v>
      </c>
      <c r="L602">
        <v>10601</v>
      </c>
      <c r="N602">
        <v>8288</v>
      </c>
      <c r="P602">
        <v>446</v>
      </c>
      <c r="R602">
        <v>8734</v>
      </c>
      <c r="T602">
        <v>405911</v>
      </c>
      <c r="V602">
        <v>941652</v>
      </c>
      <c r="X602">
        <v>905806</v>
      </c>
      <c r="Z602">
        <v>35846</v>
      </c>
    </row>
    <row r="603" spans="2:26" hidden="1" x14ac:dyDescent="0.35">
      <c r="B603" t="s">
        <v>45</v>
      </c>
      <c r="C603" t="s">
        <v>46</v>
      </c>
      <c r="D603" s="1">
        <v>44440</v>
      </c>
      <c r="E603" t="s">
        <v>34</v>
      </c>
      <c r="F603" t="s">
        <v>33</v>
      </c>
      <c r="G603" t="s">
        <v>34</v>
      </c>
      <c r="H603">
        <v>11894</v>
      </c>
      <c r="J603">
        <v>0</v>
      </c>
      <c r="L603">
        <v>11894</v>
      </c>
      <c r="N603">
        <v>8305</v>
      </c>
      <c r="P603">
        <v>446</v>
      </c>
      <c r="R603">
        <v>8751</v>
      </c>
      <c r="T603">
        <v>409976</v>
      </c>
      <c r="V603">
        <v>949164</v>
      </c>
      <c r="X603">
        <v>913232</v>
      </c>
      <c r="Z603">
        <v>35932</v>
      </c>
    </row>
    <row r="604" spans="2:26" hidden="1" x14ac:dyDescent="0.35">
      <c r="B604" t="s">
        <v>45</v>
      </c>
      <c r="C604" t="s">
        <v>46</v>
      </c>
      <c r="D604" s="1">
        <v>44470</v>
      </c>
      <c r="E604" t="s">
        <v>34</v>
      </c>
      <c r="F604" t="s">
        <v>35</v>
      </c>
      <c r="G604" t="s">
        <v>32</v>
      </c>
      <c r="H604">
        <v>10790</v>
      </c>
      <c r="J604">
        <v>0</v>
      </c>
      <c r="L604">
        <v>10790</v>
      </c>
      <c r="N604">
        <v>7741</v>
      </c>
      <c r="P604">
        <v>430</v>
      </c>
      <c r="R604">
        <v>8171</v>
      </c>
      <c r="T604">
        <v>409076</v>
      </c>
      <c r="V604">
        <v>949747</v>
      </c>
      <c r="X604">
        <v>914083</v>
      </c>
      <c r="Z604">
        <v>35664</v>
      </c>
    </row>
    <row r="605" spans="2:26" hidden="1" x14ac:dyDescent="0.35">
      <c r="B605" t="s">
        <v>45</v>
      </c>
      <c r="C605" t="s">
        <v>46</v>
      </c>
      <c r="D605" s="1">
        <v>44470</v>
      </c>
      <c r="E605" t="s">
        <v>34</v>
      </c>
      <c r="F605" t="s">
        <v>33</v>
      </c>
      <c r="G605" t="s">
        <v>34</v>
      </c>
      <c r="H605">
        <v>12229</v>
      </c>
      <c r="J605">
        <v>0</v>
      </c>
      <c r="L605">
        <v>12229</v>
      </c>
      <c r="N605">
        <v>7749</v>
      </c>
      <c r="P605">
        <v>430</v>
      </c>
      <c r="R605">
        <v>8179</v>
      </c>
      <c r="T605">
        <v>411406</v>
      </c>
      <c r="V605">
        <v>953640</v>
      </c>
      <c r="X605">
        <v>917953</v>
      </c>
      <c r="Z605">
        <v>35687</v>
      </c>
    </row>
    <row r="606" spans="2:26" hidden="1" x14ac:dyDescent="0.35">
      <c r="B606" t="s">
        <v>45</v>
      </c>
      <c r="C606" t="s">
        <v>46</v>
      </c>
      <c r="D606" s="1">
        <v>44501</v>
      </c>
      <c r="E606" t="s">
        <v>34</v>
      </c>
      <c r="F606" t="s">
        <v>35</v>
      </c>
      <c r="G606" t="s">
        <v>32</v>
      </c>
      <c r="H606">
        <v>9247</v>
      </c>
      <c r="J606">
        <v>0</v>
      </c>
      <c r="L606">
        <v>9247</v>
      </c>
      <c r="N606">
        <v>6702</v>
      </c>
      <c r="P606">
        <v>364</v>
      </c>
      <c r="R606">
        <v>7066</v>
      </c>
      <c r="T606">
        <v>410220</v>
      </c>
      <c r="V606">
        <v>953586</v>
      </c>
      <c r="X606">
        <v>918236</v>
      </c>
      <c r="Z606">
        <v>35350</v>
      </c>
    </row>
    <row r="607" spans="2:26" hidden="1" x14ac:dyDescent="0.35">
      <c r="B607" t="s">
        <v>45</v>
      </c>
      <c r="C607" t="s">
        <v>46</v>
      </c>
      <c r="D607" s="1">
        <v>44501</v>
      </c>
      <c r="E607" t="s">
        <v>34</v>
      </c>
      <c r="F607" t="s">
        <v>33</v>
      </c>
      <c r="G607" t="s">
        <v>34</v>
      </c>
      <c r="H607">
        <v>11936</v>
      </c>
      <c r="J607">
        <v>0</v>
      </c>
      <c r="L607">
        <v>11936</v>
      </c>
      <c r="N607">
        <v>7165</v>
      </c>
      <c r="P607">
        <v>392</v>
      </c>
      <c r="R607">
        <v>7557</v>
      </c>
      <c r="T607">
        <v>413200</v>
      </c>
      <c r="V607">
        <v>958561</v>
      </c>
      <c r="X607">
        <v>923185</v>
      </c>
      <c r="Z607">
        <v>35376</v>
      </c>
    </row>
    <row r="608" spans="2:26" hidden="1" x14ac:dyDescent="0.35">
      <c r="B608" t="s">
        <v>45</v>
      </c>
      <c r="C608" t="s">
        <v>46</v>
      </c>
      <c r="D608" s="1">
        <v>44531</v>
      </c>
      <c r="E608" t="s">
        <v>34</v>
      </c>
      <c r="F608" t="s">
        <v>35</v>
      </c>
      <c r="G608" t="s">
        <v>32</v>
      </c>
      <c r="H608">
        <v>7929</v>
      </c>
      <c r="J608">
        <v>0</v>
      </c>
      <c r="L608">
        <v>7929</v>
      </c>
      <c r="N608">
        <v>7462</v>
      </c>
      <c r="P608">
        <v>431</v>
      </c>
      <c r="R608">
        <v>7893</v>
      </c>
      <c r="T608">
        <v>412296</v>
      </c>
      <c r="V608">
        <v>959119</v>
      </c>
      <c r="X608">
        <v>923600</v>
      </c>
      <c r="Z608">
        <v>35519</v>
      </c>
    </row>
    <row r="609" spans="2:26" hidden="1" x14ac:dyDescent="0.35">
      <c r="B609" t="s">
        <v>45</v>
      </c>
      <c r="C609" t="s">
        <v>46</v>
      </c>
      <c r="D609" s="1">
        <v>44531</v>
      </c>
      <c r="E609" t="s">
        <v>34</v>
      </c>
      <c r="F609" t="s">
        <v>33</v>
      </c>
      <c r="G609" t="s">
        <v>34</v>
      </c>
      <c r="H609">
        <v>10894</v>
      </c>
      <c r="J609">
        <v>0</v>
      </c>
      <c r="L609">
        <v>10894</v>
      </c>
      <c r="N609">
        <v>7463</v>
      </c>
      <c r="P609">
        <v>431</v>
      </c>
      <c r="R609">
        <v>7894</v>
      </c>
      <c r="T609">
        <v>415388</v>
      </c>
      <c r="V609">
        <v>965168</v>
      </c>
      <c r="X609">
        <v>928651</v>
      </c>
      <c r="Z609">
        <v>36517</v>
      </c>
    </row>
    <row r="610" spans="2:26" hidden="1" x14ac:dyDescent="0.35">
      <c r="B610" t="s">
        <v>45</v>
      </c>
      <c r="C610" t="s">
        <v>46</v>
      </c>
      <c r="D610" s="1">
        <v>44562</v>
      </c>
      <c r="E610" t="s">
        <v>34</v>
      </c>
      <c r="F610" t="s">
        <v>35</v>
      </c>
      <c r="G610" t="s">
        <v>32</v>
      </c>
      <c r="H610">
        <v>11049</v>
      </c>
      <c r="J610">
        <v>0</v>
      </c>
      <c r="L610">
        <v>11049</v>
      </c>
      <c r="N610">
        <v>8590</v>
      </c>
      <c r="P610">
        <v>540</v>
      </c>
      <c r="R610">
        <v>9130</v>
      </c>
      <c r="T610">
        <v>414256</v>
      </c>
      <c r="V610">
        <v>966922</v>
      </c>
      <c r="X610">
        <v>930363</v>
      </c>
      <c r="Z610">
        <v>36559</v>
      </c>
    </row>
    <row r="611" spans="2:26" hidden="1" x14ac:dyDescent="0.35">
      <c r="B611" t="s">
        <v>45</v>
      </c>
      <c r="C611" t="s">
        <v>46</v>
      </c>
      <c r="D611" s="1">
        <v>44562</v>
      </c>
      <c r="E611" t="s">
        <v>34</v>
      </c>
      <c r="F611" t="s">
        <v>33</v>
      </c>
      <c r="G611" t="s">
        <v>34</v>
      </c>
      <c r="H611">
        <v>12407</v>
      </c>
      <c r="J611">
        <v>0</v>
      </c>
      <c r="L611">
        <v>12407</v>
      </c>
      <c r="N611">
        <v>8621</v>
      </c>
      <c r="P611">
        <v>544</v>
      </c>
      <c r="R611">
        <v>9165</v>
      </c>
      <c r="T611">
        <v>418053</v>
      </c>
      <c r="V611">
        <v>974587</v>
      </c>
      <c r="X611">
        <v>937893</v>
      </c>
      <c r="Z611">
        <v>36694</v>
      </c>
    </row>
    <row r="612" spans="2:26" hidden="1" x14ac:dyDescent="0.35">
      <c r="B612" t="s">
        <v>45</v>
      </c>
      <c r="C612" t="s">
        <v>46</v>
      </c>
      <c r="D612" s="1">
        <v>44593</v>
      </c>
      <c r="E612" t="s">
        <v>34</v>
      </c>
      <c r="F612" t="s">
        <v>35</v>
      </c>
      <c r="G612" t="s">
        <v>32</v>
      </c>
      <c r="H612">
        <v>8347</v>
      </c>
      <c r="J612">
        <v>0</v>
      </c>
      <c r="L612">
        <v>8347</v>
      </c>
      <c r="N612">
        <v>9718</v>
      </c>
      <c r="P612">
        <v>693</v>
      </c>
      <c r="R612">
        <v>10411</v>
      </c>
      <c r="T612">
        <v>417222</v>
      </c>
      <c r="V612">
        <v>974315</v>
      </c>
      <c r="X612">
        <v>937622</v>
      </c>
      <c r="Z612">
        <v>36693</v>
      </c>
    </row>
    <row r="613" spans="2:26" hidden="1" x14ac:dyDescent="0.35">
      <c r="B613" t="s">
        <v>45</v>
      </c>
      <c r="C613" t="s">
        <v>46</v>
      </c>
      <c r="D613" s="1">
        <v>44593</v>
      </c>
      <c r="E613" t="s">
        <v>34</v>
      </c>
      <c r="F613" t="s">
        <v>33</v>
      </c>
      <c r="G613" t="s">
        <v>34</v>
      </c>
      <c r="H613">
        <v>9577</v>
      </c>
      <c r="J613">
        <v>0</v>
      </c>
      <c r="L613">
        <v>9577</v>
      </c>
      <c r="N613">
        <v>9730</v>
      </c>
      <c r="P613">
        <v>693</v>
      </c>
      <c r="R613">
        <v>10423</v>
      </c>
      <c r="T613">
        <v>420563</v>
      </c>
      <c r="V613">
        <v>982319</v>
      </c>
      <c r="X613">
        <v>945272</v>
      </c>
      <c r="Z613">
        <v>37047</v>
      </c>
    </row>
    <row r="614" spans="2:26" hidden="1" x14ac:dyDescent="0.35">
      <c r="B614" t="s">
        <v>45</v>
      </c>
      <c r="C614" t="s">
        <v>46</v>
      </c>
      <c r="D614" s="1">
        <v>44621</v>
      </c>
      <c r="E614" t="s">
        <v>34</v>
      </c>
      <c r="F614" t="s">
        <v>35</v>
      </c>
      <c r="G614" t="s">
        <v>32</v>
      </c>
      <c r="H614">
        <v>11517</v>
      </c>
      <c r="J614">
        <v>0</v>
      </c>
      <c r="L614">
        <v>11517</v>
      </c>
      <c r="N614">
        <v>12725</v>
      </c>
      <c r="P614">
        <v>761</v>
      </c>
      <c r="R614">
        <v>13486</v>
      </c>
      <c r="T614">
        <v>420315</v>
      </c>
      <c r="V614">
        <v>982779</v>
      </c>
      <c r="X614">
        <v>945341</v>
      </c>
      <c r="Z614">
        <v>37438</v>
      </c>
    </row>
    <row r="615" spans="2:26" hidden="1" x14ac:dyDescent="0.35">
      <c r="B615" t="s">
        <v>45</v>
      </c>
      <c r="C615" t="s">
        <v>46</v>
      </c>
      <c r="D615" s="1">
        <v>44621</v>
      </c>
      <c r="E615" t="s">
        <v>34</v>
      </c>
      <c r="F615" t="s">
        <v>33</v>
      </c>
      <c r="G615" t="s">
        <v>34</v>
      </c>
      <c r="H615">
        <v>12513</v>
      </c>
      <c r="J615">
        <v>0</v>
      </c>
      <c r="L615">
        <v>12513</v>
      </c>
      <c r="N615">
        <v>12757</v>
      </c>
      <c r="P615">
        <v>770</v>
      </c>
      <c r="R615">
        <v>13527</v>
      </c>
      <c r="T615">
        <v>424082</v>
      </c>
      <c r="V615">
        <v>990124</v>
      </c>
      <c r="X615">
        <v>952472</v>
      </c>
      <c r="Z615">
        <v>37652</v>
      </c>
    </row>
    <row r="616" spans="2:26" hidden="1" x14ac:dyDescent="0.35">
      <c r="B616" t="s">
        <v>45</v>
      </c>
      <c r="C616" t="s">
        <v>46</v>
      </c>
      <c r="D616" s="1">
        <v>44652</v>
      </c>
      <c r="E616" t="s">
        <v>34</v>
      </c>
      <c r="F616" t="s">
        <v>35</v>
      </c>
      <c r="G616" t="s">
        <v>32</v>
      </c>
      <c r="H616">
        <v>10608</v>
      </c>
      <c r="J616">
        <v>0</v>
      </c>
      <c r="L616">
        <v>10608</v>
      </c>
      <c r="N616">
        <v>11230</v>
      </c>
      <c r="P616">
        <v>788</v>
      </c>
      <c r="R616">
        <v>12018</v>
      </c>
      <c r="T616">
        <v>428362</v>
      </c>
      <c r="V616">
        <v>996098</v>
      </c>
      <c r="X616">
        <v>957677</v>
      </c>
      <c r="Z616">
        <v>38421</v>
      </c>
    </row>
    <row r="617" spans="2:26" hidden="1" x14ac:dyDescent="0.35">
      <c r="B617" t="s">
        <v>45</v>
      </c>
      <c r="C617" t="s">
        <v>46</v>
      </c>
      <c r="D617" s="1">
        <v>44652</v>
      </c>
      <c r="E617" t="s">
        <v>34</v>
      </c>
      <c r="F617" t="s">
        <v>33</v>
      </c>
      <c r="G617" t="s">
        <v>34</v>
      </c>
      <c r="H617">
        <v>11743</v>
      </c>
      <c r="J617">
        <v>0</v>
      </c>
      <c r="L617">
        <v>11743</v>
      </c>
      <c r="N617">
        <v>11242</v>
      </c>
      <c r="P617">
        <v>789</v>
      </c>
      <c r="R617">
        <v>12031</v>
      </c>
      <c r="T617">
        <v>429985</v>
      </c>
      <c r="V617">
        <v>998943</v>
      </c>
      <c r="X617">
        <v>960578</v>
      </c>
      <c r="Z617">
        <v>38365</v>
      </c>
    </row>
    <row r="618" spans="2:26" hidden="1" x14ac:dyDescent="0.35">
      <c r="B618" t="s">
        <v>45</v>
      </c>
      <c r="C618" t="s">
        <v>46</v>
      </c>
      <c r="D618" s="1">
        <v>44682</v>
      </c>
      <c r="E618" t="s">
        <v>34</v>
      </c>
      <c r="F618" t="s">
        <v>35</v>
      </c>
      <c r="G618" t="s">
        <v>32</v>
      </c>
      <c r="H618">
        <v>11523</v>
      </c>
      <c r="J618">
        <v>0</v>
      </c>
      <c r="L618">
        <v>11523</v>
      </c>
      <c r="N618">
        <v>8017</v>
      </c>
      <c r="P618">
        <v>452</v>
      </c>
      <c r="R618">
        <v>8469</v>
      </c>
      <c r="T618">
        <v>429523</v>
      </c>
      <c r="V618">
        <v>1000635</v>
      </c>
      <c r="X618">
        <v>962380</v>
      </c>
      <c r="Z618">
        <v>38255</v>
      </c>
    </row>
    <row r="619" spans="2:26" hidden="1" x14ac:dyDescent="0.35">
      <c r="B619" t="s">
        <v>45</v>
      </c>
      <c r="C619" t="s">
        <v>46</v>
      </c>
      <c r="D619" s="1">
        <v>44682</v>
      </c>
      <c r="E619" t="s">
        <v>34</v>
      </c>
      <c r="F619" t="s">
        <v>33</v>
      </c>
      <c r="G619" t="s">
        <v>34</v>
      </c>
      <c r="H619">
        <v>12470</v>
      </c>
      <c r="J619">
        <v>0</v>
      </c>
      <c r="L619">
        <v>12470</v>
      </c>
      <c r="N619">
        <v>8019</v>
      </c>
      <c r="P619">
        <v>452</v>
      </c>
      <c r="R619">
        <v>8471</v>
      </c>
      <c r="T619">
        <v>431453</v>
      </c>
      <c r="V619">
        <v>1004038</v>
      </c>
      <c r="X619">
        <v>965788</v>
      </c>
      <c r="Z619">
        <v>38250</v>
      </c>
    </row>
    <row r="620" spans="2:26" hidden="1" x14ac:dyDescent="0.35">
      <c r="B620" t="s">
        <v>45</v>
      </c>
      <c r="C620" t="s">
        <v>46</v>
      </c>
      <c r="D620" s="1">
        <v>44713</v>
      </c>
      <c r="E620" t="s">
        <v>34</v>
      </c>
      <c r="F620" t="s">
        <v>35</v>
      </c>
      <c r="G620" t="s">
        <v>32</v>
      </c>
      <c r="H620">
        <v>12382</v>
      </c>
      <c r="J620">
        <v>0</v>
      </c>
      <c r="L620">
        <v>12382</v>
      </c>
      <c r="N620">
        <v>8155</v>
      </c>
      <c r="P620">
        <v>446</v>
      </c>
      <c r="R620">
        <v>8601</v>
      </c>
      <c r="T620">
        <v>431029</v>
      </c>
      <c r="V620">
        <v>1005799</v>
      </c>
      <c r="X620">
        <v>967483</v>
      </c>
      <c r="Z620">
        <v>38316</v>
      </c>
    </row>
    <row r="621" spans="2:26" hidden="1" x14ac:dyDescent="0.35">
      <c r="B621" t="s">
        <v>45</v>
      </c>
      <c r="C621" t="s">
        <v>46</v>
      </c>
      <c r="D621" s="1">
        <v>44713</v>
      </c>
      <c r="E621" t="s">
        <v>34</v>
      </c>
      <c r="F621" t="s">
        <v>33</v>
      </c>
      <c r="G621" t="s">
        <v>34</v>
      </c>
      <c r="H621">
        <v>13337</v>
      </c>
      <c r="J621">
        <v>0</v>
      </c>
      <c r="L621">
        <v>13337</v>
      </c>
      <c r="N621">
        <v>8147</v>
      </c>
      <c r="P621">
        <v>446</v>
      </c>
      <c r="R621">
        <v>8593</v>
      </c>
      <c r="T621">
        <v>432717</v>
      </c>
      <c r="V621">
        <v>1008791</v>
      </c>
      <c r="X621">
        <v>970639</v>
      </c>
      <c r="Z621">
        <v>38152</v>
      </c>
    </row>
    <row r="622" spans="2:26" hidden="1" x14ac:dyDescent="0.35">
      <c r="B622" t="s">
        <v>45</v>
      </c>
      <c r="C622" t="s">
        <v>46</v>
      </c>
      <c r="D622" s="1">
        <v>44743</v>
      </c>
      <c r="E622" t="s">
        <v>34</v>
      </c>
      <c r="F622" t="s">
        <v>35</v>
      </c>
      <c r="G622" t="s">
        <v>32</v>
      </c>
      <c r="H622">
        <v>11788</v>
      </c>
      <c r="J622">
        <v>0</v>
      </c>
      <c r="L622">
        <v>11788</v>
      </c>
      <c r="N622">
        <v>7286</v>
      </c>
      <c r="P622">
        <v>428</v>
      </c>
      <c r="R622">
        <v>7714</v>
      </c>
      <c r="T622">
        <v>431931</v>
      </c>
      <c r="V622">
        <v>1009314</v>
      </c>
      <c r="X622">
        <v>971035</v>
      </c>
      <c r="Z622">
        <v>38279</v>
      </c>
    </row>
    <row r="623" spans="2:26" hidden="1" x14ac:dyDescent="0.35">
      <c r="B623" t="s">
        <v>45</v>
      </c>
      <c r="C623" t="s">
        <v>46</v>
      </c>
      <c r="D623" s="1">
        <v>44743</v>
      </c>
      <c r="E623" t="s">
        <v>34</v>
      </c>
      <c r="F623" t="s">
        <v>33</v>
      </c>
      <c r="G623" t="s">
        <v>34</v>
      </c>
      <c r="H623">
        <v>13060</v>
      </c>
      <c r="J623">
        <v>0</v>
      </c>
      <c r="L623">
        <v>13060</v>
      </c>
      <c r="N623">
        <v>7293</v>
      </c>
      <c r="P623">
        <v>427</v>
      </c>
      <c r="R623">
        <v>7720</v>
      </c>
      <c r="T623">
        <v>434032</v>
      </c>
      <c r="V623">
        <v>1012769</v>
      </c>
      <c r="X623">
        <v>974491</v>
      </c>
      <c r="Z623">
        <v>38278</v>
      </c>
    </row>
    <row r="624" spans="2:26" hidden="1" x14ac:dyDescent="0.35">
      <c r="B624" t="s">
        <v>45</v>
      </c>
      <c r="C624" t="s">
        <v>46</v>
      </c>
      <c r="D624" s="1">
        <v>44774</v>
      </c>
      <c r="E624" t="s">
        <v>34</v>
      </c>
      <c r="F624" t="s">
        <v>35</v>
      </c>
      <c r="G624" t="s">
        <v>32</v>
      </c>
      <c r="H624">
        <v>13698</v>
      </c>
      <c r="J624">
        <v>0</v>
      </c>
      <c r="L624">
        <v>13698</v>
      </c>
      <c r="N624">
        <v>9962</v>
      </c>
      <c r="P624">
        <v>565</v>
      </c>
      <c r="R624">
        <v>10527</v>
      </c>
      <c r="T624">
        <v>433929</v>
      </c>
      <c r="V624">
        <v>1014659</v>
      </c>
      <c r="X624">
        <v>976583</v>
      </c>
      <c r="Z624">
        <v>38076</v>
      </c>
    </row>
    <row r="625" spans="2:26" hidden="1" x14ac:dyDescent="0.35">
      <c r="B625" t="s">
        <v>45</v>
      </c>
      <c r="C625" t="s">
        <v>46</v>
      </c>
      <c r="D625" s="1">
        <v>44774</v>
      </c>
      <c r="E625" t="s">
        <v>34</v>
      </c>
      <c r="F625" t="s">
        <v>33</v>
      </c>
      <c r="G625" t="s">
        <v>34</v>
      </c>
      <c r="H625">
        <v>15043</v>
      </c>
      <c r="J625">
        <v>0</v>
      </c>
      <c r="L625">
        <v>15043</v>
      </c>
      <c r="N625">
        <v>9973</v>
      </c>
      <c r="P625">
        <v>565</v>
      </c>
      <c r="R625">
        <v>10538</v>
      </c>
      <c r="T625">
        <v>436612</v>
      </c>
      <c r="V625">
        <v>1019232</v>
      </c>
      <c r="X625">
        <v>981154</v>
      </c>
      <c r="Z625">
        <v>38078</v>
      </c>
    </row>
    <row r="626" spans="2:26" hidden="1" x14ac:dyDescent="0.35">
      <c r="B626" t="s">
        <v>45</v>
      </c>
      <c r="C626" t="s">
        <v>46</v>
      </c>
      <c r="D626" s="1">
        <v>44805</v>
      </c>
      <c r="E626" t="s">
        <v>34</v>
      </c>
      <c r="F626" t="s">
        <v>35</v>
      </c>
      <c r="G626" t="s">
        <v>32</v>
      </c>
      <c r="H626">
        <v>11975</v>
      </c>
      <c r="J626">
        <v>0</v>
      </c>
      <c r="L626">
        <v>11975</v>
      </c>
      <c r="N626">
        <v>9083</v>
      </c>
      <c r="P626">
        <v>543</v>
      </c>
      <c r="R626">
        <v>9626</v>
      </c>
      <c r="T626">
        <v>435887</v>
      </c>
      <c r="V626">
        <v>1020344</v>
      </c>
      <c r="X626">
        <v>982418</v>
      </c>
      <c r="Z626">
        <v>37926</v>
      </c>
    </row>
    <row r="627" spans="2:26" hidden="1" x14ac:dyDescent="0.35">
      <c r="B627" t="s">
        <v>45</v>
      </c>
      <c r="C627" t="s">
        <v>46</v>
      </c>
      <c r="D627" s="1">
        <v>44805</v>
      </c>
      <c r="E627" t="s">
        <v>34</v>
      </c>
      <c r="F627" t="s">
        <v>33</v>
      </c>
      <c r="G627" t="s">
        <v>34</v>
      </c>
      <c r="H627">
        <v>13153</v>
      </c>
      <c r="J627">
        <v>0</v>
      </c>
      <c r="L627">
        <v>13153</v>
      </c>
      <c r="N627">
        <v>9090</v>
      </c>
      <c r="P627">
        <v>543</v>
      </c>
      <c r="R627">
        <v>9633</v>
      </c>
      <c r="T627">
        <v>438027</v>
      </c>
      <c r="V627">
        <v>1024037</v>
      </c>
      <c r="X627">
        <v>986207</v>
      </c>
      <c r="Z627">
        <v>37830</v>
      </c>
    </row>
    <row r="628" spans="2:26" hidden="1" x14ac:dyDescent="0.35">
      <c r="B628" t="s">
        <v>45</v>
      </c>
      <c r="C628" t="s">
        <v>46</v>
      </c>
      <c r="D628" s="1">
        <v>44835</v>
      </c>
      <c r="E628" t="s">
        <v>34</v>
      </c>
      <c r="F628" t="s">
        <v>35</v>
      </c>
      <c r="G628" t="s">
        <v>32</v>
      </c>
      <c r="H628">
        <v>12047</v>
      </c>
      <c r="J628">
        <v>0</v>
      </c>
      <c r="L628">
        <v>12047</v>
      </c>
      <c r="N628">
        <v>10008</v>
      </c>
      <c r="P628">
        <v>610</v>
      </c>
      <c r="R628">
        <v>10618</v>
      </c>
      <c r="T628">
        <v>437457</v>
      </c>
      <c r="V628">
        <v>1025493</v>
      </c>
      <c r="X628">
        <v>987731</v>
      </c>
      <c r="Z628">
        <v>37762</v>
      </c>
    </row>
    <row r="629" spans="2:26" hidden="1" x14ac:dyDescent="0.35">
      <c r="B629" t="s">
        <v>45</v>
      </c>
      <c r="C629" t="s">
        <v>46</v>
      </c>
      <c r="D629" s="1">
        <v>44835</v>
      </c>
      <c r="E629" t="s">
        <v>34</v>
      </c>
      <c r="F629" t="s">
        <v>33</v>
      </c>
      <c r="G629" t="s">
        <v>34</v>
      </c>
      <c r="H629">
        <v>13445</v>
      </c>
      <c r="J629">
        <v>0</v>
      </c>
      <c r="L629">
        <v>13445</v>
      </c>
      <c r="N629">
        <v>10048</v>
      </c>
      <c r="P629">
        <v>611</v>
      </c>
      <c r="R629">
        <v>10659</v>
      </c>
      <c r="T629">
        <v>439341</v>
      </c>
      <c r="V629">
        <v>1028754</v>
      </c>
      <c r="X629">
        <v>991632</v>
      </c>
      <c r="Z629">
        <v>37122</v>
      </c>
    </row>
    <row r="630" spans="2:26" hidden="1" x14ac:dyDescent="0.35">
      <c r="B630" t="s">
        <v>45</v>
      </c>
      <c r="C630" t="s">
        <v>46</v>
      </c>
      <c r="D630" s="1">
        <v>44866</v>
      </c>
      <c r="E630" t="s">
        <v>34</v>
      </c>
      <c r="F630" t="s">
        <v>35</v>
      </c>
      <c r="G630" t="s">
        <v>32</v>
      </c>
      <c r="H630">
        <v>12194</v>
      </c>
      <c r="J630">
        <v>0</v>
      </c>
      <c r="L630">
        <v>12194</v>
      </c>
      <c r="N630">
        <v>9721</v>
      </c>
      <c r="P630">
        <v>563</v>
      </c>
      <c r="R630">
        <v>10284</v>
      </c>
      <c r="T630">
        <v>437776</v>
      </c>
      <c r="V630">
        <v>1029175</v>
      </c>
      <c r="X630">
        <v>992158</v>
      </c>
      <c r="Z630">
        <v>37017</v>
      </c>
    </row>
    <row r="631" spans="2:26" hidden="1" x14ac:dyDescent="0.35">
      <c r="B631" t="s">
        <v>45</v>
      </c>
      <c r="C631" t="s">
        <v>46</v>
      </c>
      <c r="D631" s="1">
        <v>44866</v>
      </c>
      <c r="E631" t="s">
        <v>34</v>
      </c>
      <c r="F631" t="s">
        <v>33</v>
      </c>
      <c r="G631" t="s">
        <v>34</v>
      </c>
      <c r="H631">
        <v>13357</v>
      </c>
      <c r="J631">
        <v>0</v>
      </c>
      <c r="L631">
        <v>13357</v>
      </c>
      <c r="N631">
        <v>9728</v>
      </c>
      <c r="P631">
        <v>565</v>
      </c>
      <c r="R631">
        <v>10293</v>
      </c>
      <c r="T631">
        <v>440411</v>
      </c>
      <c r="V631">
        <v>1034068</v>
      </c>
      <c r="X631">
        <v>997449</v>
      </c>
      <c r="Z631">
        <v>36619</v>
      </c>
    </row>
    <row r="632" spans="2:26" hidden="1" x14ac:dyDescent="0.35">
      <c r="B632" t="s">
        <v>45</v>
      </c>
      <c r="C632" t="s">
        <v>46</v>
      </c>
      <c r="D632" s="1">
        <v>44896</v>
      </c>
      <c r="E632" t="s">
        <v>34</v>
      </c>
      <c r="F632" t="s">
        <v>35</v>
      </c>
      <c r="G632" t="s">
        <v>32</v>
      </c>
      <c r="H632">
        <v>11657</v>
      </c>
      <c r="J632">
        <v>0</v>
      </c>
      <c r="L632">
        <v>11657</v>
      </c>
      <c r="N632">
        <v>8559</v>
      </c>
      <c r="P632">
        <v>523</v>
      </c>
      <c r="R632">
        <v>9082</v>
      </c>
      <c r="T632">
        <v>439370</v>
      </c>
      <c r="V632">
        <v>1035768</v>
      </c>
      <c r="X632">
        <v>999262</v>
      </c>
      <c r="Z632">
        <v>36506</v>
      </c>
    </row>
    <row r="633" spans="2:26" hidden="1" x14ac:dyDescent="0.35">
      <c r="B633" t="s">
        <v>45</v>
      </c>
      <c r="C633" t="s">
        <v>46</v>
      </c>
      <c r="D633" s="1">
        <v>44896</v>
      </c>
      <c r="E633" t="s">
        <v>34</v>
      </c>
      <c r="F633" t="s">
        <v>33</v>
      </c>
      <c r="G633" t="s">
        <v>34</v>
      </c>
      <c r="H633">
        <v>12811</v>
      </c>
      <c r="J633">
        <v>0</v>
      </c>
      <c r="L633">
        <v>12811</v>
      </c>
      <c r="N633">
        <v>8742</v>
      </c>
      <c r="P633">
        <v>523</v>
      </c>
      <c r="R633">
        <v>9265</v>
      </c>
      <c r="T633">
        <v>441852</v>
      </c>
      <c r="V633">
        <v>1041085</v>
      </c>
      <c r="X633">
        <v>1004558</v>
      </c>
      <c r="Z633">
        <v>36527</v>
      </c>
    </row>
    <row r="634" spans="2:26" hidden="1" x14ac:dyDescent="0.35">
      <c r="B634" t="s">
        <v>45</v>
      </c>
      <c r="C634" t="s">
        <v>46</v>
      </c>
      <c r="D634" s="1">
        <v>44927</v>
      </c>
      <c r="E634" t="s">
        <v>34</v>
      </c>
      <c r="F634" t="s">
        <v>35</v>
      </c>
      <c r="G634" t="s">
        <v>32</v>
      </c>
      <c r="H634">
        <v>12764</v>
      </c>
      <c r="J634">
        <v>0</v>
      </c>
      <c r="L634">
        <v>12764</v>
      </c>
      <c r="N634">
        <v>11014</v>
      </c>
      <c r="P634">
        <v>726</v>
      </c>
      <c r="R634">
        <v>11740</v>
      </c>
      <c r="T634">
        <v>440794</v>
      </c>
      <c r="V634">
        <v>1044192</v>
      </c>
      <c r="X634">
        <v>1007796</v>
      </c>
      <c r="Z634">
        <v>36396</v>
      </c>
    </row>
    <row r="635" spans="2:26" hidden="1" x14ac:dyDescent="0.35">
      <c r="B635" t="s">
        <v>45</v>
      </c>
      <c r="C635" t="s">
        <v>46</v>
      </c>
      <c r="D635" s="1">
        <v>44927</v>
      </c>
      <c r="E635" t="s">
        <v>34</v>
      </c>
      <c r="F635" t="s">
        <v>33</v>
      </c>
      <c r="G635" t="s">
        <v>34</v>
      </c>
      <c r="H635">
        <v>13861</v>
      </c>
      <c r="J635">
        <v>0</v>
      </c>
      <c r="L635">
        <v>13861</v>
      </c>
      <c r="N635">
        <v>11021</v>
      </c>
      <c r="P635">
        <v>724</v>
      </c>
      <c r="R635">
        <v>11745</v>
      </c>
      <c r="T635">
        <v>443010</v>
      </c>
      <c r="V635">
        <v>1048216</v>
      </c>
      <c r="X635">
        <v>1011607</v>
      </c>
      <c r="Z635">
        <v>36609</v>
      </c>
    </row>
    <row r="636" spans="2:26" hidden="1" x14ac:dyDescent="0.35">
      <c r="B636" t="s">
        <v>45</v>
      </c>
      <c r="C636" t="s">
        <v>46</v>
      </c>
      <c r="D636" s="1">
        <v>44958</v>
      </c>
      <c r="E636" t="s">
        <v>34</v>
      </c>
      <c r="F636" t="s">
        <v>35</v>
      </c>
      <c r="G636" t="s">
        <v>32</v>
      </c>
      <c r="H636">
        <v>10901</v>
      </c>
      <c r="J636">
        <v>0</v>
      </c>
      <c r="L636">
        <v>10901</v>
      </c>
      <c r="N636">
        <v>9063</v>
      </c>
      <c r="P636">
        <v>564</v>
      </c>
      <c r="R636">
        <v>9627</v>
      </c>
      <c r="T636">
        <v>441753</v>
      </c>
      <c r="V636">
        <v>1047654</v>
      </c>
      <c r="X636">
        <v>1011290</v>
      </c>
      <c r="Z636">
        <v>36364</v>
      </c>
    </row>
    <row r="637" spans="2:26" hidden="1" x14ac:dyDescent="0.35">
      <c r="B637" t="s">
        <v>45</v>
      </c>
      <c r="C637" t="s">
        <v>46</v>
      </c>
      <c r="D637" s="1">
        <v>44958</v>
      </c>
      <c r="E637" t="s">
        <v>34</v>
      </c>
      <c r="F637" t="s">
        <v>33</v>
      </c>
      <c r="G637" t="s">
        <v>34</v>
      </c>
      <c r="H637">
        <v>11915</v>
      </c>
      <c r="J637">
        <v>0</v>
      </c>
      <c r="L637">
        <v>11915</v>
      </c>
      <c r="N637">
        <v>9067</v>
      </c>
      <c r="P637">
        <v>564</v>
      </c>
      <c r="R637">
        <v>9631</v>
      </c>
      <c r="T637">
        <v>442720</v>
      </c>
      <c r="V637">
        <v>1047297</v>
      </c>
      <c r="X637">
        <v>1010932</v>
      </c>
      <c r="Z637">
        <v>36365</v>
      </c>
    </row>
    <row r="638" spans="2:26" hidden="1" x14ac:dyDescent="0.35">
      <c r="B638" t="s">
        <v>45</v>
      </c>
      <c r="C638" t="s">
        <v>46</v>
      </c>
      <c r="D638" s="1">
        <v>44986</v>
      </c>
      <c r="E638" t="s">
        <v>34</v>
      </c>
      <c r="F638" t="s">
        <v>35</v>
      </c>
      <c r="G638" t="s">
        <v>32</v>
      </c>
      <c r="H638">
        <v>15183</v>
      </c>
      <c r="J638">
        <v>0</v>
      </c>
      <c r="L638">
        <v>15183</v>
      </c>
      <c r="N638">
        <v>10144</v>
      </c>
      <c r="P638">
        <v>664</v>
      </c>
      <c r="R638">
        <v>10808</v>
      </c>
      <c r="T638">
        <v>441431</v>
      </c>
      <c r="V638">
        <v>1047062</v>
      </c>
      <c r="X638">
        <v>1010510</v>
      </c>
      <c r="Z638">
        <v>36552</v>
      </c>
    </row>
    <row r="639" spans="2:26" hidden="1" x14ac:dyDescent="0.35">
      <c r="B639" t="s">
        <v>45</v>
      </c>
      <c r="C639" t="s">
        <v>46</v>
      </c>
      <c r="D639" s="1">
        <v>44986</v>
      </c>
      <c r="E639" t="s">
        <v>34</v>
      </c>
      <c r="F639" t="s">
        <v>33</v>
      </c>
      <c r="G639" t="s">
        <v>34</v>
      </c>
      <c r="H639">
        <v>16606</v>
      </c>
      <c r="J639">
        <v>0</v>
      </c>
      <c r="L639">
        <v>16606</v>
      </c>
      <c r="N639">
        <v>10123</v>
      </c>
      <c r="P639">
        <v>664</v>
      </c>
      <c r="R639">
        <v>10787</v>
      </c>
      <c r="T639">
        <v>442808</v>
      </c>
      <c r="V639">
        <v>1049471</v>
      </c>
      <c r="X639">
        <v>1012818</v>
      </c>
      <c r="Z639">
        <v>36653</v>
      </c>
    </row>
    <row r="640" spans="2:26" hidden="1" x14ac:dyDescent="0.35">
      <c r="B640" t="s">
        <v>45</v>
      </c>
      <c r="C640" t="s">
        <v>46</v>
      </c>
      <c r="D640" s="1">
        <v>45017</v>
      </c>
      <c r="E640" t="s">
        <v>34</v>
      </c>
      <c r="F640" t="s">
        <v>35</v>
      </c>
      <c r="G640" t="s">
        <v>32</v>
      </c>
      <c r="H640">
        <v>16691</v>
      </c>
      <c r="J640">
        <v>0</v>
      </c>
      <c r="L640">
        <v>16691</v>
      </c>
      <c r="N640">
        <v>10185</v>
      </c>
      <c r="P640">
        <v>765</v>
      </c>
      <c r="R640">
        <v>10950</v>
      </c>
      <c r="T640">
        <v>439599</v>
      </c>
      <c r="V640">
        <v>1035172</v>
      </c>
      <c r="X640">
        <v>998074</v>
      </c>
      <c r="Z640">
        <v>37098</v>
      </c>
    </row>
    <row r="641" spans="2:26" hidden="1" x14ac:dyDescent="0.35">
      <c r="B641" t="s">
        <v>45</v>
      </c>
      <c r="C641" t="s">
        <v>46</v>
      </c>
      <c r="D641" s="1">
        <v>45017</v>
      </c>
      <c r="E641" t="s">
        <v>34</v>
      </c>
      <c r="F641" t="s">
        <v>33</v>
      </c>
      <c r="G641" t="s">
        <v>34</v>
      </c>
      <c r="H641">
        <v>18761</v>
      </c>
      <c r="J641">
        <v>0</v>
      </c>
      <c r="L641">
        <v>18761</v>
      </c>
      <c r="N641">
        <v>10188</v>
      </c>
      <c r="P641">
        <v>765</v>
      </c>
      <c r="R641">
        <v>10953</v>
      </c>
      <c r="T641">
        <v>442688</v>
      </c>
      <c r="V641">
        <v>1041808</v>
      </c>
      <c r="X641">
        <v>1004180</v>
      </c>
      <c r="Z641">
        <v>37628</v>
      </c>
    </row>
    <row r="642" spans="2:26" hidden="1" x14ac:dyDescent="0.35">
      <c r="B642" t="s">
        <v>45</v>
      </c>
      <c r="C642" t="s">
        <v>46</v>
      </c>
      <c r="D642" s="1">
        <v>45047</v>
      </c>
      <c r="E642" t="s">
        <v>34</v>
      </c>
      <c r="F642" t="s">
        <v>35</v>
      </c>
      <c r="G642" t="s">
        <v>32</v>
      </c>
      <c r="H642">
        <v>22059</v>
      </c>
      <c r="J642">
        <v>0</v>
      </c>
      <c r="L642">
        <v>22059</v>
      </c>
      <c r="N642">
        <v>11344</v>
      </c>
      <c r="P642">
        <v>845</v>
      </c>
      <c r="R642">
        <v>12189</v>
      </c>
      <c r="T642">
        <v>419120</v>
      </c>
      <c r="V642">
        <v>982963</v>
      </c>
      <c r="X642">
        <v>946778</v>
      </c>
      <c r="Z642">
        <v>36185</v>
      </c>
    </row>
    <row r="643" spans="2:26" hidden="1" x14ac:dyDescent="0.35">
      <c r="B643" t="s">
        <v>45</v>
      </c>
      <c r="C643" t="s">
        <v>46</v>
      </c>
      <c r="D643" s="1">
        <v>45047</v>
      </c>
      <c r="E643" t="s">
        <v>34</v>
      </c>
      <c r="F643" t="s">
        <v>33</v>
      </c>
      <c r="G643" t="s">
        <v>34</v>
      </c>
      <c r="H643">
        <v>22059</v>
      </c>
      <c r="J643">
        <v>0</v>
      </c>
      <c r="L643">
        <v>22059</v>
      </c>
      <c r="N643">
        <v>11350</v>
      </c>
      <c r="P643">
        <v>845</v>
      </c>
      <c r="R643">
        <v>12195</v>
      </c>
      <c r="T643">
        <v>423816</v>
      </c>
      <c r="V643">
        <v>991620</v>
      </c>
      <c r="X643">
        <v>954683</v>
      </c>
      <c r="Z643">
        <v>36937</v>
      </c>
    </row>
    <row r="644" spans="2:26" hidden="1" x14ac:dyDescent="0.35">
      <c r="B644" t="s">
        <v>45</v>
      </c>
      <c r="C644" t="s">
        <v>46</v>
      </c>
      <c r="D644" s="1">
        <v>45078</v>
      </c>
      <c r="E644" t="s">
        <v>34</v>
      </c>
      <c r="F644" t="s">
        <v>35</v>
      </c>
      <c r="G644" t="s">
        <v>32</v>
      </c>
      <c r="H644">
        <v>22172</v>
      </c>
      <c r="J644">
        <v>0</v>
      </c>
      <c r="L644">
        <v>22172</v>
      </c>
      <c r="N644">
        <v>11982</v>
      </c>
      <c r="P644">
        <v>1195</v>
      </c>
      <c r="R644">
        <v>13177</v>
      </c>
      <c r="T644">
        <v>403265</v>
      </c>
      <c r="V644">
        <v>937623</v>
      </c>
      <c r="X644">
        <v>901271</v>
      </c>
      <c r="Z644">
        <v>36352</v>
      </c>
    </row>
    <row r="645" spans="2:26" hidden="1" x14ac:dyDescent="0.35">
      <c r="B645" t="s">
        <v>45</v>
      </c>
      <c r="C645" t="s">
        <v>46</v>
      </c>
      <c r="D645" s="1">
        <v>45078</v>
      </c>
      <c r="E645" t="s">
        <v>34</v>
      </c>
      <c r="F645" t="s">
        <v>33</v>
      </c>
      <c r="G645" t="s">
        <v>34</v>
      </c>
      <c r="H645">
        <v>22172</v>
      </c>
      <c r="J645">
        <v>0</v>
      </c>
      <c r="L645">
        <v>22172</v>
      </c>
      <c r="N645">
        <v>12000</v>
      </c>
      <c r="P645">
        <v>1195</v>
      </c>
      <c r="R645">
        <v>13195</v>
      </c>
      <c r="T645">
        <v>408062</v>
      </c>
      <c r="V645">
        <v>947122</v>
      </c>
      <c r="X645">
        <v>909972</v>
      </c>
      <c r="Z645">
        <v>37150</v>
      </c>
    </row>
    <row r="646" spans="2:26" hidden="1" x14ac:dyDescent="0.35">
      <c r="B646" t="s">
        <v>45</v>
      </c>
      <c r="C646" t="s">
        <v>46</v>
      </c>
      <c r="D646" s="1">
        <v>45108</v>
      </c>
      <c r="E646" t="s">
        <v>34</v>
      </c>
      <c r="F646" t="s">
        <v>35</v>
      </c>
      <c r="G646" t="s">
        <v>32</v>
      </c>
      <c r="H646">
        <v>22943</v>
      </c>
      <c r="J646">
        <v>0</v>
      </c>
      <c r="L646">
        <v>22943</v>
      </c>
      <c r="N646">
        <v>12203</v>
      </c>
      <c r="P646">
        <v>1275</v>
      </c>
      <c r="R646">
        <v>13478</v>
      </c>
      <c r="T646">
        <v>385782</v>
      </c>
      <c r="V646">
        <v>906259</v>
      </c>
      <c r="X646">
        <v>870100</v>
      </c>
      <c r="Z646">
        <v>36159</v>
      </c>
    </row>
    <row r="647" spans="2:26" hidden="1" x14ac:dyDescent="0.35">
      <c r="B647" t="s">
        <v>45</v>
      </c>
      <c r="C647" t="s">
        <v>46</v>
      </c>
      <c r="D647" s="1">
        <v>45108</v>
      </c>
      <c r="E647" t="s">
        <v>34</v>
      </c>
      <c r="F647" t="s">
        <v>33</v>
      </c>
      <c r="G647" t="s">
        <v>34</v>
      </c>
      <c r="H647">
        <v>22943</v>
      </c>
      <c r="J647">
        <v>0</v>
      </c>
      <c r="L647">
        <v>22943</v>
      </c>
      <c r="N647">
        <v>12222</v>
      </c>
      <c r="P647">
        <v>1276</v>
      </c>
      <c r="R647">
        <v>13498</v>
      </c>
      <c r="T647">
        <v>392581</v>
      </c>
      <c r="V647">
        <v>898622</v>
      </c>
      <c r="X647">
        <v>861512</v>
      </c>
      <c r="Z647">
        <v>37110</v>
      </c>
    </row>
    <row r="648" spans="2:26" hidden="1" x14ac:dyDescent="0.35">
      <c r="B648" t="s">
        <v>45</v>
      </c>
      <c r="C648" t="s">
        <v>46</v>
      </c>
      <c r="D648" s="1">
        <v>45139</v>
      </c>
      <c r="E648" t="s">
        <v>34</v>
      </c>
      <c r="F648" t="s">
        <v>35</v>
      </c>
      <c r="G648" t="s">
        <v>32</v>
      </c>
      <c r="H648">
        <v>28666</v>
      </c>
      <c r="J648">
        <v>0</v>
      </c>
      <c r="L648">
        <v>28666</v>
      </c>
      <c r="N648">
        <v>18282</v>
      </c>
      <c r="P648">
        <v>2290</v>
      </c>
      <c r="R648">
        <v>20572</v>
      </c>
      <c r="T648">
        <v>371066</v>
      </c>
      <c r="V648">
        <v>834989</v>
      </c>
      <c r="X648">
        <v>798734</v>
      </c>
      <c r="Z648">
        <v>36255</v>
      </c>
    </row>
    <row r="649" spans="2:26" hidden="1" x14ac:dyDescent="0.35">
      <c r="B649" t="s">
        <v>45</v>
      </c>
      <c r="C649" t="s">
        <v>46</v>
      </c>
      <c r="D649" s="1">
        <v>45139</v>
      </c>
      <c r="E649" t="s">
        <v>34</v>
      </c>
      <c r="F649" t="s">
        <v>33</v>
      </c>
      <c r="G649" t="s">
        <v>34</v>
      </c>
      <c r="H649">
        <v>28666</v>
      </c>
      <c r="J649">
        <v>0</v>
      </c>
      <c r="L649">
        <v>28666</v>
      </c>
      <c r="N649">
        <v>18306</v>
      </c>
      <c r="P649">
        <v>2291</v>
      </c>
      <c r="R649">
        <v>20597</v>
      </c>
      <c r="T649">
        <v>380028</v>
      </c>
      <c r="V649">
        <v>851992</v>
      </c>
      <c r="X649">
        <v>814530</v>
      </c>
      <c r="Z649">
        <v>37462</v>
      </c>
    </row>
    <row r="650" spans="2:26" hidden="1" x14ac:dyDescent="0.35">
      <c r="B650" t="s">
        <v>45</v>
      </c>
      <c r="C650" t="s">
        <v>46</v>
      </c>
      <c r="D650" s="1">
        <v>45170</v>
      </c>
      <c r="E650" t="s">
        <v>34</v>
      </c>
      <c r="F650" t="s">
        <v>35</v>
      </c>
      <c r="G650" t="s">
        <v>32</v>
      </c>
      <c r="H650">
        <v>26742</v>
      </c>
      <c r="J650">
        <v>0</v>
      </c>
      <c r="L650">
        <v>26742</v>
      </c>
      <c r="N650">
        <v>20430</v>
      </c>
      <c r="P650">
        <v>2625</v>
      </c>
      <c r="R650">
        <v>23055</v>
      </c>
      <c r="T650">
        <v>362925</v>
      </c>
      <c r="V650">
        <v>805707</v>
      </c>
      <c r="X650">
        <v>768818</v>
      </c>
      <c r="Z650">
        <v>36889</v>
      </c>
    </row>
    <row r="651" spans="2:26" hidden="1" x14ac:dyDescent="0.35">
      <c r="B651" t="s">
        <v>45</v>
      </c>
      <c r="C651" t="s">
        <v>46</v>
      </c>
      <c r="D651" s="1">
        <v>45170</v>
      </c>
      <c r="E651" t="s">
        <v>34</v>
      </c>
      <c r="F651" t="s">
        <v>33</v>
      </c>
      <c r="G651" t="s">
        <v>34</v>
      </c>
      <c r="H651">
        <v>26742</v>
      </c>
      <c r="J651">
        <v>0</v>
      </c>
      <c r="L651">
        <v>26742</v>
      </c>
      <c r="N651">
        <v>20476</v>
      </c>
      <c r="P651">
        <v>2627</v>
      </c>
      <c r="R651">
        <v>23103</v>
      </c>
      <c r="T651">
        <v>374260</v>
      </c>
      <c r="V651">
        <v>832202</v>
      </c>
      <c r="X651">
        <v>794159</v>
      </c>
      <c r="Z651">
        <v>38043</v>
      </c>
    </row>
    <row r="652" spans="2:26" hidden="1" x14ac:dyDescent="0.35">
      <c r="B652" t="s">
        <v>45</v>
      </c>
      <c r="C652" t="s">
        <v>46</v>
      </c>
      <c r="D652" s="1">
        <v>45200</v>
      </c>
      <c r="E652" t="s">
        <v>34</v>
      </c>
      <c r="F652" t="s">
        <v>35</v>
      </c>
      <c r="G652" t="s">
        <v>32</v>
      </c>
      <c r="H652">
        <v>28094</v>
      </c>
      <c r="J652">
        <v>0</v>
      </c>
      <c r="L652">
        <v>28094</v>
      </c>
      <c r="N652">
        <v>21712</v>
      </c>
      <c r="P652">
        <v>2589</v>
      </c>
      <c r="R652">
        <v>24301</v>
      </c>
      <c r="T652">
        <v>362215</v>
      </c>
      <c r="V652">
        <v>807774</v>
      </c>
      <c r="X652">
        <v>769764</v>
      </c>
      <c r="Z652">
        <v>38010</v>
      </c>
    </row>
    <row r="653" spans="2:26" hidden="1" x14ac:dyDescent="0.35">
      <c r="B653" t="s">
        <v>45</v>
      </c>
      <c r="C653" t="s">
        <v>46</v>
      </c>
      <c r="D653" s="1">
        <v>45200</v>
      </c>
      <c r="E653" t="s">
        <v>34</v>
      </c>
      <c r="F653" t="s">
        <v>33</v>
      </c>
      <c r="G653" t="s">
        <v>34</v>
      </c>
      <c r="H653">
        <v>28094</v>
      </c>
      <c r="J653">
        <v>0</v>
      </c>
      <c r="L653">
        <v>28094</v>
      </c>
      <c r="N653">
        <v>21726</v>
      </c>
      <c r="P653">
        <v>2591</v>
      </c>
      <c r="R653">
        <v>24317</v>
      </c>
      <c r="T653">
        <v>364653</v>
      </c>
      <c r="V653">
        <v>812319</v>
      </c>
      <c r="X653">
        <v>773786</v>
      </c>
      <c r="Z653">
        <v>38533</v>
      </c>
    </row>
    <row r="654" spans="2:26" hidden="1" x14ac:dyDescent="0.35">
      <c r="B654" t="s">
        <v>45</v>
      </c>
      <c r="C654" t="s">
        <v>46</v>
      </c>
      <c r="D654" s="1">
        <v>45231</v>
      </c>
      <c r="E654" t="s">
        <v>34</v>
      </c>
      <c r="F654" t="s">
        <v>35</v>
      </c>
      <c r="G654" t="s">
        <v>32</v>
      </c>
      <c r="H654">
        <v>24667</v>
      </c>
      <c r="J654">
        <v>0</v>
      </c>
      <c r="L654">
        <v>24667</v>
      </c>
      <c r="N654">
        <v>18490</v>
      </c>
      <c r="P654">
        <v>2050</v>
      </c>
      <c r="R654">
        <v>20540</v>
      </c>
      <c r="T654">
        <v>357316</v>
      </c>
      <c r="V654">
        <v>792811</v>
      </c>
      <c r="X654">
        <v>754560</v>
      </c>
      <c r="Z654">
        <v>38251</v>
      </c>
    </row>
    <row r="655" spans="2:26" hidden="1" x14ac:dyDescent="0.35">
      <c r="B655" t="s">
        <v>45</v>
      </c>
      <c r="C655" t="s">
        <v>46</v>
      </c>
      <c r="D655" s="1">
        <v>45231</v>
      </c>
      <c r="E655" t="s">
        <v>34</v>
      </c>
      <c r="F655" t="s">
        <v>33</v>
      </c>
      <c r="G655" t="s">
        <v>34</v>
      </c>
      <c r="H655">
        <v>24667</v>
      </c>
      <c r="J655">
        <v>0</v>
      </c>
      <c r="L655">
        <v>24667</v>
      </c>
      <c r="N655">
        <v>18500</v>
      </c>
      <c r="P655">
        <v>2052</v>
      </c>
      <c r="R655">
        <v>20552</v>
      </c>
      <c r="T655">
        <v>363404</v>
      </c>
      <c r="V655">
        <v>809848</v>
      </c>
      <c r="X655">
        <v>770984</v>
      </c>
      <c r="Z655">
        <v>38864</v>
      </c>
    </row>
    <row r="656" spans="2:26" hidden="1" x14ac:dyDescent="0.35">
      <c r="B656" t="s">
        <v>45</v>
      </c>
      <c r="C656" t="s">
        <v>46</v>
      </c>
      <c r="D656" s="1">
        <v>45261</v>
      </c>
      <c r="E656" t="s">
        <v>34</v>
      </c>
      <c r="F656" t="s">
        <v>35</v>
      </c>
      <c r="G656" t="s">
        <v>32</v>
      </c>
      <c r="H656">
        <v>21922</v>
      </c>
      <c r="J656">
        <v>0</v>
      </c>
      <c r="L656">
        <v>21922</v>
      </c>
      <c r="N656">
        <v>18561</v>
      </c>
      <c r="P656">
        <v>2162</v>
      </c>
      <c r="R656">
        <v>20723</v>
      </c>
      <c r="T656">
        <v>348806</v>
      </c>
      <c r="V656">
        <v>773494</v>
      </c>
      <c r="X656">
        <v>735474</v>
      </c>
      <c r="Z656">
        <v>38020</v>
      </c>
    </row>
    <row r="657" spans="2:26" hidden="1" x14ac:dyDescent="0.35">
      <c r="B657" t="s">
        <v>45</v>
      </c>
      <c r="C657" t="s">
        <v>46</v>
      </c>
      <c r="D657" s="1">
        <v>45261</v>
      </c>
      <c r="E657" t="s">
        <v>34</v>
      </c>
      <c r="F657" t="s">
        <v>33</v>
      </c>
      <c r="G657" t="s">
        <v>34</v>
      </c>
      <c r="H657">
        <v>21922</v>
      </c>
      <c r="J657">
        <v>0</v>
      </c>
      <c r="L657">
        <v>21922</v>
      </c>
      <c r="N657">
        <v>18568</v>
      </c>
      <c r="P657">
        <v>2165</v>
      </c>
      <c r="R657">
        <v>20733</v>
      </c>
      <c r="T657">
        <v>353982</v>
      </c>
      <c r="V657">
        <v>783091</v>
      </c>
      <c r="X657">
        <v>744638</v>
      </c>
      <c r="Z657">
        <v>38453</v>
      </c>
    </row>
    <row r="658" spans="2:26" hidden="1" x14ac:dyDescent="0.35">
      <c r="B658" t="s">
        <v>45</v>
      </c>
      <c r="C658" t="s">
        <v>46</v>
      </c>
      <c r="D658" s="1">
        <v>45292</v>
      </c>
      <c r="E658" t="s">
        <v>34</v>
      </c>
      <c r="F658" t="s">
        <v>35</v>
      </c>
      <c r="G658" t="s">
        <v>32</v>
      </c>
      <c r="H658">
        <v>25342</v>
      </c>
      <c r="J658">
        <v>0</v>
      </c>
      <c r="L658">
        <v>25342</v>
      </c>
      <c r="N658">
        <v>23374</v>
      </c>
      <c r="P658">
        <v>2487</v>
      </c>
      <c r="R658">
        <v>25861</v>
      </c>
      <c r="T658">
        <v>339144</v>
      </c>
      <c r="V658">
        <v>778265</v>
      </c>
      <c r="X658">
        <v>740318</v>
      </c>
      <c r="Z658">
        <v>37947</v>
      </c>
    </row>
    <row r="659" spans="2:26" hidden="1" x14ac:dyDescent="0.35">
      <c r="B659" t="s">
        <v>45</v>
      </c>
      <c r="C659" t="s">
        <v>46</v>
      </c>
      <c r="D659" s="1">
        <v>45292</v>
      </c>
      <c r="E659" t="s">
        <v>34</v>
      </c>
      <c r="F659" t="s">
        <v>33</v>
      </c>
      <c r="G659" t="s">
        <v>34</v>
      </c>
      <c r="H659">
        <v>25342</v>
      </c>
      <c r="J659">
        <v>0</v>
      </c>
      <c r="L659">
        <v>25342</v>
      </c>
      <c r="N659">
        <v>23391</v>
      </c>
      <c r="P659">
        <v>2488</v>
      </c>
      <c r="R659">
        <v>25879</v>
      </c>
      <c r="T659">
        <v>343651</v>
      </c>
      <c r="V659">
        <v>785752</v>
      </c>
      <c r="X659">
        <v>747605</v>
      </c>
      <c r="Z659">
        <v>38147</v>
      </c>
    </row>
    <row r="660" spans="2:26" hidden="1" x14ac:dyDescent="0.35">
      <c r="B660" t="s">
        <v>45</v>
      </c>
      <c r="C660" t="s">
        <v>46</v>
      </c>
      <c r="D660" s="1">
        <v>45323</v>
      </c>
      <c r="E660" t="s">
        <v>34</v>
      </c>
      <c r="F660" t="s">
        <v>35</v>
      </c>
      <c r="G660" t="s">
        <v>32</v>
      </c>
      <c r="H660">
        <v>22614</v>
      </c>
      <c r="J660">
        <v>0</v>
      </c>
      <c r="L660">
        <v>22614</v>
      </c>
      <c r="N660">
        <v>16549</v>
      </c>
      <c r="P660">
        <v>1643</v>
      </c>
      <c r="R660">
        <v>18192</v>
      </c>
      <c r="T660">
        <v>345689</v>
      </c>
      <c r="V660">
        <v>778355</v>
      </c>
      <c r="X660">
        <v>740363</v>
      </c>
      <c r="Z660">
        <v>37992</v>
      </c>
    </row>
    <row r="661" spans="2:26" hidden="1" x14ac:dyDescent="0.35">
      <c r="B661" t="s">
        <v>45</v>
      </c>
      <c r="C661" t="s">
        <v>46</v>
      </c>
      <c r="D661" s="1">
        <v>45323</v>
      </c>
      <c r="E661" t="s">
        <v>34</v>
      </c>
      <c r="F661" t="s">
        <v>33</v>
      </c>
      <c r="G661" t="s">
        <v>34</v>
      </c>
      <c r="H661">
        <v>22614</v>
      </c>
      <c r="J661">
        <v>0</v>
      </c>
      <c r="L661">
        <v>22614</v>
      </c>
      <c r="N661">
        <v>16579</v>
      </c>
      <c r="P661">
        <v>1647</v>
      </c>
      <c r="R661">
        <v>18226</v>
      </c>
      <c r="T661">
        <v>349993</v>
      </c>
      <c r="V661">
        <v>784520</v>
      </c>
      <c r="X661">
        <v>746405</v>
      </c>
      <c r="Z661">
        <v>38115</v>
      </c>
    </row>
    <row r="662" spans="2:26" hidden="1" x14ac:dyDescent="0.35">
      <c r="B662" t="s">
        <v>45</v>
      </c>
      <c r="C662" t="s">
        <v>46</v>
      </c>
      <c r="D662" s="1">
        <v>45352</v>
      </c>
      <c r="E662" t="s">
        <v>34</v>
      </c>
      <c r="F662" t="s">
        <v>35</v>
      </c>
      <c r="G662" t="s">
        <v>32</v>
      </c>
      <c r="H662">
        <v>19882</v>
      </c>
      <c r="J662">
        <v>0</v>
      </c>
      <c r="L662">
        <v>19882</v>
      </c>
      <c r="N662">
        <v>16347</v>
      </c>
      <c r="P662">
        <v>1528</v>
      </c>
      <c r="R662">
        <v>17875</v>
      </c>
      <c r="T662">
        <v>351584</v>
      </c>
      <c r="V662">
        <v>777440</v>
      </c>
      <c r="X662">
        <v>739299</v>
      </c>
      <c r="Z662">
        <v>38141</v>
      </c>
    </row>
    <row r="663" spans="2:26" hidden="1" x14ac:dyDescent="0.35">
      <c r="B663" t="s">
        <v>47</v>
      </c>
      <c r="C663" t="s">
        <v>48</v>
      </c>
      <c r="D663" s="1">
        <v>41518</v>
      </c>
      <c r="E663" t="s">
        <v>34</v>
      </c>
      <c r="F663" t="s">
        <v>33</v>
      </c>
      <c r="G663" t="s">
        <v>34</v>
      </c>
      <c r="V663">
        <v>7755381</v>
      </c>
    </row>
    <row r="664" spans="2:26" hidden="1" x14ac:dyDescent="0.35">
      <c r="B664" t="s">
        <v>47</v>
      </c>
      <c r="C664" t="s">
        <v>48</v>
      </c>
      <c r="D664" s="1">
        <v>42887</v>
      </c>
      <c r="E664" t="s">
        <v>34</v>
      </c>
      <c r="F664" t="s">
        <v>35</v>
      </c>
      <c r="G664" t="s">
        <v>32</v>
      </c>
      <c r="H664">
        <v>163743</v>
      </c>
      <c r="I664" t="s">
        <v>49</v>
      </c>
      <c r="J664">
        <v>0</v>
      </c>
      <c r="L664">
        <v>163743</v>
      </c>
      <c r="N664">
        <v>161761</v>
      </c>
      <c r="O664" t="s">
        <v>50</v>
      </c>
      <c r="P664">
        <v>12486</v>
      </c>
      <c r="Q664" t="s">
        <v>51</v>
      </c>
      <c r="R664">
        <v>174247</v>
      </c>
      <c r="S664" t="s">
        <v>52</v>
      </c>
      <c r="T664">
        <v>5147878</v>
      </c>
      <c r="V664">
        <v>12213234</v>
      </c>
      <c r="X664">
        <v>10933222</v>
      </c>
      <c r="Z664">
        <v>1280012</v>
      </c>
    </row>
    <row r="665" spans="2:26" hidden="1" x14ac:dyDescent="0.35">
      <c r="B665" t="s">
        <v>47</v>
      </c>
      <c r="C665" t="s">
        <v>48</v>
      </c>
      <c r="D665" s="1">
        <v>42887</v>
      </c>
      <c r="E665" t="s">
        <v>34</v>
      </c>
      <c r="F665" t="s">
        <v>33</v>
      </c>
      <c r="G665" t="s">
        <v>34</v>
      </c>
      <c r="H665">
        <v>163743</v>
      </c>
      <c r="I665" t="s">
        <v>49</v>
      </c>
      <c r="J665">
        <v>0</v>
      </c>
      <c r="L665">
        <v>163743</v>
      </c>
      <c r="N665">
        <v>162289</v>
      </c>
      <c r="O665" t="s">
        <v>50</v>
      </c>
      <c r="P665">
        <v>12486</v>
      </c>
      <c r="Q665" t="s">
        <v>51</v>
      </c>
      <c r="R665">
        <v>174775</v>
      </c>
      <c r="S665" t="s">
        <v>52</v>
      </c>
      <c r="T665">
        <v>5181237</v>
      </c>
      <c r="V665">
        <v>12293428</v>
      </c>
      <c r="X665">
        <v>11004981</v>
      </c>
      <c r="Z665">
        <v>1288447</v>
      </c>
    </row>
    <row r="666" spans="2:26" hidden="1" x14ac:dyDescent="0.35">
      <c r="B666" t="s">
        <v>47</v>
      </c>
      <c r="C666" t="s">
        <v>48</v>
      </c>
      <c r="D666" s="1">
        <v>42917</v>
      </c>
      <c r="E666" t="s">
        <v>34</v>
      </c>
      <c r="F666" t="s">
        <v>33</v>
      </c>
      <c r="G666" t="s">
        <v>34</v>
      </c>
      <c r="H666">
        <v>148595</v>
      </c>
      <c r="I666" t="s">
        <v>49</v>
      </c>
      <c r="J666">
        <v>0</v>
      </c>
      <c r="L666">
        <v>148595</v>
      </c>
      <c r="N666">
        <v>148733</v>
      </c>
      <c r="O666" t="s">
        <v>50</v>
      </c>
      <c r="P666">
        <v>10213</v>
      </c>
      <c r="Q666" t="s">
        <v>51</v>
      </c>
      <c r="R666">
        <v>158946</v>
      </c>
      <c r="S666" t="s">
        <v>52</v>
      </c>
      <c r="T666">
        <v>5170276</v>
      </c>
      <c r="V666">
        <v>12277389</v>
      </c>
      <c r="X666">
        <v>10988391</v>
      </c>
      <c r="Z666">
        <v>1288998</v>
      </c>
    </row>
    <row r="667" spans="2:26" hidden="1" x14ac:dyDescent="0.35">
      <c r="B667" t="s">
        <v>47</v>
      </c>
      <c r="C667" t="s">
        <v>48</v>
      </c>
      <c r="D667" s="1">
        <v>42917</v>
      </c>
      <c r="E667" t="s">
        <v>34</v>
      </c>
      <c r="F667" t="s">
        <v>35</v>
      </c>
      <c r="G667" t="s">
        <v>32</v>
      </c>
      <c r="H667">
        <v>148595</v>
      </c>
      <c r="I667" t="s">
        <v>49</v>
      </c>
      <c r="J667">
        <v>0</v>
      </c>
      <c r="L667">
        <v>148595</v>
      </c>
      <c r="N667">
        <v>148682</v>
      </c>
      <c r="O667" t="s">
        <v>50</v>
      </c>
      <c r="P667">
        <v>10213</v>
      </c>
      <c r="Q667" t="s">
        <v>51</v>
      </c>
      <c r="R667">
        <v>158895</v>
      </c>
      <c r="S667" t="s">
        <v>52</v>
      </c>
      <c r="T667">
        <v>5129215</v>
      </c>
      <c r="V667">
        <v>12182095</v>
      </c>
      <c r="X667">
        <v>10903473</v>
      </c>
      <c r="Z667">
        <v>1278622</v>
      </c>
    </row>
    <row r="668" spans="2:26" hidden="1" x14ac:dyDescent="0.35">
      <c r="B668" t="s">
        <v>47</v>
      </c>
      <c r="C668" t="s">
        <v>48</v>
      </c>
      <c r="D668" s="1">
        <v>42948</v>
      </c>
      <c r="E668" t="s">
        <v>34</v>
      </c>
      <c r="F668" t="s">
        <v>35</v>
      </c>
      <c r="G668" t="s">
        <v>32</v>
      </c>
      <c r="H668">
        <v>180390</v>
      </c>
      <c r="I668" t="s">
        <v>49</v>
      </c>
      <c r="J668">
        <v>0</v>
      </c>
      <c r="L668">
        <v>180390</v>
      </c>
      <c r="N668">
        <v>164568</v>
      </c>
      <c r="O668" t="s">
        <v>50</v>
      </c>
      <c r="P668">
        <v>12561</v>
      </c>
      <c r="Q668" t="s">
        <v>51</v>
      </c>
      <c r="R668">
        <v>177129</v>
      </c>
      <c r="S668" t="s">
        <v>52</v>
      </c>
      <c r="T668">
        <v>5156201</v>
      </c>
      <c r="V668">
        <v>12233859</v>
      </c>
      <c r="X668">
        <v>10940569</v>
      </c>
      <c r="Z668">
        <v>1293290</v>
      </c>
    </row>
    <row r="669" spans="2:26" hidden="1" x14ac:dyDescent="0.35">
      <c r="B669" t="s">
        <v>47</v>
      </c>
      <c r="C669" t="s">
        <v>48</v>
      </c>
      <c r="D669" s="1">
        <v>42948</v>
      </c>
      <c r="E669" t="s">
        <v>34</v>
      </c>
      <c r="F669" t="s">
        <v>33</v>
      </c>
      <c r="G669" t="s">
        <v>34</v>
      </c>
      <c r="H669">
        <v>180390</v>
      </c>
      <c r="I669" t="s">
        <v>49</v>
      </c>
      <c r="J669">
        <v>0</v>
      </c>
      <c r="L669">
        <v>180390</v>
      </c>
      <c r="N669">
        <v>164578</v>
      </c>
      <c r="O669" t="s">
        <v>50</v>
      </c>
      <c r="P669">
        <v>12561</v>
      </c>
      <c r="Q669" t="s">
        <v>51</v>
      </c>
      <c r="R669">
        <v>177139</v>
      </c>
      <c r="S669" t="s">
        <v>52</v>
      </c>
      <c r="T669">
        <v>5188669</v>
      </c>
      <c r="V669">
        <v>12310936</v>
      </c>
      <c r="X669">
        <v>11010221</v>
      </c>
      <c r="Z669">
        <v>1300715</v>
      </c>
    </row>
    <row r="670" spans="2:26" hidden="1" x14ac:dyDescent="0.35">
      <c r="B670" t="s">
        <v>47</v>
      </c>
      <c r="C670" t="s">
        <v>48</v>
      </c>
      <c r="D670" s="1">
        <v>42979</v>
      </c>
      <c r="E670" t="s">
        <v>34</v>
      </c>
      <c r="F670" t="s">
        <v>35</v>
      </c>
      <c r="G670" t="s">
        <v>32</v>
      </c>
      <c r="H670">
        <v>150780</v>
      </c>
      <c r="I670" t="s">
        <v>49</v>
      </c>
      <c r="J670">
        <v>0</v>
      </c>
      <c r="L670">
        <v>150780</v>
      </c>
      <c r="N670">
        <v>162872</v>
      </c>
      <c r="O670" t="s">
        <v>50</v>
      </c>
      <c r="P670">
        <v>11939</v>
      </c>
      <c r="Q670" t="s">
        <v>51</v>
      </c>
      <c r="R670">
        <v>174811</v>
      </c>
      <c r="S670" t="s">
        <v>52</v>
      </c>
      <c r="T670">
        <v>5136737</v>
      </c>
      <c r="V670">
        <v>12201514</v>
      </c>
      <c r="X670">
        <v>10906303</v>
      </c>
      <c r="Z670">
        <v>1295211</v>
      </c>
    </row>
    <row r="671" spans="2:26" hidden="1" x14ac:dyDescent="0.35">
      <c r="B671" t="s">
        <v>47</v>
      </c>
      <c r="C671" t="s">
        <v>48</v>
      </c>
      <c r="D671" s="1">
        <v>42979</v>
      </c>
      <c r="E671" t="s">
        <v>34</v>
      </c>
      <c r="F671" t="s">
        <v>33</v>
      </c>
      <c r="G671" t="s">
        <v>34</v>
      </c>
      <c r="H671">
        <v>150780</v>
      </c>
      <c r="J671">
        <v>0</v>
      </c>
      <c r="L671">
        <v>150780</v>
      </c>
      <c r="N671">
        <v>162875</v>
      </c>
      <c r="P671">
        <v>11939</v>
      </c>
      <c r="R671">
        <v>174814</v>
      </c>
      <c r="T671">
        <v>5168103</v>
      </c>
      <c r="V671">
        <v>12268887</v>
      </c>
      <c r="X671">
        <v>10966252</v>
      </c>
      <c r="Z671">
        <v>1302635</v>
      </c>
    </row>
    <row r="672" spans="2:26" hidden="1" x14ac:dyDescent="0.35">
      <c r="B672" t="s">
        <v>47</v>
      </c>
      <c r="C672" t="s">
        <v>48</v>
      </c>
      <c r="D672" s="1">
        <v>43009</v>
      </c>
      <c r="E672" t="s">
        <v>34</v>
      </c>
      <c r="F672" t="s">
        <v>35</v>
      </c>
      <c r="G672" t="s">
        <v>32</v>
      </c>
      <c r="H672">
        <v>165040</v>
      </c>
      <c r="J672">
        <v>0</v>
      </c>
      <c r="L672">
        <v>165040</v>
      </c>
      <c r="N672">
        <v>165600</v>
      </c>
      <c r="P672">
        <v>11952</v>
      </c>
      <c r="R672">
        <v>177552</v>
      </c>
      <c r="T672">
        <v>5114440</v>
      </c>
      <c r="V672">
        <v>12153496</v>
      </c>
      <c r="X672">
        <v>10857259</v>
      </c>
      <c r="Z672">
        <v>1296237</v>
      </c>
    </row>
    <row r="673" spans="2:26" hidden="1" x14ac:dyDescent="0.35">
      <c r="B673" t="s">
        <v>47</v>
      </c>
      <c r="C673" t="s">
        <v>48</v>
      </c>
      <c r="D673" s="1">
        <v>43009</v>
      </c>
      <c r="E673" t="s">
        <v>34</v>
      </c>
      <c r="F673" t="s">
        <v>33</v>
      </c>
      <c r="G673" t="s">
        <v>34</v>
      </c>
      <c r="H673">
        <v>165040</v>
      </c>
      <c r="J673">
        <v>0</v>
      </c>
      <c r="L673">
        <v>165040</v>
      </c>
      <c r="N673">
        <v>165600</v>
      </c>
      <c r="P673">
        <v>11952</v>
      </c>
      <c r="R673">
        <v>177552</v>
      </c>
      <c r="T673">
        <v>5145644</v>
      </c>
      <c r="V673">
        <v>12227560</v>
      </c>
      <c r="X673">
        <v>10924224</v>
      </c>
      <c r="Z673">
        <v>1303336</v>
      </c>
    </row>
    <row r="674" spans="2:26" hidden="1" x14ac:dyDescent="0.35">
      <c r="B674" t="s">
        <v>47</v>
      </c>
      <c r="C674" t="s">
        <v>48</v>
      </c>
      <c r="D674" s="1">
        <v>43040</v>
      </c>
      <c r="E674" t="s">
        <v>34</v>
      </c>
      <c r="F674" t="s">
        <v>35</v>
      </c>
      <c r="G674" t="s">
        <v>32</v>
      </c>
      <c r="H674">
        <v>236257</v>
      </c>
      <c r="J674">
        <v>0</v>
      </c>
      <c r="L674">
        <v>236257</v>
      </c>
      <c r="N674">
        <v>155199</v>
      </c>
      <c r="P674">
        <v>11959</v>
      </c>
      <c r="R674">
        <v>167158</v>
      </c>
      <c r="T674">
        <v>5084390</v>
      </c>
      <c r="V674">
        <v>12097065</v>
      </c>
      <c r="X674">
        <v>10805454</v>
      </c>
      <c r="Z674">
        <v>1291611</v>
      </c>
    </row>
    <row r="675" spans="2:26" hidden="1" x14ac:dyDescent="0.35">
      <c r="B675" t="s">
        <v>47</v>
      </c>
      <c r="C675" t="s">
        <v>48</v>
      </c>
      <c r="D675" s="1">
        <v>43040</v>
      </c>
      <c r="E675" t="s">
        <v>34</v>
      </c>
      <c r="F675" t="s">
        <v>33</v>
      </c>
      <c r="G675" t="s">
        <v>34</v>
      </c>
      <c r="H675">
        <v>236257</v>
      </c>
      <c r="J675">
        <v>0</v>
      </c>
      <c r="L675">
        <v>236257</v>
      </c>
      <c r="N675">
        <v>155204</v>
      </c>
      <c r="P675">
        <v>11959</v>
      </c>
      <c r="R675">
        <v>167163</v>
      </c>
      <c r="T675">
        <v>5124462</v>
      </c>
      <c r="V675">
        <v>12194344</v>
      </c>
      <c r="X675">
        <v>10892189</v>
      </c>
      <c r="Z675">
        <v>1302155</v>
      </c>
    </row>
    <row r="676" spans="2:26" hidden="1" x14ac:dyDescent="0.35">
      <c r="B676" t="s">
        <v>47</v>
      </c>
      <c r="C676" t="s">
        <v>48</v>
      </c>
      <c r="D676" s="1">
        <v>43070</v>
      </c>
      <c r="E676" t="s">
        <v>34</v>
      </c>
      <c r="F676" t="s">
        <v>35</v>
      </c>
      <c r="G676" t="s">
        <v>32</v>
      </c>
      <c r="H676">
        <v>251890</v>
      </c>
      <c r="J676">
        <v>0</v>
      </c>
      <c r="L676">
        <v>251890</v>
      </c>
      <c r="N676">
        <v>160472</v>
      </c>
      <c r="P676">
        <v>12901</v>
      </c>
      <c r="R676">
        <v>173373</v>
      </c>
      <c r="T676">
        <v>5074298</v>
      </c>
      <c r="V676">
        <v>12096392</v>
      </c>
      <c r="X676">
        <v>10800685</v>
      </c>
      <c r="Z676">
        <v>1295707</v>
      </c>
    </row>
    <row r="677" spans="2:26" hidden="1" x14ac:dyDescent="0.35">
      <c r="B677" t="s">
        <v>47</v>
      </c>
      <c r="C677" t="s">
        <v>48</v>
      </c>
      <c r="D677" s="1">
        <v>43070</v>
      </c>
      <c r="E677" t="s">
        <v>34</v>
      </c>
      <c r="F677" t="s">
        <v>33</v>
      </c>
      <c r="G677" t="s">
        <v>34</v>
      </c>
      <c r="H677">
        <v>251890</v>
      </c>
      <c r="J677">
        <v>0</v>
      </c>
      <c r="L677">
        <v>251890</v>
      </c>
      <c r="N677">
        <v>160475</v>
      </c>
      <c r="P677">
        <v>12901</v>
      </c>
      <c r="R677">
        <v>173376</v>
      </c>
      <c r="T677">
        <v>5124031</v>
      </c>
      <c r="V677">
        <v>12220546</v>
      </c>
      <c r="X677">
        <v>10911820</v>
      </c>
      <c r="Z677">
        <v>1308726</v>
      </c>
    </row>
    <row r="678" spans="2:26" hidden="1" x14ac:dyDescent="0.35">
      <c r="B678" t="s">
        <v>47</v>
      </c>
      <c r="C678" t="s">
        <v>48</v>
      </c>
      <c r="D678" s="1">
        <v>43101</v>
      </c>
      <c r="E678" t="s">
        <v>34</v>
      </c>
      <c r="F678" t="s">
        <v>33</v>
      </c>
      <c r="G678" t="s">
        <v>34</v>
      </c>
      <c r="H678">
        <v>231090</v>
      </c>
      <c r="I678" t="s">
        <v>49</v>
      </c>
      <c r="J678">
        <v>0</v>
      </c>
      <c r="L678">
        <v>231090</v>
      </c>
      <c r="N678">
        <v>172824</v>
      </c>
      <c r="O678" t="s">
        <v>50</v>
      </c>
      <c r="P678">
        <v>15423</v>
      </c>
      <c r="Q678" t="s">
        <v>51</v>
      </c>
      <c r="R678">
        <v>188247</v>
      </c>
      <c r="S678" t="s">
        <v>52</v>
      </c>
      <c r="T678">
        <v>5083974</v>
      </c>
      <c r="V678">
        <v>12103881</v>
      </c>
      <c r="X678">
        <v>10803299</v>
      </c>
      <c r="Z678">
        <v>1300582</v>
      </c>
    </row>
    <row r="679" spans="2:26" hidden="1" x14ac:dyDescent="0.35">
      <c r="B679" t="s">
        <v>47</v>
      </c>
      <c r="C679" t="s">
        <v>48</v>
      </c>
      <c r="D679" s="1">
        <v>43101</v>
      </c>
      <c r="E679" t="s">
        <v>34</v>
      </c>
      <c r="F679" t="s">
        <v>35</v>
      </c>
      <c r="G679" t="s">
        <v>32</v>
      </c>
      <c r="H679">
        <v>231090</v>
      </c>
      <c r="J679">
        <v>0</v>
      </c>
      <c r="L679">
        <v>231090</v>
      </c>
      <c r="N679">
        <v>172819</v>
      </c>
      <c r="P679">
        <v>15423</v>
      </c>
      <c r="R679">
        <v>188242</v>
      </c>
      <c r="T679">
        <v>5083974</v>
      </c>
      <c r="V679">
        <v>12103881</v>
      </c>
      <c r="X679">
        <v>10803299</v>
      </c>
      <c r="Z679">
        <v>1300582</v>
      </c>
    </row>
    <row r="680" spans="2:26" hidden="1" x14ac:dyDescent="0.35">
      <c r="B680" t="s">
        <v>47</v>
      </c>
      <c r="C680" t="s">
        <v>48</v>
      </c>
      <c r="D680" s="1">
        <v>43132</v>
      </c>
      <c r="E680" t="s">
        <v>34</v>
      </c>
      <c r="F680" t="s">
        <v>33</v>
      </c>
      <c r="G680" t="s">
        <v>34</v>
      </c>
      <c r="H680">
        <v>182818</v>
      </c>
      <c r="I680" t="s">
        <v>49</v>
      </c>
      <c r="J680">
        <v>0</v>
      </c>
      <c r="L680">
        <v>182818</v>
      </c>
      <c r="N680">
        <v>167179</v>
      </c>
      <c r="O680" t="s">
        <v>50</v>
      </c>
      <c r="P680">
        <v>15031</v>
      </c>
      <c r="Q680" t="s">
        <v>51</v>
      </c>
      <c r="R680">
        <v>182210</v>
      </c>
      <c r="S680" t="s">
        <v>52</v>
      </c>
      <c r="T680">
        <v>5131976</v>
      </c>
      <c r="V680">
        <v>12215946</v>
      </c>
      <c r="X680">
        <v>10898599</v>
      </c>
      <c r="Z680">
        <v>1317347</v>
      </c>
    </row>
    <row r="681" spans="2:26" hidden="1" x14ac:dyDescent="0.35">
      <c r="B681" t="s">
        <v>47</v>
      </c>
      <c r="C681" t="s">
        <v>48</v>
      </c>
      <c r="D681" s="1">
        <v>43132</v>
      </c>
      <c r="E681" t="s">
        <v>34</v>
      </c>
      <c r="F681" t="s">
        <v>35</v>
      </c>
      <c r="G681" t="s">
        <v>32</v>
      </c>
      <c r="H681">
        <v>182818</v>
      </c>
      <c r="I681" t="s">
        <v>49</v>
      </c>
      <c r="J681">
        <v>0</v>
      </c>
      <c r="L681">
        <v>182818</v>
      </c>
      <c r="N681">
        <v>167178</v>
      </c>
      <c r="O681" t="s">
        <v>50</v>
      </c>
      <c r="P681">
        <v>15031</v>
      </c>
      <c r="Q681" t="s">
        <v>51</v>
      </c>
      <c r="R681">
        <v>182209</v>
      </c>
      <c r="S681" t="s">
        <v>52</v>
      </c>
      <c r="T681">
        <v>5098261</v>
      </c>
      <c r="V681">
        <v>12132921</v>
      </c>
      <c r="X681">
        <v>10825344</v>
      </c>
      <c r="Z681">
        <v>1307577</v>
      </c>
    </row>
    <row r="682" spans="2:26" hidden="1" x14ac:dyDescent="0.35">
      <c r="B682" t="s">
        <v>47</v>
      </c>
      <c r="C682" t="s">
        <v>48</v>
      </c>
      <c r="D682" s="1">
        <v>43160</v>
      </c>
      <c r="E682" t="s">
        <v>34</v>
      </c>
      <c r="F682" t="s">
        <v>35</v>
      </c>
      <c r="G682" t="s">
        <v>32</v>
      </c>
      <c r="H682">
        <v>171095</v>
      </c>
      <c r="I682" t="s">
        <v>49</v>
      </c>
      <c r="J682">
        <v>0</v>
      </c>
      <c r="L682">
        <v>171095</v>
      </c>
      <c r="N682">
        <v>170837</v>
      </c>
      <c r="O682" t="s">
        <v>50</v>
      </c>
      <c r="P682">
        <v>15140</v>
      </c>
      <c r="Q682" t="s">
        <v>51</v>
      </c>
      <c r="R682">
        <v>185977</v>
      </c>
      <c r="S682" t="s">
        <v>52</v>
      </c>
      <c r="T682">
        <v>5089565</v>
      </c>
      <c r="V682">
        <v>12115113</v>
      </c>
      <c r="X682">
        <v>10806573</v>
      </c>
      <c r="Z682">
        <v>1308540</v>
      </c>
    </row>
    <row r="683" spans="2:26" hidden="1" x14ac:dyDescent="0.35">
      <c r="B683" t="s">
        <v>47</v>
      </c>
      <c r="C683" t="s">
        <v>48</v>
      </c>
      <c r="D683" s="1">
        <v>43160</v>
      </c>
      <c r="E683" t="s">
        <v>34</v>
      </c>
      <c r="F683" t="s">
        <v>33</v>
      </c>
      <c r="G683" t="s">
        <v>34</v>
      </c>
      <c r="H683">
        <v>171095</v>
      </c>
      <c r="I683" t="s">
        <v>49</v>
      </c>
      <c r="J683">
        <v>0</v>
      </c>
      <c r="L683">
        <v>171095</v>
      </c>
      <c r="N683">
        <v>170838</v>
      </c>
      <c r="O683" t="s">
        <v>50</v>
      </c>
      <c r="P683">
        <v>15140</v>
      </c>
      <c r="Q683" t="s">
        <v>51</v>
      </c>
      <c r="R683">
        <v>185978</v>
      </c>
      <c r="S683" t="s">
        <v>52</v>
      </c>
      <c r="T683">
        <v>5121657</v>
      </c>
      <c r="V683">
        <v>12193802</v>
      </c>
      <c r="X683">
        <v>10876767</v>
      </c>
      <c r="Z683">
        <v>1317035</v>
      </c>
    </row>
    <row r="684" spans="2:26" hidden="1" x14ac:dyDescent="0.35">
      <c r="B684" t="s">
        <v>47</v>
      </c>
      <c r="C684" t="s">
        <v>48</v>
      </c>
      <c r="D684" s="1">
        <v>43191</v>
      </c>
      <c r="E684" t="s">
        <v>34</v>
      </c>
      <c r="F684" t="s">
        <v>35</v>
      </c>
      <c r="G684" t="s">
        <v>32</v>
      </c>
      <c r="H684">
        <v>164485</v>
      </c>
      <c r="I684" t="s">
        <v>49</v>
      </c>
      <c r="J684">
        <v>0</v>
      </c>
      <c r="L684">
        <v>164485</v>
      </c>
      <c r="N684">
        <v>156945</v>
      </c>
      <c r="O684" t="s">
        <v>50</v>
      </c>
      <c r="P684">
        <v>12508</v>
      </c>
      <c r="Q684" t="s">
        <v>51</v>
      </c>
      <c r="R684">
        <v>169453</v>
      </c>
      <c r="S684" t="s">
        <v>52</v>
      </c>
      <c r="T684">
        <v>5064645</v>
      </c>
      <c r="V684">
        <v>12054906</v>
      </c>
      <c r="X684">
        <v>10747607</v>
      </c>
      <c r="Z684">
        <v>1307299</v>
      </c>
    </row>
    <row r="685" spans="2:26" hidden="1" x14ac:dyDescent="0.35">
      <c r="B685" t="s">
        <v>47</v>
      </c>
      <c r="C685" t="s">
        <v>48</v>
      </c>
      <c r="D685" s="1">
        <v>43191</v>
      </c>
      <c r="E685" t="s">
        <v>34</v>
      </c>
      <c r="F685" t="s">
        <v>33</v>
      </c>
      <c r="G685" t="s">
        <v>34</v>
      </c>
      <c r="H685">
        <v>164485</v>
      </c>
      <c r="I685" t="s">
        <v>49</v>
      </c>
      <c r="J685">
        <v>0</v>
      </c>
      <c r="L685">
        <v>164485</v>
      </c>
      <c r="N685">
        <v>156945</v>
      </c>
      <c r="O685" t="s">
        <v>50</v>
      </c>
      <c r="P685">
        <v>12508</v>
      </c>
      <c r="Q685" t="s">
        <v>51</v>
      </c>
      <c r="R685">
        <v>169453</v>
      </c>
      <c r="S685" t="s">
        <v>52</v>
      </c>
      <c r="T685">
        <v>5102585</v>
      </c>
      <c r="V685">
        <v>12147513</v>
      </c>
      <c r="X685">
        <v>10830732</v>
      </c>
      <c r="Z685">
        <v>1316781</v>
      </c>
    </row>
    <row r="686" spans="2:26" hidden="1" x14ac:dyDescent="0.35">
      <c r="B686" t="s">
        <v>47</v>
      </c>
      <c r="C686" t="s">
        <v>48</v>
      </c>
      <c r="D686" s="1">
        <v>43221</v>
      </c>
      <c r="E686" t="s">
        <v>34</v>
      </c>
      <c r="F686" t="s">
        <v>35</v>
      </c>
      <c r="G686" t="s">
        <v>32</v>
      </c>
      <c r="H686">
        <v>167635</v>
      </c>
      <c r="I686" t="s">
        <v>49</v>
      </c>
      <c r="J686">
        <v>0</v>
      </c>
      <c r="L686">
        <v>167635</v>
      </c>
      <c r="N686">
        <v>158965</v>
      </c>
      <c r="O686" t="s">
        <v>50</v>
      </c>
      <c r="P686">
        <v>12258</v>
      </c>
      <c r="Q686" t="s">
        <v>51</v>
      </c>
      <c r="R686">
        <v>171223</v>
      </c>
      <c r="S686" t="s">
        <v>52</v>
      </c>
      <c r="T686">
        <v>5057147</v>
      </c>
      <c r="V686">
        <v>12040183</v>
      </c>
      <c r="X686">
        <v>10735491</v>
      </c>
      <c r="Z686">
        <v>1304692</v>
      </c>
    </row>
    <row r="687" spans="2:26" hidden="1" x14ac:dyDescent="0.35">
      <c r="B687" t="s">
        <v>47</v>
      </c>
      <c r="C687" t="s">
        <v>48</v>
      </c>
      <c r="D687" s="1">
        <v>43221</v>
      </c>
      <c r="E687" t="s">
        <v>34</v>
      </c>
      <c r="F687" t="s">
        <v>33</v>
      </c>
      <c r="G687" t="s">
        <v>34</v>
      </c>
      <c r="H687">
        <v>167635</v>
      </c>
      <c r="I687" t="s">
        <v>49</v>
      </c>
      <c r="J687">
        <v>0</v>
      </c>
      <c r="L687">
        <v>167635</v>
      </c>
      <c r="N687">
        <v>158967</v>
      </c>
      <c r="O687" t="s">
        <v>50</v>
      </c>
      <c r="P687">
        <v>12258</v>
      </c>
      <c r="Q687" t="s">
        <v>51</v>
      </c>
      <c r="R687">
        <v>171225</v>
      </c>
      <c r="S687" t="s">
        <v>52</v>
      </c>
      <c r="T687">
        <v>5086121</v>
      </c>
      <c r="V687">
        <v>12109710</v>
      </c>
      <c r="X687">
        <v>10797473</v>
      </c>
      <c r="Z687">
        <v>1312237</v>
      </c>
    </row>
    <row r="688" spans="2:26" hidden="1" x14ac:dyDescent="0.35">
      <c r="B688" t="s">
        <v>47</v>
      </c>
      <c r="C688" t="s">
        <v>48</v>
      </c>
      <c r="D688" s="1">
        <v>43252</v>
      </c>
      <c r="E688" t="s">
        <v>34</v>
      </c>
      <c r="F688" t="s">
        <v>35</v>
      </c>
      <c r="G688" t="s">
        <v>32</v>
      </c>
      <c r="H688">
        <v>156439</v>
      </c>
      <c r="I688" t="s">
        <v>49</v>
      </c>
      <c r="J688">
        <v>0</v>
      </c>
      <c r="L688">
        <v>156439</v>
      </c>
      <c r="N688">
        <v>150580</v>
      </c>
      <c r="O688" t="s">
        <v>50</v>
      </c>
      <c r="P688">
        <v>10818</v>
      </c>
      <c r="Q688" t="s">
        <v>51</v>
      </c>
      <c r="R688">
        <v>161398</v>
      </c>
      <c r="S688" t="s">
        <v>52</v>
      </c>
      <c r="T688">
        <v>5031295</v>
      </c>
      <c r="V688">
        <v>11984671</v>
      </c>
      <c r="X688">
        <v>10684308</v>
      </c>
      <c r="Z688">
        <v>1300363</v>
      </c>
    </row>
    <row r="689" spans="2:26" hidden="1" x14ac:dyDescent="0.35">
      <c r="B689" t="s">
        <v>47</v>
      </c>
      <c r="C689" t="s">
        <v>48</v>
      </c>
      <c r="D689" s="1">
        <v>43252</v>
      </c>
      <c r="E689" t="s">
        <v>34</v>
      </c>
      <c r="F689" t="s">
        <v>33</v>
      </c>
      <c r="G689" t="s">
        <v>34</v>
      </c>
      <c r="H689">
        <v>156439</v>
      </c>
      <c r="I689" t="s">
        <v>49</v>
      </c>
      <c r="J689">
        <v>0</v>
      </c>
      <c r="L689">
        <v>156439</v>
      </c>
      <c r="N689">
        <v>150585</v>
      </c>
      <c r="O689" t="s">
        <v>50</v>
      </c>
      <c r="P689">
        <v>10818</v>
      </c>
      <c r="Q689" t="s">
        <v>51</v>
      </c>
      <c r="R689">
        <v>161403</v>
      </c>
      <c r="S689" t="s">
        <v>52</v>
      </c>
      <c r="T689">
        <v>5065212</v>
      </c>
      <c r="V689">
        <v>12064332</v>
      </c>
      <c r="X689">
        <v>10755540</v>
      </c>
      <c r="Z689">
        <v>1308792</v>
      </c>
    </row>
    <row r="690" spans="2:26" hidden="1" x14ac:dyDescent="0.35">
      <c r="B690" t="s">
        <v>47</v>
      </c>
      <c r="C690" t="s">
        <v>48</v>
      </c>
      <c r="D690" s="1">
        <v>43282</v>
      </c>
      <c r="E690" t="s">
        <v>34</v>
      </c>
      <c r="F690" t="s">
        <v>35</v>
      </c>
      <c r="G690" t="s">
        <v>32</v>
      </c>
      <c r="H690">
        <v>165763</v>
      </c>
      <c r="I690" t="s">
        <v>49</v>
      </c>
      <c r="J690">
        <v>0</v>
      </c>
      <c r="L690">
        <v>165763</v>
      </c>
      <c r="N690">
        <v>153506</v>
      </c>
      <c r="O690" t="s">
        <v>50</v>
      </c>
      <c r="P690">
        <v>10917</v>
      </c>
      <c r="Q690" t="s">
        <v>51</v>
      </c>
      <c r="R690">
        <v>164423</v>
      </c>
      <c r="S690" t="s">
        <v>52</v>
      </c>
      <c r="T690">
        <v>5019446</v>
      </c>
      <c r="V690">
        <v>11960965</v>
      </c>
      <c r="X690">
        <v>10661264</v>
      </c>
      <c r="Z690">
        <v>1299701</v>
      </c>
    </row>
    <row r="691" spans="2:26" hidden="1" x14ac:dyDescent="0.35">
      <c r="B691" t="s">
        <v>47</v>
      </c>
      <c r="C691" t="s">
        <v>48</v>
      </c>
      <c r="D691" s="1">
        <v>43282</v>
      </c>
      <c r="E691" t="s">
        <v>34</v>
      </c>
      <c r="F691" t="s">
        <v>33</v>
      </c>
      <c r="G691" t="s">
        <v>34</v>
      </c>
      <c r="H691">
        <v>165763</v>
      </c>
      <c r="I691" t="s">
        <v>49</v>
      </c>
      <c r="J691">
        <v>0</v>
      </c>
      <c r="L691">
        <v>165763</v>
      </c>
      <c r="N691">
        <v>153506</v>
      </c>
      <c r="O691" t="s">
        <v>50</v>
      </c>
      <c r="P691">
        <v>10917</v>
      </c>
      <c r="Q691" t="s">
        <v>51</v>
      </c>
      <c r="R691">
        <v>164423</v>
      </c>
      <c r="S691" t="s">
        <v>52</v>
      </c>
      <c r="T691">
        <v>5062391</v>
      </c>
      <c r="V691">
        <v>12059138</v>
      </c>
      <c r="X691">
        <v>10748634</v>
      </c>
      <c r="Z691">
        <v>1310504</v>
      </c>
    </row>
    <row r="692" spans="2:26" hidden="1" x14ac:dyDescent="0.35">
      <c r="B692" t="s">
        <v>47</v>
      </c>
      <c r="C692" t="s">
        <v>48</v>
      </c>
      <c r="D692" s="1">
        <v>43313</v>
      </c>
      <c r="E692" t="s">
        <v>34</v>
      </c>
      <c r="F692" t="s">
        <v>35</v>
      </c>
      <c r="G692" t="s">
        <v>32</v>
      </c>
      <c r="H692">
        <v>181504</v>
      </c>
      <c r="I692" t="s">
        <v>49</v>
      </c>
      <c r="J692">
        <v>0</v>
      </c>
      <c r="L692">
        <v>181504</v>
      </c>
      <c r="N692">
        <v>166695</v>
      </c>
      <c r="O692" t="s">
        <v>50</v>
      </c>
      <c r="P692">
        <v>13411</v>
      </c>
      <c r="Q692" t="s">
        <v>51</v>
      </c>
      <c r="R692">
        <v>180106</v>
      </c>
      <c r="S692" t="s">
        <v>52</v>
      </c>
      <c r="T692">
        <v>5027520</v>
      </c>
      <c r="V692">
        <v>11973907</v>
      </c>
      <c r="X692">
        <v>10674891</v>
      </c>
      <c r="Z692">
        <v>1299016</v>
      </c>
    </row>
    <row r="693" spans="2:26" hidden="1" x14ac:dyDescent="0.35">
      <c r="B693" t="s">
        <v>47</v>
      </c>
      <c r="C693" t="s">
        <v>48</v>
      </c>
      <c r="D693" s="1">
        <v>43313</v>
      </c>
      <c r="E693" t="s">
        <v>34</v>
      </c>
      <c r="F693" t="s">
        <v>33</v>
      </c>
      <c r="G693" t="s">
        <v>34</v>
      </c>
      <c r="H693">
        <v>181504</v>
      </c>
      <c r="I693" t="s">
        <v>49</v>
      </c>
      <c r="J693">
        <v>0</v>
      </c>
      <c r="L693">
        <v>181504</v>
      </c>
      <c r="N693">
        <v>166696</v>
      </c>
      <c r="O693" t="s">
        <v>50</v>
      </c>
      <c r="P693">
        <v>13411</v>
      </c>
      <c r="Q693" t="s">
        <v>51</v>
      </c>
      <c r="R693">
        <v>180107</v>
      </c>
      <c r="S693" t="s">
        <v>52</v>
      </c>
      <c r="T693">
        <v>5063155</v>
      </c>
      <c r="V693">
        <v>12055099</v>
      </c>
      <c r="X693">
        <v>10746671</v>
      </c>
      <c r="Z693">
        <v>1308428</v>
      </c>
    </row>
    <row r="694" spans="2:26" hidden="1" x14ac:dyDescent="0.35">
      <c r="B694" t="s">
        <v>47</v>
      </c>
      <c r="C694" t="s">
        <v>48</v>
      </c>
      <c r="D694" s="1">
        <v>43344</v>
      </c>
      <c r="E694" t="s">
        <v>34</v>
      </c>
      <c r="F694" t="s">
        <v>33</v>
      </c>
      <c r="G694" t="s">
        <v>34</v>
      </c>
      <c r="H694">
        <v>151841</v>
      </c>
      <c r="I694" t="s">
        <v>49</v>
      </c>
      <c r="J694">
        <v>0</v>
      </c>
      <c r="L694">
        <v>151841</v>
      </c>
      <c r="N694">
        <v>145620</v>
      </c>
      <c r="O694" t="s">
        <v>50</v>
      </c>
      <c r="P694">
        <v>11128</v>
      </c>
      <c r="Q694" t="s">
        <v>51</v>
      </c>
      <c r="R694">
        <v>156748</v>
      </c>
      <c r="S694" t="s">
        <v>52</v>
      </c>
      <c r="T694">
        <v>5037017</v>
      </c>
      <c r="V694">
        <v>12011621</v>
      </c>
      <c r="X694">
        <v>10706541</v>
      </c>
      <c r="Z694">
        <v>1305080</v>
      </c>
    </row>
    <row r="695" spans="2:26" hidden="1" x14ac:dyDescent="0.35">
      <c r="B695" t="s">
        <v>47</v>
      </c>
      <c r="C695" t="s">
        <v>48</v>
      </c>
      <c r="D695" s="1">
        <v>43344</v>
      </c>
      <c r="E695" t="s">
        <v>34</v>
      </c>
      <c r="F695" t="s">
        <v>35</v>
      </c>
      <c r="G695" t="s">
        <v>32</v>
      </c>
      <c r="H695">
        <v>151841</v>
      </c>
      <c r="I695" t="s">
        <v>49</v>
      </c>
      <c r="J695">
        <v>0</v>
      </c>
      <c r="L695">
        <v>151841</v>
      </c>
      <c r="N695">
        <v>145617</v>
      </c>
      <c r="O695" t="s">
        <v>50</v>
      </c>
      <c r="P695">
        <v>11128</v>
      </c>
      <c r="Q695" t="s">
        <v>51</v>
      </c>
      <c r="R695">
        <v>156745</v>
      </c>
      <c r="S695" t="s">
        <v>52</v>
      </c>
      <c r="T695">
        <v>5002534</v>
      </c>
      <c r="V695">
        <v>11933367</v>
      </c>
      <c r="X695">
        <v>10637685</v>
      </c>
      <c r="Z695">
        <v>1295682</v>
      </c>
    </row>
    <row r="696" spans="2:26" hidden="1" x14ac:dyDescent="0.35">
      <c r="B696" t="s">
        <v>47</v>
      </c>
      <c r="C696" t="s">
        <v>48</v>
      </c>
      <c r="D696" s="1">
        <v>43374</v>
      </c>
      <c r="E696" t="s">
        <v>34</v>
      </c>
      <c r="F696" t="s">
        <v>35</v>
      </c>
      <c r="G696" t="s">
        <v>32</v>
      </c>
      <c r="H696">
        <v>210104</v>
      </c>
      <c r="I696" t="s">
        <v>49</v>
      </c>
      <c r="J696">
        <v>0</v>
      </c>
      <c r="L696">
        <v>210104</v>
      </c>
      <c r="N696">
        <v>162826</v>
      </c>
      <c r="O696" t="s">
        <v>50</v>
      </c>
      <c r="P696">
        <v>12766</v>
      </c>
      <c r="Q696" t="s">
        <v>51</v>
      </c>
      <c r="R696">
        <v>175592</v>
      </c>
      <c r="S696" t="s">
        <v>52</v>
      </c>
      <c r="T696">
        <v>4980110</v>
      </c>
      <c r="V696">
        <v>11908665</v>
      </c>
      <c r="X696">
        <v>10612204</v>
      </c>
      <c r="Z696">
        <v>1296461</v>
      </c>
    </row>
    <row r="697" spans="2:26" hidden="1" x14ac:dyDescent="0.35">
      <c r="B697" t="s">
        <v>47</v>
      </c>
      <c r="C697" t="s">
        <v>48</v>
      </c>
      <c r="D697" s="1">
        <v>43374</v>
      </c>
      <c r="E697" t="s">
        <v>34</v>
      </c>
      <c r="F697" t="s">
        <v>33</v>
      </c>
      <c r="G697" t="s">
        <v>34</v>
      </c>
      <c r="H697">
        <v>210104</v>
      </c>
      <c r="I697" t="s">
        <v>49</v>
      </c>
      <c r="J697">
        <v>0</v>
      </c>
      <c r="L697">
        <v>210104</v>
      </c>
      <c r="N697">
        <v>162826</v>
      </c>
      <c r="O697" t="s">
        <v>50</v>
      </c>
      <c r="P697">
        <v>12766</v>
      </c>
      <c r="Q697" t="s">
        <v>51</v>
      </c>
      <c r="R697">
        <v>175592</v>
      </c>
      <c r="S697" t="s">
        <v>52</v>
      </c>
      <c r="T697">
        <v>5012998</v>
      </c>
      <c r="V697">
        <v>11984993</v>
      </c>
      <c r="X697">
        <v>10679957</v>
      </c>
      <c r="Z697">
        <v>1305036</v>
      </c>
    </row>
    <row r="698" spans="2:26" hidden="1" x14ac:dyDescent="0.35">
      <c r="B698" t="s">
        <v>47</v>
      </c>
      <c r="C698" t="s">
        <v>48</v>
      </c>
      <c r="D698" s="1">
        <v>43405</v>
      </c>
      <c r="E698" t="s">
        <v>34</v>
      </c>
      <c r="F698" t="s">
        <v>35</v>
      </c>
      <c r="G698" t="s">
        <v>32</v>
      </c>
      <c r="H698">
        <v>214164</v>
      </c>
      <c r="I698" t="s">
        <v>49</v>
      </c>
      <c r="J698">
        <v>0</v>
      </c>
      <c r="L698">
        <v>214164</v>
      </c>
      <c r="N698">
        <v>139537</v>
      </c>
      <c r="O698" t="s">
        <v>50</v>
      </c>
      <c r="P698">
        <v>11492</v>
      </c>
      <c r="Q698" t="s">
        <v>51</v>
      </c>
      <c r="R698">
        <v>151029</v>
      </c>
      <c r="S698" t="s">
        <v>52</v>
      </c>
      <c r="T698">
        <v>4949223</v>
      </c>
      <c r="V698">
        <v>11848844</v>
      </c>
      <c r="X698">
        <v>10556067</v>
      </c>
      <c r="Z698">
        <v>1292777</v>
      </c>
    </row>
    <row r="699" spans="2:26" hidden="1" x14ac:dyDescent="0.35">
      <c r="B699" t="s">
        <v>47</v>
      </c>
      <c r="C699" t="s">
        <v>48</v>
      </c>
      <c r="D699" s="1">
        <v>43405</v>
      </c>
      <c r="E699" t="s">
        <v>34</v>
      </c>
      <c r="F699" t="s">
        <v>33</v>
      </c>
      <c r="G699" t="s">
        <v>34</v>
      </c>
      <c r="H699">
        <v>214164</v>
      </c>
      <c r="I699" t="s">
        <v>49</v>
      </c>
      <c r="J699">
        <v>0</v>
      </c>
      <c r="L699">
        <v>214164</v>
      </c>
      <c r="N699">
        <v>139541</v>
      </c>
      <c r="O699" t="s">
        <v>50</v>
      </c>
      <c r="P699">
        <v>11492</v>
      </c>
      <c r="Q699" t="s">
        <v>51</v>
      </c>
      <c r="R699">
        <v>151033</v>
      </c>
      <c r="S699" t="s">
        <v>52</v>
      </c>
      <c r="T699">
        <v>4994072</v>
      </c>
      <c r="V699">
        <v>11954943</v>
      </c>
      <c r="X699">
        <v>10649768</v>
      </c>
      <c r="Z699">
        <v>1305175</v>
      </c>
    </row>
    <row r="700" spans="2:26" hidden="1" x14ac:dyDescent="0.35">
      <c r="B700" t="s">
        <v>47</v>
      </c>
      <c r="C700" t="s">
        <v>48</v>
      </c>
      <c r="D700" s="1">
        <v>43435</v>
      </c>
      <c r="E700" t="s">
        <v>34</v>
      </c>
      <c r="F700" t="s">
        <v>35</v>
      </c>
      <c r="G700" t="s">
        <v>32</v>
      </c>
      <c r="H700">
        <v>220853</v>
      </c>
      <c r="I700" t="s">
        <v>49</v>
      </c>
      <c r="J700">
        <v>0</v>
      </c>
      <c r="L700">
        <v>220853</v>
      </c>
      <c r="N700">
        <v>143745</v>
      </c>
      <c r="O700" t="s">
        <v>50</v>
      </c>
      <c r="P700">
        <v>12141</v>
      </c>
      <c r="Q700" t="s">
        <v>51</v>
      </c>
      <c r="R700">
        <v>155886</v>
      </c>
      <c r="S700" t="s">
        <v>52</v>
      </c>
      <c r="T700">
        <v>4928106</v>
      </c>
      <c r="V700">
        <v>11822272</v>
      </c>
      <c r="X700">
        <v>10532445</v>
      </c>
      <c r="Z700">
        <v>1289827</v>
      </c>
    </row>
    <row r="701" spans="2:26" hidden="1" x14ac:dyDescent="0.35">
      <c r="B701" t="s">
        <v>47</v>
      </c>
      <c r="C701" t="s">
        <v>48</v>
      </c>
      <c r="D701" s="1">
        <v>43435</v>
      </c>
      <c r="E701" t="s">
        <v>34</v>
      </c>
      <c r="F701" t="s">
        <v>33</v>
      </c>
      <c r="G701" t="s">
        <v>34</v>
      </c>
      <c r="H701">
        <v>220853</v>
      </c>
      <c r="I701" t="s">
        <v>49</v>
      </c>
      <c r="J701">
        <v>0</v>
      </c>
      <c r="L701">
        <v>220853</v>
      </c>
      <c r="N701">
        <v>143749</v>
      </c>
      <c r="O701" t="s">
        <v>50</v>
      </c>
      <c r="P701">
        <v>12141</v>
      </c>
      <c r="Q701" t="s">
        <v>51</v>
      </c>
      <c r="R701">
        <v>155890</v>
      </c>
      <c r="S701" t="s">
        <v>52</v>
      </c>
      <c r="T701">
        <v>4971516</v>
      </c>
      <c r="V701">
        <v>11927676</v>
      </c>
      <c r="X701">
        <v>10625303</v>
      </c>
      <c r="Z701">
        <v>1302373</v>
      </c>
    </row>
    <row r="702" spans="2:26" hidden="1" x14ac:dyDescent="0.35">
      <c r="B702" t="s">
        <v>47</v>
      </c>
      <c r="C702" t="s">
        <v>48</v>
      </c>
      <c r="D702" s="1">
        <v>43466</v>
      </c>
      <c r="E702" t="s">
        <v>34</v>
      </c>
      <c r="F702" t="s">
        <v>33</v>
      </c>
      <c r="G702" t="s">
        <v>34</v>
      </c>
      <c r="H702">
        <v>236381</v>
      </c>
      <c r="I702" t="s">
        <v>49</v>
      </c>
      <c r="J702">
        <v>0</v>
      </c>
      <c r="L702">
        <v>236381</v>
      </c>
      <c r="N702">
        <v>166680</v>
      </c>
      <c r="O702" t="s">
        <v>50</v>
      </c>
      <c r="P702">
        <v>15837</v>
      </c>
      <c r="Q702" t="s">
        <v>51</v>
      </c>
      <c r="R702">
        <v>182517</v>
      </c>
      <c r="S702" t="s">
        <v>52</v>
      </c>
      <c r="T702">
        <v>4972495</v>
      </c>
      <c r="V702">
        <v>11914394</v>
      </c>
      <c r="X702">
        <v>10603177</v>
      </c>
      <c r="Z702">
        <v>1311217</v>
      </c>
    </row>
    <row r="703" spans="2:26" hidden="1" x14ac:dyDescent="0.35">
      <c r="B703" t="s">
        <v>47</v>
      </c>
      <c r="C703" t="s">
        <v>48</v>
      </c>
      <c r="D703" s="1">
        <v>43466</v>
      </c>
      <c r="E703" t="s">
        <v>34</v>
      </c>
      <c r="F703" t="s">
        <v>35</v>
      </c>
      <c r="G703" t="s">
        <v>32</v>
      </c>
      <c r="H703">
        <v>236381</v>
      </c>
      <c r="I703" t="s">
        <v>49</v>
      </c>
      <c r="J703">
        <v>0</v>
      </c>
      <c r="L703">
        <v>236381</v>
      </c>
      <c r="N703">
        <v>166676</v>
      </c>
      <c r="O703" t="s">
        <v>50</v>
      </c>
      <c r="P703">
        <v>15837</v>
      </c>
      <c r="Q703" t="s">
        <v>51</v>
      </c>
      <c r="R703">
        <v>182513</v>
      </c>
      <c r="S703" t="s">
        <v>52</v>
      </c>
      <c r="T703">
        <v>4929808</v>
      </c>
      <c r="V703">
        <v>11823859</v>
      </c>
      <c r="X703">
        <v>10530288</v>
      </c>
      <c r="Z703">
        <v>1293571</v>
      </c>
    </row>
    <row r="704" spans="2:26" hidden="1" x14ac:dyDescent="0.35">
      <c r="B704" t="s">
        <v>47</v>
      </c>
      <c r="C704" t="s">
        <v>48</v>
      </c>
      <c r="D704" s="1">
        <v>43497</v>
      </c>
      <c r="E704" t="s">
        <v>34</v>
      </c>
      <c r="F704" t="s">
        <v>33</v>
      </c>
      <c r="G704" t="s">
        <v>34</v>
      </c>
      <c r="H704">
        <v>160957</v>
      </c>
      <c r="I704" t="s">
        <v>49</v>
      </c>
      <c r="J704">
        <v>0</v>
      </c>
      <c r="L704">
        <v>160957</v>
      </c>
      <c r="N704">
        <v>149920</v>
      </c>
      <c r="O704" t="s">
        <v>50</v>
      </c>
      <c r="P704">
        <v>14302</v>
      </c>
      <c r="Q704" t="s">
        <v>51</v>
      </c>
      <c r="R704">
        <v>164222</v>
      </c>
      <c r="S704" t="s">
        <v>52</v>
      </c>
      <c r="T704">
        <v>4962936</v>
      </c>
      <c r="V704">
        <v>11884268</v>
      </c>
      <c r="X704">
        <v>10573509</v>
      </c>
      <c r="Z704">
        <v>1310759</v>
      </c>
    </row>
    <row r="705" spans="2:26" hidden="1" x14ac:dyDescent="0.35">
      <c r="B705" t="s">
        <v>47</v>
      </c>
      <c r="C705" t="s">
        <v>48</v>
      </c>
      <c r="D705" s="1">
        <v>43497</v>
      </c>
      <c r="E705" t="s">
        <v>34</v>
      </c>
      <c r="F705" t="s">
        <v>35</v>
      </c>
      <c r="G705" t="s">
        <v>32</v>
      </c>
      <c r="H705">
        <v>160957</v>
      </c>
      <c r="I705" t="s">
        <v>49</v>
      </c>
      <c r="J705">
        <v>0</v>
      </c>
      <c r="L705">
        <v>160957</v>
      </c>
      <c r="N705">
        <v>149919</v>
      </c>
      <c r="O705" t="s">
        <v>50</v>
      </c>
      <c r="P705">
        <v>14302</v>
      </c>
      <c r="Q705" t="s">
        <v>51</v>
      </c>
      <c r="R705">
        <v>164221</v>
      </c>
      <c r="S705" t="s">
        <v>52</v>
      </c>
      <c r="T705">
        <v>4928005</v>
      </c>
      <c r="V705">
        <v>11803882</v>
      </c>
      <c r="X705">
        <v>10503025</v>
      </c>
      <c r="Z705">
        <v>1300857</v>
      </c>
    </row>
    <row r="706" spans="2:26" hidden="1" x14ac:dyDescent="0.35">
      <c r="B706" t="s">
        <v>47</v>
      </c>
      <c r="C706" t="s">
        <v>48</v>
      </c>
      <c r="D706" s="1">
        <v>43525</v>
      </c>
      <c r="E706" t="s">
        <v>34</v>
      </c>
      <c r="F706" t="s">
        <v>35</v>
      </c>
      <c r="G706" t="s">
        <v>32</v>
      </c>
      <c r="H706">
        <v>154829</v>
      </c>
      <c r="I706" t="s">
        <v>49</v>
      </c>
      <c r="J706">
        <v>0</v>
      </c>
      <c r="L706">
        <v>154829</v>
      </c>
      <c r="N706">
        <v>153725</v>
      </c>
      <c r="O706" t="s">
        <v>50</v>
      </c>
      <c r="P706">
        <v>13946</v>
      </c>
      <c r="Q706" t="s">
        <v>51</v>
      </c>
      <c r="R706">
        <v>167671</v>
      </c>
      <c r="S706" t="s">
        <v>52</v>
      </c>
      <c r="T706">
        <v>4922525</v>
      </c>
      <c r="V706">
        <v>11793148</v>
      </c>
      <c r="X706">
        <v>10489216</v>
      </c>
      <c r="Z706">
        <v>1303932</v>
      </c>
    </row>
    <row r="707" spans="2:26" hidden="1" x14ac:dyDescent="0.35">
      <c r="B707" t="s">
        <v>47</v>
      </c>
      <c r="C707" t="s">
        <v>48</v>
      </c>
      <c r="D707" s="1">
        <v>43525</v>
      </c>
      <c r="E707" t="s">
        <v>34</v>
      </c>
      <c r="F707" t="s">
        <v>33</v>
      </c>
      <c r="G707" t="s">
        <v>34</v>
      </c>
      <c r="H707">
        <v>154829</v>
      </c>
      <c r="I707" t="s">
        <v>49</v>
      </c>
      <c r="J707">
        <v>0</v>
      </c>
      <c r="L707">
        <v>154829</v>
      </c>
      <c r="N707">
        <v>153728</v>
      </c>
      <c r="O707" t="s">
        <v>50</v>
      </c>
      <c r="P707">
        <v>13946</v>
      </c>
      <c r="Q707" t="s">
        <v>51</v>
      </c>
      <c r="R707">
        <v>167674</v>
      </c>
      <c r="S707" t="s">
        <v>52</v>
      </c>
      <c r="T707">
        <v>4956900</v>
      </c>
      <c r="V707">
        <v>11874143</v>
      </c>
      <c r="X707">
        <v>10560707</v>
      </c>
      <c r="Z707">
        <v>1313436</v>
      </c>
    </row>
    <row r="708" spans="2:26" hidden="1" x14ac:dyDescent="0.35">
      <c r="B708" t="s">
        <v>47</v>
      </c>
      <c r="C708" t="s">
        <v>48</v>
      </c>
      <c r="D708" s="1">
        <v>43556</v>
      </c>
      <c r="E708" t="s">
        <v>34</v>
      </c>
      <c r="F708" t="s">
        <v>33</v>
      </c>
      <c r="G708" t="s">
        <v>34</v>
      </c>
      <c r="H708">
        <v>162234</v>
      </c>
      <c r="I708" t="s">
        <v>49</v>
      </c>
      <c r="J708">
        <v>0</v>
      </c>
      <c r="L708">
        <v>162234</v>
      </c>
      <c r="N708">
        <v>156263</v>
      </c>
      <c r="O708" t="s">
        <v>50</v>
      </c>
      <c r="P708">
        <v>13817</v>
      </c>
      <c r="Q708" t="s">
        <v>51</v>
      </c>
      <c r="R708">
        <v>170080</v>
      </c>
      <c r="S708" t="s">
        <v>52</v>
      </c>
      <c r="T708">
        <v>4937307</v>
      </c>
      <c r="V708">
        <v>11824373</v>
      </c>
      <c r="X708">
        <v>10509928</v>
      </c>
      <c r="Z708">
        <v>1314445</v>
      </c>
    </row>
    <row r="709" spans="2:26" hidden="1" x14ac:dyDescent="0.35">
      <c r="B709" t="s">
        <v>47</v>
      </c>
      <c r="C709" t="s">
        <v>48</v>
      </c>
      <c r="D709" s="1">
        <v>43556</v>
      </c>
      <c r="E709" t="s">
        <v>34</v>
      </c>
      <c r="F709" t="s">
        <v>35</v>
      </c>
      <c r="G709" t="s">
        <v>32</v>
      </c>
      <c r="H709">
        <v>162234</v>
      </c>
      <c r="I709" t="s">
        <v>49</v>
      </c>
      <c r="J709">
        <v>0</v>
      </c>
      <c r="L709">
        <v>162234</v>
      </c>
      <c r="N709">
        <v>156263</v>
      </c>
      <c r="O709" t="s">
        <v>50</v>
      </c>
      <c r="P709">
        <v>13817</v>
      </c>
      <c r="Q709" t="s">
        <v>51</v>
      </c>
      <c r="R709">
        <v>170080</v>
      </c>
      <c r="S709" t="s">
        <v>52</v>
      </c>
      <c r="T709">
        <v>4896703</v>
      </c>
      <c r="V709">
        <v>11727572</v>
      </c>
      <c r="X709">
        <v>10423721</v>
      </c>
      <c r="Z709">
        <v>1303851</v>
      </c>
    </row>
    <row r="710" spans="2:26" hidden="1" x14ac:dyDescent="0.35">
      <c r="B710" t="s">
        <v>47</v>
      </c>
      <c r="C710" t="s">
        <v>48</v>
      </c>
      <c r="D710" s="1">
        <v>43586</v>
      </c>
      <c r="E710" t="s">
        <v>34</v>
      </c>
      <c r="F710" t="s">
        <v>35</v>
      </c>
      <c r="G710" t="s">
        <v>32</v>
      </c>
      <c r="H710">
        <v>164529</v>
      </c>
      <c r="I710" t="s">
        <v>49</v>
      </c>
      <c r="J710">
        <v>0</v>
      </c>
      <c r="L710">
        <v>164529</v>
      </c>
      <c r="N710">
        <v>163835</v>
      </c>
      <c r="O710" t="s">
        <v>50</v>
      </c>
      <c r="P710">
        <v>12629</v>
      </c>
      <c r="Q710" t="s">
        <v>51</v>
      </c>
      <c r="R710">
        <v>176464</v>
      </c>
      <c r="S710" t="s">
        <v>52</v>
      </c>
      <c r="T710">
        <v>4891370</v>
      </c>
      <c r="V710">
        <v>11715252</v>
      </c>
      <c r="X710">
        <v>10414669</v>
      </c>
      <c r="Z710">
        <v>1300583</v>
      </c>
    </row>
    <row r="711" spans="2:26" hidden="1" x14ac:dyDescent="0.35">
      <c r="B711" t="s">
        <v>47</v>
      </c>
      <c r="C711" t="s">
        <v>48</v>
      </c>
      <c r="D711" s="1">
        <v>43586</v>
      </c>
      <c r="E711" t="s">
        <v>34</v>
      </c>
      <c r="F711" t="s">
        <v>33</v>
      </c>
      <c r="G711" t="s">
        <v>34</v>
      </c>
      <c r="H711">
        <v>164529</v>
      </c>
      <c r="I711" t="s">
        <v>49</v>
      </c>
      <c r="J711">
        <v>0</v>
      </c>
      <c r="L711">
        <v>164529</v>
      </c>
      <c r="N711">
        <v>163835</v>
      </c>
      <c r="O711" t="s">
        <v>50</v>
      </c>
      <c r="P711">
        <v>12629</v>
      </c>
      <c r="Q711" t="s">
        <v>51</v>
      </c>
      <c r="R711">
        <v>176464</v>
      </c>
      <c r="S711" t="s">
        <v>52</v>
      </c>
      <c r="T711">
        <v>4925847</v>
      </c>
      <c r="V711">
        <v>11798654</v>
      </c>
      <c r="X711">
        <v>10488884</v>
      </c>
      <c r="Z711">
        <v>1309770</v>
      </c>
    </row>
    <row r="712" spans="2:26" hidden="1" x14ac:dyDescent="0.35">
      <c r="B712" t="s">
        <v>47</v>
      </c>
      <c r="C712" t="s">
        <v>48</v>
      </c>
      <c r="D712" s="1">
        <v>43617</v>
      </c>
      <c r="E712" t="s">
        <v>34</v>
      </c>
      <c r="F712" t="s">
        <v>33</v>
      </c>
      <c r="G712" t="s">
        <v>34</v>
      </c>
      <c r="H712">
        <v>153566</v>
      </c>
      <c r="I712" t="s">
        <v>49</v>
      </c>
      <c r="J712">
        <v>0</v>
      </c>
      <c r="L712">
        <v>153566</v>
      </c>
      <c r="N712">
        <v>149649</v>
      </c>
      <c r="O712" t="s">
        <v>50</v>
      </c>
      <c r="P712">
        <v>10684</v>
      </c>
      <c r="Q712" t="s">
        <v>51</v>
      </c>
      <c r="R712">
        <v>160333</v>
      </c>
      <c r="S712" t="s">
        <v>52</v>
      </c>
      <c r="T712">
        <v>4896374</v>
      </c>
      <c r="V712">
        <v>11744007</v>
      </c>
      <c r="X712">
        <v>10441601</v>
      </c>
      <c r="Z712">
        <v>1302406</v>
      </c>
    </row>
    <row r="713" spans="2:26" hidden="1" x14ac:dyDescent="0.35">
      <c r="B713" t="s">
        <v>47</v>
      </c>
      <c r="C713" t="s">
        <v>48</v>
      </c>
      <c r="D713" s="1">
        <v>43617</v>
      </c>
      <c r="E713" t="s">
        <v>34</v>
      </c>
      <c r="F713" t="s">
        <v>35</v>
      </c>
      <c r="G713" t="s">
        <v>32</v>
      </c>
      <c r="H713">
        <v>153566</v>
      </c>
      <c r="I713" t="s">
        <v>49</v>
      </c>
      <c r="J713">
        <v>0</v>
      </c>
      <c r="L713">
        <v>153566</v>
      </c>
      <c r="N713">
        <v>149649</v>
      </c>
      <c r="O713" t="s">
        <v>50</v>
      </c>
      <c r="P713">
        <v>10684</v>
      </c>
      <c r="Q713" t="s">
        <v>51</v>
      </c>
      <c r="R713">
        <v>160333</v>
      </c>
      <c r="S713" t="s">
        <v>52</v>
      </c>
      <c r="T713">
        <v>4871452</v>
      </c>
      <c r="V713">
        <v>11686020</v>
      </c>
      <c r="X713">
        <v>10390661</v>
      </c>
      <c r="Z713">
        <v>1295359</v>
      </c>
    </row>
    <row r="714" spans="2:26" hidden="1" x14ac:dyDescent="0.35">
      <c r="B714" t="s">
        <v>47</v>
      </c>
      <c r="C714" t="s">
        <v>48</v>
      </c>
      <c r="D714" s="1">
        <v>43647</v>
      </c>
      <c r="E714" t="s">
        <v>34</v>
      </c>
      <c r="F714" t="s">
        <v>33</v>
      </c>
      <c r="G714" t="s">
        <v>34</v>
      </c>
      <c r="H714">
        <v>176698</v>
      </c>
      <c r="I714" t="s">
        <v>49</v>
      </c>
      <c r="J714">
        <v>0</v>
      </c>
      <c r="L714">
        <v>176698</v>
      </c>
      <c r="N714">
        <v>167271</v>
      </c>
      <c r="O714" t="s">
        <v>50</v>
      </c>
      <c r="P714">
        <v>11738</v>
      </c>
      <c r="Q714" t="s">
        <v>51</v>
      </c>
      <c r="R714">
        <v>179009</v>
      </c>
      <c r="S714" t="s">
        <v>52</v>
      </c>
      <c r="T714">
        <v>4896086</v>
      </c>
      <c r="V714">
        <v>11743500</v>
      </c>
      <c r="X714">
        <v>10439839</v>
      </c>
      <c r="Z714">
        <v>1303661</v>
      </c>
    </row>
    <row r="715" spans="2:26" hidden="1" x14ac:dyDescent="0.35">
      <c r="B715" t="s">
        <v>47</v>
      </c>
      <c r="C715" t="s">
        <v>48</v>
      </c>
      <c r="D715" s="1">
        <v>43647</v>
      </c>
      <c r="E715" t="s">
        <v>34</v>
      </c>
      <c r="F715" t="s">
        <v>35</v>
      </c>
      <c r="G715" t="s">
        <v>32</v>
      </c>
      <c r="H715">
        <v>176698</v>
      </c>
      <c r="I715" t="s">
        <v>49</v>
      </c>
      <c r="J715">
        <v>0</v>
      </c>
      <c r="L715">
        <v>176698</v>
      </c>
      <c r="N715">
        <v>167271</v>
      </c>
      <c r="O715" t="s">
        <v>50</v>
      </c>
      <c r="P715">
        <v>11738</v>
      </c>
      <c r="Q715" t="s">
        <v>51</v>
      </c>
      <c r="R715">
        <v>179009</v>
      </c>
      <c r="S715" t="s">
        <v>52</v>
      </c>
      <c r="T715">
        <v>4842807</v>
      </c>
      <c r="V715">
        <v>11625691</v>
      </c>
      <c r="X715">
        <v>10336184</v>
      </c>
      <c r="Z715">
        <v>1289507</v>
      </c>
    </row>
    <row r="716" spans="2:26" hidden="1" x14ac:dyDescent="0.35">
      <c r="B716" t="s">
        <v>47</v>
      </c>
      <c r="C716" t="s">
        <v>48</v>
      </c>
      <c r="D716" s="1">
        <v>43678</v>
      </c>
      <c r="E716" t="s">
        <v>34</v>
      </c>
      <c r="F716" t="s">
        <v>35</v>
      </c>
      <c r="G716" t="s">
        <v>32</v>
      </c>
      <c r="H716">
        <v>173329</v>
      </c>
      <c r="I716" t="s">
        <v>49</v>
      </c>
      <c r="J716">
        <v>0</v>
      </c>
      <c r="L716">
        <v>173329</v>
      </c>
      <c r="N716">
        <v>168543</v>
      </c>
      <c r="O716" t="s">
        <v>50</v>
      </c>
      <c r="P716">
        <v>13305</v>
      </c>
      <c r="Q716" t="s">
        <v>51</v>
      </c>
      <c r="R716">
        <v>181848</v>
      </c>
      <c r="S716" t="s">
        <v>52</v>
      </c>
      <c r="T716">
        <v>4872474</v>
      </c>
      <c r="V716">
        <v>11669917</v>
      </c>
      <c r="X716">
        <v>10371362</v>
      </c>
      <c r="Z716">
        <v>1298555</v>
      </c>
    </row>
    <row r="717" spans="2:26" hidden="1" x14ac:dyDescent="0.35">
      <c r="B717" t="s">
        <v>47</v>
      </c>
      <c r="C717" t="s">
        <v>48</v>
      </c>
      <c r="D717" s="1">
        <v>43678</v>
      </c>
      <c r="E717" t="s">
        <v>34</v>
      </c>
      <c r="F717" t="s">
        <v>33</v>
      </c>
      <c r="G717" t="s">
        <v>34</v>
      </c>
      <c r="H717">
        <v>173329</v>
      </c>
      <c r="I717" t="s">
        <v>49</v>
      </c>
      <c r="J717">
        <v>0</v>
      </c>
      <c r="L717">
        <v>173329</v>
      </c>
      <c r="N717">
        <v>168543</v>
      </c>
      <c r="O717" t="s">
        <v>50</v>
      </c>
      <c r="P717">
        <v>13305</v>
      </c>
      <c r="Q717" t="s">
        <v>51</v>
      </c>
      <c r="R717">
        <v>181848</v>
      </c>
      <c r="S717" t="s">
        <v>52</v>
      </c>
      <c r="T717">
        <v>4908538</v>
      </c>
      <c r="V717">
        <v>11752681</v>
      </c>
      <c r="X717">
        <v>10444841</v>
      </c>
      <c r="Z717">
        <v>1307840</v>
      </c>
    </row>
    <row r="718" spans="2:26" hidden="1" x14ac:dyDescent="0.35">
      <c r="B718" t="s">
        <v>47</v>
      </c>
      <c r="C718" t="s">
        <v>48</v>
      </c>
      <c r="D718" s="1">
        <v>43709</v>
      </c>
      <c r="E718" t="s">
        <v>34</v>
      </c>
      <c r="F718" t="s">
        <v>33</v>
      </c>
      <c r="G718" t="s">
        <v>34</v>
      </c>
      <c r="H718">
        <v>155867</v>
      </c>
      <c r="I718" t="s">
        <v>49</v>
      </c>
      <c r="J718">
        <v>0</v>
      </c>
      <c r="L718">
        <v>155867</v>
      </c>
      <c r="N718">
        <v>156911</v>
      </c>
      <c r="O718" t="s">
        <v>50</v>
      </c>
      <c r="P718">
        <v>12202</v>
      </c>
      <c r="Q718" t="s">
        <v>51</v>
      </c>
      <c r="R718">
        <v>169113</v>
      </c>
      <c r="S718" t="s">
        <v>52</v>
      </c>
      <c r="T718">
        <v>4893256</v>
      </c>
      <c r="V718">
        <v>11728031</v>
      </c>
      <c r="X718">
        <v>10419822</v>
      </c>
      <c r="Z718">
        <v>1308209</v>
      </c>
    </row>
    <row r="719" spans="2:26" hidden="1" x14ac:dyDescent="0.35">
      <c r="B719" t="s">
        <v>47</v>
      </c>
      <c r="C719" t="s">
        <v>48</v>
      </c>
      <c r="D719" s="1">
        <v>43709</v>
      </c>
      <c r="E719" t="s">
        <v>34</v>
      </c>
      <c r="F719" t="s">
        <v>35</v>
      </c>
      <c r="G719" t="s">
        <v>32</v>
      </c>
      <c r="H719">
        <v>155867</v>
      </c>
      <c r="I719" t="s">
        <v>49</v>
      </c>
      <c r="J719">
        <v>0</v>
      </c>
      <c r="L719">
        <v>155867</v>
      </c>
      <c r="N719">
        <v>156911</v>
      </c>
      <c r="O719" t="s">
        <v>50</v>
      </c>
      <c r="P719">
        <v>12202</v>
      </c>
      <c r="Q719" t="s">
        <v>51</v>
      </c>
      <c r="R719">
        <v>169113</v>
      </c>
      <c r="S719" t="s">
        <v>52</v>
      </c>
      <c r="T719">
        <v>4855328</v>
      </c>
      <c r="V719">
        <v>11643125</v>
      </c>
      <c r="X719">
        <v>10344701</v>
      </c>
      <c r="Z719">
        <v>1298424</v>
      </c>
    </row>
    <row r="720" spans="2:26" hidden="1" x14ac:dyDescent="0.35">
      <c r="B720" t="s">
        <v>47</v>
      </c>
      <c r="C720" t="s">
        <v>48</v>
      </c>
      <c r="D720" s="1">
        <v>43739</v>
      </c>
      <c r="E720" t="s">
        <v>34</v>
      </c>
      <c r="F720" t="s">
        <v>35</v>
      </c>
      <c r="G720" t="s">
        <v>32</v>
      </c>
      <c r="H720">
        <v>178291</v>
      </c>
      <c r="I720" t="s">
        <v>49</v>
      </c>
      <c r="J720">
        <v>0</v>
      </c>
      <c r="L720">
        <v>178291</v>
      </c>
      <c r="N720">
        <v>162019</v>
      </c>
      <c r="O720" t="s">
        <v>50</v>
      </c>
      <c r="P720">
        <v>12796</v>
      </c>
      <c r="Q720" t="s">
        <v>51</v>
      </c>
      <c r="R720">
        <v>174815</v>
      </c>
      <c r="S720" t="s">
        <v>52</v>
      </c>
      <c r="T720">
        <v>4842484</v>
      </c>
      <c r="V720">
        <v>11625083</v>
      </c>
      <c r="X720">
        <v>10318715</v>
      </c>
      <c r="Z720">
        <v>1306368</v>
      </c>
    </row>
    <row r="721" spans="2:26" hidden="1" x14ac:dyDescent="0.35">
      <c r="B721" t="s">
        <v>47</v>
      </c>
      <c r="C721" t="s">
        <v>48</v>
      </c>
      <c r="D721" s="1">
        <v>43739</v>
      </c>
      <c r="E721" t="s">
        <v>34</v>
      </c>
      <c r="F721" t="s">
        <v>33</v>
      </c>
      <c r="G721" t="s">
        <v>34</v>
      </c>
      <c r="H721">
        <v>178291</v>
      </c>
      <c r="I721" t="s">
        <v>49</v>
      </c>
      <c r="J721">
        <v>0</v>
      </c>
      <c r="L721">
        <v>178291</v>
      </c>
      <c r="N721">
        <v>162019</v>
      </c>
      <c r="O721" t="s">
        <v>50</v>
      </c>
      <c r="P721">
        <v>12796</v>
      </c>
      <c r="Q721" t="s">
        <v>51</v>
      </c>
      <c r="R721">
        <v>174815</v>
      </c>
      <c r="S721" t="s">
        <v>52</v>
      </c>
      <c r="T721">
        <v>4874521</v>
      </c>
      <c r="V721">
        <v>11697526</v>
      </c>
      <c r="X721">
        <v>10382097</v>
      </c>
      <c r="Z721">
        <v>1315429</v>
      </c>
    </row>
    <row r="722" spans="2:26" hidden="1" x14ac:dyDescent="0.35">
      <c r="B722" t="s">
        <v>47</v>
      </c>
      <c r="C722" t="s">
        <v>48</v>
      </c>
      <c r="D722" s="1">
        <v>43770</v>
      </c>
      <c r="E722" t="s">
        <v>34</v>
      </c>
      <c r="F722" t="s">
        <v>33</v>
      </c>
      <c r="G722" t="s">
        <v>34</v>
      </c>
      <c r="H722">
        <v>188768</v>
      </c>
      <c r="I722" t="s">
        <v>49</v>
      </c>
      <c r="J722">
        <v>0</v>
      </c>
      <c r="L722">
        <v>188768</v>
      </c>
      <c r="N722">
        <v>141422</v>
      </c>
      <c r="O722" t="s">
        <v>50</v>
      </c>
      <c r="P722">
        <v>11249</v>
      </c>
      <c r="Q722" t="s">
        <v>51</v>
      </c>
      <c r="R722">
        <v>152671</v>
      </c>
      <c r="S722" t="s">
        <v>52</v>
      </c>
      <c r="T722">
        <v>4842435</v>
      </c>
      <c r="V722">
        <v>11622664</v>
      </c>
      <c r="X722">
        <v>10309314</v>
      </c>
      <c r="Z722">
        <v>1313350</v>
      </c>
    </row>
    <row r="723" spans="2:26" hidden="1" x14ac:dyDescent="0.35">
      <c r="B723" t="s">
        <v>47</v>
      </c>
      <c r="C723" t="s">
        <v>48</v>
      </c>
      <c r="D723" s="1">
        <v>43770</v>
      </c>
      <c r="E723" t="s">
        <v>34</v>
      </c>
      <c r="F723" t="s">
        <v>35</v>
      </c>
      <c r="G723" t="s">
        <v>32</v>
      </c>
      <c r="H723">
        <v>188768</v>
      </c>
      <c r="I723" t="s">
        <v>49</v>
      </c>
      <c r="J723">
        <v>0</v>
      </c>
      <c r="L723">
        <v>188768</v>
      </c>
      <c r="N723">
        <v>141422</v>
      </c>
      <c r="O723" t="s">
        <v>50</v>
      </c>
      <c r="P723">
        <v>11249</v>
      </c>
      <c r="Q723" t="s">
        <v>51</v>
      </c>
      <c r="R723">
        <v>152671</v>
      </c>
      <c r="S723" t="s">
        <v>52</v>
      </c>
      <c r="T723">
        <v>4810691</v>
      </c>
      <c r="V723">
        <v>11548401</v>
      </c>
      <c r="X723">
        <v>10243773</v>
      </c>
      <c r="Z723">
        <v>1304628</v>
      </c>
    </row>
    <row r="724" spans="2:26" hidden="1" x14ac:dyDescent="0.35">
      <c r="B724" t="s">
        <v>47</v>
      </c>
      <c r="C724" t="s">
        <v>48</v>
      </c>
      <c r="D724" s="1">
        <v>43800</v>
      </c>
      <c r="E724" t="s">
        <v>34</v>
      </c>
      <c r="F724" t="s">
        <v>35</v>
      </c>
      <c r="G724" t="s">
        <v>32</v>
      </c>
      <c r="H724">
        <v>200344</v>
      </c>
      <c r="I724" t="s">
        <v>49</v>
      </c>
      <c r="J724">
        <v>0</v>
      </c>
      <c r="L724">
        <v>200344</v>
      </c>
      <c r="N724">
        <v>146232</v>
      </c>
      <c r="O724" t="s">
        <v>50</v>
      </c>
      <c r="P724">
        <v>11660</v>
      </c>
      <c r="Q724" t="s">
        <v>51</v>
      </c>
      <c r="R724">
        <v>157892</v>
      </c>
      <c r="S724" t="s">
        <v>52</v>
      </c>
      <c r="T724">
        <v>4773035</v>
      </c>
      <c r="V724">
        <v>11465576</v>
      </c>
      <c r="X724">
        <v>10167172</v>
      </c>
      <c r="Z724">
        <v>1298404</v>
      </c>
    </row>
    <row r="725" spans="2:26" hidden="1" x14ac:dyDescent="0.35">
      <c r="B725" t="s">
        <v>47</v>
      </c>
      <c r="C725" t="s">
        <v>48</v>
      </c>
      <c r="D725" s="1">
        <v>43800</v>
      </c>
      <c r="E725" t="s">
        <v>34</v>
      </c>
      <c r="F725" t="s">
        <v>33</v>
      </c>
      <c r="G725" t="s">
        <v>34</v>
      </c>
      <c r="H725">
        <v>200344</v>
      </c>
      <c r="I725" t="s">
        <v>49</v>
      </c>
      <c r="J725">
        <v>0</v>
      </c>
      <c r="L725">
        <v>200344</v>
      </c>
      <c r="N725">
        <v>146232</v>
      </c>
      <c r="O725" t="s">
        <v>50</v>
      </c>
      <c r="P725">
        <v>11660</v>
      </c>
      <c r="Q725" t="s">
        <v>51</v>
      </c>
      <c r="R725">
        <v>157892</v>
      </c>
      <c r="S725" t="s">
        <v>52</v>
      </c>
      <c r="T725">
        <v>4824710</v>
      </c>
      <c r="V725">
        <v>11588323</v>
      </c>
      <c r="X725">
        <v>10275195</v>
      </c>
      <c r="Z725">
        <v>1313128</v>
      </c>
    </row>
    <row r="726" spans="2:26" hidden="1" x14ac:dyDescent="0.35">
      <c r="B726" t="s">
        <v>47</v>
      </c>
      <c r="C726" t="s">
        <v>48</v>
      </c>
      <c r="D726" s="1">
        <v>43831</v>
      </c>
      <c r="E726" t="s">
        <v>34</v>
      </c>
      <c r="F726" t="s">
        <v>35</v>
      </c>
      <c r="G726" t="s">
        <v>32</v>
      </c>
      <c r="H726">
        <v>220943</v>
      </c>
      <c r="I726" t="s">
        <v>49</v>
      </c>
      <c r="J726">
        <v>0</v>
      </c>
      <c r="L726">
        <v>220943</v>
      </c>
      <c r="N726">
        <v>166823</v>
      </c>
      <c r="O726" t="s">
        <v>50</v>
      </c>
      <c r="P726">
        <v>15041</v>
      </c>
      <c r="Q726" t="s">
        <v>51</v>
      </c>
      <c r="R726">
        <v>181864</v>
      </c>
      <c r="S726" t="s">
        <v>52</v>
      </c>
      <c r="T726">
        <v>4769117</v>
      </c>
      <c r="V726">
        <v>11512864</v>
      </c>
      <c r="X726">
        <v>10213647</v>
      </c>
      <c r="Z726">
        <v>1299217</v>
      </c>
    </row>
    <row r="727" spans="2:26" hidden="1" x14ac:dyDescent="0.35">
      <c r="B727" t="s">
        <v>47</v>
      </c>
      <c r="C727" t="s">
        <v>48</v>
      </c>
      <c r="D727" s="1">
        <v>43831</v>
      </c>
      <c r="E727" t="s">
        <v>34</v>
      </c>
      <c r="F727" t="s">
        <v>33</v>
      </c>
      <c r="G727" t="s">
        <v>34</v>
      </c>
      <c r="H727">
        <v>220943</v>
      </c>
      <c r="J727">
        <v>0</v>
      </c>
      <c r="L727">
        <v>220943</v>
      </c>
      <c r="N727">
        <v>166823</v>
      </c>
      <c r="P727">
        <v>15041</v>
      </c>
      <c r="R727">
        <v>181864</v>
      </c>
      <c r="T727">
        <v>4815946</v>
      </c>
      <c r="V727">
        <v>11614902</v>
      </c>
      <c r="X727">
        <v>10300580</v>
      </c>
      <c r="Z727">
        <v>1314322</v>
      </c>
    </row>
    <row r="728" spans="2:26" hidden="1" x14ac:dyDescent="0.35">
      <c r="B728" t="s">
        <v>47</v>
      </c>
      <c r="C728" t="s">
        <v>48</v>
      </c>
      <c r="D728" s="1">
        <v>43862</v>
      </c>
      <c r="E728" t="s">
        <v>34</v>
      </c>
      <c r="F728" t="s">
        <v>35</v>
      </c>
      <c r="G728" t="s">
        <v>32</v>
      </c>
      <c r="H728">
        <v>178503</v>
      </c>
      <c r="I728" t="s">
        <v>49</v>
      </c>
      <c r="J728">
        <v>0</v>
      </c>
      <c r="L728">
        <v>178503</v>
      </c>
      <c r="N728">
        <v>181946</v>
      </c>
      <c r="O728" t="s">
        <v>50</v>
      </c>
      <c r="P728">
        <v>17916</v>
      </c>
      <c r="Q728" t="s">
        <v>51</v>
      </c>
      <c r="R728">
        <v>199862</v>
      </c>
      <c r="S728" t="s">
        <v>52</v>
      </c>
      <c r="T728">
        <v>4763801</v>
      </c>
      <c r="V728">
        <v>11484357</v>
      </c>
      <c r="X728">
        <v>10182382</v>
      </c>
      <c r="Z728">
        <v>1301975</v>
      </c>
    </row>
    <row r="729" spans="2:26" hidden="1" x14ac:dyDescent="0.35">
      <c r="B729" t="s">
        <v>47</v>
      </c>
      <c r="C729" t="s">
        <v>48</v>
      </c>
      <c r="D729" s="1">
        <v>43862</v>
      </c>
      <c r="E729" t="s">
        <v>34</v>
      </c>
      <c r="F729" t="s">
        <v>33</v>
      </c>
      <c r="G729" t="s">
        <v>34</v>
      </c>
      <c r="H729">
        <v>178503</v>
      </c>
      <c r="I729" t="s">
        <v>49</v>
      </c>
      <c r="J729">
        <v>0</v>
      </c>
      <c r="L729">
        <v>178503</v>
      </c>
      <c r="N729">
        <v>181946</v>
      </c>
      <c r="O729" t="s">
        <v>50</v>
      </c>
      <c r="P729">
        <v>17916</v>
      </c>
      <c r="Q729" t="s">
        <v>51</v>
      </c>
      <c r="R729">
        <v>199862</v>
      </c>
      <c r="S729" t="s">
        <v>52</v>
      </c>
      <c r="T729">
        <v>4806615</v>
      </c>
      <c r="V729">
        <v>11590601</v>
      </c>
      <c r="X729">
        <v>10274859</v>
      </c>
      <c r="Z729">
        <v>1315742</v>
      </c>
    </row>
    <row r="730" spans="2:26" hidden="1" x14ac:dyDescent="0.35">
      <c r="B730" t="s">
        <v>47</v>
      </c>
      <c r="C730" t="s">
        <v>48</v>
      </c>
      <c r="D730" s="1">
        <v>43891</v>
      </c>
      <c r="E730" t="s">
        <v>34</v>
      </c>
      <c r="F730" t="s">
        <v>33</v>
      </c>
      <c r="G730" t="s">
        <v>34</v>
      </c>
      <c r="H730">
        <v>165906</v>
      </c>
      <c r="I730" t="s">
        <v>49</v>
      </c>
      <c r="J730">
        <v>0</v>
      </c>
      <c r="L730">
        <v>165906</v>
      </c>
      <c r="N730">
        <v>172135</v>
      </c>
      <c r="O730" t="s">
        <v>50</v>
      </c>
      <c r="P730">
        <v>17941</v>
      </c>
      <c r="Q730" t="s">
        <v>51</v>
      </c>
      <c r="R730">
        <v>190076</v>
      </c>
      <c r="S730" t="s">
        <v>52</v>
      </c>
      <c r="T730">
        <v>4793477</v>
      </c>
      <c r="V730">
        <v>11576877</v>
      </c>
      <c r="X730">
        <v>10263185</v>
      </c>
      <c r="Z730">
        <v>1313692</v>
      </c>
    </row>
    <row r="731" spans="2:26" hidden="1" x14ac:dyDescent="0.35">
      <c r="B731" t="s">
        <v>47</v>
      </c>
      <c r="C731" t="s">
        <v>48</v>
      </c>
      <c r="D731" s="1">
        <v>43891</v>
      </c>
      <c r="E731" t="s">
        <v>34</v>
      </c>
      <c r="F731" t="s">
        <v>35</v>
      </c>
      <c r="G731" t="s">
        <v>32</v>
      </c>
      <c r="H731">
        <v>165906</v>
      </c>
      <c r="I731" t="s">
        <v>49</v>
      </c>
      <c r="J731">
        <v>0</v>
      </c>
      <c r="L731">
        <v>165906</v>
      </c>
      <c r="N731">
        <v>172135</v>
      </c>
      <c r="O731" t="s">
        <v>50</v>
      </c>
      <c r="P731">
        <v>17941</v>
      </c>
      <c r="Q731" t="s">
        <v>51</v>
      </c>
      <c r="R731">
        <v>190076</v>
      </c>
      <c r="S731" t="s">
        <v>52</v>
      </c>
      <c r="T731">
        <v>4747073</v>
      </c>
      <c r="V731">
        <v>11450896</v>
      </c>
      <c r="X731">
        <v>10146536</v>
      </c>
      <c r="Z731">
        <v>1304360</v>
      </c>
    </row>
    <row r="732" spans="2:26" hidden="1" x14ac:dyDescent="0.35">
      <c r="B732" t="s">
        <v>47</v>
      </c>
      <c r="C732" t="s">
        <v>48</v>
      </c>
      <c r="D732" s="1">
        <v>43922</v>
      </c>
      <c r="E732" t="s">
        <v>34</v>
      </c>
      <c r="F732" t="s">
        <v>35</v>
      </c>
      <c r="G732" t="s">
        <v>32</v>
      </c>
      <c r="H732">
        <v>181032</v>
      </c>
      <c r="I732" t="s">
        <v>49</v>
      </c>
      <c r="J732">
        <v>0</v>
      </c>
      <c r="L732">
        <v>181032</v>
      </c>
      <c r="N732">
        <v>182453</v>
      </c>
      <c r="O732" t="s">
        <v>50</v>
      </c>
      <c r="P732">
        <v>14284</v>
      </c>
      <c r="Q732" t="s">
        <v>51</v>
      </c>
      <c r="R732">
        <v>196737</v>
      </c>
      <c r="S732" t="s">
        <v>52</v>
      </c>
      <c r="T732">
        <v>4758270</v>
      </c>
      <c r="V732">
        <v>11540623</v>
      </c>
      <c r="X732">
        <v>10240492</v>
      </c>
      <c r="Z732">
        <v>1300131</v>
      </c>
    </row>
    <row r="733" spans="2:26" hidden="1" x14ac:dyDescent="0.35">
      <c r="B733" t="s">
        <v>47</v>
      </c>
      <c r="C733" t="s">
        <v>48</v>
      </c>
      <c r="D733" s="1">
        <v>43922</v>
      </c>
      <c r="E733" t="s">
        <v>34</v>
      </c>
      <c r="F733" t="s">
        <v>33</v>
      </c>
      <c r="G733" t="s">
        <v>34</v>
      </c>
      <c r="H733">
        <v>181032</v>
      </c>
      <c r="I733" t="s">
        <v>49</v>
      </c>
      <c r="J733">
        <v>0</v>
      </c>
      <c r="L733">
        <v>181032</v>
      </c>
      <c r="N733">
        <v>182453</v>
      </c>
      <c r="O733" t="s">
        <v>50</v>
      </c>
      <c r="P733">
        <v>14284</v>
      </c>
      <c r="Q733" t="s">
        <v>51</v>
      </c>
      <c r="R733">
        <v>196737</v>
      </c>
      <c r="S733" t="s">
        <v>52</v>
      </c>
      <c r="T733">
        <v>4788308</v>
      </c>
      <c r="V733">
        <v>11622708</v>
      </c>
      <c r="X733">
        <v>10318968</v>
      </c>
      <c r="Z733">
        <v>1303740</v>
      </c>
    </row>
    <row r="734" spans="2:26" hidden="1" x14ac:dyDescent="0.35">
      <c r="B734" t="s">
        <v>47</v>
      </c>
      <c r="C734" t="s">
        <v>48</v>
      </c>
      <c r="D734" s="1">
        <v>43952</v>
      </c>
      <c r="E734" t="s">
        <v>34</v>
      </c>
      <c r="F734" t="s">
        <v>35</v>
      </c>
      <c r="G734" t="s">
        <v>32</v>
      </c>
      <c r="H734">
        <v>143469</v>
      </c>
      <c r="I734" t="s">
        <v>49</v>
      </c>
      <c r="J734">
        <v>0</v>
      </c>
      <c r="L734">
        <v>143469</v>
      </c>
      <c r="N734">
        <v>162372</v>
      </c>
      <c r="O734" t="s">
        <v>50</v>
      </c>
      <c r="P734">
        <v>13194</v>
      </c>
      <c r="Q734" t="s">
        <v>51</v>
      </c>
      <c r="R734">
        <v>175566</v>
      </c>
      <c r="S734" t="s">
        <v>52</v>
      </c>
      <c r="T734">
        <v>4789369</v>
      </c>
      <c r="V734">
        <v>11669795</v>
      </c>
      <c r="X734">
        <v>10380774</v>
      </c>
      <c r="Z734">
        <v>1289021</v>
      </c>
    </row>
    <row r="735" spans="2:26" hidden="1" x14ac:dyDescent="0.35">
      <c r="B735" t="s">
        <v>47</v>
      </c>
      <c r="C735" t="s">
        <v>48</v>
      </c>
      <c r="D735" s="1">
        <v>43952</v>
      </c>
      <c r="E735" t="s">
        <v>34</v>
      </c>
      <c r="F735" t="s">
        <v>33</v>
      </c>
      <c r="G735" t="s">
        <v>34</v>
      </c>
      <c r="H735">
        <v>143469</v>
      </c>
      <c r="I735" t="s">
        <v>49</v>
      </c>
      <c r="J735">
        <v>0</v>
      </c>
      <c r="L735">
        <v>143469</v>
      </c>
      <c r="N735">
        <v>162372</v>
      </c>
      <c r="O735" t="s">
        <v>50</v>
      </c>
      <c r="P735">
        <v>13194</v>
      </c>
      <c r="Q735" t="s">
        <v>51</v>
      </c>
      <c r="R735">
        <v>175566</v>
      </c>
      <c r="S735" t="s">
        <v>52</v>
      </c>
      <c r="T735">
        <v>4815991</v>
      </c>
      <c r="V735">
        <v>11740127</v>
      </c>
      <c r="X735">
        <v>10448023</v>
      </c>
      <c r="Z735">
        <v>1292104</v>
      </c>
    </row>
    <row r="736" spans="2:26" hidden="1" x14ac:dyDescent="0.35">
      <c r="B736" t="s">
        <v>47</v>
      </c>
      <c r="C736" t="s">
        <v>48</v>
      </c>
      <c r="D736" s="1">
        <v>43983</v>
      </c>
      <c r="E736" t="s">
        <v>34</v>
      </c>
      <c r="F736" t="s">
        <v>33</v>
      </c>
      <c r="G736" t="s">
        <v>34</v>
      </c>
      <c r="H736">
        <v>148524</v>
      </c>
      <c r="I736" t="s">
        <v>49</v>
      </c>
      <c r="J736">
        <v>0</v>
      </c>
      <c r="L736">
        <v>148524</v>
      </c>
      <c r="N736">
        <v>169741</v>
      </c>
      <c r="O736" t="s">
        <v>50</v>
      </c>
      <c r="P736">
        <v>12978</v>
      </c>
      <c r="Q736" t="s">
        <v>51</v>
      </c>
      <c r="R736">
        <v>182719</v>
      </c>
      <c r="S736" t="s">
        <v>52</v>
      </c>
      <c r="T736">
        <v>4845851</v>
      </c>
      <c r="V736">
        <v>11847711</v>
      </c>
      <c r="X736">
        <v>10561031</v>
      </c>
      <c r="Z736">
        <v>1286680</v>
      </c>
    </row>
    <row r="737" spans="2:26" hidden="1" x14ac:dyDescent="0.35">
      <c r="B737" t="s">
        <v>47</v>
      </c>
      <c r="C737" t="s">
        <v>48</v>
      </c>
      <c r="D737" s="1">
        <v>43983</v>
      </c>
      <c r="E737" t="s">
        <v>34</v>
      </c>
      <c r="F737" t="s">
        <v>35</v>
      </c>
      <c r="G737" t="s">
        <v>32</v>
      </c>
      <c r="H737">
        <v>148524</v>
      </c>
      <c r="I737" t="s">
        <v>49</v>
      </c>
      <c r="J737">
        <v>0</v>
      </c>
      <c r="L737">
        <v>148524</v>
      </c>
      <c r="N737">
        <v>169741</v>
      </c>
      <c r="O737" t="s">
        <v>50</v>
      </c>
      <c r="P737">
        <v>12978</v>
      </c>
      <c r="Q737" t="s">
        <v>51</v>
      </c>
      <c r="R737">
        <v>182719</v>
      </c>
      <c r="S737" t="s">
        <v>52</v>
      </c>
      <c r="T737">
        <v>4845851</v>
      </c>
      <c r="V737">
        <v>11847711</v>
      </c>
      <c r="X737">
        <v>10561031</v>
      </c>
      <c r="Z737">
        <v>1286680</v>
      </c>
    </row>
    <row r="738" spans="2:26" hidden="1" x14ac:dyDescent="0.35">
      <c r="B738" t="s">
        <v>47</v>
      </c>
      <c r="C738" t="s">
        <v>48</v>
      </c>
      <c r="D738" s="1">
        <v>44013</v>
      </c>
      <c r="E738" t="s">
        <v>34</v>
      </c>
      <c r="F738" t="s">
        <v>33</v>
      </c>
      <c r="G738" t="s">
        <v>34</v>
      </c>
      <c r="H738">
        <v>157938</v>
      </c>
      <c r="I738" t="s">
        <v>49</v>
      </c>
      <c r="J738">
        <v>0</v>
      </c>
      <c r="L738">
        <v>157938</v>
      </c>
      <c r="N738">
        <v>172266</v>
      </c>
      <c r="O738" t="s">
        <v>50</v>
      </c>
      <c r="P738">
        <v>12417</v>
      </c>
      <c r="Q738" t="s">
        <v>51</v>
      </c>
      <c r="R738">
        <v>184683</v>
      </c>
      <c r="S738" t="s">
        <v>52</v>
      </c>
      <c r="T738">
        <v>4896135</v>
      </c>
      <c r="V738">
        <v>12016056</v>
      </c>
      <c r="X738">
        <v>10725497</v>
      </c>
      <c r="Z738">
        <v>1290559</v>
      </c>
    </row>
    <row r="739" spans="2:26" hidden="1" x14ac:dyDescent="0.35">
      <c r="B739" t="s">
        <v>47</v>
      </c>
      <c r="C739" t="s">
        <v>48</v>
      </c>
      <c r="D739" s="1">
        <v>44013</v>
      </c>
      <c r="E739" t="s">
        <v>34</v>
      </c>
      <c r="F739" t="s">
        <v>35</v>
      </c>
      <c r="G739" t="s">
        <v>32</v>
      </c>
      <c r="H739">
        <v>157938</v>
      </c>
      <c r="I739" t="s">
        <v>49</v>
      </c>
      <c r="J739">
        <v>0</v>
      </c>
      <c r="L739">
        <v>157938</v>
      </c>
      <c r="N739">
        <v>172266</v>
      </c>
      <c r="O739" t="s">
        <v>50</v>
      </c>
      <c r="P739">
        <v>12417</v>
      </c>
      <c r="Q739" t="s">
        <v>51</v>
      </c>
      <c r="R739">
        <v>184683</v>
      </c>
      <c r="S739" t="s">
        <v>52</v>
      </c>
      <c r="T739">
        <v>4851611</v>
      </c>
      <c r="V739">
        <v>11899370</v>
      </c>
      <c r="X739">
        <v>10615782</v>
      </c>
      <c r="Z739">
        <v>1283588</v>
      </c>
    </row>
    <row r="740" spans="2:26" hidden="1" x14ac:dyDescent="0.35">
      <c r="B740" t="s">
        <v>47</v>
      </c>
      <c r="C740" t="s">
        <v>48</v>
      </c>
      <c r="D740" s="1">
        <v>44044</v>
      </c>
      <c r="E740" t="s">
        <v>34</v>
      </c>
      <c r="F740" t="s">
        <v>33</v>
      </c>
      <c r="G740" t="s">
        <v>34</v>
      </c>
      <c r="H740">
        <v>143968</v>
      </c>
      <c r="I740" t="s">
        <v>49</v>
      </c>
      <c r="J740">
        <v>0</v>
      </c>
      <c r="L740">
        <v>143968</v>
      </c>
      <c r="N740">
        <v>161113</v>
      </c>
      <c r="O740" t="s">
        <v>50</v>
      </c>
      <c r="P740">
        <v>11848</v>
      </c>
      <c r="Q740" t="s">
        <v>51</v>
      </c>
      <c r="R740">
        <v>172961</v>
      </c>
      <c r="S740" t="s">
        <v>52</v>
      </c>
      <c r="T740">
        <v>4923732</v>
      </c>
      <c r="V740">
        <v>12116855</v>
      </c>
      <c r="X740">
        <v>10826435</v>
      </c>
      <c r="Z740">
        <v>1290420</v>
      </c>
    </row>
    <row r="741" spans="2:26" hidden="1" x14ac:dyDescent="0.35">
      <c r="B741" t="s">
        <v>47</v>
      </c>
      <c r="C741" t="s">
        <v>48</v>
      </c>
      <c r="D741" s="1">
        <v>44044</v>
      </c>
      <c r="E741" t="s">
        <v>34</v>
      </c>
      <c r="F741" t="s">
        <v>35</v>
      </c>
      <c r="G741" t="s">
        <v>32</v>
      </c>
      <c r="H741">
        <v>143968</v>
      </c>
      <c r="I741" t="s">
        <v>49</v>
      </c>
      <c r="J741">
        <v>0</v>
      </c>
      <c r="L741">
        <v>143968</v>
      </c>
      <c r="N741">
        <v>161113</v>
      </c>
      <c r="O741" t="s">
        <v>50</v>
      </c>
      <c r="P741">
        <v>11848</v>
      </c>
      <c r="Q741" t="s">
        <v>51</v>
      </c>
      <c r="R741">
        <v>172961</v>
      </c>
      <c r="S741" t="s">
        <v>52</v>
      </c>
      <c r="T741">
        <v>4898917</v>
      </c>
      <c r="V741">
        <v>12053848</v>
      </c>
      <c r="X741">
        <v>10765802</v>
      </c>
      <c r="Z741">
        <v>1288046</v>
      </c>
    </row>
    <row r="742" spans="2:26" hidden="1" x14ac:dyDescent="0.35">
      <c r="B742" t="s">
        <v>47</v>
      </c>
      <c r="C742" t="s">
        <v>48</v>
      </c>
      <c r="D742" s="1">
        <v>44075</v>
      </c>
      <c r="E742" t="s">
        <v>34</v>
      </c>
      <c r="F742" t="s">
        <v>35</v>
      </c>
      <c r="G742" t="s">
        <v>32</v>
      </c>
      <c r="H742">
        <v>140042</v>
      </c>
      <c r="I742" t="s">
        <v>49</v>
      </c>
      <c r="J742">
        <v>0</v>
      </c>
      <c r="L742">
        <v>140042</v>
      </c>
      <c r="N742">
        <v>176089</v>
      </c>
      <c r="O742" t="s">
        <v>50</v>
      </c>
      <c r="P742">
        <v>11483</v>
      </c>
      <c r="Q742" t="s">
        <v>51</v>
      </c>
      <c r="R742">
        <v>187572</v>
      </c>
      <c r="S742" t="s">
        <v>52</v>
      </c>
      <c r="T742">
        <v>4921173</v>
      </c>
      <c r="V742">
        <v>12148521</v>
      </c>
      <c r="X742">
        <v>10860126</v>
      </c>
      <c r="Z742">
        <v>1288395</v>
      </c>
    </row>
    <row r="743" spans="2:26" hidden="1" x14ac:dyDescent="0.35">
      <c r="B743" t="s">
        <v>47</v>
      </c>
      <c r="C743" t="s">
        <v>48</v>
      </c>
      <c r="D743" s="1">
        <v>44075</v>
      </c>
      <c r="E743" t="s">
        <v>34</v>
      </c>
      <c r="F743" t="s">
        <v>33</v>
      </c>
      <c r="G743" t="s">
        <v>34</v>
      </c>
      <c r="H743">
        <v>140042</v>
      </c>
      <c r="I743" t="s">
        <v>49</v>
      </c>
      <c r="J743">
        <v>0</v>
      </c>
      <c r="L743">
        <v>140042</v>
      </c>
      <c r="N743">
        <v>176089</v>
      </c>
      <c r="O743" t="s">
        <v>50</v>
      </c>
      <c r="P743">
        <v>11483</v>
      </c>
      <c r="Q743" t="s">
        <v>51</v>
      </c>
      <c r="R743">
        <v>187572</v>
      </c>
      <c r="S743" t="s">
        <v>52</v>
      </c>
      <c r="T743">
        <v>4943261</v>
      </c>
      <c r="V743">
        <v>12212599</v>
      </c>
      <c r="X743">
        <v>10922274</v>
      </c>
      <c r="Z743">
        <v>1290325</v>
      </c>
    </row>
    <row r="744" spans="2:26" hidden="1" x14ac:dyDescent="0.35">
      <c r="B744" t="s">
        <v>47</v>
      </c>
      <c r="C744" t="s">
        <v>48</v>
      </c>
      <c r="D744" s="1">
        <v>44105</v>
      </c>
      <c r="E744" t="s">
        <v>34</v>
      </c>
      <c r="F744" t="s">
        <v>33</v>
      </c>
      <c r="G744" t="s">
        <v>34</v>
      </c>
      <c r="H744">
        <v>144560</v>
      </c>
      <c r="I744" t="s">
        <v>49</v>
      </c>
      <c r="J744">
        <v>0</v>
      </c>
      <c r="L744">
        <v>144560</v>
      </c>
      <c r="N744">
        <v>174785</v>
      </c>
      <c r="O744" t="s">
        <v>50</v>
      </c>
      <c r="P744">
        <v>10019</v>
      </c>
      <c r="Q744" t="s">
        <v>51</v>
      </c>
      <c r="R744">
        <v>184804</v>
      </c>
      <c r="S744" t="s">
        <v>52</v>
      </c>
      <c r="T744">
        <v>4959133</v>
      </c>
      <c r="V744">
        <v>12298138</v>
      </c>
      <c r="X744">
        <v>11006603</v>
      </c>
      <c r="Z744">
        <v>1291535</v>
      </c>
    </row>
    <row r="745" spans="2:26" hidden="1" x14ac:dyDescent="0.35">
      <c r="B745" t="s">
        <v>47</v>
      </c>
      <c r="C745" t="s">
        <v>48</v>
      </c>
      <c r="D745" s="1">
        <v>44105</v>
      </c>
      <c r="E745" t="s">
        <v>34</v>
      </c>
      <c r="F745" t="s">
        <v>35</v>
      </c>
      <c r="G745" t="s">
        <v>32</v>
      </c>
      <c r="H745">
        <v>144560</v>
      </c>
      <c r="I745" t="s">
        <v>49</v>
      </c>
      <c r="J745">
        <v>0</v>
      </c>
      <c r="L745">
        <v>144560</v>
      </c>
      <c r="N745">
        <v>174785</v>
      </c>
      <c r="O745" t="s">
        <v>50</v>
      </c>
      <c r="P745">
        <v>10019</v>
      </c>
      <c r="Q745" t="s">
        <v>51</v>
      </c>
      <c r="R745">
        <v>184804</v>
      </c>
      <c r="S745" t="s">
        <v>52</v>
      </c>
      <c r="T745">
        <v>4936098</v>
      </c>
      <c r="V745">
        <v>12236735</v>
      </c>
      <c r="X745">
        <v>10947142</v>
      </c>
      <c r="Z745">
        <v>1289593</v>
      </c>
    </row>
    <row r="746" spans="2:26" hidden="1" x14ac:dyDescent="0.35">
      <c r="B746" t="s">
        <v>47</v>
      </c>
      <c r="C746" t="s">
        <v>48</v>
      </c>
      <c r="D746" s="1">
        <v>44136</v>
      </c>
      <c r="E746" t="s">
        <v>34</v>
      </c>
      <c r="F746" t="s">
        <v>33</v>
      </c>
      <c r="G746" t="s">
        <v>34</v>
      </c>
      <c r="H746">
        <v>167587</v>
      </c>
      <c r="I746" t="s">
        <v>49</v>
      </c>
      <c r="J746">
        <v>0</v>
      </c>
      <c r="L746">
        <v>167587</v>
      </c>
      <c r="N746">
        <v>151125</v>
      </c>
      <c r="O746" t="s">
        <v>50</v>
      </c>
      <c r="P746">
        <v>8802</v>
      </c>
      <c r="Q746" t="s">
        <v>51</v>
      </c>
      <c r="R746">
        <v>159927</v>
      </c>
      <c r="S746" t="s">
        <v>52</v>
      </c>
      <c r="T746">
        <v>4966534</v>
      </c>
      <c r="V746">
        <v>12359049</v>
      </c>
      <c r="X746">
        <v>11066366</v>
      </c>
      <c r="Z746">
        <v>1292683</v>
      </c>
    </row>
    <row r="747" spans="2:26" hidden="1" x14ac:dyDescent="0.35">
      <c r="B747" t="s">
        <v>47</v>
      </c>
      <c r="C747" t="s">
        <v>48</v>
      </c>
      <c r="D747" s="1">
        <v>44136</v>
      </c>
      <c r="E747" t="s">
        <v>34</v>
      </c>
      <c r="F747" t="s">
        <v>35</v>
      </c>
      <c r="G747" t="s">
        <v>32</v>
      </c>
      <c r="H747">
        <v>167587</v>
      </c>
      <c r="I747" t="s">
        <v>49</v>
      </c>
      <c r="J747">
        <v>0</v>
      </c>
      <c r="L747">
        <v>167587</v>
      </c>
      <c r="N747">
        <v>151125</v>
      </c>
      <c r="O747" t="s">
        <v>50</v>
      </c>
      <c r="P747">
        <v>8802</v>
      </c>
      <c r="Q747" t="s">
        <v>51</v>
      </c>
      <c r="R747">
        <v>159927</v>
      </c>
      <c r="S747" t="s">
        <v>52</v>
      </c>
      <c r="T747">
        <v>4949938</v>
      </c>
      <c r="V747">
        <v>12313086</v>
      </c>
      <c r="X747">
        <v>11021968</v>
      </c>
      <c r="Z747">
        <v>1291118</v>
      </c>
    </row>
    <row r="748" spans="2:26" hidden="1" x14ac:dyDescent="0.35">
      <c r="B748" t="s">
        <v>47</v>
      </c>
      <c r="C748" t="s">
        <v>48</v>
      </c>
      <c r="D748" s="1">
        <v>44166</v>
      </c>
      <c r="E748" t="s">
        <v>34</v>
      </c>
      <c r="F748" t="s">
        <v>35</v>
      </c>
      <c r="G748" t="s">
        <v>32</v>
      </c>
      <c r="H748">
        <v>177152</v>
      </c>
      <c r="I748" t="s">
        <v>49</v>
      </c>
      <c r="J748">
        <v>0</v>
      </c>
      <c r="L748">
        <v>177152</v>
      </c>
      <c r="N748">
        <v>150648</v>
      </c>
      <c r="O748" t="s">
        <v>50</v>
      </c>
      <c r="P748">
        <v>9938</v>
      </c>
      <c r="Q748" t="s">
        <v>51</v>
      </c>
      <c r="R748">
        <v>160586</v>
      </c>
      <c r="S748" t="s">
        <v>52</v>
      </c>
      <c r="T748">
        <v>4956224</v>
      </c>
      <c r="V748">
        <v>12411517</v>
      </c>
      <c r="X748">
        <v>11119026</v>
      </c>
      <c r="Z748">
        <v>1292491</v>
      </c>
    </row>
    <row r="749" spans="2:26" hidden="1" x14ac:dyDescent="0.35">
      <c r="B749" t="s">
        <v>47</v>
      </c>
      <c r="C749" t="s">
        <v>48</v>
      </c>
      <c r="D749" s="1">
        <v>44166</v>
      </c>
      <c r="E749" t="s">
        <v>34</v>
      </c>
      <c r="F749" t="s">
        <v>33</v>
      </c>
      <c r="G749" t="s">
        <v>34</v>
      </c>
      <c r="H749">
        <v>177152</v>
      </c>
      <c r="I749" t="s">
        <v>49</v>
      </c>
      <c r="J749">
        <v>0</v>
      </c>
      <c r="L749">
        <v>177152</v>
      </c>
      <c r="N749">
        <v>150648</v>
      </c>
      <c r="O749" t="s">
        <v>50</v>
      </c>
      <c r="P749">
        <v>9938</v>
      </c>
      <c r="Q749" t="s">
        <v>51</v>
      </c>
      <c r="R749">
        <v>160586</v>
      </c>
      <c r="S749" t="s">
        <v>52</v>
      </c>
      <c r="T749">
        <v>4981740</v>
      </c>
      <c r="V749">
        <v>12491149</v>
      </c>
      <c r="X749">
        <v>11196553</v>
      </c>
      <c r="Z749">
        <v>1294596</v>
      </c>
    </row>
    <row r="750" spans="2:26" hidden="1" x14ac:dyDescent="0.35">
      <c r="B750" t="s">
        <v>47</v>
      </c>
      <c r="C750" t="s">
        <v>48</v>
      </c>
      <c r="D750" s="1">
        <v>44197</v>
      </c>
      <c r="E750" t="s">
        <v>34</v>
      </c>
      <c r="F750" t="s">
        <v>33</v>
      </c>
      <c r="G750" t="s">
        <v>34</v>
      </c>
      <c r="H750">
        <v>168090</v>
      </c>
      <c r="I750" t="s">
        <v>49</v>
      </c>
      <c r="J750">
        <v>0</v>
      </c>
      <c r="L750">
        <v>168090</v>
      </c>
      <c r="N750">
        <v>150689</v>
      </c>
      <c r="O750" t="s">
        <v>50</v>
      </c>
      <c r="P750">
        <v>9862</v>
      </c>
      <c r="Q750" t="s">
        <v>51</v>
      </c>
      <c r="R750">
        <v>160551</v>
      </c>
      <c r="S750" t="s">
        <v>52</v>
      </c>
      <c r="T750">
        <v>4998996</v>
      </c>
      <c r="V750">
        <v>12586999</v>
      </c>
      <c r="X750">
        <v>11289937</v>
      </c>
      <c r="Z750">
        <v>1297062</v>
      </c>
    </row>
    <row r="751" spans="2:26" hidden="1" x14ac:dyDescent="0.35">
      <c r="B751" t="s">
        <v>47</v>
      </c>
      <c r="C751" t="s">
        <v>48</v>
      </c>
      <c r="D751" s="1">
        <v>44197</v>
      </c>
      <c r="E751" t="s">
        <v>34</v>
      </c>
      <c r="F751" t="s">
        <v>35</v>
      </c>
      <c r="G751" t="s">
        <v>32</v>
      </c>
      <c r="H751">
        <v>168090</v>
      </c>
      <c r="I751" t="s">
        <v>49</v>
      </c>
      <c r="J751">
        <v>0</v>
      </c>
      <c r="L751">
        <v>168090</v>
      </c>
      <c r="N751">
        <v>150689</v>
      </c>
      <c r="O751" t="s">
        <v>50</v>
      </c>
      <c r="P751">
        <v>9862</v>
      </c>
      <c r="Q751" t="s">
        <v>51</v>
      </c>
      <c r="R751">
        <v>160551</v>
      </c>
      <c r="S751" t="s">
        <v>52</v>
      </c>
      <c r="T751">
        <v>4979673</v>
      </c>
      <c r="V751">
        <v>12530093</v>
      </c>
      <c r="X751">
        <v>11235172</v>
      </c>
      <c r="Z751">
        <v>1294921</v>
      </c>
    </row>
    <row r="752" spans="2:26" hidden="1" x14ac:dyDescent="0.35">
      <c r="B752" t="s">
        <v>47</v>
      </c>
      <c r="C752" t="s">
        <v>48</v>
      </c>
      <c r="D752" s="1">
        <v>44228</v>
      </c>
      <c r="E752" t="s">
        <v>34</v>
      </c>
      <c r="F752" t="s">
        <v>35</v>
      </c>
      <c r="G752" t="s">
        <v>32</v>
      </c>
      <c r="H752">
        <v>134454</v>
      </c>
      <c r="I752" t="s">
        <v>49</v>
      </c>
      <c r="J752">
        <v>0</v>
      </c>
      <c r="L752">
        <v>134454</v>
      </c>
      <c r="N752">
        <v>147493</v>
      </c>
      <c r="O752" t="s">
        <v>50</v>
      </c>
      <c r="P752">
        <v>9688</v>
      </c>
      <c r="Q752" t="s">
        <v>51</v>
      </c>
      <c r="R752">
        <v>157181</v>
      </c>
      <c r="S752" t="s">
        <v>52</v>
      </c>
      <c r="T752">
        <v>4992329</v>
      </c>
      <c r="V752">
        <v>12589137</v>
      </c>
      <c r="X752">
        <v>11294761</v>
      </c>
      <c r="Z752">
        <v>1294376</v>
      </c>
    </row>
    <row r="753" spans="2:26" hidden="1" x14ac:dyDescent="0.35">
      <c r="B753" t="s">
        <v>47</v>
      </c>
      <c r="C753" t="s">
        <v>48</v>
      </c>
      <c r="D753" s="1">
        <v>44228</v>
      </c>
      <c r="E753" t="s">
        <v>34</v>
      </c>
      <c r="F753" t="s">
        <v>33</v>
      </c>
      <c r="G753" t="s">
        <v>34</v>
      </c>
      <c r="H753">
        <v>134454</v>
      </c>
      <c r="I753" t="s">
        <v>49</v>
      </c>
      <c r="J753">
        <v>0</v>
      </c>
      <c r="L753">
        <v>134454</v>
      </c>
      <c r="N753">
        <v>147493</v>
      </c>
      <c r="O753" t="s">
        <v>50</v>
      </c>
      <c r="P753">
        <v>9688</v>
      </c>
      <c r="Q753" t="s">
        <v>51</v>
      </c>
      <c r="R753">
        <v>157181</v>
      </c>
      <c r="S753" t="s">
        <v>52</v>
      </c>
      <c r="T753">
        <v>5011097</v>
      </c>
      <c r="V753">
        <v>12643124</v>
      </c>
      <c r="X753">
        <v>11346930</v>
      </c>
      <c r="Z753">
        <v>1296194</v>
      </c>
    </row>
    <row r="754" spans="2:26" hidden="1" x14ac:dyDescent="0.35">
      <c r="B754" t="s">
        <v>47</v>
      </c>
      <c r="C754" t="s">
        <v>48</v>
      </c>
      <c r="D754" s="1">
        <v>44256</v>
      </c>
      <c r="E754" t="s">
        <v>34</v>
      </c>
      <c r="F754" t="s">
        <v>33</v>
      </c>
      <c r="G754" t="s">
        <v>34</v>
      </c>
      <c r="H754">
        <v>141334</v>
      </c>
      <c r="I754" t="s">
        <v>49</v>
      </c>
      <c r="J754">
        <v>0</v>
      </c>
      <c r="L754">
        <v>141334</v>
      </c>
      <c r="N754">
        <v>138978</v>
      </c>
      <c r="O754" t="s">
        <v>50</v>
      </c>
      <c r="P754">
        <v>10796</v>
      </c>
      <c r="Q754" t="s">
        <v>51</v>
      </c>
      <c r="R754">
        <v>149774</v>
      </c>
      <c r="S754" t="s">
        <v>52</v>
      </c>
      <c r="T754">
        <v>5030858</v>
      </c>
      <c r="V754">
        <v>12724578</v>
      </c>
      <c r="X754">
        <v>11428449</v>
      </c>
      <c r="Z754">
        <v>1296129</v>
      </c>
    </row>
    <row r="755" spans="2:26" hidden="1" x14ac:dyDescent="0.35">
      <c r="B755" t="s">
        <v>47</v>
      </c>
      <c r="C755" t="s">
        <v>48</v>
      </c>
      <c r="D755" s="1">
        <v>44256</v>
      </c>
      <c r="E755" t="s">
        <v>34</v>
      </c>
      <c r="F755" t="s">
        <v>35</v>
      </c>
      <c r="G755" t="s">
        <v>32</v>
      </c>
      <c r="H755">
        <v>141334</v>
      </c>
      <c r="I755" t="s">
        <v>49</v>
      </c>
      <c r="J755">
        <v>0</v>
      </c>
      <c r="L755">
        <v>141334</v>
      </c>
      <c r="N755">
        <v>138978</v>
      </c>
      <c r="O755" t="s">
        <v>50</v>
      </c>
      <c r="P755">
        <v>10796</v>
      </c>
      <c r="Q755" t="s">
        <v>51</v>
      </c>
      <c r="R755">
        <v>149774</v>
      </c>
      <c r="S755" t="s">
        <v>52</v>
      </c>
      <c r="T755">
        <v>5010640</v>
      </c>
      <c r="V755">
        <v>12670740</v>
      </c>
      <c r="X755">
        <v>11376144</v>
      </c>
      <c r="Z755">
        <v>1294596</v>
      </c>
    </row>
    <row r="756" spans="2:26" hidden="1" x14ac:dyDescent="0.35">
      <c r="B756" t="s">
        <v>47</v>
      </c>
      <c r="C756" t="s">
        <v>48</v>
      </c>
      <c r="D756" s="1">
        <v>44287</v>
      </c>
      <c r="E756" t="s">
        <v>34</v>
      </c>
      <c r="F756" t="s">
        <v>35</v>
      </c>
      <c r="G756" t="s">
        <v>32</v>
      </c>
      <c r="H756">
        <v>143832</v>
      </c>
      <c r="I756" t="s">
        <v>49</v>
      </c>
      <c r="J756">
        <v>0</v>
      </c>
      <c r="L756">
        <v>143832</v>
      </c>
      <c r="N756">
        <v>121471</v>
      </c>
      <c r="O756" t="s">
        <v>50</v>
      </c>
      <c r="P756">
        <v>9088</v>
      </c>
      <c r="Q756" t="s">
        <v>51</v>
      </c>
      <c r="R756">
        <v>130559</v>
      </c>
      <c r="S756" t="s">
        <v>52</v>
      </c>
      <c r="T756">
        <v>5027445</v>
      </c>
      <c r="V756">
        <v>12752776</v>
      </c>
      <c r="X756">
        <v>11457160</v>
      </c>
      <c r="Z756">
        <v>1295616</v>
      </c>
    </row>
    <row r="757" spans="2:26" hidden="1" x14ac:dyDescent="0.35">
      <c r="B757" t="s">
        <v>47</v>
      </c>
      <c r="C757" t="s">
        <v>48</v>
      </c>
      <c r="D757" s="1">
        <v>44287</v>
      </c>
      <c r="E757" t="s">
        <v>34</v>
      </c>
      <c r="F757" t="s">
        <v>33</v>
      </c>
      <c r="G757" t="s">
        <v>34</v>
      </c>
      <c r="H757">
        <v>143832</v>
      </c>
      <c r="I757" t="s">
        <v>49</v>
      </c>
      <c r="J757">
        <v>0</v>
      </c>
      <c r="L757">
        <v>143832</v>
      </c>
      <c r="N757">
        <v>121471</v>
      </c>
      <c r="O757" t="s">
        <v>50</v>
      </c>
      <c r="P757">
        <v>9088</v>
      </c>
      <c r="Q757" t="s">
        <v>51</v>
      </c>
      <c r="R757">
        <v>130559</v>
      </c>
      <c r="S757" t="s">
        <v>52</v>
      </c>
      <c r="T757">
        <v>5042245</v>
      </c>
      <c r="V757">
        <v>12790804</v>
      </c>
      <c r="X757">
        <v>11493507</v>
      </c>
      <c r="Z757">
        <v>1297297</v>
      </c>
    </row>
    <row r="758" spans="2:26" hidden="1" x14ac:dyDescent="0.35">
      <c r="B758" t="s">
        <v>47</v>
      </c>
      <c r="C758" t="s">
        <v>48</v>
      </c>
      <c r="D758" s="1">
        <v>44317</v>
      </c>
      <c r="E758" t="s">
        <v>34</v>
      </c>
      <c r="F758" t="s">
        <v>33</v>
      </c>
      <c r="G758" t="s">
        <v>34</v>
      </c>
      <c r="H758">
        <v>123827</v>
      </c>
      <c r="I758" t="s">
        <v>49</v>
      </c>
      <c r="J758">
        <v>0</v>
      </c>
      <c r="L758">
        <v>123827</v>
      </c>
      <c r="N758">
        <v>110040</v>
      </c>
      <c r="O758" t="s">
        <v>50</v>
      </c>
      <c r="P758">
        <v>8365</v>
      </c>
      <c r="Q758" t="s">
        <v>51</v>
      </c>
      <c r="R758">
        <v>118405</v>
      </c>
      <c r="S758" t="s">
        <v>52</v>
      </c>
      <c r="T758">
        <v>5052218</v>
      </c>
      <c r="V758">
        <v>12850229</v>
      </c>
      <c r="X758">
        <v>11552568</v>
      </c>
      <c r="Z758">
        <v>1297661</v>
      </c>
    </row>
    <row r="759" spans="2:26" hidden="1" x14ac:dyDescent="0.35">
      <c r="B759" t="s">
        <v>47</v>
      </c>
      <c r="C759" t="s">
        <v>48</v>
      </c>
      <c r="D759" s="1">
        <v>44317</v>
      </c>
      <c r="E759" t="s">
        <v>34</v>
      </c>
      <c r="F759" t="s">
        <v>35</v>
      </c>
      <c r="G759" t="s">
        <v>32</v>
      </c>
      <c r="H759">
        <v>123827</v>
      </c>
      <c r="I759" t="s">
        <v>49</v>
      </c>
      <c r="J759">
        <v>0</v>
      </c>
      <c r="L759">
        <v>123827</v>
      </c>
      <c r="N759">
        <v>110040</v>
      </c>
      <c r="O759" t="s">
        <v>50</v>
      </c>
      <c r="P759">
        <v>8365</v>
      </c>
      <c r="Q759" t="s">
        <v>51</v>
      </c>
      <c r="R759">
        <v>118405</v>
      </c>
      <c r="S759" t="s">
        <v>52</v>
      </c>
      <c r="T759">
        <v>5036629</v>
      </c>
      <c r="V759">
        <v>12810442</v>
      </c>
      <c r="X759">
        <v>11514302</v>
      </c>
      <c r="Z759">
        <v>1296140</v>
      </c>
    </row>
    <row r="760" spans="2:26" hidden="1" x14ac:dyDescent="0.35">
      <c r="B760" t="s">
        <v>47</v>
      </c>
      <c r="C760" t="s">
        <v>48</v>
      </c>
      <c r="D760" s="1">
        <v>44348</v>
      </c>
      <c r="E760" t="s">
        <v>34</v>
      </c>
      <c r="F760" t="s">
        <v>35</v>
      </c>
      <c r="G760" t="s">
        <v>32</v>
      </c>
      <c r="H760">
        <v>129020</v>
      </c>
      <c r="I760" t="s">
        <v>49</v>
      </c>
      <c r="J760">
        <v>0</v>
      </c>
      <c r="L760">
        <v>129020</v>
      </c>
      <c r="N760">
        <v>116099</v>
      </c>
      <c r="O760" t="s">
        <v>50</v>
      </c>
      <c r="P760">
        <v>8321</v>
      </c>
      <c r="Q760" t="s">
        <v>51</v>
      </c>
      <c r="R760">
        <v>124420</v>
      </c>
      <c r="S760" t="s">
        <v>52</v>
      </c>
      <c r="T760">
        <v>5046857</v>
      </c>
      <c r="V760">
        <v>12866487</v>
      </c>
      <c r="X760">
        <v>11569327</v>
      </c>
      <c r="Z760">
        <v>1297160</v>
      </c>
    </row>
    <row r="761" spans="2:26" hidden="1" x14ac:dyDescent="0.35">
      <c r="B761" t="s">
        <v>47</v>
      </c>
      <c r="C761" t="s">
        <v>48</v>
      </c>
      <c r="D761" s="1">
        <v>44348</v>
      </c>
      <c r="E761" t="s">
        <v>34</v>
      </c>
      <c r="F761" t="s">
        <v>33</v>
      </c>
      <c r="G761" t="s">
        <v>34</v>
      </c>
      <c r="H761">
        <v>129020</v>
      </c>
      <c r="J761">
        <v>0</v>
      </c>
      <c r="L761">
        <v>129020</v>
      </c>
      <c r="N761">
        <v>116099</v>
      </c>
      <c r="P761">
        <v>8321</v>
      </c>
      <c r="R761">
        <v>124420</v>
      </c>
      <c r="T761">
        <v>5065962</v>
      </c>
      <c r="V761">
        <v>12913441</v>
      </c>
      <c r="X761">
        <v>11614770</v>
      </c>
      <c r="Z761">
        <v>1298671</v>
      </c>
    </row>
    <row r="762" spans="2:26" hidden="1" x14ac:dyDescent="0.35">
      <c r="B762" t="s">
        <v>47</v>
      </c>
      <c r="C762" t="s">
        <v>48</v>
      </c>
      <c r="D762" s="1">
        <v>44378</v>
      </c>
      <c r="E762" t="s">
        <v>34</v>
      </c>
      <c r="F762" t="s">
        <v>35</v>
      </c>
      <c r="G762" t="s">
        <v>32</v>
      </c>
      <c r="H762">
        <v>124263</v>
      </c>
      <c r="J762">
        <v>0</v>
      </c>
      <c r="L762">
        <v>124263</v>
      </c>
      <c r="N762">
        <v>112839</v>
      </c>
      <c r="P762">
        <v>7489</v>
      </c>
      <c r="R762">
        <v>120328</v>
      </c>
      <c r="T762">
        <v>5065127</v>
      </c>
      <c r="V762">
        <v>12945248</v>
      </c>
      <c r="X762">
        <v>11645638</v>
      </c>
      <c r="Z762">
        <v>1299610</v>
      </c>
    </row>
    <row r="763" spans="2:26" hidden="1" x14ac:dyDescent="0.35">
      <c r="B763" t="s">
        <v>47</v>
      </c>
      <c r="C763" t="s">
        <v>48</v>
      </c>
      <c r="D763" s="1">
        <v>44378</v>
      </c>
      <c r="E763" t="s">
        <v>34</v>
      </c>
      <c r="F763" t="s">
        <v>33</v>
      </c>
      <c r="G763" t="s">
        <v>34</v>
      </c>
      <c r="H763">
        <v>124263</v>
      </c>
      <c r="J763">
        <v>0</v>
      </c>
      <c r="L763">
        <v>124263</v>
      </c>
      <c r="N763">
        <v>112839</v>
      </c>
      <c r="P763">
        <v>7489</v>
      </c>
      <c r="R763">
        <v>120328</v>
      </c>
      <c r="T763">
        <v>5081072</v>
      </c>
      <c r="V763">
        <v>12983442</v>
      </c>
      <c r="X763">
        <v>11682804</v>
      </c>
      <c r="Z763">
        <v>1300638</v>
      </c>
    </row>
    <row r="764" spans="2:26" hidden="1" x14ac:dyDescent="0.35">
      <c r="B764" t="s">
        <v>47</v>
      </c>
      <c r="C764" t="s">
        <v>48</v>
      </c>
      <c r="D764" s="1">
        <v>44409</v>
      </c>
      <c r="E764" t="s">
        <v>34</v>
      </c>
      <c r="F764" t="s">
        <v>35</v>
      </c>
      <c r="G764" t="s">
        <v>32</v>
      </c>
      <c r="H764">
        <v>131114</v>
      </c>
      <c r="J764">
        <v>0</v>
      </c>
      <c r="L764">
        <v>131114</v>
      </c>
      <c r="N764">
        <v>121335</v>
      </c>
      <c r="P764">
        <v>8556</v>
      </c>
      <c r="R764">
        <v>129891</v>
      </c>
      <c r="T764">
        <v>5087983</v>
      </c>
      <c r="V764">
        <v>13017873</v>
      </c>
      <c r="X764">
        <v>11715401</v>
      </c>
      <c r="Z764">
        <v>1302472</v>
      </c>
    </row>
    <row r="765" spans="2:26" hidden="1" x14ac:dyDescent="0.35">
      <c r="B765" t="s">
        <v>47</v>
      </c>
      <c r="C765" t="s">
        <v>48</v>
      </c>
      <c r="D765" s="1">
        <v>44409</v>
      </c>
      <c r="E765" t="s">
        <v>34</v>
      </c>
      <c r="F765" t="s">
        <v>33</v>
      </c>
      <c r="G765" t="s">
        <v>34</v>
      </c>
      <c r="H765">
        <v>131114</v>
      </c>
      <c r="J765">
        <v>0</v>
      </c>
      <c r="L765">
        <v>131114</v>
      </c>
      <c r="N765">
        <v>121335</v>
      </c>
      <c r="P765">
        <v>8556</v>
      </c>
      <c r="R765">
        <v>129891</v>
      </c>
      <c r="T765">
        <v>5105225</v>
      </c>
      <c r="V765">
        <v>13058458</v>
      </c>
      <c r="X765">
        <v>11754524</v>
      </c>
      <c r="Z765">
        <v>1303934</v>
      </c>
    </row>
    <row r="766" spans="2:26" hidden="1" x14ac:dyDescent="0.35">
      <c r="B766" t="s">
        <v>47</v>
      </c>
      <c r="C766" t="s">
        <v>48</v>
      </c>
      <c r="D766" s="1">
        <v>44440</v>
      </c>
      <c r="E766" t="s">
        <v>34</v>
      </c>
      <c r="F766" t="s">
        <v>35</v>
      </c>
      <c r="G766" t="s">
        <v>32</v>
      </c>
      <c r="H766">
        <v>130938</v>
      </c>
      <c r="J766">
        <v>0</v>
      </c>
      <c r="L766">
        <v>130938</v>
      </c>
      <c r="N766">
        <v>104141</v>
      </c>
      <c r="P766">
        <v>8001</v>
      </c>
      <c r="R766">
        <v>112142</v>
      </c>
      <c r="T766">
        <v>5097712</v>
      </c>
      <c r="V766">
        <v>13071763</v>
      </c>
      <c r="X766">
        <v>11767542</v>
      </c>
      <c r="Z766">
        <v>1304221</v>
      </c>
    </row>
    <row r="767" spans="2:26" hidden="1" x14ac:dyDescent="0.35">
      <c r="B767" t="s">
        <v>47</v>
      </c>
      <c r="C767" t="s">
        <v>48</v>
      </c>
      <c r="D767" s="1">
        <v>44440</v>
      </c>
      <c r="E767" t="s">
        <v>34</v>
      </c>
      <c r="F767" t="s">
        <v>33</v>
      </c>
      <c r="G767" t="s">
        <v>34</v>
      </c>
      <c r="H767">
        <v>130938</v>
      </c>
      <c r="J767">
        <v>0</v>
      </c>
      <c r="L767">
        <v>130938</v>
      </c>
      <c r="N767">
        <v>104141</v>
      </c>
      <c r="P767">
        <v>8001</v>
      </c>
      <c r="R767">
        <v>112142</v>
      </c>
      <c r="T767">
        <v>5118258</v>
      </c>
      <c r="V767">
        <v>13120745</v>
      </c>
      <c r="X767">
        <v>11815357</v>
      </c>
      <c r="Z767">
        <v>1305388</v>
      </c>
    </row>
    <row r="768" spans="2:26" hidden="1" x14ac:dyDescent="0.35">
      <c r="B768" t="s">
        <v>47</v>
      </c>
      <c r="C768" t="s">
        <v>48</v>
      </c>
      <c r="D768" s="1">
        <v>44470</v>
      </c>
      <c r="E768" t="s">
        <v>34</v>
      </c>
      <c r="F768" t="s">
        <v>35</v>
      </c>
      <c r="G768" t="s">
        <v>32</v>
      </c>
      <c r="H768">
        <v>138555</v>
      </c>
      <c r="J768">
        <v>0</v>
      </c>
      <c r="L768">
        <v>138555</v>
      </c>
      <c r="N768">
        <v>95665</v>
      </c>
      <c r="P768">
        <v>6752</v>
      </c>
      <c r="R768">
        <v>102417</v>
      </c>
      <c r="T768">
        <v>5106638</v>
      </c>
      <c r="V768">
        <v>13135464</v>
      </c>
      <c r="X768">
        <v>11831587</v>
      </c>
      <c r="Z768">
        <v>1303877</v>
      </c>
    </row>
    <row r="769" spans="2:26" hidden="1" x14ac:dyDescent="0.35">
      <c r="B769" t="s">
        <v>47</v>
      </c>
      <c r="C769" t="s">
        <v>48</v>
      </c>
      <c r="D769" s="1">
        <v>44470</v>
      </c>
      <c r="E769" t="s">
        <v>34</v>
      </c>
      <c r="F769" t="s">
        <v>33</v>
      </c>
      <c r="G769" t="s">
        <v>34</v>
      </c>
      <c r="H769">
        <v>138555</v>
      </c>
      <c r="J769">
        <v>0</v>
      </c>
      <c r="L769">
        <v>138555</v>
      </c>
      <c r="N769">
        <v>95665</v>
      </c>
      <c r="P769">
        <v>6752</v>
      </c>
      <c r="R769">
        <v>102417</v>
      </c>
      <c r="T769">
        <v>5121854</v>
      </c>
      <c r="V769">
        <v>13173192</v>
      </c>
      <c r="X769">
        <v>11868718</v>
      </c>
      <c r="Z769">
        <v>1304474</v>
      </c>
    </row>
    <row r="770" spans="2:26" hidden="1" x14ac:dyDescent="0.35">
      <c r="B770" t="s">
        <v>47</v>
      </c>
      <c r="C770" t="s">
        <v>48</v>
      </c>
      <c r="D770" s="1">
        <v>44501</v>
      </c>
      <c r="E770" t="s">
        <v>34</v>
      </c>
      <c r="F770" t="s">
        <v>35</v>
      </c>
      <c r="G770" t="s">
        <v>32</v>
      </c>
      <c r="H770">
        <v>155396</v>
      </c>
      <c r="J770">
        <v>0</v>
      </c>
      <c r="L770">
        <v>155396</v>
      </c>
      <c r="N770">
        <v>96460</v>
      </c>
      <c r="P770">
        <v>6447</v>
      </c>
      <c r="R770">
        <v>102907</v>
      </c>
      <c r="T770">
        <v>5109607</v>
      </c>
      <c r="V770">
        <v>13179168</v>
      </c>
      <c r="X770">
        <v>11875831</v>
      </c>
      <c r="Z770">
        <v>1303337</v>
      </c>
    </row>
    <row r="771" spans="2:26" hidden="1" x14ac:dyDescent="0.35">
      <c r="B771" t="s">
        <v>47</v>
      </c>
      <c r="C771" t="s">
        <v>48</v>
      </c>
      <c r="D771" s="1">
        <v>44501</v>
      </c>
      <c r="E771" t="s">
        <v>34</v>
      </c>
      <c r="F771" t="s">
        <v>33</v>
      </c>
      <c r="G771" t="s">
        <v>34</v>
      </c>
      <c r="H771">
        <v>155396</v>
      </c>
      <c r="J771">
        <v>0</v>
      </c>
      <c r="L771">
        <v>155396</v>
      </c>
      <c r="N771">
        <v>96460</v>
      </c>
      <c r="P771">
        <v>6447</v>
      </c>
      <c r="R771">
        <v>102907</v>
      </c>
      <c r="T771">
        <v>5128672</v>
      </c>
      <c r="V771">
        <v>13227010</v>
      </c>
      <c r="X771">
        <v>11922748</v>
      </c>
      <c r="Z771">
        <v>1304262</v>
      </c>
    </row>
    <row r="772" spans="2:26" hidden="1" x14ac:dyDescent="0.35">
      <c r="B772" t="s">
        <v>47</v>
      </c>
      <c r="C772" t="s">
        <v>48</v>
      </c>
      <c r="D772" s="1">
        <v>44531</v>
      </c>
      <c r="E772" t="s">
        <v>34</v>
      </c>
      <c r="F772" t="s">
        <v>35</v>
      </c>
      <c r="G772" t="s">
        <v>32</v>
      </c>
      <c r="H772">
        <v>154552</v>
      </c>
      <c r="J772">
        <v>0</v>
      </c>
      <c r="L772">
        <v>154552</v>
      </c>
      <c r="N772">
        <v>107083</v>
      </c>
      <c r="P772">
        <v>7302</v>
      </c>
      <c r="R772">
        <v>114385</v>
      </c>
      <c r="T772">
        <v>5122152</v>
      </c>
      <c r="V772">
        <v>13251871</v>
      </c>
      <c r="X772">
        <v>11947941</v>
      </c>
      <c r="Z772">
        <v>1303930</v>
      </c>
    </row>
    <row r="773" spans="2:26" hidden="1" x14ac:dyDescent="0.35">
      <c r="B773" t="s">
        <v>47</v>
      </c>
      <c r="C773" t="s">
        <v>48</v>
      </c>
      <c r="D773" s="1">
        <v>44531</v>
      </c>
      <c r="E773" t="s">
        <v>34</v>
      </c>
      <c r="F773" t="s">
        <v>33</v>
      </c>
      <c r="G773" t="s">
        <v>34</v>
      </c>
      <c r="H773">
        <v>154552</v>
      </c>
      <c r="J773">
        <v>0</v>
      </c>
      <c r="L773">
        <v>154552</v>
      </c>
      <c r="N773">
        <v>107083</v>
      </c>
      <c r="P773">
        <v>7302</v>
      </c>
      <c r="R773">
        <v>114385</v>
      </c>
      <c r="T773">
        <v>5138770</v>
      </c>
      <c r="V773">
        <v>13292295</v>
      </c>
      <c r="X773">
        <v>11987431</v>
      </c>
      <c r="Z773">
        <v>1304864</v>
      </c>
    </row>
    <row r="774" spans="2:26" hidden="1" x14ac:dyDescent="0.35">
      <c r="B774" t="s">
        <v>47</v>
      </c>
      <c r="C774" t="s">
        <v>48</v>
      </c>
      <c r="D774" s="1">
        <v>44562</v>
      </c>
      <c r="E774" t="s">
        <v>34</v>
      </c>
      <c r="F774" t="s">
        <v>35</v>
      </c>
      <c r="G774" t="s">
        <v>32</v>
      </c>
      <c r="H774">
        <v>150325</v>
      </c>
      <c r="J774">
        <v>0</v>
      </c>
      <c r="L774">
        <v>150325</v>
      </c>
      <c r="N774">
        <v>109131</v>
      </c>
      <c r="P774">
        <v>7591</v>
      </c>
      <c r="R774">
        <v>116722</v>
      </c>
      <c r="T774">
        <v>5134181</v>
      </c>
      <c r="V774">
        <v>13323616</v>
      </c>
      <c r="X774">
        <v>12018403</v>
      </c>
      <c r="Z774">
        <v>1305213</v>
      </c>
    </row>
    <row r="775" spans="2:26" hidden="1" x14ac:dyDescent="0.35">
      <c r="B775" t="s">
        <v>47</v>
      </c>
      <c r="C775" t="s">
        <v>48</v>
      </c>
      <c r="D775" s="1">
        <v>44562</v>
      </c>
      <c r="E775" t="s">
        <v>34</v>
      </c>
      <c r="F775" t="s">
        <v>33</v>
      </c>
      <c r="G775" t="s">
        <v>34</v>
      </c>
      <c r="H775">
        <v>150325</v>
      </c>
      <c r="J775">
        <v>0</v>
      </c>
      <c r="L775">
        <v>150325</v>
      </c>
      <c r="N775">
        <v>109131</v>
      </c>
      <c r="P775">
        <v>7591</v>
      </c>
      <c r="R775">
        <v>116722</v>
      </c>
      <c r="T775">
        <v>5152287</v>
      </c>
      <c r="V775">
        <v>13368893</v>
      </c>
      <c r="X775">
        <v>12062708</v>
      </c>
      <c r="Z775">
        <v>1306185</v>
      </c>
    </row>
    <row r="776" spans="2:26" hidden="1" x14ac:dyDescent="0.35">
      <c r="B776" t="s">
        <v>47</v>
      </c>
      <c r="C776" t="s">
        <v>48</v>
      </c>
      <c r="D776" s="1">
        <v>44593</v>
      </c>
      <c r="E776" t="s">
        <v>34</v>
      </c>
      <c r="F776" t="s">
        <v>35</v>
      </c>
      <c r="G776" t="s">
        <v>32</v>
      </c>
      <c r="H776">
        <v>131459</v>
      </c>
      <c r="J776">
        <v>0</v>
      </c>
      <c r="L776">
        <v>131459</v>
      </c>
      <c r="N776">
        <v>101994</v>
      </c>
      <c r="P776">
        <v>7218</v>
      </c>
      <c r="R776">
        <v>109212</v>
      </c>
      <c r="T776">
        <v>5141197</v>
      </c>
      <c r="V776">
        <v>13367435</v>
      </c>
      <c r="X776">
        <v>12064935</v>
      </c>
      <c r="Z776">
        <v>1302500</v>
      </c>
    </row>
    <row r="777" spans="2:26" hidden="1" x14ac:dyDescent="0.35">
      <c r="B777" t="s">
        <v>47</v>
      </c>
      <c r="C777" t="s">
        <v>48</v>
      </c>
      <c r="D777" s="1">
        <v>44593</v>
      </c>
      <c r="E777" t="s">
        <v>34</v>
      </c>
      <c r="F777" t="s">
        <v>33</v>
      </c>
      <c r="G777" t="s">
        <v>34</v>
      </c>
      <c r="H777">
        <v>131459</v>
      </c>
      <c r="J777">
        <v>0</v>
      </c>
      <c r="L777">
        <v>131459</v>
      </c>
      <c r="N777">
        <v>101994</v>
      </c>
      <c r="P777">
        <v>7218</v>
      </c>
      <c r="R777">
        <v>109212</v>
      </c>
      <c r="T777">
        <v>5159492</v>
      </c>
      <c r="V777">
        <v>13411356</v>
      </c>
      <c r="X777">
        <v>12107977</v>
      </c>
      <c r="Z777">
        <v>1303379</v>
      </c>
    </row>
    <row r="778" spans="2:26" hidden="1" x14ac:dyDescent="0.35">
      <c r="B778" t="s">
        <v>47</v>
      </c>
      <c r="C778" t="s">
        <v>48</v>
      </c>
      <c r="D778" s="1">
        <v>44621</v>
      </c>
      <c r="E778" t="s">
        <v>34</v>
      </c>
      <c r="F778" t="s">
        <v>35</v>
      </c>
      <c r="G778" t="s">
        <v>32</v>
      </c>
      <c r="H778">
        <v>145764</v>
      </c>
      <c r="J778">
        <v>0</v>
      </c>
      <c r="L778">
        <v>145764</v>
      </c>
      <c r="N778">
        <v>123440</v>
      </c>
      <c r="P778">
        <v>8407</v>
      </c>
      <c r="R778">
        <v>131847</v>
      </c>
      <c r="T778">
        <v>5155387</v>
      </c>
      <c r="V778">
        <v>13429760</v>
      </c>
      <c r="X778">
        <v>12127506</v>
      </c>
      <c r="Z778">
        <v>1302254</v>
      </c>
    </row>
    <row r="779" spans="2:26" hidden="1" x14ac:dyDescent="0.35">
      <c r="B779" t="s">
        <v>47</v>
      </c>
      <c r="C779" t="s">
        <v>48</v>
      </c>
      <c r="D779" s="1">
        <v>44621</v>
      </c>
      <c r="E779" t="s">
        <v>34</v>
      </c>
      <c r="F779" t="s">
        <v>33</v>
      </c>
      <c r="G779" t="s">
        <v>34</v>
      </c>
      <c r="H779">
        <v>145764</v>
      </c>
      <c r="J779">
        <v>0</v>
      </c>
      <c r="L779">
        <v>145764</v>
      </c>
      <c r="N779">
        <v>123440</v>
      </c>
      <c r="P779">
        <v>8407</v>
      </c>
      <c r="R779">
        <v>131847</v>
      </c>
      <c r="T779">
        <v>5177494</v>
      </c>
      <c r="V779">
        <v>13482237</v>
      </c>
      <c r="X779">
        <v>12178827</v>
      </c>
      <c r="Z779">
        <v>1303410</v>
      </c>
    </row>
    <row r="780" spans="2:26" hidden="1" x14ac:dyDescent="0.35">
      <c r="B780" t="s">
        <v>47</v>
      </c>
      <c r="C780" t="s">
        <v>48</v>
      </c>
      <c r="D780" s="1">
        <v>44652</v>
      </c>
      <c r="E780" t="s">
        <v>34</v>
      </c>
      <c r="F780" t="s">
        <v>35</v>
      </c>
      <c r="G780" t="s">
        <v>32</v>
      </c>
      <c r="H780">
        <v>130471</v>
      </c>
      <c r="J780">
        <v>0</v>
      </c>
      <c r="L780">
        <v>130471</v>
      </c>
      <c r="N780">
        <v>110088</v>
      </c>
      <c r="P780">
        <v>7202</v>
      </c>
      <c r="R780">
        <v>117290</v>
      </c>
      <c r="T780">
        <v>5168236</v>
      </c>
      <c r="V780">
        <v>13498561</v>
      </c>
      <c r="X780">
        <v>12200162</v>
      </c>
      <c r="Z780">
        <v>1298399</v>
      </c>
    </row>
    <row r="781" spans="2:26" hidden="1" x14ac:dyDescent="0.35">
      <c r="B781" t="s">
        <v>47</v>
      </c>
      <c r="C781" t="s">
        <v>48</v>
      </c>
      <c r="D781" s="1">
        <v>44652</v>
      </c>
      <c r="E781" t="s">
        <v>34</v>
      </c>
      <c r="F781" t="s">
        <v>33</v>
      </c>
      <c r="G781" t="s">
        <v>34</v>
      </c>
      <c r="H781">
        <v>130471</v>
      </c>
      <c r="J781">
        <v>0</v>
      </c>
      <c r="L781">
        <v>130471</v>
      </c>
      <c r="N781">
        <v>110088</v>
      </c>
      <c r="P781">
        <v>7202</v>
      </c>
      <c r="R781">
        <v>117290</v>
      </c>
      <c r="T781">
        <v>5183538</v>
      </c>
      <c r="V781">
        <v>13534548</v>
      </c>
      <c r="X781">
        <v>12235380</v>
      </c>
      <c r="Z781">
        <v>1299168</v>
      </c>
    </row>
    <row r="782" spans="2:26" hidden="1" x14ac:dyDescent="0.35">
      <c r="B782" t="s">
        <v>47</v>
      </c>
      <c r="C782" t="s">
        <v>48</v>
      </c>
      <c r="D782" s="1">
        <v>44682</v>
      </c>
      <c r="E782" t="s">
        <v>34</v>
      </c>
      <c r="F782" t="s">
        <v>35</v>
      </c>
      <c r="G782" t="s">
        <v>32</v>
      </c>
      <c r="H782">
        <v>118063</v>
      </c>
      <c r="J782">
        <v>14660</v>
      </c>
      <c r="L782">
        <v>132723</v>
      </c>
      <c r="N782">
        <v>106248</v>
      </c>
      <c r="P782">
        <v>6979</v>
      </c>
      <c r="R782">
        <v>113227</v>
      </c>
      <c r="T782">
        <v>5201133</v>
      </c>
      <c r="V782">
        <v>13625983</v>
      </c>
      <c r="X782">
        <v>12334834</v>
      </c>
      <c r="Z782">
        <v>1291149</v>
      </c>
    </row>
    <row r="783" spans="2:26" hidden="1" x14ac:dyDescent="0.35">
      <c r="B783" t="s">
        <v>47</v>
      </c>
      <c r="C783" t="s">
        <v>48</v>
      </c>
      <c r="D783" s="1">
        <v>44682</v>
      </c>
      <c r="E783" t="s">
        <v>34</v>
      </c>
      <c r="F783" t="s">
        <v>33</v>
      </c>
      <c r="G783" t="s">
        <v>34</v>
      </c>
      <c r="H783">
        <v>118063</v>
      </c>
      <c r="J783">
        <v>14660</v>
      </c>
      <c r="L783">
        <v>132723</v>
      </c>
      <c r="N783">
        <v>106248</v>
      </c>
      <c r="P783">
        <v>6979</v>
      </c>
      <c r="R783">
        <v>113227</v>
      </c>
      <c r="T783">
        <v>5201133</v>
      </c>
      <c r="V783">
        <v>13625983</v>
      </c>
      <c r="X783">
        <v>12334834</v>
      </c>
      <c r="Z783">
        <v>1291149</v>
      </c>
    </row>
    <row r="784" spans="2:26" hidden="1" x14ac:dyDescent="0.35">
      <c r="B784" t="s">
        <v>47</v>
      </c>
      <c r="C784" t="s">
        <v>48</v>
      </c>
      <c r="D784" s="1">
        <v>44713</v>
      </c>
      <c r="E784" t="s">
        <v>34</v>
      </c>
      <c r="F784" t="s">
        <v>35</v>
      </c>
      <c r="G784" t="s">
        <v>32</v>
      </c>
      <c r="H784">
        <v>126823</v>
      </c>
      <c r="J784">
        <v>15425</v>
      </c>
      <c r="L784">
        <v>142248</v>
      </c>
      <c r="N784">
        <v>107974</v>
      </c>
      <c r="P784">
        <v>6692</v>
      </c>
      <c r="R784">
        <v>114666</v>
      </c>
      <c r="T784">
        <v>5212670</v>
      </c>
      <c r="V784">
        <v>13688202</v>
      </c>
      <c r="X784">
        <v>12398124</v>
      </c>
      <c r="Z784">
        <v>1290078</v>
      </c>
    </row>
    <row r="785" spans="2:26" hidden="1" x14ac:dyDescent="0.35">
      <c r="B785" t="s">
        <v>47</v>
      </c>
      <c r="C785" t="s">
        <v>48</v>
      </c>
      <c r="D785" s="1">
        <v>44713</v>
      </c>
      <c r="E785" t="s">
        <v>34</v>
      </c>
      <c r="F785" t="s">
        <v>33</v>
      </c>
      <c r="G785" t="s">
        <v>34</v>
      </c>
      <c r="H785">
        <v>126823</v>
      </c>
      <c r="J785">
        <v>15425</v>
      </c>
      <c r="L785">
        <v>142248</v>
      </c>
      <c r="N785">
        <v>107974</v>
      </c>
      <c r="P785">
        <v>6692</v>
      </c>
      <c r="R785">
        <v>114666</v>
      </c>
      <c r="T785">
        <v>5212670</v>
      </c>
      <c r="V785">
        <v>13688202</v>
      </c>
      <c r="X785">
        <v>12398124</v>
      </c>
      <c r="Z785">
        <v>1290078</v>
      </c>
    </row>
    <row r="786" spans="2:26" hidden="1" x14ac:dyDescent="0.35">
      <c r="B786" t="s">
        <v>47</v>
      </c>
      <c r="C786" t="s">
        <v>48</v>
      </c>
      <c r="D786" s="1">
        <v>44743</v>
      </c>
      <c r="E786" t="s">
        <v>34</v>
      </c>
      <c r="F786" t="s">
        <v>35</v>
      </c>
      <c r="G786" t="s">
        <v>32</v>
      </c>
      <c r="H786">
        <v>120214</v>
      </c>
      <c r="J786">
        <v>14388</v>
      </c>
      <c r="L786">
        <v>134602</v>
      </c>
      <c r="N786">
        <v>100388</v>
      </c>
      <c r="P786">
        <v>6146</v>
      </c>
      <c r="R786">
        <v>106534</v>
      </c>
      <c r="T786">
        <v>5222141</v>
      </c>
      <c r="V786">
        <v>13744313</v>
      </c>
      <c r="X786">
        <v>12454462</v>
      </c>
      <c r="Z786">
        <v>1289851</v>
      </c>
    </row>
    <row r="787" spans="2:26" hidden="1" x14ac:dyDescent="0.35">
      <c r="B787" t="s">
        <v>47</v>
      </c>
      <c r="C787" t="s">
        <v>48</v>
      </c>
      <c r="D787" s="1">
        <v>44743</v>
      </c>
      <c r="E787" t="s">
        <v>34</v>
      </c>
      <c r="F787" t="s">
        <v>33</v>
      </c>
      <c r="G787" t="s">
        <v>34</v>
      </c>
      <c r="H787">
        <v>120214</v>
      </c>
      <c r="J787">
        <v>14388</v>
      </c>
      <c r="L787">
        <v>134602</v>
      </c>
      <c r="N787">
        <v>100388</v>
      </c>
      <c r="P787">
        <v>6146</v>
      </c>
      <c r="R787">
        <v>106534</v>
      </c>
      <c r="T787">
        <v>5221871</v>
      </c>
      <c r="V787">
        <v>13744043</v>
      </c>
      <c r="X787">
        <v>12454462</v>
      </c>
      <c r="Z787">
        <v>1289581</v>
      </c>
    </row>
    <row r="788" spans="2:26" hidden="1" x14ac:dyDescent="0.35">
      <c r="B788" t="s">
        <v>47</v>
      </c>
      <c r="C788" t="s">
        <v>48</v>
      </c>
      <c r="D788" s="1">
        <v>44774</v>
      </c>
      <c r="E788" t="s">
        <v>34</v>
      </c>
      <c r="F788" t="s">
        <v>35</v>
      </c>
      <c r="G788" t="s">
        <v>32</v>
      </c>
      <c r="H788">
        <v>139871</v>
      </c>
      <c r="J788">
        <v>17619</v>
      </c>
      <c r="L788">
        <v>157490</v>
      </c>
      <c r="N788">
        <v>120731</v>
      </c>
      <c r="P788">
        <v>7559</v>
      </c>
      <c r="R788">
        <v>128290</v>
      </c>
      <c r="T788">
        <v>5241933</v>
      </c>
      <c r="V788">
        <v>13820824</v>
      </c>
      <c r="X788">
        <v>12530662</v>
      </c>
      <c r="Z788">
        <v>1290162</v>
      </c>
    </row>
    <row r="789" spans="2:26" hidden="1" x14ac:dyDescent="0.35">
      <c r="B789" t="s">
        <v>47</v>
      </c>
      <c r="C789" t="s">
        <v>48</v>
      </c>
      <c r="D789" s="1">
        <v>44774</v>
      </c>
      <c r="E789" t="s">
        <v>34</v>
      </c>
      <c r="F789" t="s">
        <v>33</v>
      </c>
      <c r="G789" t="s">
        <v>34</v>
      </c>
      <c r="H789">
        <v>139871</v>
      </c>
      <c r="J789">
        <v>17619</v>
      </c>
      <c r="L789">
        <v>157490</v>
      </c>
      <c r="N789">
        <v>120731</v>
      </c>
      <c r="P789">
        <v>7559</v>
      </c>
      <c r="R789">
        <v>128290</v>
      </c>
      <c r="T789">
        <v>5241933</v>
      </c>
      <c r="V789">
        <v>13820824</v>
      </c>
      <c r="X789">
        <v>12530662</v>
      </c>
      <c r="Z789">
        <v>1290162</v>
      </c>
    </row>
    <row r="790" spans="2:26" hidden="1" x14ac:dyDescent="0.35">
      <c r="B790" t="s">
        <v>47</v>
      </c>
      <c r="C790" t="s">
        <v>48</v>
      </c>
      <c r="D790" s="1">
        <v>44805</v>
      </c>
      <c r="E790" t="s">
        <v>34</v>
      </c>
      <c r="F790" t="s">
        <v>35</v>
      </c>
      <c r="G790" t="s">
        <v>32</v>
      </c>
      <c r="H790">
        <v>131295</v>
      </c>
      <c r="J790">
        <v>20220</v>
      </c>
      <c r="L790">
        <v>151515</v>
      </c>
      <c r="N790">
        <v>114380</v>
      </c>
      <c r="P790">
        <v>6955</v>
      </c>
      <c r="R790">
        <v>121335</v>
      </c>
      <c r="T790">
        <v>5239084</v>
      </c>
      <c r="V790">
        <v>13849800</v>
      </c>
      <c r="X790">
        <v>12560328</v>
      </c>
      <c r="Z790">
        <v>1289472</v>
      </c>
    </row>
    <row r="791" spans="2:26" hidden="1" x14ac:dyDescent="0.35">
      <c r="B791" t="s">
        <v>47</v>
      </c>
      <c r="C791" t="s">
        <v>48</v>
      </c>
      <c r="D791" s="1">
        <v>44805</v>
      </c>
      <c r="E791" t="s">
        <v>34</v>
      </c>
      <c r="F791" t="s">
        <v>33</v>
      </c>
      <c r="G791" t="s">
        <v>34</v>
      </c>
      <c r="H791">
        <v>131295</v>
      </c>
      <c r="J791">
        <v>20220</v>
      </c>
      <c r="L791">
        <v>151515</v>
      </c>
      <c r="N791">
        <v>114380</v>
      </c>
      <c r="P791">
        <v>6955</v>
      </c>
      <c r="R791">
        <v>121335</v>
      </c>
      <c r="T791">
        <v>5254855</v>
      </c>
      <c r="V791">
        <v>13885444</v>
      </c>
      <c r="X791">
        <v>12595135</v>
      </c>
      <c r="Z791">
        <v>1290309</v>
      </c>
    </row>
    <row r="792" spans="2:26" hidden="1" x14ac:dyDescent="0.35">
      <c r="B792" t="s">
        <v>47</v>
      </c>
      <c r="C792" t="s">
        <v>48</v>
      </c>
      <c r="D792" s="1">
        <v>44835</v>
      </c>
      <c r="E792" t="s">
        <v>34</v>
      </c>
      <c r="F792" t="s">
        <v>35</v>
      </c>
      <c r="G792" t="s">
        <v>32</v>
      </c>
      <c r="H792">
        <v>128371</v>
      </c>
      <c r="J792">
        <v>15936</v>
      </c>
      <c r="L792">
        <v>144307</v>
      </c>
      <c r="N792">
        <v>112132</v>
      </c>
      <c r="P792">
        <v>6860</v>
      </c>
      <c r="R792">
        <v>118992</v>
      </c>
      <c r="T792">
        <v>5241705</v>
      </c>
      <c r="V792">
        <v>13901970</v>
      </c>
      <c r="X792">
        <v>12612287</v>
      </c>
      <c r="Z792">
        <v>1289683</v>
      </c>
    </row>
    <row r="793" spans="2:26" hidden="1" x14ac:dyDescent="0.35">
      <c r="B793" t="s">
        <v>47</v>
      </c>
      <c r="C793" t="s">
        <v>48</v>
      </c>
      <c r="D793" s="1">
        <v>44835</v>
      </c>
      <c r="E793" t="s">
        <v>34</v>
      </c>
      <c r="F793" t="s">
        <v>33</v>
      </c>
      <c r="G793" t="s">
        <v>34</v>
      </c>
      <c r="H793">
        <v>128371</v>
      </c>
      <c r="J793">
        <v>15936</v>
      </c>
      <c r="L793">
        <v>144307</v>
      </c>
      <c r="N793">
        <v>112132</v>
      </c>
      <c r="P793">
        <v>6860</v>
      </c>
      <c r="R793">
        <v>118992</v>
      </c>
      <c r="T793">
        <v>5257165</v>
      </c>
      <c r="V793">
        <v>13939749</v>
      </c>
      <c r="X793">
        <v>12649339</v>
      </c>
      <c r="Z793">
        <v>1290410</v>
      </c>
    </row>
    <row r="794" spans="2:26" hidden="1" x14ac:dyDescent="0.35">
      <c r="B794" t="s">
        <v>47</v>
      </c>
      <c r="C794" t="s">
        <v>48</v>
      </c>
      <c r="D794" s="1">
        <v>44866</v>
      </c>
      <c r="E794" t="s">
        <v>34</v>
      </c>
      <c r="F794" t="s">
        <v>35</v>
      </c>
      <c r="G794" t="s">
        <v>32</v>
      </c>
      <c r="H794">
        <v>146961</v>
      </c>
      <c r="J794">
        <v>40747</v>
      </c>
      <c r="L794">
        <v>187708</v>
      </c>
      <c r="N794">
        <v>103364</v>
      </c>
      <c r="P794">
        <v>6306</v>
      </c>
      <c r="R794">
        <v>109670</v>
      </c>
      <c r="T794">
        <v>5248356</v>
      </c>
      <c r="V794">
        <v>13959148</v>
      </c>
      <c r="X794">
        <v>12668401</v>
      </c>
      <c r="Z794">
        <v>1290747</v>
      </c>
    </row>
    <row r="795" spans="2:26" hidden="1" x14ac:dyDescent="0.35">
      <c r="B795" t="s">
        <v>47</v>
      </c>
      <c r="C795" t="s">
        <v>48</v>
      </c>
      <c r="D795" s="1">
        <v>44866</v>
      </c>
      <c r="E795" t="s">
        <v>34</v>
      </c>
      <c r="F795" t="s">
        <v>33</v>
      </c>
      <c r="G795" t="s">
        <v>34</v>
      </c>
      <c r="H795">
        <v>146961</v>
      </c>
      <c r="J795">
        <v>40747</v>
      </c>
      <c r="L795">
        <v>187708</v>
      </c>
      <c r="N795">
        <v>103364</v>
      </c>
      <c r="P795">
        <v>6306</v>
      </c>
      <c r="R795">
        <v>109670</v>
      </c>
      <c r="T795">
        <v>5267845</v>
      </c>
      <c r="V795">
        <v>14009516</v>
      </c>
      <c r="X795">
        <v>12717571</v>
      </c>
      <c r="Z795">
        <v>1291945</v>
      </c>
    </row>
    <row r="796" spans="2:26" hidden="1" x14ac:dyDescent="0.35">
      <c r="B796" t="s">
        <v>47</v>
      </c>
      <c r="C796" t="s">
        <v>48</v>
      </c>
      <c r="D796" s="1">
        <v>44896</v>
      </c>
      <c r="E796" t="s">
        <v>34</v>
      </c>
      <c r="F796" t="s">
        <v>35</v>
      </c>
      <c r="G796" t="s">
        <v>32</v>
      </c>
      <c r="H796">
        <v>134023</v>
      </c>
      <c r="J796">
        <v>30990</v>
      </c>
      <c r="L796">
        <v>165013</v>
      </c>
      <c r="N796">
        <v>112148</v>
      </c>
      <c r="P796">
        <v>7209</v>
      </c>
      <c r="R796">
        <v>119357</v>
      </c>
      <c r="T796">
        <v>5261475</v>
      </c>
      <c r="V796">
        <v>14035625</v>
      </c>
      <c r="X796">
        <v>12743585</v>
      </c>
      <c r="Z796">
        <v>1292040</v>
      </c>
    </row>
    <row r="797" spans="2:26" hidden="1" x14ac:dyDescent="0.35">
      <c r="B797" t="s">
        <v>47</v>
      </c>
      <c r="C797" t="s">
        <v>48</v>
      </c>
      <c r="D797" s="1">
        <v>44896</v>
      </c>
      <c r="E797" t="s">
        <v>34</v>
      </c>
      <c r="F797" t="s">
        <v>33</v>
      </c>
      <c r="G797" t="s">
        <v>34</v>
      </c>
      <c r="H797">
        <v>134023</v>
      </c>
      <c r="J797">
        <v>30990</v>
      </c>
      <c r="L797">
        <v>165013</v>
      </c>
      <c r="N797">
        <v>112148</v>
      </c>
      <c r="P797">
        <v>7209</v>
      </c>
      <c r="R797">
        <v>119357</v>
      </c>
      <c r="T797">
        <v>5279506</v>
      </c>
      <c r="V797">
        <v>14078007</v>
      </c>
      <c r="X797">
        <v>12784839</v>
      </c>
      <c r="Z797">
        <v>1293168</v>
      </c>
    </row>
    <row r="798" spans="2:26" hidden="1" x14ac:dyDescent="0.35">
      <c r="B798" t="s">
        <v>47</v>
      </c>
      <c r="C798" t="s">
        <v>48</v>
      </c>
      <c r="D798" s="1">
        <v>44927</v>
      </c>
      <c r="E798" t="s">
        <v>34</v>
      </c>
      <c r="F798" t="s">
        <v>35</v>
      </c>
      <c r="G798" t="s">
        <v>32</v>
      </c>
      <c r="H798">
        <v>139756</v>
      </c>
      <c r="J798">
        <v>24205</v>
      </c>
      <c r="L798">
        <v>163961</v>
      </c>
      <c r="N798">
        <v>120061</v>
      </c>
      <c r="P798">
        <v>7819</v>
      </c>
      <c r="R798">
        <v>127880</v>
      </c>
      <c r="T798">
        <v>5277292</v>
      </c>
      <c r="V798">
        <v>14122814</v>
      </c>
      <c r="X798">
        <v>12828621</v>
      </c>
      <c r="Z798">
        <v>1294193</v>
      </c>
    </row>
    <row r="799" spans="2:26" hidden="1" x14ac:dyDescent="0.35">
      <c r="B799" t="s">
        <v>47</v>
      </c>
      <c r="C799" t="s">
        <v>48</v>
      </c>
      <c r="D799" s="1">
        <v>44927</v>
      </c>
      <c r="E799" t="s">
        <v>34</v>
      </c>
      <c r="F799" t="s">
        <v>33</v>
      </c>
      <c r="G799" t="s">
        <v>34</v>
      </c>
      <c r="H799">
        <v>139756</v>
      </c>
      <c r="J799">
        <v>24205</v>
      </c>
      <c r="L799">
        <v>163961</v>
      </c>
      <c r="N799">
        <v>120061</v>
      </c>
      <c r="P799">
        <v>7819</v>
      </c>
      <c r="R799">
        <v>127880</v>
      </c>
      <c r="T799">
        <v>5298943</v>
      </c>
      <c r="V799">
        <v>14176618</v>
      </c>
      <c r="X799">
        <v>12880690</v>
      </c>
      <c r="Z799">
        <v>1295928</v>
      </c>
    </row>
    <row r="800" spans="2:26" hidden="1" x14ac:dyDescent="0.35">
      <c r="B800" t="s">
        <v>47</v>
      </c>
      <c r="C800" t="s">
        <v>48</v>
      </c>
      <c r="D800" s="1">
        <v>44958</v>
      </c>
      <c r="E800" t="s">
        <v>34</v>
      </c>
      <c r="F800" t="s">
        <v>35</v>
      </c>
      <c r="G800" t="s">
        <v>32</v>
      </c>
      <c r="H800">
        <v>128739</v>
      </c>
      <c r="J800">
        <v>18917</v>
      </c>
      <c r="L800">
        <v>147656</v>
      </c>
      <c r="N800">
        <v>110266</v>
      </c>
      <c r="P800">
        <v>7171</v>
      </c>
      <c r="R800">
        <v>117437</v>
      </c>
      <c r="T800">
        <v>5287031</v>
      </c>
      <c r="V800">
        <v>14175459</v>
      </c>
      <c r="X800">
        <v>12880735</v>
      </c>
      <c r="Z800">
        <v>1294724</v>
      </c>
    </row>
    <row r="801" spans="2:26" hidden="1" x14ac:dyDescent="0.35">
      <c r="B801" t="s">
        <v>47</v>
      </c>
      <c r="C801" t="s">
        <v>48</v>
      </c>
      <c r="D801" s="1">
        <v>44958</v>
      </c>
      <c r="E801" t="s">
        <v>34</v>
      </c>
      <c r="F801" t="s">
        <v>33</v>
      </c>
      <c r="G801" t="s">
        <v>34</v>
      </c>
      <c r="H801">
        <v>128739</v>
      </c>
      <c r="J801">
        <v>18917</v>
      </c>
      <c r="L801">
        <v>147656</v>
      </c>
      <c r="N801">
        <v>110266</v>
      </c>
      <c r="P801">
        <v>7171</v>
      </c>
      <c r="R801">
        <v>117437</v>
      </c>
      <c r="T801">
        <v>5305033</v>
      </c>
      <c r="V801">
        <v>14218802</v>
      </c>
      <c r="X801">
        <v>12922748</v>
      </c>
      <c r="Z801">
        <v>1296054</v>
      </c>
    </row>
    <row r="802" spans="2:26" hidden="1" x14ac:dyDescent="0.35">
      <c r="B802" t="s">
        <v>47</v>
      </c>
      <c r="C802" t="s">
        <v>48</v>
      </c>
      <c r="D802" s="1">
        <v>44986</v>
      </c>
      <c r="E802" t="s">
        <v>34</v>
      </c>
      <c r="F802" t="s">
        <v>35</v>
      </c>
      <c r="G802" t="s">
        <v>32</v>
      </c>
      <c r="H802">
        <v>116151</v>
      </c>
      <c r="J802">
        <v>37031</v>
      </c>
      <c r="L802">
        <v>153182</v>
      </c>
      <c r="N802">
        <v>125332</v>
      </c>
      <c r="P802">
        <v>7993</v>
      </c>
      <c r="R802">
        <v>133325</v>
      </c>
      <c r="T802">
        <v>5295554</v>
      </c>
      <c r="V802">
        <v>14229292</v>
      </c>
      <c r="X802">
        <v>12931478</v>
      </c>
      <c r="Z802">
        <v>1297814</v>
      </c>
    </row>
    <row r="803" spans="2:26" hidden="1" x14ac:dyDescent="0.35">
      <c r="B803" t="s">
        <v>47</v>
      </c>
      <c r="C803" t="s">
        <v>48</v>
      </c>
      <c r="D803" s="1">
        <v>44986</v>
      </c>
      <c r="E803" t="s">
        <v>34</v>
      </c>
      <c r="F803" t="s">
        <v>33</v>
      </c>
      <c r="G803" t="s">
        <v>34</v>
      </c>
      <c r="H803">
        <v>116151</v>
      </c>
      <c r="J803">
        <v>37031</v>
      </c>
      <c r="L803">
        <v>153182</v>
      </c>
      <c r="N803">
        <v>125332</v>
      </c>
      <c r="P803">
        <v>7993</v>
      </c>
      <c r="R803">
        <v>133325</v>
      </c>
      <c r="T803">
        <v>5317124</v>
      </c>
      <c r="V803">
        <v>14285643</v>
      </c>
      <c r="X803">
        <v>12987086</v>
      </c>
      <c r="Z803">
        <v>1298557</v>
      </c>
    </row>
    <row r="804" spans="2:26" hidden="1" x14ac:dyDescent="0.35">
      <c r="B804" t="s">
        <v>47</v>
      </c>
      <c r="C804" t="s">
        <v>48</v>
      </c>
      <c r="D804" s="1">
        <v>45017</v>
      </c>
      <c r="E804" t="s">
        <v>34</v>
      </c>
      <c r="F804" t="s">
        <v>35</v>
      </c>
      <c r="G804" t="s">
        <v>32</v>
      </c>
      <c r="H804">
        <v>99894</v>
      </c>
      <c r="J804">
        <v>34653</v>
      </c>
      <c r="L804">
        <v>134547</v>
      </c>
      <c r="N804">
        <v>109459</v>
      </c>
      <c r="P804">
        <v>6229</v>
      </c>
      <c r="R804">
        <v>115688</v>
      </c>
      <c r="T804">
        <v>5302936</v>
      </c>
      <c r="V804">
        <v>14288351</v>
      </c>
      <c r="X804">
        <v>12983973</v>
      </c>
      <c r="Z804">
        <v>1304378</v>
      </c>
    </row>
    <row r="805" spans="2:26" hidden="1" x14ac:dyDescent="0.35">
      <c r="B805" t="s">
        <v>47</v>
      </c>
      <c r="C805" t="s">
        <v>48</v>
      </c>
      <c r="D805" s="1">
        <v>45017</v>
      </c>
      <c r="E805" t="s">
        <v>34</v>
      </c>
      <c r="F805" t="s">
        <v>33</v>
      </c>
      <c r="G805" t="s">
        <v>34</v>
      </c>
      <c r="H805">
        <v>99894</v>
      </c>
      <c r="J805">
        <v>34653</v>
      </c>
      <c r="L805">
        <v>134547</v>
      </c>
      <c r="N805">
        <v>109459</v>
      </c>
      <c r="P805">
        <v>6229</v>
      </c>
      <c r="R805">
        <v>115688</v>
      </c>
      <c r="T805">
        <v>5324017</v>
      </c>
      <c r="V805">
        <v>14344876</v>
      </c>
      <c r="X805">
        <v>13039978</v>
      </c>
      <c r="Z805">
        <v>1304898</v>
      </c>
    </row>
    <row r="806" spans="2:26" hidden="1" x14ac:dyDescent="0.35">
      <c r="B806" t="s">
        <v>47</v>
      </c>
      <c r="C806" t="s">
        <v>48</v>
      </c>
      <c r="D806" s="1">
        <v>45047</v>
      </c>
      <c r="E806" t="s">
        <v>34</v>
      </c>
      <c r="F806" t="s">
        <v>35</v>
      </c>
      <c r="G806" t="s">
        <v>32</v>
      </c>
      <c r="H806">
        <v>108720</v>
      </c>
      <c r="J806">
        <v>32182</v>
      </c>
      <c r="L806">
        <v>140902</v>
      </c>
      <c r="N806">
        <v>117651</v>
      </c>
      <c r="P806">
        <v>6934</v>
      </c>
      <c r="R806">
        <v>124585</v>
      </c>
      <c r="T806">
        <v>5315317</v>
      </c>
      <c r="V806">
        <v>14358898</v>
      </c>
      <c r="X806">
        <v>13057126</v>
      </c>
      <c r="Z806">
        <v>1301772</v>
      </c>
    </row>
    <row r="807" spans="2:26" hidden="1" x14ac:dyDescent="0.35">
      <c r="B807" t="s">
        <v>47</v>
      </c>
      <c r="C807" t="s">
        <v>48</v>
      </c>
      <c r="D807" s="1">
        <v>45047</v>
      </c>
      <c r="E807" t="s">
        <v>34</v>
      </c>
      <c r="F807" t="s">
        <v>33</v>
      </c>
      <c r="G807" t="s">
        <v>34</v>
      </c>
      <c r="H807">
        <v>108720</v>
      </c>
      <c r="J807">
        <v>32182</v>
      </c>
      <c r="L807">
        <v>140902</v>
      </c>
      <c r="N807">
        <v>117651</v>
      </c>
      <c r="P807">
        <v>6934</v>
      </c>
      <c r="R807">
        <v>124585</v>
      </c>
      <c r="T807">
        <v>5332027</v>
      </c>
      <c r="V807">
        <v>14401941</v>
      </c>
      <c r="X807">
        <v>13099619</v>
      </c>
      <c r="Z807">
        <v>1302322</v>
      </c>
    </row>
    <row r="808" spans="2:26" hidden="1" x14ac:dyDescent="0.35">
      <c r="B808" t="s">
        <v>47</v>
      </c>
      <c r="C808" t="s">
        <v>48</v>
      </c>
      <c r="D808" s="1">
        <v>45078</v>
      </c>
      <c r="E808" t="s">
        <v>34</v>
      </c>
      <c r="F808" t="s">
        <v>35</v>
      </c>
      <c r="G808" t="s">
        <v>32</v>
      </c>
      <c r="H808">
        <v>109670</v>
      </c>
      <c r="J808">
        <v>33399</v>
      </c>
      <c r="L808">
        <v>143069</v>
      </c>
      <c r="N808">
        <v>118168</v>
      </c>
      <c r="P808">
        <v>6977</v>
      </c>
      <c r="R808">
        <v>125145</v>
      </c>
      <c r="T808">
        <v>5321942</v>
      </c>
      <c r="V808">
        <v>14412626</v>
      </c>
      <c r="X808">
        <v>13111485</v>
      </c>
      <c r="Z808">
        <v>1301141</v>
      </c>
    </row>
    <row r="809" spans="2:26" hidden="1" x14ac:dyDescent="0.35">
      <c r="B809" t="s">
        <v>47</v>
      </c>
      <c r="C809" t="s">
        <v>48</v>
      </c>
      <c r="D809" s="1">
        <v>45078</v>
      </c>
      <c r="E809" t="s">
        <v>34</v>
      </c>
      <c r="F809" t="s">
        <v>33</v>
      </c>
      <c r="G809" t="s">
        <v>34</v>
      </c>
      <c r="H809">
        <v>109670</v>
      </c>
      <c r="J809">
        <v>33399</v>
      </c>
      <c r="L809">
        <v>143069</v>
      </c>
      <c r="N809">
        <v>118168</v>
      </c>
      <c r="P809">
        <v>6977</v>
      </c>
      <c r="R809">
        <v>125145</v>
      </c>
      <c r="T809">
        <v>5339904</v>
      </c>
      <c r="V809">
        <v>14462560</v>
      </c>
      <c r="X809">
        <v>13160563</v>
      </c>
      <c r="Z809">
        <v>1301997</v>
      </c>
    </row>
    <row r="810" spans="2:26" hidden="1" x14ac:dyDescent="0.35">
      <c r="B810" t="s">
        <v>47</v>
      </c>
      <c r="C810" t="s">
        <v>48</v>
      </c>
      <c r="D810" s="1">
        <v>45108</v>
      </c>
      <c r="E810" t="s">
        <v>34</v>
      </c>
      <c r="F810" t="s">
        <v>35</v>
      </c>
      <c r="G810" t="s">
        <v>32</v>
      </c>
      <c r="H810">
        <v>110424</v>
      </c>
      <c r="J810">
        <v>31628</v>
      </c>
      <c r="L810">
        <v>142052</v>
      </c>
      <c r="N810">
        <v>111890</v>
      </c>
      <c r="P810">
        <v>6739</v>
      </c>
      <c r="R810">
        <v>118629</v>
      </c>
      <c r="T810">
        <v>5290453</v>
      </c>
      <c r="V810">
        <v>14325437</v>
      </c>
      <c r="X810">
        <v>13031948</v>
      </c>
      <c r="Z810">
        <v>1293489</v>
      </c>
    </row>
    <row r="811" spans="2:26" hidden="1" x14ac:dyDescent="0.35">
      <c r="B811" t="s">
        <v>47</v>
      </c>
      <c r="C811" t="s">
        <v>48</v>
      </c>
      <c r="D811" s="1">
        <v>45108</v>
      </c>
      <c r="E811" t="s">
        <v>34</v>
      </c>
      <c r="F811" t="s">
        <v>33</v>
      </c>
      <c r="G811" t="s">
        <v>34</v>
      </c>
      <c r="H811">
        <v>110424</v>
      </c>
      <c r="J811">
        <v>31628</v>
      </c>
      <c r="L811">
        <v>142052</v>
      </c>
      <c r="N811">
        <v>111890</v>
      </c>
      <c r="P811">
        <v>6739</v>
      </c>
      <c r="R811">
        <v>118629</v>
      </c>
      <c r="T811">
        <v>5320102</v>
      </c>
      <c r="V811">
        <v>14399877</v>
      </c>
      <c r="X811">
        <v>13104161</v>
      </c>
      <c r="Z811">
        <v>1295716</v>
      </c>
    </row>
    <row r="812" spans="2:26" hidden="1" x14ac:dyDescent="0.35">
      <c r="B812" t="s">
        <v>47</v>
      </c>
      <c r="C812" t="s">
        <v>48</v>
      </c>
      <c r="D812" s="1">
        <v>45139</v>
      </c>
      <c r="E812" t="s">
        <v>34</v>
      </c>
      <c r="F812" t="s">
        <v>35</v>
      </c>
      <c r="G812" t="s">
        <v>32</v>
      </c>
      <c r="H812">
        <v>136850</v>
      </c>
      <c r="J812">
        <v>34948</v>
      </c>
      <c r="L812">
        <v>171798</v>
      </c>
      <c r="N812">
        <v>140177</v>
      </c>
      <c r="P812">
        <v>8614</v>
      </c>
      <c r="R812">
        <v>148791</v>
      </c>
      <c r="T812">
        <v>5307246</v>
      </c>
      <c r="V812">
        <v>14356457</v>
      </c>
      <c r="X812">
        <v>13058115</v>
      </c>
      <c r="Z812">
        <v>1298342</v>
      </c>
    </row>
    <row r="813" spans="2:26" hidden="1" x14ac:dyDescent="0.35">
      <c r="B813" t="s">
        <v>47</v>
      </c>
      <c r="C813" t="s">
        <v>48</v>
      </c>
      <c r="D813" s="1">
        <v>45139</v>
      </c>
      <c r="E813" t="s">
        <v>34</v>
      </c>
      <c r="F813" t="s">
        <v>33</v>
      </c>
      <c r="G813" t="s">
        <v>34</v>
      </c>
      <c r="H813">
        <v>136850</v>
      </c>
      <c r="J813">
        <v>34948</v>
      </c>
      <c r="L813">
        <v>171798</v>
      </c>
      <c r="N813">
        <v>140177</v>
      </c>
      <c r="P813">
        <v>8614</v>
      </c>
      <c r="R813">
        <v>148791</v>
      </c>
      <c r="T813">
        <v>5323417</v>
      </c>
      <c r="V813">
        <v>14397473</v>
      </c>
      <c r="X813">
        <v>13097920</v>
      </c>
      <c r="Z813">
        <v>1299553</v>
      </c>
    </row>
    <row r="814" spans="2:26" hidden="1" x14ac:dyDescent="0.35">
      <c r="B814" t="s">
        <v>47</v>
      </c>
      <c r="C814" t="s">
        <v>48</v>
      </c>
      <c r="D814" s="1">
        <v>45170</v>
      </c>
      <c r="E814" t="s">
        <v>34</v>
      </c>
      <c r="F814" t="s">
        <v>35</v>
      </c>
      <c r="G814" t="s">
        <v>32</v>
      </c>
      <c r="H814">
        <v>126223</v>
      </c>
      <c r="J814">
        <v>32200</v>
      </c>
      <c r="L814">
        <v>158423</v>
      </c>
      <c r="N814">
        <v>122081</v>
      </c>
      <c r="P814">
        <v>7783</v>
      </c>
      <c r="R814">
        <v>129864</v>
      </c>
      <c r="T814">
        <v>5229561</v>
      </c>
      <c r="V814">
        <v>14103833</v>
      </c>
      <c r="X814">
        <v>12818626</v>
      </c>
      <c r="Z814">
        <v>1285207</v>
      </c>
    </row>
    <row r="815" spans="2:26" hidden="1" x14ac:dyDescent="0.35">
      <c r="B815" t="s">
        <v>47</v>
      </c>
      <c r="C815" t="s">
        <v>48</v>
      </c>
      <c r="D815" s="1">
        <v>45170</v>
      </c>
      <c r="E815" t="s">
        <v>34</v>
      </c>
      <c r="F815" t="s">
        <v>33</v>
      </c>
      <c r="G815" t="s">
        <v>34</v>
      </c>
      <c r="H815">
        <v>126223</v>
      </c>
      <c r="J815">
        <v>32200</v>
      </c>
      <c r="L815">
        <v>158423</v>
      </c>
      <c r="N815">
        <v>122081</v>
      </c>
      <c r="P815">
        <v>7783</v>
      </c>
      <c r="R815">
        <v>129864</v>
      </c>
      <c r="T815">
        <v>5274445</v>
      </c>
      <c r="V815">
        <v>14219930</v>
      </c>
      <c r="X815">
        <v>12929618</v>
      </c>
      <c r="Z815">
        <v>1290312</v>
      </c>
    </row>
    <row r="816" spans="2:26" hidden="1" x14ac:dyDescent="0.35">
      <c r="B816" t="s">
        <v>47</v>
      </c>
      <c r="C816" t="s">
        <v>48</v>
      </c>
      <c r="D816" s="1">
        <v>45200</v>
      </c>
      <c r="E816" t="s">
        <v>34</v>
      </c>
      <c r="F816" t="s">
        <v>35</v>
      </c>
      <c r="G816" t="s">
        <v>32</v>
      </c>
      <c r="H816">
        <v>137502</v>
      </c>
      <c r="J816">
        <v>59074</v>
      </c>
      <c r="L816">
        <v>196576</v>
      </c>
      <c r="N816">
        <v>135216</v>
      </c>
      <c r="P816">
        <v>8754</v>
      </c>
      <c r="R816">
        <v>143970</v>
      </c>
      <c r="T816">
        <v>5202801</v>
      </c>
      <c r="V816">
        <v>14008964</v>
      </c>
      <c r="X816">
        <v>12727660</v>
      </c>
      <c r="Z816">
        <v>1281304</v>
      </c>
    </row>
    <row r="817" spans="2:27" hidden="1" x14ac:dyDescent="0.35">
      <c r="B817" t="s">
        <v>47</v>
      </c>
      <c r="C817" t="s">
        <v>48</v>
      </c>
      <c r="D817" s="1">
        <v>45200</v>
      </c>
      <c r="E817" t="s">
        <v>34</v>
      </c>
      <c r="F817" t="s">
        <v>33</v>
      </c>
      <c r="G817" t="s">
        <v>34</v>
      </c>
      <c r="H817">
        <v>137502</v>
      </c>
      <c r="J817">
        <v>59074</v>
      </c>
      <c r="L817">
        <v>196576</v>
      </c>
      <c r="N817">
        <v>135216</v>
      </c>
      <c r="P817">
        <v>8754</v>
      </c>
      <c r="R817">
        <v>143970</v>
      </c>
      <c r="T817">
        <v>5232314</v>
      </c>
      <c r="V817">
        <v>14085764</v>
      </c>
      <c r="X817">
        <v>12800850</v>
      </c>
      <c r="Z817">
        <v>1284914</v>
      </c>
    </row>
    <row r="818" spans="2:27" hidden="1" x14ac:dyDescent="0.35">
      <c r="B818" t="s">
        <v>47</v>
      </c>
      <c r="C818" t="s">
        <v>48</v>
      </c>
      <c r="D818" s="1">
        <v>45231</v>
      </c>
      <c r="E818" t="s">
        <v>34</v>
      </c>
      <c r="F818" t="s">
        <v>35</v>
      </c>
      <c r="G818" t="s">
        <v>32</v>
      </c>
      <c r="H818">
        <v>98332</v>
      </c>
      <c r="J818">
        <v>135879</v>
      </c>
      <c r="L818">
        <v>234211</v>
      </c>
      <c r="N818">
        <v>125846</v>
      </c>
      <c r="P818">
        <v>6615</v>
      </c>
      <c r="R818">
        <v>132461</v>
      </c>
      <c r="T818">
        <v>5157881</v>
      </c>
      <c r="V818">
        <v>13852804</v>
      </c>
      <c r="X818">
        <v>12577134</v>
      </c>
      <c r="Z818">
        <v>1275670</v>
      </c>
    </row>
    <row r="819" spans="2:27" hidden="1" x14ac:dyDescent="0.35">
      <c r="B819" t="s">
        <v>47</v>
      </c>
      <c r="C819" t="s">
        <v>48</v>
      </c>
      <c r="D819" s="1">
        <v>45231</v>
      </c>
      <c r="E819" t="s">
        <v>34</v>
      </c>
      <c r="F819" t="s">
        <v>33</v>
      </c>
      <c r="G819" t="s">
        <v>34</v>
      </c>
      <c r="H819">
        <v>98332</v>
      </c>
      <c r="J819">
        <v>135879</v>
      </c>
      <c r="L819">
        <v>234211</v>
      </c>
      <c r="N819">
        <v>125846</v>
      </c>
      <c r="P819">
        <v>6615</v>
      </c>
      <c r="R819">
        <v>132461</v>
      </c>
      <c r="T819">
        <v>5203103</v>
      </c>
      <c r="V819">
        <v>13976686</v>
      </c>
      <c r="X819">
        <v>12695246</v>
      </c>
      <c r="Z819">
        <v>1281440</v>
      </c>
    </row>
    <row r="820" spans="2:27" hidden="1" x14ac:dyDescent="0.35">
      <c r="B820" t="s">
        <v>47</v>
      </c>
      <c r="C820" t="s">
        <v>48</v>
      </c>
      <c r="D820" s="1">
        <v>45261</v>
      </c>
      <c r="E820" t="s">
        <v>34</v>
      </c>
      <c r="F820" t="s">
        <v>35</v>
      </c>
      <c r="G820" t="s">
        <v>32</v>
      </c>
      <c r="H820">
        <v>100580</v>
      </c>
      <c r="J820">
        <v>171193</v>
      </c>
      <c r="L820">
        <v>271773</v>
      </c>
      <c r="N820">
        <v>141125</v>
      </c>
      <c r="P820">
        <v>7791</v>
      </c>
      <c r="R820">
        <v>148916</v>
      </c>
      <c r="T820">
        <v>5142279</v>
      </c>
      <c r="V820">
        <v>13789507</v>
      </c>
      <c r="X820">
        <v>12517306</v>
      </c>
      <c r="Z820">
        <v>1272201</v>
      </c>
    </row>
    <row r="821" spans="2:27" hidden="1" x14ac:dyDescent="0.35">
      <c r="B821" t="s">
        <v>47</v>
      </c>
      <c r="C821" t="s">
        <v>48</v>
      </c>
      <c r="D821" s="1">
        <v>45261</v>
      </c>
      <c r="E821" t="s">
        <v>34</v>
      </c>
      <c r="F821" t="s">
        <v>33</v>
      </c>
      <c r="G821" t="s">
        <v>34</v>
      </c>
      <c r="H821">
        <v>100580</v>
      </c>
      <c r="J821">
        <v>171193</v>
      </c>
      <c r="L821">
        <v>271773</v>
      </c>
      <c r="N821">
        <v>141125</v>
      </c>
      <c r="P821">
        <v>7791</v>
      </c>
      <c r="R821">
        <v>148916</v>
      </c>
      <c r="T821">
        <v>5173149</v>
      </c>
      <c r="V821">
        <v>13805628</v>
      </c>
      <c r="X821">
        <v>12529315</v>
      </c>
      <c r="Z821">
        <v>1276313</v>
      </c>
    </row>
    <row r="822" spans="2:27" hidden="1" x14ac:dyDescent="0.35">
      <c r="B822" t="s">
        <v>47</v>
      </c>
      <c r="C822" t="s">
        <v>48</v>
      </c>
      <c r="D822" s="1">
        <v>45292</v>
      </c>
      <c r="E822" t="s">
        <v>34</v>
      </c>
      <c r="F822" t="s">
        <v>35</v>
      </c>
      <c r="G822" t="s">
        <v>32</v>
      </c>
      <c r="H822">
        <v>138543</v>
      </c>
      <c r="J822">
        <v>145185</v>
      </c>
      <c r="L822">
        <v>283728</v>
      </c>
      <c r="N822">
        <v>194026</v>
      </c>
      <c r="P822">
        <v>10447</v>
      </c>
      <c r="R822">
        <v>204473</v>
      </c>
      <c r="T822">
        <v>5122044</v>
      </c>
      <c r="V822">
        <v>13716259</v>
      </c>
      <c r="X822">
        <v>12456744</v>
      </c>
      <c r="Z822">
        <v>1259515</v>
      </c>
    </row>
    <row r="823" spans="2:27" hidden="1" x14ac:dyDescent="0.35">
      <c r="B823" t="s">
        <v>47</v>
      </c>
      <c r="C823" t="s">
        <v>48</v>
      </c>
      <c r="D823" s="1">
        <v>45292</v>
      </c>
      <c r="E823" t="s">
        <v>34</v>
      </c>
      <c r="F823" t="s">
        <v>33</v>
      </c>
      <c r="G823" t="s">
        <v>34</v>
      </c>
      <c r="H823">
        <v>138543</v>
      </c>
      <c r="J823">
        <v>145185</v>
      </c>
      <c r="L823">
        <v>283728</v>
      </c>
      <c r="N823">
        <v>194026</v>
      </c>
      <c r="P823">
        <v>10447</v>
      </c>
      <c r="R823">
        <v>204473</v>
      </c>
      <c r="T823">
        <v>5166271</v>
      </c>
      <c r="V823">
        <v>13836944</v>
      </c>
      <c r="X823">
        <v>12570996</v>
      </c>
      <c r="Z823">
        <v>1265948</v>
      </c>
      <c r="AA823" t="s">
        <v>53</v>
      </c>
    </row>
    <row r="824" spans="2:27" hidden="1" x14ac:dyDescent="0.35">
      <c r="B824" t="s">
        <v>47</v>
      </c>
      <c r="C824" t="s">
        <v>48</v>
      </c>
      <c r="D824" s="1">
        <v>45323</v>
      </c>
      <c r="E824" t="s">
        <v>34</v>
      </c>
      <c r="F824" t="s">
        <v>35</v>
      </c>
      <c r="G824" t="s">
        <v>32</v>
      </c>
      <c r="H824">
        <v>126965</v>
      </c>
      <c r="J824">
        <v>92946</v>
      </c>
      <c r="L824">
        <v>219911</v>
      </c>
      <c r="N824">
        <v>188922</v>
      </c>
      <c r="P824">
        <v>11471</v>
      </c>
      <c r="R824">
        <v>200393</v>
      </c>
      <c r="T824">
        <v>5113532</v>
      </c>
      <c r="V824">
        <v>13690809</v>
      </c>
      <c r="X824">
        <v>12434139</v>
      </c>
      <c r="Z824">
        <v>1256670</v>
      </c>
      <c r="AA824" t="s">
        <v>53</v>
      </c>
    </row>
    <row r="825" spans="2:27" hidden="1" x14ac:dyDescent="0.35">
      <c r="B825" t="s">
        <v>47</v>
      </c>
      <c r="C825" t="s">
        <v>48</v>
      </c>
      <c r="D825" s="1">
        <v>45323</v>
      </c>
      <c r="E825" t="s">
        <v>34</v>
      </c>
      <c r="F825" t="s">
        <v>33</v>
      </c>
      <c r="G825" t="s">
        <v>34</v>
      </c>
      <c r="H825">
        <v>126965</v>
      </c>
      <c r="J825">
        <v>92946</v>
      </c>
      <c r="L825">
        <v>219911</v>
      </c>
      <c r="N825">
        <v>188922</v>
      </c>
      <c r="P825">
        <v>11471</v>
      </c>
      <c r="R825">
        <v>200393</v>
      </c>
      <c r="T825">
        <v>5166194</v>
      </c>
      <c r="V825">
        <v>13839566</v>
      </c>
      <c r="X825">
        <v>12575627</v>
      </c>
      <c r="Z825">
        <v>1263939</v>
      </c>
      <c r="AA825" t="s">
        <v>53</v>
      </c>
    </row>
    <row r="826" spans="2:27" hidden="1" x14ac:dyDescent="0.35">
      <c r="B826" t="s">
        <v>47</v>
      </c>
      <c r="C826" t="s">
        <v>48</v>
      </c>
      <c r="D826" s="1">
        <v>45352</v>
      </c>
      <c r="E826" t="s">
        <v>34</v>
      </c>
      <c r="F826" t="s">
        <v>35</v>
      </c>
      <c r="G826" t="s">
        <v>32</v>
      </c>
      <c r="H826">
        <v>132255</v>
      </c>
      <c r="J826">
        <v>90048</v>
      </c>
      <c r="L826">
        <v>222303</v>
      </c>
      <c r="N826">
        <v>204030</v>
      </c>
      <c r="P826">
        <v>12079</v>
      </c>
      <c r="R826">
        <v>216109</v>
      </c>
      <c r="T826">
        <v>5113279</v>
      </c>
      <c r="V826">
        <v>13695057</v>
      </c>
      <c r="X826">
        <v>12439804</v>
      </c>
      <c r="Z826">
        <v>1255253</v>
      </c>
      <c r="AA826" t="s">
        <v>53</v>
      </c>
    </row>
    <row r="827" spans="2:27" hidden="1" x14ac:dyDescent="0.35">
      <c r="B827" t="s">
        <v>54</v>
      </c>
      <c r="C827" t="s">
        <v>55</v>
      </c>
      <c r="D827" s="1">
        <v>41518</v>
      </c>
      <c r="E827" t="s">
        <v>34</v>
      </c>
      <c r="F827" t="s">
        <v>33</v>
      </c>
      <c r="G827" t="s">
        <v>34</v>
      </c>
      <c r="V827">
        <v>783420</v>
      </c>
    </row>
    <row r="828" spans="2:27" hidden="1" x14ac:dyDescent="0.35">
      <c r="B828" t="s">
        <v>54</v>
      </c>
      <c r="C828" t="s">
        <v>55</v>
      </c>
      <c r="D828" s="1">
        <v>42887</v>
      </c>
      <c r="E828" t="s">
        <v>34</v>
      </c>
      <c r="F828" t="s">
        <v>35</v>
      </c>
      <c r="G828" t="s">
        <v>32</v>
      </c>
      <c r="H828">
        <v>18278</v>
      </c>
      <c r="J828">
        <v>1738</v>
      </c>
      <c r="L828">
        <v>20016</v>
      </c>
      <c r="N828">
        <v>15926</v>
      </c>
      <c r="P828">
        <v>217</v>
      </c>
      <c r="R828">
        <v>16143</v>
      </c>
      <c r="T828">
        <v>628764</v>
      </c>
      <c r="V828">
        <v>1419415</v>
      </c>
      <c r="X828">
        <v>1288167</v>
      </c>
      <c r="Z828">
        <v>131248</v>
      </c>
    </row>
    <row r="829" spans="2:27" hidden="1" x14ac:dyDescent="0.35">
      <c r="B829" t="s">
        <v>54</v>
      </c>
      <c r="C829" t="s">
        <v>55</v>
      </c>
      <c r="D829" s="1">
        <v>42887</v>
      </c>
      <c r="E829" t="s">
        <v>34</v>
      </c>
      <c r="F829" t="s">
        <v>33</v>
      </c>
      <c r="G829" t="s">
        <v>34</v>
      </c>
      <c r="H829">
        <v>18278</v>
      </c>
      <c r="J829">
        <v>1738</v>
      </c>
      <c r="L829">
        <v>20016</v>
      </c>
      <c r="N829">
        <v>15926</v>
      </c>
      <c r="P829">
        <v>217</v>
      </c>
      <c r="R829">
        <v>16143</v>
      </c>
      <c r="T829">
        <v>628764</v>
      </c>
      <c r="V829">
        <v>1419415</v>
      </c>
      <c r="X829">
        <v>1288167</v>
      </c>
      <c r="Z829">
        <v>131248</v>
      </c>
    </row>
    <row r="830" spans="2:27" hidden="1" x14ac:dyDescent="0.35">
      <c r="B830" t="s">
        <v>54</v>
      </c>
      <c r="C830" t="s">
        <v>55</v>
      </c>
      <c r="D830" s="1">
        <v>42917</v>
      </c>
      <c r="E830" t="s">
        <v>34</v>
      </c>
      <c r="F830" t="s">
        <v>35</v>
      </c>
      <c r="G830" t="s">
        <v>32</v>
      </c>
      <c r="H830">
        <v>17469</v>
      </c>
      <c r="J830">
        <v>1629</v>
      </c>
      <c r="L830">
        <v>19098</v>
      </c>
      <c r="N830">
        <v>15363</v>
      </c>
      <c r="P830">
        <v>215</v>
      </c>
      <c r="R830">
        <v>15578</v>
      </c>
      <c r="T830">
        <v>624159</v>
      </c>
      <c r="V830">
        <v>1415488</v>
      </c>
      <c r="X830">
        <v>1284323</v>
      </c>
      <c r="Z830">
        <v>131165</v>
      </c>
    </row>
    <row r="831" spans="2:27" hidden="1" x14ac:dyDescent="0.35">
      <c r="B831" t="s">
        <v>54</v>
      </c>
      <c r="C831" t="s">
        <v>55</v>
      </c>
      <c r="D831" s="1">
        <v>42917</v>
      </c>
      <c r="E831" t="s">
        <v>34</v>
      </c>
      <c r="F831" t="s">
        <v>33</v>
      </c>
      <c r="G831" t="s">
        <v>34</v>
      </c>
      <c r="H831">
        <v>17469</v>
      </c>
      <c r="J831">
        <v>1629</v>
      </c>
      <c r="L831">
        <v>19098</v>
      </c>
      <c r="N831">
        <v>15363</v>
      </c>
      <c r="P831">
        <v>215</v>
      </c>
      <c r="R831">
        <v>15578</v>
      </c>
      <c r="T831">
        <v>624159</v>
      </c>
      <c r="V831">
        <v>1415488</v>
      </c>
      <c r="X831">
        <v>1284323</v>
      </c>
      <c r="Z831">
        <v>131165</v>
      </c>
    </row>
    <row r="832" spans="2:27" hidden="1" x14ac:dyDescent="0.35">
      <c r="B832" t="s">
        <v>54</v>
      </c>
      <c r="C832" t="s">
        <v>55</v>
      </c>
      <c r="D832" s="1">
        <v>42948</v>
      </c>
      <c r="E832" t="s">
        <v>34</v>
      </c>
      <c r="F832" t="s">
        <v>35</v>
      </c>
      <c r="G832" t="s">
        <v>32</v>
      </c>
      <c r="H832">
        <v>21298</v>
      </c>
      <c r="J832">
        <v>1754</v>
      </c>
      <c r="L832">
        <v>23052</v>
      </c>
      <c r="N832">
        <v>19010</v>
      </c>
      <c r="P832">
        <v>320</v>
      </c>
      <c r="R832">
        <v>19330</v>
      </c>
      <c r="T832">
        <v>625230</v>
      </c>
      <c r="V832">
        <v>1421240</v>
      </c>
      <c r="X832">
        <v>1288647</v>
      </c>
      <c r="Z832">
        <v>132593</v>
      </c>
      <c r="AA832" t="s">
        <v>53</v>
      </c>
    </row>
    <row r="833" spans="2:27" hidden="1" x14ac:dyDescent="0.35">
      <c r="B833" t="s">
        <v>54</v>
      </c>
      <c r="C833" t="s">
        <v>55</v>
      </c>
      <c r="D833" s="1">
        <v>42948</v>
      </c>
      <c r="E833" t="s">
        <v>34</v>
      </c>
      <c r="F833" t="s">
        <v>33</v>
      </c>
      <c r="G833" t="s">
        <v>34</v>
      </c>
      <c r="H833">
        <v>21298</v>
      </c>
      <c r="J833">
        <v>1754</v>
      </c>
      <c r="L833">
        <v>23052</v>
      </c>
      <c r="N833">
        <v>19010</v>
      </c>
      <c r="P833">
        <v>320</v>
      </c>
      <c r="R833">
        <v>19330</v>
      </c>
      <c r="T833">
        <v>625230</v>
      </c>
      <c r="V833">
        <v>1421240</v>
      </c>
      <c r="X833">
        <v>1288647</v>
      </c>
      <c r="Z833">
        <v>132593</v>
      </c>
      <c r="AA833" t="s">
        <v>53</v>
      </c>
    </row>
    <row r="834" spans="2:27" hidden="1" x14ac:dyDescent="0.35">
      <c r="B834" t="s">
        <v>54</v>
      </c>
      <c r="C834" t="s">
        <v>55</v>
      </c>
      <c r="D834" s="1">
        <v>42979</v>
      </c>
      <c r="E834" t="s">
        <v>34</v>
      </c>
      <c r="F834" t="s">
        <v>35</v>
      </c>
      <c r="G834" t="s">
        <v>32</v>
      </c>
      <c r="H834">
        <v>19244</v>
      </c>
      <c r="J834">
        <v>1314</v>
      </c>
      <c r="L834">
        <v>20558</v>
      </c>
      <c r="N834">
        <v>16878</v>
      </c>
      <c r="P834">
        <v>236</v>
      </c>
      <c r="R834">
        <v>17114</v>
      </c>
      <c r="T834">
        <v>620706</v>
      </c>
      <c r="V834">
        <v>1416111</v>
      </c>
      <c r="X834">
        <v>1284785</v>
      </c>
      <c r="Z834">
        <v>131326</v>
      </c>
      <c r="AA834" t="s">
        <v>53</v>
      </c>
    </row>
    <row r="835" spans="2:27" hidden="1" x14ac:dyDescent="0.35">
      <c r="B835" t="s">
        <v>54</v>
      </c>
      <c r="C835" t="s">
        <v>55</v>
      </c>
      <c r="D835" s="1">
        <v>42979</v>
      </c>
      <c r="E835" t="s">
        <v>34</v>
      </c>
      <c r="F835" t="s">
        <v>33</v>
      </c>
      <c r="G835" t="s">
        <v>34</v>
      </c>
      <c r="H835">
        <v>19244</v>
      </c>
      <c r="J835">
        <v>1314</v>
      </c>
      <c r="L835">
        <v>20558</v>
      </c>
      <c r="N835">
        <v>16878</v>
      </c>
      <c r="P835">
        <v>236</v>
      </c>
      <c r="R835">
        <v>17114</v>
      </c>
      <c r="T835">
        <v>620706</v>
      </c>
      <c r="V835">
        <v>1416111</v>
      </c>
      <c r="X835">
        <v>1284785</v>
      </c>
      <c r="Z835">
        <v>131326</v>
      </c>
    </row>
    <row r="836" spans="2:27" hidden="1" x14ac:dyDescent="0.35">
      <c r="B836" t="s">
        <v>54</v>
      </c>
      <c r="C836" t="s">
        <v>55</v>
      </c>
      <c r="D836" s="1">
        <v>43009</v>
      </c>
      <c r="E836" t="s">
        <v>34</v>
      </c>
      <c r="F836" t="s">
        <v>35</v>
      </c>
      <c r="G836" t="s">
        <v>32</v>
      </c>
      <c r="H836">
        <v>21799</v>
      </c>
      <c r="J836">
        <v>1235</v>
      </c>
      <c r="L836">
        <v>23034</v>
      </c>
      <c r="N836">
        <v>18512</v>
      </c>
      <c r="P836">
        <v>314</v>
      </c>
      <c r="R836">
        <v>18826</v>
      </c>
      <c r="T836">
        <v>614334</v>
      </c>
      <c r="V836">
        <v>1378140</v>
      </c>
      <c r="X836">
        <v>1248396</v>
      </c>
      <c r="Z836">
        <v>129744</v>
      </c>
    </row>
    <row r="837" spans="2:27" hidden="1" x14ac:dyDescent="0.35">
      <c r="B837" t="s">
        <v>54</v>
      </c>
      <c r="C837" t="s">
        <v>55</v>
      </c>
      <c r="D837" s="1">
        <v>43009</v>
      </c>
      <c r="E837" t="s">
        <v>34</v>
      </c>
      <c r="F837" t="s">
        <v>33</v>
      </c>
      <c r="G837" t="s">
        <v>34</v>
      </c>
      <c r="H837">
        <v>21799</v>
      </c>
      <c r="J837">
        <v>1235</v>
      </c>
      <c r="L837">
        <v>23034</v>
      </c>
      <c r="N837">
        <v>18512</v>
      </c>
      <c r="P837">
        <v>314</v>
      </c>
      <c r="R837">
        <v>18826</v>
      </c>
      <c r="T837">
        <v>614334</v>
      </c>
      <c r="V837">
        <v>1378140</v>
      </c>
      <c r="X837">
        <v>1248396</v>
      </c>
      <c r="Z837">
        <v>129744</v>
      </c>
    </row>
    <row r="838" spans="2:27" hidden="1" x14ac:dyDescent="0.35">
      <c r="B838" t="s">
        <v>54</v>
      </c>
      <c r="C838" t="s">
        <v>55</v>
      </c>
      <c r="D838" s="1">
        <v>43040</v>
      </c>
      <c r="E838" t="s">
        <v>34</v>
      </c>
      <c r="F838" t="s">
        <v>35</v>
      </c>
      <c r="G838" t="s">
        <v>32</v>
      </c>
      <c r="H838">
        <v>30544</v>
      </c>
      <c r="J838">
        <v>8046</v>
      </c>
      <c r="L838">
        <v>38590</v>
      </c>
      <c r="N838">
        <v>22111</v>
      </c>
      <c r="P838">
        <v>340</v>
      </c>
      <c r="R838">
        <v>22451</v>
      </c>
      <c r="T838">
        <v>611762</v>
      </c>
      <c r="V838">
        <v>1372887</v>
      </c>
      <c r="X838">
        <v>1242969</v>
      </c>
      <c r="Z838">
        <v>129918</v>
      </c>
    </row>
    <row r="839" spans="2:27" hidden="1" x14ac:dyDescent="0.35">
      <c r="B839" t="s">
        <v>54</v>
      </c>
      <c r="C839" t="s">
        <v>55</v>
      </c>
      <c r="D839" s="1">
        <v>43040</v>
      </c>
      <c r="E839" t="s">
        <v>34</v>
      </c>
      <c r="F839" t="s">
        <v>33</v>
      </c>
      <c r="G839" t="s">
        <v>34</v>
      </c>
      <c r="H839">
        <v>30544</v>
      </c>
      <c r="J839">
        <v>8046</v>
      </c>
      <c r="L839">
        <v>38590</v>
      </c>
      <c r="N839">
        <v>22111</v>
      </c>
      <c r="P839">
        <v>340</v>
      </c>
      <c r="R839">
        <v>22451</v>
      </c>
      <c r="T839">
        <v>611762</v>
      </c>
      <c r="V839">
        <v>1372887</v>
      </c>
      <c r="X839">
        <v>1242969</v>
      </c>
      <c r="Z839">
        <v>129918</v>
      </c>
    </row>
    <row r="840" spans="2:27" hidden="1" x14ac:dyDescent="0.35">
      <c r="B840" t="s">
        <v>54</v>
      </c>
      <c r="C840" t="s">
        <v>55</v>
      </c>
      <c r="D840" s="1">
        <v>43070</v>
      </c>
      <c r="E840" t="s">
        <v>34</v>
      </c>
      <c r="F840" t="s">
        <v>35</v>
      </c>
      <c r="G840" t="s">
        <v>32</v>
      </c>
      <c r="H840">
        <v>31335</v>
      </c>
      <c r="J840">
        <v>12231</v>
      </c>
      <c r="L840">
        <v>43566</v>
      </c>
      <c r="N840">
        <v>24967</v>
      </c>
      <c r="P840">
        <v>371</v>
      </c>
      <c r="R840">
        <v>25338</v>
      </c>
      <c r="T840">
        <v>609800</v>
      </c>
      <c r="V840">
        <v>1376762</v>
      </c>
      <c r="X840">
        <v>1247005</v>
      </c>
      <c r="Z840">
        <v>129757</v>
      </c>
    </row>
    <row r="841" spans="2:27" hidden="1" x14ac:dyDescent="0.35">
      <c r="B841" t="s">
        <v>54</v>
      </c>
      <c r="C841" t="s">
        <v>55</v>
      </c>
      <c r="D841" s="1">
        <v>43070</v>
      </c>
      <c r="E841" t="s">
        <v>34</v>
      </c>
      <c r="F841" t="s">
        <v>33</v>
      </c>
      <c r="G841" t="s">
        <v>34</v>
      </c>
      <c r="H841">
        <v>31335</v>
      </c>
      <c r="J841">
        <v>12231</v>
      </c>
      <c r="L841">
        <v>43566</v>
      </c>
      <c r="N841">
        <v>24967</v>
      </c>
      <c r="P841">
        <v>371</v>
      </c>
      <c r="R841">
        <v>25338</v>
      </c>
      <c r="T841">
        <v>609800</v>
      </c>
      <c r="V841">
        <v>1376762</v>
      </c>
      <c r="X841">
        <v>1247005</v>
      </c>
      <c r="Z841">
        <v>129757</v>
      </c>
    </row>
    <row r="842" spans="2:27" hidden="1" x14ac:dyDescent="0.35">
      <c r="B842" t="s">
        <v>54</v>
      </c>
      <c r="C842" t="s">
        <v>55</v>
      </c>
      <c r="D842" s="1">
        <v>43101</v>
      </c>
      <c r="E842" t="s">
        <v>34</v>
      </c>
      <c r="F842" t="s">
        <v>35</v>
      </c>
      <c r="G842" t="s">
        <v>32</v>
      </c>
      <c r="H842">
        <v>29728</v>
      </c>
      <c r="J842">
        <v>4366</v>
      </c>
      <c r="L842">
        <v>34094</v>
      </c>
      <c r="N842">
        <v>23237</v>
      </c>
      <c r="P842">
        <v>411</v>
      </c>
      <c r="R842">
        <v>23648</v>
      </c>
      <c r="T842">
        <v>608056</v>
      </c>
      <c r="V842">
        <v>1362702</v>
      </c>
      <c r="X842">
        <v>1233907</v>
      </c>
      <c r="Z842">
        <v>128795</v>
      </c>
    </row>
    <row r="843" spans="2:27" hidden="1" x14ac:dyDescent="0.35">
      <c r="B843" t="s">
        <v>54</v>
      </c>
      <c r="C843" t="s">
        <v>55</v>
      </c>
      <c r="D843" s="1">
        <v>43101</v>
      </c>
      <c r="E843" t="s">
        <v>34</v>
      </c>
      <c r="F843" t="s">
        <v>33</v>
      </c>
      <c r="G843" t="s">
        <v>34</v>
      </c>
      <c r="H843">
        <v>29728</v>
      </c>
      <c r="J843">
        <v>4366</v>
      </c>
      <c r="L843">
        <v>34094</v>
      </c>
      <c r="N843">
        <v>23237</v>
      </c>
      <c r="P843">
        <v>411</v>
      </c>
      <c r="R843">
        <v>23648</v>
      </c>
      <c r="T843">
        <v>608056</v>
      </c>
      <c r="V843">
        <v>1362702</v>
      </c>
      <c r="X843">
        <v>1233907</v>
      </c>
      <c r="Z843">
        <v>128795</v>
      </c>
    </row>
    <row r="844" spans="2:27" hidden="1" x14ac:dyDescent="0.35">
      <c r="B844" t="s">
        <v>54</v>
      </c>
      <c r="C844" t="s">
        <v>55</v>
      </c>
      <c r="D844" s="1">
        <v>43132</v>
      </c>
      <c r="E844" t="s">
        <v>34</v>
      </c>
      <c r="F844" t="s">
        <v>35</v>
      </c>
      <c r="G844" t="s">
        <v>32</v>
      </c>
      <c r="H844">
        <v>23227</v>
      </c>
      <c r="J844">
        <v>1351</v>
      </c>
      <c r="L844">
        <v>24578</v>
      </c>
      <c r="N844">
        <v>18760</v>
      </c>
      <c r="P844">
        <v>356</v>
      </c>
      <c r="R844">
        <v>19116</v>
      </c>
      <c r="T844">
        <v>607026</v>
      </c>
      <c r="V844">
        <v>1359670</v>
      </c>
      <c r="X844">
        <v>1226555</v>
      </c>
      <c r="Z844">
        <v>133115</v>
      </c>
    </row>
    <row r="845" spans="2:27" hidden="1" x14ac:dyDescent="0.35">
      <c r="B845" t="s">
        <v>54</v>
      </c>
      <c r="C845" t="s">
        <v>55</v>
      </c>
      <c r="D845" s="1">
        <v>43132</v>
      </c>
      <c r="E845" t="s">
        <v>34</v>
      </c>
      <c r="F845" t="s">
        <v>33</v>
      </c>
      <c r="G845" t="s">
        <v>34</v>
      </c>
      <c r="H845">
        <v>23227</v>
      </c>
      <c r="J845">
        <v>1351</v>
      </c>
      <c r="L845">
        <v>24578</v>
      </c>
      <c r="N845">
        <v>18760</v>
      </c>
      <c r="P845">
        <v>356</v>
      </c>
      <c r="R845">
        <v>19116</v>
      </c>
      <c r="T845">
        <v>607026</v>
      </c>
      <c r="V845">
        <v>1359670</v>
      </c>
      <c r="X845">
        <v>1226555</v>
      </c>
      <c r="Z845">
        <v>133115</v>
      </c>
    </row>
    <row r="846" spans="2:27" hidden="1" x14ac:dyDescent="0.35">
      <c r="B846" t="s">
        <v>54</v>
      </c>
      <c r="C846" t="s">
        <v>55</v>
      </c>
      <c r="D846" s="1">
        <v>43160</v>
      </c>
      <c r="E846" t="s">
        <v>34</v>
      </c>
      <c r="F846" t="s">
        <v>35</v>
      </c>
      <c r="G846" t="s">
        <v>32</v>
      </c>
      <c r="H846">
        <v>24682</v>
      </c>
      <c r="J846">
        <v>1418</v>
      </c>
      <c r="L846">
        <v>26100</v>
      </c>
      <c r="N846">
        <v>20567</v>
      </c>
      <c r="P846">
        <v>376</v>
      </c>
      <c r="R846">
        <v>20943</v>
      </c>
      <c r="T846">
        <v>603635</v>
      </c>
      <c r="V846">
        <v>1355620</v>
      </c>
      <c r="X846">
        <v>1221133</v>
      </c>
      <c r="Z846">
        <v>134487</v>
      </c>
    </row>
    <row r="847" spans="2:27" hidden="1" x14ac:dyDescent="0.35">
      <c r="B847" t="s">
        <v>54</v>
      </c>
      <c r="C847" t="s">
        <v>55</v>
      </c>
      <c r="D847" s="1">
        <v>43160</v>
      </c>
      <c r="E847" t="s">
        <v>34</v>
      </c>
      <c r="F847" t="s">
        <v>33</v>
      </c>
      <c r="G847" t="s">
        <v>34</v>
      </c>
      <c r="H847">
        <v>24682</v>
      </c>
      <c r="J847">
        <v>1418</v>
      </c>
      <c r="L847">
        <v>26100</v>
      </c>
      <c r="N847">
        <v>20567</v>
      </c>
      <c r="P847">
        <v>376</v>
      </c>
      <c r="R847">
        <v>20943</v>
      </c>
      <c r="T847">
        <v>603635</v>
      </c>
      <c r="V847">
        <v>1355620</v>
      </c>
      <c r="X847">
        <v>1221133</v>
      </c>
      <c r="Z847">
        <v>134487</v>
      </c>
    </row>
    <row r="848" spans="2:27" hidden="1" x14ac:dyDescent="0.35">
      <c r="B848" t="s">
        <v>54</v>
      </c>
      <c r="C848" t="s">
        <v>55</v>
      </c>
      <c r="D848" s="1">
        <v>43191</v>
      </c>
      <c r="E848" t="s">
        <v>34</v>
      </c>
      <c r="F848" t="s">
        <v>35</v>
      </c>
      <c r="G848" t="s">
        <v>32</v>
      </c>
      <c r="H848">
        <v>23379</v>
      </c>
      <c r="J848">
        <v>1412</v>
      </c>
      <c r="L848">
        <v>24791</v>
      </c>
      <c r="N848">
        <v>19435</v>
      </c>
      <c r="P848">
        <v>354</v>
      </c>
      <c r="R848">
        <v>19789</v>
      </c>
      <c r="T848">
        <v>599720</v>
      </c>
      <c r="V848">
        <v>1342889</v>
      </c>
      <c r="X848">
        <v>1207650</v>
      </c>
      <c r="Z848">
        <v>135239</v>
      </c>
    </row>
    <row r="849" spans="2:26" hidden="1" x14ac:dyDescent="0.35">
      <c r="B849" t="s">
        <v>54</v>
      </c>
      <c r="C849" t="s">
        <v>55</v>
      </c>
      <c r="D849" s="1">
        <v>43191</v>
      </c>
      <c r="E849" t="s">
        <v>34</v>
      </c>
      <c r="F849" t="s">
        <v>33</v>
      </c>
      <c r="G849" t="s">
        <v>34</v>
      </c>
      <c r="H849">
        <v>23379</v>
      </c>
      <c r="J849">
        <v>1412</v>
      </c>
      <c r="L849">
        <v>24791</v>
      </c>
      <c r="N849">
        <v>19435</v>
      </c>
      <c r="P849">
        <v>354</v>
      </c>
      <c r="R849">
        <v>19789</v>
      </c>
      <c r="T849">
        <v>599720</v>
      </c>
      <c r="V849">
        <v>1342889</v>
      </c>
      <c r="X849">
        <v>1207650</v>
      </c>
      <c r="Z849">
        <v>135239</v>
      </c>
    </row>
    <row r="850" spans="2:26" hidden="1" x14ac:dyDescent="0.35">
      <c r="B850" t="s">
        <v>54</v>
      </c>
      <c r="C850" t="s">
        <v>55</v>
      </c>
      <c r="D850" s="1">
        <v>43221</v>
      </c>
      <c r="E850" t="s">
        <v>34</v>
      </c>
      <c r="F850" t="s">
        <v>35</v>
      </c>
      <c r="G850" t="s">
        <v>32</v>
      </c>
      <c r="H850">
        <v>22969</v>
      </c>
      <c r="J850">
        <v>1455</v>
      </c>
      <c r="L850">
        <v>24424</v>
      </c>
      <c r="N850">
        <v>19162</v>
      </c>
      <c r="P850">
        <v>400</v>
      </c>
      <c r="R850">
        <v>19562</v>
      </c>
      <c r="T850">
        <v>597480</v>
      </c>
      <c r="V850">
        <v>1341583</v>
      </c>
      <c r="X850">
        <v>1206514</v>
      </c>
      <c r="Z850">
        <v>135069</v>
      </c>
    </row>
    <row r="851" spans="2:26" hidden="1" x14ac:dyDescent="0.35">
      <c r="B851" t="s">
        <v>54</v>
      </c>
      <c r="C851" t="s">
        <v>55</v>
      </c>
      <c r="D851" s="1">
        <v>43221</v>
      </c>
      <c r="E851" t="s">
        <v>34</v>
      </c>
      <c r="F851" t="s">
        <v>33</v>
      </c>
      <c r="G851" t="s">
        <v>34</v>
      </c>
      <c r="H851">
        <v>22969</v>
      </c>
      <c r="J851">
        <v>1455</v>
      </c>
      <c r="L851">
        <v>24424</v>
      </c>
      <c r="N851">
        <v>19162</v>
      </c>
      <c r="P851">
        <v>400</v>
      </c>
      <c r="R851">
        <v>19562</v>
      </c>
      <c r="T851">
        <v>597480</v>
      </c>
      <c r="V851">
        <v>1341583</v>
      </c>
      <c r="X851">
        <v>1206514</v>
      </c>
      <c r="Z851">
        <v>135069</v>
      </c>
    </row>
    <row r="852" spans="2:26" hidden="1" x14ac:dyDescent="0.35">
      <c r="B852" t="s">
        <v>54</v>
      </c>
      <c r="C852" t="s">
        <v>55</v>
      </c>
      <c r="D852" s="1">
        <v>43252</v>
      </c>
      <c r="E852" t="s">
        <v>34</v>
      </c>
      <c r="F852" t="s">
        <v>35</v>
      </c>
      <c r="G852" t="s">
        <v>32</v>
      </c>
      <c r="H852">
        <v>21443</v>
      </c>
      <c r="J852">
        <v>1385</v>
      </c>
      <c r="L852">
        <v>22828</v>
      </c>
      <c r="N852">
        <v>17774</v>
      </c>
      <c r="P852">
        <v>327</v>
      </c>
      <c r="R852">
        <v>18101</v>
      </c>
      <c r="T852">
        <v>597752</v>
      </c>
      <c r="V852">
        <v>1345504</v>
      </c>
      <c r="X852">
        <v>1210851</v>
      </c>
      <c r="Z852">
        <v>134653</v>
      </c>
    </row>
    <row r="853" spans="2:26" hidden="1" x14ac:dyDescent="0.35">
      <c r="B853" t="s">
        <v>54</v>
      </c>
      <c r="C853" t="s">
        <v>55</v>
      </c>
      <c r="D853" s="1">
        <v>43252</v>
      </c>
      <c r="E853" t="s">
        <v>34</v>
      </c>
      <c r="F853" t="s">
        <v>33</v>
      </c>
      <c r="G853" t="s">
        <v>34</v>
      </c>
      <c r="H853">
        <v>21443</v>
      </c>
      <c r="J853">
        <v>1385</v>
      </c>
      <c r="L853">
        <v>22828</v>
      </c>
      <c r="N853">
        <v>17774</v>
      </c>
      <c r="P853">
        <v>327</v>
      </c>
      <c r="R853">
        <v>18101</v>
      </c>
      <c r="T853">
        <v>597752</v>
      </c>
      <c r="V853">
        <v>1345504</v>
      </c>
      <c r="X853">
        <v>1210851</v>
      </c>
      <c r="Z853">
        <v>134653</v>
      </c>
    </row>
    <row r="854" spans="2:26" hidden="1" x14ac:dyDescent="0.35">
      <c r="B854" t="s">
        <v>54</v>
      </c>
      <c r="C854" t="s">
        <v>55</v>
      </c>
      <c r="D854" s="1">
        <v>43282</v>
      </c>
      <c r="E854" t="s">
        <v>34</v>
      </c>
      <c r="F854" t="s">
        <v>35</v>
      </c>
      <c r="G854" t="s">
        <v>32</v>
      </c>
      <c r="H854">
        <v>23138</v>
      </c>
      <c r="J854">
        <v>1467</v>
      </c>
      <c r="L854">
        <v>24605</v>
      </c>
      <c r="N854">
        <v>19632</v>
      </c>
      <c r="P854">
        <v>367</v>
      </c>
      <c r="R854">
        <v>19999</v>
      </c>
      <c r="T854">
        <v>597689</v>
      </c>
      <c r="V854">
        <v>1341768</v>
      </c>
      <c r="X854">
        <v>1206017</v>
      </c>
      <c r="Z854">
        <v>135751</v>
      </c>
    </row>
    <row r="855" spans="2:26" hidden="1" x14ac:dyDescent="0.35">
      <c r="B855" t="s">
        <v>54</v>
      </c>
      <c r="C855" t="s">
        <v>55</v>
      </c>
      <c r="D855" s="1">
        <v>43282</v>
      </c>
      <c r="E855" t="s">
        <v>34</v>
      </c>
      <c r="F855" t="s">
        <v>33</v>
      </c>
      <c r="G855" t="s">
        <v>34</v>
      </c>
      <c r="H855">
        <v>23138</v>
      </c>
      <c r="J855">
        <v>1467</v>
      </c>
      <c r="L855">
        <v>24605</v>
      </c>
      <c r="N855">
        <v>19632</v>
      </c>
      <c r="P855">
        <v>367</v>
      </c>
      <c r="R855">
        <v>19999</v>
      </c>
      <c r="T855">
        <v>597689</v>
      </c>
      <c r="V855">
        <v>1341768</v>
      </c>
      <c r="X855">
        <v>1206017</v>
      </c>
      <c r="Z855">
        <v>135751</v>
      </c>
    </row>
    <row r="856" spans="2:26" hidden="1" x14ac:dyDescent="0.35">
      <c r="B856" t="s">
        <v>54</v>
      </c>
      <c r="C856" t="s">
        <v>55</v>
      </c>
      <c r="D856" s="1">
        <v>43313</v>
      </c>
      <c r="E856" t="s">
        <v>34</v>
      </c>
      <c r="F856" t="s">
        <v>35</v>
      </c>
      <c r="G856" t="s">
        <v>32</v>
      </c>
      <c r="H856">
        <v>25349</v>
      </c>
      <c r="J856">
        <v>1588</v>
      </c>
      <c r="L856">
        <v>26937</v>
      </c>
      <c r="N856">
        <v>21745</v>
      </c>
      <c r="P856">
        <v>423</v>
      </c>
      <c r="R856">
        <v>22168</v>
      </c>
      <c r="T856">
        <v>597913</v>
      </c>
      <c r="V856">
        <v>1345880</v>
      </c>
      <c r="X856">
        <v>1210111</v>
      </c>
      <c r="Z856">
        <v>135769</v>
      </c>
    </row>
    <row r="857" spans="2:26" hidden="1" x14ac:dyDescent="0.35">
      <c r="B857" t="s">
        <v>54</v>
      </c>
      <c r="C857" t="s">
        <v>55</v>
      </c>
      <c r="D857" s="1">
        <v>43313</v>
      </c>
      <c r="E857" t="s">
        <v>34</v>
      </c>
      <c r="F857" t="s">
        <v>33</v>
      </c>
      <c r="G857" t="s">
        <v>34</v>
      </c>
      <c r="H857">
        <v>25349</v>
      </c>
      <c r="J857">
        <v>1588</v>
      </c>
      <c r="L857">
        <v>26937</v>
      </c>
      <c r="N857">
        <v>21745</v>
      </c>
      <c r="P857">
        <v>423</v>
      </c>
      <c r="R857">
        <v>22168</v>
      </c>
      <c r="T857">
        <v>597913</v>
      </c>
      <c r="V857">
        <v>1345880</v>
      </c>
      <c r="X857">
        <v>1210111</v>
      </c>
      <c r="Z857">
        <v>135769</v>
      </c>
    </row>
    <row r="858" spans="2:26" hidden="1" x14ac:dyDescent="0.35">
      <c r="B858" t="s">
        <v>54</v>
      </c>
      <c r="C858" t="s">
        <v>55</v>
      </c>
      <c r="D858" s="1">
        <v>43344</v>
      </c>
      <c r="E858" t="s">
        <v>34</v>
      </c>
      <c r="F858" t="s">
        <v>35</v>
      </c>
      <c r="G858" t="s">
        <v>32</v>
      </c>
      <c r="H858">
        <v>19967</v>
      </c>
      <c r="J858">
        <v>1141</v>
      </c>
      <c r="L858">
        <v>21108</v>
      </c>
      <c r="N858">
        <v>17395</v>
      </c>
      <c r="P858">
        <v>311</v>
      </c>
      <c r="R858">
        <v>17706</v>
      </c>
      <c r="T858">
        <v>596731</v>
      </c>
      <c r="V858">
        <v>1346964</v>
      </c>
      <c r="X858">
        <v>1212594</v>
      </c>
      <c r="Z858">
        <v>134370</v>
      </c>
    </row>
    <row r="859" spans="2:26" hidden="1" x14ac:dyDescent="0.35">
      <c r="B859" t="s">
        <v>54</v>
      </c>
      <c r="C859" t="s">
        <v>55</v>
      </c>
      <c r="D859" s="1">
        <v>43344</v>
      </c>
      <c r="E859" t="s">
        <v>34</v>
      </c>
      <c r="F859" t="s">
        <v>33</v>
      </c>
      <c r="G859" t="s">
        <v>34</v>
      </c>
      <c r="H859">
        <v>19967</v>
      </c>
      <c r="J859">
        <v>1141</v>
      </c>
      <c r="L859">
        <v>21108</v>
      </c>
      <c r="N859">
        <v>17395</v>
      </c>
      <c r="P859">
        <v>311</v>
      </c>
      <c r="R859">
        <v>17706</v>
      </c>
      <c r="T859">
        <v>596731</v>
      </c>
      <c r="V859">
        <v>1346964</v>
      </c>
      <c r="X859">
        <v>1212594</v>
      </c>
      <c r="Z859">
        <v>134370</v>
      </c>
    </row>
    <row r="860" spans="2:26" hidden="1" x14ac:dyDescent="0.35">
      <c r="B860" t="s">
        <v>54</v>
      </c>
      <c r="C860" t="s">
        <v>55</v>
      </c>
      <c r="D860" s="1">
        <v>43374</v>
      </c>
      <c r="E860" t="s">
        <v>34</v>
      </c>
      <c r="F860" t="s">
        <v>33</v>
      </c>
      <c r="G860" t="s">
        <v>34</v>
      </c>
      <c r="H860">
        <v>23650</v>
      </c>
      <c r="J860">
        <v>519</v>
      </c>
      <c r="L860">
        <v>24169</v>
      </c>
      <c r="N860">
        <v>21765</v>
      </c>
      <c r="P860">
        <v>386</v>
      </c>
      <c r="R860">
        <v>22151</v>
      </c>
      <c r="T860">
        <v>593690</v>
      </c>
      <c r="V860">
        <v>1337106</v>
      </c>
      <c r="X860">
        <v>1202712</v>
      </c>
      <c r="Z860">
        <v>134394</v>
      </c>
    </row>
    <row r="861" spans="2:26" hidden="1" x14ac:dyDescent="0.35">
      <c r="B861" t="s">
        <v>54</v>
      </c>
      <c r="C861" t="s">
        <v>55</v>
      </c>
      <c r="D861" s="1">
        <v>43374</v>
      </c>
      <c r="E861" t="s">
        <v>34</v>
      </c>
      <c r="F861" t="s">
        <v>35</v>
      </c>
      <c r="G861" t="s">
        <v>32</v>
      </c>
      <c r="H861">
        <v>23650</v>
      </c>
      <c r="J861">
        <v>519</v>
      </c>
      <c r="L861">
        <v>24169</v>
      </c>
      <c r="N861">
        <v>21765</v>
      </c>
      <c r="P861">
        <v>386</v>
      </c>
      <c r="R861">
        <v>22151</v>
      </c>
      <c r="T861">
        <v>593690</v>
      </c>
      <c r="V861">
        <v>1337106</v>
      </c>
      <c r="X861">
        <v>1202712</v>
      </c>
      <c r="Z861">
        <v>134394</v>
      </c>
    </row>
    <row r="862" spans="2:26" hidden="1" x14ac:dyDescent="0.35">
      <c r="B862" t="s">
        <v>54</v>
      </c>
      <c r="C862" t="s">
        <v>55</v>
      </c>
      <c r="D862" s="1">
        <v>43405</v>
      </c>
      <c r="E862" t="s">
        <v>34</v>
      </c>
      <c r="F862" t="s">
        <v>35</v>
      </c>
      <c r="G862" t="s">
        <v>32</v>
      </c>
      <c r="H862">
        <v>22829</v>
      </c>
      <c r="J862">
        <v>169</v>
      </c>
      <c r="L862">
        <v>22998</v>
      </c>
      <c r="N862">
        <v>19729</v>
      </c>
      <c r="P862">
        <v>430</v>
      </c>
      <c r="R862">
        <v>20159</v>
      </c>
      <c r="T862">
        <v>593376</v>
      </c>
      <c r="V862">
        <v>1327166</v>
      </c>
      <c r="X862">
        <v>1191172</v>
      </c>
      <c r="Z862">
        <v>135994</v>
      </c>
    </row>
    <row r="863" spans="2:26" hidden="1" x14ac:dyDescent="0.35">
      <c r="B863" t="s">
        <v>54</v>
      </c>
      <c r="C863" t="s">
        <v>55</v>
      </c>
      <c r="D863" s="1">
        <v>43405</v>
      </c>
      <c r="E863" t="s">
        <v>34</v>
      </c>
      <c r="F863" t="s">
        <v>33</v>
      </c>
      <c r="G863" t="s">
        <v>34</v>
      </c>
      <c r="H863">
        <v>22829</v>
      </c>
      <c r="J863">
        <v>169</v>
      </c>
      <c r="L863">
        <v>22998</v>
      </c>
      <c r="N863">
        <v>19729</v>
      </c>
      <c r="P863">
        <v>430</v>
      </c>
      <c r="R863">
        <v>20159</v>
      </c>
      <c r="T863">
        <v>593376</v>
      </c>
      <c r="V863">
        <v>1327166</v>
      </c>
      <c r="X863">
        <v>1191172</v>
      </c>
      <c r="Z863">
        <v>135994</v>
      </c>
    </row>
    <row r="864" spans="2:26" hidden="1" x14ac:dyDescent="0.35">
      <c r="B864" t="s">
        <v>54</v>
      </c>
      <c r="C864" t="s">
        <v>55</v>
      </c>
      <c r="D864" s="1">
        <v>43435</v>
      </c>
      <c r="E864" t="s">
        <v>34</v>
      </c>
      <c r="F864" t="s">
        <v>35</v>
      </c>
      <c r="G864" t="s">
        <v>32</v>
      </c>
      <c r="H864">
        <v>23423</v>
      </c>
      <c r="J864">
        <v>259</v>
      </c>
      <c r="L864">
        <v>23682</v>
      </c>
      <c r="N864">
        <v>20823</v>
      </c>
      <c r="P864">
        <v>371</v>
      </c>
      <c r="R864">
        <v>21194</v>
      </c>
      <c r="T864">
        <v>588671</v>
      </c>
      <c r="V864">
        <v>1320924</v>
      </c>
      <c r="X864">
        <v>1187278</v>
      </c>
      <c r="Z864">
        <v>133646</v>
      </c>
    </row>
    <row r="865" spans="2:26" hidden="1" x14ac:dyDescent="0.35">
      <c r="B865" t="s">
        <v>54</v>
      </c>
      <c r="C865" t="s">
        <v>55</v>
      </c>
      <c r="D865" s="1">
        <v>43435</v>
      </c>
      <c r="E865" t="s">
        <v>34</v>
      </c>
      <c r="F865" t="s">
        <v>33</v>
      </c>
      <c r="G865" t="s">
        <v>34</v>
      </c>
      <c r="H865">
        <v>23423</v>
      </c>
      <c r="J865">
        <v>259</v>
      </c>
      <c r="L865">
        <v>23682</v>
      </c>
      <c r="N865">
        <v>20823</v>
      </c>
      <c r="P865">
        <v>371</v>
      </c>
      <c r="R865">
        <v>21194</v>
      </c>
      <c r="T865">
        <v>588671</v>
      </c>
      <c r="V865">
        <v>1320924</v>
      </c>
      <c r="X865">
        <v>1187278</v>
      </c>
      <c r="Z865">
        <v>133646</v>
      </c>
    </row>
    <row r="866" spans="2:26" hidden="1" x14ac:dyDescent="0.35">
      <c r="B866" t="s">
        <v>54</v>
      </c>
      <c r="C866" t="s">
        <v>55</v>
      </c>
      <c r="D866" s="1">
        <v>43466</v>
      </c>
      <c r="E866" t="s">
        <v>34</v>
      </c>
      <c r="F866" t="s">
        <v>33</v>
      </c>
      <c r="G866" t="s">
        <v>34</v>
      </c>
      <c r="H866">
        <v>28392</v>
      </c>
      <c r="J866">
        <v>214</v>
      </c>
      <c r="L866">
        <v>28606</v>
      </c>
      <c r="N866">
        <v>24309</v>
      </c>
      <c r="P866">
        <v>452</v>
      </c>
      <c r="R866">
        <v>24761</v>
      </c>
      <c r="T866">
        <v>587535</v>
      </c>
      <c r="V866">
        <v>1310744</v>
      </c>
      <c r="X866">
        <v>1178085</v>
      </c>
      <c r="Z866">
        <v>132659</v>
      </c>
    </row>
    <row r="867" spans="2:26" hidden="1" x14ac:dyDescent="0.35">
      <c r="B867" t="s">
        <v>54</v>
      </c>
      <c r="C867" t="s">
        <v>55</v>
      </c>
      <c r="D867" s="1">
        <v>43466</v>
      </c>
      <c r="E867" t="s">
        <v>34</v>
      </c>
      <c r="F867" t="s">
        <v>35</v>
      </c>
      <c r="G867" t="s">
        <v>32</v>
      </c>
      <c r="H867">
        <v>28392</v>
      </c>
      <c r="J867">
        <v>214</v>
      </c>
      <c r="L867">
        <v>28606</v>
      </c>
      <c r="N867">
        <v>24309</v>
      </c>
      <c r="P867">
        <v>452</v>
      </c>
      <c r="R867">
        <v>24761</v>
      </c>
      <c r="T867">
        <v>587535</v>
      </c>
      <c r="V867">
        <v>1310744</v>
      </c>
      <c r="X867">
        <v>1178085</v>
      </c>
      <c r="Z867">
        <v>132659</v>
      </c>
    </row>
    <row r="868" spans="2:26" hidden="1" x14ac:dyDescent="0.35">
      <c r="B868" t="s">
        <v>54</v>
      </c>
      <c r="C868" t="s">
        <v>55</v>
      </c>
      <c r="D868" s="1">
        <v>43497</v>
      </c>
      <c r="E868" t="s">
        <v>34</v>
      </c>
      <c r="F868" t="s">
        <v>35</v>
      </c>
      <c r="G868" t="s">
        <v>32</v>
      </c>
      <c r="H868">
        <v>22554</v>
      </c>
      <c r="J868">
        <v>100</v>
      </c>
      <c r="L868">
        <v>22654</v>
      </c>
      <c r="N868">
        <v>19023</v>
      </c>
      <c r="P868">
        <v>380</v>
      </c>
      <c r="R868">
        <v>19403</v>
      </c>
      <c r="T868">
        <v>587850</v>
      </c>
      <c r="V868">
        <v>1308718</v>
      </c>
      <c r="X868">
        <v>1175760</v>
      </c>
      <c r="Z868">
        <v>132958</v>
      </c>
    </row>
    <row r="869" spans="2:26" hidden="1" x14ac:dyDescent="0.35">
      <c r="B869" t="s">
        <v>54</v>
      </c>
      <c r="C869" t="s">
        <v>55</v>
      </c>
      <c r="D869" s="1">
        <v>43497</v>
      </c>
      <c r="E869" t="s">
        <v>34</v>
      </c>
      <c r="F869" t="s">
        <v>33</v>
      </c>
      <c r="G869" t="s">
        <v>34</v>
      </c>
      <c r="H869">
        <v>22554</v>
      </c>
      <c r="J869">
        <v>100</v>
      </c>
      <c r="L869">
        <v>22654</v>
      </c>
      <c r="N869">
        <v>19023</v>
      </c>
      <c r="P869">
        <v>380</v>
      </c>
      <c r="R869">
        <v>19403</v>
      </c>
      <c r="T869">
        <v>587850</v>
      </c>
      <c r="V869">
        <v>1308718</v>
      </c>
      <c r="X869">
        <v>1175760</v>
      </c>
      <c r="Z869">
        <v>132958</v>
      </c>
    </row>
    <row r="870" spans="2:26" hidden="1" x14ac:dyDescent="0.35">
      <c r="B870" t="s">
        <v>54</v>
      </c>
      <c r="C870" t="s">
        <v>55</v>
      </c>
      <c r="D870" s="1">
        <v>43525</v>
      </c>
      <c r="E870" t="s">
        <v>34</v>
      </c>
      <c r="F870" t="s">
        <v>35</v>
      </c>
      <c r="G870" t="s">
        <v>32</v>
      </c>
      <c r="H870">
        <v>22705</v>
      </c>
      <c r="J870">
        <v>103</v>
      </c>
      <c r="L870">
        <v>22808</v>
      </c>
      <c r="N870">
        <v>19553</v>
      </c>
      <c r="P870">
        <v>421</v>
      </c>
      <c r="R870">
        <v>19974</v>
      </c>
      <c r="T870">
        <v>585286</v>
      </c>
      <c r="V870">
        <v>1301526</v>
      </c>
      <c r="X870">
        <v>1168803</v>
      </c>
      <c r="Z870">
        <v>132723</v>
      </c>
    </row>
    <row r="871" spans="2:26" hidden="1" x14ac:dyDescent="0.35">
      <c r="B871" t="s">
        <v>54</v>
      </c>
      <c r="C871" t="s">
        <v>55</v>
      </c>
      <c r="D871" s="1">
        <v>43525</v>
      </c>
      <c r="E871" t="s">
        <v>34</v>
      </c>
      <c r="F871" t="s">
        <v>33</v>
      </c>
      <c r="G871" t="s">
        <v>34</v>
      </c>
      <c r="H871">
        <v>22705</v>
      </c>
      <c r="J871">
        <v>103</v>
      </c>
      <c r="L871">
        <v>22808</v>
      </c>
      <c r="N871">
        <v>19553</v>
      </c>
      <c r="P871">
        <v>421</v>
      </c>
      <c r="R871">
        <v>19974</v>
      </c>
      <c r="T871">
        <v>585286</v>
      </c>
      <c r="V871">
        <v>1301526</v>
      </c>
      <c r="X871">
        <v>1168803</v>
      </c>
      <c r="Z871">
        <v>132723</v>
      </c>
    </row>
    <row r="872" spans="2:26" hidden="1" x14ac:dyDescent="0.35">
      <c r="B872" t="s">
        <v>54</v>
      </c>
      <c r="C872" t="s">
        <v>55</v>
      </c>
      <c r="D872" s="1">
        <v>43556</v>
      </c>
      <c r="E872" t="s">
        <v>34</v>
      </c>
      <c r="F872" t="s">
        <v>33</v>
      </c>
      <c r="G872" t="s">
        <v>34</v>
      </c>
      <c r="H872">
        <v>24605</v>
      </c>
      <c r="J872">
        <v>111</v>
      </c>
      <c r="L872">
        <v>24716</v>
      </c>
      <c r="N872">
        <v>20962</v>
      </c>
      <c r="P872">
        <v>380</v>
      </c>
      <c r="R872">
        <v>21342</v>
      </c>
      <c r="T872">
        <v>583144</v>
      </c>
      <c r="V872">
        <v>1290326</v>
      </c>
      <c r="X872">
        <v>1158583</v>
      </c>
      <c r="Z872">
        <v>131743</v>
      </c>
    </row>
    <row r="873" spans="2:26" hidden="1" x14ac:dyDescent="0.35">
      <c r="B873" t="s">
        <v>54</v>
      </c>
      <c r="C873" t="s">
        <v>55</v>
      </c>
      <c r="D873" s="1">
        <v>43556</v>
      </c>
      <c r="E873" t="s">
        <v>34</v>
      </c>
      <c r="F873" t="s">
        <v>35</v>
      </c>
      <c r="G873" t="s">
        <v>32</v>
      </c>
      <c r="H873">
        <v>24605</v>
      </c>
      <c r="J873">
        <v>111</v>
      </c>
      <c r="L873">
        <v>24716</v>
      </c>
      <c r="N873">
        <v>20962</v>
      </c>
      <c r="P873">
        <v>380</v>
      </c>
      <c r="R873">
        <v>21342</v>
      </c>
      <c r="T873">
        <v>583144</v>
      </c>
      <c r="V873">
        <v>1290326</v>
      </c>
      <c r="X873">
        <v>1158583</v>
      </c>
      <c r="Z873">
        <v>131743</v>
      </c>
    </row>
    <row r="874" spans="2:26" hidden="1" x14ac:dyDescent="0.35">
      <c r="B874" t="s">
        <v>54</v>
      </c>
      <c r="C874" t="s">
        <v>55</v>
      </c>
      <c r="D874" s="1">
        <v>43586</v>
      </c>
      <c r="E874" t="s">
        <v>34</v>
      </c>
      <c r="F874" t="s">
        <v>35</v>
      </c>
      <c r="G874" t="s">
        <v>32</v>
      </c>
      <c r="H874">
        <v>22969</v>
      </c>
      <c r="J874">
        <v>115</v>
      </c>
      <c r="L874">
        <v>23084</v>
      </c>
      <c r="N874">
        <v>19573</v>
      </c>
      <c r="P874">
        <v>358</v>
      </c>
      <c r="R874">
        <v>19931</v>
      </c>
      <c r="T874">
        <v>582711</v>
      </c>
      <c r="V874">
        <v>1290573</v>
      </c>
      <c r="X874">
        <v>1159254</v>
      </c>
      <c r="Z874">
        <v>131319</v>
      </c>
    </row>
    <row r="875" spans="2:26" hidden="1" x14ac:dyDescent="0.35">
      <c r="B875" t="s">
        <v>54</v>
      </c>
      <c r="C875" t="s">
        <v>55</v>
      </c>
      <c r="D875" s="1">
        <v>43586</v>
      </c>
      <c r="E875" t="s">
        <v>34</v>
      </c>
      <c r="F875" t="s">
        <v>33</v>
      </c>
      <c r="G875" t="s">
        <v>34</v>
      </c>
      <c r="H875">
        <v>22969</v>
      </c>
      <c r="J875">
        <v>115</v>
      </c>
      <c r="L875">
        <v>23084</v>
      </c>
      <c r="N875">
        <v>19573</v>
      </c>
      <c r="P875">
        <v>358</v>
      </c>
      <c r="R875">
        <v>19931</v>
      </c>
      <c r="T875">
        <v>582711</v>
      </c>
      <c r="V875">
        <v>1290573</v>
      </c>
      <c r="X875">
        <v>1159254</v>
      </c>
      <c r="Z875">
        <v>131319</v>
      </c>
    </row>
    <row r="876" spans="2:26" hidden="1" x14ac:dyDescent="0.35">
      <c r="B876" t="s">
        <v>54</v>
      </c>
      <c r="C876" t="s">
        <v>55</v>
      </c>
      <c r="D876" s="1">
        <v>43617</v>
      </c>
      <c r="E876" t="s">
        <v>34</v>
      </c>
      <c r="F876" t="s">
        <v>35</v>
      </c>
      <c r="G876" t="s">
        <v>32</v>
      </c>
      <c r="H876">
        <v>21837</v>
      </c>
      <c r="J876">
        <v>90</v>
      </c>
      <c r="L876">
        <v>21927</v>
      </c>
      <c r="N876">
        <v>18509</v>
      </c>
      <c r="P876">
        <v>338</v>
      </c>
      <c r="R876">
        <v>18847</v>
      </c>
      <c r="T876">
        <v>579681</v>
      </c>
      <c r="V876">
        <v>1287236</v>
      </c>
      <c r="X876">
        <v>1157665</v>
      </c>
      <c r="Z876">
        <v>129571</v>
      </c>
    </row>
    <row r="877" spans="2:26" hidden="1" x14ac:dyDescent="0.35">
      <c r="B877" t="s">
        <v>54</v>
      </c>
      <c r="C877" t="s">
        <v>55</v>
      </c>
      <c r="D877" s="1">
        <v>43617</v>
      </c>
      <c r="E877" t="s">
        <v>34</v>
      </c>
      <c r="F877" t="s">
        <v>33</v>
      </c>
      <c r="G877" t="s">
        <v>34</v>
      </c>
      <c r="H877">
        <v>21837</v>
      </c>
      <c r="J877">
        <v>90</v>
      </c>
      <c r="L877">
        <v>21927</v>
      </c>
      <c r="N877">
        <v>18509</v>
      </c>
      <c r="P877">
        <v>338</v>
      </c>
      <c r="R877">
        <v>18847</v>
      </c>
      <c r="T877">
        <v>579681</v>
      </c>
      <c r="V877">
        <v>1287236</v>
      </c>
      <c r="X877">
        <v>1157665</v>
      </c>
      <c r="Z877">
        <v>129571</v>
      </c>
    </row>
    <row r="878" spans="2:26" hidden="1" x14ac:dyDescent="0.35">
      <c r="B878" t="s">
        <v>54</v>
      </c>
      <c r="C878" t="s">
        <v>55</v>
      </c>
      <c r="D878" s="1">
        <v>43647</v>
      </c>
      <c r="E878" t="s">
        <v>34</v>
      </c>
      <c r="F878" t="s">
        <v>33</v>
      </c>
      <c r="G878" t="s">
        <v>34</v>
      </c>
      <c r="H878">
        <v>24993</v>
      </c>
      <c r="J878">
        <v>111</v>
      </c>
      <c r="L878">
        <v>25104</v>
      </c>
      <c r="N878">
        <v>20960</v>
      </c>
      <c r="P878">
        <v>370</v>
      </c>
      <c r="R878">
        <v>21330</v>
      </c>
      <c r="T878">
        <v>577807</v>
      </c>
      <c r="V878">
        <v>1280142</v>
      </c>
      <c r="X878">
        <v>1150467</v>
      </c>
      <c r="Z878">
        <v>129675</v>
      </c>
    </row>
    <row r="879" spans="2:26" hidden="1" x14ac:dyDescent="0.35">
      <c r="B879" t="s">
        <v>54</v>
      </c>
      <c r="C879" t="s">
        <v>55</v>
      </c>
      <c r="D879" s="1">
        <v>43647</v>
      </c>
      <c r="E879" t="s">
        <v>34</v>
      </c>
      <c r="F879" t="s">
        <v>35</v>
      </c>
      <c r="G879" t="s">
        <v>32</v>
      </c>
      <c r="H879">
        <v>24993</v>
      </c>
      <c r="J879">
        <v>111</v>
      </c>
      <c r="L879">
        <v>25104</v>
      </c>
      <c r="N879">
        <v>20960</v>
      </c>
      <c r="P879">
        <v>370</v>
      </c>
      <c r="R879">
        <v>21330</v>
      </c>
      <c r="T879">
        <v>577807</v>
      </c>
      <c r="V879">
        <v>1280142</v>
      </c>
      <c r="X879">
        <v>1150467</v>
      </c>
      <c r="Z879">
        <v>129675</v>
      </c>
    </row>
    <row r="880" spans="2:26" hidden="1" x14ac:dyDescent="0.35">
      <c r="B880" t="s">
        <v>54</v>
      </c>
      <c r="C880" t="s">
        <v>55</v>
      </c>
      <c r="D880" s="1">
        <v>43678</v>
      </c>
      <c r="E880" t="s">
        <v>34</v>
      </c>
      <c r="F880" t="s">
        <v>33</v>
      </c>
      <c r="G880" t="s">
        <v>34</v>
      </c>
      <c r="H880">
        <v>22220</v>
      </c>
      <c r="J880">
        <v>77</v>
      </c>
      <c r="L880">
        <v>22297</v>
      </c>
      <c r="N880">
        <v>18999</v>
      </c>
      <c r="P880">
        <v>326</v>
      </c>
      <c r="R880">
        <v>19325</v>
      </c>
      <c r="T880">
        <v>577053</v>
      </c>
      <c r="V880">
        <v>1282442</v>
      </c>
      <c r="X880">
        <v>1153331</v>
      </c>
      <c r="Z880">
        <v>129111</v>
      </c>
    </row>
    <row r="881" spans="2:26" hidden="1" x14ac:dyDescent="0.35">
      <c r="B881" t="s">
        <v>54</v>
      </c>
      <c r="C881" t="s">
        <v>55</v>
      </c>
      <c r="D881" s="1">
        <v>43678</v>
      </c>
      <c r="E881" t="s">
        <v>34</v>
      </c>
      <c r="F881" t="s">
        <v>35</v>
      </c>
      <c r="G881" t="s">
        <v>32</v>
      </c>
      <c r="H881">
        <v>22220</v>
      </c>
      <c r="J881">
        <v>77</v>
      </c>
      <c r="L881">
        <v>22297</v>
      </c>
      <c r="N881">
        <v>18999</v>
      </c>
      <c r="P881">
        <v>326</v>
      </c>
      <c r="R881">
        <v>19325</v>
      </c>
      <c r="T881">
        <v>577053</v>
      </c>
      <c r="V881">
        <v>1282442</v>
      </c>
      <c r="X881">
        <v>1153331</v>
      </c>
      <c r="Z881">
        <v>129111</v>
      </c>
    </row>
    <row r="882" spans="2:26" hidden="1" x14ac:dyDescent="0.35">
      <c r="B882" t="s">
        <v>54</v>
      </c>
      <c r="C882" t="s">
        <v>55</v>
      </c>
      <c r="D882" s="1">
        <v>43709</v>
      </c>
      <c r="E882" t="s">
        <v>34</v>
      </c>
      <c r="F882" t="s">
        <v>35</v>
      </c>
      <c r="G882" t="s">
        <v>32</v>
      </c>
      <c r="H882">
        <v>19024</v>
      </c>
      <c r="J882">
        <v>2</v>
      </c>
      <c r="L882">
        <v>19026</v>
      </c>
      <c r="N882">
        <v>16287</v>
      </c>
      <c r="P882">
        <v>266</v>
      </c>
      <c r="R882">
        <v>16553</v>
      </c>
      <c r="T882">
        <v>575228</v>
      </c>
      <c r="V882">
        <v>1282653</v>
      </c>
      <c r="X882">
        <v>1154733</v>
      </c>
      <c r="Z882">
        <v>127920</v>
      </c>
    </row>
    <row r="883" spans="2:26" hidden="1" x14ac:dyDescent="0.35">
      <c r="B883" t="s">
        <v>54</v>
      </c>
      <c r="C883" t="s">
        <v>55</v>
      </c>
      <c r="D883" s="1">
        <v>43709</v>
      </c>
      <c r="E883" t="s">
        <v>34</v>
      </c>
      <c r="F883" t="s">
        <v>33</v>
      </c>
      <c r="G883" t="s">
        <v>34</v>
      </c>
      <c r="H883">
        <v>19024</v>
      </c>
      <c r="J883">
        <v>2</v>
      </c>
      <c r="L883">
        <v>19026</v>
      </c>
      <c r="N883">
        <v>16287</v>
      </c>
      <c r="P883">
        <v>266</v>
      </c>
      <c r="R883">
        <v>16553</v>
      </c>
      <c r="T883">
        <v>575228</v>
      </c>
      <c r="V883">
        <v>1282653</v>
      </c>
      <c r="X883">
        <v>1154733</v>
      </c>
      <c r="Z883">
        <v>127920</v>
      </c>
    </row>
    <row r="884" spans="2:26" hidden="1" x14ac:dyDescent="0.35">
      <c r="B884" t="s">
        <v>54</v>
      </c>
      <c r="C884" t="s">
        <v>55</v>
      </c>
      <c r="D884" s="1">
        <v>43739</v>
      </c>
      <c r="E884" t="s">
        <v>34</v>
      </c>
      <c r="F884" t="s">
        <v>35</v>
      </c>
      <c r="G884" t="s">
        <v>32</v>
      </c>
      <c r="H884">
        <v>23826</v>
      </c>
      <c r="J884">
        <v>46</v>
      </c>
      <c r="L884">
        <v>23872</v>
      </c>
      <c r="N884">
        <v>19727</v>
      </c>
      <c r="P884">
        <v>361</v>
      </c>
      <c r="R884">
        <v>20088</v>
      </c>
      <c r="T884">
        <v>573673</v>
      </c>
      <c r="V884">
        <v>1279668</v>
      </c>
      <c r="X884">
        <v>1151665</v>
      </c>
      <c r="Z884">
        <v>128003</v>
      </c>
    </row>
    <row r="885" spans="2:26" hidden="1" x14ac:dyDescent="0.35">
      <c r="B885" t="s">
        <v>54</v>
      </c>
      <c r="C885" t="s">
        <v>55</v>
      </c>
      <c r="D885" s="1">
        <v>43739</v>
      </c>
      <c r="E885" t="s">
        <v>34</v>
      </c>
      <c r="F885" t="s">
        <v>33</v>
      </c>
      <c r="G885" t="s">
        <v>34</v>
      </c>
      <c r="H885">
        <v>23826</v>
      </c>
      <c r="J885">
        <v>46</v>
      </c>
      <c r="L885">
        <v>23872</v>
      </c>
      <c r="N885">
        <v>19727</v>
      </c>
      <c r="P885">
        <v>361</v>
      </c>
      <c r="R885">
        <v>20088</v>
      </c>
      <c r="T885">
        <v>573673</v>
      </c>
      <c r="V885">
        <v>1279668</v>
      </c>
      <c r="X885">
        <v>1151665</v>
      </c>
      <c r="Z885">
        <v>128003</v>
      </c>
    </row>
    <row r="886" spans="2:26" hidden="1" x14ac:dyDescent="0.35">
      <c r="B886" t="s">
        <v>54</v>
      </c>
      <c r="C886" t="s">
        <v>55</v>
      </c>
      <c r="D886" s="1">
        <v>43770</v>
      </c>
      <c r="E886" t="s">
        <v>34</v>
      </c>
      <c r="F886" t="s">
        <v>35</v>
      </c>
      <c r="G886" t="s">
        <v>32</v>
      </c>
      <c r="H886">
        <v>22784</v>
      </c>
      <c r="J886">
        <v>176</v>
      </c>
      <c r="L886">
        <v>22960</v>
      </c>
      <c r="N886">
        <v>18693</v>
      </c>
      <c r="P886">
        <v>285</v>
      </c>
      <c r="R886">
        <v>18978</v>
      </c>
      <c r="T886">
        <v>572126</v>
      </c>
      <c r="V886">
        <v>1281127</v>
      </c>
      <c r="X886">
        <v>1153375</v>
      </c>
      <c r="Z886">
        <v>127752</v>
      </c>
    </row>
    <row r="887" spans="2:26" hidden="1" x14ac:dyDescent="0.35">
      <c r="B887" t="s">
        <v>54</v>
      </c>
      <c r="C887" t="s">
        <v>55</v>
      </c>
      <c r="D887" s="1">
        <v>43770</v>
      </c>
      <c r="E887" t="s">
        <v>34</v>
      </c>
      <c r="F887" t="s">
        <v>33</v>
      </c>
      <c r="G887" t="s">
        <v>34</v>
      </c>
      <c r="H887">
        <v>22784</v>
      </c>
      <c r="J887">
        <v>176</v>
      </c>
      <c r="L887">
        <v>22960</v>
      </c>
      <c r="N887">
        <v>18693</v>
      </c>
      <c r="P887">
        <v>285</v>
      </c>
      <c r="R887">
        <v>18978</v>
      </c>
      <c r="T887">
        <v>572126</v>
      </c>
      <c r="V887">
        <v>1281127</v>
      </c>
      <c r="X887">
        <v>1153375</v>
      </c>
      <c r="Z887">
        <v>127752</v>
      </c>
    </row>
    <row r="888" spans="2:26" hidden="1" x14ac:dyDescent="0.35">
      <c r="B888" t="s">
        <v>54</v>
      </c>
      <c r="C888" t="s">
        <v>55</v>
      </c>
      <c r="D888" s="1">
        <v>43800</v>
      </c>
      <c r="E888" t="s">
        <v>34</v>
      </c>
      <c r="F888" t="s">
        <v>35</v>
      </c>
      <c r="G888" t="s">
        <v>32</v>
      </c>
      <c r="H888">
        <v>27684</v>
      </c>
      <c r="J888">
        <v>180</v>
      </c>
      <c r="L888">
        <v>27864</v>
      </c>
      <c r="N888">
        <v>21809</v>
      </c>
      <c r="P888">
        <v>383</v>
      </c>
      <c r="R888">
        <v>22192</v>
      </c>
      <c r="T888">
        <v>570312</v>
      </c>
      <c r="V888">
        <v>1275430</v>
      </c>
      <c r="X888">
        <v>1148814</v>
      </c>
      <c r="Z888">
        <v>126616</v>
      </c>
    </row>
    <row r="889" spans="2:26" hidden="1" x14ac:dyDescent="0.35">
      <c r="B889" t="s">
        <v>54</v>
      </c>
      <c r="C889" t="s">
        <v>55</v>
      </c>
      <c r="D889" s="1">
        <v>43800</v>
      </c>
      <c r="E889" t="s">
        <v>34</v>
      </c>
      <c r="F889" t="s">
        <v>33</v>
      </c>
      <c r="G889" t="s">
        <v>34</v>
      </c>
      <c r="H889">
        <v>27684</v>
      </c>
      <c r="J889">
        <v>180</v>
      </c>
      <c r="L889">
        <v>27864</v>
      </c>
      <c r="N889">
        <v>21809</v>
      </c>
      <c r="P889">
        <v>383</v>
      </c>
      <c r="R889">
        <v>22192</v>
      </c>
      <c r="T889">
        <v>570312</v>
      </c>
      <c r="V889">
        <v>1275430</v>
      </c>
      <c r="X889">
        <v>1148814</v>
      </c>
      <c r="Z889">
        <v>126616</v>
      </c>
    </row>
    <row r="890" spans="2:26" hidden="1" x14ac:dyDescent="0.35">
      <c r="B890" t="s">
        <v>54</v>
      </c>
      <c r="C890" t="s">
        <v>55</v>
      </c>
      <c r="D890" s="1">
        <v>43831</v>
      </c>
      <c r="E890" t="s">
        <v>34</v>
      </c>
      <c r="F890" t="s">
        <v>33</v>
      </c>
      <c r="G890" t="s">
        <v>34</v>
      </c>
      <c r="H890">
        <v>28508</v>
      </c>
      <c r="J890">
        <v>204</v>
      </c>
      <c r="L890">
        <v>28712</v>
      </c>
      <c r="N890">
        <v>20315</v>
      </c>
      <c r="P890">
        <v>410</v>
      </c>
      <c r="R890">
        <v>20725</v>
      </c>
      <c r="T890">
        <v>570131</v>
      </c>
      <c r="V890">
        <v>1272902</v>
      </c>
      <c r="X890">
        <v>1146727</v>
      </c>
      <c r="Z890">
        <v>126175</v>
      </c>
    </row>
    <row r="891" spans="2:26" hidden="1" x14ac:dyDescent="0.35">
      <c r="B891" t="s">
        <v>54</v>
      </c>
      <c r="C891" t="s">
        <v>55</v>
      </c>
      <c r="D891" s="1">
        <v>43831</v>
      </c>
      <c r="E891" t="s">
        <v>34</v>
      </c>
      <c r="F891" t="s">
        <v>35</v>
      </c>
      <c r="G891" t="s">
        <v>32</v>
      </c>
      <c r="H891">
        <v>28508</v>
      </c>
      <c r="J891">
        <v>204</v>
      </c>
      <c r="L891">
        <v>28712</v>
      </c>
      <c r="N891">
        <v>20315</v>
      </c>
      <c r="P891">
        <v>410</v>
      </c>
      <c r="R891">
        <v>20725</v>
      </c>
      <c r="T891">
        <v>570131</v>
      </c>
      <c r="V891">
        <v>1272902</v>
      </c>
      <c r="X891">
        <v>1146727</v>
      </c>
      <c r="Z891">
        <v>126175</v>
      </c>
    </row>
    <row r="892" spans="2:26" hidden="1" x14ac:dyDescent="0.35">
      <c r="B892" t="s">
        <v>54</v>
      </c>
      <c r="C892" t="s">
        <v>55</v>
      </c>
      <c r="D892" s="1">
        <v>43862</v>
      </c>
      <c r="E892" t="s">
        <v>34</v>
      </c>
      <c r="F892" t="s">
        <v>35</v>
      </c>
      <c r="G892" t="s">
        <v>32</v>
      </c>
      <c r="H892">
        <v>23534</v>
      </c>
      <c r="J892">
        <v>99</v>
      </c>
      <c r="L892">
        <v>23633</v>
      </c>
      <c r="N892">
        <v>16935</v>
      </c>
      <c r="P892">
        <v>310</v>
      </c>
      <c r="R892">
        <v>17245</v>
      </c>
      <c r="T892">
        <v>566484</v>
      </c>
      <c r="V892">
        <v>1266680</v>
      </c>
      <c r="X892">
        <v>1141149</v>
      </c>
      <c r="Z892">
        <v>125531</v>
      </c>
    </row>
    <row r="893" spans="2:26" hidden="1" x14ac:dyDescent="0.35">
      <c r="B893" t="s">
        <v>54</v>
      </c>
      <c r="C893" t="s">
        <v>55</v>
      </c>
      <c r="D893" s="1">
        <v>43862</v>
      </c>
      <c r="E893" t="s">
        <v>34</v>
      </c>
      <c r="F893" t="s">
        <v>33</v>
      </c>
      <c r="G893" t="s">
        <v>34</v>
      </c>
      <c r="H893">
        <v>23534</v>
      </c>
      <c r="J893">
        <v>99</v>
      </c>
      <c r="L893">
        <v>23633</v>
      </c>
      <c r="N893">
        <v>16935</v>
      </c>
      <c r="P893">
        <v>310</v>
      </c>
      <c r="R893">
        <v>17245</v>
      </c>
      <c r="T893">
        <v>566484</v>
      </c>
      <c r="V893">
        <v>1266680</v>
      </c>
      <c r="X893">
        <v>1141149</v>
      </c>
      <c r="Z893">
        <v>125531</v>
      </c>
    </row>
    <row r="894" spans="2:26" hidden="1" x14ac:dyDescent="0.35">
      <c r="B894" t="s">
        <v>54</v>
      </c>
      <c r="C894" t="s">
        <v>55</v>
      </c>
      <c r="D894" s="1">
        <v>43891</v>
      </c>
      <c r="E894" t="s">
        <v>34</v>
      </c>
      <c r="F894" t="s">
        <v>35</v>
      </c>
      <c r="G894" t="s">
        <v>32</v>
      </c>
      <c r="H894">
        <v>29304</v>
      </c>
      <c r="J894">
        <v>243</v>
      </c>
      <c r="L894">
        <v>29547</v>
      </c>
      <c r="N894">
        <v>22876</v>
      </c>
      <c r="P894">
        <v>399</v>
      </c>
      <c r="R894">
        <v>23275</v>
      </c>
      <c r="T894">
        <v>563380</v>
      </c>
      <c r="V894">
        <v>1259742</v>
      </c>
      <c r="X894">
        <v>1135604</v>
      </c>
      <c r="Z894">
        <v>124138</v>
      </c>
    </row>
    <row r="895" spans="2:26" hidden="1" x14ac:dyDescent="0.35">
      <c r="B895" t="s">
        <v>54</v>
      </c>
      <c r="C895" t="s">
        <v>55</v>
      </c>
      <c r="D895" s="1">
        <v>43891</v>
      </c>
      <c r="E895" t="s">
        <v>34</v>
      </c>
      <c r="F895" t="s">
        <v>33</v>
      </c>
      <c r="G895" t="s">
        <v>34</v>
      </c>
      <c r="H895">
        <v>29304</v>
      </c>
      <c r="J895">
        <v>243</v>
      </c>
      <c r="L895">
        <v>29547</v>
      </c>
      <c r="N895">
        <v>22876</v>
      </c>
      <c r="P895">
        <v>399</v>
      </c>
      <c r="R895">
        <v>23275</v>
      </c>
      <c r="T895">
        <v>563380</v>
      </c>
      <c r="V895">
        <v>1259742</v>
      </c>
      <c r="X895">
        <v>1135604</v>
      </c>
      <c r="Z895">
        <v>124138</v>
      </c>
    </row>
    <row r="896" spans="2:26" hidden="1" x14ac:dyDescent="0.35">
      <c r="B896" t="s">
        <v>54</v>
      </c>
      <c r="C896" t="s">
        <v>55</v>
      </c>
      <c r="D896" s="1">
        <v>43922</v>
      </c>
      <c r="E896" t="s">
        <v>34</v>
      </c>
      <c r="F896" t="s">
        <v>35</v>
      </c>
      <c r="G896" t="s">
        <v>32</v>
      </c>
      <c r="H896">
        <v>27624</v>
      </c>
      <c r="J896">
        <v>227</v>
      </c>
      <c r="L896">
        <v>27851</v>
      </c>
      <c r="N896">
        <v>24039</v>
      </c>
      <c r="P896">
        <v>335</v>
      </c>
      <c r="R896">
        <v>24374</v>
      </c>
      <c r="T896">
        <v>571783</v>
      </c>
      <c r="V896">
        <v>1296936</v>
      </c>
      <c r="X896">
        <v>1174876</v>
      </c>
      <c r="Z896">
        <v>122060</v>
      </c>
    </row>
    <row r="897" spans="2:26" hidden="1" x14ac:dyDescent="0.35">
      <c r="B897" t="s">
        <v>54</v>
      </c>
      <c r="C897" t="s">
        <v>55</v>
      </c>
      <c r="D897" s="1">
        <v>43922</v>
      </c>
      <c r="E897" t="s">
        <v>34</v>
      </c>
      <c r="F897" t="s">
        <v>33</v>
      </c>
      <c r="G897" t="s">
        <v>34</v>
      </c>
      <c r="H897">
        <v>27624</v>
      </c>
      <c r="J897">
        <v>227</v>
      </c>
      <c r="L897">
        <v>27851</v>
      </c>
      <c r="N897">
        <v>24039</v>
      </c>
      <c r="P897">
        <v>335</v>
      </c>
      <c r="R897">
        <v>24374</v>
      </c>
      <c r="T897">
        <v>571783</v>
      </c>
      <c r="V897">
        <v>1296936</v>
      </c>
      <c r="X897">
        <v>1174876</v>
      </c>
      <c r="Z897">
        <v>122060</v>
      </c>
    </row>
    <row r="898" spans="2:26" hidden="1" x14ac:dyDescent="0.35">
      <c r="B898" t="s">
        <v>54</v>
      </c>
      <c r="C898" t="s">
        <v>55</v>
      </c>
      <c r="D898" s="1">
        <v>43952</v>
      </c>
      <c r="E898" t="s">
        <v>34</v>
      </c>
      <c r="F898" t="s">
        <v>33</v>
      </c>
      <c r="G898" t="s">
        <v>34</v>
      </c>
      <c r="H898">
        <v>18908</v>
      </c>
      <c r="J898">
        <v>133</v>
      </c>
      <c r="L898">
        <v>19041</v>
      </c>
      <c r="N898">
        <v>13905</v>
      </c>
      <c r="P898">
        <v>197</v>
      </c>
      <c r="R898">
        <v>14102</v>
      </c>
      <c r="T898">
        <v>576913</v>
      </c>
      <c r="V898">
        <v>1316135</v>
      </c>
      <c r="X898">
        <v>1194350</v>
      </c>
      <c r="Z898">
        <v>121785</v>
      </c>
    </row>
    <row r="899" spans="2:26" hidden="1" x14ac:dyDescent="0.35">
      <c r="B899" t="s">
        <v>54</v>
      </c>
      <c r="C899" t="s">
        <v>55</v>
      </c>
      <c r="D899" s="1">
        <v>43952</v>
      </c>
      <c r="E899" t="s">
        <v>34</v>
      </c>
      <c r="F899" t="s">
        <v>35</v>
      </c>
      <c r="G899" t="s">
        <v>32</v>
      </c>
      <c r="H899">
        <v>18908</v>
      </c>
      <c r="J899">
        <v>133</v>
      </c>
      <c r="L899">
        <v>19041</v>
      </c>
      <c r="N899">
        <v>13905</v>
      </c>
      <c r="P899">
        <v>197</v>
      </c>
      <c r="R899">
        <v>14102</v>
      </c>
      <c r="T899">
        <v>576913</v>
      </c>
      <c r="V899">
        <v>1316135</v>
      </c>
      <c r="X899">
        <v>1194350</v>
      </c>
      <c r="Z899">
        <v>121785</v>
      </c>
    </row>
    <row r="900" spans="2:26" hidden="1" x14ac:dyDescent="0.35">
      <c r="B900" t="s">
        <v>54</v>
      </c>
      <c r="C900" t="s">
        <v>55</v>
      </c>
      <c r="D900" s="1">
        <v>43983</v>
      </c>
      <c r="E900" t="s">
        <v>34</v>
      </c>
      <c r="F900" t="s">
        <v>35</v>
      </c>
      <c r="G900" t="s">
        <v>32</v>
      </c>
      <c r="H900">
        <v>18724</v>
      </c>
      <c r="J900">
        <v>107</v>
      </c>
      <c r="L900">
        <v>18831</v>
      </c>
      <c r="N900">
        <v>13245</v>
      </c>
      <c r="P900">
        <v>224</v>
      </c>
      <c r="R900">
        <v>13469</v>
      </c>
      <c r="T900">
        <v>582631</v>
      </c>
      <c r="V900">
        <v>1336974</v>
      </c>
      <c r="X900">
        <v>1215158</v>
      </c>
      <c r="Z900">
        <v>121816</v>
      </c>
    </row>
    <row r="901" spans="2:26" hidden="1" x14ac:dyDescent="0.35">
      <c r="B901" t="s">
        <v>54</v>
      </c>
      <c r="C901" t="s">
        <v>55</v>
      </c>
      <c r="D901" s="1">
        <v>43983</v>
      </c>
      <c r="E901" t="s">
        <v>34</v>
      </c>
      <c r="F901" t="s">
        <v>33</v>
      </c>
      <c r="G901" t="s">
        <v>34</v>
      </c>
      <c r="H901">
        <v>18724</v>
      </c>
      <c r="J901">
        <v>107</v>
      </c>
      <c r="L901">
        <v>18831</v>
      </c>
      <c r="N901">
        <v>13245</v>
      </c>
      <c r="P901">
        <v>224</v>
      </c>
      <c r="R901">
        <v>13469</v>
      </c>
      <c r="T901">
        <v>582631</v>
      </c>
      <c r="V901">
        <v>1336974</v>
      </c>
      <c r="X901">
        <v>1215158</v>
      </c>
      <c r="Z901">
        <v>121816</v>
      </c>
    </row>
    <row r="902" spans="2:26" hidden="1" x14ac:dyDescent="0.35">
      <c r="B902" t="s">
        <v>54</v>
      </c>
      <c r="C902" t="s">
        <v>55</v>
      </c>
      <c r="D902" s="1">
        <v>44013</v>
      </c>
      <c r="E902" t="s">
        <v>34</v>
      </c>
      <c r="F902" t="s">
        <v>33</v>
      </c>
      <c r="G902" t="s">
        <v>34</v>
      </c>
      <c r="H902">
        <v>19753</v>
      </c>
      <c r="J902">
        <v>111</v>
      </c>
      <c r="L902">
        <v>19864</v>
      </c>
      <c r="N902">
        <v>13853</v>
      </c>
      <c r="P902">
        <v>178</v>
      </c>
      <c r="R902">
        <v>14031</v>
      </c>
      <c r="T902">
        <v>588111</v>
      </c>
      <c r="V902">
        <v>1357050</v>
      </c>
      <c r="X902">
        <v>1235343</v>
      </c>
      <c r="Z902">
        <v>121707</v>
      </c>
    </row>
    <row r="903" spans="2:26" hidden="1" x14ac:dyDescent="0.35">
      <c r="B903" t="s">
        <v>54</v>
      </c>
      <c r="C903" t="s">
        <v>55</v>
      </c>
      <c r="D903" s="1">
        <v>44013</v>
      </c>
      <c r="E903" t="s">
        <v>34</v>
      </c>
      <c r="F903" t="s">
        <v>35</v>
      </c>
      <c r="G903" t="s">
        <v>32</v>
      </c>
      <c r="H903">
        <v>19753</v>
      </c>
      <c r="J903">
        <v>111</v>
      </c>
      <c r="L903">
        <v>19864</v>
      </c>
      <c r="N903">
        <v>13853</v>
      </c>
      <c r="P903">
        <v>178</v>
      </c>
      <c r="R903">
        <v>14031</v>
      </c>
      <c r="T903">
        <v>588111</v>
      </c>
      <c r="V903">
        <v>1357050</v>
      </c>
      <c r="X903">
        <v>1235343</v>
      </c>
      <c r="Z903">
        <v>121707</v>
      </c>
    </row>
    <row r="904" spans="2:26" hidden="1" x14ac:dyDescent="0.35">
      <c r="B904" t="s">
        <v>54</v>
      </c>
      <c r="C904" t="s">
        <v>55</v>
      </c>
      <c r="D904" s="1">
        <v>44044</v>
      </c>
      <c r="E904" t="s">
        <v>34</v>
      </c>
      <c r="F904" t="s">
        <v>35</v>
      </c>
      <c r="G904" t="s">
        <v>32</v>
      </c>
      <c r="H904">
        <v>19638</v>
      </c>
      <c r="J904">
        <v>107</v>
      </c>
      <c r="L904">
        <v>19745</v>
      </c>
      <c r="N904">
        <v>13720</v>
      </c>
      <c r="P904">
        <v>172</v>
      </c>
      <c r="R904">
        <v>13892</v>
      </c>
      <c r="T904">
        <v>593389</v>
      </c>
      <c r="V904">
        <v>1377505</v>
      </c>
      <c r="X904">
        <v>1256191</v>
      </c>
      <c r="Z904">
        <v>121314</v>
      </c>
    </row>
    <row r="905" spans="2:26" hidden="1" x14ac:dyDescent="0.35">
      <c r="B905" t="s">
        <v>54</v>
      </c>
      <c r="C905" t="s">
        <v>55</v>
      </c>
      <c r="D905" s="1">
        <v>44044</v>
      </c>
      <c r="E905" t="s">
        <v>34</v>
      </c>
      <c r="F905" t="s">
        <v>33</v>
      </c>
      <c r="G905" t="s">
        <v>34</v>
      </c>
      <c r="H905">
        <v>19638</v>
      </c>
      <c r="J905">
        <v>107</v>
      </c>
      <c r="L905">
        <v>19745</v>
      </c>
      <c r="N905">
        <v>13720</v>
      </c>
      <c r="P905">
        <v>172</v>
      </c>
      <c r="R905">
        <v>13892</v>
      </c>
      <c r="T905">
        <v>593389</v>
      </c>
      <c r="V905">
        <v>1377505</v>
      </c>
      <c r="X905">
        <v>1256191</v>
      </c>
      <c r="Z905">
        <v>121314</v>
      </c>
    </row>
    <row r="906" spans="2:26" hidden="1" x14ac:dyDescent="0.35">
      <c r="B906" t="s">
        <v>54</v>
      </c>
      <c r="C906" t="s">
        <v>55</v>
      </c>
      <c r="D906" s="1">
        <v>44075</v>
      </c>
      <c r="E906" t="s">
        <v>34</v>
      </c>
      <c r="F906" t="s">
        <v>35</v>
      </c>
      <c r="G906" t="s">
        <v>32</v>
      </c>
      <c r="H906">
        <v>18349</v>
      </c>
      <c r="J906">
        <v>80</v>
      </c>
      <c r="L906">
        <v>18429</v>
      </c>
      <c r="N906">
        <v>12805</v>
      </c>
      <c r="P906">
        <v>205</v>
      </c>
      <c r="R906">
        <v>13010</v>
      </c>
      <c r="T906">
        <v>598589</v>
      </c>
      <c r="V906">
        <v>1396635</v>
      </c>
      <c r="X906">
        <v>1276185</v>
      </c>
      <c r="Z906">
        <v>120450</v>
      </c>
    </row>
    <row r="907" spans="2:26" hidden="1" x14ac:dyDescent="0.35">
      <c r="B907" t="s">
        <v>54</v>
      </c>
      <c r="C907" t="s">
        <v>55</v>
      </c>
      <c r="D907" s="1">
        <v>44075</v>
      </c>
      <c r="E907" t="s">
        <v>34</v>
      </c>
      <c r="F907" t="s">
        <v>33</v>
      </c>
      <c r="G907" t="s">
        <v>34</v>
      </c>
      <c r="H907">
        <v>18349</v>
      </c>
      <c r="J907">
        <v>80</v>
      </c>
      <c r="L907">
        <v>18429</v>
      </c>
      <c r="N907">
        <v>12805</v>
      </c>
      <c r="P907">
        <v>205</v>
      </c>
      <c r="R907">
        <v>13010</v>
      </c>
      <c r="T907">
        <v>598589</v>
      </c>
      <c r="V907">
        <v>1396635</v>
      </c>
      <c r="X907">
        <v>1276185</v>
      </c>
      <c r="Z907">
        <v>120450</v>
      </c>
    </row>
    <row r="908" spans="2:26" hidden="1" x14ac:dyDescent="0.35">
      <c r="B908" t="s">
        <v>54</v>
      </c>
      <c r="C908" t="s">
        <v>55</v>
      </c>
      <c r="D908" s="1">
        <v>44105</v>
      </c>
      <c r="E908" t="s">
        <v>34</v>
      </c>
      <c r="F908" t="s">
        <v>35</v>
      </c>
      <c r="G908" t="s">
        <v>32</v>
      </c>
      <c r="H908">
        <v>16891</v>
      </c>
      <c r="J908">
        <v>67</v>
      </c>
      <c r="L908">
        <v>16958</v>
      </c>
      <c r="N908">
        <v>12756</v>
      </c>
      <c r="P908">
        <v>198</v>
      </c>
      <c r="R908">
        <v>12954</v>
      </c>
      <c r="T908">
        <v>602600</v>
      </c>
      <c r="V908">
        <v>1414220</v>
      </c>
      <c r="X908">
        <v>1295141</v>
      </c>
      <c r="Z908">
        <v>119079</v>
      </c>
    </row>
    <row r="909" spans="2:26" hidden="1" x14ac:dyDescent="0.35">
      <c r="B909" t="s">
        <v>54</v>
      </c>
      <c r="C909" t="s">
        <v>55</v>
      </c>
      <c r="D909" s="1">
        <v>44105</v>
      </c>
      <c r="E909" t="s">
        <v>34</v>
      </c>
      <c r="F909" t="s">
        <v>33</v>
      </c>
      <c r="G909" t="s">
        <v>34</v>
      </c>
      <c r="H909">
        <v>16891</v>
      </c>
      <c r="J909">
        <v>67</v>
      </c>
      <c r="L909">
        <v>16958</v>
      </c>
      <c r="N909">
        <v>12756</v>
      </c>
      <c r="P909">
        <v>198</v>
      </c>
      <c r="R909">
        <v>12954</v>
      </c>
      <c r="T909">
        <v>602600</v>
      </c>
      <c r="V909">
        <v>1414220</v>
      </c>
      <c r="X909">
        <v>1295141</v>
      </c>
      <c r="Z909">
        <v>119079</v>
      </c>
    </row>
    <row r="910" spans="2:26" hidden="1" x14ac:dyDescent="0.35">
      <c r="B910" t="s">
        <v>54</v>
      </c>
      <c r="C910" t="s">
        <v>55</v>
      </c>
      <c r="D910" s="1">
        <v>44136</v>
      </c>
      <c r="E910" t="s">
        <v>34</v>
      </c>
      <c r="F910" t="s">
        <v>35</v>
      </c>
      <c r="G910" t="s">
        <v>32</v>
      </c>
      <c r="H910">
        <v>19225</v>
      </c>
      <c r="J910">
        <v>159</v>
      </c>
      <c r="L910">
        <v>19384</v>
      </c>
      <c r="N910">
        <v>12197</v>
      </c>
      <c r="P910">
        <v>195</v>
      </c>
      <c r="R910">
        <v>12392</v>
      </c>
      <c r="T910">
        <v>605595</v>
      </c>
      <c r="V910">
        <v>1431754</v>
      </c>
      <c r="X910">
        <v>1313665</v>
      </c>
      <c r="Z910">
        <v>118089</v>
      </c>
    </row>
    <row r="911" spans="2:26" hidden="1" x14ac:dyDescent="0.35">
      <c r="B911" t="s">
        <v>54</v>
      </c>
      <c r="C911" t="s">
        <v>55</v>
      </c>
      <c r="D911" s="1">
        <v>44136</v>
      </c>
      <c r="E911" t="s">
        <v>34</v>
      </c>
      <c r="F911" t="s">
        <v>33</v>
      </c>
      <c r="G911" t="s">
        <v>34</v>
      </c>
      <c r="H911">
        <v>19225</v>
      </c>
      <c r="J911">
        <v>159</v>
      </c>
      <c r="L911">
        <v>19384</v>
      </c>
      <c r="N911">
        <v>12197</v>
      </c>
      <c r="P911">
        <v>195</v>
      </c>
      <c r="R911">
        <v>12392</v>
      </c>
      <c r="T911">
        <v>605595</v>
      </c>
      <c r="V911">
        <v>1431754</v>
      </c>
      <c r="X911">
        <v>1313665</v>
      </c>
      <c r="Z911">
        <v>118089</v>
      </c>
    </row>
    <row r="912" spans="2:26" hidden="1" x14ac:dyDescent="0.35">
      <c r="B912" t="s">
        <v>54</v>
      </c>
      <c r="C912" t="s">
        <v>55</v>
      </c>
      <c r="D912" s="1">
        <v>44166</v>
      </c>
      <c r="E912" t="s">
        <v>34</v>
      </c>
      <c r="F912" t="s">
        <v>35</v>
      </c>
      <c r="G912" t="s">
        <v>32</v>
      </c>
      <c r="H912">
        <v>19447</v>
      </c>
      <c r="J912">
        <v>203</v>
      </c>
      <c r="L912">
        <v>19650</v>
      </c>
      <c r="N912">
        <v>15466</v>
      </c>
      <c r="P912">
        <v>165</v>
      </c>
      <c r="R912">
        <v>15631</v>
      </c>
      <c r="T912">
        <v>607985</v>
      </c>
      <c r="V912">
        <v>1449824</v>
      </c>
      <c r="X912">
        <v>1333559</v>
      </c>
      <c r="Z912">
        <v>116265</v>
      </c>
    </row>
    <row r="913" spans="2:26" hidden="1" x14ac:dyDescent="0.35">
      <c r="B913" t="s">
        <v>54</v>
      </c>
      <c r="C913" t="s">
        <v>55</v>
      </c>
      <c r="D913" s="1">
        <v>44166</v>
      </c>
      <c r="E913" t="s">
        <v>34</v>
      </c>
      <c r="F913" t="s">
        <v>33</v>
      </c>
      <c r="G913" t="s">
        <v>34</v>
      </c>
      <c r="H913">
        <v>19447</v>
      </c>
      <c r="J913">
        <v>203</v>
      </c>
      <c r="L913">
        <v>19650</v>
      </c>
      <c r="N913">
        <v>15466</v>
      </c>
      <c r="P913">
        <v>165</v>
      </c>
      <c r="R913">
        <v>15631</v>
      </c>
      <c r="T913">
        <v>607985</v>
      </c>
      <c r="V913">
        <v>1449824</v>
      </c>
      <c r="X913">
        <v>1333559</v>
      </c>
      <c r="Z913">
        <v>116265</v>
      </c>
    </row>
    <row r="914" spans="2:26" hidden="1" x14ac:dyDescent="0.35">
      <c r="B914" t="s">
        <v>54</v>
      </c>
      <c r="C914" t="s">
        <v>55</v>
      </c>
      <c r="D914" s="1">
        <v>44197</v>
      </c>
      <c r="E914" t="s">
        <v>34</v>
      </c>
      <c r="F914" t="s">
        <v>33</v>
      </c>
      <c r="G914" t="s">
        <v>34</v>
      </c>
      <c r="H914">
        <v>16717</v>
      </c>
      <c r="J914">
        <v>137</v>
      </c>
      <c r="L914">
        <v>16854</v>
      </c>
      <c r="N914">
        <v>14802</v>
      </c>
      <c r="P914">
        <v>144</v>
      </c>
      <c r="R914">
        <v>14946</v>
      </c>
      <c r="T914">
        <v>610870</v>
      </c>
      <c r="V914">
        <v>1466436</v>
      </c>
      <c r="X914">
        <v>1352832</v>
      </c>
      <c r="Z914">
        <v>113604</v>
      </c>
    </row>
    <row r="915" spans="2:26" hidden="1" x14ac:dyDescent="0.35">
      <c r="B915" t="s">
        <v>54</v>
      </c>
      <c r="C915" t="s">
        <v>55</v>
      </c>
      <c r="D915" s="1">
        <v>44197</v>
      </c>
      <c r="E915" t="s">
        <v>34</v>
      </c>
      <c r="F915" t="s">
        <v>35</v>
      </c>
      <c r="G915" t="s">
        <v>32</v>
      </c>
      <c r="H915">
        <v>16717</v>
      </c>
      <c r="J915">
        <v>137</v>
      </c>
      <c r="L915">
        <v>16854</v>
      </c>
      <c r="N915">
        <v>14802</v>
      </c>
      <c r="P915">
        <v>144</v>
      </c>
      <c r="R915">
        <v>14946</v>
      </c>
      <c r="T915">
        <v>610870</v>
      </c>
      <c r="V915">
        <v>1466436</v>
      </c>
      <c r="X915">
        <v>1352832</v>
      </c>
      <c r="Z915">
        <v>113604</v>
      </c>
    </row>
    <row r="916" spans="2:26" hidden="1" x14ac:dyDescent="0.35">
      <c r="B916" t="s">
        <v>54</v>
      </c>
      <c r="C916" t="s">
        <v>55</v>
      </c>
      <c r="D916" s="1">
        <v>44228</v>
      </c>
      <c r="E916" t="s">
        <v>34</v>
      </c>
      <c r="F916" t="s">
        <v>35</v>
      </c>
      <c r="G916" t="s">
        <v>32</v>
      </c>
      <c r="H916">
        <v>13895</v>
      </c>
      <c r="J916">
        <v>49</v>
      </c>
      <c r="L916">
        <v>13944</v>
      </c>
      <c r="N916">
        <v>12104</v>
      </c>
      <c r="P916">
        <v>307</v>
      </c>
      <c r="R916">
        <v>12411</v>
      </c>
      <c r="T916">
        <v>612802</v>
      </c>
      <c r="V916">
        <v>1477439</v>
      </c>
      <c r="X916">
        <v>1364361</v>
      </c>
      <c r="Z916">
        <v>113078</v>
      </c>
    </row>
    <row r="917" spans="2:26" hidden="1" x14ac:dyDescent="0.35">
      <c r="B917" t="s">
        <v>54</v>
      </c>
      <c r="C917" t="s">
        <v>55</v>
      </c>
      <c r="D917" s="1">
        <v>44228</v>
      </c>
      <c r="E917" t="s">
        <v>34</v>
      </c>
      <c r="F917" t="s">
        <v>33</v>
      </c>
      <c r="G917" t="s">
        <v>34</v>
      </c>
      <c r="H917">
        <v>13895</v>
      </c>
      <c r="J917">
        <v>49</v>
      </c>
      <c r="L917">
        <v>13944</v>
      </c>
      <c r="N917">
        <v>12104</v>
      </c>
      <c r="P917">
        <v>307</v>
      </c>
      <c r="R917">
        <v>12411</v>
      </c>
      <c r="T917">
        <v>612802</v>
      </c>
      <c r="V917">
        <v>1477439</v>
      </c>
      <c r="X917">
        <v>1364361</v>
      </c>
      <c r="Z917">
        <v>113078</v>
      </c>
    </row>
    <row r="918" spans="2:26" hidden="1" x14ac:dyDescent="0.35">
      <c r="B918" t="s">
        <v>54</v>
      </c>
      <c r="C918" t="s">
        <v>55</v>
      </c>
      <c r="D918" s="1">
        <v>44256</v>
      </c>
      <c r="E918" t="s">
        <v>34</v>
      </c>
      <c r="F918" t="s">
        <v>35</v>
      </c>
      <c r="G918" t="s">
        <v>32</v>
      </c>
      <c r="H918">
        <v>14134</v>
      </c>
      <c r="J918">
        <v>49</v>
      </c>
      <c r="L918">
        <v>14183</v>
      </c>
      <c r="N918">
        <v>11418</v>
      </c>
      <c r="P918">
        <v>318</v>
      </c>
      <c r="R918">
        <v>11736</v>
      </c>
      <c r="T918">
        <v>614788</v>
      </c>
      <c r="V918">
        <v>1489827</v>
      </c>
      <c r="X918">
        <v>1376628</v>
      </c>
      <c r="Z918">
        <v>113199</v>
      </c>
    </row>
    <row r="919" spans="2:26" hidden="1" x14ac:dyDescent="0.35">
      <c r="B919" t="s">
        <v>54</v>
      </c>
      <c r="C919" t="s">
        <v>55</v>
      </c>
      <c r="D919" s="1">
        <v>44256</v>
      </c>
      <c r="E919" t="s">
        <v>34</v>
      </c>
      <c r="F919" t="s">
        <v>33</v>
      </c>
      <c r="G919" t="s">
        <v>34</v>
      </c>
      <c r="H919">
        <v>14134</v>
      </c>
      <c r="J919">
        <v>49</v>
      </c>
      <c r="L919">
        <v>14183</v>
      </c>
      <c r="N919">
        <v>11418</v>
      </c>
      <c r="P919">
        <v>318</v>
      </c>
      <c r="R919">
        <v>11736</v>
      </c>
      <c r="T919">
        <v>614788</v>
      </c>
      <c r="V919">
        <v>1489827</v>
      </c>
      <c r="X919">
        <v>1376628</v>
      </c>
      <c r="Z919">
        <v>113199</v>
      </c>
    </row>
    <row r="920" spans="2:26" hidden="1" x14ac:dyDescent="0.35">
      <c r="B920" t="s">
        <v>54</v>
      </c>
      <c r="C920" t="s">
        <v>55</v>
      </c>
      <c r="D920" s="1">
        <v>44287</v>
      </c>
      <c r="E920" t="s">
        <v>34</v>
      </c>
      <c r="F920" t="s">
        <v>33</v>
      </c>
      <c r="G920" t="s">
        <v>34</v>
      </c>
      <c r="H920">
        <v>13660</v>
      </c>
      <c r="J920">
        <v>63</v>
      </c>
      <c r="L920">
        <v>13723</v>
      </c>
      <c r="N920">
        <v>10755</v>
      </c>
      <c r="P920">
        <v>128</v>
      </c>
      <c r="R920">
        <v>10883</v>
      </c>
      <c r="T920">
        <v>616407</v>
      </c>
      <c r="V920">
        <v>1501448</v>
      </c>
      <c r="X920">
        <v>1390142</v>
      </c>
      <c r="Z920">
        <v>111306</v>
      </c>
    </row>
    <row r="921" spans="2:26" hidden="1" x14ac:dyDescent="0.35">
      <c r="B921" t="s">
        <v>54</v>
      </c>
      <c r="C921" t="s">
        <v>55</v>
      </c>
      <c r="D921" s="1">
        <v>44287</v>
      </c>
      <c r="E921" t="s">
        <v>34</v>
      </c>
      <c r="F921" t="s">
        <v>35</v>
      </c>
      <c r="G921" t="s">
        <v>32</v>
      </c>
      <c r="H921">
        <v>13660</v>
      </c>
      <c r="J921">
        <v>63</v>
      </c>
      <c r="L921">
        <v>13723</v>
      </c>
      <c r="N921">
        <v>10755</v>
      </c>
      <c r="P921">
        <v>128</v>
      </c>
      <c r="R921">
        <v>10883</v>
      </c>
      <c r="T921">
        <v>616407</v>
      </c>
      <c r="V921">
        <v>1501448</v>
      </c>
      <c r="X921">
        <v>1390142</v>
      </c>
      <c r="Z921">
        <v>111306</v>
      </c>
    </row>
    <row r="922" spans="2:26" hidden="1" x14ac:dyDescent="0.35">
      <c r="B922" t="s">
        <v>54</v>
      </c>
      <c r="C922" t="s">
        <v>55</v>
      </c>
      <c r="D922" s="1">
        <v>44317</v>
      </c>
      <c r="E922" t="s">
        <v>34</v>
      </c>
      <c r="F922" t="s">
        <v>35</v>
      </c>
      <c r="G922" t="s">
        <v>32</v>
      </c>
      <c r="H922">
        <v>12923</v>
      </c>
      <c r="J922">
        <v>69</v>
      </c>
      <c r="L922">
        <v>12992</v>
      </c>
      <c r="N922">
        <v>10074</v>
      </c>
      <c r="P922">
        <v>117</v>
      </c>
      <c r="R922">
        <v>10191</v>
      </c>
      <c r="T922">
        <v>617975</v>
      </c>
      <c r="V922">
        <v>1511858</v>
      </c>
      <c r="X922">
        <v>1401524</v>
      </c>
      <c r="Z922">
        <v>110334</v>
      </c>
    </row>
    <row r="923" spans="2:26" hidden="1" x14ac:dyDescent="0.35">
      <c r="B923" t="s">
        <v>54</v>
      </c>
      <c r="C923" t="s">
        <v>55</v>
      </c>
      <c r="D923" s="1">
        <v>44317</v>
      </c>
      <c r="E923" t="s">
        <v>34</v>
      </c>
      <c r="F923" t="s">
        <v>33</v>
      </c>
      <c r="G923" t="s">
        <v>34</v>
      </c>
      <c r="H923">
        <v>12923</v>
      </c>
      <c r="J923">
        <v>69</v>
      </c>
      <c r="L923">
        <v>12992</v>
      </c>
      <c r="N923">
        <v>10074</v>
      </c>
      <c r="P923">
        <v>117</v>
      </c>
      <c r="R923">
        <v>10191</v>
      </c>
      <c r="T923">
        <v>617975</v>
      </c>
      <c r="V923">
        <v>1511858</v>
      </c>
      <c r="X923">
        <v>1401524</v>
      </c>
      <c r="Z923">
        <v>110334</v>
      </c>
    </row>
    <row r="924" spans="2:26" hidden="1" x14ac:dyDescent="0.35">
      <c r="B924" t="s">
        <v>54</v>
      </c>
      <c r="C924" t="s">
        <v>55</v>
      </c>
      <c r="D924" s="1">
        <v>44348</v>
      </c>
      <c r="E924" t="s">
        <v>34</v>
      </c>
      <c r="F924" t="s">
        <v>35</v>
      </c>
      <c r="G924" t="s">
        <v>32</v>
      </c>
      <c r="H924">
        <v>13893</v>
      </c>
      <c r="J924">
        <v>40</v>
      </c>
      <c r="L924">
        <v>13933</v>
      </c>
      <c r="N924">
        <v>10515</v>
      </c>
      <c r="P924">
        <v>124</v>
      </c>
      <c r="R924">
        <v>10639</v>
      </c>
      <c r="T924">
        <v>619719</v>
      </c>
      <c r="V924">
        <v>1522471</v>
      </c>
      <c r="X924">
        <v>1412780</v>
      </c>
      <c r="Z924">
        <v>109691</v>
      </c>
    </row>
    <row r="925" spans="2:26" hidden="1" x14ac:dyDescent="0.35">
      <c r="B925" t="s">
        <v>54</v>
      </c>
      <c r="C925" t="s">
        <v>55</v>
      </c>
      <c r="D925" s="1">
        <v>44348</v>
      </c>
      <c r="E925" t="s">
        <v>34</v>
      </c>
      <c r="F925" t="s">
        <v>33</v>
      </c>
      <c r="G925" t="s">
        <v>34</v>
      </c>
      <c r="H925">
        <v>13893</v>
      </c>
      <c r="J925">
        <v>40</v>
      </c>
      <c r="L925">
        <v>13933</v>
      </c>
      <c r="N925">
        <v>10515</v>
      </c>
      <c r="P925">
        <v>124</v>
      </c>
      <c r="R925">
        <v>10639</v>
      </c>
      <c r="T925">
        <v>619719</v>
      </c>
      <c r="V925">
        <v>1522471</v>
      </c>
      <c r="X925">
        <v>1412780</v>
      </c>
      <c r="Z925">
        <v>109691</v>
      </c>
    </row>
    <row r="926" spans="2:26" hidden="1" x14ac:dyDescent="0.35">
      <c r="B926" t="s">
        <v>54</v>
      </c>
      <c r="C926" t="s">
        <v>55</v>
      </c>
      <c r="D926" s="1">
        <v>44378</v>
      </c>
      <c r="E926" t="s">
        <v>34</v>
      </c>
      <c r="F926" t="s">
        <v>35</v>
      </c>
      <c r="G926" t="s">
        <v>32</v>
      </c>
      <c r="H926">
        <v>13938</v>
      </c>
      <c r="J926">
        <v>61</v>
      </c>
      <c r="L926">
        <v>13999</v>
      </c>
      <c r="N926">
        <v>10807</v>
      </c>
      <c r="P926">
        <v>134</v>
      </c>
      <c r="R926">
        <v>10941</v>
      </c>
      <c r="T926">
        <v>621256</v>
      </c>
      <c r="V926">
        <v>1532326</v>
      </c>
      <c r="X926">
        <v>1423267</v>
      </c>
      <c r="Z926">
        <v>109059</v>
      </c>
    </row>
    <row r="927" spans="2:26" hidden="1" x14ac:dyDescent="0.35">
      <c r="B927" t="s">
        <v>54</v>
      </c>
      <c r="C927" t="s">
        <v>55</v>
      </c>
      <c r="D927" s="1">
        <v>44378</v>
      </c>
      <c r="E927" t="s">
        <v>34</v>
      </c>
      <c r="F927" t="s">
        <v>33</v>
      </c>
      <c r="G927" t="s">
        <v>34</v>
      </c>
      <c r="H927">
        <v>13938</v>
      </c>
      <c r="J927">
        <v>61</v>
      </c>
      <c r="L927">
        <v>13999</v>
      </c>
      <c r="N927">
        <v>10807</v>
      </c>
      <c r="P927">
        <v>134</v>
      </c>
      <c r="R927">
        <v>10941</v>
      </c>
      <c r="T927">
        <v>621256</v>
      </c>
      <c r="V927">
        <v>1532326</v>
      </c>
      <c r="X927">
        <v>1423267</v>
      </c>
      <c r="Z927">
        <v>109059</v>
      </c>
    </row>
    <row r="928" spans="2:26" hidden="1" x14ac:dyDescent="0.35">
      <c r="B928" t="s">
        <v>54</v>
      </c>
      <c r="C928" t="s">
        <v>55</v>
      </c>
      <c r="D928" s="1">
        <v>44409</v>
      </c>
      <c r="E928" t="s">
        <v>34</v>
      </c>
      <c r="F928" t="s">
        <v>35</v>
      </c>
      <c r="G928" t="s">
        <v>32</v>
      </c>
      <c r="H928">
        <v>15986</v>
      </c>
      <c r="J928">
        <v>91</v>
      </c>
      <c r="L928">
        <v>16077</v>
      </c>
      <c r="N928">
        <v>11782</v>
      </c>
      <c r="P928">
        <v>131</v>
      </c>
      <c r="R928">
        <v>11913</v>
      </c>
      <c r="T928">
        <v>623489</v>
      </c>
      <c r="V928">
        <v>1544088</v>
      </c>
      <c r="X928">
        <v>1435110</v>
      </c>
      <c r="Z928">
        <v>108978</v>
      </c>
    </row>
    <row r="929" spans="2:26" hidden="1" x14ac:dyDescent="0.35">
      <c r="B929" t="s">
        <v>54</v>
      </c>
      <c r="C929" t="s">
        <v>55</v>
      </c>
      <c r="D929" s="1">
        <v>44409</v>
      </c>
      <c r="E929" t="s">
        <v>34</v>
      </c>
      <c r="F929" t="s">
        <v>33</v>
      </c>
      <c r="G929" t="s">
        <v>34</v>
      </c>
      <c r="H929">
        <v>15986</v>
      </c>
      <c r="J929">
        <v>91</v>
      </c>
      <c r="L929">
        <v>16077</v>
      </c>
      <c r="N929">
        <v>11782</v>
      </c>
      <c r="P929">
        <v>131</v>
      </c>
      <c r="R929">
        <v>11913</v>
      </c>
      <c r="T929">
        <v>623489</v>
      </c>
      <c r="V929">
        <v>1544088</v>
      </c>
      <c r="X929">
        <v>1435110</v>
      </c>
      <c r="Z929">
        <v>108978</v>
      </c>
    </row>
    <row r="930" spans="2:26" hidden="1" x14ac:dyDescent="0.35">
      <c r="B930" t="s">
        <v>54</v>
      </c>
      <c r="C930" t="s">
        <v>55</v>
      </c>
      <c r="D930" s="1">
        <v>44440</v>
      </c>
      <c r="E930" t="s">
        <v>34</v>
      </c>
      <c r="F930" t="s">
        <v>35</v>
      </c>
      <c r="G930" t="s">
        <v>32</v>
      </c>
      <c r="H930">
        <v>13775</v>
      </c>
      <c r="J930">
        <v>63</v>
      </c>
      <c r="L930">
        <v>13838</v>
      </c>
      <c r="N930">
        <v>11223</v>
      </c>
      <c r="P930">
        <v>112</v>
      </c>
      <c r="R930">
        <v>11335</v>
      </c>
      <c r="T930">
        <v>625019</v>
      </c>
      <c r="V930">
        <v>1553677</v>
      </c>
      <c r="X930">
        <v>1444409</v>
      </c>
      <c r="Z930">
        <v>109268</v>
      </c>
    </row>
    <row r="931" spans="2:26" hidden="1" x14ac:dyDescent="0.35">
      <c r="B931" t="s">
        <v>54</v>
      </c>
      <c r="C931" t="s">
        <v>55</v>
      </c>
      <c r="D931" s="1">
        <v>44440</v>
      </c>
      <c r="E931" t="s">
        <v>34</v>
      </c>
      <c r="F931" t="s">
        <v>33</v>
      </c>
      <c r="G931" t="s">
        <v>34</v>
      </c>
      <c r="H931">
        <v>13775</v>
      </c>
      <c r="J931">
        <v>63</v>
      </c>
      <c r="L931">
        <v>13838</v>
      </c>
      <c r="N931">
        <v>11223</v>
      </c>
      <c r="P931">
        <v>112</v>
      </c>
      <c r="R931">
        <v>11335</v>
      </c>
      <c r="T931">
        <v>625019</v>
      </c>
      <c r="V931">
        <v>1553677</v>
      </c>
      <c r="X931">
        <v>1444409</v>
      </c>
      <c r="Z931">
        <v>109268</v>
      </c>
    </row>
    <row r="932" spans="2:26" hidden="1" x14ac:dyDescent="0.35">
      <c r="B932" t="s">
        <v>54</v>
      </c>
      <c r="C932" t="s">
        <v>55</v>
      </c>
      <c r="D932" s="1">
        <v>44470</v>
      </c>
      <c r="E932" t="s">
        <v>34</v>
      </c>
      <c r="F932" t="s">
        <v>35</v>
      </c>
      <c r="G932" t="s">
        <v>32</v>
      </c>
      <c r="H932">
        <v>13547</v>
      </c>
      <c r="J932">
        <v>54</v>
      </c>
      <c r="L932">
        <v>13601</v>
      </c>
      <c r="N932">
        <v>9604</v>
      </c>
      <c r="P932">
        <v>109</v>
      </c>
      <c r="R932">
        <v>9713</v>
      </c>
      <c r="T932">
        <v>626208</v>
      </c>
      <c r="V932">
        <v>1563568</v>
      </c>
      <c r="X932">
        <v>1456320</v>
      </c>
      <c r="Z932">
        <v>107248</v>
      </c>
    </row>
    <row r="933" spans="2:26" hidden="1" x14ac:dyDescent="0.35">
      <c r="B933" t="s">
        <v>54</v>
      </c>
      <c r="C933" t="s">
        <v>55</v>
      </c>
      <c r="D933" s="1">
        <v>44470</v>
      </c>
      <c r="E933" t="s">
        <v>34</v>
      </c>
      <c r="F933" t="s">
        <v>33</v>
      </c>
      <c r="G933" t="s">
        <v>34</v>
      </c>
      <c r="H933">
        <v>13547</v>
      </c>
      <c r="J933">
        <v>54</v>
      </c>
      <c r="L933">
        <v>13601</v>
      </c>
      <c r="N933">
        <v>9604</v>
      </c>
      <c r="P933">
        <v>109</v>
      </c>
      <c r="R933">
        <v>9713</v>
      </c>
      <c r="T933">
        <v>626208</v>
      </c>
      <c r="V933">
        <v>1563568</v>
      </c>
      <c r="X933">
        <v>1456320</v>
      </c>
      <c r="Z933">
        <v>107248</v>
      </c>
    </row>
    <row r="934" spans="2:26" hidden="1" x14ac:dyDescent="0.35">
      <c r="B934" t="s">
        <v>54</v>
      </c>
      <c r="C934" t="s">
        <v>55</v>
      </c>
      <c r="D934" s="1">
        <v>44501</v>
      </c>
      <c r="E934" t="s">
        <v>34</v>
      </c>
      <c r="F934" t="s">
        <v>35</v>
      </c>
      <c r="G934" t="s">
        <v>32</v>
      </c>
      <c r="H934">
        <v>16358</v>
      </c>
      <c r="J934">
        <v>142</v>
      </c>
      <c r="L934">
        <v>16500</v>
      </c>
      <c r="N934">
        <v>11360</v>
      </c>
      <c r="P934">
        <v>111</v>
      </c>
      <c r="R934">
        <v>11471</v>
      </c>
      <c r="T934">
        <v>627637</v>
      </c>
      <c r="V934">
        <v>1574298</v>
      </c>
      <c r="X934">
        <v>1467166</v>
      </c>
      <c r="Z934">
        <v>107132</v>
      </c>
    </row>
    <row r="935" spans="2:26" hidden="1" x14ac:dyDescent="0.35">
      <c r="B935" t="s">
        <v>54</v>
      </c>
      <c r="C935" t="s">
        <v>55</v>
      </c>
      <c r="D935" s="1">
        <v>44501</v>
      </c>
      <c r="E935" t="s">
        <v>34</v>
      </c>
      <c r="F935" t="s">
        <v>33</v>
      </c>
      <c r="G935" t="s">
        <v>34</v>
      </c>
      <c r="H935">
        <v>16358</v>
      </c>
      <c r="J935">
        <v>142</v>
      </c>
      <c r="L935">
        <v>16500</v>
      </c>
      <c r="N935">
        <v>11360</v>
      </c>
      <c r="P935">
        <v>111</v>
      </c>
      <c r="R935">
        <v>11471</v>
      </c>
      <c r="T935">
        <v>627637</v>
      </c>
      <c r="V935">
        <v>1574298</v>
      </c>
      <c r="X935">
        <v>1467166</v>
      </c>
      <c r="Z935">
        <v>107132</v>
      </c>
    </row>
    <row r="936" spans="2:26" hidden="1" x14ac:dyDescent="0.35">
      <c r="B936" t="s">
        <v>54</v>
      </c>
      <c r="C936" t="s">
        <v>55</v>
      </c>
      <c r="D936" s="1">
        <v>44531</v>
      </c>
      <c r="E936" t="s">
        <v>34</v>
      </c>
      <c r="F936" t="s">
        <v>35</v>
      </c>
      <c r="G936" t="s">
        <v>32</v>
      </c>
      <c r="H936">
        <v>16153</v>
      </c>
      <c r="J936">
        <v>160</v>
      </c>
      <c r="L936">
        <v>16313</v>
      </c>
      <c r="N936">
        <v>12249</v>
      </c>
      <c r="P936">
        <v>183</v>
      </c>
      <c r="R936">
        <v>12432</v>
      </c>
      <c r="T936">
        <v>629380</v>
      </c>
      <c r="V936">
        <v>1585726</v>
      </c>
      <c r="X936">
        <v>1478627</v>
      </c>
      <c r="Z936">
        <v>107099</v>
      </c>
    </row>
    <row r="937" spans="2:26" hidden="1" x14ac:dyDescent="0.35">
      <c r="B937" t="s">
        <v>54</v>
      </c>
      <c r="C937" t="s">
        <v>55</v>
      </c>
      <c r="D937" s="1">
        <v>44531</v>
      </c>
      <c r="E937" t="s">
        <v>34</v>
      </c>
      <c r="F937" t="s">
        <v>33</v>
      </c>
      <c r="G937" t="s">
        <v>34</v>
      </c>
      <c r="H937">
        <v>16153</v>
      </c>
      <c r="J937">
        <v>160</v>
      </c>
      <c r="L937">
        <v>16313</v>
      </c>
      <c r="N937">
        <v>12249</v>
      </c>
      <c r="P937">
        <v>183</v>
      </c>
      <c r="R937">
        <v>12432</v>
      </c>
      <c r="T937">
        <v>629380</v>
      </c>
      <c r="V937">
        <v>1585726</v>
      </c>
      <c r="X937">
        <v>1478627</v>
      </c>
      <c r="Z937">
        <v>107099</v>
      </c>
    </row>
    <row r="938" spans="2:26" hidden="1" x14ac:dyDescent="0.35">
      <c r="B938" t="s">
        <v>54</v>
      </c>
      <c r="C938" t="s">
        <v>55</v>
      </c>
      <c r="D938" s="1">
        <v>44562</v>
      </c>
      <c r="E938" t="s">
        <v>34</v>
      </c>
      <c r="F938" t="s">
        <v>35</v>
      </c>
      <c r="G938" t="s">
        <v>32</v>
      </c>
      <c r="H938">
        <v>15595</v>
      </c>
      <c r="J938">
        <v>173</v>
      </c>
      <c r="L938">
        <v>15768</v>
      </c>
      <c r="N938">
        <v>12175</v>
      </c>
      <c r="P938">
        <v>140</v>
      </c>
      <c r="R938">
        <v>12315</v>
      </c>
      <c r="T938">
        <v>630969</v>
      </c>
      <c r="V938">
        <v>1598614</v>
      </c>
      <c r="X938">
        <v>1492249</v>
      </c>
      <c r="Z938">
        <v>106365</v>
      </c>
    </row>
    <row r="939" spans="2:26" hidden="1" x14ac:dyDescent="0.35">
      <c r="B939" t="s">
        <v>54</v>
      </c>
      <c r="C939" t="s">
        <v>55</v>
      </c>
      <c r="D939" s="1">
        <v>44562</v>
      </c>
      <c r="E939" t="s">
        <v>34</v>
      </c>
      <c r="F939" t="s">
        <v>33</v>
      </c>
      <c r="G939" t="s">
        <v>34</v>
      </c>
      <c r="H939">
        <v>15595</v>
      </c>
      <c r="J939">
        <v>173</v>
      </c>
      <c r="L939">
        <v>15768</v>
      </c>
      <c r="N939">
        <v>12175</v>
      </c>
      <c r="P939">
        <v>140</v>
      </c>
      <c r="R939">
        <v>12315</v>
      </c>
      <c r="T939">
        <v>630969</v>
      </c>
      <c r="V939">
        <v>1598614</v>
      </c>
      <c r="X939">
        <v>1492249</v>
      </c>
      <c r="Z939">
        <v>106365</v>
      </c>
    </row>
    <row r="940" spans="2:26" hidden="1" x14ac:dyDescent="0.35">
      <c r="B940" t="s">
        <v>54</v>
      </c>
      <c r="C940" t="s">
        <v>55</v>
      </c>
      <c r="D940" s="1">
        <v>44593</v>
      </c>
      <c r="E940" t="s">
        <v>34</v>
      </c>
      <c r="F940" t="s">
        <v>35</v>
      </c>
      <c r="G940" t="s">
        <v>32</v>
      </c>
      <c r="H940">
        <v>11810</v>
      </c>
      <c r="J940">
        <v>85</v>
      </c>
      <c r="L940">
        <v>11895</v>
      </c>
      <c r="N940">
        <v>9497</v>
      </c>
      <c r="P940">
        <v>123</v>
      </c>
      <c r="R940">
        <v>9620</v>
      </c>
      <c r="T940">
        <v>631759</v>
      </c>
      <c r="V940">
        <v>1604957</v>
      </c>
      <c r="X940">
        <v>1499029</v>
      </c>
      <c r="Z940">
        <v>105928</v>
      </c>
    </row>
    <row r="941" spans="2:26" hidden="1" x14ac:dyDescent="0.35">
      <c r="B941" t="s">
        <v>54</v>
      </c>
      <c r="C941" t="s">
        <v>55</v>
      </c>
      <c r="D941" s="1">
        <v>44593</v>
      </c>
      <c r="E941" t="s">
        <v>34</v>
      </c>
      <c r="F941" t="s">
        <v>33</v>
      </c>
      <c r="G941" t="s">
        <v>34</v>
      </c>
      <c r="H941">
        <v>11810</v>
      </c>
      <c r="J941">
        <v>85</v>
      </c>
      <c r="L941">
        <v>11895</v>
      </c>
      <c r="N941">
        <v>9497</v>
      </c>
      <c r="P941">
        <v>123</v>
      </c>
      <c r="R941">
        <v>9620</v>
      </c>
      <c r="T941">
        <v>631759</v>
      </c>
      <c r="V941">
        <v>1604957</v>
      </c>
      <c r="X941">
        <v>1499029</v>
      </c>
      <c r="Z941">
        <v>105928</v>
      </c>
    </row>
    <row r="942" spans="2:26" hidden="1" x14ac:dyDescent="0.35">
      <c r="B942" t="s">
        <v>54</v>
      </c>
      <c r="C942" t="s">
        <v>55</v>
      </c>
      <c r="D942" s="1">
        <v>44621</v>
      </c>
      <c r="E942" t="s">
        <v>34</v>
      </c>
      <c r="F942" t="s">
        <v>35</v>
      </c>
      <c r="G942" t="s">
        <v>32</v>
      </c>
      <c r="H942">
        <v>13215</v>
      </c>
      <c r="J942">
        <v>77</v>
      </c>
      <c r="L942">
        <v>13292</v>
      </c>
      <c r="N942">
        <v>10823</v>
      </c>
      <c r="P942">
        <v>141</v>
      </c>
      <c r="R942">
        <v>10964</v>
      </c>
      <c r="T942">
        <v>632763</v>
      </c>
      <c r="V942">
        <v>1613405</v>
      </c>
      <c r="X942">
        <v>1508177</v>
      </c>
      <c r="Z942">
        <v>105228</v>
      </c>
    </row>
    <row r="943" spans="2:26" hidden="1" x14ac:dyDescent="0.35">
      <c r="B943" t="s">
        <v>54</v>
      </c>
      <c r="C943" t="s">
        <v>55</v>
      </c>
      <c r="D943" s="1">
        <v>44621</v>
      </c>
      <c r="E943" t="s">
        <v>34</v>
      </c>
      <c r="F943" t="s">
        <v>33</v>
      </c>
      <c r="G943" t="s">
        <v>34</v>
      </c>
      <c r="H943">
        <v>13215</v>
      </c>
      <c r="J943">
        <v>77</v>
      </c>
      <c r="L943">
        <v>13292</v>
      </c>
      <c r="N943">
        <v>10823</v>
      </c>
      <c r="P943">
        <v>141</v>
      </c>
      <c r="R943">
        <v>10964</v>
      </c>
      <c r="T943">
        <v>632763</v>
      </c>
      <c r="V943">
        <v>1613405</v>
      </c>
      <c r="X943">
        <v>1508177</v>
      </c>
      <c r="Z943">
        <v>105228</v>
      </c>
    </row>
    <row r="944" spans="2:26" hidden="1" x14ac:dyDescent="0.35">
      <c r="B944" t="s">
        <v>54</v>
      </c>
      <c r="C944" t="s">
        <v>55</v>
      </c>
      <c r="D944" s="1">
        <v>44652</v>
      </c>
      <c r="E944" t="s">
        <v>34</v>
      </c>
      <c r="F944" t="s">
        <v>35</v>
      </c>
      <c r="G944" t="s">
        <v>32</v>
      </c>
      <c r="H944">
        <v>12226</v>
      </c>
      <c r="J944">
        <v>80</v>
      </c>
      <c r="L944">
        <v>12306</v>
      </c>
      <c r="N944">
        <v>9643</v>
      </c>
      <c r="P944">
        <v>94</v>
      </c>
      <c r="R944">
        <v>9737</v>
      </c>
      <c r="T944">
        <v>633031</v>
      </c>
      <c r="V944">
        <v>1620385</v>
      </c>
      <c r="X944">
        <v>1517028</v>
      </c>
      <c r="Z944">
        <v>103357</v>
      </c>
    </row>
    <row r="945" spans="2:26" hidden="1" x14ac:dyDescent="0.35">
      <c r="B945" t="s">
        <v>54</v>
      </c>
      <c r="C945" t="s">
        <v>55</v>
      </c>
      <c r="D945" s="1">
        <v>44652</v>
      </c>
      <c r="E945" t="s">
        <v>34</v>
      </c>
      <c r="F945" t="s">
        <v>33</v>
      </c>
      <c r="G945" t="s">
        <v>34</v>
      </c>
      <c r="H945">
        <v>12226</v>
      </c>
      <c r="J945">
        <v>80</v>
      </c>
      <c r="L945">
        <v>12306</v>
      </c>
      <c r="N945">
        <v>9643</v>
      </c>
      <c r="P945">
        <v>94</v>
      </c>
      <c r="R945">
        <v>9737</v>
      </c>
      <c r="T945">
        <v>633031</v>
      </c>
      <c r="V945">
        <v>1620385</v>
      </c>
      <c r="X945">
        <v>1517028</v>
      </c>
      <c r="Z945">
        <v>103357</v>
      </c>
    </row>
    <row r="946" spans="2:26" hidden="1" x14ac:dyDescent="0.35">
      <c r="B946" t="s">
        <v>54</v>
      </c>
      <c r="C946" t="s">
        <v>55</v>
      </c>
      <c r="D946" s="1">
        <v>44682</v>
      </c>
      <c r="E946" t="s">
        <v>34</v>
      </c>
      <c r="F946" t="s">
        <v>35</v>
      </c>
      <c r="G946" t="s">
        <v>32</v>
      </c>
      <c r="H946">
        <v>12324</v>
      </c>
      <c r="J946">
        <v>68</v>
      </c>
      <c r="L946">
        <v>12392</v>
      </c>
      <c r="N946">
        <v>9236</v>
      </c>
      <c r="P946">
        <v>90</v>
      </c>
      <c r="R946">
        <v>9326</v>
      </c>
      <c r="T946">
        <v>633197</v>
      </c>
      <c r="V946">
        <v>1625864</v>
      </c>
      <c r="X946">
        <v>1523033</v>
      </c>
      <c r="Z946">
        <v>102831</v>
      </c>
    </row>
    <row r="947" spans="2:26" hidden="1" x14ac:dyDescent="0.35">
      <c r="B947" t="s">
        <v>54</v>
      </c>
      <c r="C947" t="s">
        <v>55</v>
      </c>
      <c r="D947" s="1">
        <v>44682</v>
      </c>
      <c r="E947" t="s">
        <v>34</v>
      </c>
      <c r="F947" t="s">
        <v>33</v>
      </c>
      <c r="G947" t="s">
        <v>34</v>
      </c>
      <c r="H947">
        <v>12324</v>
      </c>
      <c r="J947">
        <v>68</v>
      </c>
      <c r="L947">
        <v>12392</v>
      </c>
      <c r="N947">
        <v>9236</v>
      </c>
      <c r="P947">
        <v>90</v>
      </c>
      <c r="R947">
        <v>9326</v>
      </c>
      <c r="T947">
        <v>633197</v>
      </c>
      <c r="V947">
        <v>1625864</v>
      </c>
      <c r="X947">
        <v>1523033</v>
      </c>
      <c r="Z947">
        <v>102831</v>
      </c>
    </row>
    <row r="948" spans="2:26" hidden="1" x14ac:dyDescent="0.35">
      <c r="B948" t="s">
        <v>54</v>
      </c>
      <c r="C948" t="s">
        <v>55</v>
      </c>
      <c r="D948" s="1">
        <v>44713</v>
      </c>
      <c r="E948" t="s">
        <v>34</v>
      </c>
      <c r="F948" t="s">
        <v>35</v>
      </c>
      <c r="G948" t="s">
        <v>32</v>
      </c>
      <c r="H948">
        <v>12778</v>
      </c>
      <c r="J948">
        <v>69</v>
      </c>
      <c r="L948">
        <v>12847</v>
      </c>
      <c r="N948">
        <v>10174</v>
      </c>
      <c r="P948">
        <v>357</v>
      </c>
      <c r="R948">
        <v>10531</v>
      </c>
      <c r="T948">
        <v>633037</v>
      </c>
      <c r="V948">
        <v>1630445</v>
      </c>
      <c r="X948">
        <v>1529380</v>
      </c>
      <c r="Z948">
        <v>101065</v>
      </c>
    </row>
    <row r="949" spans="2:26" hidden="1" x14ac:dyDescent="0.35">
      <c r="B949" t="s">
        <v>54</v>
      </c>
      <c r="C949" t="s">
        <v>55</v>
      </c>
      <c r="D949" s="1">
        <v>44713</v>
      </c>
      <c r="E949" t="s">
        <v>34</v>
      </c>
      <c r="F949" t="s">
        <v>33</v>
      </c>
      <c r="G949" t="s">
        <v>34</v>
      </c>
      <c r="H949">
        <v>12778</v>
      </c>
      <c r="J949">
        <v>69</v>
      </c>
      <c r="L949">
        <v>12847</v>
      </c>
      <c r="N949">
        <v>10174</v>
      </c>
      <c r="P949">
        <v>357</v>
      </c>
      <c r="R949">
        <v>10531</v>
      </c>
      <c r="T949">
        <v>634936</v>
      </c>
      <c r="V949">
        <v>1635385</v>
      </c>
      <c r="X949">
        <v>1534581</v>
      </c>
      <c r="Z949">
        <v>100804</v>
      </c>
    </row>
    <row r="950" spans="2:26" hidden="1" x14ac:dyDescent="0.35">
      <c r="B950" t="s">
        <v>54</v>
      </c>
      <c r="C950" t="s">
        <v>55</v>
      </c>
      <c r="D950" s="1">
        <v>44743</v>
      </c>
      <c r="E950" t="s">
        <v>34</v>
      </c>
      <c r="F950" t="s">
        <v>35</v>
      </c>
      <c r="G950" t="s">
        <v>32</v>
      </c>
      <c r="H950">
        <v>12942</v>
      </c>
      <c r="J950">
        <v>61</v>
      </c>
      <c r="L950">
        <v>13003</v>
      </c>
      <c r="N950">
        <v>11384</v>
      </c>
      <c r="P950">
        <v>489</v>
      </c>
      <c r="R950">
        <v>11873</v>
      </c>
      <c r="T950">
        <v>635458</v>
      </c>
      <c r="V950">
        <v>1641925</v>
      </c>
      <c r="X950">
        <v>1541229</v>
      </c>
      <c r="Z950">
        <v>100696</v>
      </c>
    </row>
    <row r="951" spans="2:26" hidden="1" x14ac:dyDescent="0.35">
      <c r="B951" t="s">
        <v>54</v>
      </c>
      <c r="C951" t="s">
        <v>55</v>
      </c>
      <c r="D951" s="1">
        <v>44743</v>
      </c>
      <c r="E951" t="s">
        <v>34</v>
      </c>
      <c r="F951" t="s">
        <v>33</v>
      </c>
      <c r="G951" t="s">
        <v>34</v>
      </c>
      <c r="H951">
        <v>12942</v>
      </c>
      <c r="J951">
        <v>61</v>
      </c>
      <c r="L951">
        <v>13003</v>
      </c>
      <c r="N951">
        <v>11384</v>
      </c>
      <c r="P951">
        <v>489</v>
      </c>
      <c r="R951">
        <v>11873</v>
      </c>
      <c r="T951">
        <v>637768</v>
      </c>
      <c r="V951">
        <v>1646836</v>
      </c>
      <c r="X951">
        <v>1545522</v>
      </c>
      <c r="Z951">
        <v>101314</v>
      </c>
    </row>
    <row r="952" spans="2:26" hidden="1" x14ac:dyDescent="0.35">
      <c r="B952" t="s">
        <v>54</v>
      </c>
      <c r="C952" t="s">
        <v>55</v>
      </c>
      <c r="D952" s="1">
        <v>44774</v>
      </c>
      <c r="E952" t="s">
        <v>34</v>
      </c>
      <c r="F952" t="s">
        <v>35</v>
      </c>
      <c r="G952" t="s">
        <v>32</v>
      </c>
      <c r="H952">
        <v>14952</v>
      </c>
      <c r="J952">
        <v>89</v>
      </c>
      <c r="L952">
        <v>15041</v>
      </c>
      <c r="N952">
        <v>13186</v>
      </c>
      <c r="P952">
        <v>658</v>
      </c>
      <c r="R952">
        <v>13844</v>
      </c>
      <c r="T952">
        <v>638274</v>
      </c>
      <c r="V952">
        <v>1651983</v>
      </c>
      <c r="X952">
        <v>1550973</v>
      </c>
      <c r="Z952">
        <v>101010</v>
      </c>
    </row>
    <row r="953" spans="2:26" hidden="1" x14ac:dyDescent="0.35">
      <c r="B953" t="s">
        <v>54</v>
      </c>
      <c r="C953" t="s">
        <v>55</v>
      </c>
      <c r="D953" s="1">
        <v>44774</v>
      </c>
      <c r="E953" t="s">
        <v>34</v>
      </c>
      <c r="F953" t="s">
        <v>33</v>
      </c>
      <c r="G953" t="s">
        <v>34</v>
      </c>
      <c r="H953">
        <v>14952</v>
      </c>
      <c r="J953">
        <v>89</v>
      </c>
      <c r="L953">
        <v>15041</v>
      </c>
      <c r="N953">
        <v>13186</v>
      </c>
      <c r="P953">
        <v>658</v>
      </c>
      <c r="R953">
        <v>13844</v>
      </c>
      <c r="T953">
        <v>640225</v>
      </c>
      <c r="V953">
        <v>1656830</v>
      </c>
      <c r="X953">
        <v>1555695</v>
      </c>
      <c r="Z953">
        <v>101135</v>
      </c>
    </row>
    <row r="954" spans="2:26" hidden="1" x14ac:dyDescent="0.35">
      <c r="B954" t="s">
        <v>54</v>
      </c>
      <c r="C954" t="s">
        <v>55</v>
      </c>
      <c r="D954" s="1">
        <v>44805</v>
      </c>
      <c r="E954" t="s">
        <v>34</v>
      </c>
      <c r="F954" t="s">
        <v>35</v>
      </c>
      <c r="G954" t="s">
        <v>32</v>
      </c>
      <c r="H954">
        <v>13244</v>
      </c>
      <c r="J954">
        <v>56</v>
      </c>
      <c r="L954">
        <v>13300</v>
      </c>
      <c r="N954">
        <v>11905</v>
      </c>
      <c r="P954">
        <v>558</v>
      </c>
      <c r="R954">
        <v>12463</v>
      </c>
      <c r="T954">
        <v>640141</v>
      </c>
      <c r="V954">
        <v>1660825</v>
      </c>
      <c r="X954">
        <v>1560456</v>
      </c>
      <c r="Z954">
        <v>100369</v>
      </c>
    </row>
    <row r="955" spans="2:26" hidden="1" x14ac:dyDescent="0.35">
      <c r="B955" t="s">
        <v>54</v>
      </c>
      <c r="C955" t="s">
        <v>55</v>
      </c>
      <c r="D955" s="1">
        <v>44805</v>
      </c>
      <c r="E955" t="s">
        <v>34</v>
      </c>
      <c r="F955" t="s">
        <v>33</v>
      </c>
      <c r="G955" t="s">
        <v>34</v>
      </c>
      <c r="H955">
        <v>13244</v>
      </c>
      <c r="J955">
        <v>56</v>
      </c>
      <c r="L955">
        <v>13300</v>
      </c>
      <c r="N955">
        <v>11905</v>
      </c>
      <c r="P955">
        <v>558</v>
      </c>
      <c r="R955">
        <v>12463</v>
      </c>
      <c r="T955">
        <v>642522</v>
      </c>
      <c r="V955">
        <v>1666668</v>
      </c>
      <c r="X955">
        <v>1565724</v>
      </c>
      <c r="Z955">
        <v>100944</v>
      </c>
    </row>
    <row r="956" spans="2:26" hidden="1" x14ac:dyDescent="0.35">
      <c r="B956" t="s">
        <v>54</v>
      </c>
      <c r="C956" t="s">
        <v>55</v>
      </c>
      <c r="D956" s="1">
        <v>44835</v>
      </c>
      <c r="E956" t="s">
        <v>34</v>
      </c>
      <c r="F956" t="s">
        <v>35</v>
      </c>
      <c r="G956" t="s">
        <v>32</v>
      </c>
      <c r="H956">
        <v>12702</v>
      </c>
      <c r="J956">
        <v>70</v>
      </c>
      <c r="L956">
        <v>12772</v>
      </c>
      <c r="N956">
        <v>10849</v>
      </c>
      <c r="P956">
        <v>486</v>
      </c>
      <c r="R956">
        <v>11335</v>
      </c>
      <c r="T956">
        <v>642038</v>
      </c>
      <c r="V956">
        <v>1670835</v>
      </c>
      <c r="X956">
        <v>1570303</v>
      </c>
      <c r="Z956">
        <v>100532</v>
      </c>
    </row>
    <row r="957" spans="2:26" hidden="1" x14ac:dyDescent="0.35">
      <c r="B957" t="s">
        <v>54</v>
      </c>
      <c r="C957" t="s">
        <v>55</v>
      </c>
      <c r="D957" s="1">
        <v>44835</v>
      </c>
      <c r="E957" t="s">
        <v>34</v>
      </c>
      <c r="F957" t="s">
        <v>33</v>
      </c>
      <c r="G957" t="s">
        <v>34</v>
      </c>
      <c r="H957">
        <v>12702</v>
      </c>
      <c r="J957">
        <v>70</v>
      </c>
      <c r="L957">
        <v>12772</v>
      </c>
      <c r="N957">
        <v>10849</v>
      </c>
      <c r="P957">
        <v>486</v>
      </c>
      <c r="R957">
        <v>11335</v>
      </c>
      <c r="T957">
        <v>644069</v>
      </c>
      <c r="V957">
        <v>1676215</v>
      </c>
      <c r="X957">
        <v>1575376</v>
      </c>
      <c r="Z957">
        <v>100839</v>
      </c>
    </row>
    <row r="958" spans="2:26" hidden="1" x14ac:dyDescent="0.35">
      <c r="B958" t="s">
        <v>54</v>
      </c>
      <c r="C958" t="s">
        <v>55</v>
      </c>
      <c r="D958" s="1">
        <v>44866</v>
      </c>
      <c r="E958" t="s">
        <v>34</v>
      </c>
      <c r="F958" t="s">
        <v>35</v>
      </c>
      <c r="G958" t="s">
        <v>32</v>
      </c>
      <c r="H958">
        <v>13650</v>
      </c>
      <c r="J958">
        <v>121</v>
      </c>
      <c r="L958">
        <v>13771</v>
      </c>
      <c r="N958">
        <v>10849</v>
      </c>
      <c r="P958">
        <v>486</v>
      </c>
      <c r="R958">
        <v>11335</v>
      </c>
      <c r="T958">
        <v>644315</v>
      </c>
      <c r="V958">
        <v>1681967</v>
      </c>
      <c r="X958">
        <v>1581704</v>
      </c>
      <c r="Z958">
        <v>100263</v>
      </c>
    </row>
    <row r="959" spans="2:26" hidden="1" x14ac:dyDescent="0.35">
      <c r="B959" t="s">
        <v>54</v>
      </c>
      <c r="C959" t="s">
        <v>55</v>
      </c>
      <c r="D959" s="1">
        <v>44866</v>
      </c>
      <c r="E959" t="s">
        <v>34</v>
      </c>
      <c r="F959" t="s">
        <v>33</v>
      </c>
      <c r="G959" t="s">
        <v>34</v>
      </c>
      <c r="H959">
        <v>13650</v>
      </c>
      <c r="J959">
        <v>121</v>
      </c>
      <c r="L959">
        <v>13771</v>
      </c>
      <c r="N959">
        <v>10849</v>
      </c>
      <c r="P959">
        <v>486</v>
      </c>
      <c r="R959">
        <v>11335</v>
      </c>
      <c r="T959">
        <v>646127</v>
      </c>
      <c r="V959">
        <v>1687184</v>
      </c>
      <c r="X959">
        <v>1585335</v>
      </c>
      <c r="Z959">
        <v>101849</v>
      </c>
    </row>
    <row r="960" spans="2:26" hidden="1" x14ac:dyDescent="0.35">
      <c r="B960" t="s">
        <v>54</v>
      </c>
      <c r="C960" t="s">
        <v>55</v>
      </c>
      <c r="D960" s="1">
        <v>44896</v>
      </c>
      <c r="E960" t="s">
        <v>34</v>
      </c>
      <c r="F960" t="s">
        <v>35</v>
      </c>
      <c r="G960" t="s">
        <v>32</v>
      </c>
      <c r="H960">
        <v>12752</v>
      </c>
      <c r="J960">
        <v>105</v>
      </c>
      <c r="L960">
        <v>12857</v>
      </c>
      <c r="N960">
        <v>11786</v>
      </c>
      <c r="P960">
        <v>562</v>
      </c>
      <c r="R960">
        <v>12348</v>
      </c>
      <c r="T960">
        <v>645834</v>
      </c>
      <c r="V960">
        <v>1692321</v>
      </c>
      <c r="X960">
        <v>1591007</v>
      </c>
      <c r="Z960">
        <v>101314</v>
      </c>
    </row>
    <row r="961" spans="2:26" hidden="1" x14ac:dyDescent="0.35">
      <c r="B961" t="s">
        <v>54</v>
      </c>
      <c r="C961" t="s">
        <v>55</v>
      </c>
      <c r="D961" s="1">
        <v>44896</v>
      </c>
      <c r="E961" t="s">
        <v>34</v>
      </c>
      <c r="F961" t="s">
        <v>33</v>
      </c>
      <c r="G961" t="s">
        <v>34</v>
      </c>
      <c r="H961">
        <v>12752</v>
      </c>
      <c r="J961">
        <v>105</v>
      </c>
      <c r="L961">
        <v>12857</v>
      </c>
      <c r="N961">
        <v>11786</v>
      </c>
      <c r="P961">
        <v>562</v>
      </c>
      <c r="R961">
        <v>12348</v>
      </c>
      <c r="T961">
        <v>648445</v>
      </c>
      <c r="V961">
        <v>1699630</v>
      </c>
      <c r="X961">
        <v>1596841</v>
      </c>
      <c r="Z961">
        <v>102789</v>
      </c>
    </row>
    <row r="962" spans="2:26" hidden="1" x14ac:dyDescent="0.35">
      <c r="B962" t="s">
        <v>54</v>
      </c>
      <c r="C962" t="s">
        <v>55</v>
      </c>
      <c r="D962" s="1">
        <v>44927</v>
      </c>
      <c r="E962" t="s">
        <v>34</v>
      </c>
      <c r="F962" t="s">
        <v>35</v>
      </c>
      <c r="G962" t="s">
        <v>32</v>
      </c>
      <c r="H962">
        <v>15416</v>
      </c>
      <c r="J962">
        <v>142</v>
      </c>
      <c r="L962">
        <v>15558</v>
      </c>
      <c r="N962">
        <v>12486</v>
      </c>
      <c r="P962">
        <v>674</v>
      </c>
      <c r="R962">
        <v>13160</v>
      </c>
      <c r="T962">
        <v>648068</v>
      </c>
      <c r="V962">
        <v>1705866</v>
      </c>
      <c r="X962">
        <v>1604242</v>
      </c>
      <c r="Z962">
        <v>101624</v>
      </c>
    </row>
    <row r="963" spans="2:26" hidden="1" x14ac:dyDescent="0.35">
      <c r="B963" t="s">
        <v>54</v>
      </c>
      <c r="C963" t="s">
        <v>55</v>
      </c>
      <c r="D963" s="1">
        <v>44927</v>
      </c>
      <c r="E963" t="s">
        <v>34</v>
      </c>
      <c r="F963" t="s">
        <v>33</v>
      </c>
      <c r="G963" t="s">
        <v>34</v>
      </c>
      <c r="H963">
        <v>15416</v>
      </c>
      <c r="J963">
        <v>142</v>
      </c>
      <c r="L963">
        <v>15558</v>
      </c>
      <c r="N963">
        <v>12486</v>
      </c>
      <c r="P963">
        <v>674</v>
      </c>
      <c r="R963">
        <v>13160</v>
      </c>
      <c r="T963">
        <v>650249</v>
      </c>
      <c r="V963">
        <v>1712273</v>
      </c>
      <c r="X963">
        <v>1610060</v>
      </c>
      <c r="Z963">
        <v>102213</v>
      </c>
    </row>
    <row r="964" spans="2:26" hidden="1" x14ac:dyDescent="0.35">
      <c r="B964" t="s">
        <v>54</v>
      </c>
      <c r="C964" t="s">
        <v>55</v>
      </c>
      <c r="D964" s="1">
        <v>44958</v>
      </c>
      <c r="E964" t="s">
        <v>34</v>
      </c>
      <c r="F964" t="s">
        <v>35</v>
      </c>
      <c r="G964" t="s">
        <v>32</v>
      </c>
      <c r="H964">
        <v>12055</v>
      </c>
      <c r="J964">
        <v>73</v>
      </c>
      <c r="L964">
        <v>12128</v>
      </c>
      <c r="N964">
        <v>12599</v>
      </c>
      <c r="P964">
        <v>738</v>
      </c>
      <c r="R964">
        <v>13337</v>
      </c>
      <c r="T964">
        <v>650049</v>
      </c>
      <c r="V964">
        <v>1715943</v>
      </c>
      <c r="X964">
        <v>1613872</v>
      </c>
      <c r="Z964">
        <v>102071</v>
      </c>
    </row>
    <row r="965" spans="2:26" hidden="1" x14ac:dyDescent="0.35">
      <c r="B965" t="s">
        <v>54</v>
      </c>
      <c r="C965" t="s">
        <v>55</v>
      </c>
      <c r="D965" s="1">
        <v>44958</v>
      </c>
      <c r="E965" t="s">
        <v>34</v>
      </c>
      <c r="F965" t="s">
        <v>33</v>
      </c>
      <c r="G965" t="s">
        <v>34</v>
      </c>
      <c r="H965">
        <v>12055</v>
      </c>
      <c r="J965">
        <v>73</v>
      </c>
      <c r="L965">
        <v>12128</v>
      </c>
      <c r="N965">
        <v>12599</v>
      </c>
      <c r="P965">
        <v>738</v>
      </c>
      <c r="R965">
        <v>13337</v>
      </c>
      <c r="T965">
        <v>652517</v>
      </c>
      <c r="V965">
        <v>1722639</v>
      </c>
      <c r="X965">
        <v>1619548</v>
      </c>
      <c r="Z965">
        <v>103091</v>
      </c>
    </row>
    <row r="966" spans="2:26" hidden="1" x14ac:dyDescent="0.35">
      <c r="B966" t="s">
        <v>54</v>
      </c>
      <c r="C966" t="s">
        <v>55</v>
      </c>
      <c r="D966" s="1">
        <v>44986</v>
      </c>
      <c r="E966" t="s">
        <v>34</v>
      </c>
      <c r="F966" t="s">
        <v>35</v>
      </c>
      <c r="G966" t="s">
        <v>32</v>
      </c>
      <c r="H966">
        <v>13503</v>
      </c>
      <c r="J966">
        <v>93</v>
      </c>
      <c r="L966">
        <v>13596</v>
      </c>
      <c r="N966">
        <v>16188</v>
      </c>
      <c r="P966">
        <v>1066</v>
      </c>
      <c r="R966">
        <v>17254</v>
      </c>
      <c r="T966">
        <v>651850</v>
      </c>
      <c r="V966">
        <v>1726651</v>
      </c>
      <c r="X966">
        <v>1624378</v>
      </c>
      <c r="Z966">
        <v>102273</v>
      </c>
    </row>
    <row r="967" spans="2:26" hidden="1" x14ac:dyDescent="0.35">
      <c r="B967" t="s">
        <v>54</v>
      </c>
      <c r="C967" t="s">
        <v>55</v>
      </c>
      <c r="D967" s="1">
        <v>44986</v>
      </c>
      <c r="E967" t="s">
        <v>34</v>
      </c>
      <c r="F967" t="s">
        <v>33</v>
      </c>
      <c r="G967" t="s">
        <v>34</v>
      </c>
      <c r="H967">
        <v>13503</v>
      </c>
      <c r="J967">
        <v>93</v>
      </c>
      <c r="L967">
        <v>13596</v>
      </c>
      <c r="N967">
        <v>16188</v>
      </c>
      <c r="P967">
        <v>1066</v>
      </c>
      <c r="R967">
        <v>17254</v>
      </c>
      <c r="T967">
        <v>647698</v>
      </c>
      <c r="V967">
        <v>1705007</v>
      </c>
      <c r="X967">
        <v>1603310</v>
      </c>
      <c r="Z967">
        <v>101697</v>
      </c>
    </row>
    <row r="968" spans="2:26" hidden="1" x14ac:dyDescent="0.35">
      <c r="B968" t="s">
        <v>54</v>
      </c>
      <c r="C968" t="s">
        <v>55</v>
      </c>
      <c r="D968" s="1">
        <v>45017</v>
      </c>
      <c r="E968" t="s">
        <v>34</v>
      </c>
      <c r="F968" t="s">
        <v>35</v>
      </c>
      <c r="G968" t="s">
        <v>32</v>
      </c>
      <c r="H968">
        <v>12112</v>
      </c>
      <c r="J968">
        <v>65</v>
      </c>
      <c r="L968">
        <v>12177</v>
      </c>
      <c r="N968">
        <v>12486</v>
      </c>
      <c r="P968">
        <v>674</v>
      </c>
      <c r="R968">
        <v>13160</v>
      </c>
      <c r="T968">
        <v>646410</v>
      </c>
      <c r="V968">
        <v>1709809</v>
      </c>
      <c r="X968">
        <v>1611316</v>
      </c>
      <c r="Z968">
        <v>98493</v>
      </c>
    </row>
    <row r="969" spans="2:26" hidden="1" x14ac:dyDescent="0.35">
      <c r="B969" t="s">
        <v>54</v>
      </c>
      <c r="C969" t="s">
        <v>55</v>
      </c>
      <c r="D969" s="1">
        <v>45017</v>
      </c>
      <c r="E969" t="s">
        <v>34</v>
      </c>
      <c r="F969" t="s">
        <v>33</v>
      </c>
      <c r="G969" t="s">
        <v>34</v>
      </c>
      <c r="H969">
        <v>12112</v>
      </c>
      <c r="J969">
        <v>65</v>
      </c>
      <c r="L969">
        <v>12177</v>
      </c>
      <c r="N969">
        <v>12486</v>
      </c>
      <c r="P969">
        <v>674</v>
      </c>
      <c r="R969">
        <v>13160</v>
      </c>
      <c r="T969">
        <v>647669</v>
      </c>
      <c r="V969">
        <v>1713809</v>
      </c>
      <c r="X969">
        <v>1614994</v>
      </c>
      <c r="Z969">
        <v>98815</v>
      </c>
    </row>
    <row r="970" spans="2:26" hidden="1" x14ac:dyDescent="0.35">
      <c r="B970" t="s">
        <v>54</v>
      </c>
      <c r="C970" t="s">
        <v>55</v>
      </c>
      <c r="D970" s="1">
        <v>45047</v>
      </c>
      <c r="E970" t="s">
        <v>34</v>
      </c>
      <c r="F970" t="s">
        <v>35</v>
      </c>
      <c r="G970" t="s">
        <v>32</v>
      </c>
      <c r="H970">
        <v>14130</v>
      </c>
      <c r="J970">
        <v>79</v>
      </c>
      <c r="L970">
        <v>14209</v>
      </c>
      <c r="N970">
        <v>10986</v>
      </c>
      <c r="P970">
        <v>757</v>
      </c>
      <c r="R970">
        <v>11743</v>
      </c>
      <c r="T970">
        <v>646253</v>
      </c>
      <c r="V970">
        <v>1715088</v>
      </c>
      <c r="X970">
        <v>1617163</v>
      </c>
      <c r="Z970">
        <v>97925</v>
      </c>
    </row>
    <row r="971" spans="2:26" hidden="1" x14ac:dyDescent="0.35">
      <c r="B971" t="s">
        <v>54</v>
      </c>
      <c r="C971" t="s">
        <v>55</v>
      </c>
      <c r="D971" s="1">
        <v>45047</v>
      </c>
      <c r="E971" t="s">
        <v>34</v>
      </c>
      <c r="F971" t="s">
        <v>33</v>
      </c>
      <c r="G971" t="s">
        <v>34</v>
      </c>
      <c r="H971">
        <v>14130</v>
      </c>
      <c r="J971">
        <v>79</v>
      </c>
      <c r="L971">
        <v>14209</v>
      </c>
      <c r="N971">
        <v>10986</v>
      </c>
      <c r="P971">
        <v>757</v>
      </c>
      <c r="R971">
        <v>11743</v>
      </c>
      <c r="T971">
        <v>649030</v>
      </c>
      <c r="V971">
        <v>1722323</v>
      </c>
      <c r="X971">
        <v>1623277</v>
      </c>
      <c r="Z971">
        <v>99046</v>
      </c>
    </row>
    <row r="972" spans="2:26" hidden="1" x14ac:dyDescent="0.35">
      <c r="B972" t="s">
        <v>54</v>
      </c>
      <c r="C972" t="s">
        <v>55</v>
      </c>
      <c r="D972" s="1">
        <v>45078</v>
      </c>
      <c r="E972" t="s">
        <v>34</v>
      </c>
      <c r="F972" t="s">
        <v>35</v>
      </c>
      <c r="G972" t="s">
        <v>32</v>
      </c>
      <c r="H972">
        <v>17234</v>
      </c>
      <c r="J972">
        <v>74</v>
      </c>
      <c r="L972">
        <v>17308</v>
      </c>
      <c r="N972">
        <v>13500</v>
      </c>
      <c r="P972">
        <v>1028</v>
      </c>
      <c r="R972">
        <v>14528</v>
      </c>
      <c r="T972">
        <v>634932</v>
      </c>
      <c r="V972">
        <v>1682785</v>
      </c>
      <c r="X972">
        <v>1583941</v>
      </c>
      <c r="Z972">
        <v>98844</v>
      </c>
    </row>
    <row r="973" spans="2:26" hidden="1" x14ac:dyDescent="0.35">
      <c r="B973" t="s">
        <v>54</v>
      </c>
      <c r="C973" t="s">
        <v>55</v>
      </c>
      <c r="D973" s="1">
        <v>45078</v>
      </c>
      <c r="E973" t="s">
        <v>34</v>
      </c>
      <c r="F973" t="s">
        <v>33</v>
      </c>
      <c r="G973" t="s">
        <v>34</v>
      </c>
      <c r="H973">
        <v>17234</v>
      </c>
      <c r="J973">
        <v>74</v>
      </c>
      <c r="L973">
        <v>17308</v>
      </c>
      <c r="N973">
        <v>13500</v>
      </c>
      <c r="P973">
        <v>1028</v>
      </c>
      <c r="R973">
        <v>14528</v>
      </c>
      <c r="T973">
        <v>637844</v>
      </c>
      <c r="V973">
        <v>1689842</v>
      </c>
      <c r="X973">
        <v>1590633</v>
      </c>
      <c r="Z973">
        <v>99209</v>
      </c>
    </row>
    <row r="974" spans="2:26" hidden="1" x14ac:dyDescent="0.35">
      <c r="B974" t="s">
        <v>54</v>
      </c>
      <c r="C974" t="s">
        <v>55</v>
      </c>
      <c r="D974" s="1">
        <v>45108</v>
      </c>
      <c r="E974" t="s">
        <v>34</v>
      </c>
      <c r="F974" t="s">
        <v>35</v>
      </c>
      <c r="G974" t="s">
        <v>32</v>
      </c>
      <c r="H974">
        <v>21187</v>
      </c>
      <c r="J974">
        <v>84</v>
      </c>
      <c r="L974">
        <v>21271</v>
      </c>
      <c r="N974">
        <v>16386</v>
      </c>
      <c r="P974">
        <v>1340</v>
      </c>
      <c r="R974">
        <v>17726</v>
      </c>
      <c r="T974">
        <v>620727</v>
      </c>
      <c r="V974">
        <v>1640664</v>
      </c>
      <c r="X974">
        <v>1541554</v>
      </c>
      <c r="Z974">
        <v>99110</v>
      </c>
    </row>
    <row r="975" spans="2:26" hidden="1" x14ac:dyDescent="0.35">
      <c r="B975" t="s">
        <v>54</v>
      </c>
      <c r="C975" t="s">
        <v>55</v>
      </c>
      <c r="D975" s="1">
        <v>45108</v>
      </c>
      <c r="E975" t="s">
        <v>34</v>
      </c>
      <c r="F975" t="s">
        <v>33</v>
      </c>
      <c r="G975" t="s">
        <v>34</v>
      </c>
      <c r="H975">
        <v>21187</v>
      </c>
      <c r="J975">
        <v>84</v>
      </c>
      <c r="L975">
        <v>21271</v>
      </c>
      <c r="N975">
        <v>16386</v>
      </c>
      <c r="P975">
        <v>1340</v>
      </c>
      <c r="R975">
        <v>17726</v>
      </c>
      <c r="T975">
        <v>624861</v>
      </c>
      <c r="V975">
        <v>1649658</v>
      </c>
      <c r="X975">
        <v>1549986</v>
      </c>
      <c r="Z975">
        <v>99672</v>
      </c>
    </row>
    <row r="976" spans="2:26" hidden="1" x14ac:dyDescent="0.35">
      <c r="B976" t="s">
        <v>54</v>
      </c>
      <c r="C976" t="s">
        <v>55</v>
      </c>
      <c r="D976" s="1">
        <v>45139</v>
      </c>
      <c r="E976" t="s">
        <v>34</v>
      </c>
      <c r="F976" t="s">
        <v>35</v>
      </c>
      <c r="G976" t="s">
        <v>32</v>
      </c>
      <c r="H976">
        <v>27449</v>
      </c>
      <c r="J976">
        <v>88</v>
      </c>
      <c r="L976">
        <v>27537</v>
      </c>
      <c r="N976">
        <v>20833</v>
      </c>
      <c r="P976">
        <v>1881</v>
      </c>
      <c r="R976">
        <v>22714</v>
      </c>
      <c r="T976">
        <v>609746</v>
      </c>
      <c r="V976">
        <v>1597010</v>
      </c>
      <c r="X976">
        <v>1494884</v>
      </c>
      <c r="Z976">
        <v>102126</v>
      </c>
    </row>
    <row r="977" spans="2:26" hidden="1" x14ac:dyDescent="0.35">
      <c r="B977" t="s">
        <v>54</v>
      </c>
      <c r="C977" t="s">
        <v>55</v>
      </c>
      <c r="D977" s="1">
        <v>45139</v>
      </c>
      <c r="E977" t="s">
        <v>34</v>
      </c>
      <c r="F977" t="s">
        <v>33</v>
      </c>
      <c r="G977" t="s">
        <v>34</v>
      </c>
      <c r="H977">
        <v>27449</v>
      </c>
      <c r="J977">
        <v>88</v>
      </c>
      <c r="L977">
        <v>27537</v>
      </c>
      <c r="N977">
        <v>20833</v>
      </c>
      <c r="P977">
        <v>1881</v>
      </c>
      <c r="R977">
        <v>22714</v>
      </c>
      <c r="T977">
        <v>614515</v>
      </c>
      <c r="V977">
        <v>1608510</v>
      </c>
      <c r="X977">
        <v>1505306</v>
      </c>
      <c r="Z977">
        <v>103204</v>
      </c>
    </row>
    <row r="978" spans="2:26" hidden="1" x14ac:dyDescent="0.35">
      <c r="B978" t="s">
        <v>54</v>
      </c>
      <c r="C978" t="s">
        <v>55</v>
      </c>
      <c r="D978" s="1">
        <v>45170</v>
      </c>
      <c r="E978" t="s">
        <v>34</v>
      </c>
      <c r="F978" t="s">
        <v>35</v>
      </c>
      <c r="G978" t="s">
        <v>32</v>
      </c>
      <c r="H978">
        <v>24504</v>
      </c>
      <c r="J978">
        <v>77</v>
      </c>
      <c r="L978">
        <v>24581</v>
      </c>
      <c r="N978">
        <v>19638</v>
      </c>
      <c r="P978">
        <v>1734</v>
      </c>
      <c r="R978">
        <v>21372</v>
      </c>
      <c r="T978">
        <v>597561</v>
      </c>
      <c r="V978">
        <v>1552346</v>
      </c>
      <c r="X978">
        <v>1446435</v>
      </c>
      <c r="Z978">
        <v>105911</v>
      </c>
    </row>
    <row r="979" spans="2:26" hidden="1" x14ac:dyDescent="0.35">
      <c r="B979" t="s">
        <v>54</v>
      </c>
      <c r="C979" t="s">
        <v>55</v>
      </c>
      <c r="D979" s="1">
        <v>45170</v>
      </c>
      <c r="E979" t="s">
        <v>34</v>
      </c>
      <c r="F979" t="s">
        <v>33</v>
      </c>
      <c r="G979" t="s">
        <v>34</v>
      </c>
      <c r="H979">
        <v>24504</v>
      </c>
      <c r="J979">
        <v>77</v>
      </c>
      <c r="L979">
        <v>24581</v>
      </c>
      <c r="N979">
        <v>19638</v>
      </c>
      <c r="P979">
        <v>1734</v>
      </c>
      <c r="R979">
        <v>21372</v>
      </c>
      <c r="T979">
        <v>601247</v>
      </c>
      <c r="V979">
        <v>1561424</v>
      </c>
      <c r="X979">
        <v>1454652</v>
      </c>
      <c r="Z979">
        <v>106772</v>
      </c>
    </row>
    <row r="980" spans="2:26" hidden="1" x14ac:dyDescent="0.35">
      <c r="B980" t="s">
        <v>54</v>
      </c>
      <c r="C980" t="s">
        <v>55</v>
      </c>
      <c r="D980" s="1">
        <v>45200</v>
      </c>
      <c r="E980" t="s">
        <v>34</v>
      </c>
      <c r="F980" t="s">
        <v>35</v>
      </c>
      <c r="G980" t="s">
        <v>32</v>
      </c>
      <c r="H980">
        <v>26384</v>
      </c>
      <c r="J980">
        <v>98</v>
      </c>
      <c r="L980">
        <v>26482</v>
      </c>
      <c r="N980">
        <v>19987</v>
      </c>
      <c r="P980">
        <v>1821</v>
      </c>
      <c r="R980">
        <v>21808</v>
      </c>
      <c r="T980">
        <v>595092</v>
      </c>
      <c r="V980">
        <v>1534304</v>
      </c>
      <c r="X980">
        <v>1423959</v>
      </c>
      <c r="Z980">
        <v>110345</v>
      </c>
    </row>
    <row r="981" spans="2:26" hidden="1" x14ac:dyDescent="0.35">
      <c r="B981" t="s">
        <v>54</v>
      </c>
      <c r="C981" t="s">
        <v>55</v>
      </c>
      <c r="D981" s="1">
        <v>45200</v>
      </c>
      <c r="E981" t="s">
        <v>34</v>
      </c>
      <c r="F981" t="s">
        <v>33</v>
      </c>
      <c r="G981" t="s">
        <v>34</v>
      </c>
      <c r="H981">
        <v>26384</v>
      </c>
      <c r="J981">
        <v>98</v>
      </c>
      <c r="L981">
        <v>26482</v>
      </c>
      <c r="N981">
        <v>19987</v>
      </c>
      <c r="P981">
        <v>1821</v>
      </c>
      <c r="R981">
        <v>21808</v>
      </c>
      <c r="T981">
        <v>602561</v>
      </c>
      <c r="V981">
        <v>1550789</v>
      </c>
      <c r="X981">
        <v>1439821</v>
      </c>
      <c r="Z981">
        <v>110968</v>
      </c>
    </row>
    <row r="982" spans="2:26" hidden="1" x14ac:dyDescent="0.35">
      <c r="B982" t="s">
        <v>54</v>
      </c>
      <c r="C982" t="s">
        <v>55</v>
      </c>
      <c r="D982" s="1">
        <v>45231</v>
      </c>
      <c r="E982" t="s">
        <v>34</v>
      </c>
      <c r="F982" t="s">
        <v>35</v>
      </c>
      <c r="G982" t="s">
        <v>32</v>
      </c>
      <c r="H982">
        <v>31253</v>
      </c>
      <c r="J982">
        <v>164</v>
      </c>
      <c r="L982">
        <v>31417</v>
      </c>
      <c r="N982">
        <v>22333</v>
      </c>
      <c r="P982">
        <v>2241</v>
      </c>
      <c r="R982">
        <v>24574</v>
      </c>
      <c r="T982">
        <v>572457</v>
      </c>
      <c r="V982">
        <v>1452438</v>
      </c>
      <c r="X982">
        <v>1338984</v>
      </c>
      <c r="Z982">
        <v>113454</v>
      </c>
    </row>
    <row r="983" spans="2:26" hidden="1" x14ac:dyDescent="0.35">
      <c r="B983" t="s">
        <v>54</v>
      </c>
      <c r="C983" t="s">
        <v>55</v>
      </c>
      <c r="D983" s="1">
        <v>45231</v>
      </c>
      <c r="E983" t="s">
        <v>34</v>
      </c>
      <c r="F983" t="s">
        <v>33</v>
      </c>
      <c r="G983" t="s">
        <v>34</v>
      </c>
      <c r="H983">
        <v>31253</v>
      </c>
      <c r="J983">
        <v>164</v>
      </c>
      <c r="L983">
        <v>31417</v>
      </c>
      <c r="N983">
        <v>22333</v>
      </c>
      <c r="P983">
        <v>2241</v>
      </c>
      <c r="R983">
        <v>24574</v>
      </c>
      <c r="T983">
        <v>578338</v>
      </c>
      <c r="V983">
        <v>1467478</v>
      </c>
      <c r="X983">
        <v>1353977</v>
      </c>
      <c r="Z983">
        <v>113501</v>
      </c>
    </row>
    <row r="984" spans="2:26" hidden="1" x14ac:dyDescent="0.35">
      <c r="B984" t="s">
        <v>54</v>
      </c>
      <c r="C984" t="s">
        <v>55</v>
      </c>
      <c r="D984" s="1">
        <v>45261</v>
      </c>
      <c r="E984" t="s">
        <v>34</v>
      </c>
      <c r="F984" t="s">
        <v>35</v>
      </c>
      <c r="G984" t="s">
        <v>32</v>
      </c>
      <c r="H984">
        <v>30268</v>
      </c>
      <c r="J984">
        <v>178</v>
      </c>
      <c r="L984">
        <v>30446</v>
      </c>
      <c r="N984">
        <v>23661</v>
      </c>
      <c r="P984">
        <v>2129</v>
      </c>
      <c r="R984">
        <v>25790</v>
      </c>
      <c r="T984">
        <v>562929</v>
      </c>
      <c r="V984">
        <v>1405707</v>
      </c>
      <c r="X984">
        <v>1289428</v>
      </c>
      <c r="Z984">
        <v>116279</v>
      </c>
    </row>
    <row r="985" spans="2:26" hidden="1" x14ac:dyDescent="0.35">
      <c r="B985" t="s">
        <v>54</v>
      </c>
      <c r="C985" t="s">
        <v>55</v>
      </c>
      <c r="D985" s="1">
        <v>45261</v>
      </c>
      <c r="E985" t="s">
        <v>34</v>
      </c>
      <c r="F985" t="s">
        <v>33</v>
      </c>
      <c r="G985" t="s">
        <v>34</v>
      </c>
      <c r="H985">
        <v>30268</v>
      </c>
      <c r="J985">
        <v>178</v>
      </c>
      <c r="L985">
        <v>30446</v>
      </c>
      <c r="N985">
        <v>23661</v>
      </c>
      <c r="P985">
        <v>2129</v>
      </c>
      <c r="R985">
        <v>25790</v>
      </c>
      <c r="T985">
        <v>568670</v>
      </c>
      <c r="V985">
        <v>1420075</v>
      </c>
      <c r="X985">
        <v>1303902</v>
      </c>
      <c r="Z985">
        <v>116173</v>
      </c>
    </row>
    <row r="986" spans="2:26" hidden="1" x14ac:dyDescent="0.35">
      <c r="B986" t="s">
        <v>54</v>
      </c>
      <c r="C986" t="s">
        <v>55</v>
      </c>
      <c r="D986" s="1">
        <v>45292</v>
      </c>
      <c r="E986" t="s">
        <v>34</v>
      </c>
      <c r="F986" t="s">
        <v>35</v>
      </c>
      <c r="G986" t="s">
        <v>32</v>
      </c>
      <c r="H986">
        <v>36113</v>
      </c>
      <c r="J986">
        <v>175</v>
      </c>
      <c r="L986">
        <v>36288</v>
      </c>
      <c r="N986">
        <v>30055</v>
      </c>
      <c r="P986">
        <v>2570</v>
      </c>
      <c r="R986">
        <v>32625</v>
      </c>
      <c r="T986">
        <v>554061</v>
      </c>
      <c r="V986">
        <v>1357319</v>
      </c>
      <c r="X986">
        <v>1238439</v>
      </c>
      <c r="Z986">
        <v>118880</v>
      </c>
    </row>
    <row r="987" spans="2:26" hidden="1" x14ac:dyDescent="0.35">
      <c r="B987" t="s">
        <v>54</v>
      </c>
      <c r="C987" t="s">
        <v>55</v>
      </c>
      <c r="D987" s="1">
        <v>45292</v>
      </c>
      <c r="E987" t="s">
        <v>34</v>
      </c>
      <c r="F987" t="s">
        <v>33</v>
      </c>
      <c r="G987" t="s">
        <v>34</v>
      </c>
      <c r="H987">
        <v>36113</v>
      </c>
      <c r="J987">
        <v>175</v>
      </c>
      <c r="L987">
        <v>36288</v>
      </c>
      <c r="N987">
        <v>30055</v>
      </c>
      <c r="P987">
        <v>2570</v>
      </c>
      <c r="R987">
        <v>32625</v>
      </c>
      <c r="T987">
        <v>559240</v>
      </c>
      <c r="V987">
        <v>1370169</v>
      </c>
      <c r="X987">
        <v>1250231</v>
      </c>
      <c r="Z987">
        <v>119938</v>
      </c>
    </row>
    <row r="988" spans="2:26" hidden="1" x14ac:dyDescent="0.35">
      <c r="B988" t="s">
        <v>54</v>
      </c>
      <c r="C988" t="s">
        <v>55</v>
      </c>
      <c r="D988" s="1">
        <v>45323</v>
      </c>
      <c r="E988" t="s">
        <v>34</v>
      </c>
      <c r="F988" t="s">
        <v>35</v>
      </c>
      <c r="G988" t="s">
        <v>32</v>
      </c>
      <c r="H988">
        <v>29420</v>
      </c>
      <c r="J988">
        <v>98</v>
      </c>
      <c r="L988">
        <v>29518</v>
      </c>
      <c r="N988">
        <v>25304</v>
      </c>
      <c r="P988">
        <v>2228</v>
      </c>
      <c r="R988">
        <v>27532</v>
      </c>
      <c r="T988">
        <v>543301</v>
      </c>
      <c r="V988">
        <v>1308507</v>
      </c>
      <c r="X988">
        <v>1186420</v>
      </c>
      <c r="Z988">
        <v>122087</v>
      </c>
    </row>
    <row r="989" spans="2:26" hidden="1" x14ac:dyDescent="0.35">
      <c r="B989" t="s">
        <v>54</v>
      </c>
      <c r="C989" t="s">
        <v>55</v>
      </c>
      <c r="D989" s="1">
        <v>45323</v>
      </c>
      <c r="E989" t="s">
        <v>34</v>
      </c>
      <c r="F989" t="s">
        <v>33</v>
      </c>
      <c r="G989" t="s">
        <v>34</v>
      </c>
      <c r="H989">
        <v>29420</v>
      </c>
      <c r="J989">
        <v>98</v>
      </c>
      <c r="L989">
        <v>29518</v>
      </c>
      <c r="N989">
        <v>25304</v>
      </c>
      <c r="P989">
        <v>2228</v>
      </c>
      <c r="R989">
        <v>27532</v>
      </c>
      <c r="T989">
        <v>549071</v>
      </c>
      <c r="V989">
        <v>1322264</v>
      </c>
      <c r="X989">
        <v>1199804</v>
      </c>
      <c r="Z989">
        <v>122460</v>
      </c>
    </row>
    <row r="990" spans="2:26" hidden="1" x14ac:dyDescent="0.35">
      <c r="B990" t="s">
        <v>54</v>
      </c>
      <c r="C990" t="s">
        <v>55</v>
      </c>
      <c r="D990" s="1">
        <v>45352</v>
      </c>
      <c r="E990" t="s">
        <v>34</v>
      </c>
      <c r="F990" t="s">
        <v>35</v>
      </c>
      <c r="G990" t="s">
        <v>32</v>
      </c>
      <c r="H990">
        <v>28148</v>
      </c>
      <c r="J990">
        <v>128</v>
      </c>
      <c r="L990">
        <v>28276</v>
      </c>
      <c r="N990">
        <v>25027</v>
      </c>
      <c r="P990">
        <v>1802</v>
      </c>
      <c r="R990">
        <v>26829</v>
      </c>
      <c r="T990">
        <v>534934</v>
      </c>
      <c r="V990">
        <v>1230193</v>
      </c>
      <c r="X990">
        <v>1104219</v>
      </c>
      <c r="Z990">
        <v>125974</v>
      </c>
    </row>
    <row r="991" spans="2:26" hidden="1" x14ac:dyDescent="0.35">
      <c r="B991" t="s">
        <v>56</v>
      </c>
      <c r="C991" t="s">
        <v>57</v>
      </c>
      <c r="D991" s="1">
        <v>41518</v>
      </c>
      <c r="E991" t="s">
        <v>34</v>
      </c>
      <c r="F991" t="s">
        <v>33</v>
      </c>
      <c r="G991" t="s">
        <v>34</v>
      </c>
    </row>
    <row r="992" spans="2:26" hidden="1" x14ac:dyDescent="0.35">
      <c r="B992" t="s">
        <v>56</v>
      </c>
      <c r="C992" t="s">
        <v>57</v>
      </c>
      <c r="D992" s="1">
        <v>42887</v>
      </c>
      <c r="E992" t="s">
        <v>34</v>
      </c>
      <c r="F992" t="s">
        <v>35</v>
      </c>
      <c r="G992" t="s">
        <v>32</v>
      </c>
      <c r="H992">
        <v>4793</v>
      </c>
      <c r="I992" t="s">
        <v>58</v>
      </c>
      <c r="J992">
        <v>4452</v>
      </c>
      <c r="K992" t="s">
        <v>59</v>
      </c>
      <c r="L992">
        <v>9245</v>
      </c>
      <c r="M992" t="s">
        <v>60</v>
      </c>
      <c r="N992">
        <v>9405</v>
      </c>
      <c r="O992" t="s">
        <v>61</v>
      </c>
      <c r="P992">
        <v>88</v>
      </c>
      <c r="Q992" t="s">
        <v>62</v>
      </c>
      <c r="R992">
        <v>9493</v>
      </c>
      <c r="S992" t="s">
        <v>63</v>
      </c>
      <c r="T992">
        <v>316717</v>
      </c>
      <c r="U992" t="s">
        <v>64</v>
      </c>
      <c r="V992">
        <v>794805</v>
      </c>
      <c r="W992" t="s">
        <v>65</v>
      </c>
      <c r="X992">
        <v>777208</v>
      </c>
      <c r="Y992" t="s">
        <v>66</v>
      </c>
      <c r="Z992">
        <v>17597</v>
      </c>
    </row>
    <row r="993" spans="2:26" hidden="1" x14ac:dyDescent="0.35">
      <c r="B993" t="s">
        <v>56</v>
      </c>
      <c r="C993" t="s">
        <v>57</v>
      </c>
      <c r="D993" s="1">
        <v>42887</v>
      </c>
      <c r="E993" t="s">
        <v>34</v>
      </c>
      <c r="F993" t="s">
        <v>33</v>
      </c>
      <c r="G993" t="s">
        <v>34</v>
      </c>
      <c r="H993">
        <v>4793</v>
      </c>
      <c r="I993" t="s">
        <v>58</v>
      </c>
      <c r="J993">
        <v>4452</v>
      </c>
      <c r="K993" t="s">
        <v>59</v>
      </c>
      <c r="L993">
        <v>9245</v>
      </c>
      <c r="M993" t="s">
        <v>60</v>
      </c>
      <c r="N993">
        <v>9405</v>
      </c>
      <c r="O993" t="s">
        <v>61</v>
      </c>
      <c r="P993">
        <v>88</v>
      </c>
      <c r="Q993" t="s">
        <v>62</v>
      </c>
      <c r="R993">
        <v>9493</v>
      </c>
      <c r="S993" t="s">
        <v>63</v>
      </c>
      <c r="T993">
        <v>316717</v>
      </c>
      <c r="U993" t="s">
        <v>67</v>
      </c>
      <c r="V993">
        <v>794805</v>
      </c>
      <c r="W993" t="s">
        <v>65</v>
      </c>
      <c r="X993">
        <v>777208</v>
      </c>
      <c r="Y993" t="s">
        <v>66</v>
      </c>
      <c r="Z993">
        <v>17597</v>
      </c>
    </row>
    <row r="994" spans="2:26" hidden="1" x14ac:dyDescent="0.35">
      <c r="B994" t="s">
        <v>56</v>
      </c>
      <c r="C994" t="s">
        <v>57</v>
      </c>
      <c r="D994" s="1">
        <v>42917</v>
      </c>
      <c r="E994" t="s">
        <v>34</v>
      </c>
      <c r="F994" t="s">
        <v>35</v>
      </c>
      <c r="G994" t="s">
        <v>32</v>
      </c>
      <c r="H994">
        <v>3718</v>
      </c>
      <c r="I994" t="s">
        <v>58</v>
      </c>
      <c r="J994">
        <v>4513</v>
      </c>
      <c r="K994" t="s">
        <v>59</v>
      </c>
      <c r="L994">
        <v>8231</v>
      </c>
      <c r="M994" t="s">
        <v>60</v>
      </c>
      <c r="N994">
        <v>8788</v>
      </c>
      <c r="O994" t="s">
        <v>61</v>
      </c>
      <c r="P994">
        <v>113</v>
      </c>
      <c r="Q994" t="s">
        <v>62</v>
      </c>
      <c r="R994">
        <v>8901</v>
      </c>
      <c r="S994" t="s">
        <v>63</v>
      </c>
      <c r="T994">
        <v>318734</v>
      </c>
      <c r="U994" t="s">
        <v>64</v>
      </c>
      <c r="V994">
        <v>799837</v>
      </c>
      <c r="W994" t="s">
        <v>65</v>
      </c>
      <c r="X994">
        <v>782506</v>
      </c>
      <c r="Y994" t="s">
        <v>66</v>
      </c>
      <c r="Z994">
        <v>17331</v>
      </c>
    </row>
    <row r="995" spans="2:26" hidden="1" x14ac:dyDescent="0.35">
      <c r="B995" t="s">
        <v>56</v>
      </c>
      <c r="C995" t="s">
        <v>57</v>
      </c>
      <c r="D995" s="1">
        <v>42917</v>
      </c>
      <c r="E995" t="s">
        <v>34</v>
      </c>
      <c r="F995" t="s">
        <v>33</v>
      </c>
      <c r="G995" t="s">
        <v>34</v>
      </c>
      <c r="H995">
        <v>3718</v>
      </c>
      <c r="I995" t="s">
        <v>58</v>
      </c>
      <c r="J995">
        <v>4513</v>
      </c>
      <c r="K995" t="s">
        <v>59</v>
      </c>
      <c r="L995">
        <v>8231</v>
      </c>
      <c r="M995" t="s">
        <v>60</v>
      </c>
      <c r="N995">
        <v>8788</v>
      </c>
      <c r="O995" t="s">
        <v>61</v>
      </c>
      <c r="P995">
        <v>113</v>
      </c>
      <c r="Q995" t="s">
        <v>62</v>
      </c>
      <c r="R995">
        <v>8901</v>
      </c>
      <c r="S995" t="s">
        <v>63</v>
      </c>
      <c r="T995">
        <v>318734</v>
      </c>
      <c r="U995" t="s">
        <v>67</v>
      </c>
      <c r="V995">
        <v>799837</v>
      </c>
      <c r="W995" t="s">
        <v>65</v>
      </c>
      <c r="X995">
        <v>782506</v>
      </c>
      <c r="Y995" t="s">
        <v>66</v>
      </c>
      <c r="Z995">
        <v>17331</v>
      </c>
    </row>
    <row r="996" spans="2:26" hidden="1" x14ac:dyDescent="0.35">
      <c r="B996" t="s">
        <v>56</v>
      </c>
      <c r="C996" t="s">
        <v>57</v>
      </c>
      <c r="D996" s="1">
        <v>42948</v>
      </c>
      <c r="E996" t="s">
        <v>34</v>
      </c>
      <c r="F996" t="s">
        <v>35</v>
      </c>
      <c r="G996" t="s">
        <v>32</v>
      </c>
      <c r="H996">
        <v>3133</v>
      </c>
      <c r="I996" t="s">
        <v>58</v>
      </c>
      <c r="J996">
        <v>4998</v>
      </c>
      <c r="K996" t="s">
        <v>59</v>
      </c>
      <c r="L996">
        <v>8131</v>
      </c>
      <c r="M996" t="s">
        <v>60</v>
      </c>
      <c r="N996">
        <v>9282</v>
      </c>
      <c r="O996" t="s">
        <v>61</v>
      </c>
      <c r="P996">
        <v>121</v>
      </c>
      <c r="Q996" t="s">
        <v>62</v>
      </c>
      <c r="R996">
        <v>9403</v>
      </c>
      <c r="S996" t="s">
        <v>63</v>
      </c>
      <c r="T996">
        <v>318533</v>
      </c>
      <c r="U996" t="s">
        <v>64</v>
      </c>
      <c r="V996">
        <v>801870</v>
      </c>
      <c r="W996" t="s">
        <v>65</v>
      </c>
      <c r="X996">
        <v>784375</v>
      </c>
      <c r="Y996" t="s">
        <v>66</v>
      </c>
      <c r="Z996">
        <v>17495</v>
      </c>
    </row>
    <row r="997" spans="2:26" hidden="1" x14ac:dyDescent="0.35">
      <c r="B997" t="s">
        <v>56</v>
      </c>
      <c r="C997" t="s">
        <v>57</v>
      </c>
      <c r="D997" s="1">
        <v>42948</v>
      </c>
      <c r="E997" t="s">
        <v>34</v>
      </c>
      <c r="F997" t="s">
        <v>33</v>
      </c>
      <c r="G997" t="s">
        <v>34</v>
      </c>
      <c r="H997">
        <v>3133</v>
      </c>
      <c r="I997" t="s">
        <v>58</v>
      </c>
      <c r="J997">
        <v>4998</v>
      </c>
      <c r="K997" t="s">
        <v>59</v>
      </c>
      <c r="L997">
        <v>8131</v>
      </c>
      <c r="M997" t="s">
        <v>60</v>
      </c>
      <c r="N997">
        <v>9282</v>
      </c>
      <c r="O997" t="s">
        <v>61</v>
      </c>
      <c r="P997">
        <v>121</v>
      </c>
      <c r="Q997" t="s">
        <v>62</v>
      </c>
      <c r="R997">
        <v>9403</v>
      </c>
      <c r="S997" t="s">
        <v>63</v>
      </c>
      <c r="T997">
        <v>318533</v>
      </c>
      <c r="U997" t="s">
        <v>67</v>
      </c>
      <c r="V997">
        <v>801870</v>
      </c>
      <c r="W997" t="s">
        <v>65</v>
      </c>
      <c r="X997">
        <v>784375</v>
      </c>
      <c r="Y997" t="s">
        <v>66</v>
      </c>
      <c r="Z997">
        <v>17495</v>
      </c>
    </row>
    <row r="998" spans="2:26" hidden="1" x14ac:dyDescent="0.35">
      <c r="B998" t="s">
        <v>56</v>
      </c>
      <c r="C998" t="s">
        <v>57</v>
      </c>
      <c r="D998" s="1">
        <v>42979</v>
      </c>
      <c r="E998" t="s">
        <v>34</v>
      </c>
      <c r="F998" t="s">
        <v>35</v>
      </c>
      <c r="G998" t="s">
        <v>32</v>
      </c>
      <c r="H998">
        <v>3084</v>
      </c>
      <c r="I998" t="s">
        <v>58</v>
      </c>
      <c r="J998">
        <v>4081</v>
      </c>
      <c r="K998" t="s">
        <v>59</v>
      </c>
      <c r="L998">
        <v>7165</v>
      </c>
      <c r="M998" t="s">
        <v>60</v>
      </c>
      <c r="N998">
        <v>7681</v>
      </c>
      <c r="O998" t="s">
        <v>61</v>
      </c>
      <c r="P998">
        <v>96</v>
      </c>
      <c r="Q998" t="s">
        <v>62</v>
      </c>
      <c r="R998">
        <v>7777</v>
      </c>
      <c r="S998" t="s">
        <v>63</v>
      </c>
      <c r="T998">
        <v>326540</v>
      </c>
      <c r="U998" t="s">
        <v>64</v>
      </c>
      <c r="V998">
        <v>813767</v>
      </c>
      <c r="W998" t="s">
        <v>65</v>
      </c>
      <c r="X998">
        <v>796032</v>
      </c>
      <c r="Y998" t="s">
        <v>66</v>
      </c>
      <c r="Z998">
        <v>17735</v>
      </c>
    </row>
    <row r="999" spans="2:26" hidden="1" x14ac:dyDescent="0.35">
      <c r="B999" t="s">
        <v>56</v>
      </c>
      <c r="C999" t="s">
        <v>57</v>
      </c>
      <c r="D999" s="1">
        <v>42979</v>
      </c>
      <c r="E999" t="s">
        <v>34</v>
      </c>
      <c r="F999" t="s">
        <v>33</v>
      </c>
      <c r="G999" t="s">
        <v>34</v>
      </c>
      <c r="H999">
        <v>3084</v>
      </c>
      <c r="I999" t="s">
        <v>58</v>
      </c>
      <c r="J999">
        <v>4081</v>
      </c>
      <c r="K999" t="s">
        <v>59</v>
      </c>
      <c r="L999">
        <v>7165</v>
      </c>
      <c r="M999" t="s">
        <v>60</v>
      </c>
      <c r="N999">
        <v>7681</v>
      </c>
      <c r="O999" t="s">
        <v>61</v>
      </c>
      <c r="P999">
        <v>96</v>
      </c>
      <c r="Q999" t="s">
        <v>62</v>
      </c>
      <c r="R999">
        <v>7777</v>
      </c>
      <c r="S999" t="s">
        <v>63</v>
      </c>
      <c r="T999">
        <v>326540</v>
      </c>
      <c r="U999" t="s">
        <v>67</v>
      </c>
      <c r="V999">
        <v>813767</v>
      </c>
      <c r="W999" t="s">
        <v>65</v>
      </c>
      <c r="X999">
        <v>796032</v>
      </c>
      <c r="Y999" t="s">
        <v>66</v>
      </c>
      <c r="Z999">
        <v>17735</v>
      </c>
    </row>
    <row r="1000" spans="2:26" hidden="1" x14ac:dyDescent="0.35">
      <c r="B1000" t="s">
        <v>56</v>
      </c>
      <c r="C1000" t="s">
        <v>57</v>
      </c>
      <c r="D1000" s="1">
        <v>43009</v>
      </c>
      <c r="E1000" t="s">
        <v>34</v>
      </c>
      <c r="F1000" t="s">
        <v>35</v>
      </c>
      <c r="G1000" t="s">
        <v>32</v>
      </c>
      <c r="H1000">
        <v>3931</v>
      </c>
      <c r="J1000">
        <v>9199</v>
      </c>
      <c r="L1000">
        <v>13130</v>
      </c>
      <c r="N1000">
        <v>18626</v>
      </c>
      <c r="P1000">
        <v>244</v>
      </c>
      <c r="R1000">
        <v>18870</v>
      </c>
      <c r="T1000">
        <v>334518</v>
      </c>
      <c r="V1000">
        <v>835724</v>
      </c>
      <c r="X1000">
        <v>817984</v>
      </c>
      <c r="Z1000">
        <v>17740</v>
      </c>
    </row>
    <row r="1001" spans="2:26" hidden="1" x14ac:dyDescent="0.35">
      <c r="B1001" t="s">
        <v>56</v>
      </c>
      <c r="C1001" t="s">
        <v>57</v>
      </c>
      <c r="D1001" s="1">
        <v>43009</v>
      </c>
      <c r="E1001" t="s">
        <v>34</v>
      </c>
      <c r="F1001" t="s">
        <v>33</v>
      </c>
      <c r="G1001" t="s">
        <v>34</v>
      </c>
      <c r="H1001">
        <v>3931</v>
      </c>
      <c r="I1001" t="s">
        <v>58</v>
      </c>
      <c r="J1001">
        <v>9199</v>
      </c>
      <c r="K1001" t="s">
        <v>59</v>
      </c>
      <c r="L1001">
        <v>13130</v>
      </c>
      <c r="M1001" t="s">
        <v>60</v>
      </c>
      <c r="N1001">
        <v>18626</v>
      </c>
      <c r="O1001" t="s">
        <v>61</v>
      </c>
      <c r="P1001">
        <v>244</v>
      </c>
      <c r="Q1001" t="s">
        <v>62</v>
      </c>
      <c r="R1001">
        <v>18870</v>
      </c>
      <c r="S1001" t="s">
        <v>63</v>
      </c>
      <c r="T1001">
        <v>334518</v>
      </c>
      <c r="U1001" t="s">
        <v>67</v>
      </c>
      <c r="V1001">
        <v>835724</v>
      </c>
      <c r="W1001" t="s">
        <v>65</v>
      </c>
      <c r="X1001">
        <v>817984</v>
      </c>
      <c r="Z1001">
        <v>17740</v>
      </c>
    </row>
    <row r="1002" spans="2:26" hidden="1" x14ac:dyDescent="0.35">
      <c r="B1002" t="s">
        <v>56</v>
      </c>
      <c r="C1002" t="s">
        <v>57</v>
      </c>
      <c r="D1002" s="1">
        <v>43040</v>
      </c>
      <c r="E1002" t="s">
        <v>34</v>
      </c>
      <c r="F1002" t="s">
        <v>35</v>
      </c>
      <c r="G1002" t="s">
        <v>32</v>
      </c>
      <c r="H1002">
        <v>3615</v>
      </c>
      <c r="J1002">
        <v>25192</v>
      </c>
      <c r="L1002">
        <v>28807</v>
      </c>
      <c r="N1002">
        <v>19084</v>
      </c>
      <c r="P1002">
        <v>671</v>
      </c>
      <c r="R1002">
        <v>19755</v>
      </c>
      <c r="T1002">
        <v>335531</v>
      </c>
      <c r="V1002">
        <v>835934</v>
      </c>
      <c r="X1002">
        <v>817708</v>
      </c>
      <c r="Z1002">
        <v>18226</v>
      </c>
    </row>
    <row r="1003" spans="2:26" hidden="1" x14ac:dyDescent="0.35">
      <c r="B1003" t="s">
        <v>56</v>
      </c>
      <c r="C1003" t="s">
        <v>57</v>
      </c>
      <c r="D1003" s="1">
        <v>43040</v>
      </c>
      <c r="E1003" t="s">
        <v>34</v>
      </c>
      <c r="F1003" t="s">
        <v>33</v>
      </c>
      <c r="G1003" t="s">
        <v>34</v>
      </c>
      <c r="H1003">
        <v>3615</v>
      </c>
      <c r="I1003" t="s">
        <v>58</v>
      </c>
      <c r="J1003">
        <v>25192</v>
      </c>
      <c r="K1003" t="s">
        <v>59</v>
      </c>
      <c r="L1003">
        <v>28807</v>
      </c>
      <c r="M1003" t="s">
        <v>60</v>
      </c>
      <c r="N1003">
        <v>19084</v>
      </c>
      <c r="O1003" t="s">
        <v>61</v>
      </c>
      <c r="P1003">
        <v>671</v>
      </c>
      <c r="Q1003" t="s">
        <v>62</v>
      </c>
      <c r="R1003">
        <v>19755</v>
      </c>
      <c r="S1003" t="s">
        <v>63</v>
      </c>
      <c r="T1003">
        <v>335531</v>
      </c>
      <c r="U1003" t="s">
        <v>67</v>
      </c>
      <c r="V1003">
        <v>835934</v>
      </c>
      <c r="W1003" t="s">
        <v>65</v>
      </c>
      <c r="X1003">
        <v>817708</v>
      </c>
      <c r="Z1003">
        <v>18226</v>
      </c>
    </row>
    <row r="1004" spans="2:26" hidden="1" x14ac:dyDescent="0.35">
      <c r="B1004" t="s">
        <v>56</v>
      </c>
      <c r="C1004" t="s">
        <v>57</v>
      </c>
      <c r="D1004" s="1">
        <v>43070</v>
      </c>
      <c r="E1004" t="s">
        <v>34</v>
      </c>
      <c r="F1004" t="s">
        <v>35</v>
      </c>
      <c r="G1004" t="s">
        <v>32</v>
      </c>
      <c r="H1004">
        <v>3240</v>
      </c>
      <c r="J1004">
        <v>27430</v>
      </c>
      <c r="L1004">
        <v>30670</v>
      </c>
      <c r="N1004">
        <v>19933</v>
      </c>
      <c r="P1004">
        <v>816</v>
      </c>
      <c r="R1004">
        <v>20749</v>
      </c>
      <c r="T1004">
        <v>331812</v>
      </c>
      <c r="V1004">
        <v>836906</v>
      </c>
      <c r="X1004">
        <v>818543</v>
      </c>
      <c r="Z1004">
        <v>18363</v>
      </c>
    </row>
    <row r="1005" spans="2:26" hidden="1" x14ac:dyDescent="0.35">
      <c r="B1005" t="s">
        <v>56</v>
      </c>
      <c r="C1005" t="s">
        <v>57</v>
      </c>
      <c r="D1005" s="1">
        <v>43070</v>
      </c>
      <c r="E1005" t="s">
        <v>34</v>
      </c>
      <c r="F1005" t="s">
        <v>33</v>
      </c>
      <c r="G1005" t="s">
        <v>34</v>
      </c>
      <c r="H1005">
        <v>3240</v>
      </c>
      <c r="I1005" t="s">
        <v>58</v>
      </c>
      <c r="J1005">
        <v>27430</v>
      </c>
      <c r="K1005" t="s">
        <v>59</v>
      </c>
      <c r="L1005">
        <v>30670</v>
      </c>
      <c r="M1005" t="s">
        <v>60</v>
      </c>
      <c r="N1005">
        <v>19933</v>
      </c>
      <c r="O1005" t="s">
        <v>61</v>
      </c>
      <c r="P1005">
        <v>816</v>
      </c>
      <c r="Q1005" t="s">
        <v>62</v>
      </c>
      <c r="R1005">
        <v>20749</v>
      </c>
      <c r="S1005" t="s">
        <v>63</v>
      </c>
      <c r="T1005">
        <v>331812</v>
      </c>
      <c r="U1005" t="s">
        <v>67</v>
      </c>
      <c r="V1005">
        <v>836906</v>
      </c>
      <c r="W1005" t="s">
        <v>65</v>
      </c>
      <c r="X1005">
        <v>818543</v>
      </c>
      <c r="Z1005">
        <v>18363</v>
      </c>
    </row>
    <row r="1006" spans="2:26" hidden="1" x14ac:dyDescent="0.35">
      <c r="B1006" t="s">
        <v>56</v>
      </c>
      <c r="C1006" t="s">
        <v>57</v>
      </c>
      <c r="D1006" s="1">
        <v>43101</v>
      </c>
      <c r="E1006" t="s">
        <v>34</v>
      </c>
      <c r="F1006" t="s">
        <v>35</v>
      </c>
      <c r="G1006" t="s">
        <v>32</v>
      </c>
      <c r="H1006">
        <v>3873</v>
      </c>
      <c r="J1006">
        <v>15373</v>
      </c>
      <c r="L1006">
        <v>19246</v>
      </c>
      <c r="N1006">
        <v>17203</v>
      </c>
      <c r="P1006">
        <v>339</v>
      </c>
      <c r="R1006">
        <v>17542</v>
      </c>
      <c r="T1006">
        <v>334701</v>
      </c>
      <c r="V1006">
        <v>844856</v>
      </c>
      <c r="X1006">
        <v>826797</v>
      </c>
      <c r="Z1006">
        <v>18059</v>
      </c>
    </row>
    <row r="1007" spans="2:26" hidden="1" x14ac:dyDescent="0.35">
      <c r="B1007" t="s">
        <v>56</v>
      </c>
      <c r="C1007" t="s">
        <v>57</v>
      </c>
      <c r="D1007" s="1">
        <v>43101</v>
      </c>
      <c r="E1007" t="s">
        <v>34</v>
      </c>
      <c r="F1007" t="s">
        <v>33</v>
      </c>
      <c r="G1007" t="s">
        <v>34</v>
      </c>
      <c r="H1007">
        <v>3873</v>
      </c>
      <c r="I1007" t="s">
        <v>58</v>
      </c>
      <c r="J1007">
        <v>15373</v>
      </c>
      <c r="K1007" t="s">
        <v>59</v>
      </c>
      <c r="L1007">
        <v>19246</v>
      </c>
      <c r="M1007" t="s">
        <v>60</v>
      </c>
      <c r="N1007">
        <v>17203</v>
      </c>
      <c r="O1007" t="s">
        <v>61</v>
      </c>
      <c r="P1007">
        <v>339</v>
      </c>
      <c r="Q1007" t="s">
        <v>62</v>
      </c>
      <c r="R1007">
        <v>17542</v>
      </c>
      <c r="S1007" t="s">
        <v>63</v>
      </c>
      <c r="T1007">
        <v>334701</v>
      </c>
      <c r="U1007" t="s">
        <v>67</v>
      </c>
      <c r="V1007">
        <v>844856</v>
      </c>
      <c r="W1007" t="s">
        <v>65</v>
      </c>
      <c r="X1007">
        <v>826797</v>
      </c>
      <c r="Z1007">
        <v>18059</v>
      </c>
    </row>
    <row r="1008" spans="2:26" hidden="1" x14ac:dyDescent="0.35">
      <c r="B1008" t="s">
        <v>56</v>
      </c>
      <c r="C1008" t="s">
        <v>57</v>
      </c>
      <c r="D1008" s="1">
        <v>43132</v>
      </c>
      <c r="E1008" t="s">
        <v>34</v>
      </c>
      <c r="F1008" t="s">
        <v>35</v>
      </c>
      <c r="G1008" t="s">
        <v>32</v>
      </c>
      <c r="H1008">
        <v>3558</v>
      </c>
      <c r="J1008">
        <v>12612</v>
      </c>
      <c r="L1008">
        <v>16170</v>
      </c>
      <c r="N1008">
        <v>14111</v>
      </c>
      <c r="P1008">
        <v>395</v>
      </c>
      <c r="R1008">
        <v>14506</v>
      </c>
      <c r="T1008">
        <v>333335</v>
      </c>
      <c r="V1008">
        <v>840412</v>
      </c>
      <c r="X1008">
        <v>822695</v>
      </c>
      <c r="Z1008">
        <v>17717</v>
      </c>
    </row>
    <row r="1009" spans="2:26" hidden="1" x14ac:dyDescent="0.35">
      <c r="B1009" t="s">
        <v>56</v>
      </c>
      <c r="C1009" t="s">
        <v>57</v>
      </c>
      <c r="D1009" s="1">
        <v>43132</v>
      </c>
      <c r="E1009" t="s">
        <v>34</v>
      </c>
      <c r="F1009" t="s">
        <v>33</v>
      </c>
      <c r="G1009" t="s">
        <v>34</v>
      </c>
      <c r="H1009">
        <v>3558</v>
      </c>
      <c r="I1009" t="s">
        <v>58</v>
      </c>
      <c r="J1009">
        <v>12612</v>
      </c>
      <c r="K1009" t="s">
        <v>59</v>
      </c>
      <c r="L1009">
        <v>16170</v>
      </c>
      <c r="M1009" t="s">
        <v>60</v>
      </c>
      <c r="N1009">
        <v>14111</v>
      </c>
      <c r="O1009" t="s">
        <v>61</v>
      </c>
      <c r="P1009">
        <v>395</v>
      </c>
      <c r="Q1009" t="s">
        <v>62</v>
      </c>
      <c r="R1009">
        <v>14506</v>
      </c>
      <c r="S1009" t="s">
        <v>63</v>
      </c>
      <c r="T1009">
        <v>333335</v>
      </c>
      <c r="U1009" t="s">
        <v>67</v>
      </c>
      <c r="V1009">
        <v>840412</v>
      </c>
      <c r="W1009" t="s">
        <v>65</v>
      </c>
      <c r="X1009">
        <v>822695</v>
      </c>
      <c r="Z1009">
        <v>17717</v>
      </c>
    </row>
    <row r="1010" spans="2:26" hidden="1" x14ac:dyDescent="0.35">
      <c r="B1010" t="s">
        <v>56</v>
      </c>
      <c r="C1010" t="s">
        <v>57</v>
      </c>
      <c r="D1010" s="1">
        <v>43160</v>
      </c>
      <c r="E1010" t="s">
        <v>34</v>
      </c>
      <c r="F1010" t="s">
        <v>35</v>
      </c>
      <c r="G1010" t="s">
        <v>32</v>
      </c>
      <c r="H1010">
        <v>3711</v>
      </c>
      <c r="I1010" t="s">
        <v>58</v>
      </c>
      <c r="J1010">
        <v>12310</v>
      </c>
      <c r="K1010" t="s">
        <v>59</v>
      </c>
      <c r="L1010">
        <v>16021</v>
      </c>
      <c r="M1010" t="s">
        <v>60</v>
      </c>
      <c r="N1010">
        <v>13922</v>
      </c>
      <c r="O1010" t="s">
        <v>61</v>
      </c>
      <c r="P1010">
        <v>339</v>
      </c>
      <c r="Q1010" t="s">
        <v>62</v>
      </c>
      <c r="R1010">
        <v>14261</v>
      </c>
      <c r="S1010" t="s">
        <v>63</v>
      </c>
      <c r="T1010">
        <v>333759</v>
      </c>
      <c r="U1010" t="s">
        <v>64</v>
      </c>
      <c r="V1010">
        <v>842582</v>
      </c>
      <c r="W1010" t="s">
        <v>65</v>
      </c>
      <c r="X1010">
        <v>825122</v>
      </c>
      <c r="Y1010" t="s">
        <v>66</v>
      </c>
      <c r="Z1010">
        <v>17460</v>
      </c>
    </row>
    <row r="1011" spans="2:26" hidden="1" x14ac:dyDescent="0.35">
      <c r="B1011" t="s">
        <v>56</v>
      </c>
      <c r="C1011" t="s">
        <v>57</v>
      </c>
      <c r="D1011" s="1">
        <v>43160</v>
      </c>
      <c r="E1011" t="s">
        <v>34</v>
      </c>
      <c r="F1011" t="s">
        <v>33</v>
      </c>
      <c r="G1011" t="s">
        <v>34</v>
      </c>
      <c r="H1011">
        <v>3711</v>
      </c>
      <c r="I1011" t="s">
        <v>58</v>
      </c>
      <c r="J1011">
        <v>12310</v>
      </c>
      <c r="K1011" t="s">
        <v>59</v>
      </c>
      <c r="L1011">
        <v>16021</v>
      </c>
      <c r="M1011" t="s">
        <v>60</v>
      </c>
      <c r="N1011">
        <v>13922</v>
      </c>
      <c r="O1011" t="s">
        <v>61</v>
      </c>
      <c r="P1011">
        <v>339</v>
      </c>
      <c r="Q1011" t="s">
        <v>62</v>
      </c>
      <c r="R1011">
        <v>14261</v>
      </c>
      <c r="S1011" t="s">
        <v>63</v>
      </c>
      <c r="T1011">
        <v>333759</v>
      </c>
      <c r="U1011" t="s">
        <v>67</v>
      </c>
      <c r="V1011">
        <v>842582</v>
      </c>
      <c r="W1011" t="s">
        <v>65</v>
      </c>
      <c r="X1011">
        <v>825122</v>
      </c>
      <c r="Y1011" t="s">
        <v>66</v>
      </c>
      <c r="Z1011">
        <v>17460</v>
      </c>
    </row>
    <row r="1012" spans="2:26" hidden="1" x14ac:dyDescent="0.35">
      <c r="B1012" t="s">
        <v>56</v>
      </c>
      <c r="C1012" t="s">
        <v>57</v>
      </c>
      <c r="D1012" s="1">
        <v>43191</v>
      </c>
      <c r="E1012" t="s">
        <v>34</v>
      </c>
      <c r="F1012" t="s">
        <v>35</v>
      </c>
      <c r="G1012" t="s">
        <v>32</v>
      </c>
      <c r="H1012">
        <v>4158</v>
      </c>
      <c r="I1012" t="s">
        <v>58</v>
      </c>
      <c r="J1012">
        <v>12192</v>
      </c>
      <c r="K1012" t="s">
        <v>59</v>
      </c>
      <c r="L1012">
        <v>16350</v>
      </c>
      <c r="M1012" t="s">
        <v>60</v>
      </c>
      <c r="N1012">
        <v>14559</v>
      </c>
      <c r="O1012" t="s">
        <v>61</v>
      </c>
      <c r="P1012">
        <v>422</v>
      </c>
      <c r="Q1012" t="s">
        <v>62</v>
      </c>
      <c r="R1012">
        <v>14981</v>
      </c>
      <c r="S1012" t="s">
        <v>63</v>
      </c>
      <c r="T1012">
        <v>334328</v>
      </c>
      <c r="U1012" t="s">
        <v>64</v>
      </c>
      <c r="V1012">
        <v>843388</v>
      </c>
      <c r="W1012" t="s">
        <v>65</v>
      </c>
      <c r="X1012">
        <v>825333</v>
      </c>
      <c r="Y1012" t="s">
        <v>66</v>
      </c>
      <c r="Z1012">
        <v>18055</v>
      </c>
    </row>
    <row r="1013" spans="2:26" hidden="1" x14ac:dyDescent="0.35">
      <c r="B1013" t="s">
        <v>56</v>
      </c>
      <c r="C1013" t="s">
        <v>57</v>
      </c>
      <c r="D1013" s="1">
        <v>43191</v>
      </c>
      <c r="E1013" t="s">
        <v>34</v>
      </c>
      <c r="F1013" t="s">
        <v>33</v>
      </c>
      <c r="G1013" t="s">
        <v>34</v>
      </c>
      <c r="H1013">
        <v>4158</v>
      </c>
      <c r="I1013" t="s">
        <v>58</v>
      </c>
      <c r="J1013">
        <v>12192</v>
      </c>
      <c r="K1013" t="s">
        <v>59</v>
      </c>
      <c r="L1013">
        <v>16350</v>
      </c>
      <c r="M1013" t="s">
        <v>60</v>
      </c>
      <c r="N1013">
        <v>14559</v>
      </c>
      <c r="O1013" t="s">
        <v>61</v>
      </c>
      <c r="P1013">
        <v>422</v>
      </c>
      <c r="Q1013" t="s">
        <v>62</v>
      </c>
      <c r="R1013">
        <v>14981</v>
      </c>
      <c r="S1013" t="s">
        <v>63</v>
      </c>
      <c r="T1013">
        <v>334328</v>
      </c>
      <c r="U1013" t="s">
        <v>67</v>
      </c>
      <c r="V1013">
        <v>843388</v>
      </c>
      <c r="W1013" t="s">
        <v>65</v>
      </c>
      <c r="X1013">
        <v>825333</v>
      </c>
      <c r="Y1013" t="s">
        <v>66</v>
      </c>
      <c r="Z1013">
        <v>18055</v>
      </c>
    </row>
    <row r="1014" spans="2:26" hidden="1" x14ac:dyDescent="0.35">
      <c r="B1014" t="s">
        <v>56</v>
      </c>
      <c r="C1014" t="s">
        <v>57</v>
      </c>
      <c r="D1014" s="1">
        <v>43221</v>
      </c>
      <c r="E1014" t="s">
        <v>34</v>
      </c>
      <c r="F1014" t="s">
        <v>35</v>
      </c>
      <c r="G1014" t="s">
        <v>32</v>
      </c>
      <c r="H1014">
        <v>4792</v>
      </c>
      <c r="I1014" t="s">
        <v>58</v>
      </c>
      <c r="J1014">
        <v>12138</v>
      </c>
      <c r="K1014" t="s">
        <v>59</v>
      </c>
      <c r="L1014">
        <v>16930</v>
      </c>
      <c r="M1014" t="s">
        <v>60</v>
      </c>
      <c r="N1014">
        <v>14787</v>
      </c>
      <c r="O1014" t="s">
        <v>61</v>
      </c>
      <c r="P1014">
        <v>304</v>
      </c>
      <c r="Q1014" t="s">
        <v>62</v>
      </c>
      <c r="R1014">
        <v>15091</v>
      </c>
      <c r="S1014" t="s">
        <v>63</v>
      </c>
      <c r="T1014">
        <v>334841</v>
      </c>
      <c r="U1014" t="s">
        <v>64</v>
      </c>
      <c r="V1014">
        <v>844938</v>
      </c>
      <c r="W1014" t="s">
        <v>65</v>
      </c>
      <c r="X1014">
        <v>826771</v>
      </c>
      <c r="Y1014" t="s">
        <v>66</v>
      </c>
      <c r="Z1014">
        <v>18167</v>
      </c>
    </row>
    <row r="1015" spans="2:26" hidden="1" x14ac:dyDescent="0.35">
      <c r="B1015" t="s">
        <v>56</v>
      </c>
      <c r="C1015" t="s">
        <v>57</v>
      </c>
      <c r="D1015" s="1">
        <v>43221</v>
      </c>
      <c r="E1015" t="s">
        <v>34</v>
      </c>
      <c r="F1015" t="s">
        <v>33</v>
      </c>
      <c r="G1015" t="s">
        <v>34</v>
      </c>
      <c r="H1015">
        <v>4792</v>
      </c>
      <c r="I1015" t="s">
        <v>58</v>
      </c>
      <c r="J1015">
        <v>12138</v>
      </c>
      <c r="K1015" t="s">
        <v>59</v>
      </c>
      <c r="L1015">
        <v>16930</v>
      </c>
      <c r="M1015" t="s">
        <v>60</v>
      </c>
      <c r="N1015">
        <v>14787</v>
      </c>
      <c r="O1015" t="s">
        <v>61</v>
      </c>
      <c r="P1015">
        <v>304</v>
      </c>
      <c r="Q1015" t="s">
        <v>62</v>
      </c>
      <c r="R1015">
        <v>15091</v>
      </c>
      <c r="S1015" t="s">
        <v>63</v>
      </c>
      <c r="T1015">
        <v>334841</v>
      </c>
      <c r="U1015" t="s">
        <v>67</v>
      </c>
      <c r="V1015">
        <v>844938</v>
      </c>
      <c r="W1015" t="s">
        <v>65</v>
      </c>
      <c r="X1015">
        <v>826771</v>
      </c>
      <c r="Y1015" t="s">
        <v>66</v>
      </c>
      <c r="Z1015">
        <v>18167</v>
      </c>
    </row>
    <row r="1016" spans="2:26" hidden="1" x14ac:dyDescent="0.35">
      <c r="B1016" t="s">
        <v>56</v>
      </c>
      <c r="C1016" t="s">
        <v>57</v>
      </c>
      <c r="D1016" s="1">
        <v>43252</v>
      </c>
      <c r="E1016" t="s">
        <v>34</v>
      </c>
      <c r="F1016" t="s">
        <v>35</v>
      </c>
      <c r="G1016" t="s">
        <v>32</v>
      </c>
      <c r="H1016">
        <v>4841</v>
      </c>
      <c r="I1016" t="s">
        <v>68</v>
      </c>
      <c r="J1016">
        <v>11032</v>
      </c>
      <c r="K1016" t="s">
        <v>69</v>
      </c>
      <c r="L1016">
        <v>15873</v>
      </c>
      <c r="M1016" t="s">
        <v>68</v>
      </c>
      <c r="N1016">
        <v>14588</v>
      </c>
      <c r="O1016" t="s">
        <v>38</v>
      </c>
      <c r="P1016">
        <v>338</v>
      </c>
      <c r="Q1016" t="s">
        <v>38</v>
      </c>
      <c r="R1016">
        <v>14926</v>
      </c>
      <c r="S1016" t="s">
        <v>38</v>
      </c>
      <c r="T1016">
        <v>322226</v>
      </c>
      <c r="V1016">
        <v>834343</v>
      </c>
      <c r="X1016">
        <v>815730</v>
      </c>
      <c r="Z1016">
        <v>18613</v>
      </c>
    </row>
    <row r="1017" spans="2:26" hidden="1" x14ac:dyDescent="0.35">
      <c r="B1017" t="s">
        <v>56</v>
      </c>
      <c r="C1017" t="s">
        <v>57</v>
      </c>
      <c r="D1017" s="1">
        <v>43252</v>
      </c>
      <c r="E1017" t="s">
        <v>34</v>
      </c>
      <c r="F1017" t="s">
        <v>33</v>
      </c>
      <c r="G1017" t="s">
        <v>34</v>
      </c>
      <c r="H1017">
        <v>4841</v>
      </c>
      <c r="I1017" t="s">
        <v>68</v>
      </c>
      <c r="J1017">
        <v>11032</v>
      </c>
      <c r="K1017" t="s">
        <v>69</v>
      </c>
      <c r="L1017">
        <v>15873</v>
      </c>
      <c r="M1017" t="s">
        <v>68</v>
      </c>
      <c r="N1017">
        <v>14588</v>
      </c>
      <c r="O1017" t="s">
        <v>38</v>
      </c>
      <c r="P1017">
        <v>338</v>
      </c>
      <c r="Q1017" t="s">
        <v>38</v>
      </c>
      <c r="R1017">
        <v>14926</v>
      </c>
      <c r="S1017" t="s">
        <v>38</v>
      </c>
      <c r="T1017">
        <v>322226</v>
      </c>
      <c r="V1017">
        <v>834343</v>
      </c>
      <c r="X1017">
        <v>815730</v>
      </c>
      <c r="Z1017">
        <v>18613</v>
      </c>
    </row>
    <row r="1018" spans="2:26" hidden="1" x14ac:dyDescent="0.35">
      <c r="B1018" t="s">
        <v>56</v>
      </c>
      <c r="C1018" t="s">
        <v>57</v>
      </c>
      <c r="D1018" s="1">
        <v>43282</v>
      </c>
      <c r="E1018" t="s">
        <v>34</v>
      </c>
      <c r="F1018" t="s">
        <v>35</v>
      </c>
      <c r="G1018" t="s">
        <v>32</v>
      </c>
      <c r="H1018">
        <v>4702</v>
      </c>
      <c r="I1018" t="s">
        <v>68</v>
      </c>
      <c r="J1018">
        <v>11289</v>
      </c>
      <c r="K1018" t="s">
        <v>69</v>
      </c>
      <c r="L1018">
        <v>15991</v>
      </c>
      <c r="M1018" t="s">
        <v>68</v>
      </c>
      <c r="N1018">
        <v>14860</v>
      </c>
      <c r="O1018" t="s">
        <v>38</v>
      </c>
      <c r="P1018">
        <v>347</v>
      </c>
      <c r="Q1018" t="s">
        <v>38</v>
      </c>
      <c r="R1018">
        <v>15207</v>
      </c>
      <c r="S1018" t="s">
        <v>38</v>
      </c>
      <c r="T1018">
        <v>328869</v>
      </c>
      <c r="V1018">
        <v>845276</v>
      </c>
      <c r="X1018">
        <v>826557</v>
      </c>
      <c r="Z1018">
        <v>18719</v>
      </c>
    </row>
    <row r="1019" spans="2:26" hidden="1" x14ac:dyDescent="0.35">
      <c r="B1019" t="s">
        <v>56</v>
      </c>
      <c r="C1019" t="s">
        <v>57</v>
      </c>
      <c r="D1019" s="1">
        <v>43282</v>
      </c>
      <c r="E1019" t="s">
        <v>34</v>
      </c>
      <c r="F1019" t="s">
        <v>33</v>
      </c>
      <c r="G1019" t="s">
        <v>34</v>
      </c>
      <c r="H1019">
        <v>4702</v>
      </c>
      <c r="I1019" t="s">
        <v>68</v>
      </c>
      <c r="J1019">
        <v>11289</v>
      </c>
      <c r="K1019" t="s">
        <v>69</v>
      </c>
      <c r="L1019">
        <v>15991</v>
      </c>
      <c r="M1019" t="s">
        <v>68</v>
      </c>
      <c r="N1019">
        <v>14860</v>
      </c>
      <c r="O1019" t="s">
        <v>38</v>
      </c>
      <c r="P1019">
        <v>347</v>
      </c>
      <c r="Q1019" t="s">
        <v>38</v>
      </c>
      <c r="R1019">
        <v>15207</v>
      </c>
      <c r="S1019" t="s">
        <v>38</v>
      </c>
      <c r="T1019">
        <v>328869</v>
      </c>
      <c r="V1019">
        <v>845276</v>
      </c>
      <c r="X1019">
        <v>826557</v>
      </c>
      <c r="Z1019">
        <v>18719</v>
      </c>
    </row>
    <row r="1020" spans="2:26" hidden="1" x14ac:dyDescent="0.35">
      <c r="B1020" t="s">
        <v>56</v>
      </c>
      <c r="C1020" t="s">
        <v>57</v>
      </c>
      <c r="D1020" s="1">
        <v>43313</v>
      </c>
      <c r="E1020" t="s">
        <v>34</v>
      </c>
      <c r="F1020" t="s">
        <v>35</v>
      </c>
      <c r="G1020" t="s">
        <v>32</v>
      </c>
      <c r="H1020">
        <v>5097</v>
      </c>
      <c r="I1020" t="s">
        <v>68</v>
      </c>
      <c r="J1020">
        <v>12337</v>
      </c>
      <c r="K1020" t="s">
        <v>69</v>
      </c>
      <c r="L1020">
        <v>17434</v>
      </c>
      <c r="M1020" t="s">
        <v>68</v>
      </c>
      <c r="N1020">
        <v>16284</v>
      </c>
      <c r="O1020" t="s">
        <v>38</v>
      </c>
      <c r="P1020">
        <v>365</v>
      </c>
      <c r="Q1020" t="s">
        <v>38</v>
      </c>
      <c r="R1020">
        <v>16649</v>
      </c>
      <c r="S1020" t="s">
        <v>38</v>
      </c>
      <c r="T1020">
        <v>329030</v>
      </c>
      <c r="V1020">
        <v>845892</v>
      </c>
      <c r="X1020">
        <v>827262</v>
      </c>
      <c r="Z1020">
        <v>18630</v>
      </c>
    </row>
    <row r="1021" spans="2:26" hidden="1" x14ac:dyDescent="0.35">
      <c r="B1021" t="s">
        <v>56</v>
      </c>
      <c r="C1021" t="s">
        <v>57</v>
      </c>
      <c r="D1021" s="1">
        <v>43313</v>
      </c>
      <c r="E1021" t="s">
        <v>34</v>
      </c>
      <c r="F1021" t="s">
        <v>33</v>
      </c>
      <c r="G1021" t="s">
        <v>34</v>
      </c>
      <c r="H1021">
        <v>5097</v>
      </c>
      <c r="I1021" t="s">
        <v>68</v>
      </c>
      <c r="J1021">
        <v>12337</v>
      </c>
      <c r="K1021" t="s">
        <v>69</v>
      </c>
      <c r="L1021">
        <v>17434</v>
      </c>
      <c r="M1021" t="s">
        <v>68</v>
      </c>
      <c r="N1021">
        <v>16284</v>
      </c>
      <c r="O1021" t="s">
        <v>38</v>
      </c>
      <c r="P1021">
        <v>365</v>
      </c>
      <c r="Q1021" t="s">
        <v>38</v>
      </c>
      <c r="R1021">
        <v>16649</v>
      </c>
      <c r="S1021" t="s">
        <v>38</v>
      </c>
      <c r="T1021">
        <v>329137</v>
      </c>
      <c r="V1021">
        <v>847023</v>
      </c>
      <c r="X1021">
        <v>828292</v>
      </c>
      <c r="Z1021">
        <v>18731</v>
      </c>
    </row>
    <row r="1022" spans="2:26" hidden="1" x14ac:dyDescent="0.35">
      <c r="B1022" t="s">
        <v>56</v>
      </c>
      <c r="C1022" t="s">
        <v>57</v>
      </c>
      <c r="D1022" s="1">
        <v>43344</v>
      </c>
      <c r="E1022" t="s">
        <v>34</v>
      </c>
      <c r="F1022" t="s">
        <v>35</v>
      </c>
      <c r="G1022" t="s">
        <v>32</v>
      </c>
      <c r="H1022">
        <v>4460</v>
      </c>
      <c r="I1022" t="s">
        <v>68</v>
      </c>
      <c r="J1022">
        <v>10385</v>
      </c>
      <c r="K1022" t="s">
        <v>69</v>
      </c>
      <c r="L1022">
        <v>14845</v>
      </c>
      <c r="M1022" t="s">
        <v>68</v>
      </c>
      <c r="N1022">
        <v>13944</v>
      </c>
      <c r="O1022" t="s">
        <v>38</v>
      </c>
      <c r="P1022">
        <v>315</v>
      </c>
      <c r="Q1022" t="s">
        <v>38</v>
      </c>
      <c r="R1022">
        <v>14259</v>
      </c>
      <c r="S1022" t="s">
        <v>38</v>
      </c>
      <c r="T1022">
        <v>329162</v>
      </c>
      <c r="V1022">
        <v>847594</v>
      </c>
      <c r="X1022">
        <v>828885</v>
      </c>
      <c r="Z1022">
        <v>18709</v>
      </c>
    </row>
    <row r="1023" spans="2:26" hidden="1" x14ac:dyDescent="0.35">
      <c r="B1023" t="s">
        <v>56</v>
      </c>
      <c r="C1023" t="s">
        <v>57</v>
      </c>
      <c r="D1023" s="1">
        <v>43344</v>
      </c>
      <c r="E1023" t="s">
        <v>34</v>
      </c>
      <c r="F1023" t="s">
        <v>33</v>
      </c>
      <c r="G1023" t="s">
        <v>34</v>
      </c>
      <c r="H1023">
        <v>4460</v>
      </c>
      <c r="I1023" t="s">
        <v>68</v>
      </c>
      <c r="J1023">
        <v>10385</v>
      </c>
      <c r="K1023" t="s">
        <v>69</v>
      </c>
      <c r="L1023">
        <v>14845</v>
      </c>
      <c r="M1023" t="s">
        <v>68</v>
      </c>
      <c r="N1023">
        <v>13944</v>
      </c>
      <c r="O1023" t="s">
        <v>38</v>
      </c>
      <c r="P1023">
        <v>315</v>
      </c>
      <c r="Q1023" t="s">
        <v>38</v>
      </c>
      <c r="R1023">
        <v>14259</v>
      </c>
      <c r="S1023" t="s">
        <v>38</v>
      </c>
      <c r="T1023">
        <v>329162</v>
      </c>
      <c r="V1023">
        <v>847594</v>
      </c>
      <c r="X1023">
        <v>828885</v>
      </c>
      <c r="Z1023">
        <v>18709</v>
      </c>
    </row>
    <row r="1024" spans="2:26" hidden="1" x14ac:dyDescent="0.35">
      <c r="B1024" t="s">
        <v>56</v>
      </c>
      <c r="C1024" t="s">
        <v>57</v>
      </c>
      <c r="D1024" s="1">
        <v>43374</v>
      </c>
      <c r="E1024" t="s">
        <v>34</v>
      </c>
      <c r="F1024" t="s">
        <v>35</v>
      </c>
      <c r="G1024" t="s">
        <v>32</v>
      </c>
      <c r="H1024">
        <v>5561</v>
      </c>
      <c r="I1024" t="s">
        <v>68</v>
      </c>
      <c r="J1024">
        <v>12002</v>
      </c>
      <c r="K1024" t="s">
        <v>69</v>
      </c>
      <c r="L1024">
        <v>17563</v>
      </c>
      <c r="M1024" t="s">
        <v>68</v>
      </c>
      <c r="N1024">
        <v>15693</v>
      </c>
      <c r="O1024" t="s">
        <v>38</v>
      </c>
      <c r="P1024">
        <v>365</v>
      </c>
      <c r="Q1024" t="s">
        <v>38</v>
      </c>
      <c r="R1024">
        <v>16058</v>
      </c>
      <c r="S1024" t="s">
        <v>38</v>
      </c>
      <c r="T1024">
        <v>330514</v>
      </c>
      <c r="V1024">
        <v>847899</v>
      </c>
      <c r="X1024">
        <v>828957</v>
      </c>
      <c r="Z1024">
        <v>18942</v>
      </c>
    </row>
    <row r="1025" spans="2:26" hidden="1" x14ac:dyDescent="0.35">
      <c r="B1025" t="s">
        <v>56</v>
      </c>
      <c r="C1025" t="s">
        <v>57</v>
      </c>
      <c r="D1025" s="1">
        <v>43374</v>
      </c>
      <c r="E1025" t="s">
        <v>34</v>
      </c>
      <c r="F1025" t="s">
        <v>33</v>
      </c>
      <c r="G1025" t="s">
        <v>34</v>
      </c>
      <c r="H1025">
        <v>5561</v>
      </c>
      <c r="I1025" t="s">
        <v>68</v>
      </c>
      <c r="J1025">
        <v>12002</v>
      </c>
      <c r="K1025" t="s">
        <v>69</v>
      </c>
      <c r="L1025">
        <v>17563</v>
      </c>
      <c r="M1025" t="s">
        <v>68</v>
      </c>
      <c r="N1025">
        <v>15693</v>
      </c>
      <c r="O1025" t="s">
        <v>38</v>
      </c>
      <c r="P1025">
        <v>365</v>
      </c>
      <c r="Q1025" t="s">
        <v>38</v>
      </c>
      <c r="R1025">
        <v>16058</v>
      </c>
      <c r="S1025" t="s">
        <v>38</v>
      </c>
      <c r="T1025">
        <v>330514</v>
      </c>
      <c r="V1025">
        <v>847899</v>
      </c>
      <c r="X1025">
        <v>828957</v>
      </c>
      <c r="Z1025">
        <v>18942</v>
      </c>
    </row>
    <row r="1026" spans="2:26" hidden="1" x14ac:dyDescent="0.35">
      <c r="B1026" t="s">
        <v>56</v>
      </c>
      <c r="C1026" t="s">
        <v>57</v>
      </c>
      <c r="D1026" s="1">
        <v>43405</v>
      </c>
      <c r="E1026" t="s">
        <v>34</v>
      </c>
      <c r="F1026" t="s">
        <v>35</v>
      </c>
      <c r="G1026" t="s">
        <v>32</v>
      </c>
      <c r="H1026">
        <v>5313</v>
      </c>
      <c r="I1026" t="s">
        <v>68</v>
      </c>
      <c r="J1026">
        <v>17214</v>
      </c>
      <c r="K1026" t="s">
        <v>69</v>
      </c>
      <c r="L1026">
        <v>22527</v>
      </c>
      <c r="M1026" t="s">
        <v>68</v>
      </c>
      <c r="N1026">
        <v>15583</v>
      </c>
      <c r="O1026" t="s">
        <v>38</v>
      </c>
      <c r="P1026">
        <v>570</v>
      </c>
      <c r="Q1026" t="s">
        <v>38</v>
      </c>
      <c r="R1026">
        <v>16153</v>
      </c>
      <c r="S1026" t="s">
        <v>38</v>
      </c>
      <c r="T1026">
        <v>329960</v>
      </c>
      <c r="V1026">
        <v>852186</v>
      </c>
      <c r="X1026">
        <v>832770</v>
      </c>
      <c r="Z1026">
        <v>19416</v>
      </c>
    </row>
    <row r="1027" spans="2:26" hidden="1" x14ac:dyDescent="0.35">
      <c r="B1027" t="s">
        <v>56</v>
      </c>
      <c r="C1027" t="s">
        <v>57</v>
      </c>
      <c r="D1027" s="1">
        <v>43405</v>
      </c>
      <c r="E1027" t="s">
        <v>34</v>
      </c>
      <c r="F1027" t="s">
        <v>33</v>
      </c>
      <c r="G1027" t="s">
        <v>34</v>
      </c>
      <c r="H1027">
        <v>5313</v>
      </c>
      <c r="I1027" t="s">
        <v>68</v>
      </c>
      <c r="J1027">
        <v>17214</v>
      </c>
      <c r="K1027" t="s">
        <v>69</v>
      </c>
      <c r="L1027">
        <v>22527</v>
      </c>
      <c r="M1027" t="s">
        <v>68</v>
      </c>
      <c r="N1027">
        <v>15583</v>
      </c>
      <c r="O1027" t="s">
        <v>38</v>
      </c>
      <c r="P1027">
        <v>570</v>
      </c>
      <c r="Q1027" t="s">
        <v>38</v>
      </c>
      <c r="R1027">
        <v>16153</v>
      </c>
      <c r="S1027" t="s">
        <v>38</v>
      </c>
      <c r="T1027">
        <v>329960</v>
      </c>
      <c r="V1027">
        <v>852186</v>
      </c>
      <c r="X1027">
        <v>832770</v>
      </c>
      <c r="Z1027">
        <v>19416</v>
      </c>
    </row>
    <row r="1028" spans="2:26" hidden="1" x14ac:dyDescent="0.35">
      <c r="B1028" t="s">
        <v>56</v>
      </c>
      <c r="C1028" t="s">
        <v>57</v>
      </c>
      <c r="D1028" s="1">
        <v>43435</v>
      </c>
      <c r="E1028" t="s">
        <v>34</v>
      </c>
      <c r="F1028" t="s">
        <v>35</v>
      </c>
      <c r="G1028" t="s">
        <v>32</v>
      </c>
      <c r="H1028">
        <v>5167</v>
      </c>
      <c r="I1028" t="s">
        <v>68</v>
      </c>
      <c r="J1028">
        <v>21435</v>
      </c>
      <c r="K1028" t="s">
        <v>69</v>
      </c>
      <c r="L1028">
        <v>26602</v>
      </c>
      <c r="M1028" t="s">
        <v>68</v>
      </c>
      <c r="N1028">
        <v>16834</v>
      </c>
      <c r="O1028" t="s">
        <v>38</v>
      </c>
      <c r="P1028">
        <v>683</v>
      </c>
      <c r="Q1028" t="s">
        <v>38</v>
      </c>
      <c r="R1028">
        <v>17517</v>
      </c>
      <c r="S1028" t="s">
        <v>38</v>
      </c>
      <c r="T1028">
        <v>330253</v>
      </c>
      <c r="V1028">
        <v>855943</v>
      </c>
      <c r="X1028">
        <v>836069</v>
      </c>
      <c r="Z1028">
        <v>19874</v>
      </c>
    </row>
    <row r="1029" spans="2:26" hidden="1" x14ac:dyDescent="0.35">
      <c r="B1029" t="s">
        <v>56</v>
      </c>
      <c r="C1029" t="s">
        <v>57</v>
      </c>
      <c r="D1029" s="1">
        <v>43435</v>
      </c>
      <c r="E1029" t="s">
        <v>34</v>
      </c>
      <c r="F1029" t="s">
        <v>33</v>
      </c>
      <c r="G1029" t="s">
        <v>34</v>
      </c>
      <c r="H1029">
        <v>5167</v>
      </c>
      <c r="I1029" t="s">
        <v>68</v>
      </c>
      <c r="J1029">
        <v>21435</v>
      </c>
      <c r="K1029" t="s">
        <v>69</v>
      </c>
      <c r="L1029">
        <v>26602</v>
      </c>
      <c r="M1029" t="s">
        <v>68</v>
      </c>
      <c r="N1029">
        <v>16834</v>
      </c>
      <c r="O1029" t="s">
        <v>38</v>
      </c>
      <c r="P1029">
        <v>683</v>
      </c>
      <c r="Q1029" t="s">
        <v>38</v>
      </c>
      <c r="R1029">
        <v>17517</v>
      </c>
      <c r="S1029" t="s">
        <v>38</v>
      </c>
      <c r="T1029">
        <v>330253</v>
      </c>
      <c r="V1029">
        <v>855943</v>
      </c>
      <c r="X1029">
        <v>836069</v>
      </c>
      <c r="Z1029">
        <v>19874</v>
      </c>
    </row>
    <row r="1030" spans="2:26" hidden="1" x14ac:dyDescent="0.35">
      <c r="B1030" t="s">
        <v>56</v>
      </c>
      <c r="C1030" t="s">
        <v>57</v>
      </c>
      <c r="D1030" s="1">
        <v>43466</v>
      </c>
      <c r="E1030" t="s">
        <v>34</v>
      </c>
      <c r="F1030" t="s">
        <v>35</v>
      </c>
      <c r="G1030" t="s">
        <v>32</v>
      </c>
      <c r="H1030">
        <v>5294</v>
      </c>
      <c r="I1030" t="s">
        <v>68</v>
      </c>
      <c r="J1030">
        <v>13976</v>
      </c>
      <c r="K1030" t="s">
        <v>69</v>
      </c>
      <c r="L1030">
        <v>19270</v>
      </c>
      <c r="M1030" t="s">
        <v>68</v>
      </c>
      <c r="N1030">
        <v>16806</v>
      </c>
      <c r="O1030" t="s">
        <v>38</v>
      </c>
      <c r="P1030">
        <v>414</v>
      </c>
      <c r="Q1030" t="s">
        <v>38</v>
      </c>
      <c r="R1030">
        <v>17220</v>
      </c>
      <c r="S1030" t="s">
        <v>38</v>
      </c>
      <c r="T1030">
        <v>337116</v>
      </c>
      <c r="V1030">
        <v>861977</v>
      </c>
      <c r="X1030">
        <v>841860</v>
      </c>
      <c r="Z1030">
        <v>20117</v>
      </c>
    </row>
    <row r="1031" spans="2:26" hidden="1" x14ac:dyDescent="0.35">
      <c r="B1031" t="s">
        <v>56</v>
      </c>
      <c r="C1031" t="s">
        <v>57</v>
      </c>
      <c r="D1031" s="1">
        <v>43466</v>
      </c>
      <c r="E1031" t="s">
        <v>34</v>
      </c>
      <c r="F1031" t="s">
        <v>33</v>
      </c>
      <c r="G1031" t="s">
        <v>34</v>
      </c>
      <c r="H1031">
        <v>5294</v>
      </c>
      <c r="I1031" t="s">
        <v>68</v>
      </c>
      <c r="J1031">
        <v>13976</v>
      </c>
      <c r="K1031" t="s">
        <v>69</v>
      </c>
      <c r="L1031">
        <v>19270</v>
      </c>
      <c r="M1031" t="s">
        <v>68</v>
      </c>
      <c r="N1031">
        <v>16806</v>
      </c>
      <c r="O1031" t="s">
        <v>38</v>
      </c>
      <c r="P1031">
        <v>414</v>
      </c>
      <c r="Q1031" t="s">
        <v>38</v>
      </c>
      <c r="R1031">
        <v>17220</v>
      </c>
      <c r="S1031" t="s">
        <v>38</v>
      </c>
      <c r="T1031">
        <v>337116</v>
      </c>
      <c r="V1031">
        <v>861977</v>
      </c>
      <c r="X1031">
        <v>841860</v>
      </c>
      <c r="Z1031">
        <v>20117</v>
      </c>
    </row>
    <row r="1032" spans="2:26" hidden="1" x14ac:dyDescent="0.35">
      <c r="B1032" t="s">
        <v>56</v>
      </c>
      <c r="C1032" t="s">
        <v>57</v>
      </c>
      <c r="D1032" s="1">
        <v>43497</v>
      </c>
      <c r="E1032" t="s">
        <v>34</v>
      </c>
      <c r="F1032" t="s">
        <v>33</v>
      </c>
      <c r="G1032" t="s">
        <v>34</v>
      </c>
      <c r="H1032">
        <v>4496</v>
      </c>
      <c r="I1032" t="s">
        <v>68</v>
      </c>
      <c r="J1032">
        <v>10652</v>
      </c>
      <c r="K1032" t="s">
        <v>69</v>
      </c>
      <c r="L1032">
        <v>15148</v>
      </c>
      <c r="M1032" t="s">
        <v>68</v>
      </c>
      <c r="N1032">
        <v>13403</v>
      </c>
      <c r="O1032" t="s">
        <v>38</v>
      </c>
      <c r="P1032">
        <v>321</v>
      </c>
      <c r="Q1032" t="s">
        <v>38</v>
      </c>
      <c r="R1032">
        <v>13724</v>
      </c>
      <c r="S1032" t="s">
        <v>38</v>
      </c>
      <c r="T1032">
        <v>337555</v>
      </c>
      <c r="V1032">
        <v>862725</v>
      </c>
      <c r="X1032">
        <v>842741</v>
      </c>
      <c r="Z1032">
        <v>19984</v>
      </c>
    </row>
    <row r="1033" spans="2:26" hidden="1" x14ac:dyDescent="0.35">
      <c r="B1033" t="s">
        <v>56</v>
      </c>
      <c r="C1033" t="s">
        <v>57</v>
      </c>
      <c r="D1033" s="1">
        <v>43497</v>
      </c>
      <c r="E1033" t="s">
        <v>34</v>
      </c>
      <c r="F1033" t="s">
        <v>35</v>
      </c>
      <c r="G1033" t="s">
        <v>32</v>
      </c>
      <c r="H1033">
        <v>4496</v>
      </c>
      <c r="I1033" t="s">
        <v>68</v>
      </c>
      <c r="J1033">
        <v>10652</v>
      </c>
      <c r="K1033" t="s">
        <v>69</v>
      </c>
      <c r="L1033">
        <v>15148</v>
      </c>
      <c r="M1033" t="s">
        <v>68</v>
      </c>
      <c r="N1033">
        <v>13403</v>
      </c>
      <c r="O1033" t="s">
        <v>38</v>
      </c>
      <c r="P1033">
        <v>321</v>
      </c>
      <c r="Q1033" t="s">
        <v>38</v>
      </c>
      <c r="R1033">
        <v>13724</v>
      </c>
      <c r="S1033" t="s">
        <v>38</v>
      </c>
      <c r="T1033">
        <v>337555</v>
      </c>
      <c r="V1033">
        <v>862725</v>
      </c>
      <c r="X1033">
        <v>842741</v>
      </c>
      <c r="Z1033">
        <v>19984</v>
      </c>
    </row>
    <row r="1034" spans="2:26" hidden="1" x14ac:dyDescent="0.35">
      <c r="B1034" t="s">
        <v>56</v>
      </c>
      <c r="C1034" t="s">
        <v>57</v>
      </c>
      <c r="D1034" s="1">
        <v>43525</v>
      </c>
      <c r="E1034" t="s">
        <v>34</v>
      </c>
      <c r="F1034" t="s">
        <v>35</v>
      </c>
      <c r="G1034" t="s">
        <v>32</v>
      </c>
      <c r="H1034">
        <v>5522</v>
      </c>
      <c r="I1034" t="s">
        <v>68</v>
      </c>
      <c r="J1034">
        <v>11352</v>
      </c>
      <c r="K1034" t="s">
        <v>69</v>
      </c>
      <c r="L1034">
        <v>16874</v>
      </c>
      <c r="M1034" t="s">
        <v>68</v>
      </c>
      <c r="N1034">
        <v>14364</v>
      </c>
      <c r="O1034" t="s">
        <v>38</v>
      </c>
      <c r="P1034">
        <v>339</v>
      </c>
      <c r="Q1034" t="s">
        <v>38</v>
      </c>
      <c r="R1034">
        <v>14703</v>
      </c>
      <c r="S1034" t="s">
        <v>38</v>
      </c>
      <c r="T1034">
        <v>338013</v>
      </c>
      <c r="V1034">
        <v>867305</v>
      </c>
      <c r="X1034">
        <v>847517</v>
      </c>
      <c r="Z1034">
        <v>19788</v>
      </c>
    </row>
    <row r="1035" spans="2:26" hidden="1" x14ac:dyDescent="0.35">
      <c r="B1035" t="s">
        <v>56</v>
      </c>
      <c r="C1035" t="s">
        <v>57</v>
      </c>
      <c r="D1035" s="1">
        <v>43525</v>
      </c>
      <c r="E1035" t="s">
        <v>34</v>
      </c>
      <c r="F1035" t="s">
        <v>33</v>
      </c>
      <c r="G1035" t="s">
        <v>34</v>
      </c>
      <c r="H1035">
        <v>5522</v>
      </c>
      <c r="I1035" t="s">
        <v>68</v>
      </c>
      <c r="J1035">
        <v>11352</v>
      </c>
      <c r="K1035" t="s">
        <v>69</v>
      </c>
      <c r="L1035">
        <v>16874</v>
      </c>
      <c r="M1035" t="s">
        <v>68</v>
      </c>
      <c r="N1035">
        <v>14364</v>
      </c>
      <c r="O1035" t="s">
        <v>38</v>
      </c>
      <c r="P1035">
        <v>339</v>
      </c>
      <c r="Q1035" t="s">
        <v>38</v>
      </c>
      <c r="R1035">
        <v>14703</v>
      </c>
      <c r="S1035" t="s">
        <v>38</v>
      </c>
      <c r="T1035">
        <v>338013</v>
      </c>
      <c r="V1035">
        <v>867305</v>
      </c>
      <c r="X1035">
        <v>847517</v>
      </c>
      <c r="Z1035">
        <v>19788</v>
      </c>
    </row>
    <row r="1036" spans="2:26" hidden="1" x14ac:dyDescent="0.35">
      <c r="B1036" t="s">
        <v>56</v>
      </c>
      <c r="C1036" t="s">
        <v>57</v>
      </c>
      <c r="D1036" s="1">
        <v>43556</v>
      </c>
      <c r="E1036" t="s">
        <v>34</v>
      </c>
      <c r="F1036" t="s">
        <v>35</v>
      </c>
      <c r="G1036" t="s">
        <v>32</v>
      </c>
      <c r="H1036">
        <v>5501</v>
      </c>
      <c r="I1036" t="s">
        <v>68</v>
      </c>
      <c r="J1036">
        <v>11473</v>
      </c>
      <c r="K1036" t="s">
        <v>69</v>
      </c>
      <c r="L1036">
        <v>16974</v>
      </c>
      <c r="M1036" t="s">
        <v>68</v>
      </c>
      <c r="N1036">
        <v>14993</v>
      </c>
      <c r="O1036" t="s">
        <v>38</v>
      </c>
      <c r="P1036">
        <v>353</v>
      </c>
      <c r="Q1036" t="s">
        <v>38</v>
      </c>
      <c r="R1036">
        <v>15346</v>
      </c>
      <c r="S1036" t="s">
        <v>38</v>
      </c>
      <c r="T1036">
        <v>336758</v>
      </c>
      <c r="V1036">
        <v>863051</v>
      </c>
      <c r="X1036">
        <v>843376</v>
      </c>
      <c r="Z1036">
        <v>19675</v>
      </c>
    </row>
    <row r="1037" spans="2:26" hidden="1" x14ac:dyDescent="0.35">
      <c r="B1037" t="s">
        <v>56</v>
      </c>
      <c r="C1037" t="s">
        <v>57</v>
      </c>
      <c r="D1037" s="1">
        <v>43556</v>
      </c>
      <c r="E1037" t="s">
        <v>34</v>
      </c>
      <c r="F1037" t="s">
        <v>33</v>
      </c>
      <c r="G1037" t="s">
        <v>34</v>
      </c>
      <c r="H1037">
        <v>5501</v>
      </c>
      <c r="I1037" t="s">
        <v>68</v>
      </c>
      <c r="J1037">
        <v>11473</v>
      </c>
      <c r="K1037" t="s">
        <v>69</v>
      </c>
      <c r="L1037">
        <v>16974</v>
      </c>
      <c r="M1037" t="s">
        <v>68</v>
      </c>
      <c r="N1037">
        <v>14993</v>
      </c>
      <c r="O1037" t="s">
        <v>38</v>
      </c>
      <c r="P1037">
        <v>353</v>
      </c>
      <c r="Q1037" t="s">
        <v>38</v>
      </c>
      <c r="R1037">
        <v>15346</v>
      </c>
      <c r="S1037" t="s">
        <v>38</v>
      </c>
      <c r="T1037">
        <v>336758</v>
      </c>
      <c r="V1037">
        <v>863051</v>
      </c>
      <c r="X1037">
        <v>843376</v>
      </c>
      <c r="Z1037">
        <v>19675</v>
      </c>
    </row>
    <row r="1038" spans="2:26" hidden="1" x14ac:dyDescent="0.35">
      <c r="B1038" t="s">
        <v>56</v>
      </c>
      <c r="C1038" t="s">
        <v>57</v>
      </c>
      <c r="D1038" s="1">
        <v>43586</v>
      </c>
      <c r="E1038" t="s">
        <v>34</v>
      </c>
      <c r="F1038" t="s">
        <v>35</v>
      </c>
      <c r="G1038" t="s">
        <v>32</v>
      </c>
      <c r="H1038">
        <v>5637</v>
      </c>
      <c r="I1038" t="s">
        <v>68</v>
      </c>
      <c r="J1038">
        <v>11565</v>
      </c>
      <c r="K1038" t="s">
        <v>69</v>
      </c>
      <c r="L1038">
        <v>17202</v>
      </c>
      <c r="M1038" t="s">
        <v>68</v>
      </c>
      <c r="N1038">
        <v>15116</v>
      </c>
      <c r="O1038" t="s">
        <v>38</v>
      </c>
      <c r="P1038">
        <v>369</v>
      </c>
      <c r="Q1038" t="s">
        <v>38</v>
      </c>
      <c r="R1038">
        <v>15485</v>
      </c>
      <c r="S1038" t="s">
        <v>38</v>
      </c>
      <c r="T1038">
        <v>336970</v>
      </c>
      <c r="V1038">
        <v>862405</v>
      </c>
      <c r="X1038">
        <v>842612</v>
      </c>
      <c r="Z1038">
        <v>19793</v>
      </c>
    </row>
    <row r="1039" spans="2:26" hidden="1" x14ac:dyDescent="0.35">
      <c r="B1039" t="s">
        <v>56</v>
      </c>
      <c r="C1039" t="s">
        <v>57</v>
      </c>
      <c r="D1039" s="1">
        <v>43586</v>
      </c>
      <c r="E1039" t="s">
        <v>34</v>
      </c>
      <c r="F1039" t="s">
        <v>33</v>
      </c>
      <c r="G1039" t="s">
        <v>34</v>
      </c>
      <c r="H1039">
        <v>5637</v>
      </c>
      <c r="I1039" t="s">
        <v>68</v>
      </c>
      <c r="J1039">
        <v>11565</v>
      </c>
      <c r="K1039" t="s">
        <v>69</v>
      </c>
      <c r="L1039">
        <v>17202</v>
      </c>
      <c r="M1039" t="s">
        <v>68</v>
      </c>
      <c r="N1039">
        <v>15116</v>
      </c>
      <c r="O1039" t="s">
        <v>38</v>
      </c>
      <c r="P1039">
        <v>369</v>
      </c>
      <c r="Q1039" t="s">
        <v>38</v>
      </c>
      <c r="R1039">
        <v>15485</v>
      </c>
      <c r="S1039" t="s">
        <v>38</v>
      </c>
      <c r="T1039">
        <v>336970</v>
      </c>
      <c r="V1039">
        <v>862405</v>
      </c>
      <c r="X1039">
        <v>842612</v>
      </c>
      <c r="Z1039">
        <v>19793</v>
      </c>
    </row>
    <row r="1040" spans="2:26" hidden="1" x14ac:dyDescent="0.35">
      <c r="B1040" t="s">
        <v>56</v>
      </c>
      <c r="C1040" t="s">
        <v>57</v>
      </c>
      <c r="D1040" s="1">
        <v>43617</v>
      </c>
      <c r="E1040" t="s">
        <v>34</v>
      </c>
      <c r="F1040" t="s">
        <v>33</v>
      </c>
      <c r="G1040" t="s">
        <v>34</v>
      </c>
      <c r="H1040">
        <v>4866</v>
      </c>
      <c r="I1040" t="s">
        <v>68</v>
      </c>
      <c r="J1040">
        <v>10905</v>
      </c>
      <c r="K1040" t="s">
        <v>69</v>
      </c>
      <c r="L1040">
        <v>15771</v>
      </c>
      <c r="M1040" t="s">
        <v>68</v>
      </c>
      <c r="N1040">
        <v>14060</v>
      </c>
      <c r="O1040" t="s">
        <v>38</v>
      </c>
      <c r="P1040">
        <v>332</v>
      </c>
      <c r="Q1040" t="s">
        <v>38</v>
      </c>
      <c r="R1040">
        <v>14392</v>
      </c>
      <c r="S1040" t="s">
        <v>38</v>
      </c>
      <c r="T1040">
        <v>335347</v>
      </c>
      <c r="V1040">
        <v>858543</v>
      </c>
      <c r="X1040">
        <v>838673</v>
      </c>
      <c r="Z1040">
        <v>19870</v>
      </c>
    </row>
    <row r="1041" spans="2:26" hidden="1" x14ac:dyDescent="0.35">
      <c r="B1041" t="s">
        <v>56</v>
      </c>
      <c r="C1041" t="s">
        <v>57</v>
      </c>
      <c r="D1041" s="1">
        <v>43617</v>
      </c>
      <c r="E1041" t="s">
        <v>34</v>
      </c>
      <c r="F1041" t="s">
        <v>35</v>
      </c>
      <c r="G1041" t="s">
        <v>32</v>
      </c>
      <c r="H1041">
        <v>4866</v>
      </c>
      <c r="I1041" t="s">
        <v>68</v>
      </c>
      <c r="J1041">
        <v>10905</v>
      </c>
      <c r="K1041" t="s">
        <v>69</v>
      </c>
      <c r="L1041">
        <v>15771</v>
      </c>
      <c r="M1041" t="s">
        <v>68</v>
      </c>
      <c r="N1041">
        <v>14060</v>
      </c>
      <c r="O1041" t="s">
        <v>38</v>
      </c>
      <c r="P1041">
        <v>332</v>
      </c>
      <c r="Q1041" t="s">
        <v>38</v>
      </c>
      <c r="R1041">
        <v>14392</v>
      </c>
      <c r="S1041" t="s">
        <v>38</v>
      </c>
      <c r="T1041">
        <v>335347</v>
      </c>
      <c r="V1041">
        <v>858543</v>
      </c>
      <c r="X1041">
        <v>838673</v>
      </c>
      <c r="Z1041">
        <v>19870</v>
      </c>
    </row>
    <row r="1042" spans="2:26" hidden="1" x14ac:dyDescent="0.35">
      <c r="B1042" t="s">
        <v>56</v>
      </c>
      <c r="C1042" t="s">
        <v>57</v>
      </c>
      <c r="D1042" s="1">
        <v>43647</v>
      </c>
      <c r="E1042" t="s">
        <v>34</v>
      </c>
      <c r="F1042" t="s">
        <v>35</v>
      </c>
      <c r="G1042" t="s">
        <v>32</v>
      </c>
      <c r="H1042">
        <v>5634</v>
      </c>
      <c r="J1042">
        <v>12194</v>
      </c>
      <c r="L1042">
        <v>17828</v>
      </c>
      <c r="N1042">
        <v>15779</v>
      </c>
      <c r="P1042">
        <v>427</v>
      </c>
      <c r="R1042">
        <v>16206</v>
      </c>
      <c r="T1042">
        <v>335331</v>
      </c>
      <c r="V1042">
        <v>857415</v>
      </c>
      <c r="X1042">
        <v>837367</v>
      </c>
      <c r="Z1042">
        <v>20048</v>
      </c>
    </row>
    <row r="1043" spans="2:26" hidden="1" x14ac:dyDescent="0.35">
      <c r="B1043" t="s">
        <v>56</v>
      </c>
      <c r="C1043" t="s">
        <v>57</v>
      </c>
      <c r="D1043" s="1">
        <v>43647</v>
      </c>
      <c r="E1043" t="s">
        <v>34</v>
      </c>
      <c r="F1043" t="s">
        <v>33</v>
      </c>
      <c r="G1043" t="s">
        <v>34</v>
      </c>
      <c r="H1043">
        <v>5634</v>
      </c>
      <c r="J1043">
        <v>12194</v>
      </c>
      <c r="L1043">
        <v>17828</v>
      </c>
      <c r="N1043">
        <v>15779</v>
      </c>
      <c r="P1043">
        <v>427</v>
      </c>
      <c r="R1043">
        <v>16206</v>
      </c>
      <c r="T1043">
        <v>335331</v>
      </c>
      <c r="V1043">
        <v>857415</v>
      </c>
      <c r="X1043">
        <v>837367</v>
      </c>
      <c r="Z1043">
        <v>20048</v>
      </c>
    </row>
    <row r="1044" spans="2:26" hidden="1" x14ac:dyDescent="0.35">
      <c r="B1044" t="s">
        <v>56</v>
      </c>
      <c r="C1044" t="s">
        <v>57</v>
      </c>
      <c r="D1044" s="1">
        <v>43678</v>
      </c>
      <c r="E1044" t="s">
        <v>34</v>
      </c>
      <c r="F1044" t="s">
        <v>35</v>
      </c>
      <c r="G1044" t="s">
        <v>32</v>
      </c>
      <c r="H1044">
        <v>5535</v>
      </c>
      <c r="J1044">
        <v>12187</v>
      </c>
      <c r="L1044">
        <v>17722</v>
      </c>
      <c r="N1044">
        <v>16383</v>
      </c>
      <c r="P1044">
        <v>447</v>
      </c>
      <c r="R1044">
        <v>16830</v>
      </c>
      <c r="T1044">
        <v>334971</v>
      </c>
      <c r="V1044">
        <v>855505</v>
      </c>
      <c r="X1044">
        <v>835429</v>
      </c>
      <c r="Z1044">
        <v>20076</v>
      </c>
    </row>
    <row r="1045" spans="2:26" hidden="1" x14ac:dyDescent="0.35">
      <c r="B1045" t="s">
        <v>56</v>
      </c>
      <c r="C1045" t="s">
        <v>57</v>
      </c>
      <c r="D1045" s="1">
        <v>43678</v>
      </c>
      <c r="E1045" t="s">
        <v>34</v>
      </c>
      <c r="F1045" t="s">
        <v>33</v>
      </c>
      <c r="G1045" t="s">
        <v>34</v>
      </c>
      <c r="H1045">
        <v>5535</v>
      </c>
      <c r="J1045">
        <v>12187</v>
      </c>
      <c r="L1045">
        <v>17722</v>
      </c>
      <c r="N1045">
        <v>16383</v>
      </c>
      <c r="P1045">
        <v>447</v>
      </c>
      <c r="R1045">
        <v>16830</v>
      </c>
      <c r="T1045">
        <v>334971</v>
      </c>
      <c r="V1045">
        <v>855505</v>
      </c>
      <c r="X1045">
        <v>835429</v>
      </c>
      <c r="Z1045">
        <v>20076</v>
      </c>
    </row>
    <row r="1046" spans="2:26" hidden="1" x14ac:dyDescent="0.35">
      <c r="B1046" t="s">
        <v>56</v>
      </c>
      <c r="C1046" t="s">
        <v>57</v>
      </c>
      <c r="D1046" s="1">
        <v>43709</v>
      </c>
      <c r="E1046" t="s">
        <v>34</v>
      </c>
      <c r="F1046" t="s">
        <v>35</v>
      </c>
      <c r="G1046" t="s">
        <v>32</v>
      </c>
      <c r="H1046">
        <v>5555</v>
      </c>
      <c r="J1046">
        <v>11189</v>
      </c>
      <c r="L1046">
        <v>16744</v>
      </c>
      <c r="N1046">
        <v>15007</v>
      </c>
      <c r="P1046">
        <v>398</v>
      </c>
      <c r="R1046">
        <v>15405</v>
      </c>
      <c r="T1046">
        <v>334944</v>
      </c>
      <c r="V1046">
        <v>855043</v>
      </c>
      <c r="X1046">
        <v>835049</v>
      </c>
      <c r="Z1046">
        <v>19994</v>
      </c>
    </row>
    <row r="1047" spans="2:26" hidden="1" x14ac:dyDescent="0.35">
      <c r="B1047" t="s">
        <v>56</v>
      </c>
      <c r="C1047" t="s">
        <v>57</v>
      </c>
      <c r="D1047" s="1">
        <v>43709</v>
      </c>
      <c r="E1047" t="s">
        <v>34</v>
      </c>
      <c r="F1047" t="s">
        <v>33</v>
      </c>
      <c r="G1047" t="s">
        <v>34</v>
      </c>
      <c r="H1047">
        <v>5555</v>
      </c>
      <c r="J1047">
        <v>11189</v>
      </c>
      <c r="L1047">
        <v>16744</v>
      </c>
      <c r="N1047">
        <v>15007</v>
      </c>
      <c r="P1047">
        <v>398</v>
      </c>
      <c r="R1047">
        <v>15405</v>
      </c>
      <c r="T1047">
        <v>334944</v>
      </c>
      <c r="V1047">
        <v>855043</v>
      </c>
      <c r="X1047">
        <v>835049</v>
      </c>
      <c r="Z1047">
        <v>19994</v>
      </c>
    </row>
    <row r="1048" spans="2:26" hidden="1" x14ac:dyDescent="0.35">
      <c r="B1048" t="s">
        <v>56</v>
      </c>
      <c r="C1048" t="s">
        <v>57</v>
      </c>
      <c r="D1048" s="1">
        <v>43739</v>
      </c>
      <c r="E1048" t="s">
        <v>34</v>
      </c>
      <c r="F1048" t="s">
        <v>33</v>
      </c>
      <c r="G1048" t="s">
        <v>34</v>
      </c>
      <c r="H1048">
        <v>6031</v>
      </c>
      <c r="J1048">
        <v>12475</v>
      </c>
      <c r="L1048">
        <v>18506</v>
      </c>
      <c r="N1048">
        <v>16728</v>
      </c>
      <c r="P1048">
        <v>392</v>
      </c>
      <c r="R1048">
        <v>17120</v>
      </c>
      <c r="T1048">
        <v>333764</v>
      </c>
      <c r="V1048">
        <v>851428</v>
      </c>
      <c r="X1048">
        <v>831289</v>
      </c>
      <c r="Z1048">
        <v>20139</v>
      </c>
    </row>
    <row r="1049" spans="2:26" hidden="1" x14ac:dyDescent="0.35">
      <c r="B1049" t="s">
        <v>56</v>
      </c>
      <c r="C1049" t="s">
        <v>57</v>
      </c>
      <c r="D1049" s="1">
        <v>43739</v>
      </c>
      <c r="E1049" t="s">
        <v>34</v>
      </c>
      <c r="F1049" t="s">
        <v>35</v>
      </c>
      <c r="G1049" t="s">
        <v>32</v>
      </c>
      <c r="H1049">
        <v>6031</v>
      </c>
      <c r="J1049">
        <v>12475</v>
      </c>
      <c r="L1049">
        <v>18506</v>
      </c>
      <c r="N1049">
        <v>16728</v>
      </c>
      <c r="P1049">
        <v>392</v>
      </c>
      <c r="R1049">
        <v>17120</v>
      </c>
      <c r="T1049">
        <v>333764</v>
      </c>
      <c r="V1049">
        <v>851428</v>
      </c>
      <c r="X1049">
        <v>831289</v>
      </c>
      <c r="Z1049">
        <v>20139</v>
      </c>
    </row>
    <row r="1050" spans="2:26" hidden="1" x14ac:dyDescent="0.35">
      <c r="B1050" t="s">
        <v>56</v>
      </c>
      <c r="C1050" t="s">
        <v>57</v>
      </c>
      <c r="D1050" s="1">
        <v>43770</v>
      </c>
      <c r="E1050" t="s">
        <v>34</v>
      </c>
      <c r="F1050" t="s">
        <v>33</v>
      </c>
      <c r="G1050" t="s">
        <v>34</v>
      </c>
      <c r="H1050">
        <v>5725</v>
      </c>
      <c r="J1050">
        <v>16348</v>
      </c>
      <c r="L1050">
        <v>22073</v>
      </c>
      <c r="N1050">
        <v>17602</v>
      </c>
      <c r="P1050">
        <v>502</v>
      </c>
      <c r="R1050">
        <v>18104</v>
      </c>
      <c r="T1050">
        <v>332088</v>
      </c>
      <c r="V1050">
        <v>847287</v>
      </c>
      <c r="X1050">
        <v>827095</v>
      </c>
      <c r="Z1050">
        <v>20192</v>
      </c>
    </row>
    <row r="1051" spans="2:26" hidden="1" x14ac:dyDescent="0.35">
      <c r="B1051" t="s">
        <v>56</v>
      </c>
      <c r="C1051" t="s">
        <v>57</v>
      </c>
      <c r="D1051" s="1">
        <v>43770</v>
      </c>
      <c r="E1051" t="s">
        <v>34</v>
      </c>
      <c r="F1051" t="s">
        <v>35</v>
      </c>
      <c r="G1051" t="s">
        <v>32</v>
      </c>
      <c r="H1051">
        <v>5725</v>
      </c>
      <c r="J1051">
        <v>16348</v>
      </c>
      <c r="L1051">
        <v>22073</v>
      </c>
      <c r="N1051">
        <v>17602</v>
      </c>
      <c r="P1051">
        <v>502</v>
      </c>
      <c r="R1051">
        <v>18104</v>
      </c>
      <c r="T1051">
        <v>332088</v>
      </c>
      <c r="V1051">
        <v>847287</v>
      </c>
      <c r="X1051">
        <v>827095</v>
      </c>
      <c r="Z1051">
        <v>20192</v>
      </c>
    </row>
    <row r="1052" spans="2:26" hidden="1" x14ac:dyDescent="0.35">
      <c r="B1052" t="s">
        <v>56</v>
      </c>
      <c r="C1052" t="s">
        <v>57</v>
      </c>
      <c r="D1052" s="1">
        <v>43800</v>
      </c>
      <c r="E1052" t="s">
        <v>34</v>
      </c>
      <c r="F1052" t="s">
        <v>35</v>
      </c>
      <c r="G1052" t="s">
        <v>32</v>
      </c>
      <c r="H1052">
        <v>5304</v>
      </c>
      <c r="J1052">
        <v>20612</v>
      </c>
      <c r="L1052">
        <v>25916</v>
      </c>
      <c r="N1052">
        <v>17605</v>
      </c>
      <c r="P1052">
        <v>678</v>
      </c>
      <c r="R1052">
        <v>18283</v>
      </c>
      <c r="T1052">
        <v>332715</v>
      </c>
      <c r="V1052">
        <v>850657</v>
      </c>
      <c r="X1052">
        <v>830030</v>
      </c>
      <c r="Z1052">
        <v>20627</v>
      </c>
    </row>
    <row r="1053" spans="2:26" hidden="1" x14ac:dyDescent="0.35">
      <c r="B1053" t="s">
        <v>56</v>
      </c>
      <c r="C1053" t="s">
        <v>57</v>
      </c>
      <c r="D1053" s="1">
        <v>43800</v>
      </c>
      <c r="E1053" t="s">
        <v>34</v>
      </c>
      <c r="F1053" t="s">
        <v>33</v>
      </c>
      <c r="G1053" t="s">
        <v>34</v>
      </c>
      <c r="H1053">
        <v>5304</v>
      </c>
      <c r="J1053">
        <v>20612</v>
      </c>
      <c r="L1053">
        <v>25916</v>
      </c>
      <c r="N1053">
        <v>17605</v>
      </c>
      <c r="P1053">
        <v>678</v>
      </c>
      <c r="R1053">
        <v>18283</v>
      </c>
      <c r="T1053">
        <v>332715</v>
      </c>
      <c r="V1053">
        <v>850657</v>
      </c>
      <c r="X1053">
        <v>830030</v>
      </c>
      <c r="Z1053">
        <v>20627</v>
      </c>
    </row>
    <row r="1054" spans="2:26" hidden="1" x14ac:dyDescent="0.35">
      <c r="B1054" t="s">
        <v>56</v>
      </c>
      <c r="C1054" t="s">
        <v>57</v>
      </c>
      <c r="D1054" s="1">
        <v>43831</v>
      </c>
      <c r="E1054" t="s">
        <v>34</v>
      </c>
      <c r="F1054" t="s">
        <v>35</v>
      </c>
      <c r="G1054" t="s">
        <v>32</v>
      </c>
      <c r="H1054">
        <v>6043</v>
      </c>
      <c r="J1054">
        <v>16312</v>
      </c>
      <c r="L1054">
        <v>22355</v>
      </c>
      <c r="N1054">
        <v>20333</v>
      </c>
      <c r="P1054">
        <v>514</v>
      </c>
      <c r="R1054">
        <v>20847</v>
      </c>
      <c r="T1054">
        <v>332514</v>
      </c>
      <c r="V1054">
        <v>847119</v>
      </c>
      <c r="X1054">
        <v>826738</v>
      </c>
      <c r="Z1054">
        <v>20381</v>
      </c>
    </row>
    <row r="1055" spans="2:26" hidden="1" x14ac:dyDescent="0.35">
      <c r="B1055" t="s">
        <v>56</v>
      </c>
      <c r="C1055" t="s">
        <v>57</v>
      </c>
      <c r="D1055" s="1">
        <v>43831</v>
      </c>
      <c r="E1055" t="s">
        <v>34</v>
      </c>
      <c r="F1055" t="s">
        <v>33</v>
      </c>
      <c r="G1055" t="s">
        <v>34</v>
      </c>
      <c r="H1055">
        <v>6043</v>
      </c>
      <c r="J1055">
        <v>16312</v>
      </c>
      <c r="L1055">
        <v>22355</v>
      </c>
      <c r="N1055">
        <v>20333</v>
      </c>
      <c r="P1055">
        <v>514</v>
      </c>
      <c r="R1055">
        <v>20847</v>
      </c>
      <c r="T1055">
        <v>332514</v>
      </c>
      <c r="V1055">
        <v>847119</v>
      </c>
      <c r="X1055">
        <v>826738</v>
      </c>
      <c r="Z1055">
        <v>20381</v>
      </c>
    </row>
    <row r="1056" spans="2:26" hidden="1" x14ac:dyDescent="0.35">
      <c r="B1056" t="s">
        <v>56</v>
      </c>
      <c r="C1056" t="s">
        <v>57</v>
      </c>
      <c r="D1056" s="1">
        <v>43862</v>
      </c>
      <c r="E1056" t="s">
        <v>34</v>
      </c>
      <c r="F1056" t="s">
        <v>33</v>
      </c>
      <c r="G1056" t="s">
        <v>34</v>
      </c>
      <c r="H1056">
        <v>5048</v>
      </c>
      <c r="J1056">
        <v>12401</v>
      </c>
      <c r="L1056">
        <v>17449</v>
      </c>
      <c r="N1056">
        <v>15642</v>
      </c>
      <c r="P1056">
        <v>342</v>
      </c>
      <c r="R1056">
        <v>15984</v>
      </c>
      <c r="T1056">
        <v>331656</v>
      </c>
      <c r="V1056">
        <v>844967</v>
      </c>
      <c r="X1056">
        <v>824549</v>
      </c>
      <c r="Z1056">
        <v>20418</v>
      </c>
    </row>
    <row r="1057" spans="2:26" hidden="1" x14ac:dyDescent="0.35">
      <c r="B1057" t="s">
        <v>56</v>
      </c>
      <c r="C1057" t="s">
        <v>57</v>
      </c>
      <c r="D1057" s="1">
        <v>43862</v>
      </c>
      <c r="E1057" t="s">
        <v>34</v>
      </c>
      <c r="F1057" t="s">
        <v>35</v>
      </c>
      <c r="G1057" t="s">
        <v>32</v>
      </c>
      <c r="H1057">
        <v>5048</v>
      </c>
      <c r="J1057">
        <v>12401</v>
      </c>
      <c r="L1057">
        <v>17449</v>
      </c>
      <c r="N1057">
        <v>15642</v>
      </c>
      <c r="P1057">
        <v>342</v>
      </c>
      <c r="R1057">
        <v>15984</v>
      </c>
      <c r="T1057">
        <v>331656</v>
      </c>
      <c r="V1057">
        <v>844967</v>
      </c>
      <c r="X1057">
        <v>824549</v>
      </c>
      <c r="Z1057">
        <v>20418</v>
      </c>
    </row>
    <row r="1058" spans="2:26" hidden="1" x14ac:dyDescent="0.35">
      <c r="B1058" t="s">
        <v>56</v>
      </c>
      <c r="C1058" t="s">
        <v>57</v>
      </c>
      <c r="D1058" s="1">
        <v>43891</v>
      </c>
      <c r="E1058" t="s">
        <v>34</v>
      </c>
      <c r="F1058" t="s">
        <v>35</v>
      </c>
      <c r="G1058" t="s">
        <v>32</v>
      </c>
      <c r="H1058">
        <v>4893</v>
      </c>
      <c r="J1058">
        <v>15475</v>
      </c>
      <c r="L1058">
        <v>20368</v>
      </c>
      <c r="N1058">
        <v>17480</v>
      </c>
      <c r="P1058">
        <v>432</v>
      </c>
      <c r="R1058">
        <v>17912</v>
      </c>
      <c r="T1058">
        <v>331375</v>
      </c>
      <c r="V1058">
        <v>845434</v>
      </c>
      <c r="X1058">
        <v>825094</v>
      </c>
      <c r="Z1058">
        <v>20340</v>
      </c>
    </row>
    <row r="1059" spans="2:26" hidden="1" x14ac:dyDescent="0.35">
      <c r="B1059" t="s">
        <v>56</v>
      </c>
      <c r="C1059" t="s">
        <v>57</v>
      </c>
      <c r="D1059" s="1">
        <v>43891</v>
      </c>
      <c r="E1059" t="s">
        <v>34</v>
      </c>
      <c r="F1059" t="s">
        <v>33</v>
      </c>
      <c r="G1059" t="s">
        <v>34</v>
      </c>
      <c r="H1059">
        <v>4893</v>
      </c>
      <c r="J1059">
        <v>15475</v>
      </c>
      <c r="L1059">
        <v>20368</v>
      </c>
      <c r="N1059">
        <v>17480</v>
      </c>
      <c r="P1059">
        <v>432</v>
      </c>
      <c r="R1059">
        <v>17912</v>
      </c>
      <c r="T1059">
        <v>331375</v>
      </c>
      <c r="V1059">
        <v>845434</v>
      </c>
      <c r="X1059">
        <v>825094</v>
      </c>
      <c r="Z1059">
        <v>20340</v>
      </c>
    </row>
    <row r="1060" spans="2:26" hidden="1" x14ac:dyDescent="0.35">
      <c r="B1060" t="s">
        <v>56</v>
      </c>
      <c r="C1060" t="s">
        <v>57</v>
      </c>
      <c r="D1060" s="1">
        <v>43922</v>
      </c>
      <c r="E1060" t="s">
        <v>34</v>
      </c>
      <c r="F1060" t="s">
        <v>33</v>
      </c>
      <c r="G1060" t="s">
        <v>34</v>
      </c>
      <c r="H1060">
        <v>3613</v>
      </c>
      <c r="J1060">
        <v>12989</v>
      </c>
      <c r="L1060">
        <v>16602</v>
      </c>
      <c r="N1060">
        <v>14222</v>
      </c>
      <c r="P1060">
        <v>253</v>
      </c>
      <c r="R1060">
        <v>14475</v>
      </c>
      <c r="T1060">
        <v>334354</v>
      </c>
      <c r="V1060">
        <v>860826</v>
      </c>
      <c r="X1060">
        <v>840763</v>
      </c>
      <c r="Z1060">
        <v>20063</v>
      </c>
    </row>
    <row r="1061" spans="2:26" hidden="1" x14ac:dyDescent="0.35">
      <c r="B1061" t="s">
        <v>56</v>
      </c>
      <c r="C1061" t="s">
        <v>57</v>
      </c>
      <c r="D1061" s="1">
        <v>43922</v>
      </c>
      <c r="E1061" t="s">
        <v>34</v>
      </c>
      <c r="F1061" t="s">
        <v>35</v>
      </c>
      <c r="G1061" t="s">
        <v>32</v>
      </c>
      <c r="H1061">
        <v>3613</v>
      </c>
      <c r="J1061">
        <v>12989</v>
      </c>
      <c r="L1061">
        <v>16602</v>
      </c>
      <c r="N1061">
        <v>14222</v>
      </c>
      <c r="P1061">
        <v>253</v>
      </c>
      <c r="R1061">
        <v>14475</v>
      </c>
      <c r="T1061">
        <v>334354</v>
      </c>
      <c r="V1061">
        <v>860826</v>
      </c>
      <c r="X1061">
        <v>840763</v>
      </c>
      <c r="Z1061">
        <v>20063</v>
      </c>
    </row>
    <row r="1062" spans="2:26" hidden="1" x14ac:dyDescent="0.35">
      <c r="B1062" t="s">
        <v>56</v>
      </c>
      <c r="C1062" t="s">
        <v>57</v>
      </c>
      <c r="D1062" s="1">
        <v>43952</v>
      </c>
      <c r="E1062" t="s">
        <v>34</v>
      </c>
      <c r="F1062" t="s">
        <v>33</v>
      </c>
      <c r="G1062" t="s">
        <v>34</v>
      </c>
      <c r="H1062">
        <v>2957</v>
      </c>
      <c r="J1062">
        <v>7366</v>
      </c>
      <c r="L1062">
        <v>10323</v>
      </c>
      <c r="N1062">
        <v>9758</v>
      </c>
      <c r="P1062">
        <v>192</v>
      </c>
      <c r="R1062">
        <v>9950</v>
      </c>
      <c r="T1062">
        <v>336747</v>
      </c>
      <c r="V1062">
        <v>868067</v>
      </c>
      <c r="X1062">
        <v>848280</v>
      </c>
      <c r="Z1062">
        <v>19787</v>
      </c>
    </row>
    <row r="1063" spans="2:26" hidden="1" x14ac:dyDescent="0.35">
      <c r="B1063" t="s">
        <v>56</v>
      </c>
      <c r="C1063" t="s">
        <v>57</v>
      </c>
      <c r="D1063" s="1">
        <v>43952</v>
      </c>
      <c r="E1063" t="s">
        <v>34</v>
      </c>
      <c r="F1063" t="s">
        <v>35</v>
      </c>
      <c r="G1063" t="s">
        <v>32</v>
      </c>
      <c r="H1063">
        <v>2957</v>
      </c>
      <c r="J1063">
        <v>7366</v>
      </c>
      <c r="L1063">
        <v>10323</v>
      </c>
      <c r="N1063">
        <v>9758</v>
      </c>
      <c r="P1063">
        <v>192</v>
      </c>
      <c r="R1063">
        <v>9950</v>
      </c>
      <c r="T1063">
        <v>336747</v>
      </c>
      <c r="V1063">
        <v>868067</v>
      </c>
      <c r="X1063">
        <v>848280</v>
      </c>
      <c r="Z1063">
        <v>19787</v>
      </c>
    </row>
    <row r="1064" spans="2:26" hidden="1" x14ac:dyDescent="0.35">
      <c r="B1064" t="s">
        <v>56</v>
      </c>
      <c r="C1064" t="s">
        <v>57</v>
      </c>
      <c r="D1064" s="1">
        <v>43983</v>
      </c>
      <c r="E1064" t="s">
        <v>34</v>
      </c>
      <c r="F1064" t="s">
        <v>35</v>
      </c>
      <c r="G1064" t="s">
        <v>32</v>
      </c>
      <c r="H1064">
        <v>3336</v>
      </c>
      <c r="J1064">
        <v>9161</v>
      </c>
      <c r="L1064">
        <v>12497</v>
      </c>
      <c r="N1064">
        <v>10684</v>
      </c>
      <c r="P1064">
        <v>261</v>
      </c>
      <c r="R1064">
        <v>10945</v>
      </c>
      <c r="T1064">
        <v>337997</v>
      </c>
      <c r="V1064">
        <v>874974</v>
      </c>
      <c r="X1064">
        <v>855252</v>
      </c>
      <c r="Z1064">
        <v>19722</v>
      </c>
    </row>
    <row r="1065" spans="2:26" hidden="1" x14ac:dyDescent="0.35">
      <c r="B1065" t="s">
        <v>56</v>
      </c>
      <c r="C1065" t="s">
        <v>57</v>
      </c>
      <c r="D1065" s="1">
        <v>43983</v>
      </c>
      <c r="E1065" t="s">
        <v>34</v>
      </c>
      <c r="F1065" t="s">
        <v>33</v>
      </c>
      <c r="G1065" t="s">
        <v>34</v>
      </c>
      <c r="H1065">
        <v>3336</v>
      </c>
      <c r="J1065">
        <v>9161</v>
      </c>
      <c r="L1065">
        <v>12497</v>
      </c>
      <c r="N1065">
        <v>10684</v>
      </c>
      <c r="P1065">
        <v>261</v>
      </c>
      <c r="R1065">
        <v>10945</v>
      </c>
      <c r="T1065">
        <v>337997</v>
      </c>
      <c r="V1065">
        <v>874974</v>
      </c>
      <c r="X1065">
        <v>855252</v>
      </c>
      <c r="Z1065">
        <v>19722</v>
      </c>
    </row>
    <row r="1066" spans="2:26" hidden="1" x14ac:dyDescent="0.35">
      <c r="B1066" t="s">
        <v>56</v>
      </c>
      <c r="C1066" t="s">
        <v>57</v>
      </c>
      <c r="D1066" s="1">
        <v>44013</v>
      </c>
      <c r="E1066" t="s">
        <v>34</v>
      </c>
      <c r="F1066" t="s">
        <v>33</v>
      </c>
      <c r="G1066" t="s">
        <v>34</v>
      </c>
      <c r="H1066">
        <v>3770</v>
      </c>
      <c r="J1066">
        <v>9376</v>
      </c>
      <c r="L1066">
        <v>13146</v>
      </c>
      <c r="N1066">
        <v>12057</v>
      </c>
      <c r="P1066">
        <v>263</v>
      </c>
      <c r="R1066">
        <v>12320</v>
      </c>
      <c r="T1066">
        <v>341030</v>
      </c>
      <c r="V1066">
        <v>885365</v>
      </c>
      <c r="X1066">
        <v>865495</v>
      </c>
      <c r="Z1066">
        <v>19870</v>
      </c>
    </row>
    <row r="1067" spans="2:26" hidden="1" x14ac:dyDescent="0.35">
      <c r="B1067" t="s">
        <v>56</v>
      </c>
      <c r="C1067" t="s">
        <v>57</v>
      </c>
      <c r="D1067" s="1">
        <v>44013</v>
      </c>
      <c r="E1067" t="s">
        <v>34</v>
      </c>
      <c r="F1067" t="s">
        <v>35</v>
      </c>
      <c r="G1067" t="s">
        <v>32</v>
      </c>
      <c r="H1067">
        <v>3770</v>
      </c>
      <c r="J1067">
        <v>9376</v>
      </c>
      <c r="L1067">
        <v>13146</v>
      </c>
      <c r="N1067">
        <v>12057</v>
      </c>
      <c r="P1067">
        <v>263</v>
      </c>
      <c r="R1067">
        <v>12320</v>
      </c>
      <c r="T1067">
        <v>341030</v>
      </c>
      <c r="V1067">
        <v>885365</v>
      </c>
      <c r="X1067">
        <v>865495</v>
      </c>
      <c r="Z1067">
        <v>19870</v>
      </c>
    </row>
    <row r="1068" spans="2:26" hidden="1" x14ac:dyDescent="0.35">
      <c r="B1068" t="s">
        <v>56</v>
      </c>
      <c r="C1068" t="s">
        <v>57</v>
      </c>
      <c r="D1068" s="1">
        <v>44044</v>
      </c>
      <c r="E1068" t="s">
        <v>34</v>
      </c>
      <c r="F1068" t="s">
        <v>33</v>
      </c>
      <c r="G1068" t="s">
        <v>34</v>
      </c>
      <c r="H1068">
        <v>3817</v>
      </c>
      <c r="J1068">
        <v>8747</v>
      </c>
      <c r="L1068">
        <v>12564</v>
      </c>
      <c r="N1068">
        <v>10367</v>
      </c>
      <c r="P1068">
        <v>230</v>
      </c>
      <c r="R1068">
        <v>10597</v>
      </c>
      <c r="T1068">
        <v>343225</v>
      </c>
      <c r="V1068">
        <v>893114</v>
      </c>
      <c r="X1068">
        <v>873283</v>
      </c>
      <c r="Z1068">
        <v>19831</v>
      </c>
    </row>
    <row r="1069" spans="2:26" hidden="1" x14ac:dyDescent="0.35">
      <c r="B1069" t="s">
        <v>56</v>
      </c>
      <c r="C1069" t="s">
        <v>57</v>
      </c>
      <c r="D1069" s="1">
        <v>44044</v>
      </c>
      <c r="E1069" t="s">
        <v>34</v>
      </c>
      <c r="F1069" t="s">
        <v>35</v>
      </c>
      <c r="G1069" t="s">
        <v>32</v>
      </c>
      <c r="H1069">
        <v>3817</v>
      </c>
      <c r="J1069">
        <v>8747</v>
      </c>
      <c r="L1069">
        <v>12564</v>
      </c>
      <c r="N1069">
        <v>10367</v>
      </c>
      <c r="P1069">
        <v>230</v>
      </c>
      <c r="R1069">
        <v>10597</v>
      </c>
      <c r="T1069">
        <v>343225</v>
      </c>
      <c r="V1069">
        <v>893114</v>
      </c>
      <c r="X1069">
        <v>873283</v>
      </c>
      <c r="Z1069">
        <v>19831</v>
      </c>
    </row>
    <row r="1070" spans="2:26" hidden="1" x14ac:dyDescent="0.35">
      <c r="B1070" t="s">
        <v>56</v>
      </c>
      <c r="C1070" t="s">
        <v>57</v>
      </c>
      <c r="D1070" s="1">
        <v>44075</v>
      </c>
      <c r="E1070" t="s">
        <v>34</v>
      </c>
      <c r="F1070" t="s">
        <v>33</v>
      </c>
      <c r="G1070" t="s">
        <v>34</v>
      </c>
      <c r="H1070">
        <v>3799</v>
      </c>
      <c r="J1070">
        <v>8520</v>
      </c>
      <c r="L1070">
        <v>12319</v>
      </c>
      <c r="N1070">
        <v>12583</v>
      </c>
      <c r="P1070">
        <v>226</v>
      </c>
      <c r="R1070">
        <v>12809</v>
      </c>
      <c r="T1070">
        <v>345228</v>
      </c>
      <c r="V1070">
        <v>900777</v>
      </c>
      <c r="X1070">
        <v>881308</v>
      </c>
      <c r="Z1070">
        <v>19469</v>
      </c>
    </row>
    <row r="1071" spans="2:26" hidden="1" x14ac:dyDescent="0.35">
      <c r="B1071" t="s">
        <v>56</v>
      </c>
      <c r="C1071" t="s">
        <v>57</v>
      </c>
      <c r="D1071" s="1">
        <v>44075</v>
      </c>
      <c r="E1071" t="s">
        <v>34</v>
      </c>
      <c r="F1071" t="s">
        <v>35</v>
      </c>
      <c r="G1071" t="s">
        <v>32</v>
      </c>
      <c r="H1071">
        <v>3799</v>
      </c>
      <c r="J1071">
        <v>8520</v>
      </c>
      <c r="L1071">
        <v>12319</v>
      </c>
      <c r="N1071">
        <v>12583</v>
      </c>
      <c r="P1071">
        <v>226</v>
      </c>
      <c r="R1071">
        <v>12809</v>
      </c>
      <c r="T1071">
        <v>345228</v>
      </c>
      <c r="V1071">
        <v>900777</v>
      </c>
      <c r="X1071">
        <v>881308</v>
      </c>
      <c r="Z1071">
        <v>19469</v>
      </c>
    </row>
    <row r="1072" spans="2:26" hidden="1" x14ac:dyDescent="0.35">
      <c r="B1072" t="s">
        <v>56</v>
      </c>
      <c r="C1072" t="s">
        <v>57</v>
      </c>
      <c r="D1072" s="1">
        <v>44105</v>
      </c>
      <c r="E1072" t="s">
        <v>34</v>
      </c>
      <c r="F1072" t="s">
        <v>33</v>
      </c>
      <c r="G1072" t="s">
        <v>34</v>
      </c>
      <c r="H1072">
        <v>4340</v>
      </c>
      <c r="J1072">
        <v>8488</v>
      </c>
      <c r="L1072">
        <v>12828</v>
      </c>
      <c r="N1072">
        <v>12417</v>
      </c>
      <c r="P1072">
        <v>251</v>
      </c>
      <c r="R1072">
        <v>12668</v>
      </c>
      <c r="T1072">
        <v>347143</v>
      </c>
      <c r="V1072">
        <v>909492</v>
      </c>
      <c r="X1072">
        <v>890180</v>
      </c>
      <c r="Z1072">
        <v>19312</v>
      </c>
    </row>
    <row r="1073" spans="2:26" hidden="1" x14ac:dyDescent="0.35">
      <c r="B1073" t="s">
        <v>56</v>
      </c>
      <c r="C1073" t="s">
        <v>57</v>
      </c>
      <c r="D1073" s="1">
        <v>44105</v>
      </c>
      <c r="E1073" t="s">
        <v>34</v>
      </c>
      <c r="F1073" t="s">
        <v>35</v>
      </c>
      <c r="G1073" t="s">
        <v>32</v>
      </c>
      <c r="H1073">
        <v>4340</v>
      </c>
      <c r="J1073">
        <v>8488</v>
      </c>
      <c r="L1073">
        <v>12828</v>
      </c>
      <c r="N1073">
        <v>12417</v>
      </c>
      <c r="P1073">
        <v>251</v>
      </c>
      <c r="R1073">
        <v>12668</v>
      </c>
      <c r="T1073">
        <v>347143</v>
      </c>
      <c r="V1073">
        <v>909492</v>
      </c>
      <c r="X1073">
        <v>890180</v>
      </c>
      <c r="Z1073">
        <v>19312</v>
      </c>
    </row>
    <row r="1074" spans="2:26" hidden="1" x14ac:dyDescent="0.35">
      <c r="B1074" t="s">
        <v>56</v>
      </c>
      <c r="C1074" t="s">
        <v>57</v>
      </c>
      <c r="D1074" s="1">
        <v>44136</v>
      </c>
      <c r="E1074" t="s">
        <v>34</v>
      </c>
      <c r="F1074" t="s">
        <v>35</v>
      </c>
      <c r="G1074" t="s">
        <v>32</v>
      </c>
      <c r="H1074">
        <v>4750</v>
      </c>
      <c r="J1074">
        <v>11804</v>
      </c>
      <c r="L1074">
        <v>16554</v>
      </c>
      <c r="N1074">
        <v>14524</v>
      </c>
      <c r="P1074">
        <v>317</v>
      </c>
      <c r="R1074">
        <v>14841</v>
      </c>
      <c r="T1074">
        <v>348368</v>
      </c>
      <c r="V1074">
        <v>917572</v>
      </c>
      <c r="X1074">
        <v>898364</v>
      </c>
      <c r="Z1074">
        <v>19208</v>
      </c>
    </row>
    <row r="1075" spans="2:26" hidden="1" x14ac:dyDescent="0.35">
      <c r="B1075" t="s">
        <v>56</v>
      </c>
      <c r="C1075" t="s">
        <v>57</v>
      </c>
      <c r="D1075" s="1">
        <v>44136</v>
      </c>
      <c r="E1075" t="s">
        <v>34</v>
      </c>
      <c r="F1075" t="s">
        <v>33</v>
      </c>
      <c r="G1075" t="s">
        <v>34</v>
      </c>
      <c r="H1075">
        <v>4750</v>
      </c>
      <c r="J1075">
        <v>11804</v>
      </c>
      <c r="L1075">
        <v>16554</v>
      </c>
      <c r="N1075">
        <v>14524</v>
      </c>
      <c r="P1075">
        <v>317</v>
      </c>
      <c r="R1075">
        <v>14841</v>
      </c>
      <c r="T1075">
        <v>348368</v>
      </c>
      <c r="V1075">
        <v>917572</v>
      </c>
      <c r="X1075">
        <v>898364</v>
      </c>
      <c r="Z1075">
        <v>19208</v>
      </c>
    </row>
    <row r="1076" spans="2:26" hidden="1" x14ac:dyDescent="0.35">
      <c r="B1076" t="s">
        <v>56</v>
      </c>
      <c r="C1076" t="s">
        <v>57</v>
      </c>
      <c r="D1076" s="1">
        <v>44166</v>
      </c>
      <c r="E1076" t="s">
        <v>34</v>
      </c>
      <c r="F1076" t="s">
        <v>33</v>
      </c>
      <c r="G1076" t="s">
        <v>34</v>
      </c>
      <c r="H1076">
        <v>4118</v>
      </c>
      <c r="J1076">
        <v>15816</v>
      </c>
      <c r="L1076">
        <v>19934</v>
      </c>
      <c r="N1076">
        <v>14128</v>
      </c>
      <c r="P1076">
        <v>466</v>
      </c>
      <c r="R1076">
        <v>14594</v>
      </c>
      <c r="T1076">
        <v>349021</v>
      </c>
      <c r="V1076">
        <v>927770</v>
      </c>
      <c r="X1076">
        <v>908351</v>
      </c>
      <c r="Z1076">
        <v>19419</v>
      </c>
    </row>
    <row r="1077" spans="2:26" hidden="1" x14ac:dyDescent="0.35">
      <c r="B1077" t="s">
        <v>56</v>
      </c>
      <c r="C1077" t="s">
        <v>57</v>
      </c>
      <c r="D1077" s="1">
        <v>44166</v>
      </c>
      <c r="E1077" t="s">
        <v>34</v>
      </c>
      <c r="F1077" t="s">
        <v>35</v>
      </c>
      <c r="G1077" t="s">
        <v>32</v>
      </c>
      <c r="H1077">
        <v>4118</v>
      </c>
      <c r="J1077">
        <v>15816</v>
      </c>
      <c r="L1077">
        <v>19934</v>
      </c>
      <c r="N1077">
        <v>14128</v>
      </c>
      <c r="P1077">
        <v>466</v>
      </c>
      <c r="R1077">
        <v>14594</v>
      </c>
      <c r="T1077">
        <v>349021</v>
      </c>
      <c r="V1077">
        <v>927770</v>
      </c>
      <c r="X1077">
        <v>908351</v>
      </c>
      <c r="Z1077">
        <v>19419</v>
      </c>
    </row>
    <row r="1078" spans="2:26" hidden="1" x14ac:dyDescent="0.35">
      <c r="B1078" t="s">
        <v>56</v>
      </c>
      <c r="C1078" t="s">
        <v>57</v>
      </c>
      <c r="D1078" s="1">
        <v>44197</v>
      </c>
      <c r="E1078" t="s">
        <v>34</v>
      </c>
      <c r="F1078" t="s">
        <v>33</v>
      </c>
      <c r="G1078" t="s">
        <v>34</v>
      </c>
      <c r="H1078">
        <v>3884</v>
      </c>
      <c r="J1078">
        <v>9594</v>
      </c>
      <c r="L1078">
        <v>13478</v>
      </c>
      <c r="N1078">
        <v>11683</v>
      </c>
      <c r="P1078">
        <v>258</v>
      </c>
      <c r="R1078">
        <v>11941</v>
      </c>
      <c r="T1078">
        <v>346078</v>
      </c>
      <c r="V1078">
        <v>937667</v>
      </c>
      <c r="X1078">
        <v>918751</v>
      </c>
      <c r="Z1078">
        <v>18916</v>
      </c>
    </row>
    <row r="1079" spans="2:26" hidden="1" x14ac:dyDescent="0.35">
      <c r="B1079" t="s">
        <v>56</v>
      </c>
      <c r="C1079" t="s">
        <v>57</v>
      </c>
      <c r="D1079" s="1">
        <v>44197</v>
      </c>
      <c r="E1079" t="s">
        <v>34</v>
      </c>
      <c r="F1079" t="s">
        <v>35</v>
      </c>
      <c r="G1079" t="s">
        <v>32</v>
      </c>
      <c r="H1079">
        <v>3884</v>
      </c>
      <c r="J1079">
        <v>9594</v>
      </c>
      <c r="L1079">
        <v>13478</v>
      </c>
      <c r="N1079">
        <v>11683</v>
      </c>
      <c r="P1079">
        <v>258</v>
      </c>
      <c r="R1079">
        <v>11941</v>
      </c>
      <c r="T1079">
        <v>346078</v>
      </c>
      <c r="V1079">
        <v>937667</v>
      </c>
      <c r="X1079">
        <v>918751</v>
      </c>
      <c r="Z1079">
        <v>18916</v>
      </c>
    </row>
    <row r="1080" spans="2:26" hidden="1" x14ac:dyDescent="0.35">
      <c r="B1080" t="s">
        <v>56</v>
      </c>
      <c r="C1080" t="s">
        <v>57</v>
      </c>
      <c r="D1080" s="1">
        <v>44228</v>
      </c>
      <c r="E1080" t="s">
        <v>34</v>
      </c>
      <c r="F1080" t="s">
        <v>35</v>
      </c>
      <c r="G1080" t="s">
        <v>32</v>
      </c>
      <c r="H1080">
        <v>3453</v>
      </c>
      <c r="J1080">
        <v>7177</v>
      </c>
      <c r="L1080">
        <v>10630</v>
      </c>
      <c r="N1080">
        <v>10834</v>
      </c>
      <c r="P1080">
        <v>184</v>
      </c>
      <c r="R1080">
        <v>11018</v>
      </c>
      <c r="T1080">
        <v>348074</v>
      </c>
      <c r="V1080">
        <v>941576</v>
      </c>
      <c r="X1080">
        <v>923127</v>
      </c>
      <c r="Z1080">
        <v>18449</v>
      </c>
    </row>
    <row r="1081" spans="2:26" hidden="1" x14ac:dyDescent="0.35">
      <c r="B1081" t="s">
        <v>56</v>
      </c>
      <c r="C1081" t="s">
        <v>57</v>
      </c>
      <c r="D1081" s="1">
        <v>44228</v>
      </c>
      <c r="E1081" t="s">
        <v>34</v>
      </c>
      <c r="F1081" t="s">
        <v>33</v>
      </c>
      <c r="G1081" t="s">
        <v>34</v>
      </c>
      <c r="H1081">
        <v>3453</v>
      </c>
      <c r="J1081">
        <v>7177</v>
      </c>
      <c r="L1081">
        <v>10630</v>
      </c>
      <c r="N1081">
        <v>10834</v>
      </c>
      <c r="P1081">
        <v>184</v>
      </c>
      <c r="R1081">
        <v>11018</v>
      </c>
      <c r="T1081">
        <v>348074</v>
      </c>
      <c r="V1081">
        <v>941576</v>
      </c>
      <c r="X1081">
        <v>923127</v>
      </c>
      <c r="Z1081">
        <v>18449</v>
      </c>
    </row>
    <row r="1082" spans="2:26" hidden="1" x14ac:dyDescent="0.35">
      <c r="B1082" t="s">
        <v>56</v>
      </c>
      <c r="C1082" t="s">
        <v>57</v>
      </c>
      <c r="D1082" s="1">
        <v>44256</v>
      </c>
      <c r="E1082" t="s">
        <v>34</v>
      </c>
      <c r="F1082" t="s">
        <v>33</v>
      </c>
      <c r="G1082" t="s">
        <v>34</v>
      </c>
      <c r="H1082">
        <v>4209</v>
      </c>
      <c r="J1082">
        <v>7824</v>
      </c>
      <c r="L1082">
        <v>12033</v>
      </c>
      <c r="N1082">
        <v>11431</v>
      </c>
      <c r="P1082">
        <v>223</v>
      </c>
      <c r="R1082">
        <v>11654</v>
      </c>
      <c r="T1082">
        <v>350746</v>
      </c>
      <c r="V1082">
        <v>948002</v>
      </c>
      <c r="X1082">
        <v>929761</v>
      </c>
      <c r="Z1082">
        <v>18241</v>
      </c>
    </row>
    <row r="1083" spans="2:26" hidden="1" x14ac:dyDescent="0.35">
      <c r="B1083" t="s">
        <v>56</v>
      </c>
      <c r="C1083" t="s">
        <v>57</v>
      </c>
      <c r="D1083" s="1">
        <v>44256</v>
      </c>
      <c r="E1083" t="s">
        <v>34</v>
      </c>
      <c r="F1083" t="s">
        <v>35</v>
      </c>
      <c r="G1083" t="s">
        <v>32</v>
      </c>
      <c r="H1083">
        <v>4209</v>
      </c>
      <c r="J1083">
        <v>7824</v>
      </c>
      <c r="L1083">
        <v>12033</v>
      </c>
      <c r="N1083">
        <v>11431</v>
      </c>
      <c r="P1083">
        <v>223</v>
      </c>
      <c r="R1083">
        <v>11654</v>
      </c>
      <c r="T1083">
        <v>350746</v>
      </c>
      <c r="V1083">
        <v>948002</v>
      </c>
      <c r="X1083">
        <v>929761</v>
      </c>
      <c r="Z1083">
        <v>18241</v>
      </c>
    </row>
    <row r="1084" spans="2:26" hidden="1" x14ac:dyDescent="0.35">
      <c r="B1084" t="s">
        <v>56</v>
      </c>
      <c r="C1084" t="s">
        <v>57</v>
      </c>
      <c r="D1084" s="1">
        <v>44287</v>
      </c>
      <c r="E1084" t="s">
        <v>34</v>
      </c>
      <c r="F1084" t="s">
        <v>33</v>
      </c>
      <c r="G1084" t="s">
        <v>34</v>
      </c>
      <c r="H1084">
        <v>3379</v>
      </c>
      <c r="J1084">
        <v>7042</v>
      </c>
      <c r="L1084">
        <v>10421</v>
      </c>
      <c r="N1084">
        <v>11962</v>
      </c>
      <c r="P1084">
        <v>173</v>
      </c>
      <c r="R1084">
        <v>12135</v>
      </c>
      <c r="T1084">
        <v>352057</v>
      </c>
      <c r="V1084">
        <v>949551</v>
      </c>
      <c r="X1084">
        <v>931558</v>
      </c>
      <c r="Z1084">
        <v>17993</v>
      </c>
    </row>
    <row r="1085" spans="2:26" hidden="1" x14ac:dyDescent="0.35">
      <c r="B1085" t="s">
        <v>56</v>
      </c>
      <c r="C1085" t="s">
        <v>57</v>
      </c>
      <c r="D1085" s="1">
        <v>44287</v>
      </c>
      <c r="E1085" t="s">
        <v>34</v>
      </c>
      <c r="F1085" t="s">
        <v>35</v>
      </c>
      <c r="G1085" t="s">
        <v>32</v>
      </c>
      <c r="H1085">
        <v>3379</v>
      </c>
      <c r="J1085">
        <v>7042</v>
      </c>
      <c r="L1085">
        <v>10421</v>
      </c>
      <c r="N1085">
        <v>11962</v>
      </c>
      <c r="P1085">
        <v>173</v>
      </c>
      <c r="R1085">
        <v>12135</v>
      </c>
      <c r="T1085">
        <v>352057</v>
      </c>
      <c r="V1085">
        <v>949551</v>
      </c>
      <c r="X1085">
        <v>931558</v>
      </c>
      <c r="Z1085">
        <v>17993</v>
      </c>
    </row>
    <row r="1086" spans="2:26" hidden="1" x14ac:dyDescent="0.35">
      <c r="B1086" t="s">
        <v>56</v>
      </c>
      <c r="C1086" t="s">
        <v>57</v>
      </c>
      <c r="D1086" s="1">
        <v>44317</v>
      </c>
      <c r="E1086" t="s">
        <v>34</v>
      </c>
      <c r="F1086" t="s">
        <v>33</v>
      </c>
      <c r="G1086" t="s">
        <v>34</v>
      </c>
      <c r="H1086">
        <v>3424</v>
      </c>
      <c r="J1086">
        <v>7803</v>
      </c>
      <c r="L1086">
        <v>11227</v>
      </c>
      <c r="N1086">
        <v>10877</v>
      </c>
      <c r="P1086">
        <v>228</v>
      </c>
      <c r="R1086">
        <v>11105</v>
      </c>
      <c r="T1086">
        <v>353468</v>
      </c>
      <c r="V1086">
        <v>951563</v>
      </c>
      <c r="X1086">
        <v>933715</v>
      </c>
      <c r="Z1086">
        <v>17848</v>
      </c>
    </row>
    <row r="1087" spans="2:26" hidden="1" x14ac:dyDescent="0.35">
      <c r="B1087" t="s">
        <v>56</v>
      </c>
      <c r="C1087" t="s">
        <v>57</v>
      </c>
      <c r="D1087" s="1">
        <v>44317</v>
      </c>
      <c r="E1087" t="s">
        <v>34</v>
      </c>
      <c r="F1087" t="s">
        <v>35</v>
      </c>
      <c r="G1087" t="s">
        <v>32</v>
      </c>
      <c r="H1087">
        <v>3424</v>
      </c>
      <c r="J1087">
        <v>7803</v>
      </c>
      <c r="L1087">
        <v>11227</v>
      </c>
      <c r="N1087">
        <v>10877</v>
      </c>
      <c r="P1087">
        <v>228</v>
      </c>
      <c r="R1087">
        <v>11105</v>
      </c>
      <c r="T1087">
        <v>353468</v>
      </c>
      <c r="V1087">
        <v>951563</v>
      </c>
      <c r="X1087">
        <v>933715</v>
      </c>
      <c r="Z1087">
        <v>17848</v>
      </c>
    </row>
    <row r="1088" spans="2:26" hidden="1" x14ac:dyDescent="0.35">
      <c r="B1088" t="s">
        <v>56</v>
      </c>
      <c r="C1088" t="s">
        <v>57</v>
      </c>
      <c r="D1088" s="1">
        <v>44348</v>
      </c>
      <c r="E1088" t="s">
        <v>34</v>
      </c>
      <c r="F1088" t="s">
        <v>35</v>
      </c>
      <c r="G1088" t="s">
        <v>32</v>
      </c>
      <c r="H1088">
        <v>4280</v>
      </c>
      <c r="J1088">
        <v>8067</v>
      </c>
      <c r="L1088">
        <v>12347</v>
      </c>
      <c r="N1088">
        <v>10673</v>
      </c>
      <c r="P1088">
        <v>253</v>
      </c>
      <c r="R1088">
        <v>10926</v>
      </c>
      <c r="T1088">
        <v>357691</v>
      </c>
      <c r="V1088">
        <v>961399</v>
      </c>
      <c r="X1088">
        <v>943740</v>
      </c>
      <c r="Z1088">
        <v>17659</v>
      </c>
    </row>
    <row r="1089" spans="2:26" hidden="1" x14ac:dyDescent="0.35">
      <c r="B1089" t="s">
        <v>56</v>
      </c>
      <c r="C1089" t="s">
        <v>57</v>
      </c>
      <c r="D1089" s="1">
        <v>44348</v>
      </c>
      <c r="E1089" t="s">
        <v>34</v>
      </c>
      <c r="F1089" t="s">
        <v>33</v>
      </c>
      <c r="G1089" t="s">
        <v>34</v>
      </c>
      <c r="H1089">
        <v>4280</v>
      </c>
      <c r="J1089">
        <v>8067</v>
      </c>
      <c r="L1089">
        <v>12347</v>
      </c>
      <c r="N1089">
        <v>10673</v>
      </c>
      <c r="P1089">
        <v>253</v>
      </c>
      <c r="R1089">
        <v>10926</v>
      </c>
      <c r="T1089">
        <v>357691</v>
      </c>
      <c r="V1089">
        <v>961399</v>
      </c>
      <c r="X1089">
        <v>943740</v>
      </c>
      <c r="Z1089">
        <v>17659</v>
      </c>
    </row>
    <row r="1090" spans="2:26" hidden="1" x14ac:dyDescent="0.35">
      <c r="B1090" t="s">
        <v>56</v>
      </c>
      <c r="C1090" t="s">
        <v>57</v>
      </c>
      <c r="D1090" s="1">
        <v>44378</v>
      </c>
      <c r="E1090" t="s">
        <v>34</v>
      </c>
      <c r="F1090" t="s">
        <v>35</v>
      </c>
      <c r="G1090" t="s">
        <v>32</v>
      </c>
      <c r="H1090">
        <v>4154</v>
      </c>
      <c r="J1090">
        <v>8112</v>
      </c>
      <c r="L1090">
        <v>12266</v>
      </c>
      <c r="N1090">
        <v>10543</v>
      </c>
      <c r="P1090">
        <v>283</v>
      </c>
      <c r="R1090">
        <v>10826</v>
      </c>
      <c r="T1090">
        <v>356725</v>
      </c>
      <c r="V1090">
        <v>960844</v>
      </c>
      <c r="X1090">
        <v>943205</v>
      </c>
      <c r="Z1090">
        <v>17639</v>
      </c>
    </row>
    <row r="1091" spans="2:26" hidden="1" x14ac:dyDescent="0.35">
      <c r="B1091" t="s">
        <v>56</v>
      </c>
      <c r="C1091" t="s">
        <v>57</v>
      </c>
      <c r="D1091" s="1">
        <v>44378</v>
      </c>
      <c r="E1091" t="s">
        <v>34</v>
      </c>
      <c r="F1091" t="s">
        <v>33</v>
      </c>
      <c r="G1091" t="s">
        <v>34</v>
      </c>
      <c r="H1091">
        <v>4154</v>
      </c>
      <c r="J1091">
        <v>8112</v>
      </c>
      <c r="L1091">
        <v>12266</v>
      </c>
      <c r="N1091">
        <v>10543</v>
      </c>
      <c r="P1091">
        <v>283</v>
      </c>
      <c r="R1091">
        <v>10826</v>
      </c>
      <c r="T1091">
        <v>356725</v>
      </c>
      <c r="V1091">
        <v>960844</v>
      </c>
      <c r="X1091">
        <v>943205</v>
      </c>
      <c r="Z1091">
        <v>17639</v>
      </c>
    </row>
    <row r="1092" spans="2:26" hidden="1" x14ac:dyDescent="0.35">
      <c r="B1092" t="s">
        <v>56</v>
      </c>
      <c r="C1092" t="s">
        <v>57</v>
      </c>
      <c r="D1092" s="1">
        <v>44409</v>
      </c>
      <c r="E1092" t="s">
        <v>34</v>
      </c>
      <c r="F1092" t="s">
        <v>35</v>
      </c>
      <c r="G1092" t="s">
        <v>32</v>
      </c>
      <c r="H1092">
        <v>4572</v>
      </c>
      <c r="J1092">
        <v>8913</v>
      </c>
      <c r="L1092">
        <v>13485</v>
      </c>
      <c r="N1092">
        <v>11958</v>
      </c>
      <c r="P1092">
        <v>278</v>
      </c>
      <c r="R1092">
        <v>12236</v>
      </c>
      <c r="T1092">
        <v>358747</v>
      </c>
      <c r="V1092">
        <v>962673</v>
      </c>
      <c r="X1092">
        <v>945102</v>
      </c>
      <c r="Z1092">
        <v>17571</v>
      </c>
    </row>
    <row r="1093" spans="2:26" hidden="1" x14ac:dyDescent="0.35">
      <c r="B1093" t="s">
        <v>56</v>
      </c>
      <c r="C1093" t="s">
        <v>57</v>
      </c>
      <c r="D1093" s="1">
        <v>44409</v>
      </c>
      <c r="E1093" t="s">
        <v>34</v>
      </c>
      <c r="F1093" t="s">
        <v>33</v>
      </c>
      <c r="G1093" t="s">
        <v>34</v>
      </c>
      <c r="H1093">
        <v>4572</v>
      </c>
      <c r="J1093">
        <v>8913</v>
      </c>
      <c r="L1093">
        <v>13485</v>
      </c>
      <c r="N1093">
        <v>11958</v>
      </c>
      <c r="P1093">
        <v>278</v>
      </c>
      <c r="R1093">
        <v>12236</v>
      </c>
      <c r="T1093">
        <v>358747</v>
      </c>
      <c r="V1093">
        <v>962673</v>
      </c>
      <c r="X1093">
        <v>945102</v>
      </c>
      <c r="Z1093">
        <v>17571</v>
      </c>
    </row>
    <row r="1094" spans="2:26" hidden="1" x14ac:dyDescent="0.35">
      <c r="B1094" t="s">
        <v>56</v>
      </c>
      <c r="C1094" t="s">
        <v>57</v>
      </c>
      <c r="D1094" s="1">
        <v>44440</v>
      </c>
      <c r="E1094" t="s">
        <v>34</v>
      </c>
      <c r="F1094" t="s">
        <v>35</v>
      </c>
      <c r="G1094" t="s">
        <v>32</v>
      </c>
      <c r="H1094">
        <v>4386</v>
      </c>
      <c r="J1094">
        <v>7643</v>
      </c>
      <c r="L1094">
        <v>12029</v>
      </c>
      <c r="N1094">
        <v>11122</v>
      </c>
      <c r="P1094">
        <v>239</v>
      </c>
      <c r="R1094">
        <v>11361</v>
      </c>
      <c r="T1094">
        <v>357910</v>
      </c>
      <c r="V1094">
        <v>960961</v>
      </c>
      <c r="X1094">
        <v>943607</v>
      </c>
      <c r="Z1094">
        <v>17354</v>
      </c>
    </row>
    <row r="1095" spans="2:26" hidden="1" x14ac:dyDescent="0.35">
      <c r="B1095" t="s">
        <v>56</v>
      </c>
      <c r="C1095" t="s">
        <v>57</v>
      </c>
      <c r="D1095" s="1">
        <v>44440</v>
      </c>
      <c r="E1095" t="s">
        <v>34</v>
      </c>
      <c r="F1095" t="s">
        <v>33</v>
      </c>
      <c r="G1095" t="s">
        <v>34</v>
      </c>
      <c r="H1095">
        <v>4386</v>
      </c>
      <c r="J1095">
        <v>7643</v>
      </c>
      <c r="L1095">
        <v>12029</v>
      </c>
      <c r="N1095">
        <v>11122</v>
      </c>
      <c r="P1095">
        <v>239</v>
      </c>
      <c r="R1095">
        <v>11361</v>
      </c>
      <c r="T1095">
        <v>356737</v>
      </c>
      <c r="V1095">
        <v>962044</v>
      </c>
      <c r="X1095">
        <v>944690</v>
      </c>
      <c r="Z1095">
        <v>17354</v>
      </c>
    </row>
    <row r="1096" spans="2:26" hidden="1" x14ac:dyDescent="0.35">
      <c r="B1096" t="s">
        <v>56</v>
      </c>
      <c r="C1096" t="s">
        <v>57</v>
      </c>
      <c r="D1096" s="1">
        <v>44470</v>
      </c>
      <c r="E1096" t="s">
        <v>34</v>
      </c>
      <c r="F1096" t="s">
        <v>35</v>
      </c>
      <c r="G1096" t="s">
        <v>32</v>
      </c>
      <c r="H1096">
        <v>4958</v>
      </c>
      <c r="J1096">
        <v>7154</v>
      </c>
      <c r="L1096">
        <v>12112</v>
      </c>
      <c r="N1096">
        <v>10740</v>
      </c>
      <c r="P1096">
        <v>255</v>
      </c>
      <c r="R1096">
        <v>10995</v>
      </c>
      <c r="T1096">
        <v>356987</v>
      </c>
      <c r="V1096">
        <v>959197</v>
      </c>
      <c r="X1096">
        <v>942132</v>
      </c>
      <c r="Z1096">
        <v>17065</v>
      </c>
    </row>
    <row r="1097" spans="2:26" hidden="1" x14ac:dyDescent="0.35">
      <c r="B1097" t="s">
        <v>56</v>
      </c>
      <c r="C1097" t="s">
        <v>57</v>
      </c>
      <c r="D1097" s="1">
        <v>44470</v>
      </c>
      <c r="E1097" t="s">
        <v>34</v>
      </c>
      <c r="F1097" t="s">
        <v>33</v>
      </c>
      <c r="G1097" t="s">
        <v>34</v>
      </c>
      <c r="H1097">
        <v>4958</v>
      </c>
      <c r="J1097">
        <v>7154</v>
      </c>
      <c r="L1097">
        <v>12112</v>
      </c>
      <c r="N1097">
        <v>10740</v>
      </c>
      <c r="P1097">
        <v>255</v>
      </c>
      <c r="R1097">
        <v>10995</v>
      </c>
      <c r="T1097">
        <v>355730</v>
      </c>
      <c r="V1097">
        <v>960108</v>
      </c>
      <c r="X1097">
        <v>943043</v>
      </c>
      <c r="Z1097">
        <v>17065</v>
      </c>
    </row>
    <row r="1098" spans="2:26" hidden="1" x14ac:dyDescent="0.35">
      <c r="B1098" t="s">
        <v>56</v>
      </c>
      <c r="C1098" t="s">
        <v>57</v>
      </c>
      <c r="D1098" s="1">
        <v>44501</v>
      </c>
      <c r="E1098" t="s">
        <v>34</v>
      </c>
      <c r="F1098" t="s">
        <v>35</v>
      </c>
      <c r="G1098" t="s">
        <v>32</v>
      </c>
      <c r="H1098">
        <v>5916</v>
      </c>
      <c r="J1098">
        <v>9187</v>
      </c>
      <c r="L1098">
        <v>15103</v>
      </c>
      <c r="N1098">
        <v>11548</v>
      </c>
      <c r="P1098">
        <v>257</v>
      </c>
      <c r="R1098">
        <v>11805</v>
      </c>
      <c r="T1098">
        <v>357612</v>
      </c>
      <c r="V1098">
        <v>963139</v>
      </c>
      <c r="X1098">
        <v>946458</v>
      </c>
      <c r="Z1098">
        <v>16681</v>
      </c>
    </row>
    <row r="1099" spans="2:26" hidden="1" x14ac:dyDescent="0.35">
      <c r="B1099" t="s">
        <v>56</v>
      </c>
      <c r="C1099" t="s">
        <v>57</v>
      </c>
      <c r="D1099" s="1">
        <v>44501</v>
      </c>
      <c r="E1099" t="s">
        <v>34</v>
      </c>
      <c r="F1099" t="s">
        <v>33</v>
      </c>
      <c r="G1099" t="s">
        <v>34</v>
      </c>
      <c r="H1099">
        <v>5916</v>
      </c>
      <c r="J1099">
        <v>9187</v>
      </c>
      <c r="L1099">
        <v>15103</v>
      </c>
      <c r="N1099">
        <v>11548</v>
      </c>
      <c r="P1099">
        <v>257</v>
      </c>
      <c r="R1099">
        <v>11805</v>
      </c>
      <c r="T1099">
        <v>356541</v>
      </c>
      <c r="V1099">
        <v>963995</v>
      </c>
      <c r="X1099">
        <v>947314</v>
      </c>
      <c r="Z1099">
        <v>16681</v>
      </c>
    </row>
    <row r="1100" spans="2:26" hidden="1" x14ac:dyDescent="0.35">
      <c r="B1100" t="s">
        <v>56</v>
      </c>
      <c r="C1100" t="s">
        <v>57</v>
      </c>
      <c r="D1100" s="1">
        <v>44531</v>
      </c>
      <c r="E1100" t="s">
        <v>34</v>
      </c>
      <c r="F1100" t="s">
        <v>35</v>
      </c>
      <c r="G1100" t="s">
        <v>32</v>
      </c>
      <c r="H1100">
        <v>5055</v>
      </c>
      <c r="J1100">
        <v>12192</v>
      </c>
      <c r="L1100">
        <v>17247</v>
      </c>
      <c r="N1100">
        <v>11422</v>
      </c>
      <c r="P1100">
        <v>349</v>
      </c>
      <c r="R1100">
        <v>11771</v>
      </c>
      <c r="T1100">
        <v>358613</v>
      </c>
      <c r="V1100">
        <v>967463</v>
      </c>
      <c r="X1100">
        <v>951186</v>
      </c>
      <c r="Z1100">
        <v>16277</v>
      </c>
    </row>
    <row r="1101" spans="2:26" hidden="1" x14ac:dyDescent="0.35">
      <c r="B1101" t="s">
        <v>56</v>
      </c>
      <c r="C1101" t="s">
        <v>57</v>
      </c>
      <c r="D1101" s="1">
        <v>44531</v>
      </c>
      <c r="E1101" t="s">
        <v>34</v>
      </c>
      <c r="F1101" t="s">
        <v>33</v>
      </c>
      <c r="G1101" t="s">
        <v>34</v>
      </c>
      <c r="H1101">
        <v>5055</v>
      </c>
      <c r="J1101">
        <v>12192</v>
      </c>
      <c r="L1101">
        <v>17247</v>
      </c>
      <c r="N1101">
        <v>11422</v>
      </c>
      <c r="P1101">
        <v>349</v>
      </c>
      <c r="R1101">
        <v>11771</v>
      </c>
      <c r="T1101">
        <v>358722</v>
      </c>
      <c r="V1101">
        <v>968210</v>
      </c>
      <c r="X1101">
        <v>951998</v>
      </c>
      <c r="Z1101">
        <v>16212</v>
      </c>
    </row>
    <row r="1102" spans="2:26" hidden="1" x14ac:dyDescent="0.35">
      <c r="B1102" t="s">
        <v>56</v>
      </c>
      <c r="C1102" t="s">
        <v>57</v>
      </c>
      <c r="D1102" s="1">
        <v>44562</v>
      </c>
      <c r="E1102" t="s">
        <v>34</v>
      </c>
      <c r="F1102" t="s">
        <v>35</v>
      </c>
      <c r="G1102" t="s">
        <v>32</v>
      </c>
      <c r="H1102">
        <v>4886</v>
      </c>
      <c r="J1102">
        <v>9607</v>
      </c>
      <c r="L1102">
        <v>14493</v>
      </c>
      <c r="N1102">
        <v>10756</v>
      </c>
      <c r="P1102">
        <v>319</v>
      </c>
      <c r="R1102">
        <v>11075</v>
      </c>
      <c r="T1102">
        <v>358107</v>
      </c>
      <c r="V1102">
        <v>968967</v>
      </c>
      <c r="X1102">
        <v>953951</v>
      </c>
      <c r="Z1102">
        <v>15016</v>
      </c>
    </row>
    <row r="1103" spans="2:26" hidden="1" x14ac:dyDescent="0.35">
      <c r="B1103" t="s">
        <v>56</v>
      </c>
      <c r="C1103" t="s">
        <v>57</v>
      </c>
      <c r="D1103" s="1">
        <v>44562</v>
      </c>
      <c r="E1103" t="s">
        <v>34</v>
      </c>
      <c r="F1103" t="s">
        <v>33</v>
      </c>
      <c r="G1103" t="s">
        <v>34</v>
      </c>
      <c r="H1103">
        <v>4886</v>
      </c>
      <c r="J1103">
        <v>9607</v>
      </c>
      <c r="L1103">
        <v>14493</v>
      </c>
      <c r="N1103">
        <v>10756</v>
      </c>
      <c r="P1103">
        <v>319</v>
      </c>
      <c r="R1103">
        <v>11075</v>
      </c>
      <c r="T1103">
        <v>356918</v>
      </c>
      <c r="V1103">
        <v>969817</v>
      </c>
      <c r="X1103">
        <v>954801</v>
      </c>
      <c r="Z1103">
        <v>15016</v>
      </c>
    </row>
    <row r="1104" spans="2:26" hidden="1" x14ac:dyDescent="0.35">
      <c r="B1104" t="s">
        <v>56</v>
      </c>
      <c r="C1104" t="s">
        <v>57</v>
      </c>
      <c r="D1104" s="1">
        <v>44593</v>
      </c>
      <c r="E1104" t="s">
        <v>34</v>
      </c>
      <c r="F1104" t="s">
        <v>35</v>
      </c>
      <c r="G1104" t="s">
        <v>32</v>
      </c>
      <c r="H1104">
        <v>4753</v>
      </c>
      <c r="J1104">
        <v>6161</v>
      </c>
      <c r="L1104">
        <v>10914</v>
      </c>
      <c r="N1104">
        <v>9530</v>
      </c>
      <c r="P1104">
        <v>181</v>
      </c>
      <c r="R1104">
        <v>9711</v>
      </c>
      <c r="T1104">
        <v>358067</v>
      </c>
      <c r="V1104">
        <v>970162</v>
      </c>
      <c r="X1104">
        <v>955501</v>
      </c>
      <c r="Z1104">
        <v>14661</v>
      </c>
    </row>
    <row r="1105" spans="2:26" hidden="1" x14ac:dyDescent="0.35">
      <c r="B1105" t="s">
        <v>56</v>
      </c>
      <c r="C1105" t="s">
        <v>57</v>
      </c>
      <c r="D1105" s="1">
        <v>44593</v>
      </c>
      <c r="E1105" t="s">
        <v>34</v>
      </c>
      <c r="F1105" t="s">
        <v>33</v>
      </c>
      <c r="G1105" t="s">
        <v>34</v>
      </c>
      <c r="H1105">
        <v>4753</v>
      </c>
      <c r="J1105">
        <v>6161</v>
      </c>
      <c r="L1105">
        <v>10914</v>
      </c>
      <c r="N1105">
        <v>9530</v>
      </c>
      <c r="P1105">
        <v>181</v>
      </c>
      <c r="R1105">
        <v>9711</v>
      </c>
      <c r="T1105">
        <v>357096</v>
      </c>
      <c r="V1105">
        <v>971179</v>
      </c>
      <c r="X1105">
        <v>956518</v>
      </c>
      <c r="Z1105">
        <v>14661</v>
      </c>
    </row>
    <row r="1106" spans="2:26" hidden="1" x14ac:dyDescent="0.35">
      <c r="B1106" t="s">
        <v>56</v>
      </c>
      <c r="C1106" t="s">
        <v>57</v>
      </c>
      <c r="D1106" s="1">
        <v>44621</v>
      </c>
      <c r="E1106" t="s">
        <v>34</v>
      </c>
      <c r="F1106" t="s">
        <v>35</v>
      </c>
      <c r="G1106" t="s">
        <v>32</v>
      </c>
      <c r="H1106">
        <v>5705</v>
      </c>
      <c r="J1106">
        <v>6912</v>
      </c>
      <c r="L1106">
        <v>12617</v>
      </c>
      <c r="N1106">
        <v>10796</v>
      </c>
      <c r="P1106">
        <v>224</v>
      </c>
      <c r="R1106">
        <v>11020</v>
      </c>
      <c r="T1106">
        <v>359057</v>
      </c>
      <c r="V1106">
        <v>970464</v>
      </c>
      <c r="X1106">
        <v>956031</v>
      </c>
      <c r="Z1106">
        <v>14433</v>
      </c>
    </row>
    <row r="1107" spans="2:26" hidden="1" x14ac:dyDescent="0.35">
      <c r="B1107" t="s">
        <v>56</v>
      </c>
      <c r="C1107" t="s">
        <v>57</v>
      </c>
      <c r="D1107" s="1">
        <v>44621</v>
      </c>
      <c r="E1107" t="s">
        <v>34</v>
      </c>
      <c r="F1107" t="s">
        <v>33</v>
      </c>
      <c r="G1107" t="s">
        <v>34</v>
      </c>
      <c r="H1107">
        <v>5705</v>
      </c>
      <c r="J1107">
        <v>6912</v>
      </c>
      <c r="L1107">
        <v>12617</v>
      </c>
      <c r="N1107">
        <v>10796</v>
      </c>
      <c r="P1107">
        <v>224</v>
      </c>
      <c r="R1107">
        <v>11020</v>
      </c>
      <c r="T1107">
        <v>357875</v>
      </c>
      <c r="V1107">
        <v>971185</v>
      </c>
      <c r="X1107">
        <v>956752</v>
      </c>
      <c r="Z1107">
        <v>14433</v>
      </c>
    </row>
    <row r="1108" spans="2:26" hidden="1" x14ac:dyDescent="0.35">
      <c r="B1108" t="s">
        <v>56</v>
      </c>
      <c r="C1108" t="s">
        <v>57</v>
      </c>
      <c r="D1108" s="1">
        <v>44652</v>
      </c>
      <c r="E1108" t="s">
        <v>34</v>
      </c>
      <c r="F1108" t="s">
        <v>35</v>
      </c>
      <c r="G1108" t="s">
        <v>32</v>
      </c>
      <c r="H1108">
        <v>4794</v>
      </c>
      <c r="J1108">
        <v>5840</v>
      </c>
      <c r="L1108">
        <v>10634</v>
      </c>
      <c r="N1108">
        <v>11451</v>
      </c>
      <c r="P1108">
        <v>168</v>
      </c>
      <c r="R1108">
        <v>11619</v>
      </c>
      <c r="T1108">
        <v>358822</v>
      </c>
      <c r="V1108">
        <v>970443</v>
      </c>
      <c r="X1108">
        <v>956356</v>
      </c>
      <c r="Z1108">
        <v>14087</v>
      </c>
    </row>
    <row r="1109" spans="2:26" hidden="1" x14ac:dyDescent="0.35">
      <c r="B1109" t="s">
        <v>56</v>
      </c>
      <c r="C1109" t="s">
        <v>57</v>
      </c>
      <c r="D1109" s="1">
        <v>44652</v>
      </c>
      <c r="E1109" t="s">
        <v>34</v>
      </c>
      <c r="F1109" t="s">
        <v>33</v>
      </c>
      <c r="G1109" t="s">
        <v>34</v>
      </c>
      <c r="H1109">
        <v>4794</v>
      </c>
      <c r="J1109">
        <v>5840</v>
      </c>
      <c r="L1109">
        <v>10634</v>
      </c>
      <c r="N1109">
        <v>11451</v>
      </c>
      <c r="P1109">
        <v>168</v>
      </c>
      <c r="R1109">
        <v>11619</v>
      </c>
      <c r="T1109">
        <v>357742</v>
      </c>
      <c r="V1109">
        <v>971354</v>
      </c>
      <c r="X1109">
        <v>957136</v>
      </c>
      <c r="Z1109">
        <v>14218</v>
      </c>
    </row>
    <row r="1110" spans="2:26" hidden="1" x14ac:dyDescent="0.35">
      <c r="B1110" t="s">
        <v>56</v>
      </c>
      <c r="C1110" t="s">
        <v>57</v>
      </c>
      <c r="D1110" s="1">
        <v>44682</v>
      </c>
      <c r="E1110" t="s">
        <v>34</v>
      </c>
      <c r="F1110" t="s">
        <v>35</v>
      </c>
      <c r="G1110" t="s">
        <v>32</v>
      </c>
      <c r="H1110">
        <v>4851</v>
      </c>
      <c r="J1110">
        <v>6253</v>
      </c>
      <c r="L1110">
        <v>11104</v>
      </c>
      <c r="N1110">
        <v>10891</v>
      </c>
      <c r="P1110">
        <v>208</v>
      </c>
      <c r="R1110">
        <v>11099</v>
      </c>
      <c r="T1110">
        <v>359707</v>
      </c>
      <c r="V1110">
        <v>973329</v>
      </c>
      <c r="X1110">
        <v>958933</v>
      </c>
      <c r="Z1110">
        <v>14396</v>
      </c>
    </row>
    <row r="1111" spans="2:26" hidden="1" x14ac:dyDescent="0.35">
      <c r="B1111" t="s">
        <v>56</v>
      </c>
      <c r="C1111" t="s">
        <v>57</v>
      </c>
      <c r="D1111" s="1">
        <v>44682</v>
      </c>
      <c r="E1111" t="s">
        <v>34</v>
      </c>
      <c r="F1111" t="s">
        <v>33</v>
      </c>
      <c r="G1111" t="s">
        <v>34</v>
      </c>
      <c r="H1111">
        <v>4851</v>
      </c>
      <c r="J1111">
        <v>6253</v>
      </c>
      <c r="L1111">
        <v>11104</v>
      </c>
      <c r="N1111">
        <v>10891</v>
      </c>
      <c r="P1111">
        <v>208</v>
      </c>
      <c r="R1111">
        <v>11099</v>
      </c>
      <c r="T1111">
        <v>358903</v>
      </c>
      <c r="V1111">
        <v>974428</v>
      </c>
      <c r="X1111">
        <v>959936</v>
      </c>
      <c r="Z1111">
        <v>14492</v>
      </c>
    </row>
    <row r="1112" spans="2:26" hidden="1" x14ac:dyDescent="0.35">
      <c r="B1112" t="s">
        <v>56</v>
      </c>
      <c r="C1112" t="s">
        <v>57</v>
      </c>
      <c r="D1112" s="1">
        <v>44713</v>
      </c>
      <c r="E1112" t="s">
        <v>34</v>
      </c>
      <c r="F1112" t="s">
        <v>35</v>
      </c>
      <c r="G1112" t="s">
        <v>32</v>
      </c>
      <c r="H1112">
        <v>4782</v>
      </c>
      <c r="J1112">
        <v>6399</v>
      </c>
      <c r="L1112">
        <v>11181</v>
      </c>
      <c r="N1112">
        <v>10009</v>
      </c>
      <c r="P1112">
        <v>246</v>
      </c>
      <c r="R1112">
        <v>10255</v>
      </c>
      <c r="T1112">
        <v>359997</v>
      </c>
      <c r="V1112">
        <v>973657</v>
      </c>
      <c r="X1112">
        <v>959088</v>
      </c>
      <c r="Z1112">
        <v>14569</v>
      </c>
    </row>
    <row r="1113" spans="2:26" hidden="1" x14ac:dyDescent="0.35">
      <c r="B1113" t="s">
        <v>56</v>
      </c>
      <c r="C1113" t="s">
        <v>57</v>
      </c>
      <c r="D1113" s="1">
        <v>44713</v>
      </c>
      <c r="E1113" t="s">
        <v>34</v>
      </c>
      <c r="F1113" t="s">
        <v>33</v>
      </c>
      <c r="G1113" t="s">
        <v>34</v>
      </c>
      <c r="H1113">
        <v>4782</v>
      </c>
      <c r="J1113">
        <v>6399</v>
      </c>
      <c r="L1113">
        <v>11181</v>
      </c>
      <c r="N1113">
        <v>10009</v>
      </c>
      <c r="P1113">
        <v>246</v>
      </c>
      <c r="R1113">
        <v>10255</v>
      </c>
      <c r="T1113">
        <v>359148</v>
      </c>
      <c r="V1113">
        <v>974747</v>
      </c>
      <c r="X1113">
        <v>960062</v>
      </c>
      <c r="Z1113">
        <v>14685</v>
      </c>
    </row>
    <row r="1114" spans="2:26" hidden="1" x14ac:dyDescent="0.35">
      <c r="B1114" t="s">
        <v>56</v>
      </c>
      <c r="C1114" t="s">
        <v>57</v>
      </c>
      <c r="D1114" s="1">
        <v>44743</v>
      </c>
      <c r="E1114" t="s">
        <v>34</v>
      </c>
      <c r="F1114" t="s">
        <v>35</v>
      </c>
      <c r="G1114" t="s">
        <v>32</v>
      </c>
      <c r="H1114">
        <v>4728</v>
      </c>
      <c r="J1114">
        <v>6352</v>
      </c>
      <c r="L1114">
        <v>11080</v>
      </c>
      <c r="N1114">
        <v>9787</v>
      </c>
      <c r="P1114">
        <v>205</v>
      </c>
      <c r="R1114">
        <v>9992</v>
      </c>
      <c r="T1114">
        <v>361338</v>
      </c>
      <c r="V1114">
        <v>977908</v>
      </c>
      <c r="X1114">
        <v>963316</v>
      </c>
      <c r="Z1114">
        <v>14592</v>
      </c>
    </row>
    <row r="1115" spans="2:26" hidden="1" x14ac:dyDescent="0.35">
      <c r="B1115" t="s">
        <v>56</v>
      </c>
      <c r="C1115" t="s">
        <v>57</v>
      </c>
      <c r="D1115" s="1">
        <v>44743</v>
      </c>
      <c r="E1115" t="s">
        <v>34</v>
      </c>
      <c r="F1115" t="s">
        <v>33</v>
      </c>
      <c r="G1115" t="s">
        <v>34</v>
      </c>
      <c r="H1115">
        <v>4728</v>
      </c>
      <c r="J1115">
        <v>6352</v>
      </c>
      <c r="L1115">
        <v>11080</v>
      </c>
      <c r="N1115">
        <v>9787</v>
      </c>
      <c r="P1115">
        <v>205</v>
      </c>
      <c r="R1115">
        <v>9992</v>
      </c>
      <c r="T1115">
        <v>360326</v>
      </c>
      <c r="V1115">
        <v>979293</v>
      </c>
      <c r="X1115">
        <v>964632</v>
      </c>
      <c r="Z1115">
        <v>14661</v>
      </c>
    </row>
    <row r="1116" spans="2:26" hidden="1" x14ac:dyDescent="0.35">
      <c r="B1116" t="s">
        <v>56</v>
      </c>
      <c r="C1116" t="s">
        <v>57</v>
      </c>
      <c r="D1116" s="1">
        <v>44774</v>
      </c>
      <c r="E1116" t="s">
        <v>34</v>
      </c>
      <c r="F1116" t="s">
        <v>35</v>
      </c>
      <c r="G1116" t="s">
        <v>32</v>
      </c>
      <c r="H1116">
        <v>5630</v>
      </c>
      <c r="J1116">
        <v>7372</v>
      </c>
      <c r="L1116">
        <v>13002</v>
      </c>
      <c r="N1116">
        <v>11735</v>
      </c>
      <c r="P1116">
        <v>253</v>
      </c>
      <c r="R1116">
        <v>11988</v>
      </c>
      <c r="T1116">
        <v>363183</v>
      </c>
      <c r="V1116">
        <v>984700</v>
      </c>
      <c r="X1116">
        <v>970031</v>
      </c>
      <c r="Z1116">
        <v>14669</v>
      </c>
    </row>
    <row r="1117" spans="2:26" hidden="1" x14ac:dyDescent="0.35">
      <c r="B1117" t="s">
        <v>56</v>
      </c>
      <c r="C1117" t="s">
        <v>57</v>
      </c>
      <c r="D1117" s="1">
        <v>44774</v>
      </c>
      <c r="E1117" t="s">
        <v>34</v>
      </c>
      <c r="F1117" t="s">
        <v>33</v>
      </c>
      <c r="G1117" t="s">
        <v>34</v>
      </c>
      <c r="H1117">
        <v>5630</v>
      </c>
      <c r="J1117">
        <v>7372</v>
      </c>
      <c r="L1117">
        <v>13002</v>
      </c>
      <c r="N1117">
        <v>11735</v>
      </c>
      <c r="P1117">
        <v>253</v>
      </c>
      <c r="R1117">
        <v>11988</v>
      </c>
      <c r="T1117">
        <v>362198</v>
      </c>
      <c r="V1117">
        <v>985813</v>
      </c>
      <c r="X1117">
        <v>971092</v>
      </c>
      <c r="Z1117">
        <v>14721</v>
      </c>
    </row>
    <row r="1118" spans="2:26" hidden="1" x14ac:dyDescent="0.35">
      <c r="B1118" t="s">
        <v>56</v>
      </c>
      <c r="C1118" t="s">
        <v>57</v>
      </c>
      <c r="D1118" s="1">
        <v>44805</v>
      </c>
      <c r="E1118" t="s">
        <v>34</v>
      </c>
      <c r="F1118" t="s">
        <v>35</v>
      </c>
      <c r="G1118" t="s">
        <v>32</v>
      </c>
      <c r="H1118">
        <v>4689</v>
      </c>
      <c r="J1118">
        <v>6620</v>
      </c>
      <c r="L1118">
        <v>11309</v>
      </c>
      <c r="N1118">
        <v>11075</v>
      </c>
      <c r="P1118">
        <v>218</v>
      </c>
      <c r="R1118">
        <v>11293</v>
      </c>
      <c r="T1118">
        <v>361671</v>
      </c>
      <c r="V1118">
        <v>981315</v>
      </c>
      <c r="X1118">
        <v>966772</v>
      </c>
      <c r="Z1118">
        <v>14543</v>
      </c>
    </row>
    <row r="1119" spans="2:26" hidden="1" x14ac:dyDescent="0.35">
      <c r="B1119" t="s">
        <v>56</v>
      </c>
      <c r="C1119" t="s">
        <v>57</v>
      </c>
      <c r="D1119" s="1">
        <v>44805</v>
      </c>
      <c r="E1119" t="s">
        <v>34</v>
      </c>
      <c r="F1119" t="s">
        <v>33</v>
      </c>
      <c r="G1119" t="s">
        <v>34</v>
      </c>
      <c r="H1119">
        <v>4689</v>
      </c>
      <c r="J1119">
        <v>6620</v>
      </c>
      <c r="L1119">
        <v>11309</v>
      </c>
      <c r="N1119">
        <v>11075</v>
      </c>
      <c r="P1119">
        <v>218</v>
      </c>
      <c r="R1119">
        <v>11293</v>
      </c>
      <c r="T1119">
        <v>365195</v>
      </c>
      <c r="V1119">
        <v>993236</v>
      </c>
      <c r="X1119">
        <v>978640</v>
      </c>
      <c r="Z1119">
        <v>14596</v>
      </c>
    </row>
    <row r="1120" spans="2:26" hidden="1" x14ac:dyDescent="0.35">
      <c r="B1120" t="s">
        <v>56</v>
      </c>
      <c r="C1120" t="s">
        <v>57</v>
      </c>
      <c r="D1120" s="1">
        <v>44835</v>
      </c>
      <c r="E1120" t="s">
        <v>34</v>
      </c>
      <c r="F1120" t="s">
        <v>35</v>
      </c>
      <c r="G1120" t="s">
        <v>32</v>
      </c>
      <c r="H1120">
        <v>5674</v>
      </c>
      <c r="J1120">
        <v>7239</v>
      </c>
      <c r="L1120">
        <v>12913</v>
      </c>
      <c r="N1120">
        <v>12117</v>
      </c>
      <c r="P1120">
        <v>232</v>
      </c>
      <c r="R1120">
        <v>12349</v>
      </c>
      <c r="T1120">
        <v>367290</v>
      </c>
      <c r="V1120">
        <v>997029</v>
      </c>
      <c r="X1120">
        <v>982440</v>
      </c>
      <c r="Z1120">
        <v>14589</v>
      </c>
    </row>
    <row r="1121" spans="2:26" hidden="1" x14ac:dyDescent="0.35">
      <c r="B1121" t="s">
        <v>56</v>
      </c>
      <c r="C1121" t="s">
        <v>57</v>
      </c>
      <c r="D1121" s="1">
        <v>44835</v>
      </c>
      <c r="E1121" t="s">
        <v>34</v>
      </c>
      <c r="F1121" t="s">
        <v>33</v>
      </c>
      <c r="G1121" t="s">
        <v>34</v>
      </c>
      <c r="H1121">
        <v>5674</v>
      </c>
      <c r="J1121">
        <v>7239</v>
      </c>
      <c r="L1121">
        <v>12913</v>
      </c>
      <c r="N1121">
        <v>12117</v>
      </c>
      <c r="P1121">
        <v>232</v>
      </c>
      <c r="R1121">
        <v>12349</v>
      </c>
      <c r="T1121">
        <v>366408</v>
      </c>
      <c r="V1121">
        <v>998216</v>
      </c>
      <c r="X1121">
        <v>983573</v>
      </c>
      <c r="Z1121">
        <v>14643</v>
      </c>
    </row>
    <row r="1122" spans="2:26" hidden="1" x14ac:dyDescent="0.35">
      <c r="B1122" t="s">
        <v>56</v>
      </c>
      <c r="C1122" t="s">
        <v>57</v>
      </c>
      <c r="D1122" s="1">
        <v>44866</v>
      </c>
      <c r="E1122" t="s">
        <v>34</v>
      </c>
      <c r="F1122" t="s">
        <v>35</v>
      </c>
      <c r="G1122" t="s">
        <v>32</v>
      </c>
      <c r="H1122">
        <v>5555</v>
      </c>
      <c r="J1122">
        <v>9752</v>
      </c>
      <c r="L1122">
        <v>15307</v>
      </c>
      <c r="N1122">
        <v>12644</v>
      </c>
      <c r="P1122">
        <v>340</v>
      </c>
      <c r="R1122">
        <v>12984</v>
      </c>
      <c r="T1122">
        <v>368655</v>
      </c>
      <c r="V1122">
        <v>1001583</v>
      </c>
      <c r="X1122">
        <v>987049</v>
      </c>
      <c r="Z1122">
        <v>14534</v>
      </c>
    </row>
    <row r="1123" spans="2:26" hidden="1" x14ac:dyDescent="0.35">
      <c r="B1123" t="s">
        <v>56</v>
      </c>
      <c r="C1123" t="s">
        <v>57</v>
      </c>
      <c r="D1123" s="1">
        <v>44866</v>
      </c>
      <c r="E1123" t="s">
        <v>34</v>
      </c>
      <c r="F1123" t="s">
        <v>33</v>
      </c>
      <c r="G1123" t="s">
        <v>34</v>
      </c>
      <c r="H1123">
        <v>5555</v>
      </c>
      <c r="J1123">
        <v>9752</v>
      </c>
      <c r="L1123">
        <v>15307</v>
      </c>
      <c r="N1123">
        <v>12644</v>
      </c>
      <c r="P1123">
        <v>340</v>
      </c>
      <c r="R1123">
        <v>12984</v>
      </c>
      <c r="T1123">
        <v>367514</v>
      </c>
      <c r="V1123">
        <v>1002567</v>
      </c>
      <c r="X1123">
        <v>987984</v>
      </c>
      <c r="Z1123">
        <v>14583</v>
      </c>
    </row>
    <row r="1124" spans="2:26" hidden="1" x14ac:dyDescent="0.35">
      <c r="B1124" t="s">
        <v>56</v>
      </c>
      <c r="C1124" t="s">
        <v>57</v>
      </c>
      <c r="D1124" s="1">
        <v>44896</v>
      </c>
      <c r="E1124" t="s">
        <v>34</v>
      </c>
      <c r="F1124" t="s">
        <v>35</v>
      </c>
      <c r="G1124" t="s">
        <v>32</v>
      </c>
      <c r="H1124">
        <v>5076</v>
      </c>
      <c r="J1124">
        <v>11597</v>
      </c>
      <c r="L1124">
        <v>16673</v>
      </c>
      <c r="N1124">
        <v>13337</v>
      </c>
      <c r="P1124">
        <v>391</v>
      </c>
      <c r="R1124">
        <v>13728</v>
      </c>
      <c r="T1124">
        <v>369792</v>
      </c>
      <c r="V1124">
        <v>1007603</v>
      </c>
      <c r="X1124">
        <v>993073</v>
      </c>
      <c r="Z1124">
        <v>14530</v>
      </c>
    </row>
    <row r="1125" spans="2:26" hidden="1" x14ac:dyDescent="0.35">
      <c r="B1125" t="s">
        <v>56</v>
      </c>
      <c r="C1125" t="s">
        <v>57</v>
      </c>
      <c r="D1125" s="1">
        <v>44896</v>
      </c>
      <c r="E1125" t="s">
        <v>34</v>
      </c>
      <c r="F1125" t="s">
        <v>33</v>
      </c>
      <c r="G1125" t="s">
        <v>34</v>
      </c>
      <c r="H1125">
        <v>5076</v>
      </c>
      <c r="J1125">
        <v>11597</v>
      </c>
      <c r="L1125">
        <v>16673</v>
      </c>
      <c r="N1125">
        <v>13337</v>
      </c>
      <c r="P1125">
        <v>391</v>
      </c>
      <c r="R1125">
        <v>13728</v>
      </c>
      <c r="T1125">
        <v>370314</v>
      </c>
      <c r="V1125">
        <v>1008718</v>
      </c>
      <c r="X1125">
        <v>994116</v>
      </c>
      <c r="Z1125">
        <v>14602</v>
      </c>
    </row>
    <row r="1126" spans="2:26" hidden="1" x14ac:dyDescent="0.35">
      <c r="B1126" t="s">
        <v>56</v>
      </c>
      <c r="C1126" t="s">
        <v>57</v>
      </c>
      <c r="D1126" s="1">
        <v>44927</v>
      </c>
      <c r="E1126" t="s">
        <v>34</v>
      </c>
      <c r="F1126" t="s">
        <v>35</v>
      </c>
      <c r="G1126" t="s">
        <v>32</v>
      </c>
      <c r="H1126">
        <v>5224</v>
      </c>
      <c r="J1126">
        <v>10653</v>
      </c>
      <c r="L1126">
        <v>15877</v>
      </c>
      <c r="N1126">
        <v>14474</v>
      </c>
      <c r="P1126">
        <v>328</v>
      </c>
      <c r="R1126">
        <v>14802</v>
      </c>
      <c r="T1126">
        <v>371045</v>
      </c>
      <c r="V1126">
        <v>1012499</v>
      </c>
      <c r="X1126">
        <v>998498</v>
      </c>
      <c r="Z1126">
        <v>14001</v>
      </c>
    </row>
    <row r="1127" spans="2:26" hidden="1" x14ac:dyDescent="0.35">
      <c r="B1127" t="s">
        <v>56</v>
      </c>
      <c r="C1127" t="s">
        <v>57</v>
      </c>
      <c r="D1127" s="1">
        <v>44927</v>
      </c>
      <c r="E1127" t="s">
        <v>34</v>
      </c>
      <c r="F1127" t="s">
        <v>33</v>
      </c>
      <c r="G1127" t="s">
        <v>34</v>
      </c>
      <c r="H1127">
        <v>5224</v>
      </c>
      <c r="J1127">
        <v>10653</v>
      </c>
      <c r="L1127">
        <v>15877</v>
      </c>
      <c r="N1127">
        <v>14474</v>
      </c>
      <c r="P1127">
        <v>328</v>
      </c>
      <c r="R1127">
        <v>14802</v>
      </c>
      <c r="T1127">
        <v>368918</v>
      </c>
      <c r="V1127">
        <v>1012131</v>
      </c>
      <c r="X1127">
        <v>998077</v>
      </c>
      <c r="Z1127">
        <v>14054</v>
      </c>
    </row>
    <row r="1128" spans="2:26" hidden="1" x14ac:dyDescent="0.35">
      <c r="B1128" t="s">
        <v>56</v>
      </c>
      <c r="C1128" t="s">
        <v>57</v>
      </c>
      <c r="D1128" s="1">
        <v>44958</v>
      </c>
      <c r="E1128" t="s">
        <v>34</v>
      </c>
      <c r="F1128" t="s">
        <v>35</v>
      </c>
      <c r="G1128" t="s">
        <v>32</v>
      </c>
      <c r="H1128">
        <v>4757</v>
      </c>
      <c r="J1128">
        <v>6839</v>
      </c>
      <c r="L1128">
        <v>11596</v>
      </c>
      <c r="N1128">
        <v>11849</v>
      </c>
      <c r="P1128">
        <v>198</v>
      </c>
      <c r="R1128">
        <v>12047</v>
      </c>
      <c r="T1128">
        <v>370632</v>
      </c>
      <c r="V1128">
        <v>1013896</v>
      </c>
      <c r="X1128">
        <v>1000083</v>
      </c>
      <c r="Z1128">
        <v>13813</v>
      </c>
    </row>
    <row r="1129" spans="2:26" hidden="1" x14ac:dyDescent="0.35">
      <c r="B1129" t="s">
        <v>56</v>
      </c>
      <c r="C1129" t="s">
        <v>57</v>
      </c>
      <c r="D1129" s="1">
        <v>44958</v>
      </c>
      <c r="E1129" t="s">
        <v>34</v>
      </c>
      <c r="F1129" t="s">
        <v>33</v>
      </c>
      <c r="G1129" t="s">
        <v>34</v>
      </c>
      <c r="H1129">
        <v>4757</v>
      </c>
      <c r="J1129">
        <v>6839</v>
      </c>
      <c r="L1129">
        <v>11596</v>
      </c>
      <c r="N1129">
        <v>11849</v>
      </c>
      <c r="P1129">
        <v>198</v>
      </c>
      <c r="R1129">
        <v>12047</v>
      </c>
      <c r="T1129">
        <v>369440</v>
      </c>
      <c r="V1129">
        <v>1016060</v>
      </c>
      <c r="X1129">
        <v>1002177</v>
      </c>
      <c r="Z1129">
        <v>13883</v>
      </c>
    </row>
    <row r="1130" spans="2:26" hidden="1" x14ac:dyDescent="0.35">
      <c r="B1130" t="s">
        <v>56</v>
      </c>
      <c r="C1130" t="s">
        <v>57</v>
      </c>
      <c r="D1130" s="1">
        <v>44986</v>
      </c>
      <c r="E1130" t="s">
        <v>34</v>
      </c>
      <c r="F1130" t="s">
        <v>35</v>
      </c>
      <c r="G1130" t="s">
        <v>32</v>
      </c>
      <c r="H1130">
        <v>5752</v>
      </c>
      <c r="J1130">
        <v>7760</v>
      </c>
      <c r="L1130">
        <v>13512</v>
      </c>
      <c r="N1130">
        <v>14457</v>
      </c>
      <c r="P1130">
        <v>205</v>
      </c>
      <c r="R1130">
        <v>14662</v>
      </c>
      <c r="T1130">
        <v>371168</v>
      </c>
      <c r="V1130">
        <v>1018707</v>
      </c>
      <c r="X1130">
        <v>1005040</v>
      </c>
      <c r="Z1130">
        <v>13667</v>
      </c>
    </row>
    <row r="1131" spans="2:26" hidden="1" x14ac:dyDescent="0.35">
      <c r="B1131" t="s">
        <v>56</v>
      </c>
      <c r="C1131" t="s">
        <v>57</v>
      </c>
      <c r="D1131" s="1">
        <v>44986</v>
      </c>
      <c r="E1131" t="s">
        <v>34</v>
      </c>
      <c r="F1131" t="s">
        <v>33</v>
      </c>
      <c r="G1131" t="s">
        <v>34</v>
      </c>
      <c r="H1131">
        <v>5752</v>
      </c>
      <c r="J1131">
        <v>7760</v>
      </c>
      <c r="L1131">
        <v>13512</v>
      </c>
      <c r="N1131">
        <v>14457</v>
      </c>
      <c r="P1131">
        <v>205</v>
      </c>
      <c r="R1131">
        <v>14662</v>
      </c>
      <c r="T1131">
        <v>369905</v>
      </c>
      <c r="V1131">
        <v>1020137</v>
      </c>
      <c r="X1131">
        <v>1006400</v>
      </c>
      <c r="Z1131">
        <v>13737</v>
      </c>
    </row>
    <row r="1132" spans="2:26" hidden="1" x14ac:dyDescent="0.35">
      <c r="B1132" t="s">
        <v>56</v>
      </c>
      <c r="C1132" t="s">
        <v>57</v>
      </c>
      <c r="D1132" s="1">
        <v>45017</v>
      </c>
      <c r="E1132" t="s">
        <v>34</v>
      </c>
      <c r="F1132" t="s">
        <v>35</v>
      </c>
      <c r="G1132" t="s">
        <v>32</v>
      </c>
      <c r="H1132">
        <v>5107</v>
      </c>
      <c r="J1132">
        <v>6441</v>
      </c>
      <c r="L1132">
        <v>11548</v>
      </c>
      <c r="N1132">
        <v>9703</v>
      </c>
      <c r="P1132">
        <v>375</v>
      </c>
      <c r="R1132">
        <v>10078</v>
      </c>
      <c r="T1132">
        <v>370589</v>
      </c>
      <c r="V1132">
        <v>1020561</v>
      </c>
      <c r="X1132">
        <v>1007069</v>
      </c>
      <c r="Z1132">
        <v>13492</v>
      </c>
    </row>
    <row r="1133" spans="2:26" hidden="1" x14ac:dyDescent="0.35">
      <c r="B1133" t="s">
        <v>56</v>
      </c>
      <c r="C1133" t="s">
        <v>57</v>
      </c>
      <c r="D1133" s="1">
        <v>45017</v>
      </c>
      <c r="E1133" t="s">
        <v>34</v>
      </c>
      <c r="F1133" t="s">
        <v>33</v>
      </c>
      <c r="G1133" t="s">
        <v>34</v>
      </c>
      <c r="H1133">
        <v>5107</v>
      </c>
      <c r="J1133">
        <v>6441</v>
      </c>
      <c r="L1133">
        <v>11548</v>
      </c>
      <c r="N1133">
        <v>9703</v>
      </c>
      <c r="P1133">
        <v>375</v>
      </c>
      <c r="R1133">
        <v>10078</v>
      </c>
      <c r="T1133">
        <v>369502</v>
      </c>
      <c r="V1133">
        <v>1021298</v>
      </c>
      <c r="X1133">
        <v>1007740</v>
      </c>
      <c r="Z1133">
        <v>13558</v>
      </c>
    </row>
    <row r="1134" spans="2:26" hidden="1" x14ac:dyDescent="0.35">
      <c r="B1134" t="s">
        <v>56</v>
      </c>
      <c r="C1134" t="s">
        <v>57</v>
      </c>
      <c r="D1134" s="1">
        <v>45047</v>
      </c>
      <c r="E1134" t="s">
        <v>34</v>
      </c>
      <c r="F1134" t="s">
        <v>35</v>
      </c>
      <c r="G1134" t="s">
        <v>32</v>
      </c>
      <c r="H1134">
        <v>6041</v>
      </c>
      <c r="J1134">
        <v>8098</v>
      </c>
      <c r="L1134">
        <v>14139</v>
      </c>
      <c r="N1134">
        <v>9001</v>
      </c>
      <c r="P1134">
        <v>406</v>
      </c>
      <c r="R1134">
        <v>9407</v>
      </c>
      <c r="T1134">
        <v>367150</v>
      </c>
      <c r="V1134">
        <v>1007852</v>
      </c>
      <c r="X1134">
        <v>994340</v>
      </c>
      <c r="Z1134">
        <v>13512</v>
      </c>
    </row>
    <row r="1135" spans="2:26" hidden="1" x14ac:dyDescent="0.35">
      <c r="B1135" t="s">
        <v>56</v>
      </c>
      <c r="C1135" t="s">
        <v>57</v>
      </c>
      <c r="D1135" s="1">
        <v>45047</v>
      </c>
      <c r="E1135" t="s">
        <v>34</v>
      </c>
      <c r="F1135" t="s">
        <v>33</v>
      </c>
      <c r="G1135" t="s">
        <v>34</v>
      </c>
      <c r="H1135">
        <v>6041</v>
      </c>
      <c r="J1135">
        <v>8098</v>
      </c>
      <c r="L1135">
        <v>14139</v>
      </c>
      <c r="N1135">
        <v>9001</v>
      </c>
      <c r="P1135">
        <v>406</v>
      </c>
      <c r="R1135">
        <v>9407</v>
      </c>
      <c r="T1135">
        <v>365982</v>
      </c>
      <c r="V1135">
        <v>1008465</v>
      </c>
      <c r="X1135">
        <v>994888</v>
      </c>
      <c r="Z1135">
        <v>13577</v>
      </c>
    </row>
    <row r="1136" spans="2:26" hidden="1" x14ac:dyDescent="0.35">
      <c r="B1136" t="s">
        <v>56</v>
      </c>
      <c r="C1136" t="s">
        <v>57</v>
      </c>
      <c r="D1136" s="1">
        <v>45078</v>
      </c>
      <c r="E1136" t="s">
        <v>34</v>
      </c>
      <c r="F1136" t="s">
        <v>35</v>
      </c>
      <c r="G1136" t="s">
        <v>32</v>
      </c>
      <c r="H1136">
        <v>5225</v>
      </c>
      <c r="J1136">
        <v>8303</v>
      </c>
      <c r="L1136">
        <v>13528</v>
      </c>
      <c r="N1136">
        <v>8947</v>
      </c>
      <c r="P1136">
        <v>391</v>
      </c>
      <c r="R1136">
        <v>9338</v>
      </c>
      <c r="T1136">
        <v>364815</v>
      </c>
      <c r="V1136">
        <v>999927</v>
      </c>
      <c r="X1136">
        <v>986020</v>
      </c>
      <c r="Z1136">
        <v>13907</v>
      </c>
    </row>
    <row r="1137" spans="2:26" hidden="1" x14ac:dyDescent="0.35">
      <c r="B1137" t="s">
        <v>56</v>
      </c>
      <c r="C1137" t="s">
        <v>57</v>
      </c>
      <c r="D1137" s="1">
        <v>45078</v>
      </c>
      <c r="E1137" t="s">
        <v>34</v>
      </c>
      <c r="F1137" t="s">
        <v>33</v>
      </c>
      <c r="G1137" t="s">
        <v>34</v>
      </c>
      <c r="H1137">
        <v>5225</v>
      </c>
      <c r="J1137">
        <v>8303</v>
      </c>
      <c r="L1137">
        <v>13528</v>
      </c>
      <c r="N1137">
        <v>8947</v>
      </c>
      <c r="P1137">
        <v>391</v>
      </c>
      <c r="R1137">
        <v>9338</v>
      </c>
      <c r="T1137">
        <v>363560</v>
      </c>
      <c r="V1137">
        <v>1000711</v>
      </c>
      <c r="X1137">
        <v>986740</v>
      </c>
      <c r="Z1137">
        <v>13971</v>
      </c>
    </row>
    <row r="1138" spans="2:26" hidden="1" x14ac:dyDescent="0.35">
      <c r="B1138" t="s">
        <v>56</v>
      </c>
      <c r="C1138" t="s">
        <v>57</v>
      </c>
      <c r="D1138" s="1">
        <v>45108</v>
      </c>
      <c r="E1138" t="s">
        <v>34</v>
      </c>
      <c r="F1138" t="s">
        <v>35</v>
      </c>
      <c r="G1138" t="s">
        <v>32</v>
      </c>
      <c r="H1138">
        <v>4619</v>
      </c>
      <c r="J1138">
        <v>8470</v>
      </c>
      <c r="L1138">
        <v>13089</v>
      </c>
      <c r="N1138">
        <v>8574</v>
      </c>
      <c r="P1138">
        <v>473</v>
      </c>
      <c r="R1138">
        <v>9047</v>
      </c>
      <c r="T1138">
        <v>363743</v>
      </c>
      <c r="V1138">
        <v>995155</v>
      </c>
      <c r="X1138">
        <v>980879</v>
      </c>
      <c r="Z1138">
        <v>14276</v>
      </c>
    </row>
    <row r="1139" spans="2:26" hidden="1" x14ac:dyDescent="0.35">
      <c r="B1139" t="s">
        <v>56</v>
      </c>
      <c r="C1139" t="s">
        <v>57</v>
      </c>
      <c r="D1139" s="1">
        <v>45108</v>
      </c>
      <c r="E1139" t="s">
        <v>34</v>
      </c>
      <c r="F1139" t="s">
        <v>33</v>
      </c>
      <c r="G1139" t="s">
        <v>34</v>
      </c>
      <c r="H1139">
        <v>4619</v>
      </c>
      <c r="J1139">
        <v>8470</v>
      </c>
      <c r="L1139">
        <v>13089</v>
      </c>
      <c r="N1139">
        <v>8574</v>
      </c>
      <c r="P1139">
        <v>473</v>
      </c>
      <c r="R1139">
        <v>9047</v>
      </c>
      <c r="T1139">
        <v>363135</v>
      </c>
      <c r="V1139">
        <v>996632</v>
      </c>
      <c r="X1139">
        <v>982286</v>
      </c>
      <c r="Z1139">
        <v>14346</v>
      </c>
    </row>
    <row r="1140" spans="2:26" hidden="1" x14ac:dyDescent="0.35">
      <c r="B1140" t="s">
        <v>56</v>
      </c>
      <c r="C1140" t="s">
        <v>57</v>
      </c>
      <c r="D1140" s="1">
        <v>45139</v>
      </c>
      <c r="E1140" t="s">
        <v>34</v>
      </c>
      <c r="F1140" t="s">
        <v>35</v>
      </c>
      <c r="G1140" t="s">
        <v>32</v>
      </c>
      <c r="H1140">
        <v>4844</v>
      </c>
      <c r="J1140">
        <v>10767</v>
      </c>
      <c r="L1140">
        <v>15611</v>
      </c>
      <c r="N1140">
        <v>11067</v>
      </c>
      <c r="P1140">
        <v>537</v>
      </c>
      <c r="R1140">
        <v>11604</v>
      </c>
      <c r="T1140">
        <v>361066</v>
      </c>
      <c r="V1140">
        <v>975757</v>
      </c>
      <c r="X1140">
        <v>960956</v>
      </c>
      <c r="Z1140">
        <v>14801</v>
      </c>
    </row>
    <row r="1141" spans="2:26" hidden="1" x14ac:dyDescent="0.35">
      <c r="B1141" t="s">
        <v>56</v>
      </c>
      <c r="C1141" t="s">
        <v>57</v>
      </c>
      <c r="D1141" s="1">
        <v>45139</v>
      </c>
      <c r="E1141" t="s">
        <v>34</v>
      </c>
      <c r="F1141" t="s">
        <v>33</v>
      </c>
      <c r="G1141" t="s">
        <v>34</v>
      </c>
      <c r="H1141">
        <v>4844</v>
      </c>
      <c r="J1141">
        <v>10767</v>
      </c>
      <c r="L1141">
        <v>15611</v>
      </c>
      <c r="N1141">
        <v>11067</v>
      </c>
      <c r="P1141">
        <v>537</v>
      </c>
      <c r="R1141">
        <v>11604</v>
      </c>
      <c r="T1141">
        <v>360168</v>
      </c>
      <c r="V1141">
        <v>976859</v>
      </c>
      <c r="X1141">
        <v>961999</v>
      </c>
      <c r="Z1141">
        <v>14860</v>
      </c>
    </row>
    <row r="1142" spans="2:26" hidden="1" x14ac:dyDescent="0.35">
      <c r="B1142" t="s">
        <v>56</v>
      </c>
      <c r="C1142" t="s">
        <v>57</v>
      </c>
      <c r="D1142" s="1">
        <v>45170</v>
      </c>
      <c r="E1142" t="s">
        <v>34</v>
      </c>
      <c r="F1142" t="s">
        <v>35</v>
      </c>
      <c r="G1142" t="s">
        <v>32</v>
      </c>
      <c r="H1142">
        <v>4406</v>
      </c>
      <c r="J1142">
        <v>10045</v>
      </c>
      <c r="L1142">
        <v>14451</v>
      </c>
      <c r="N1142">
        <v>10226</v>
      </c>
      <c r="P1142">
        <v>488</v>
      </c>
      <c r="R1142">
        <v>10714</v>
      </c>
      <c r="T1142">
        <v>358926</v>
      </c>
      <c r="V1142">
        <v>961063</v>
      </c>
      <c r="X1142">
        <v>945920</v>
      </c>
      <c r="Z1142">
        <v>15143</v>
      </c>
    </row>
    <row r="1143" spans="2:26" hidden="1" x14ac:dyDescent="0.35">
      <c r="B1143" t="s">
        <v>56</v>
      </c>
      <c r="C1143" t="s">
        <v>57</v>
      </c>
      <c r="D1143" s="1">
        <v>45170</v>
      </c>
      <c r="E1143" t="s">
        <v>34</v>
      </c>
      <c r="F1143" t="s">
        <v>33</v>
      </c>
      <c r="G1143" t="s">
        <v>34</v>
      </c>
      <c r="H1143">
        <v>4406</v>
      </c>
      <c r="J1143">
        <v>10045</v>
      </c>
      <c r="L1143">
        <v>14451</v>
      </c>
      <c r="N1143">
        <v>10226</v>
      </c>
      <c r="P1143">
        <v>488</v>
      </c>
      <c r="R1143">
        <v>10714</v>
      </c>
      <c r="T1143">
        <v>357943</v>
      </c>
      <c r="V1143">
        <v>962196</v>
      </c>
      <c r="X1143">
        <v>947004</v>
      </c>
      <c r="Z1143">
        <v>15192</v>
      </c>
    </row>
    <row r="1144" spans="2:26" hidden="1" x14ac:dyDescent="0.35">
      <c r="B1144" t="s">
        <v>56</v>
      </c>
      <c r="C1144" t="s">
        <v>57</v>
      </c>
      <c r="D1144" s="1">
        <v>45200</v>
      </c>
      <c r="E1144" t="s">
        <v>34</v>
      </c>
      <c r="F1144" t="s">
        <v>35</v>
      </c>
      <c r="G1144" t="s">
        <v>32</v>
      </c>
      <c r="H1144">
        <v>5932</v>
      </c>
      <c r="J1144">
        <v>11342</v>
      </c>
      <c r="L1144">
        <v>17274</v>
      </c>
      <c r="N1144">
        <v>11586</v>
      </c>
      <c r="P1144">
        <v>550</v>
      </c>
      <c r="R1144">
        <v>12136</v>
      </c>
      <c r="T1144">
        <v>360285</v>
      </c>
      <c r="V1144">
        <v>962954</v>
      </c>
      <c r="X1144">
        <v>947432</v>
      </c>
      <c r="Z1144">
        <v>15522</v>
      </c>
    </row>
    <row r="1145" spans="2:26" hidden="1" x14ac:dyDescent="0.35">
      <c r="B1145" t="s">
        <v>56</v>
      </c>
      <c r="C1145" t="s">
        <v>57</v>
      </c>
      <c r="D1145" s="1">
        <v>45200</v>
      </c>
      <c r="E1145" t="s">
        <v>34</v>
      </c>
      <c r="F1145" t="s">
        <v>33</v>
      </c>
      <c r="G1145" t="s">
        <v>34</v>
      </c>
      <c r="H1145">
        <v>5932</v>
      </c>
      <c r="J1145">
        <v>11342</v>
      </c>
      <c r="L1145">
        <v>17274</v>
      </c>
      <c r="N1145">
        <v>11586</v>
      </c>
      <c r="P1145">
        <v>550</v>
      </c>
      <c r="R1145">
        <v>12136</v>
      </c>
      <c r="T1145">
        <v>359323</v>
      </c>
      <c r="V1145">
        <v>963462</v>
      </c>
      <c r="X1145">
        <v>947900</v>
      </c>
      <c r="Z1145">
        <v>15562</v>
      </c>
    </row>
    <row r="1146" spans="2:26" hidden="1" x14ac:dyDescent="0.35">
      <c r="B1146" t="s">
        <v>56</v>
      </c>
      <c r="C1146" t="s">
        <v>57</v>
      </c>
      <c r="D1146" s="1">
        <v>45231</v>
      </c>
      <c r="E1146" t="s">
        <v>34</v>
      </c>
      <c r="F1146" t="s">
        <v>35</v>
      </c>
      <c r="G1146" t="s">
        <v>32</v>
      </c>
      <c r="H1146">
        <v>5558</v>
      </c>
      <c r="J1146">
        <v>14615</v>
      </c>
      <c r="L1146">
        <v>20173</v>
      </c>
      <c r="N1146">
        <v>11852</v>
      </c>
      <c r="P1146">
        <v>652</v>
      </c>
      <c r="R1146">
        <v>12504</v>
      </c>
      <c r="T1146">
        <v>369075</v>
      </c>
      <c r="V1146">
        <v>983622</v>
      </c>
      <c r="X1146">
        <v>967667</v>
      </c>
      <c r="Z1146">
        <v>15955</v>
      </c>
    </row>
    <row r="1147" spans="2:26" hidden="1" x14ac:dyDescent="0.35">
      <c r="B1147" t="s">
        <v>56</v>
      </c>
      <c r="C1147" t="s">
        <v>57</v>
      </c>
      <c r="D1147" s="1">
        <v>45231</v>
      </c>
      <c r="E1147" t="s">
        <v>34</v>
      </c>
      <c r="F1147" t="s">
        <v>33</v>
      </c>
      <c r="G1147" t="s">
        <v>34</v>
      </c>
      <c r="H1147">
        <v>5558</v>
      </c>
      <c r="J1147">
        <v>14615</v>
      </c>
      <c r="L1147">
        <v>20173</v>
      </c>
      <c r="N1147">
        <v>11852</v>
      </c>
      <c r="P1147">
        <v>652</v>
      </c>
      <c r="R1147">
        <v>12504</v>
      </c>
      <c r="T1147">
        <v>368125</v>
      </c>
      <c r="V1147">
        <v>984604</v>
      </c>
      <c r="X1147">
        <v>968606</v>
      </c>
      <c r="Z1147">
        <v>15998</v>
      </c>
    </row>
    <row r="1148" spans="2:26" hidden="1" x14ac:dyDescent="0.35">
      <c r="B1148" t="s">
        <v>56</v>
      </c>
      <c r="C1148" t="s">
        <v>57</v>
      </c>
      <c r="D1148" s="1">
        <v>45261</v>
      </c>
      <c r="E1148" t="s">
        <v>34</v>
      </c>
      <c r="F1148" t="s">
        <v>35</v>
      </c>
      <c r="G1148" t="s">
        <v>32</v>
      </c>
      <c r="H1148">
        <v>5347</v>
      </c>
      <c r="J1148">
        <v>16124</v>
      </c>
      <c r="L1148">
        <v>21471</v>
      </c>
      <c r="N1148">
        <v>12191</v>
      </c>
      <c r="P1148">
        <v>689</v>
      </c>
      <c r="R1148">
        <v>12880</v>
      </c>
      <c r="T1148">
        <v>368697</v>
      </c>
      <c r="V1148">
        <v>979492</v>
      </c>
      <c r="X1148">
        <v>963179</v>
      </c>
      <c r="Z1148">
        <v>16313</v>
      </c>
    </row>
    <row r="1149" spans="2:26" hidden="1" x14ac:dyDescent="0.35">
      <c r="B1149" t="s">
        <v>56</v>
      </c>
      <c r="C1149" t="s">
        <v>57</v>
      </c>
      <c r="D1149" s="1">
        <v>45261</v>
      </c>
      <c r="E1149" t="s">
        <v>34</v>
      </c>
      <c r="F1149" t="s">
        <v>33</v>
      </c>
      <c r="G1149" t="s">
        <v>34</v>
      </c>
      <c r="H1149">
        <v>5347</v>
      </c>
      <c r="J1149">
        <v>16124</v>
      </c>
      <c r="L1149">
        <v>21471</v>
      </c>
      <c r="N1149">
        <v>12191</v>
      </c>
      <c r="P1149">
        <v>689</v>
      </c>
      <c r="R1149">
        <v>12880</v>
      </c>
      <c r="T1149">
        <v>369111</v>
      </c>
      <c r="V1149">
        <v>980628</v>
      </c>
      <c r="X1149">
        <v>964256</v>
      </c>
      <c r="Z1149">
        <v>16372</v>
      </c>
    </row>
    <row r="1150" spans="2:26" hidden="1" x14ac:dyDescent="0.35">
      <c r="B1150" t="s">
        <v>56</v>
      </c>
      <c r="C1150" t="s">
        <v>57</v>
      </c>
      <c r="D1150" s="1">
        <v>45292</v>
      </c>
      <c r="E1150" t="s">
        <v>34</v>
      </c>
      <c r="F1150" t="s">
        <v>35</v>
      </c>
      <c r="G1150" t="s">
        <v>32</v>
      </c>
      <c r="H1150">
        <v>5892</v>
      </c>
      <c r="J1150">
        <v>15651</v>
      </c>
      <c r="L1150">
        <v>21543</v>
      </c>
      <c r="N1150">
        <v>13180</v>
      </c>
      <c r="P1150">
        <v>689</v>
      </c>
      <c r="R1150">
        <v>13869</v>
      </c>
      <c r="T1150">
        <v>369508</v>
      </c>
      <c r="V1150">
        <v>973452</v>
      </c>
      <c r="X1150">
        <v>956801</v>
      </c>
      <c r="Z1150">
        <v>16651</v>
      </c>
    </row>
    <row r="1151" spans="2:26" hidden="1" x14ac:dyDescent="0.35">
      <c r="B1151" t="s">
        <v>56</v>
      </c>
      <c r="C1151" t="s">
        <v>57</v>
      </c>
      <c r="D1151" s="1">
        <v>45292</v>
      </c>
      <c r="E1151" t="s">
        <v>34</v>
      </c>
      <c r="F1151" t="s">
        <v>33</v>
      </c>
      <c r="G1151" t="s">
        <v>34</v>
      </c>
      <c r="H1151">
        <v>5892</v>
      </c>
      <c r="J1151">
        <v>15651</v>
      </c>
      <c r="L1151">
        <v>21543</v>
      </c>
      <c r="N1151">
        <v>13180</v>
      </c>
      <c r="P1151">
        <v>689</v>
      </c>
      <c r="R1151">
        <v>13869</v>
      </c>
      <c r="T1151">
        <v>368461</v>
      </c>
      <c r="V1151">
        <v>974364</v>
      </c>
      <c r="X1151">
        <v>957663</v>
      </c>
      <c r="Z1151">
        <v>16701</v>
      </c>
    </row>
    <row r="1152" spans="2:26" hidden="1" x14ac:dyDescent="0.35">
      <c r="B1152" t="s">
        <v>56</v>
      </c>
      <c r="C1152" t="s">
        <v>57</v>
      </c>
      <c r="D1152" s="1">
        <v>45323</v>
      </c>
      <c r="E1152" t="s">
        <v>34</v>
      </c>
      <c r="F1152" t="s">
        <v>35</v>
      </c>
      <c r="G1152" t="s">
        <v>32</v>
      </c>
      <c r="H1152">
        <v>5469</v>
      </c>
      <c r="J1152">
        <v>10987</v>
      </c>
      <c r="L1152">
        <v>16456</v>
      </c>
      <c r="N1152">
        <v>10823</v>
      </c>
      <c r="P1152">
        <v>485</v>
      </c>
      <c r="R1152">
        <v>11308</v>
      </c>
      <c r="T1152">
        <v>369103</v>
      </c>
      <c r="V1152">
        <v>968793</v>
      </c>
      <c r="X1152">
        <v>952043</v>
      </c>
      <c r="Z1152">
        <v>16750</v>
      </c>
    </row>
    <row r="1153" spans="2:26" hidden="1" x14ac:dyDescent="0.35">
      <c r="B1153" t="s">
        <v>56</v>
      </c>
      <c r="C1153" t="s">
        <v>57</v>
      </c>
      <c r="D1153" s="1">
        <v>45323</v>
      </c>
      <c r="E1153" t="s">
        <v>34</v>
      </c>
      <c r="F1153" t="s">
        <v>33</v>
      </c>
      <c r="G1153" t="s">
        <v>34</v>
      </c>
      <c r="H1153">
        <v>5469</v>
      </c>
      <c r="J1153">
        <v>10987</v>
      </c>
      <c r="L1153">
        <v>16456</v>
      </c>
      <c r="N1153">
        <v>10823</v>
      </c>
      <c r="P1153">
        <v>485</v>
      </c>
      <c r="R1153">
        <v>11308</v>
      </c>
      <c r="T1153">
        <v>368153</v>
      </c>
      <c r="V1153">
        <v>969682</v>
      </c>
      <c r="X1153">
        <v>952889</v>
      </c>
      <c r="Z1153">
        <v>16793</v>
      </c>
    </row>
    <row r="1154" spans="2:26" hidden="1" x14ac:dyDescent="0.35">
      <c r="B1154" t="s">
        <v>56</v>
      </c>
      <c r="C1154" t="s">
        <v>57</v>
      </c>
      <c r="D1154" s="1">
        <v>45352</v>
      </c>
      <c r="E1154" t="s">
        <v>34</v>
      </c>
      <c r="F1154" t="s">
        <v>35</v>
      </c>
      <c r="G1154" t="s">
        <v>32</v>
      </c>
      <c r="H1154">
        <v>5820</v>
      </c>
      <c r="J1154">
        <v>11141</v>
      </c>
      <c r="L1154">
        <v>16961</v>
      </c>
      <c r="N1154">
        <v>11154</v>
      </c>
      <c r="P1154">
        <v>429</v>
      </c>
      <c r="R1154">
        <v>11583</v>
      </c>
      <c r="T1154">
        <v>369348</v>
      </c>
      <c r="V1154">
        <v>960156</v>
      </c>
      <c r="X1154">
        <v>943367</v>
      </c>
      <c r="Z1154">
        <v>16789</v>
      </c>
    </row>
    <row r="1155" spans="2:26" hidden="1" x14ac:dyDescent="0.35">
      <c r="B1155" t="s">
        <v>70</v>
      </c>
      <c r="C1155" t="s">
        <v>71</v>
      </c>
      <c r="D1155" s="1">
        <v>41518</v>
      </c>
      <c r="E1155" t="s">
        <v>34</v>
      </c>
      <c r="F1155" t="s">
        <v>33</v>
      </c>
      <c r="G1155" t="s">
        <v>34</v>
      </c>
      <c r="V1155">
        <v>223324</v>
      </c>
    </row>
    <row r="1156" spans="2:26" hidden="1" x14ac:dyDescent="0.35">
      <c r="B1156" t="s">
        <v>70</v>
      </c>
      <c r="C1156" t="s">
        <v>71</v>
      </c>
      <c r="D1156" s="1">
        <v>42887</v>
      </c>
      <c r="E1156" t="s">
        <v>34</v>
      </c>
      <c r="F1156" t="s">
        <v>33</v>
      </c>
      <c r="G1156" t="s">
        <v>34</v>
      </c>
      <c r="H1156">
        <v>0</v>
      </c>
      <c r="J1156">
        <v>0</v>
      </c>
      <c r="L1156">
        <v>0</v>
      </c>
      <c r="N1156">
        <v>0</v>
      </c>
      <c r="P1156">
        <v>0</v>
      </c>
      <c r="R1156">
        <v>0</v>
      </c>
      <c r="T1156">
        <v>105633</v>
      </c>
      <c r="V1156">
        <v>227659</v>
      </c>
      <c r="X1156">
        <v>215041</v>
      </c>
      <c r="Z1156">
        <v>12618</v>
      </c>
    </row>
    <row r="1157" spans="2:26" hidden="1" x14ac:dyDescent="0.35">
      <c r="B1157" t="s">
        <v>70</v>
      </c>
      <c r="C1157" t="s">
        <v>71</v>
      </c>
      <c r="D1157" s="1">
        <v>42887</v>
      </c>
      <c r="E1157" t="s">
        <v>34</v>
      </c>
      <c r="F1157" t="s">
        <v>35</v>
      </c>
      <c r="G1157" t="s">
        <v>32</v>
      </c>
      <c r="H1157">
        <v>0</v>
      </c>
      <c r="J1157">
        <v>0</v>
      </c>
      <c r="L1157">
        <v>0</v>
      </c>
      <c r="N1157">
        <v>0</v>
      </c>
      <c r="P1157">
        <v>0</v>
      </c>
      <c r="R1157">
        <v>0</v>
      </c>
      <c r="T1157">
        <v>105633</v>
      </c>
      <c r="V1157">
        <v>227659</v>
      </c>
      <c r="X1157">
        <v>215041</v>
      </c>
      <c r="Z1157">
        <v>12618</v>
      </c>
    </row>
    <row r="1158" spans="2:26" hidden="1" x14ac:dyDescent="0.35">
      <c r="B1158" t="s">
        <v>70</v>
      </c>
      <c r="C1158" t="s">
        <v>71</v>
      </c>
      <c r="D1158" s="1">
        <v>42917</v>
      </c>
      <c r="E1158" t="s">
        <v>34</v>
      </c>
      <c r="F1158" t="s">
        <v>35</v>
      </c>
      <c r="G1158" t="s">
        <v>32</v>
      </c>
      <c r="H1158">
        <v>0</v>
      </c>
      <c r="J1158">
        <v>0</v>
      </c>
      <c r="L1158">
        <v>0</v>
      </c>
      <c r="N1158">
        <v>0</v>
      </c>
      <c r="P1158">
        <v>0</v>
      </c>
      <c r="R1158">
        <v>0</v>
      </c>
      <c r="T1158">
        <v>106080</v>
      </c>
      <c r="V1158">
        <v>228630</v>
      </c>
      <c r="X1158">
        <v>216012</v>
      </c>
      <c r="Z1158">
        <v>12618</v>
      </c>
    </row>
    <row r="1159" spans="2:26" hidden="1" x14ac:dyDescent="0.35">
      <c r="B1159" t="s">
        <v>70</v>
      </c>
      <c r="C1159" t="s">
        <v>71</v>
      </c>
      <c r="D1159" s="1">
        <v>42917</v>
      </c>
      <c r="E1159" t="s">
        <v>34</v>
      </c>
      <c r="F1159" t="s">
        <v>33</v>
      </c>
      <c r="G1159" t="s">
        <v>34</v>
      </c>
      <c r="H1159">
        <v>0</v>
      </c>
      <c r="J1159">
        <v>0</v>
      </c>
      <c r="L1159">
        <v>0</v>
      </c>
      <c r="N1159">
        <v>0</v>
      </c>
      <c r="P1159">
        <v>0</v>
      </c>
      <c r="R1159">
        <v>0</v>
      </c>
      <c r="T1159">
        <v>106080</v>
      </c>
      <c r="V1159">
        <v>228630</v>
      </c>
      <c r="X1159">
        <v>216012</v>
      </c>
      <c r="Z1159">
        <v>12618</v>
      </c>
    </row>
    <row r="1160" spans="2:26" hidden="1" x14ac:dyDescent="0.35">
      <c r="B1160" t="s">
        <v>70</v>
      </c>
      <c r="C1160" t="s">
        <v>71</v>
      </c>
      <c r="D1160" s="1">
        <v>42948</v>
      </c>
      <c r="E1160" t="s">
        <v>34</v>
      </c>
      <c r="F1160" t="s">
        <v>35</v>
      </c>
      <c r="G1160" t="s">
        <v>32</v>
      </c>
      <c r="H1160">
        <v>0</v>
      </c>
      <c r="J1160">
        <v>0</v>
      </c>
      <c r="L1160">
        <v>0</v>
      </c>
      <c r="N1160">
        <v>0</v>
      </c>
      <c r="P1160">
        <v>0</v>
      </c>
      <c r="R1160">
        <v>0</v>
      </c>
      <c r="T1160">
        <v>106646</v>
      </c>
      <c r="V1160">
        <v>229944</v>
      </c>
      <c r="X1160">
        <v>217339</v>
      </c>
      <c r="Z1160">
        <v>12605</v>
      </c>
    </row>
    <row r="1161" spans="2:26" hidden="1" x14ac:dyDescent="0.35">
      <c r="B1161" t="s">
        <v>70</v>
      </c>
      <c r="C1161" t="s">
        <v>71</v>
      </c>
      <c r="D1161" s="1">
        <v>42948</v>
      </c>
      <c r="E1161" t="s">
        <v>34</v>
      </c>
      <c r="F1161" t="s">
        <v>33</v>
      </c>
      <c r="G1161" t="s">
        <v>34</v>
      </c>
      <c r="H1161">
        <v>0</v>
      </c>
      <c r="J1161">
        <v>0</v>
      </c>
      <c r="L1161">
        <v>0</v>
      </c>
      <c r="N1161">
        <v>0</v>
      </c>
      <c r="P1161">
        <v>0</v>
      </c>
      <c r="R1161">
        <v>0</v>
      </c>
      <c r="T1161">
        <v>106646</v>
      </c>
      <c r="V1161">
        <v>229944</v>
      </c>
      <c r="X1161">
        <v>217339</v>
      </c>
      <c r="Z1161">
        <v>12605</v>
      </c>
    </row>
    <row r="1162" spans="2:26" hidden="1" x14ac:dyDescent="0.35">
      <c r="B1162" t="s">
        <v>70</v>
      </c>
      <c r="C1162" t="s">
        <v>71</v>
      </c>
      <c r="D1162" s="1">
        <v>42979</v>
      </c>
      <c r="E1162" t="s">
        <v>34</v>
      </c>
      <c r="F1162" t="s">
        <v>35</v>
      </c>
      <c r="G1162" t="s">
        <v>32</v>
      </c>
      <c r="H1162">
        <v>0</v>
      </c>
      <c r="J1162">
        <v>0</v>
      </c>
      <c r="L1162">
        <v>0</v>
      </c>
      <c r="N1162">
        <v>0</v>
      </c>
      <c r="P1162">
        <v>0</v>
      </c>
      <c r="R1162">
        <v>0</v>
      </c>
      <c r="T1162">
        <v>106672</v>
      </c>
      <c r="V1162">
        <v>230339</v>
      </c>
      <c r="X1162">
        <v>217588</v>
      </c>
      <c r="Z1162">
        <v>12751</v>
      </c>
    </row>
    <row r="1163" spans="2:26" hidden="1" x14ac:dyDescent="0.35">
      <c r="B1163" t="s">
        <v>70</v>
      </c>
      <c r="C1163" t="s">
        <v>71</v>
      </c>
      <c r="D1163" s="1">
        <v>42979</v>
      </c>
      <c r="E1163" t="s">
        <v>34</v>
      </c>
      <c r="F1163" t="s">
        <v>33</v>
      </c>
      <c r="G1163" t="s">
        <v>34</v>
      </c>
      <c r="H1163">
        <v>0</v>
      </c>
      <c r="J1163">
        <v>0</v>
      </c>
      <c r="L1163">
        <v>0</v>
      </c>
      <c r="N1163">
        <v>0</v>
      </c>
      <c r="P1163">
        <v>0</v>
      </c>
      <c r="R1163">
        <v>0</v>
      </c>
      <c r="T1163">
        <v>106672</v>
      </c>
      <c r="V1163">
        <v>230339</v>
      </c>
      <c r="X1163">
        <v>217588</v>
      </c>
      <c r="Z1163">
        <v>12751</v>
      </c>
    </row>
    <row r="1164" spans="2:26" hidden="1" x14ac:dyDescent="0.35">
      <c r="B1164" t="s">
        <v>70</v>
      </c>
      <c r="C1164" t="s">
        <v>71</v>
      </c>
      <c r="D1164" s="1">
        <v>43009</v>
      </c>
      <c r="E1164" t="s">
        <v>34</v>
      </c>
      <c r="F1164" t="s">
        <v>35</v>
      </c>
      <c r="G1164" t="s">
        <v>32</v>
      </c>
      <c r="H1164">
        <v>0</v>
      </c>
      <c r="J1164">
        <v>0</v>
      </c>
      <c r="L1164">
        <v>0</v>
      </c>
      <c r="N1164">
        <v>0</v>
      </c>
      <c r="P1164">
        <v>0</v>
      </c>
      <c r="R1164">
        <v>0</v>
      </c>
      <c r="T1164">
        <v>106724</v>
      </c>
      <c r="V1164">
        <v>230748</v>
      </c>
      <c r="X1164">
        <v>217936</v>
      </c>
      <c r="Z1164">
        <v>12812</v>
      </c>
    </row>
    <row r="1165" spans="2:26" hidden="1" x14ac:dyDescent="0.35">
      <c r="B1165" t="s">
        <v>70</v>
      </c>
      <c r="C1165" t="s">
        <v>71</v>
      </c>
      <c r="D1165" s="1">
        <v>43009</v>
      </c>
      <c r="E1165" t="s">
        <v>34</v>
      </c>
      <c r="F1165" t="s">
        <v>33</v>
      </c>
      <c r="G1165" t="s">
        <v>34</v>
      </c>
      <c r="H1165">
        <v>0</v>
      </c>
      <c r="J1165">
        <v>0</v>
      </c>
      <c r="L1165">
        <v>0</v>
      </c>
      <c r="N1165">
        <v>0</v>
      </c>
      <c r="P1165">
        <v>0</v>
      </c>
      <c r="R1165">
        <v>0</v>
      </c>
      <c r="T1165">
        <v>106724</v>
      </c>
      <c r="V1165">
        <v>230748</v>
      </c>
      <c r="X1165">
        <v>217936</v>
      </c>
      <c r="Z1165">
        <v>12812</v>
      </c>
    </row>
    <row r="1166" spans="2:26" hidden="1" x14ac:dyDescent="0.35">
      <c r="B1166" t="s">
        <v>70</v>
      </c>
      <c r="C1166" t="s">
        <v>71</v>
      </c>
      <c r="D1166" s="1">
        <v>43040</v>
      </c>
      <c r="E1166" t="s">
        <v>34</v>
      </c>
      <c r="F1166" t="s">
        <v>35</v>
      </c>
      <c r="G1166" t="s">
        <v>32</v>
      </c>
      <c r="H1166">
        <v>0</v>
      </c>
      <c r="J1166">
        <v>0</v>
      </c>
      <c r="L1166">
        <v>0</v>
      </c>
      <c r="N1166">
        <v>0</v>
      </c>
      <c r="P1166">
        <v>0</v>
      </c>
      <c r="R1166">
        <v>0</v>
      </c>
      <c r="T1166">
        <v>106738</v>
      </c>
      <c r="V1166">
        <v>231385</v>
      </c>
      <c r="X1166">
        <v>218568</v>
      </c>
      <c r="Z1166">
        <v>12817</v>
      </c>
    </row>
    <row r="1167" spans="2:26" hidden="1" x14ac:dyDescent="0.35">
      <c r="B1167" t="s">
        <v>70</v>
      </c>
      <c r="C1167" t="s">
        <v>71</v>
      </c>
      <c r="D1167" s="1">
        <v>43040</v>
      </c>
      <c r="E1167" t="s">
        <v>34</v>
      </c>
      <c r="F1167" t="s">
        <v>33</v>
      </c>
      <c r="G1167" t="s">
        <v>34</v>
      </c>
      <c r="H1167">
        <v>0</v>
      </c>
      <c r="J1167">
        <v>0</v>
      </c>
      <c r="L1167">
        <v>0</v>
      </c>
      <c r="N1167">
        <v>0</v>
      </c>
      <c r="P1167">
        <v>0</v>
      </c>
      <c r="R1167">
        <v>0</v>
      </c>
      <c r="T1167">
        <v>106738</v>
      </c>
      <c r="V1167">
        <v>231385</v>
      </c>
      <c r="X1167">
        <v>218568</v>
      </c>
      <c r="Z1167">
        <v>12817</v>
      </c>
    </row>
    <row r="1168" spans="2:26" hidden="1" x14ac:dyDescent="0.35">
      <c r="B1168" t="s">
        <v>70</v>
      </c>
      <c r="C1168" t="s">
        <v>71</v>
      </c>
      <c r="D1168" s="1">
        <v>43070</v>
      </c>
      <c r="E1168" t="s">
        <v>34</v>
      </c>
      <c r="F1168" t="s">
        <v>35</v>
      </c>
      <c r="G1168" t="s">
        <v>32</v>
      </c>
      <c r="H1168">
        <v>0</v>
      </c>
      <c r="J1168">
        <v>0</v>
      </c>
      <c r="L1168">
        <v>0</v>
      </c>
      <c r="N1168">
        <v>0</v>
      </c>
      <c r="P1168">
        <v>0</v>
      </c>
      <c r="R1168">
        <v>0</v>
      </c>
      <c r="T1168">
        <v>106852</v>
      </c>
      <c r="V1168">
        <v>232315</v>
      </c>
      <c r="X1168">
        <v>219516</v>
      </c>
      <c r="Z1168">
        <v>12799</v>
      </c>
    </row>
    <row r="1169" spans="2:26" hidden="1" x14ac:dyDescent="0.35">
      <c r="B1169" t="s">
        <v>70</v>
      </c>
      <c r="C1169" t="s">
        <v>71</v>
      </c>
      <c r="D1169" s="1">
        <v>43070</v>
      </c>
      <c r="E1169" t="s">
        <v>34</v>
      </c>
      <c r="F1169" t="s">
        <v>33</v>
      </c>
      <c r="G1169" t="s">
        <v>34</v>
      </c>
      <c r="H1169">
        <v>0</v>
      </c>
      <c r="J1169">
        <v>0</v>
      </c>
      <c r="L1169">
        <v>0</v>
      </c>
      <c r="N1169">
        <v>0</v>
      </c>
      <c r="P1169">
        <v>0</v>
      </c>
      <c r="R1169">
        <v>0</v>
      </c>
      <c r="T1169">
        <v>106852</v>
      </c>
      <c r="V1169">
        <v>232315</v>
      </c>
      <c r="X1169">
        <v>219516</v>
      </c>
      <c r="Z1169">
        <v>12799</v>
      </c>
    </row>
    <row r="1170" spans="2:26" hidden="1" x14ac:dyDescent="0.35">
      <c r="B1170" t="s">
        <v>70</v>
      </c>
      <c r="C1170" t="s">
        <v>71</v>
      </c>
      <c r="D1170" s="1">
        <v>43101</v>
      </c>
      <c r="E1170" t="s">
        <v>34</v>
      </c>
      <c r="F1170" t="s">
        <v>33</v>
      </c>
      <c r="G1170" t="s">
        <v>34</v>
      </c>
      <c r="H1170">
        <v>3370</v>
      </c>
      <c r="J1170">
        <v>0</v>
      </c>
      <c r="L1170">
        <v>3370</v>
      </c>
      <c r="N1170">
        <v>4994</v>
      </c>
      <c r="P1170">
        <v>716</v>
      </c>
      <c r="R1170">
        <v>5710</v>
      </c>
      <c r="T1170">
        <v>106567</v>
      </c>
      <c r="V1170">
        <v>232016</v>
      </c>
      <c r="X1170">
        <v>219263</v>
      </c>
      <c r="Z1170">
        <v>12753</v>
      </c>
    </row>
    <row r="1171" spans="2:26" hidden="1" x14ac:dyDescent="0.35">
      <c r="B1171" t="s">
        <v>70</v>
      </c>
      <c r="C1171" t="s">
        <v>71</v>
      </c>
      <c r="D1171" s="1">
        <v>43101</v>
      </c>
      <c r="E1171" t="s">
        <v>34</v>
      </c>
      <c r="F1171" t="s">
        <v>35</v>
      </c>
      <c r="G1171" t="s">
        <v>32</v>
      </c>
      <c r="H1171">
        <v>3370</v>
      </c>
      <c r="J1171">
        <v>0</v>
      </c>
      <c r="L1171">
        <v>3370</v>
      </c>
      <c r="N1171">
        <v>4994</v>
      </c>
      <c r="P1171">
        <v>716</v>
      </c>
      <c r="R1171">
        <v>5710</v>
      </c>
      <c r="T1171">
        <v>106567</v>
      </c>
      <c r="V1171">
        <v>232016</v>
      </c>
      <c r="X1171">
        <v>219263</v>
      </c>
      <c r="Z1171">
        <v>12753</v>
      </c>
    </row>
    <row r="1172" spans="2:26" hidden="1" x14ac:dyDescent="0.35">
      <c r="B1172" t="s">
        <v>70</v>
      </c>
      <c r="C1172" t="s">
        <v>71</v>
      </c>
      <c r="D1172" s="1">
        <v>43132</v>
      </c>
      <c r="E1172" t="s">
        <v>34</v>
      </c>
      <c r="F1172" t="s">
        <v>35</v>
      </c>
      <c r="G1172" t="s">
        <v>32</v>
      </c>
      <c r="H1172">
        <v>2828</v>
      </c>
      <c r="J1172">
        <v>0</v>
      </c>
      <c r="L1172">
        <v>2828</v>
      </c>
      <c r="N1172">
        <v>4753</v>
      </c>
      <c r="P1172">
        <v>715</v>
      </c>
      <c r="R1172">
        <v>5468</v>
      </c>
      <c r="T1172">
        <v>106442</v>
      </c>
      <c r="V1172">
        <v>231967</v>
      </c>
      <c r="X1172">
        <v>219338</v>
      </c>
      <c r="Z1172">
        <v>12629</v>
      </c>
    </row>
    <row r="1173" spans="2:26" hidden="1" x14ac:dyDescent="0.35">
      <c r="B1173" t="s">
        <v>70</v>
      </c>
      <c r="C1173" t="s">
        <v>71</v>
      </c>
      <c r="D1173" s="1">
        <v>43132</v>
      </c>
      <c r="E1173" t="s">
        <v>34</v>
      </c>
      <c r="F1173" t="s">
        <v>33</v>
      </c>
      <c r="G1173" t="s">
        <v>34</v>
      </c>
      <c r="H1173">
        <v>2828</v>
      </c>
      <c r="J1173">
        <v>0</v>
      </c>
      <c r="L1173">
        <v>2828</v>
      </c>
      <c r="N1173">
        <v>4753</v>
      </c>
      <c r="P1173">
        <v>715</v>
      </c>
      <c r="R1173">
        <v>5468</v>
      </c>
      <c r="T1173">
        <v>106442</v>
      </c>
      <c r="V1173">
        <v>231967</v>
      </c>
      <c r="X1173">
        <v>219338</v>
      </c>
      <c r="Z1173">
        <v>12629</v>
      </c>
    </row>
    <row r="1174" spans="2:26" hidden="1" x14ac:dyDescent="0.35">
      <c r="B1174" t="s">
        <v>70</v>
      </c>
      <c r="C1174" t="s">
        <v>71</v>
      </c>
      <c r="D1174" s="1">
        <v>43160</v>
      </c>
      <c r="E1174" t="s">
        <v>34</v>
      </c>
      <c r="F1174" t="s">
        <v>33</v>
      </c>
      <c r="G1174" t="s">
        <v>34</v>
      </c>
      <c r="H1174">
        <v>2743</v>
      </c>
      <c r="J1174">
        <v>0</v>
      </c>
      <c r="L1174">
        <v>2743</v>
      </c>
      <c r="N1174">
        <v>4844</v>
      </c>
      <c r="P1174">
        <v>778</v>
      </c>
      <c r="R1174">
        <v>5622</v>
      </c>
      <c r="T1174">
        <v>105972</v>
      </c>
      <c r="V1174">
        <v>231282</v>
      </c>
      <c r="X1174">
        <v>218785</v>
      </c>
      <c r="Z1174">
        <v>12497</v>
      </c>
    </row>
    <row r="1175" spans="2:26" hidden="1" x14ac:dyDescent="0.35">
      <c r="B1175" t="s">
        <v>70</v>
      </c>
      <c r="C1175" t="s">
        <v>71</v>
      </c>
      <c r="D1175" s="1">
        <v>43160</v>
      </c>
      <c r="E1175" t="s">
        <v>34</v>
      </c>
      <c r="F1175" t="s">
        <v>35</v>
      </c>
      <c r="G1175" t="s">
        <v>32</v>
      </c>
      <c r="H1175">
        <v>2743</v>
      </c>
      <c r="J1175">
        <v>0</v>
      </c>
      <c r="L1175">
        <v>2743</v>
      </c>
      <c r="N1175">
        <v>4844</v>
      </c>
      <c r="P1175">
        <v>778</v>
      </c>
      <c r="R1175">
        <v>5622</v>
      </c>
      <c r="T1175">
        <v>105972</v>
      </c>
      <c r="V1175">
        <v>231282</v>
      </c>
      <c r="X1175">
        <v>218785</v>
      </c>
      <c r="Z1175">
        <v>12497</v>
      </c>
    </row>
    <row r="1176" spans="2:26" hidden="1" x14ac:dyDescent="0.35">
      <c r="B1176" t="s">
        <v>70</v>
      </c>
      <c r="C1176" t="s">
        <v>71</v>
      </c>
      <c r="D1176" s="1">
        <v>43191</v>
      </c>
      <c r="E1176" t="s">
        <v>34</v>
      </c>
      <c r="F1176" t="s">
        <v>35</v>
      </c>
      <c r="G1176" t="s">
        <v>32</v>
      </c>
      <c r="H1176">
        <v>2920</v>
      </c>
      <c r="J1176">
        <v>0</v>
      </c>
      <c r="L1176">
        <v>2920</v>
      </c>
      <c r="N1176">
        <v>4961</v>
      </c>
      <c r="P1176">
        <v>765</v>
      </c>
      <c r="R1176">
        <v>5726</v>
      </c>
      <c r="T1176">
        <v>105552</v>
      </c>
      <c r="V1176">
        <v>230656</v>
      </c>
      <c r="X1176">
        <v>218347</v>
      </c>
      <c r="Z1176">
        <v>12309</v>
      </c>
    </row>
    <row r="1177" spans="2:26" hidden="1" x14ac:dyDescent="0.35">
      <c r="B1177" t="s">
        <v>70</v>
      </c>
      <c r="C1177" t="s">
        <v>71</v>
      </c>
      <c r="D1177" s="1">
        <v>43191</v>
      </c>
      <c r="E1177" t="s">
        <v>34</v>
      </c>
      <c r="F1177" t="s">
        <v>33</v>
      </c>
      <c r="G1177" t="s">
        <v>34</v>
      </c>
      <c r="H1177">
        <v>2920</v>
      </c>
      <c r="J1177">
        <v>0</v>
      </c>
      <c r="L1177">
        <v>2920</v>
      </c>
      <c r="N1177">
        <v>4961</v>
      </c>
      <c r="P1177">
        <v>765</v>
      </c>
      <c r="R1177">
        <v>5726</v>
      </c>
      <c r="T1177">
        <v>105552</v>
      </c>
      <c r="V1177">
        <v>230656</v>
      </c>
      <c r="X1177">
        <v>218347</v>
      </c>
      <c r="Z1177">
        <v>12309</v>
      </c>
    </row>
    <row r="1178" spans="2:26" hidden="1" x14ac:dyDescent="0.35">
      <c r="B1178" t="s">
        <v>70</v>
      </c>
      <c r="C1178" t="s">
        <v>71</v>
      </c>
      <c r="D1178" s="1">
        <v>43221</v>
      </c>
      <c r="E1178" t="s">
        <v>34</v>
      </c>
      <c r="F1178" t="s">
        <v>35</v>
      </c>
      <c r="G1178" t="s">
        <v>32</v>
      </c>
      <c r="H1178">
        <v>2802</v>
      </c>
      <c r="J1178">
        <v>0</v>
      </c>
      <c r="L1178">
        <v>2802</v>
      </c>
      <c r="N1178">
        <v>5018</v>
      </c>
      <c r="P1178">
        <v>687</v>
      </c>
      <c r="R1178">
        <v>5705</v>
      </c>
      <c r="T1178">
        <v>105407</v>
      </c>
      <c r="V1178">
        <v>230525</v>
      </c>
      <c r="X1178">
        <v>218247</v>
      </c>
      <c r="Z1178">
        <v>12278</v>
      </c>
    </row>
    <row r="1179" spans="2:26" hidden="1" x14ac:dyDescent="0.35">
      <c r="B1179" t="s">
        <v>70</v>
      </c>
      <c r="C1179" t="s">
        <v>71</v>
      </c>
      <c r="D1179" s="1">
        <v>43221</v>
      </c>
      <c r="E1179" t="s">
        <v>34</v>
      </c>
      <c r="F1179" t="s">
        <v>33</v>
      </c>
      <c r="G1179" t="s">
        <v>34</v>
      </c>
      <c r="H1179">
        <v>2802</v>
      </c>
      <c r="J1179">
        <v>0</v>
      </c>
      <c r="L1179">
        <v>2802</v>
      </c>
      <c r="N1179">
        <v>5018</v>
      </c>
      <c r="P1179">
        <v>687</v>
      </c>
      <c r="R1179">
        <v>5705</v>
      </c>
      <c r="T1179">
        <v>105407</v>
      </c>
      <c r="V1179">
        <v>230525</v>
      </c>
      <c r="X1179">
        <v>218247</v>
      </c>
      <c r="Z1179">
        <v>12278</v>
      </c>
    </row>
    <row r="1180" spans="2:26" hidden="1" x14ac:dyDescent="0.35">
      <c r="B1180" t="s">
        <v>70</v>
      </c>
      <c r="C1180" t="s">
        <v>71</v>
      </c>
      <c r="D1180" s="1">
        <v>43252</v>
      </c>
      <c r="E1180" t="s">
        <v>34</v>
      </c>
      <c r="F1180" t="s">
        <v>35</v>
      </c>
      <c r="G1180" t="s">
        <v>32</v>
      </c>
      <c r="H1180">
        <v>2713</v>
      </c>
      <c r="J1180">
        <v>0</v>
      </c>
      <c r="L1180">
        <v>2713</v>
      </c>
      <c r="N1180">
        <v>4819</v>
      </c>
      <c r="P1180">
        <v>705</v>
      </c>
      <c r="R1180">
        <v>5524</v>
      </c>
      <c r="T1180">
        <v>105429</v>
      </c>
      <c r="V1180">
        <v>230590</v>
      </c>
      <c r="X1180">
        <v>218248</v>
      </c>
      <c r="Z1180">
        <v>12342</v>
      </c>
    </row>
    <row r="1181" spans="2:26" hidden="1" x14ac:dyDescent="0.35">
      <c r="B1181" t="s">
        <v>70</v>
      </c>
      <c r="C1181" t="s">
        <v>71</v>
      </c>
      <c r="D1181" s="1">
        <v>43252</v>
      </c>
      <c r="E1181" t="s">
        <v>34</v>
      </c>
      <c r="F1181" t="s">
        <v>33</v>
      </c>
      <c r="G1181" t="s">
        <v>34</v>
      </c>
      <c r="H1181">
        <v>2713</v>
      </c>
      <c r="J1181">
        <v>0</v>
      </c>
      <c r="L1181">
        <v>2713</v>
      </c>
      <c r="N1181">
        <v>4819</v>
      </c>
      <c r="P1181">
        <v>705</v>
      </c>
      <c r="R1181">
        <v>5524</v>
      </c>
      <c r="T1181">
        <v>105429</v>
      </c>
      <c r="V1181">
        <v>230590</v>
      </c>
      <c r="X1181">
        <v>218248</v>
      </c>
      <c r="Z1181">
        <v>12342</v>
      </c>
    </row>
    <row r="1182" spans="2:26" hidden="1" x14ac:dyDescent="0.35">
      <c r="B1182" t="s">
        <v>70</v>
      </c>
      <c r="C1182" t="s">
        <v>71</v>
      </c>
      <c r="D1182" s="1">
        <v>43282</v>
      </c>
      <c r="E1182" t="s">
        <v>34</v>
      </c>
      <c r="F1182" t="s">
        <v>35</v>
      </c>
      <c r="G1182" t="s">
        <v>32</v>
      </c>
      <c r="H1182">
        <v>2900</v>
      </c>
      <c r="J1182">
        <v>0</v>
      </c>
      <c r="L1182">
        <v>2900</v>
      </c>
      <c r="N1182">
        <v>5079</v>
      </c>
      <c r="P1182">
        <v>756</v>
      </c>
      <c r="R1182">
        <v>5835</v>
      </c>
      <c r="T1182">
        <v>105633</v>
      </c>
      <c r="V1182">
        <v>231090</v>
      </c>
      <c r="X1182">
        <v>218692</v>
      </c>
      <c r="Z1182">
        <v>12398</v>
      </c>
    </row>
    <row r="1183" spans="2:26" hidden="1" x14ac:dyDescent="0.35">
      <c r="B1183" t="s">
        <v>70</v>
      </c>
      <c r="C1183" t="s">
        <v>71</v>
      </c>
      <c r="D1183" s="1">
        <v>43282</v>
      </c>
      <c r="E1183" t="s">
        <v>34</v>
      </c>
      <c r="F1183" t="s">
        <v>33</v>
      </c>
      <c r="G1183" t="s">
        <v>34</v>
      </c>
      <c r="H1183">
        <v>2900</v>
      </c>
      <c r="J1183">
        <v>0</v>
      </c>
      <c r="L1183">
        <v>2900</v>
      </c>
      <c r="N1183">
        <v>5079</v>
      </c>
      <c r="P1183">
        <v>756</v>
      </c>
      <c r="R1183">
        <v>5835</v>
      </c>
      <c r="T1183">
        <v>105633</v>
      </c>
      <c r="V1183">
        <v>231090</v>
      </c>
      <c r="X1183">
        <v>218692</v>
      </c>
      <c r="Z1183">
        <v>12398</v>
      </c>
    </row>
    <row r="1184" spans="2:26" hidden="1" x14ac:dyDescent="0.35">
      <c r="B1184" t="s">
        <v>70</v>
      </c>
      <c r="C1184" t="s">
        <v>71</v>
      </c>
      <c r="D1184" s="1">
        <v>43313</v>
      </c>
      <c r="E1184" t="s">
        <v>34</v>
      </c>
      <c r="F1184" t="s">
        <v>35</v>
      </c>
      <c r="G1184" t="s">
        <v>32</v>
      </c>
      <c r="H1184">
        <v>3116</v>
      </c>
      <c r="J1184">
        <v>0</v>
      </c>
      <c r="L1184">
        <v>3116</v>
      </c>
      <c r="N1184">
        <v>5425</v>
      </c>
      <c r="P1184">
        <v>761</v>
      </c>
      <c r="R1184">
        <v>6186</v>
      </c>
      <c r="T1184">
        <v>106178</v>
      </c>
      <c r="V1184">
        <v>231919</v>
      </c>
      <c r="X1184">
        <v>219431</v>
      </c>
      <c r="Z1184">
        <v>12488</v>
      </c>
    </row>
    <row r="1185" spans="2:26" hidden="1" x14ac:dyDescent="0.35">
      <c r="B1185" t="s">
        <v>70</v>
      </c>
      <c r="C1185" t="s">
        <v>71</v>
      </c>
      <c r="D1185" s="1">
        <v>43313</v>
      </c>
      <c r="E1185" t="s">
        <v>34</v>
      </c>
      <c r="F1185" t="s">
        <v>33</v>
      </c>
      <c r="G1185" t="s">
        <v>34</v>
      </c>
      <c r="H1185">
        <v>3116</v>
      </c>
      <c r="J1185">
        <v>0</v>
      </c>
      <c r="L1185">
        <v>3116</v>
      </c>
      <c r="N1185">
        <v>5425</v>
      </c>
      <c r="P1185">
        <v>761</v>
      </c>
      <c r="R1185">
        <v>6186</v>
      </c>
      <c r="T1185">
        <v>106178</v>
      </c>
      <c r="V1185">
        <v>231919</v>
      </c>
      <c r="X1185">
        <v>219431</v>
      </c>
      <c r="Z1185">
        <v>12488</v>
      </c>
    </row>
    <row r="1186" spans="2:26" hidden="1" x14ac:dyDescent="0.35">
      <c r="B1186" t="s">
        <v>70</v>
      </c>
      <c r="C1186" t="s">
        <v>71</v>
      </c>
      <c r="D1186" s="1">
        <v>43344</v>
      </c>
      <c r="E1186" t="s">
        <v>34</v>
      </c>
      <c r="F1186" t="s">
        <v>35</v>
      </c>
      <c r="G1186" t="s">
        <v>32</v>
      </c>
      <c r="H1186">
        <v>2774</v>
      </c>
      <c r="J1186">
        <v>0</v>
      </c>
      <c r="L1186">
        <v>2774</v>
      </c>
      <c r="N1186">
        <v>4970</v>
      </c>
      <c r="P1186">
        <v>842</v>
      </c>
      <c r="R1186">
        <v>5812</v>
      </c>
      <c r="T1186">
        <v>106201</v>
      </c>
      <c r="V1186">
        <v>231952</v>
      </c>
      <c r="X1186">
        <v>219469</v>
      </c>
      <c r="Z1186">
        <v>12483</v>
      </c>
    </row>
    <row r="1187" spans="2:26" hidden="1" x14ac:dyDescent="0.35">
      <c r="B1187" t="s">
        <v>70</v>
      </c>
      <c r="C1187" t="s">
        <v>71</v>
      </c>
      <c r="D1187" s="1">
        <v>43344</v>
      </c>
      <c r="E1187" t="s">
        <v>34</v>
      </c>
      <c r="F1187" t="s">
        <v>33</v>
      </c>
      <c r="G1187" t="s">
        <v>34</v>
      </c>
      <c r="H1187">
        <v>2774</v>
      </c>
      <c r="J1187">
        <v>0</v>
      </c>
      <c r="L1187">
        <v>2774</v>
      </c>
      <c r="N1187">
        <v>4970</v>
      </c>
      <c r="P1187">
        <v>842</v>
      </c>
      <c r="R1187">
        <v>5812</v>
      </c>
      <c r="T1187">
        <v>106201</v>
      </c>
      <c r="V1187">
        <v>231952</v>
      </c>
      <c r="X1187">
        <v>219469</v>
      </c>
      <c r="Z1187">
        <v>12483</v>
      </c>
    </row>
    <row r="1188" spans="2:26" hidden="1" x14ac:dyDescent="0.35">
      <c r="B1188" t="s">
        <v>70</v>
      </c>
      <c r="C1188" t="s">
        <v>71</v>
      </c>
      <c r="D1188" s="1">
        <v>43374</v>
      </c>
      <c r="E1188" t="s">
        <v>34</v>
      </c>
      <c r="F1188" t="s">
        <v>33</v>
      </c>
      <c r="G1188" t="s">
        <v>34</v>
      </c>
      <c r="H1188">
        <v>3243</v>
      </c>
      <c r="J1188">
        <v>0</v>
      </c>
      <c r="L1188">
        <v>3243</v>
      </c>
      <c r="N1188">
        <v>5206</v>
      </c>
      <c r="P1188">
        <v>860</v>
      </c>
      <c r="R1188">
        <v>6066</v>
      </c>
      <c r="T1188">
        <v>106313</v>
      </c>
      <c r="V1188">
        <v>232137</v>
      </c>
      <c r="X1188">
        <v>219483</v>
      </c>
      <c r="Z1188">
        <v>12654</v>
      </c>
    </row>
    <row r="1189" spans="2:26" hidden="1" x14ac:dyDescent="0.35">
      <c r="B1189" t="s">
        <v>70</v>
      </c>
      <c r="C1189" t="s">
        <v>71</v>
      </c>
      <c r="D1189" s="1">
        <v>43374</v>
      </c>
      <c r="E1189" t="s">
        <v>34</v>
      </c>
      <c r="F1189" t="s">
        <v>35</v>
      </c>
      <c r="G1189" t="s">
        <v>32</v>
      </c>
      <c r="H1189">
        <v>3243</v>
      </c>
      <c r="J1189">
        <v>0</v>
      </c>
      <c r="L1189">
        <v>3243</v>
      </c>
      <c r="N1189">
        <v>5206</v>
      </c>
      <c r="P1189">
        <v>860</v>
      </c>
      <c r="R1189">
        <v>6066</v>
      </c>
      <c r="T1189">
        <v>106313</v>
      </c>
      <c r="V1189">
        <v>232137</v>
      </c>
      <c r="X1189">
        <v>219483</v>
      </c>
      <c r="Z1189">
        <v>12654</v>
      </c>
    </row>
    <row r="1190" spans="2:26" hidden="1" x14ac:dyDescent="0.35">
      <c r="B1190" t="s">
        <v>70</v>
      </c>
      <c r="C1190" t="s">
        <v>71</v>
      </c>
      <c r="D1190" s="1">
        <v>43405</v>
      </c>
      <c r="E1190" t="s">
        <v>34</v>
      </c>
      <c r="F1190" t="s">
        <v>35</v>
      </c>
      <c r="G1190" t="s">
        <v>32</v>
      </c>
      <c r="H1190">
        <v>4659</v>
      </c>
      <c r="J1190">
        <v>0</v>
      </c>
      <c r="L1190">
        <v>4659</v>
      </c>
      <c r="N1190">
        <v>4808</v>
      </c>
      <c r="P1190">
        <v>828</v>
      </c>
      <c r="R1190">
        <v>5636</v>
      </c>
      <c r="T1190">
        <v>106203</v>
      </c>
      <c r="V1190">
        <v>232123</v>
      </c>
      <c r="X1190">
        <v>219376</v>
      </c>
      <c r="Z1190">
        <v>12747</v>
      </c>
    </row>
    <row r="1191" spans="2:26" hidden="1" x14ac:dyDescent="0.35">
      <c r="B1191" t="s">
        <v>70</v>
      </c>
      <c r="C1191" t="s">
        <v>71</v>
      </c>
      <c r="D1191" s="1">
        <v>43405</v>
      </c>
      <c r="E1191" t="s">
        <v>34</v>
      </c>
      <c r="F1191" t="s">
        <v>33</v>
      </c>
      <c r="G1191" t="s">
        <v>34</v>
      </c>
      <c r="H1191">
        <v>4659</v>
      </c>
      <c r="J1191">
        <v>0</v>
      </c>
      <c r="L1191">
        <v>4659</v>
      </c>
      <c r="N1191">
        <v>4808</v>
      </c>
      <c r="P1191">
        <v>828</v>
      </c>
      <c r="R1191">
        <v>5636</v>
      </c>
      <c r="T1191">
        <v>106203</v>
      </c>
      <c r="V1191">
        <v>232123</v>
      </c>
      <c r="X1191">
        <v>219376</v>
      </c>
      <c r="Z1191">
        <v>12747</v>
      </c>
    </row>
    <row r="1192" spans="2:26" hidden="1" x14ac:dyDescent="0.35">
      <c r="B1192" t="s">
        <v>70</v>
      </c>
      <c r="C1192" t="s">
        <v>71</v>
      </c>
      <c r="D1192" s="1">
        <v>43435</v>
      </c>
      <c r="E1192" t="s">
        <v>34</v>
      </c>
      <c r="F1192" t="s">
        <v>35</v>
      </c>
      <c r="G1192" t="s">
        <v>32</v>
      </c>
      <c r="H1192">
        <v>4832</v>
      </c>
      <c r="J1192">
        <v>0</v>
      </c>
      <c r="L1192">
        <v>4832</v>
      </c>
      <c r="N1192">
        <v>4756</v>
      </c>
      <c r="P1192">
        <v>715</v>
      </c>
      <c r="R1192">
        <v>5471</v>
      </c>
      <c r="T1192">
        <v>106479</v>
      </c>
      <c r="V1192">
        <v>232712</v>
      </c>
      <c r="X1192">
        <v>219901</v>
      </c>
      <c r="Z1192">
        <v>12811</v>
      </c>
    </row>
    <row r="1193" spans="2:26" hidden="1" x14ac:dyDescent="0.35">
      <c r="B1193" t="s">
        <v>70</v>
      </c>
      <c r="C1193" t="s">
        <v>71</v>
      </c>
      <c r="D1193" s="1">
        <v>43435</v>
      </c>
      <c r="E1193" t="s">
        <v>34</v>
      </c>
      <c r="F1193" t="s">
        <v>33</v>
      </c>
      <c r="G1193" t="s">
        <v>34</v>
      </c>
      <c r="H1193">
        <v>4832</v>
      </c>
      <c r="J1193">
        <v>0</v>
      </c>
      <c r="L1193">
        <v>4832</v>
      </c>
      <c r="N1193">
        <v>4756</v>
      </c>
      <c r="P1193">
        <v>715</v>
      </c>
      <c r="R1193">
        <v>5471</v>
      </c>
      <c r="T1193">
        <v>106479</v>
      </c>
      <c r="V1193">
        <v>232712</v>
      </c>
      <c r="X1193">
        <v>219901</v>
      </c>
      <c r="Z1193">
        <v>12811</v>
      </c>
    </row>
    <row r="1194" spans="2:26" hidden="1" x14ac:dyDescent="0.35">
      <c r="B1194" t="s">
        <v>70</v>
      </c>
      <c r="C1194" t="s">
        <v>71</v>
      </c>
      <c r="D1194" s="1">
        <v>43466</v>
      </c>
      <c r="E1194" t="s">
        <v>34</v>
      </c>
      <c r="F1194" t="s">
        <v>35</v>
      </c>
      <c r="G1194" t="s">
        <v>32</v>
      </c>
      <c r="H1194">
        <v>3059</v>
      </c>
      <c r="J1194">
        <v>0</v>
      </c>
      <c r="L1194">
        <v>3059</v>
      </c>
      <c r="N1194">
        <v>5078</v>
      </c>
      <c r="P1194">
        <v>701</v>
      </c>
      <c r="R1194">
        <v>5779</v>
      </c>
      <c r="T1194">
        <v>106450</v>
      </c>
      <c r="V1194">
        <v>232614</v>
      </c>
      <c r="X1194">
        <v>219799</v>
      </c>
      <c r="Z1194">
        <v>12815</v>
      </c>
    </row>
    <row r="1195" spans="2:26" hidden="1" x14ac:dyDescent="0.35">
      <c r="B1195" t="s">
        <v>70</v>
      </c>
      <c r="C1195" t="s">
        <v>71</v>
      </c>
      <c r="D1195" s="1">
        <v>43466</v>
      </c>
      <c r="E1195" t="s">
        <v>34</v>
      </c>
      <c r="F1195" t="s">
        <v>33</v>
      </c>
      <c r="G1195" t="s">
        <v>34</v>
      </c>
      <c r="H1195">
        <v>3059</v>
      </c>
      <c r="J1195">
        <v>0</v>
      </c>
      <c r="L1195">
        <v>3059</v>
      </c>
      <c r="N1195">
        <v>5078</v>
      </c>
      <c r="P1195">
        <v>701</v>
      </c>
      <c r="R1195">
        <v>5779</v>
      </c>
      <c r="T1195">
        <v>106450</v>
      </c>
      <c r="V1195">
        <v>232614</v>
      </c>
      <c r="X1195">
        <v>219799</v>
      </c>
      <c r="Z1195">
        <v>12815</v>
      </c>
    </row>
    <row r="1196" spans="2:26" hidden="1" x14ac:dyDescent="0.35">
      <c r="B1196" t="s">
        <v>70</v>
      </c>
      <c r="C1196" t="s">
        <v>71</v>
      </c>
      <c r="D1196" s="1">
        <v>43497</v>
      </c>
      <c r="E1196" t="s">
        <v>34</v>
      </c>
      <c r="F1196" t="s">
        <v>35</v>
      </c>
      <c r="G1196" t="s">
        <v>32</v>
      </c>
      <c r="H1196">
        <v>2606</v>
      </c>
      <c r="J1196">
        <v>0</v>
      </c>
      <c r="L1196">
        <v>2606</v>
      </c>
      <c r="N1196">
        <v>4381</v>
      </c>
      <c r="P1196">
        <v>659</v>
      </c>
      <c r="R1196">
        <v>5040</v>
      </c>
      <c r="T1196">
        <v>106426</v>
      </c>
      <c r="V1196">
        <v>232772</v>
      </c>
      <c r="X1196">
        <v>219953</v>
      </c>
      <c r="Z1196">
        <v>12819</v>
      </c>
    </row>
    <row r="1197" spans="2:26" hidden="1" x14ac:dyDescent="0.35">
      <c r="B1197" t="s">
        <v>70</v>
      </c>
      <c r="C1197" t="s">
        <v>71</v>
      </c>
      <c r="D1197" s="1">
        <v>43497</v>
      </c>
      <c r="E1197" t="s">
        <v>34</v>
      </c>
      <c r="F1197" t="s">
        <v>33</v>
      </c>
      <c r="G1197" t="s">
        <v>34</v>
      </c>
      <c r="H1197">
        <v>2606</v>
      </c>
      <c r="J1197">
        <v>0</v>
      </c>
      <c r="L1197">
        <v>2606</v>
      </c>
      <c r="N1197">
        <v>4381</v>
      </c>
      <c r="P1197">
        <v>659</v>
      </c>
      <c r="R1197">
        <v>5040</v>
      </c>
      <c r="T1197">
        <v>106426</v>
      </c>
      <c r="V1197">
        <v>232772</v>
      </c>
      <c r="X1197">
        <v>219953</v>
      </c>
      <c r="Z1197">
        <v>12819</v>
      </c>
    </row>
    <row r="1198" spans="2:26" hidden="1" x14ac:dyDescent="0.35">
      <c r="B1198" t="s">
        <v>70</v>
      </c>
      <c r="C1198" t="s">
        <v>71</v>
      </c>
      <c r="D1198" s="1">
        <v>43525</v>
      </c>
      <c r="E1198" t="s">
        <v>34</v>
      </c>
      <c r="F1198" t="s">
        <v>35</v>
      </c>
      <c r="G1198" t="s">
        <v>32</v>
      </c>
      <c r="H1198">
        <v>2847</v>
      </c>
      <c r="J1198">
        <v>0</v>
      </c>
      <c r="L1198">
        <v>2847</v>
      </c>
      <c r="N1198">
        <v>4763</v>
      </c>
      <c r="P1198">
        <v>754</v>
      </c>
      <c r="R1198">
        <v>5517</v>
      </c>
      <c r="T1198">
        <v>106192</v>
      </c>
      <c r="V1198">
        <v>232357</v>
      </c>
      <c r="X1198">
        <v>219546</v>
      </c>
      <c r="Z1198">
        <v>12811</v>
      </c>
    </row>
    <row r="1199" spans="2:26" hidden="1" x14ac:dyDescent="0.35">
      <c r="B1199" t="s">
        <v>70</v>
      </c>
      <c r="C1199" t="s">
        <v>71</v>
      </c>
      <c r="D1199" s="1">
        <v>43525</v>
      </c>
      <c r="E1199" t="s">
        <v>34</v>
      </c>
      <c r="F1199" t="s">
        <v>33</v>
      </c>
      <c r="G1199" t="s">
        <v>34</v>
      </c>
      <c r="H1199">
        <v>2847</v>
      </c>
      <c r="J1199">
        <v>0</v>
      </c>
      <c r="L1199">
        <v>2847</v>
      </c>
      <c r="N1199">
        <v>4763</v>
      </c>
      <c r="P1199">
        <v>754</v>
      </c>
      <c r="R1199">
        <v>5517</v>
      </c>
      <c r="T1199">
        <v>106192</v>
      </c>
      <c r="V1199">
        <v>232357</v>
      </c>
      <c r="X1199">
        <v>219546</v>
      </c>
      <c r="Z1199">
        <v>12811</v>
      </c>
    </row>
    <row r="1200" spans="2:26" hidden="1" x14ac:dyDescent="0.35">
      <c r="B1200" t="s">
        <v>70</v>
      </c>
      <c r="C1200" t="s">
        <v>71</v>
      </c>
      <c r="D1200" s="1">
        <v>43556</v>
      </c>
      <c r="E1200" t="s">
        <v>34</v>
      </c>
      <c r="F1200" t="s">
        <v>35</v>
      </c>
      <c r="G1200" t="s">
        <v>32</v>
      </c>
      <c r="H1200">
        <v>2756</v>
      </c>
      <c r="J1200">
        <v>0</v>
      </c>
      <c r="L1200">
        <v>2756</v>
      </c>
      <c r="N1200">
        <v>5075</v>
      </c>
      <c r="P1200">
        <v>746</v>
      </c>
      <c r="R1200">
        <v>5821</v>
      </c>
      <c r="T1200">
        <v>105773</v>
      </c>
      <c r="V1200">
        <v>231788</v>
      </c>
      <c r="X1200">
        <v>219284</v>
      </c>
      <c r="Z1200">
        <v>12504</v>
      </c>
    </row>
    <row r="1201" spans="2:26" hidden="1" x14ac:dyDescent="0.35">
      <c r="B1201" t="s">
        <v>70</v>
      </c>
      <c r="C1201" t="s">
        <v>71</v>
      </c>
      <c r="D1201" s="1">
        <v>43556</v>
      </c>
      <c r="E1201" t="s">
        <v>34</v>
      </c>
      <c r="F1201" t="s">
        <v>33</v>
      </c>
      <c r="G1201" t="s">
        <v>34</v>
      </c>
      <c r="H1201">
        <v>2756</v>
      </c>
      <c r="J1201">
        <v>0</v>
      </c>
      <c r="L1201">
        <v>2756</v>
      </c>
      <c r="N1201">
        <v>5075</v>
      </c>
      <c r="P1201">
        <v>746</v>
      </c>
      <c r="R1201">
        <v>5821</v>
      </c>
      <c r="T1201">
        <v>105773</v>
      </c>
      <c r="V1201">
        <v>231788</v>
      </c>
      <c r="X1201">
        <v>219284</v>
      </c>
      <c r="Z1201">
        <v>12504</v>
      </c>
    </row>
    <row r="1202" spans="2:26" hidden="1" x14ac:dyDescent="0.35">
      <c r="B1202" t="s">
        <v>70</v>
      </c>
      <c r="C1202" t="s">
        <v>71</v>
      </c>
      <c r="D1202" s="1">
        <v>43586</v>
      </c>
      <c r="E1202" t="s">
        <v>34</v>
      </c>
      <c r="F1202" t="s">
        <v>33</v>
      </c>
      <c r="G1202" t="s">
        <v>34</v>
      </c>
      <c r="H1202">
        <v>2733</v>
      </c>
      <c r="J1202">
        <v>0</v>
      </c>
      <c r="L1202">
        <v>2733</v>
      </c>
      <c r="N1202">
        <v>4799</v>
      </c>
      <c r="P1202">
        <v>696</v>
      </c>
      <c r="R1202">
        <v>5495</v>
      </c>
      <c r="T1202">
        <v>105635</v>
      </c>
      <c r="V1202">
        <v>231598</v>
      </c>
      <c r="X1202">
        <v>219090</v>
      </c>
      <c r="Z1202">
        <v>12508</v>
      </c>
    </row>
    <row r="1203" spans="2:26" hidden="1" x14ac:dyDescent="0.35">
      <c r="B1203" t="s">
        <v>70</v>
      </c>
      <c r="C1203" t="s">
        <v>71</v>
      </c>
      <c r="D1203" s="1">
        <v>43586</v>
      </c>
      <c r="E1203" t="s">
        <v>34</v>
      </c>
      <c r="F1203" t="s">
        <v>35</v>
      </c>
      <c r="G1203" t="s">
        <v>32</v>
      </c>
      <c r="H1203">
        <v>2733</v>
      </c>
      <c r="J1203">
        <v>0</v>
      </c>
      <c r="L1203">
        <v>2733</v>
      </c>
      <c r="N1203">
        <v>4799</v>
      </c>
      <c r="P1203">
        <v>696</v>
      </c>
      <c r="R1203">
        <v>5495</v>
      </c>
      <c r="T1203">
        <v>105635</v>
      </c>
      <c r="V1203">
        <v>231598</v>
      </c>
      <c r="X1203">
        <v>219090</v>
      </c>
      <c r="Z1203">
        <v>12508</v>
      </c>
    </row>
    <row r="1204" spans="2:26" hidden="1" x14ac:dyDescent="0.35">
      <c r="B1204" t="s">
        <v>70</v>
      </c>
      <c r="C1204" t="s">
        <v>71</v>
      </c>
      <c r="D1204" s="1">
        <v>43617</v>
      </c>
      <c r="E1204" t="s">
        <v>34</v>
      </c>
      <c r="F1204" t="s">
        <v>35</v>
      </c>
      <c r="G1204" t="s">
        <v>32</v>
      </c>
      <c r="H1204">
        <v>2572</v>
      </c>
      <c r="J1204">
        <v>0</v>
      </c>
      <c r="L1204">
        <v>2572</v>
      </c>
      <c r="N1204">
        <v>4626</v>
      </c>
      <c r="P1204">
        <v>746</v>
      </c>
      <c r="R1204">
        <v>5372</v>
      </c>
      <c r="T1204">
        <v>105227</v>
      </c>
      <c r="V1204">
        <v>230930</v>
      </c>
      <c r="X1204">
        <v>218360</v>
      </c>
      <c r="Z1204">
        <v>12570</v>
      </c>
    </row>
    <row r="1205" spans="2:26" hidden="1" x14ac:dyDescent="0.35">
      <c r="B1205" t="s">
        <v>70</v>
      </c>
      <c r="C1205" t="s">
        <v>71</v>
      </c>
      <c r="D1205" s="1">
        <v>43617</v>
      </c>
      <c r="E1205" t="s">
        <v>34</v>
      </c>
      <c r="F1205" t="s">
        <v>33</v>
      </c>
      <c r="G1205" t="s">
        <v>34</v>
      </c>
      <c r="H1205">
        <v>2572</v>
      </c>
      <c r="J1205">
        <v>0</v>
      </c>
      <c r="L1205">
        <v>2572</v>
      </c>
      <c r="N1205">
        <v>4626</v>
      </c>
      <c r="P1205">
        <v>746</v>
      </c>
      <c r="R1205">
        <v>5372</v>
      </c>
      <c r="T1205">
        <v>105227</v>
      </c>
      <c r="V1205">
        <v>230930</v>
      </c>
      <c r="X1205">
        <v>218360</v>
      </c>
      <c r="Z1205">
        <v>12570</v>
      </c>
    </row>
    <row r="1206" spans="2:26" hidden="1" x14ac:dyDescent="0.35">
      <c r="B1206" t="s">
        <v>70</v>
      </c>
      <c r="C1206" t="s">
        <v>71</v>
      </c>
      <c r="D1206" s="1">
        <v>43647</v>
      </c>
      <c r="E1206" t="s">
        <v>34</v>
      </c>
      <c r="F1206" t="s">
        <v>35</v>
      </c>
      <c r="G1206" t="s">
        <v>32</v>
      </c>
      <c r="H1206">
        <v>2928</v>
      </c>
      <c r="J1206">
        <v>0</v>
      </c>
      <c r="L1206">
        <v>2928</v>
      </c>
      <c r="N1206">
        <v>5220</v>
      </c>
      <c r="P1206">
        <v>719</v>
      </c>
      <c r="R1206">
        <v>5939</v>
      </c>
      <c r="T1206">
        <v>105619</v>
      </c>
      <c r="V1206">
        <v>231586</v>
      </c>
      <c r="X1206">
        <v>218940</v>
      </c>
      <c r="Z1206">
        <v>12646</v>
      </c>
    </row>
    <row r="1207" spans="2:26" hidden="1" x14ac:dyDescent="0.35">
      <c r="B1207" t="s">
        <v>70</v>
      </c>
      <c r="C1207" t="s">
        <v>71</v>
      </c>
      <c r="D1207" s="1">
        <v>43647</v>
      </c>
      <c r="E1207" t="s">
        <v>34</v>
      </c>
      <c r="F1207" t="s">
        <v>33</v>
      </c>
      <c r="G1207" t="s">
        <v>34</v>
      </c>
      <c r="H1207">
        <v>2928</v>
      </c>
      <c r="J1207">
        <v>0</v>
      </c>
      <c r="L1207">
        <v>2928</v>
      </c>
      <c r="N1207">
        <v>5220</v>
      </c>
      <c r="P1207">
        <v>719</v>
      </c>
      <c r="R1207">
        <v>5939</v>
      </c>
      <c r="T1207">
        <v>105619</v>
      </c>
      <c r="V1207">
        <v>231586</v>
      </c>
      <c r="X1207">
        <v>218940</v>
      </c>
      <c r="Z1207">
        <v>12646</v>
      </c>
    </row>
    <row r="1208" spans="2:26" hidden="1" x14ac:dyDescent="0.35">
      <c r="B1208" t="s">
        <v>70</v>
      </c>
      <c r="C1208" t="s">
        <v>71</v>
      </c>
      <c r="D1208" s="1">
        <v>43678</v>
      </c>
      <c r="E1208" t="s">
        <v>34</v>
      </c>
      <c r="F1208" t="s">
        <v>35</v>
      </c>
      <c r="G1208" t="s">
        <v>32</v>
      </c>
      <c r="H1208">
        <v>3024</v>
      </c>
      <c r="J1208">
        <v>0</v>
      </c>
      <c r="L1208">
        <v>3024</v>
      </c>
      <c r="N1208">
        <v>5115</v>
      </c>
      <c r="P1208">
        <v>802</v>
      </c>
      <c r="R1208">
        <v>5917</v>
      </c>
      <c r="T1208">
        <v>105795</v>
      </c>
      <c r="V1208">
        <v>231674</v>
      </c>
      <c r="X1208">
        <v>218912</v>
      </c>
      <c r="Z1208">
        <v>12762</v>
      </c>
    </row>
    <row r="1209" spans="2:26" hidden="1" x14ac:dyDescent="0.35">
      <c r="B1209" t="s">
        <v>70</v>
      </c>
      <c r="C1209" t="s">
        <v>71</v>
      </c>
      <c r="D1209" s="1">
        <v>43678</v>
      </c>
      <c r="E1209" t="s">
        <v>34</v>
      </c>
      <c r="F1209" t="s">
        <v>33</v>
      </c>
      <c r="G1209" t="s">
        <v>34</v>
      </c>
      <c r="H1209">
        <v>3024</v>
      </c>
      <c r="J1209">
        <v>0</v>
      </c>
      <c r="L1209">
        <v>3024</v>
      </c>
      <c r="N1209">
        <v>5115</v>
      </c>
      <c r="P1209">
        <v>802</v>
      </c>
      <c r="R1209">
        <v>5917</v>
      </c>
      <c r="T1209">
        <v>105795</v>
      </c>
      <c r="V1209">
        <v>231674</v>
      </c>
      <c r="X1209">
        <v>218912</v>
      </c>
      <c r="Z1209">
        <v>12762</v>
      </c>
    </row>
    <row r="1210" spans="2:26" hidden="1" x14ac:dyDescent="0.35">
      <c r="B1210" t="s">
        <v>70</v>
      </c>
      <c r="C1210" t="s">
        <v>71</v>
      </c>
      <c r="D1210" s="1">
        <v>43709</v>
      </c>
      <c r="E1210" t="s">
        <v>34</v>
      </c>
      <c r="F1210" t="s">
        <v>35</v>
      </c>
      <c r="G1210" t="s">
        <v>32</v>
      </c>
      <c r="H1210">
        <v>2701</v>
      </c>
      <c r="J1210">
        <v>0</v>
      </c>
      <c r="L1210">
        <v>2701</v>
      </c>
      <c r="N1210">
        <v>4865</v>
      </c>
      <c r="P1210">
        <v>807</v>
      </c>
      <c r="R1210">
        <v>5672</v>
      </c>
      <c r="T1210">
        <v>105753</v>
      </c>
      <c r="V1210">
        <v>231251</v>
      </c>
      <c r="X1210">
        <v>218455</v>
      </c>
      <c r="Z1210">
        <v>12796</v>
      </c>
    </row>
    <row r="1211" spans="2:26" hidden="1" x14ac:dyDescent="0.35">
      <c r="B1211" t="s">
        <v>70</v>
      </c>
      <c r="C1211" t="s">
        <v>71</v>
      </c>
      <c r="D1211" s="1">
        <v>43709</v>
      </c>
      <c r="E1211" t="s">
        <v>34</v>
      </c>
      <c r="F1211" t="s">
        <v>33</v>
      </c>
      <c r="G1211" t="s">
        <v>34</v>
      </c>
      <c r="H1211">
        <v>2701</v>
      </c>
      <c r="J1211">
        <v>0</v>
      </c>
      <c r="L1211">
        <v>2701</v>
      </c>
      <c r="N1211">
        <v>4865</v>
      </c>
      <c r="P1211">
        <v>807</v>
      </c>
      <c r="R1211">
        <v>5672</v>
      </c>
      <c r="T1211">
        <v>105753</v>
      </c>
      <c r="V1211">
        <v>231251</v>
      </c>
      <c r="X1211">
        <v>218455</v>
      </c>
      <c r="Z1211">
        <v>12796</v>
      </c>
    </row>
    <row r="1212" spans="2:26" hidden="1" x14ac:dyDescent="0.35">
      <c r="B1212" t="s">
        <v>70</v>
      </c>
      <c r="C1212" t="s">
        <v>71</v>
      </c>
      <c r="D1212" s="1">
        <v>43739</v>
      </c>
      <c r="E1212" t="s">
        <v>34</v>
      </c>
      <c r="F1212" t="s">
        <v>33</v>
      </c>
      <c r="G1212" t="s">
        <v>34</v>
      </c>
      <c r="H1212">
        <v>2955</v>
      </c>
      <c r="J1212">
        <v>0</v>
      </c>
      <c r="L1212">
        <v>2955</v>
      </c>
      <c r="N1212">
        <v>4849</v>
      </c>
      <c r="P1212">
        <v>757</v>
      </c>
      <c r="R1212">
        <v>5606</v>
      </c>
      <c r="T1212">
        <v>105657</v>
      </c>
      <c r="V1212">
        <v>230969</v>
      </c>
      <c r="X1212">
        <v>218123</v>
      </c>
      <c r="Z1212">
        <v>12846</v>
      </c>
    </row>
    <row r="1213" spans="2:26" hidden="1" x14ac:dyDescent="0.35">
      <c r="B1213" t="s">
        <v>70</v>
      </c>
      <c r="C1213" t="s">
        <v>71</v>
      </c>
      <c r="D1213" s="1">
        <v>43739</v>
      </c>
      <c r="E1213" t="s">
        <v>34</v>
      </c>
      <c r="F1213" t="s">
        <v>35</v>
      </c>
      <c r="G1213" t="s">
        <v>32</v>
      </c>
      <c r="H1213">
        <v>2955</v>
      </c>
      <c r="J1213">
        <v>0</v>
      </c>
      <c r="L1213">
        <v>2955</v>
      </c>
      <c r="N1213">
        <v>4849</v>
      </c>
      <c r="P1213">
        <v>757</v>
      </c>
      <c r="R1213">
        <v>5606</v>
      </c>
      <c r="T1213">
        <v>105657</v>
      </c>
      <c r="V1213">
        <v>230969</v>
      </c>
      <c r="X1213">
        <v>218123</v>
      </c>
      <c r="Z1213">
        <v>12846</v>
      </c>
    </row>
    <row r="1214" spans="2:26" hidden="1" x14ac:dyDescent="0.35">
      <c r="B1214" t="s">
        <v>70</v>
      </c>
      <c r="C1214" t="s">
        <v>71</v>
      </c>
      <c r="D1214" s="1">
        <v>43770</v>
      </c>
      <c r="E1214" t="s">
        <v>34</v>
      </c>
      <c r="F1214" t="s">
        <v>35</v>
      </c>
      <c r="G1214" t="s">
        <v>32</v>
      </c>
      <c r="H1214">
        <v>4745</v>
      </c>
      <c r="J1214">
        <v>0</v>
      </c>
      <c r="L1214">
        <v>4745</v>
      </c>
      <c r="N1214">
        <v>4428</v>
      </c>
      <c r="P1214">
        <v>762</v>
      </c>
      <c r="R1214">
        <v>5190</v>
      </c>
      <c r="T1214">
        <v>105633</v>
      </c>
      <c r="V1214">
        <v>231026</v>
      </c>
      <c r="X1214">
        <v>218123</v>
      </c>
      <c r="Z1214">
        <v>12903</v>
      </c>
    </row>
    <row r="1215" spans="2:26" hidden="1" x14ac:dyDescent="0.35">
      <c r="B1215" t="s">
        <v>70</v>
      </c>
      <c r="C1215" t="s">
        <v>71</v>
      </c>
      <c r="D1215" s="1">
        <v>43770</v>
      </c>
      <c r="E1215" t="s">
        <v>34</v>
      </c>
      <c r="F1215" t="s">
        <v>33</v>
      </c>
      <c r="G1215" t="s">
        <v>34</v>
      </c>
      <c r="H1215">
        <v>4745</v>
      </c>
      <c r="J1215">
        <v>0</v>
      </c>
      <c r="L1215">
        <v>4745</v>
      </c>
      <c r="N1215">
        <v>4428</v>
      </c>
      <c r="P1215">
        <v>762</v>
      </c>
      <c r="R1215">
        <v>5190</v>
      </c>
      <c r="T1215">
        <v>105633</v>
      </c>
      <c r="V1215">
        <v>231026</v>
      </c>
      <c r="X1215">
        <v>218123</v>
      </c>
      <c r="Z1215">
        <v>12903</v>
      </c>
    </row>
    <row r="1216" spans="2:26" hidden="1" x14ac:dyDescent="0.35">
      <c r="B1216" t="s">
        <v>70</v>
      </c>
      <c r="C1216" t="s">
        <v>71</v>
      </c>
      <c r="D1216" s="1">
        <v>43800</v>
      </c>
      <c r="E1216" t="s">
        <v>34</v>
      </c>
      <c r="F1216" t="s">
        <v>35</v>
      </c>
      <c r="G1216" t="s">
        <v>32</v>
      </c>
      <c r="H1216">
        <v>5245</v>
      </c>
      <c r="J1216">
        <v>0</v>
      </c>
      <c r="L1216">
        <v>5245</v>
      </c>
      <c r="N1216">
        <v>4270</v>
      </c>
      <c r="P1216">
        <v>726</v>
      </c>
      <c r="R1216">
        <v>4996</v>
      </c>
      <c r="T1216">
        <v>105532</v>
      </c>
      <c r="V1216">
        <v>231285</v>
      </c>
      <c r="X1216">
        <v>218227</v>
      </c>
      <c r="Z1216">
        <v>13058</v>
      </c>
    </row>
    <row r="1217" spans="2:26" hidden="1" x14ac:dyDescent="0.35">
      <c r="B1217" t="s">
        <v>70</v>
      </c>
      <c r="C1217" t="s">
        <v>71</v>
      </c>
      <c r="D1217" s="1">
        <v>43800</v>
      </c>
      <c r="E1217" t="s">
        <v>34</v>
      </c>
      <c r="F1217" t="s">
        <v>33</v>
      </c>
      <c r="G1217" t="s">
        <v>34</v>
      </c>
      <c r="H1217">
        <v>5245</v>
      </c>
      <c r="J1217">
        <v>0</v>
      </c>
      <c r="L1217">
        <v>5245</v>
      </c>
      <c r="N1217">
        <v>4270</v>
      </c>
      <c r="P1217">
        <v>726</v>
      </c>
      <c r="R1217">
        <v>4996</v>
      </c>
      <c r="T1217">
        <v>105532</v>
      </c>
      <c r="V1217">
        <v>231285</v>
      </c>
      <c r="X1217">
        <v>218227</v>
      </c>
      <c r="Z1217">
        <v>13058</v>
      </c>
    </row>
    <row r="1218" spans="2:26" hidden="1" x14ac:dyDescent="0.35">
      <c r="B1218" t="s">
        <v>70</v>
      </c>
      <c r="C1218" t="s">
        <v>71</v>
      </c>
      <c r="D1218" s="1">
        <v>43831</v>
      </c>
      <c r="E1218" t="s">
        <v>34</v>
      </c>
      <c r="F1218" t="s">
        <v>35</v>
      </c>
      <c r="G1218" t="s">
        <v>32</v>
      </c>
      <c r="H1218">
        <v>3445</v>
      </c>
      <c r="J1218">
        <v>0</v>
      </c>
      <c r="L1218">
        <v>3445</v>
      </c>
      <c r="N1218">
        <v>4785</v>
      </c>
      <c r="P1218">
        <v>783</v>
      </c>
      <c r="R1218">
        <v>5568</v>
      </c>
      <c r="T1218">
        <v>105547</v>
      </c>
      <c r="V1218">
        <v>231455</v>
      </c>
      <c r="X1218">
        <v>218292</v>
      </c>
      <c r="Z1218">
        <v>13163</v>
      </c>
    </row>
    <row r="1219" spans="2:26" hidden="1" x14ac:dyDescent="0.35">
      <c r="B1219" t="s">
        <v>70</v>
      </c>
      <c r="C1219" t="s">
        <v>71</v>
      </c>
      <c r="D1219" s="1">
        <v>43831</v>
      </c>
      <c r="E1219" t="s">
        <v>34</v>
      </c>
      <c r="F1219" t="s">
        <v>33</v>
      </c>
      <c r="G1219" t="s">
        <v>34</v>
      </c>
      <c r="H1219">
        <v>3445</v>
      </c>
      <c r="J1219">
        <v>0</v>
      </c>
      <c r="L1219">
        <v>3445</v>
      </c>
      <c r="N1219">
        <v>4785</v>
      </c>
      <c r="P1219">
        <v>783</v>
      </c>
      <c r="R1219">
        <v>5568</v>
      </c>
      <c r="T1219">
        <v>105547</v>
      </c>
      <c r="V1219">
        <v>231455</v>
      </c>
      <c r="X1219">
        <v>218292</v>
      </c>
      <c r="Z1219">
        <v>13163</v>
      </c>
    </row>
    <row r="1220" spans="2:26" hidden="1" x14ac:dyDescent="0.35">
      <c r="B1220" t="s">
        <v>70</v>
      </c>
      <c r="C1220" t="s">
        <v>71</v>
      </c>
      <c r="D1220" s="1">
        <v>43862</v>
      </c>
      <c r="E1220" t="s">
        <v>34</v>
      </c>
      <c r="F1220" t="s">
        <v>33</v>
      </c>
      <c r="G1220" t="s">
        <v>34</v>
      </c>
      <c r="H1220">
        <v>3127</v>
      </c>
      <c r="J1220">
        <v>0</v>
      </c>
      <c r="L1220">
        <v>3127</v>
      </c>
      <c r="N1220">
        <v>4378</v>
      </c>
      <c r="P1220">
        <v>723</v>
      </c>
      <c r="R1220">
        <v>5101</v>
      </c>
      <c r="T1220">
        <v>105630</v>
      </c>
      <c r="V1220">
        <v>231742</v>
      </c>
      <c r="X1220">
        <v>218629</v>
      </c>
      <c r="Z1220">
        <v>13113</v>
      </c>
    </row>
    <row r="1221" spans="2:26" hidden="1" x14ac:dyDescent="0.35">
      <c r="B1221" t="s">
        <v>70</v>
      </c>
      <c r="C1221" t="s">
        <v>71</v>
      </c>
      <c r="D1221" s="1">
        <v>43862</v>
      </c>
      <c r="E1221" t="s">
        <v>34</v>
      </c>
      <c r="F1221" t="s">
        <v>35</v>
      </c>
      <c r="G1221" t="s">
        <v>32</v>
      </c>
      <c r="H1221">
        <v>3127</v>
      </c>
      <c r="J1221">
        <v>0</v>
      </c>
      <c r="L1221">
        <v>3127</v>
      </c>
      <c r="N1221">
        <v>4378</v>
      </c>
      <c r="P1221">
        <v>723</v>
      </c>
      <c r="R1221">
        <v>5101</v>
      </c>
      <c r="T1221">
        <v>105630</v>
      </c>
      <c r="V1221">
        <v>231742</v>
      </c>
      <c r="X1221">
        <v>218629</v>
      </c>
      <c r="Z1221">
        <v>13113</v>
      </c>
    </row>
    <row r="1222" spans="2:26" hidden="1" x14ac:dyDescent="0.35">
      <c r="B1222" t="s">
        <v>70</v>
      </c>
      <c r="C1222" t="s">
        <v>71</v>
      </c>
      <c r="D1222" s="1">
        <v>43891</v>
      </c>
      <c r="E1222" t="s">
        <v>34</v>
      </c>
      <c r="F1222" t="s">
        <v>35</v>
      </c>
      <c r="G1222" t="s">
        <v>32</v>
      </c>
      <c r="H1222">
        <v>4071</v>
      </c>
      <c r="J1222">
        <v>0</v>
      </c>
      <c r="L1222">
        <v>4071</v>
      </c>
      <c r="N1222">
        <v>4756</v>
      </c>
      <c r="P1222">
        <v>799</v>
      </c>
      <c r="R1222">
        <v>5555</v>
      </c>
      <c r="T1222">
        <v>105427</v>
      </c>
      <c r="V1222">
        <v>231862</v>
      </c>
      <c r="X1222">
        <v>218830</v>
      </c>
      <c r="Z1222">
        <v>13032</v>
      </c>
    </row>
    <row r="1223" spans="2:26" hidden="1" x14ac:dyDescent="0.35">
      <c r="B1223" t="s">
        <v>70</v>
      </c>
      <c r="C1223" t="s">
        <v>71</v>
      </c>
      <c r="D1223" s="1">
        <v>43891</v>
      </c>
      <c r="E1223" t="s">
        <v>34</v>
      </c>
      <c r="F1223" t="s">
        <v>33</v>
      </c>
      <c r="G1223" t="s">
        <v>34</v>
      </c>
      <c r="H1223">
        <v>4071</v>
      </c>
      <c r="J1223">
        <v>0</v>
      </c>
      <c r="L1223">
        <v>4071</v>
      </c>
      <c r="N1223">
        <v>4756</v>
      </c>
      <c r="P1223">
        <v>799</v>
      </c>
      <c r="R1223">
        <v>5555</v>
      </c>
      <c r="T1223">
        <v>105427</v>
      </c>
      <c r="V1223">
        <v>231862</v>
      </c>
      <c r="X1223">
        <v>218830</v>
      </c>
      <c r="Z1223">
        <v>13032</v>
      </c>
    </row>
    <row r="1224" spans="2:26" hidden="1" x14ac:dyDescent="0.35">
      <c r="B1224" t="s">
        <v>70</v>
      </c>
      <c r="C1224" t="s">
        <v>71</v>
      </c>
      <c r="D1224" s="1">
        <v>43922</v>
      </c>
      <c r="E1224" t="s">
        <v>34</v>
      </c>
      <c r="F1224" t="s">
        <v>33</v>
      </c>
      <c r="G1224" t="s">
        <v>34</v>
      </c>
      <c r="H1224">
        <v>4388</v>
      </c>
      <c r="J1224">
        <v>0</v>
      </c>
      <c r="L1224">
        <v>4388</v>
      </c>
      <c r="N1224">
        <v>5066</v>
      </c>
      <c r="P1224">
        <v>678</v>
      </c>
      <c r="R1224">
        <v>5744</v>
      </c>
      <c r="T1224">
        <v>106795</v>
      </c>
      <c r="V1224">
        <v>235286</v>
      </c>
      <c r="X1224">
        <v>222339</v>
      </c>
      <c r="Z1224">
        <v>12947</v>
      </c>
    </row>
    <row r="1225" spans="2:26" hidden="1" x14ac:dyDescent="0.35">
      <c r="B1225" t="s">
        <v>70</v>
      </c>
      <c r="C1225" t="s">
        <v>71</v>
      </c>
      <c r="D1225" s="1">
        <v>43922</v>
      </c>
      <c r="E1225" t="s">
        <v>34</v>
      </c>
      <c r="F1225" t="s">
        <v>35</v>
      </c>
      <c r="G1225" t="s">
        <v>32</v>
      </c>
      <c r="H1225">
        <v>4388</v>
      </c>
      <c r="J1225">
        <v>0</v>
      </c>
      <c r="L1225">
        <v>4388</v>
      </c>
      <c r="N1225">
        <v>5066</v>
      </c>
      <c r="P1225">
        <v>678</v>
      </c>
      <c r="R1225">
        <v>5744</v>
      </c>
      <c r="T1225">
        <v>106795</v>
      </c>
      <c r="V1225">
        <v>235286</v>
      </c>
      <c r="X1225">
        <v>222339</v>
      </c>
      <c r="Z1225">
        <v>12947</v>
      </c>
    </row>
    <row r="1226" spans="2:26" hidden="1" x14ac:dyDescent="0.35">
      <c r="B1226" t="s">
        <v>70</v>
      </c>
      <c r="C1226" t="s">
        <v>71</v>
      </c>
      <c r="D1226" s="1">
        <v>43952</v>
      </c>
      <c r="E1226" t="s">
        <v>34</v>
      </c>
      <c r="F1226" t="s">
        <v>33</v>
      </c>
      <c r="G1226" t="s">
        <v>34</v>
      </c>
      <c r="H1226">
        <v>3132</v>
      </c>
      <c r="J1226">
        <v>0</v>
      </c>
      <c r="L1226">
        <v>3132</v>
      </c>
      <c r="N1226">
        <v>3119</v>
      </c>
      <c r="P1226">
        <v>278</v>
      </c>
      <c r="R1226">
        <v>3397</v>
      </c>
      <c r="T1226">
        <v>107546</v>
      </c>
      <c r="V1226">
        <v>238113</v>
      </c>
      <c r="X1226">
        <v>225462</v>
      </c>
      <c r="Z1226">
        <v>12651</v>
      </c>
    </row>
    <row r="1227" spans="2:26" hidden="1" x14ac:dyDescent="0.35">
      <c r="B1227" t="s">
        <v>70</v>
      </c>
      <c r="C1227" t="s">
        <v>71</v>
      </c>
      <c r="D1227" s="1">
        <v>43952</v>
      </c>
      <c r="E1227" t="s">
        <v>34</v>
      </c>
      <c r="F1227" t="s">
        <v>35</v>
      </c>
      <c r="G1227" t="s">
        <v>32</v>
      </c>
      <c r="H1227">
        <v>3132</v>
      </c>
      <c r="J1227">
        <v>0</v>
      </c>
      <c r="L1227">
        <v>3132</v>
      </c>
      <c r="N1227">
        <v>3119</v>
      </c>
      <c r="P1227">
        <v>278</v>
      </c>
      <c r="R1227">
        <v>3397</v>
      </c>
      <c r="T1227">
        <v>107546</v>
      </c>
      <c r="V1227">
        <v>238113</v>
      </c>
      <c r="X1227">
        <v>225462</v>
      </c>
      <c r="Z1227">
        <v>12651</v>
      </c>
    </row>
    <row r="1228" spans="2:26" hidden="1" x14ac:dyDescent="0.35">
      <c r="B1228" t="s">
        <v>70</v>
      </c>
      <c r="C1228" t="s">
        <v>71</v>
      </c>
      <c r="D1228" s="1">
        <v>43983</v>
      </c>
      <c r="E1228" t="s">
        <v>34</v>
      </c>
      <c r="F1228" t="s">
        <v>33</v>
      </c>
      <c r="G1228" t="s">
        <v>34</v>
      </c>
      <c r="H1228">
        <v>2930</v>
      </c>
      <c r="J1228">
        <v>0</v>
      </c>
      <c r="L1228">
        <v>2930</v>
      </c>
      <c r="N1228">
        <v>2698</v>
      </c>
      <c r="P1228">
        <v>138</v>
      </c>
      <c r="R1228">
        <v>2836</v>
      </c>
      <c r="T1228">
        <v>108568</v>
      </c>
      <c r="V1228">
        <v>240476</v>
      </c>
      <c r="X1228">
        <v>228088</v>
      </c>
      <c r="Z1228">
        <v>12388</v>
      </c>
    </row>
    <row r="1229" spans="2:26" hidden="1" x14ac:dyDescent="0.35">
      <c r="B1229" t="s">
        <v>70</v>
      </c>
      <c r="C1229" t="s">
        <v>71</v>
      </c>
      <c r="D1229" s="1">
        <v>43983</v>
      </c>
      <c r="E1229" t="s">
        <v>34</v>
      </c>
      <c r="F1229" t="s">
        <v>35</v>
      </c>
      <c r="G1229" t="s">
        <v>32</v>
      </c>
      <c r="H1229">
        <v>2930</v>
      </c>
      <c r="J1229">
        <v>0</v>
      </c>
      <c r="L1229">
        <v>2930</v>
      </c>
      <c r="N1229">
        <v>2698</v>
      </c>
      <c r="P1229">
        <v>138</v>
      </c>
      <c r="R1229">
        <v>2836</v>
      </c>
      <c r="T1229">
        <v>108568</v>
      </c>
      <c r="V1229">
        <v>240476</v>
      </c>
      <c r="X1229">
        <v>228088</v>
      </c>
      <c r="Z1229">
        <v>12388</v>
      </c>
    </row>
    <row r="1230" spans="2:26" hidden="1" x14ac:dyDescent="0.35">
      <c r="B1230" t="s">
        <v>70</v>
      </c>
      <c r="C1230" t="s">
        <v>71</v>
      </c>
      <c r="D1230" s="1">
        <v>44013</v>
      </c>
      <c r="E1230" t="s">
        <v>34</v>
      </c>
      <c r="F1230" t="s">
        <v>33</v>
      </c>
      <c r="G1230" t="s">
        <v>34</v>
      </c>
      <c r="H1230">
        <v>3294</v>
      </c>
      <c r="J1230">
        <v>0</v>
      </c>
      <c r="L1230">
        <v>3294</v>
      </c>
      <c r="N1230">
        <v>2602</v>
      </c>
      <c r="P1230">
        <v>149</v>
      </c>
      <c r="R1230">
        <v>2751</v>
      </c>
      <c r="T1230">
        <v>109766</v>
      </c>
      <c r="V1230">
        <v>243349</v>
      </c>
      <c r="X1230">
        <v>230971</v>
      </c>
      <c r="Z1230">
        <v>12378</v>
      </c>
    </row>
    <row r="1231" spans="2:26" hidden="1" x14ac:dyDescent="0.35">
      <c r="B1231" t="s">
        <v>70</v>
      </c>
      <c r="C1231" t="s">
        <v>71</v>
      </c>
      <c r="D1231" s="1">
        <v>44013</v>
      </c>
      <c r="E1231" t="s">
        <v>34</v>
      </c>
      <c r="F1231" t="s">
        <v>35</v>
      </c>
      <c r="G1231" t="s">
        <v>32</v>
      </c>
      <c r="H1231">
        <v>3294</v>
      </c>
      <c r="J1231">
        <v>0</v>
      </c>
      <c r="L1231">
        <v>3294</v>
      </c>
      <c r="N1231">
        <v>2602</v>
      </c>
      <c r="P1231">
        <v>149</v>
      </c>
      <c r="R1231">
        <v>2751</v>
      </c>
      <c r="T1231">
        <v>109766</v>
      </c>
      <c r="V1231">
        <v>243349</v>
      </c>
      <c r="X1231">
        <v>230971</v>
      </c>
      <c r="Z1231">
        <v>12378</v>
      </c>
    </row>
    <row r="1232" spans="2:26" hidden="1" x14ac:dyDescent="0.35">
      <c r="B1232" t="s">
        <v>70</v>
      </c>
      <c r="C1232" t="s">
        <v>71</v>
      </c>
      <c r="D1232" s="1">
        <v>44044</v>
      </c>
      <c r="E1232" t="s">
        <v>34</v>
      </c>
      <c r="F1232" t="s">
        <v>35</v>
      </c>
      <c r="G1232" t="s">
        <v>32</v>
      </c>
      <c r="H1232">
        <v>3587</v>
      </c>
      <c r="J1232">
        <v>0</v>
      </c>
      <c r="L1232">
        <v>3587</v>
      </c>
      <c r="N1232">
        <v>2298</v>
      </c>
      <c r="P1232">
        <v>125</v>
      </c>
      <c r="R1232">
        <v>2423</v>
      </c>
      <c r="T1232">
        <v>110980</v>
      </c>
      <c r="V1232">
        <v>246249</v>
      </c>
      <c r="X1232">
        <v>233833</v>
      </c>
      <c r="Z1232">
        <v>12416</v>
      </c>
    </row>
    <row r="1233" spans="2:26" hidden="1" x14ac:dyDescent="0.35">
      <c r="B1233" t="s">
        <v>70</v>
      </c>
      <c r="C1233" t="s">
        <v>71</v>
      </c>
      <c r="D1233" s="1">
        <v>44044</v>
      </c>
      <c r="E1233" t="s">
        <v>34</v>
      </c>
      <c r="F1233" t="s">
        <v>33</v>
      </c>
      <c r="G1233" t="s">
        <v>34</v>
      </c>
      <c r="H1233">
        <v>3587</v>
      </c>
      <c r="J1233">
        <v>0</v>
      </c>
      <c r="L1233">
        <v>3587</v>
      </c>
      <c r="N1233">
        <v>2298</v>
      </c>
      <c r="P1233">
        <v>125</v>
      </c>
      <c r="R1233">
        <v>2423</v>
      </c>
      <c r="T1233">
        <v>110980</v>
      </c>
      <c r="V1233">
        <v>246249</v>
      </c>
      <c r="X1233">
        <v>233833</v>
      </c>
      <c r="Z1233">
        <v>12416</v>
      </c>
    </row>
    <row r="1234" spans="2:26" hidden="1" x14ac:dyDescent="0.35">
      <c r="B1234" t="s">
        <v>70</v>
      </c>
      <c r="C1234" t="s">
        <v>71</v>
      </c>
      <c r="D1234" s="1">
        <v>44075</v>
      </c>
      <c r="E1234" t="s">
        <v>34</v>
      </c>
      <c r="F1234" t="s">
        <v>33</v>
      </c>
      <c r="G1234" t="s">
        <v>34</v>
      </c>
      <c r="H1234">
        <v>3394</v>
      </c>
      <c r="J1234">
        <v>0</v>
      </c>
      <c r="L1234">
        <v>3394</v>
      </c>
      <c r="N1234">
        <v>2335</v>
      </c>
      <c r="P1234">
        <v>126</v>
      </c>
      <c r="R1234">
        <v>2461</v>
      </c>
      <c r="T1234">
        <v>112111</v>
      </c>
      <c r="V1234">
        <v>248868</v>
      </c>
      <c r="X1234">
        <v>236452</v>
      </c>
      <c r="Z1234">
        <v>12416</v>
      </c>
    </row>
    <row r="1235" spans="2:26" hidden="1" x14ac:dyDescent="0.35">
      <c r="B1235" t="s">
        <v>70</v>
      </c>
      <c r="C1235" t="s">
        <v>71</v>
      </c>
      <c r="D1235" s="1">
        <v>44075</v>
      </c>
      <c r="E1235" t="s">
        <v>34</v>
      </c>
      <c r="F1235" t="s">
        <v>35</v>
      </c>
      <c r="G1235" t="s">
        <v>32</v>
      </c>
      <c r="H1235">
        <v>3394</v>
      </c>
      <c r="J1235">
        <v>0</v>
      </c>
      <c r="L1235">
        <v>3394</v>
      </c>
      <c r="N1235">
        <v>2335</v>
      </c>
      <c r="P1235">
        <v>126</v>
      </c>
      <c r="R1235">
        <v>2461</v>
      </c>
      <c r="T1235">
        <v>112111</v>
      </c>
      <c r="V1235">
        <v>248868</v>
      </c>
      <c r="X1235">
        <v>236452</v>
      </c>
      <c r="Z1235">
        <v>12416</v>
      </c>
    </row>
    <row r="1236" spans="2:26" hidden="1" x14ac:dyDescent="0.35">
      <c r="B1236" t="s">
        <v>70</v>
      </c>
      <c r="C1236" t="s">
        <v>71</v>
      </c>
      <c r="D1236" s="1">
        <v>44105</v>
      </c>
      <c r="E1236" t="s">
        <v>34</v>
      </c>
      <c r="F1236" t="s">
        <v>35</v>
      </c>
      <c r="G1236" t="s">
        <v>32</v>
      </c>
      <c r="H1236">
        <v>3388</v>
      </c>
      <c r="J1236">
        <v>0</v>
      </c>
      <c r="L1236">
        <v>3388</v>
      </c>
      <c r="N1236">
        <v>2310</v>
      </c>
      <c r="P1236">
        <v>139</v>
      </c>
      <c r="R1236">
        <v>2449</v>
      </c>
      <c r="T1236">
        <v>113111</v>
      </c>
      <c r="V1236">
        <v>251502</v>
      </c>
      <c r="X1236">
        <v>239082</v>
      </c>
      <c r="Z1236">
        <v>12420</v>
      </c>
    </row>
    <row r="1237" spans="2:26" hidden="1" x14ac:dyDescent="0.35">
      <c r="B1237" t="s">
        <v>70</v>
      </c>
      <c r="C1237" t="s">
        <v>71</v>
      </c>
      <c r="D1237" s="1">
        <v>44105</v>
      </c>
      <c r="E1237" t="s">
        <v>34</v>
      </c>
      <c r="F1237" t="s">
        <v>33</v>
      </c>
      <c r="G1237" t="s">
        <v>34</v>
      </c>
      <c r="H1237">
        <v>3388</v>
      </c>
      <c r="J1237">
        <v>0</v>
      </c>
      <c r="L1237">
        <v>3388</v>
      </c>
      <c r="N1237">
        <v>2310</v>
      </c>
      <c r="P1237">
        <v>139</v>
      </c>
      <c r="R1237">
        <v>2449</v>
      </c>
      <c r="T1237">
        <v>113111</v>
      </c>
      <c r="V1237">
        <v>251502</v>
      </c>
      <c r="X1237">
        <v>239082</v>
      </c>
      <c r="Z1237">
        <v>12420</v>
      </c>
    </row>
    <row r="1238" spans="2:26" hidden="1" x14ac:dyDescent="0.35">
      <c r="B1238" t="s">
        <v>70</v>
      </c>
      <c r="C1238" t="s">
        <v>71</v>
      </c>
      <c r="D1238" s="1">
        <v>44136</v>
      </c>
      <c r="E1238" t="s">
        <v>34</v>
      </c>
      <c r="F1238" t="s">
        <v>35</v>
      </c>
      <c r="G1238" t="s">
        <v>32</v>
      </c>
      <c r="H1238">
        <v>5593</v>
      </c>
      <c r="J1238">
        <v>0</v>
      </c>
      <c r="L1238">
        <v>5593</v>
      </c>
      <c r="N1238">
        <v>2168</v>
      </c>
      <c r="P1238">
        <v>143</v>
      </c>
      <c r="R1238">
        <v>2311</v>
      </c>
      <c r="T1238">
        <v>114113</v>
      </c>
      <c r="V1238">
        <v>254552</v>
      </c>
      <c r="X1238">
        <v>242043</v>
      </c>
      <c r="Z1238">
        <v>12509</v>
      </c>
    </row>
    <row r="1239" spans="2:26" hidden="1" x14ac:dyDescent="0.35">
      <c r="B1239" t="s">
        <v>70</v>
      </c>
      <c r="C1239" t="s">
        <v>71</v>
      </c>
      <c r="D1239" s="1">
        <v>44136</v>
      </c>
      <c r="E1239" t="s">
        <v>34</v>
      </c>
      <c r="F1239" t="s">
        <v>33</v>
      </c>
      <c r="G1239" t="s">
        <v>34</v>
      </c>
      <c r="H1239">
        <v>5593</v>
      </c>
      <c r="J1239">
        <v>0</v>
      </c>
      <c r="L1239">
        <v>5593</v>
      </c>
      <c r="N1239">
        <v>2168</v>
      </c>
      <c r="P1239">
        <v>143</v>
      </c>
      <c r="R1239">
        <v>2311</v>
      </c>
      <c r="T1239">
        <v>114113</v>
      </c>
      <c r="V1239">
        <v>254552</v>
      </c>
      <c r="X1239">
        <v>242043</v>
      </c>
      <c r="Z1239">
        <v>12509</v>
      </c>
    </row>
    <row r="1240" spans="2:26" hidden="1" x14ac:dyDescent="0.35">
      <c r="B1240" t="s">
        <v>70</v>
      </c>
      <c r="C1240" t="s">
        <v>71</v>
      </c>
      <c r="D1240" s="1">
        <v>44166</v>
      </c>
      <c r="E1240" t="s">
        <v>34</v>
      </c>
      <c r="F1240" t="s">
        <v>33</v>
      </c>
      <c r="G1240" t="s">
        <v>34</v>
      </c>
      <c r="H1240">
        <v>6380</v>
      </c>
      <c r="J1240">
        <v>0</v>
      </c>
      <c r="L1240">
        <v>6380</v>
      </c>
      <c r="N1240">
        <v>2076</v>
      </c>
      <c r="P1240">
        <v>121</v>
      </c>
      <c r="R1240">
        <v>2197</v>
      </c>
      <c r="T1240">
        <v>115295</v>
      </c>
      <c r="V1240">
        <v>258025</v>
      </c>
      <c r="X1240">
        <v>245397</v>
      </c>
      <c r="Z1240">
        <v>12628</v>
      </c>
    </row>
    <row r="1241" spans="2:26" hidden="1" x14ac:dyDescent="0.35">
      <c r="B1241" t="s">
        <v>70</v>
      </c>
      <c r="C1241" t="s">
        <v>71</v>
      </c>
      <c r="D1241" s="1">
        <v>44166</v>
      </c>
      <c r="E1241" t="s">
        <v>34</v>
      </c>
      <c r="F1241" t="s">
        <v>35</v>
      </c>
      <c r="G1241" t="s">
        <v>32</v>
      </c>
      <c r="H1241">
        <v>6380</v>
      </c>
      <c r="J1241">
        <v>0</v>
      </c>
      <c r="L1241">
        <v>6380</v>
      </c>
      <c r="N1241">
        <v>2076</v>
      </c>
      <c r="P1241">
        <v>121</v>
      </c>
      <c r="R1241">
        <v>2197</v>
      </c>
      <c r="T1241">
        <v>115295</v>
      </c>
      <c r="V1241">
        <v>258025</v>
      </c>
      <c r="X1241">
        <v>245397</v>
      </c>
      <c r="Z1241">
        <v>12628</v>
      </c>
    </row>
    <row r="1242" spans="2:26" hidden="1" x14ac:dyDescent="0.35">
      <c r="B1242" t="s">
        <v>70</v>
      </c>
      <c r="C1242" t="s">
        <v>71</v>
      </c>
      <c r="D1242" s="1">
        <v>44197</v>
      </c>
      <c r="E1242" t="s">
        <v>34</v>
      </c>
      <c r="F1242" t="s">
        <v>35</v>
      </c>
      <c r="G1242" t="s">
        <v>32</v>
      </c>
      <c r="H1242">
        <v>3592</v>
      </c>
      <c r="J1242">
        <v>0</v>
      </c>
      <c r="L1242">
        <v>3592</v>
      </c>
      <c r="N1242">
        <v>1786</v>
      </c>
      <c r="P1242">
        <v>104</v>
      </c>
      <c r="R1242">
        <v>1890</v>
      </c>
      <c r="T1242">
        <v>116068</v>
      </c>
      <c r="V1242">
        <v>260236</v>
      </c>
      <c r="X1242">
        <v>247610</v>
      </c>
      <c r="Z1242">
        <v>12626</v>
      </c>
    </row>
    <row r="1243" spans="2:26" hidden="1" x14ac:dyDescent="0.35">
      <c r="B1243" t="s">
        <v>70</v>
      </c>
      <c r="C1243" t="s">
        <v>71</v>
      </c>
      <c r="D1243" s="1">
        <v>44197</v>
      </c>
      <c r="E1243" t="s">
        <v>34</v>
      </c>
      <c r="F1243" t="s">
        <v>33</v>
      </c>
      <c r="G1243" t="s">
        <v>34</v>
      </c>
      <c r="H1243">
        <v>3592</v>
      </c>
      <c r="J1243">
        <v>0</v>
      </c>
      <c r="L1243">
        <v>3592</v>
      </c>
      <c r="N1243">
        <v>1786</v>
      </c>
      <c r="P1243">
        <v>104</v>
      </c>
      <c r="R1243">
        <v>1890</v>
      </c>
      <c r="T1243">
        <v>116068</v>
      </c>
      <c r="V1243">
        <v>260236</v>
      </c>
      <c r="X1243">
        <v>247610</v>
      </c>
      <c r="Z1243">
        <v>12626</v>
      </c>
    </row>
    <row r="1244" spans="2:26" hidden="1" x14ac:dyDescent="0.35">
      <c r="B1244" t="s">
        <v>70</v>
      </c>
      <c r="C1244" t="s">
        <v>71</v>
      </c>
      <c r="D1244" s="1">
        <v>44228</v>
      </c>
      <c r="E1244" t="s">
        <v>34</v>
      </c>
      <c r="F1244" t="s">
        <v>35</v>
      </c>
      <c r="G1244" t="s">
        <v>32</v>
      </c>
      <c r="H1244">
        <v>3317</v>
      </c>
      <c r="J1244">
        <v>0</v>
      </c>
      <c r="L1244">
        <v>3317</v>
      </c>
      <c r="N1244">
        <v>1788</v>
      </c>
      <c r="P1244">
        <v>106</v>
      </c>
      <c r="R1244">
        <v>1894</v>
      </c>
      <c r="T1244">
        <v>116682</v>
      </c>
      <c r="V1244">
        <v>262185</v>
      </c>
      <c r="X1244">
        <v>249553</v>
      </c>
      <c r="Z1244">
        <v>12632</v>
      </c>
    </row>
    <row r="1245" spans="2:26" hidden="1" x14ac:dyDescent="0.35">
      <c r="B1245" t="s">
        <v>70</v>
      </c>
      <c r="C1245" t="s">
        <v>71</v>
      </c>
      <c r="D1245" s="1">
        <v>44228</v>
      </c>
      <c r="E1245" t="s">
        <v>34</v>
      </c>
      <c r="F1245" t="s">
        <v>33</v>
      </c>
      <c r="G1245" t="s">
        <v>34</v>
      </c>
      <c r="H1245">
        <v>3317</v>
      </c>
      <c r="J1245">
        <v>0</v>
      </c>
      <c r="L1245">
        <v>3317</v>
      </c>
      <c r="N1245">
        <v>1788</v>
      </c>
      <c r="P1245">
        <v>106</v>
      </c>
      <c r="R1245">
        <v>1894</v>
      </c>
      <c r="T1245">
        <v>116682</v>
      </c>
      <c r="V1245">
        <v>262185</v>
      </c>
      <c r="X1245">
        <v>249553</v>
      </c>
      <c r="Z1245">
        <v>12632</v>
      </c>
    </row>
    <row r="1246" spans="2:26" hidden="1" x14ac:dyDescent="0.35">
      <c r="B1246" t="s">
        <v>70</v>
      </c>
      <c r="C1246" t="s">
        <v>71</v>
      </c>
      <c r="D1246" s="1">
        <v>44256</v>
      </c>
      <c r="E1246" t="s">
        <v>34</v>
      </c>
      <c r="F1246" t="s">
        <v>35</v>
      </c>
      <c r="G1246" t="s">
        <v>32</v>
      </c>
      <c r="H1246">
        <v>3770</v>
      </c>
      <c r="J1246">
        <v>0</v>
      </c>
      <c r="L1246">
        <v>3770</v>
      </c>
      <c r="N1246">
        <v>2431</v>
      </c>
      <c r="P1246">
        <v>179</v>
      </c>
      <c r="R1246">
        <v>2610</v>
      </c>
      <c r="T1246">
        <v>117342</v>
      </c>
      <c r="V1246">
        <v>264446</v>
      </c>
      <c r="X1246">
        <v>251792</v>
      </c>
      <c r="Z1246">
        <v>12654</v>
      </c>
    </row>
    <row r="1247" spans="2:26" hidden="1" x14ac:dyDescent="0.35">
      <c r="B1247" t="s">
        <v>70</v>
      </c>
      <c r="C1247" t="s">
        <v>71</v>
      </c>
      <c r="D1247" s="1">
        <v>44256</v>
      </c>
      <c r="E1247" t="s">
        <v>34</v>
      </c>
      <c r="F1247" t="s">
        <v>33</v>
      </c>
      <c r="G1247" t="s">
        <v>34</v>
      </c>
      <c r="H1247">
        <v>3770</v>
      </c>
      <c r="J1247">
        <v>0</v>
      </c>
      <c r="L1247">
        <v>3770</v>
      </c>
      <c r="N1247">
        <v>2431</v>
      </c>
      <c r="P1247">
        <v>179</v>
      </c>
      <c r="R1247">
        <v>2610</v>
      </c>
      <c r="T1247">
        <v>117342</v>
      </c>
      <c r="V1247">
        <v>264446</v>
      </c>
      <c r="X1247">
        <v>251792</v>
      </c>
      <c r="Z1247">
        <v>12654</v>
      </c>
    </row>
    <row r="1248" spans="2:26" hidden="1" x14ac:dyDescent="0.35">
      <c r="B1248" t="s">
        <v>70</v>
      </c>
      <c r="C1248" t="s">
        <v>71</v>
      </c>
      <c r="D1248" s="1">
        <v>44287</v>
      </c>
      <c r="E1248" t="s">
        <v>34</v>
      </c>
      <c r="F1248" t="s">
        <v>35</v>
      </c>
      <c r="G1248" t="s">
        <v>32</v>
      </c>
      <c r="H1248">
        <v>3434</v>
      </c>
      <c r="J1248">
        <v>0</v>
      </c>
      <c r="L1248">
        <v>3434</v>
      </c>
      <c r="N1248">
        <v>2198</v>
      </c>
      <c r="P1248">
        <v>155</v>
      </c>
      <c r="R1248">
        <v>2353</v>
      </c>
      <c r="T1248">
        <v>117468</v>
      </c>
      <c r="V1248">
        <v>265098</v>
      </c>
      <c r="X1248">
        <v>253712</v>
      </c>
      <c r="Z1248">
        <v>11386</v>
      </c>
    </row>
    <row r="1249" spans="2:26" hidden="1" x14ac:dyDescent="0.35">
      <c r="B1249" t="s">
        <v>70</v>
      </c>
      <c r="C1249" t="s">
        <v>71</v>
      </c>
      <c r="D1249" s="1">
        <v>44287</v>
      </c>
      <c r="E1249" t="s">
        <v>34</v>
      </c>
      <c r="F1249" t="s">
        <v>33</v>
      </c>
      <c r="G1249" t="s">
        <v>34</v>
      </c>
      <c r="H1249">
        <v>3434</v>
      </c>
      <c r="J1249">
        <v>0</v>
      </c>
      <c r="L1249">
        <v>3434</v>
      </c>
      <c r="N1249">
        <v>2198</v>
      </c>
      <c r="P1249">
        <v>155</v>
      </c>
      <c r="R1249">
        <v>2353</v>
      </c>
      <c r="T1249">
        <v>117468</v>
      </c>
      <c r="V1249">
        <v>265098</v>
      </c>
      <c r="X1249">
        <v>253712</v>
      </c>
      <c r="Z1249">
        <v>11386</v>
      </c>
    </row>
    <row r="1250" spans="2:26" hidden="1" x14ac:dyDescent="0.35">
      <c r="B1250" t="s">
        <v>70</v>
      </c>
      <c r="C1250" t="s">
        <v>71</v>
      </c>
      <c r="D1250" s="1">
        <v>44317</v>
      </c>
      <c r="E1250" t="s">
        <v>34</v>
      </c>
      <c r="F1250" t="s">
        <v>35</v>
      </c>
      <c r="G1250" t="s">
        <v>32</v>
      </c>
      <c r="H1250">
        <v>3022</v>
      </c>
      <c r="J1250">
        <v>0</v>
      </c>
      <c r="L1250">
        <v>3022</v>
      </c>
      <c r="N1250">
        <v>1972</v>
      </c>
      <c r="P1250">
        <v>143</v>
      </c>
      <c r="R1250">
        <v>2115</v>
      </c>
      <c r="T1250">
        <v>118134</v>
      </c>
      <c r="V1250">
        <v>267045</v>
      </c>
      <c r="X1250">
        <v>255645</v>
      </c>
      <c r="Z1250">
        <v>11400</v>
      </c>
    </row>
    <row r="1251" spans="2:26" hidden="1" x14ac:dyDescent="0.35">
      <c r="B1251" t="s">
        <v>70</v>
      </c>
      <c r="C1251" t="s">
        <v>71</v>
      </c>
      <c r="D1251" s="1">
        <v>44317</v>
      </c>
      <c r="E1251" t="s">
        <v>34</v>
      </c>
      <c r="F1251" t="s">
        <v>33</v>
      </c>
      <c r="G1251" t="s">
        <v>34</v>
      </c>
      <c r="H1251">
        <v>3022</v>
      </c>
      <c r="J1251">
        <v>0</v>
      </c>
      <c r="L1251">
        <v>3022</v>
      </c>
      <c r="N1251">
        <v>1972</v>
      </c>
      <c r="P1251">
        <v>143</v>
      </c>
      <c r="R1251">
        <v>2115</v>
      </c>
      <c r="T1251">
        <v>118134</v>
      </c>
      <c r="V1251">
        <v>267045</v>
      </c>
      <c r="X1251">
        <v>255645</v>
      </c>
      <c r="Z1251">
        <v>11400</v>
      </c>
    </row>
    <row r="1252" spans="2:26" hidden="1" x14ac:dyDescent="0.35">
      <c r="B1252" t="s">
        <v>70</v>
      </c>
      <c r="C1252" t="s">
        <v>71</v>
      </c>
      <c r="D1252" s="1">
        <v>44348</v>
      </c>
      <c r="E1252" t="s">
        <v>34</v>
      </c>
      <c r="F1252" t="s">
        <v>35</v>
      </c>
      <c r="G1252" t="s">
        <v>32</v>
      </c>
      <c r="H1252">
        <v>3048</v>
      </c>
      <c r="J1252">
        <v>0</v>
      </c>
      <c r="L1252">
        <v>3048</v>
      </c>
      <c r="N1252">
        <v>2219</v>
      </c>
      <c r="P1252">
        <v>145</v>
      </c>
      <c r="R1252">
        <v>2364</v>
      </c>
      <c r="T1252">
        <v>118833</v>
      </c>
      <c r="V1252">
        <v>268963</v>
      </c>
      <c r="X1252">
        <v>257584</v>
      </c>
      <c r="Z1252">
        <v>11379</v>
      </c>
    </row>
    <row r="1253" spans="2:26" hidden="1" x14ac:dyDescent="0.35">
      <c r="B1253" t="s">
        <v>70</v>
      </c>
      <c r="C1253" t="s">
        <v>71</v>
      </c>
      <c r="D1253" s="1">
        <v>44348</v>
      </c>
      <c r="E1253" t="s">
        <v>34</v>
      </c>
      <c r="F1253" t="s">
        <v>33</v>
      </c>
      <c r="G1253" t="s">
        <v>34</v>
      </c>
      <c r="H1253">
        <v>3048</v>
      </c>
      <c r="J1253">
        <v>0</v>
      </c>
      <c r="L1253">
        <v>3048</v>
      </c>
      <c r="N1253">
        <v>2219</v>
      </c>
      <c r="P1253">
        <v>145</v>
      </c>
      <c r="R1253">
        <v>2364</v>
      </c>
      <c r="T1253">
        <v>118833</v>
      </c>
      <c r="V1253">
        <v>268963</v>
      </c>
      <c r="X1253">
        <v>257584</v>
      </c>
      <c r="Z1253">
        <v>11379</v>
      </c>
    </row>
    <row r="1254" spans="2:26" hidden="1" x14ac:dyDescent="0.35">
      <c r="B1254" t="s">
        <v>70</v>
      </c>
      <c r="C1254" t="s">
        <v>71</v>
      </c>
      <c r="D1254" s="1">
        <v>44378</v>
      </c>
      <c r="E1254" t="s">
        <v>34</v>
      </c>
      <c r="F1254" t="s">
        <v>35</v>
      </c>
      <c r="G1254" t="s">
        <v>32</v>
      </c>
      <c r="H1254">
        <v>3221</v>
      </c>
      <c r="J1254">
        <v>0</v>
      </c>
      <c r="L1254">
        <v>3221</v>
      </c>
      <c r="N1254">
        <v>2269</v>
      </c>
      <c r="P1254">
        <v>137</v>
      </c>
      <c r="R1254">
        <v>2406</v>
      </c>
      <c r="T1254">
        <v>119762</v>
      </c>
      <c r="V1254">
        <v>271159</v>
      </c>
      <c r="X1254">
        <v>259796</v>
      </c>
      <c r="Z1254">
        <v>11363</v>
      </c>
    </row>
    <row r="1255" spans="2:26" hidden="1" x14ac:dyDescent="0.35">
      <c r="B1255" t="s">
        <v>70</v>
      </c>
      <c r="C1255" t="s">
        <v>71</v>
      </c>
      <c r="D1255" s="1">
        <v>44378</v>
      </c>
      <c r="E1255" t="s">
        <v>34</v>
      </c>
      <c r="F1255" t="s">
        <v>33</v>
      </c>
      <c r="G1255" t="s">
        <v>34</v>
      </c>
      <c r="H1255">
        <v>3221</v>
      </c>
      <c r="J1255">
        <v>0</v>
      </c>
      <c r="L1255">
        <v>3221</v>
      </c>
      <c r="N1255">
        <v>2269</v>
      </c>
      <c r="P1255">
        <v>137</v>
      </c>
      <c r="R1255">
        <v>2406</v>
      </c>
      <c r="T1255">
        <v>119762</v>
      </c>
      <c r="V1255">
        <v>271159</v>
      </c>
      <c r="X1255">
        <v>259796</v>
      </c>
      <c r="Z1255">
        <v>11363</v>
      </c>
    </row>
    <row r="1256" spans="2:26" hidden="1" x14ac:dyDescent="0.35">
      <c r="B1256" t="s">
        <v>70</v>
      </c>
      <c r="C1256" t="s">
        <v>71</v>
      </c>
      <c r="D1256" s="1">
        <v>44409</v>
      </c>
      <c r="E1256" t="s">
        <v>34</v>
      </c>
      <c r="F1256" t="s">
        <v>35</v>
      </c>
      <c r="G1256" t="s">
        <v>32</v>
      </c>
      <c r="H1256">
        <v>3603</v>
      </c>
      <c r="J1256">
        <v>0</v>
      </c>
      <c r="L1256">
        <v>3603</v>
      </c>
      <c r="N1256">
        <v>2359</v>
      </c>
      <c r="P1256">
        <v>165</v>
      </c>
      <c r="R1256">
        <v>2524</v>
      </c>
      <c r="T1256">
        <v>120642</v>
      </c>
      <c r="V1256">
        <v>273386</v>
      </c>
      <c r="X1256">
        <v>262071</v>
      </c>
      <c r="Z1256">
        <v>11315</v>
      </c>
    </row>
    <row r="1257" spans="2:26" hidden="1" x14ac:dyDescent="0.35">
      <c r="B1257" t="s">
        <v>70</v>
      </c>
      <c r="C1257" t="s">
        <v>71</v>
      </c>
      <c r="D1257" s="1">
        <v>44409</v>
      </c>
      <c r="E1257" t="s">
        <v>34</v>
      </c>
      <c r="F1257" t="s">
        <v>33</v>
      </c>
      <c r="G1257" t="s">
        <v>34</v>
      </c>
      <c r="H1257">
        <v>3603</v>
      </c>
      <c r="J1257">
        <v>0</v>
      </c>
      <c r="L1257">
        <v>3603</v>
      </c>
      <c r="N1257">
        <v>2359</v>
      </c>
      <c r="P1257">
        <v>165</v>
      </c>
      <c r="R1257">
        <v>2524</v>
      </c>
      <c r="T1257">
        <v>120642</v>
      </c>
      <c r="V1257">
        <v>273386</v>
      </c>
      <c r="X1257">
        <v>262071</v>
      </c>
      <c r="Z1257">
        <v>11315</v>
      </c>
    </row>
    <row r="1258" spans="2:26" hidden="1" x14ac:dyDescent="0.35">
      <c r="B1258" t="s">
        <v>70</v>
      </c>
      <c r="C1258" t="s">
        <v>71</v>
      </c>
      <c r="D1258" s="1">
        <v>44440</v>
      </c>
      <c r="E1258" t="s">
        <v>34</v>
      </c>
      <c r="F1258" t="s">
        <v>35</v>
      </c>
      <c r="G1258" t="s">
        <v>32</v>
      </c>
      <c r="H1258">
        <v>3099</v>
      </c>
      <c r="J1258">
        <v>0</v>
      </c>
      <c r="L1258">
        <v>3099</v>
      </c>
      <c r="N1258">
        <v>2584</v>
      </c>
      <c r="P1258">
        <v>159</v>
      </c>
      <c r="R1258">
        <v>2743</v>
      </c>
      <c r="T1258">
        <v>121028</v>
      </c>
      <c r="V1258">
        <v>275242</v>
      </c>
      <c r="X1258">
        <v>264661</v>
      </c>
      <c r="Z1258">
        <v>10581</v>
      </c>
    </row>
    <row r="1259" spans="2:26" hidden="1" x14ac:dyDescent="0.35">
      <c r="B1259" t="s">
        <v>70</v>
      </c>
      <c r="C1259" t="s">
        <v>71</v>
      </c>
      <c r="D1259" s="1">
        <v>44440</v>
      </c>
      <c r="E1259" t="s">
        <v>34</v>
      </c>
      <c r="F1259" t="s">
        <v>33</v>
      </c>
      <c r="G1259" t="s">
        <v>34</v>
      </c>
      <c r="H1259">
        <v>3099</v>
      </c>
      <c r="J1259">
        <v>0</v>
      </c>
      <c r="L1259">
        <v>3099</v>
      </c>
      <c r="N1259">
        <v>2584</v>
      </c>
      <c r="P1259">
        <v>159</v>
      </c>
      <c r="R1259">
        <v>2743</v>
      </c>
      <c r="T1259">
        <v>121028</v>
      </c>
      <c r="V1259">
        <v>275242</v>
      </c>
      <c r="X1259">
        <v>264661</v>
      </c>
      <c r="Z1259">
        <v>10581</v>
      </c>
    </row>
    <row r="1260" spans="2:26" hidden="1" x14ac:dyDescent="0.35">
      <c r="B1260" t="s">
        <v>70</v>
      </c>
      <c r="C1260" t="s">
        <v>71</v>
      </c>
      <c r="D1260" s="1">
        <v>44470</v>
      </c>
      <c r="E1260" t="s">
        <v>34</v>
      </c>
      <c r="F1260" t="s">
        <v>35</v>
      </c>
      <c r="G1260" t="s">
        <v>32</v>
      </c>
      <c r="H1260">
        <v>2961</v>
      </c>
      <c r="J1260">
        <v>0</v>
      </c>
      <c r="L1260">
        <v>2961</v>
      </c>
      <c r="N1260">
        <v>2109</v>
      </c>
      <c r="P1260">
        <v>111</v>
      </c>
      <c r="R1260">
        <v>2220</v>
      </c>
      <c r="T1260">
        <v>121360</v>
      </c>
      <c r="V1260">
        <v>276686</v>
      </c>
      <c r="X1260">
        <v>266541</v>
      </c>
      <c r="Z1260">
        <v>10145</v>
      </c>
    </row>
    <row r="1261" spans="2:26" hidden="1" x14ac:dyDescent="0.35">
      <c r="B1261" t="s">
        <v>70</v>
      </c>
      <c r="C1261" t="s">
        <v>71</v>
      </c>
      <c r="D1261" s="1">
        <v>44470</v>
      </c>
      <c r="E1261" t="s">
        <v>34</v>
      </c>
      <c r="F1261" t="s">
        <v>33</v>
      </c>
      <c r="G1261" t="s">
        <v>34</v>
      </c>
      <c r="H1261">
        <v>2961</v>
      </c>
      <c r="J1261">
        <v>0</v>
      </c>
      <c r="L1261">
        <v>2961</v>
      </c>
      <c r="N1261">
        <v>2109</v>
      </c>
      <c r="P1261">
        <v>111</v>
      </c>
      <c r="R1261">
        <v>2220</v>
      </c>
      <c r="T1261">
        <v>121360</v>
      </c>
      <c r="V1261">
        <v>276686</v>
      </c>
      <c r="X1261">
        <v>266541</v>
      </c>
      <c r="Z1261">
        <v>10145</v>
      </c>
    </row>
    <row r="1262" spans="2:26" hidden="1" x14ac:dyDescent="0.35">
      <c r="B1262" t="s">
        <v>70</v>
      </c>
      <c r="C1262" t="s">
        <v>71</v>
      </c>
      <c r="D1262" s="1">
        <v>44501</v>
      </c>
      <c r="E1262" t="s">
        <v>34</v>
      </c>
      <c r="F1262" t="s">
        <v>35</v>
      </c>
      <c r="G1262" t="s">
        <v>32</v>
      </c>
      <c r="H1262">
        <v>4992</v>
      </c>
      <c r="J1262">
        <v>0</v>
      </c>
      <c r="L1262">
        <v>4992</v>
      </c>
      <c r="N1262">
        <v>2415</v>
      </c>
      <c r="P1262">
        <v>205</v>
      </c>
      <c r="R1262">
        <v>2620</v>
      </c>
      <c r="T1262">
        <v>121585</v>
      </c>
      <c r="V1262">
        <v>278408</v>
      </c>
      <c r="X1262">
        <v>268912</v>
      </c>
      <c r="Z1262">
        <v>9496</v>
      </c>
    </row>
    <row r="1263" spans="2:26" hidden="1" x14ac:dyDescent="0.35">
      <c r="B1263" t="s">
        <v>70</v>
      </c>
      <c r="C1263" t="s">
        <v>71</v>
      </c>
      <c r="D1263" s="1">
        <v>44501</v>
      </c>
      <c r="E1263" t="s">
        <v>34</v>
      </c>
      <c r="F1263" t="s">
        <v>33</v>
      </c>
      <c r="G1263" t="s">
        <v>34</v>
      </c>
      <c r="H1263">
        <v>4992</v>
      </c>
      <c r="J1263">
        <v>0</v>
      </c>
      <c r="L1263">
        <v>4992</v>
      </c>
      <c r="N1263">
        <v>2415</v>
      </c>
      <c r="P1263">
        <v>205</v>
      </c>
      <c r="R1263">
        <v>2620</v>
      </c>
      <c r="T1263">
        <v>121585</v>
      </c>
      <c r="V1263">
        <v>278408</v>
      </c>
      <c r="X1263">
        <v>268912</v>
      </c>
      <c r="Z1263">
        <v>9496</v>
      </c>
    </row>
    <row r="1264" spans="2:26" hidden="1" x14ac:dyDescent="0.35">
      <c r="B1264" t="s">
        <v>70</v>
      </c>
      <c r="C1264" t="s">
        <v>71</v>
      </c>
      <c r="D1264" s="1">
        <v>44531</v>
      </c>
      <c r="E1264" t="s">
        <v>34</v>
      </c>
      <c r="F1264" t="s">
        <v>35</v>
      </c>
      <c r="G1264" t="s">
        <v>32</v>
      </c>
      <c r="H1264">
        <v>5046</v>
      </c>
      <c r="J1264">
        <v>0</v>
      </c>
      <c r="L1264">
        <v>5046</v>
      </c>
      <c r="N1264">
        <v>2368</v>
      </c>
      <c r="P1264">
        <v>320</v>
      </c>
      <c r="R1264">
        <v>2688</v>
      </c>
      <c r="T1264">
        <v>119834</v>
      </c>
      <c r="V1264">
        <v>278171</v>
      </c>
      <c r="X1264">
        <v>269552</v>
      </c>
      <c r="Z1264">
        <v>8619</v>
      </c>
    </row>
    <row r="1265" spans="2:26" hidden="1" x14ac:dyDescent="0.35">
      <c r="B1265" t="s">
        <v>70</v>
      </c>
      <c r="C1265" t="s">
        <v>71</v>
      </c>
      <c r="D1265" s="1">
        <v>44531</v>
      </c>
      <c r="E1265" t="s">
        <v>34</v>
      </c>
      <c r="F1265" t="s">
        <v>33</v>
      </c>
      <c r="G1265" t="s">
        <v>34</v>
      </c>
      <c r="H1265">
        <v>5046</v>
      </c>
      <c r="J1265">
        <v>0</v>
      </c>
      <c r="L1265">
        <v>5046</v>
      </c>
      <c r="N1265">
        <v>2368</v>
      </c>
      <c r="P1265">
        <v>320</v>
      </c>
      <c r="R1265">
        <v>2688</v>
      </c>
      <c r="T1265">
        <v>119834</v>
      </c>
      <c r="V1265">
        <v>278171</v>
      </c>
      <c r="X1265">
        <v>269552</v>
      </c>
      <c r="Z1265">
        <v>8619</v>
      </c>
    </row>
    <row r="1266" spans="2:26" hidden="1" x14ac:dyDescent="0.35">
      <c r="B1266" t="s">
        <v>70</v>
      </c>
      <c r="C1266" t="s">
        <v>71</v>
      </c>
      <c r="D1266" s="1">
        <v>44562</v>
      </c>
      <c r="E1266" t="s">
        <v>34</v>
      </c>
      <c r="F1266" t="s">
        <v>35</v>
      </c>
      <c r="G1266" t="s">
        <v>32</v>
      </c>
      <c r="H1266">
        <v>4204</v>
      </c>
      <c r="J1266">
        <v>0</v>
      </c>
      <c r="L1266">
        <v>4204</v>
      </c>
      <c r="N1266">
        <v>2353</v>
      </c>
      <c r="P1266">
        <v>493</v>
      </c>
      <c r="R1266">
        <v>2846</v>
      </c>
      <c r="T1266">
        <v>118304</v>
      </c>
      <c r="V1266">
        <v>280153</v>
      </c>
      <c r="X1266">
        <v>271567</v>
      </c>
      <c r="Z1266">
        <v>8586</v>
      </c>
    </row>
    <row r="1267" spans="2:26" hidden="1" x14ac:dyDescent="0.35">
      <c r="B1267" t="s">
        <v>70</v>
      </c>
      <c r="C1267" t="s">
        <v>71</v>
      </c>
      <c r="D1267" s="1">
        <v>44562</v>
      </c>
      <c r="E1267" t="s">
        <v>34</v>
      </c>
      <c r="F1267" t="s">
        <v>33</v>
      </c>
      <c r="G1267" t="s">
        <v>34</v>
      </c>
      <c r="H1267">
        <v>4204</v>
      </c>
      <c r="J1267">
        <v>0</v>
      </c>
      <c r="L1267">
        <v>4204</v>
      </c>
      <c r="N1267">
        <v>2353</v>
      </c>
      <c r="P1267">
        <v>493</v>
      </c>
      <c r="R1267">
        <v>2846</v>
      </c>
      <c r="T1267">
        <v>118304</v>
      </c>
      <c r="V1267">
        <v>280153</v>
      </c>
      <c r="X1267">
        <v>271567</v>
      </c>
      <c r="Z1267">
        <v>8586</v>
      </c>
    </row>
    <row r="1268" spans="2:26" hidden="1" x14ac:dyDescent="0.35">
      <c r="B1268" t="s">
        <v>70</v>
      </c>
      <c r="C1268" t="s">
        <v>71</v>
      </c>
      <c r="D1268" s="1">
        <v>44593</v>
      </c>
      <c r="E1268" t="s">
        <v>34</v>
      </c>
      <c r="F1268" t="s">
        <v>35</v>
      </c>
      <c r="G1268" t="s">
        <v>32</v>
      </c>
      <c r="H1268">
        <v>2836</v>
      </c>
      <c r="J1268">
        <v>0</v>
      </c>
      <c r="L1268">
        <v>2836</v>
      </c>
      <c r="N1268">
        <v>2158</v>
      </c>
      <c r="P1268">
        <v>327</v>
      </c>
      <c r="R1268">
        <v>2485</v>
      </c>
      <c r="T1268">
        <v>118651</v>
      </c>
      <c r="V1268">
        <v>282299</v>
      </c>
      <c r="X1268">
        <v>274064</v>
      </c>
      <c r="Z1268">
        <v>8235</v>
      </c>
    </row>
    <row r="1269" spans="2:26" hidden="1" x14ac:dyDescent="0.35">
      <c r="B1269" t="s">
        <v>70</v>
      </c>
      <c r="C1269" t="s">
        <v>71</v>
      </c>
      <c r="D1269" s="1">
        <v>44593</v>
      </c>
      <c r="E1269" t="s">
        <v>34</v>
      </c>
      <c r="F1269" t="s">
        <v>33</v>
      </c>
      <c r="G1269" t="s">
        <v>34</v>
      </c>
      <c r="H1269">
        <v>2836</v>
      </c>
      <c r="J1269">
        <v>0</v>
      </c>
      <c r="L1269">
        <v>2836</v>
      </c>
      <c r="N1269">
        <v>2158</v>
      </c>
      <c r="P1269">
        <v>327</v>
      </c>
      <c r="R1269">
        <v>2485</v>
      </c>
      <c r="T1269">
        <v>118651</v>
      </c>
      <c r="V1269">
        <v>282299</v>
      </c>
      <c r="X1269">
        <v>274064</v>
      </c>
      <c r="Z1269">
        <v>8235</v>
      </c>
    </row>
    <row r="1270" spans="2:26" hidden="1" x14ac:dyDescent="0.35">
      <c r="B1270" t="s">
        <v>70</v>
      </c>
      <c r="C1270" t="s">
        <v>71</v>
      </c>
      <c r="D1270" s="1">
        <v>44621</v>
      </c>
      <c r="E1270" t="s">
        <v>34</v>
      </c>
      <c r="F1270" t="s">
        <v>35</v>
      </c>
      <c r="G1270" t="s">
        <v>32</v>
      </c>
      <c r="H1270">
        <v>3245</v>
      </c>
      <c r="J1270">
        <v>0</v>
      </c>
      <c r="L1270">
        <v>3245</v>
      </c>
      <c r="N1270">
        <v>2707</v>
      </c>
      <c r="P1270">
        <v>398</v>
      </c>
      <c r="R1270">
        <v>3105</v>
      </c>
      <c r="T1270">
        <v>118742</v>
      </c>
      <c r="V1270">
        <v>283950</v>
      </c>
      <c r="X1270">
        <v>276341</v>
      </c>
      <c r="Z1270">
        <v>7609</v>
      </c>
    </row>
    <row r="1271" spans="2:26" hidden="1" x14ac:dyDescent="0.35">
      <c r="B1271" t="s">
        <v>70</v>
      </c>
      <c r="C1271" t="s">
        <v>71</v>
      </c>
      <c r="D1271" s="1">
        <v>44621</v>
      </c>
      <c r="E1271" t="s">
        <v>34</v>
      </c>
      <c r="F1271" t="s">
        <v>33</v>
      </c>
      <c r="G1271" t="s">
        <v>34</v>
      </c>
      <c r="H1271">
        <v>3245</v>
      </c>
      <c r="J1271">
        <v>0</v>
      </c>
      <c r="L1271">
        <v>3245</v>
      </c>
      <c r="N1271">
        <v>2707</v>
      </c>
      <c r="P1271">
        <v>398</v>
      </c>
      <c r="R1271">
        <v>3105</v>
      </c>
      <c r="T1271">
        <v>118742</v>
      </c>
      <c r="V1271">
        <v>283950</v>
      </c>
      <c r="X1271">
        <v>276341</v>
      </c>
      <c r="Z1271">
        <v>7609</v>
      </c>
    </row>
    <row r="1272" spans="2:26" hidden="1" x14ac:dyDescent="0.35">
      <c r="B1272" t="s">
        <v>70</v>
      </c>
      <c r="C1272" t="s">
        <v>71</v>
      </c>
      <c r="D1272" s="1">
        <v>44652</v>
      </c>
      <c r="E1272" t="s">
        <v>34</v>
      </c>
      <c r="F1272" t="s">
        <v>35</v>
      </c>
      <c r="G1272" t="s">
        <v>32</v>
      </c>
      <c r="H1272">
        <v>2790</v>
      </c>
      <c r="J1272">
        <v>0</v>
      </c>
      <c r="L1272">
        <v>2790</v>
      </c>
      <c r="N1272">
        <v>2412</v>
      </c>
      <c r="P1272">
        <v>364</v>
      </c>
      <c r="R1272">
        <v>2776</v>
      </c>
      <c r="T1272">
        <v>119143</v>
      </c>
      <c r="V1272">
        <v>285541</v>
      </c>
      <c r="X1272">
        <v>278126</v>
      </c>
      <c r="Z1272">
        <v>7415</v>
      </c>
    </row>
    <row r="1273" spans="2:26" hidden="1" x14ac:dyDescent="0.35">
      <c r="B1273" t="s">
        <v>70</v>
      </c>
      <c r="C1273" t="s">
        <v>71</v>
      </c>
      <c r="D1273" s="1">
        <v>44652</v>
      </c>
      <c r="E1273" t="s">
        <v>34</v>
      </c>
      <c r="F1273" t="s">
        <v>33</v>
      </c>
      <c r="G1273" t="s">
        <v>34</v>
      </c>
      <c r="H1273">
        <v>2790</v>
      </c>
      <c r="J1273">
        <v>0</v>
      </c>
      <c r="L1273">
        <v>2790</v>
      </c>
      <c r="N1273">
        <v>2412</v>
      </c>
      <c r="P1273">
        <v>364</v>
      </c>
      <c r="R1273">
        <v>2776</v>
      </c>
      <c r="T1273">
        <v>119143</v>
      </c>
      <c r="V1273">
        <v>285541</v>
      </c>
      <c r="X1273">
        <v>278126</v>
      </c>
      <c r="Z1273">
        <v>7415</v>
      </c>
    </row>
    <row r="1274" spans="2:26" hidden="1" x14ac:dyDescent="0.35">
      <c r="B1274" t="s">
        <v>70</v>
      </c>
      <c r="C1274" t="s">
        <v>71</v>
      </c>
      <c r="D1274" s="1">
        <v>44682</v>
      </c>
      <c r="E1274" t="s">
        <v>34</v>
      </c>
      <c r="F1274" t="s">
        <v>35</v>
      </c>
      <c r="G1274" t="s">
        <v>32</v>
      </c>
      <c r="H1274">
        <v>2902</v>
      </c>
      <c r="J1274">
        <v>0</v>
      </c>
      <c r="L1274">
        <v>2902</v>
      </c>
      <c r="N1274">
        <v>2269</v>
      </c>
      <c r="P1274">
        <v>404</v>
      </c>
      <c r="R1274">
        <v>2673</v>
      </c>
      <c r="T1274">
        <v>119736</v>
      </c>
      <c r="V1274">
        <v>287300</v>
      </c>
      <c r="X1274">
        <v>279904</v>
      </c>
      <c r="Z1274">
        <v>7396</v>
      </c>
    </row>
    <row r="1275" spans="2:26" hidden="1" x14ac:dyDescent="0.35">
      <c r="B1275" t="s">
        <v>70</v>
      </c>
      <c r="C1275" t="s">
        <v>71</v>
      </c>
      <c r="D1275" s="1">
        <v>44682</v>
      </c>
      <c r="E1275" t="s">
        <v>34</v>
      </c>
      <c r="F1275" t="s">
        <v>33</v>
      </c>
      <c r="G1275" t="s">
        <v>34</v>
      </c>
      <c r="H1275">
        <v>2902</v>
      </c>
      <c r="J1275">
        <v>0</v>
      </c>
      <c r="L1275">
        <v>2902</v>
      </c>
      <c r="N1275">
        <v>2269</v>
      </c>
      <c r="P1275">
        <v>404</v>
      </c>
      <c r="R1275">
        <v>2673</v>
      </c>
      <c r="T1275">
        <v>119736</v>
      </c>
      <c r="V1275">
        <v>287300</v>
      </c>
      <c r="X1275">
        <v>279904</v>
      </c>
      <c r="Z1275">
        <v>7396</v>
      </c>
    </row>
    <row r="1276" spans="2:26" hidden="1" x14ac:dyDescent="0.35">
      <c r="B1276" t="s">
        <v>70</v>
      </c>
      <c r="C1276" t="s">
        <v>71</v>
      </c>
      <c r="D1276" s="1">
        <v>44713</v>
      </c>
      <c r="E1276" t="s">
        <v>34</v>
      </c>
      <c r="F1276" t="s">
        <v>35</v>
      </c>
      <c r="G1276" t="s">
        <v>32</v>
      </c>
      <c r="H1276">
        <v>3049</v>
      </c>
      <c r="J1276">
        <v>0</v>
      </c>
      <c r="L1276">
        <v>3049</v>
      </c>
      <c r="N1276">
        <v>2329</v>
      </c>
      <c r="P1276">
        <v>295</v>
      </c>
      <c r="R1276">
        <v>2624</v>
      </c>
      <c r="T1276">
        <v>120268</v>
      </c>
      <c r="V1276">
        <v>289032</v>
      </c>
      <c r="X1276">
        <v>281747</v>
      </c>
      <c r="Z1276">
        <v>7285</v>
      </c>
    </row>
    <row r="1277" spans="2:26" hidden="1" x14ac:dyDescent="0.35">
      <c r="B1277" t="s">
        <v>70</v>
      </c>
      <c r="C1277" t="s">
        <v>71</v>
      </c>
      <c r="D1277" s="1">
        <v>44713</v>
      </c>
      <c r="E1277" t="s">
        <v>34</v>
      </c>
      <c r="F1277" t="s">
        <v>33</v>
      </c>
      <c r="G1277" t="s">
        <v>34</v>
      </c>
      <c r="H1277">
        <v>3049</v>
      </c>
      <c r="J1277">
        <v>0</v>
      </c>
      <c r="L1277">
        <v>3049</v>
      </c>
      <c r="N1277">
        <v>2329</v>
      </c>
      <c r="P1277">
        <v>295</v>
      </c>
      <c r="R1277">
        <v>2624</v>
      </c>
      <c r="T1277">
        <v>120268</v>
      </c>
      <c r="V1277">
        <v>289032</v>
      </c>
      <c r="X1277">
        <v>281747</v>
      </c>
      <c r="Z1277">
        <v>7285</v>
      </c>
    </row>
    <row r="1278" spans="2:26" hidden="1" x14ac:dyDescent="0.35">
      <c r="B1278" t="s">
        <v>70</v>
      </c>
      <c r="C1278" t="s">
        <v>71</v>
      </c>
      <c r="D1278" s="1">
        <v>44743</v>
      </c>
      <c r="E1278" t="s">
        <v>34</v>
      </c>
      <c r="F1278" t="s">
        <v>35</v>
      </c>
      <c r="G1278" t="s">
        <v>32</v>
      </c>
      <c r="H1278">
        <v>2992</v>
      </c>
      <c r="J1278">
        <v>0</v>
      </c>
      <c r="L1278">
        <v>2992</v>
      </c>
      <c r="N1278">
        <v>2142</v>
      </c>
      <c r="P1278">
        <v>266</v>
      </c>
      <c r="R1278">
        <v>2408</v>
      </c>
      <c r="T1278">
        <v>120887</v>
      </c>
      <c r="V1278">
        <v>290979</v>
      </c>
      <c r="X1278">
        <v>283805</v>
      </c>
      <c r="Z1278">
        <v>7174</v>
      </c>
    </row>
    <row r="1279" spans="2:26" hidden="1" x14ac:dyDescent="0.35">
      <c r="B1279" t="s">
        <v>70</v>
      </c>
      <c r="C1279" t="s">
        <v>71</v>
      </c>
      <c r="D1279" s="1">
        <v>44743</v>
      </c>
      <c r="E1279" t="s">
        <v>34</v>
      </c>
      <c r="F1279" t="s">
        <v>33</v>
      </c>
      <c r="G1279" t="s">
        <v>34</v>
      </c>
      <c r="H1279">
        <v>2992</v>
      </c>
      <c r="J1279">
        <v>0</v>
      </c>
      <c r="L1279">
        <v>2992</v>
      </c>
      <c r="N1279">
        <v>2142</v>
      </c>
      <c r="P1279">
        <v>266</v>
      </c>
      <c r="R1279">
        <v>2408</v>
      </c>
      <c r="T1279">
        <v>120887</v>
      </c>
      <c r="V1279">
        <v>290979</v>
      </c>
      <c r="X1279">
        <v>283805</v>
      </c>
      <c r="Z1279">
        <v>7174</v>
      </c>
    </row>
    <row r="1280" spans="2:26" hidden="1" x14ac:dyDescent="0.35">
      <c r="B1280" t="s">
        <v>70</v>
      </c>
      <c r="C1280" t="s">
        <v>71</v>
      </c>
      <c r="D1280" s="1">
        <v>44774</v>
      </c>
      <c r="E1280" t="s">
        <v>34</v>
      </c>
      <c r="F1280" t="s">
        <v>35</v>
      </c>
      <c r="G1280" t="s">
        <v>32</v>
      </c>
      <c r="H1280">
        <v>3462</v>
      </c>
      <c r="J1280">
        <v>0</v>
      </c>
      <c r="L1280">
        <v>3462</v>
      </c>
      <c r="N1280">
        <v>2412</v>
      </c>
      <c r="P1280">
        <v>313</v>
      </c>
      <c r="R1280">
        <v>2725</v>
      </c>
      <c r="T1280">
        <v>121590</v>
      </c>
      <c r="V1280">
        <v>293136</v>
      </c>
      <c r="X1280">
        <v>285962</v>
      </c>
      <c r="Z1280">
        <v>7174</v>
      </c>
    </row>
    <row r="1281" spans="2:26" hidden="1" x14ac:dyDescent="0.35">
      <c r="B1281" t="s">
        <v>70</v>
      </c>
      <c r="C1281" t="s">
        <v>71</v>
      </c>
      <c r="D1281" s="1">
        <v>44774</v>
      </c>
      <c r="E1281" t="s">
        <v>34</v>
      </c>
      <c r="F1281" t="s">
        <v>33</v>
      </c>
      <c r="G1281" t="s">
        <v>34</v>
      </c>
      <c r="H1281">
        <v>3462</v>
      </c>
      <c r="J1281">
        <v>0</v>
      </c>
      <c r="L1281">
        <v>3462</v>
      </c>
      <c r="N1281">
        <v>2412</v>
      </c>
      <c r="P1281">
        <v>313</v>
      </c>
      <c r="R1281">
        <v>2725</v>
      </c>
      <c r="T1281">
        <v>121590</v>
      </c>
      <c r="V1281">
        <v>293136</v>
      </c>
      <c r="X1281">
        <v>285962</v>
      </c>
      <c r="Z1281">
        <v>7174</v>
      </c>
    </row>
    <row r="1282" spans="2:26" hidden="1" x14ac:dyDescent="0.35">
      <c r="B1282" t="s">
        <v>70</v>
      </c>
      <c r="C1282" t="s">
        <v>71</v>
      </c>
      <c r="D1282" s="1">
        <v>44805</v>
      </c>
      <c r="E1282" t="s">
        <v>34</v>
      </c>
      <c r="F1282" t="s">
        <v>35</v>
      </c>
      <c r="G1282" t="s">
        <v>32</v>
      </c>
      <c r="H1282">
        <v>2978</v>
      </c>
      <c r="J1282">
        <v>0</v>
      </c>
      <c r="L1282">
        <v>2978</v>
      </c>
      <c r="N1282">
        <v>2272</v>
      </c>
      <c r="P1282">
        <v>324</v>
      </c>
      <c r="R1282">
        <v>2596</v>
      </c>
      <c r="T1282">
        <v>122114</v>
      </c>
      <c r="V1282">
        <v>294956</v>
      </c>
      <c r="X1282">
        <v>287891</v>
      </c>
      <c r="Z1282">
        <v>7065</v>
      </c>
    </row>
    <row r="1283" spans="2:26" hidden="1" x14ac:dyDescent="0.35">
      <c r="B1283" t="s">
        <v>70</v>
      </c>
      <c r="C1283" t="s">
        <v>71</v>
      </c>
      <c r="D1283" s="1">
        <v>44805</v>
      </c>
      <c r="E1283" t="s">
        <v>34</v>
      </c>
      <c r="F1283" t="s">
        <v>33</v>
      </c>
      <c r="G1283" t="s">
        <v>34</v>
      </c>
      <c r="H1283">
        <v>2978</v>
      </c>
      <c r="J1283">
        <v>0</v>
      </c>
      <c r="L1283">
        <v>2978</v>
      </c>
      <c r="N1283">
        <v>2272</v>
      </c>
      <c r="P1283">
        <v>324</v>
      </c>
      <c r="R1283">
        <v>2596</v>
      </c>
      <c r="T1283">
        <v>122114</v>
      </c>
      <c r="V1283">
        <v>294956</v>
      </c>
      <c r="X1283">
        <v>287891</v>
      </c>
      <c r="Z1283">
        <v>7065</v>
      </c>
    </row>
    <row r="1284" spans="2:26" hidden="1" x14ac:dyDescent="0.35">
      <c r="B1284" t="s">
        <v>70</v>
      </c>
      <c r="C1284" t="s">
        <v>71</v>
      </c>
      <c r="D1284" s="1">
        <v>44835</v>
      </c>
      <c r="E1284" t="s">
        <v>34</v>
      </c>
      <c r="F1284" t="s">
        <v>35</v>
      </c>
      <c r="G1284" t="s">
        <v>32</v>
      </c>
      <c r="H1284">
        <v>3058</v>
      </c>
      <c r="J1284">
        <v>0</v>
      </c>
      <c r="L1284">
        <v>3058</v>
      </c>
      <c r="N1284">
        <v>2143</v>
      </c>
      <c r="P1284">
        <v>375</v>
      </c>
      <c r="R1284">
        <v>2518</v>
      </c>
      <c r="T1284">
        <v>122636</v>
      </c>
      <c r="V1284">
        <v>296811</v>
      </c>
      <c r="X1284">
        <v>289744</v>
      </c>
      <c r="Z1284">
        <v>7067</v>
      </c>
    </row>
    <row r="1285" spans="2:26" hidden="1" x14ac:dyDescent="0.35">
      <c r="B1285" t="s">
        <v>70</v>
      </c>
      <c r="C1285" t="s">
        <v>71</v>
      </c>
      <c r="D1285" s="1">
        <v>44835</v>
      </c>
      <c r="E1285" t="s">
        <v>34</v>
      </c>
      <c r="F1285" t="s">
        <v>33</v>
      </c>
      <c r="G1285" t="s">
        <v>34</v>
      </c>
      <c r="H1285">
        <v>3058</v>
      </c>
      <c r="J1285">
        <v>0</v>
      </c>
      <c r="L1285">
        <v>3058</v>
      </c>
      <c r="N1285">
        <v>2143</v>
      </c>
      <c r="P1285">
        <v>375</v>
      </c>
      <c r="R1285">
        <v>2518</v>
      </c>
      <c r="T1285">
        <v>122636</v>
      </c>
      <c r="V1285">
        <v>296811</v>
      </c>
      <c r="X1285">
        <v>289744</v>
      </c>
      <c r="Z1285">
        <v>7067</v>
      </c>
    </row>
    <row r="1286" spans="2:26" hidden="1" x14ac:dyDescent="0.35">
      <c r="B1286" t="s">
        <v>70</v>
      </c>
      <c r="C1286" t="s">
        <v>71</v>
      </c>
      <c r="D1286" s="1">
        <v>44866</v>
      </c>
      <c r="E1286" t="s">
        <v>34</v>
      </c>
      <c r="F1286" t="s">
        <v>35</v>
      </c>
      <c r="G1286" t="s">
        <v>32</v>
      </c>
      <c r="H1286">
        <v>5820</v>
      </c>
      <c r="J1286">
        <v>0</v>
      </c>
      <c r="L1286">
        <v>5820</v>
      </c>
      <c r="N1286">
        <v>2090</v>
      </c>
      <c r="P1286">
        <v>307</v>
      </c>
      <c r="R1286">
        <v>2397</v>
      </c>
      <c r="T1286">
        <v>122772</v>
      </c>
      <c r="V1286">
        <v>298221</v>
      </c>
      <c r="X1286">
        <v>291405</v>
      </c>
      <c r="Z1286">
        <v>6816</v>
      </c>
    </row>
    <row r="1287" spans="2:26" hidden="1" x14ac:dyDescent="0.35">
      <c r="B1287" t="s">
        <v>70</v>
      </c>
      <c r="C1287" t="s">
        <v>71</v>
      </c>
      <c r="D1287" s="1">
        <v>44866</v>
      </c>
      <c r="E1287" t="s">
        <v>34</v>
      </c>
      <c r="F1287" t="s">
        <v>33</v>
      </c>
      <c r="G1287" t="s">
        <v>34</v>
      </c>
      <c r="H1287">
        <v>5820</v>
      </c>
      <c r="J1287">
        <v>0</v>
      </c>
      <c r="L1287">
        <v>5820</v>
      </c>
      <c r="N1287">
        <v>2090</v>
      </c>
      <c r="P1287">
        <v>307</v>
      </c>
      <c r="R1287">
        <v>2397</v>
      </c>
      <c r="T1287">
        <v>122772</v>
      </c>
      <c r="V1287">
        <v>298221</v>
      </c>
      <c r="X1287">
        <v>291405</v>
      </c>
      <c r="Z1287">
        <v>6816</v>
      </c>
    </row>
    <row r="1288" spans="2:26" hidden="1" x14ac:dyDescent="0.35">
      <c r="B1288" t="s">
        <v>70</v>
      </c>
      <c r="C1288" t="s">
        <v>71</v>
      </c>
      <c r="D1288" s="1">
        <v>44896</v>
      </c>
      <c r="E1288" t="s">
        <v>34</v>
      </c>
      <c r="F1288" t="s">
        <v>35</v>
      </c>
      <c r="G1288" t="s">
        <v>32</v>
      </c>
      <c r="H1288">
        <v>5627</v>
      </c>
      <c r="J1288">
        <v>0</v>
      </c>
      <c r="L1288">
        <v>5627</v>
      </c>
      <c r="N1288">
        <v>2064</v>
      </c>
      <c r="P1288">
        <v>239</v>
      </c>
      <c r="R1288">
        <v>2303</v>
      </c>
      <c r="T1288">
        <v>123244</v>
      </c>
      <c r="V1288">
        <v>300480</v>
      </c>
      <c r="X1288">
        <v>293872</v>
      </c>
      <c r="Z1288">
        <v>6608</v>
      </c>
    </row>
    <row r="1289" spans="2:26" hidden="1" x14ac:dyDescent="0.35">
      <c r="B1289" t="s">
        <v>70</v>
      </c>
      <c r="C1289" t="s">
        <v>71</v>
      </c>
      <c r="D1289" s="1">
        <v>44896</v>
      </c>
      <c r="E1289" t="s">
        <v>34</v>
      </c>
      <c r="F1289" t="s">
        <v>33</v>
      </c>
      <c r="G1289" t="s">
        <v>34</v>
      </c>
      <c r="H1289">
        <v>5627</v>
      </c>
      <c r="J1289">
        <v>0</v>
      </c>
      <c r="L1289">
        <v>5627</v>
      </c>
      <c r="N1289">
        <v>2064</v>
      </c>
      <c r="P1289">
        <v>239</v>
      </c>
      <c r="R1289">
        <v>2303</v>
      </c>
      <c r="T1289">
        <v>123244</v>
      </c>
      <c r="V1289">
        <v>300480</v>
      </c>
      <c r="X1289">
        <v>293872</v>
      </c>
      <c r="Z1289">
        <v>6608</v>
      </c>
    </row>
    <row r="1290" spans="2:26" hidden="1" x14ac:dyDescent="0.35">
      <c r="B1290" t="s">
        <v>70</v>
      </c>
      <c r="C1290" t="s">
        <v>71</v>
      </c>
      <c r="D1290" s="1">
        <v>44927</v>
      </c>
      <c r="E1290" t="s">
        <v>34</v>
      </c>
      <c r="F1290" t="s">
        <v>35</v>
      </c>
      <c r="G1290" t="s">
        <v>32</v>
      </c>
      <c r="H1290">
        <v>4410</v>
      </c>
      <c r="J1290">
        <v>0</v>
      </c>
      <c r="L1290">
        <v>4410</v>
      </c>
      <c r="N1290">
        <v>2191</v>
      </c>
      <c r="P1290">
        <v>298</v>
      </c>
      <c r="R1290">
        <v>2489</v>
      </c>
      <c r="T1290">
        <v>123976</v>
      </c>
      <c r="V1290">
        <v>303192</v>
      </c>
      <c r="X1290">
        <v>296497</v>
      </c>
      <c r="Z1290">
        <v>6695</v>
      </c>
    </row>
    <row r="1291" spans="2:26" hidden="1" x14ac:dyDescent="0.35">
      <c r="B1291" t="s">
        <v>70</v>
      </c>
      <c r="C1291" t="s">
        <v>71</v>
      </c>
      <c r="D1291" s="1">
        <v>44927</v>
      </c>
      <c r="E1291" t="s">
        <v>34</v>
      </c>
      <c r="F1291" t="s">
        <v>33</v>
      </c>
      <c r="G1291" t="s">
        <v>34</v>
      </c>
      <c r="H1291">
        <v>4410</v>
      </c>
      <c r="J1291">
        <v>0</v>
      </c>
      <c r="L1291">
        <v>4410</v>
      </c>
      <c r="N1291">
        <v>2191</v>
      </c>
      <c r="P1291">
        <v>298</v>
      </c>
      <c r="R1291">
        <v>2489</v>
      </c>
      <c r="T1291">
        <v>123976</v>
      </c>
      <c r="V1291">
        <v>303192</v>
      </c>
      <c r="X1291">
        <v>296497</v>
      </c>
      <c r="Z1291">
        <v>6695</v>
      </c>
    </row>
    <row r="1292" spans="2:26" hidden="1" x14ac:dyDescent="0.35">
      <c r="B1292" t="s">
        <v>70</v>
      </c>
      <c r="C1292" t="s">
        <v>71</v>
      </c>
      <c r="D1292" s="1">
        <v>44958</v>
      </c>
      <c r="E1292" t="s">
        <v>34</v>
      </c>
      <c r="F1292" t="s">
        <v>35</v>
      </c>
      <c r="G1292" t="s">
        <v>32</v>
      </c>
      <c r="H1292">
        <v>2906</v>
      </c>
      <c r="J1292">
        <v>0</v>
      </c>
      <c r="L1292">
        <v>2906</v>
      </c>
      <c r="N1292">
        <v>1993</v>
      </c>
      <c r="P1292">
        <v>336</v>
      </c>
      <c r="R1292">
        <v>2329</v>
      </c>
      <c r="T1292">
        <v>124474</v>
      </c>
      <c r="V1292">
        <v>305292</v>
      </c>
      <c r="X1292">
        <v>298567</v>
      </c>
      <c r="Z1292">
        <v>6725</v>
      </c>
    </row>
    <row r="1293" spans="2:26" hidden="1" x14ac:dyDescent="0.35">
      <c r="B1293" t="s">
        <v>70</v>
      </c>
      <c r="C1293" t="s">
        <v>71</v>
      </c>
      <c r="D1293" s="1">
        <v>44958</v>
      </c>
      <c r="E1293" t="s">
        <v>34</v>
      </c>
      <c r="F1293" t="s">
        <v>33</v>
      </c>
      <c r="G1293" t="s">
        <v>34</v>
      </c>
      <c r="H1293">
        <v>2906</v>
      </c>
      <c r="J1293">
        <v>0</v>
      </c>
      <c r="L1293">
        <v>2906</v>
      </c>
      <c r="N1293">
        <v>1993</v>
      </c>
      <c r="P1293">
        <v>336</v>
      </c>
      <c r="R1293">
        <v>2329</v>
      </c>
      <c r="T1293">
        <v>124474</v>
      </c>
      <c r="V1293">
        <v>305292</v>
      </c>
      <c r="X1293">
        <v>298567</v>
      </c>
      <c r="Z1293">
        <v>6725</v>
      </c>
    </row>
    <row r="1294" spans="2:26" hidden="1" x14ac:dyDescent="0.35">
      <c r="B1294" t="s">
        <v>70</v>
      </c>
      <c r="C1294" t="s">
        <v>71</v>
      </c>
      <c r="D1294" s="1">
        <v>44986</v>
      </c>
      <c r="E1294" t="s">
        <v>34</v>
      </c>
      <c r="F1294" t="s">
        <v>35</v>
      </c>
      <c r="G1294" t="s">
        <v>32</v>
      </c>
      <c r="H1294">
        <v>3412</v>
      </c>
      <c r="J1294">
        <v>0</v>
      </c>
      <c r="L1294">
        <v>3412</v>
      </c>
      <c r="N1294">
        <v>2483</v>
      </c>
      <c r="P1294">
        <v>374</v>
      </c>
      <c r="R1294">
        <v>2857</v>
      </c>
      <c r="T1294">
        <v>124893</v>
      </c>
      <c r="V1294">
        <v>306822</v>
      </c>
      <c r="X1294">
        <v>300281</v>
      </c>
      <c r="Z1294">
        <v>6541</v>
      </c>
    </row>
    <row r="1295" spans="2:26" hidden="1" x14ac:dyDescent="0.35">
      <c r="B1295" t="s">
        <v>70</v>
      </c>
      <c r="C1295" t="s">
        <v>71</v>
      </c>
      <c r="D1295" s="1">
        <v>44986</v>
      </c>
      <c r="E1295" t="s">
        <v>34</v>
      </c>
      <c r="F1295" t="s">
        <v>33</v>
      </c>
      <c r="G1295" t="s">
        <v>34</v>
      </c>
      <c r="H1295">
        <v>3412</v>
      </c>
      <c r="J1295">
        <v>0</v>
      </c>
      <c r="L1295">
        <v>3412</v>
      </c>
      <c r="N1295">
        <v>2483</v>
      </c>
      <c r="P1295">
        <v>374</v>
      </c>
      <c r="R1295">
        <v>2857</v>
      </c>
      <c r="T1295">
        <v>124893</v>
      </c>
      <c r="V1295">
        <v>306822</v>
      </c>
      <c r="X1295">
        <v>300281</v>
      </c>
      <c r="Z1295">
        <v>6541</v>
      </c>
    </row>
    <row r="1296" spans="2:26" hidden="1" x14ac:dyDescent="0.35">
      <c r="B1296" t="s">
        <v>70</v>
      </c>
      <c r="C1296" t="s">
        <v>71</v>
      </c>
      <c r="D1296" s="1">
        <v>45017</v>
      </c>
      <c r="E1296" t="s">
        <v>34</v>
      </c>
      <c r="F1296" t="s">
        <v>35</v>
      </c>
      <c r="G1296" t="s">
        <v>32</v>
      </c>
      <c r="H1296">
        <v>2992</v>
      </c>
      <c r="J1296">
        <v>0</v>
      </c>
      <c r="L1296">
        <v>2992</v>
      </c>
      <c r="N1296">
        <v>2277</v>
      </c>
      <c r="P1296">
        <v>360</v>
      </c>
      <c r="R1296">
        <v>2637</v>
      </c>
      <c r="T1296">
        <v>125156</v>
      </c>
      <c r="V1296">
        <v>308105</v>
      </c>
      <c r="X1296">
        <v>301739</v>
      </c>
      <c r="Z1296">
        <v>6366</v>
      </c>
    </row>
    <row r="1297" spans="2:26" hidden="1" x14ac:dyDescent="0.35">
      <c r="B1297" t="s">
        <v>70</v>
      </c>
      <c r="C1297" t="s">
        <v>71</v>
      </c>
      <c r="D1297" s="1">
        <v>45017</v>
      </c>
      <c r="E1297" t="s">
        <v>34</v>
      </c>
      <c r="F1297" t="s">
        <v>33</v>
      </c>
      <c r="G1297" t="s">
        <v>34</v>
      </c>
      <c r="H1297">
        <v>2992</v>
      </c>
      <c r="J1297">
        <v>0</v>
      </c>
      <c r="L1297">
        <v>2992</v>
      </c>
      <c r="N1297">
        <v>2277</v>
      </c>
      <c r="P1297">
        <v>360</v>
      </c>
      <c r="R1297">
        <v>2637</v>
      </c>
      <c r="T1297">
        <v>125156</v>
      </c>
      <c r="V1297">
        <v>308105</v>
      </c>
      <c r="X1297">
        <v>301739</v>
      </c>
      <c r="Z1297">
        <v>6366</v>
      </c>
    </row>
    <row r="1298" spans="2:26" hidden="1" x14ac:dyDescent="0.35">
      <c r="B1298" t="s">
        <v>70</v>
      </c>
      <c r="C1298" t="s">
        <v>71</v>
      </c>
      <c r="D1298" s="1">
        <v>45047</v>
      </c>
      <c r="E1298" t="s">
        <v>34</v>
      </c>
      <c r="F1298" t="s">
        <v>35</v>
      </c>
      <c r="G1298" t="s">
        <v>32</v>
      </c>
      <c r="H1298">
        <v>3257</v>
      </c>
      <c r="J1298">
        <v>0</v>
      </c>
      <c r="L1298">
        <v>3257</v>
      </c>
      <c r="N1298">
        <v>2373</v>
      </c>
      <c r="P1298">
        <v>339</v>
      </c>
      <c r="R1298">
        <v>2712</v>
      </c>
      <c r="T1298">
        <v>125543</v>
      </c>
      <c r="V1298">
        <v>309636</v>
      </c>
      <c r="X1298">
        <v>303471</v>
      </c>
      <c r="Z1298">
        <v>6165</v>
      </c>
    </row>
    <row r="1299" spans="2:26" hidden="1" x14ac:dyDescent="0.35">
      <c r="B1299" t="s">
        <v>70</v>
      </c>
      <c r="C1299" t="s">
        <v>71</v>
      </c>
      <c r="D1299" s="1">
        <v>45047</v>
      </c>
      <c r="E1299" t="s">
        <v>34</v>
      </c>
      <c r="F1299" t="s">
        <v>33</v>
      </c>
      <c r="G1299" t="s">
        <v>34</v>
      </c>
      <c r="H1299">
        <v>3257</v>
      </c>
      <c r="J1299">
        <v>0</v>
      </c>
      <c r="L1299">
        <v>3257</v>
      </c>
      <c r="N1299">
        <v>2373</v>
      </c>
      <c r="P1299">
        <v>339</v>
      </c>
      <c r="R1299">
        <v>2712</v>
      </c>
      <c r="T1299">
        <v>125543</v>
      </c>
      <c r="V1299">
        <v>309636</v>
      </c>
      <c r="X1299">
        <v>303471</v>
      </c>
      <c r="Z1299">
        <v>6165</v>
      </c>
    </row>
    <row r="1300" spans="2:26" hidden="1" x14ac:dyDescent="0.35">
      <c r="B1300" t="s">
        <v>70</v>
      </c>
      <c r="C1300" t="s">
        <v>71</v>
      </c>
      <c r="D1300" s="1">
        <v>45078</v>
      </c>
      <c r="E1300" t="s">
        <v>34</v>
      </c>
      <c r="F1300" t="s">
        <v>35</v>
      </c>
      <c r="G1300" t="s">
        <v>32</v>
      </c>
      <c r="H1300">
        <v>3340</v>
      </c>
      <c r="J1300">
        <v>0</v>
      </c>
      <c r="L1300">
        <v>3340</v>
      </c>
      <c r="N1300">
        <v>2201</v>
      </c>
      <c r="P1300">
        <v>700</v>
      </c>
      <c r="R1300">
        <v>2901</v>
      </c>
      <c r="T1300">
        <v>125561</v>
      </c>
      <c r="V1300">
        <v>309753</v>
      </c>
      <c r="X1300">
        <v>303184</v>
      </c>
      <c r="Z1300">
        <v>6569</v>
      </c>
    </row>
    <row r="1301" spans="2:26" hidden="1" x14ac:dyDescent="0.35">
      <c r="B1301" t="s">
        <v>70</v>
      </c>
      <c r="C1301" t="s">
        <v>71</v>
      </c>
      <c r="D1301" s="1">
        <v>45078</v>
      </c>
      <c r="E1301" t="s">
        <v>34</v>
      </c>
      <c r="F1301" t="s">
        <v>33</v>
      </c>
      <c r="G1301" t="s">
        <v>34</v>
      </c>
      <c r="H1301">
        <v>3340</v>
      </c>
      <c r="J1301">
        <v>0</v>
      </c>
      <c r="L1301">
        <v>3340</v>
      </c>
      <c r="N1301">
        <v>2201</v>
      </c>
      <c r="P1301">
        <v>700</v>
      </c>
      <c r="R1301">
        <v>2901</v>
      </c>
      <c r="T1301">
        <v>125561</v>
      </c>
      <c r="V1301">
        <v>309753</v>
      </c>
      <c r="X1301">
        <v>303184</v>
      </c>
      <c r="Z1301">
        <v>6569</v>
      </c>
    </row>
    <row r="1302" spans="2:26" hidden="1" x14ac:dyDescent="0.35">
      <c r="B1302" t="s">
        <v>70</v>
      </c>
      <c r="C1302" t="s">
        <v>71</v>
      </c>
      <c r="D1302" s="1">
        <v>45108</v>
      </c>
      <c r="E1302" t="s">
        <v>34</v>
      </c>
      <c r="F1302" t="s">
        <v>35</v>
      </c>
      <c r="G1302" t="s">
        <v>32</v>
      </c>
      <c r="H1302">
        <v>3306</v>
      </c>
      <c r="J1302">
        <v>0</v>
      </c>
      <c r="L1302">
        <v>3306</v>
      </c>
      <c r="N1302">
        <v>2461</v>
      </c>
      <c r="P1302">
        <v>869</v>
      </c>
      <c r="R1302">
        <v>3330</v>
      </c>
      <c r="T1302">
        <v>124915</v>
      </c>
      <c r="V1302">
        <v>310479</v>
      </c>
      <c r="X1302">
        <v>303470</v>
      </c>
      <c r="Z1302">
        <v>7009</v>
      </c>
    </row>
    <row r="1303" spans="2:26" hidden="1" x14ac:dyDescent="0.35">
      <c r="B1303" t="s">
        <v>70</v>
      </c>
      <c r="C1303" t="s">
        <v>71</v>
      </c>
      <c r="D1303" s="1">
        <v>45108</v>
      </c>
      <c r="E1303" t="s">
        <v>34</v>
      </c>
      <c r="F1303" t="s">
        <v>33</v>
      </c>
      <c r="G1303" t="s">
        <v>34</v>
      </c>
      <c r="H1303">
        <v>3306</v>
      </c>
      <c r="J1303">
        <v>0</v>
      </c>
      <c r="L1303">
        <v>3306</v>
      </c>
      <c r="N1303">
        <v>2461</v>
      </c>
      <c r="P1303">
        <v>869</v>
      </c>
      <c r="R1303">
        <v>3330</v>
      </c>
      <c r="T1303">
        <v>124915</v>
      </c>
      <c r="V1303">
        <v>310479</v>
      </c>
      <c r="X1303">
        <v>303470</v>
      </c>
      <c r="Z1303">
        <v>7009</v>
      </c>
    </row>
    <row r="1304" spans="2:26" hidden="1" x14ac:dyDescent="0.35">
      <c r="B1304" t="s">
        <v>70</v>
      </c>
      <c r="C1304" t="s">
        <v>71</v>
      </c>
      <c r="D1304" s="1">
        <v>45139</v>
      </c>
      <c r="E1304" t="s">
        <v>34</v>
      </c>
      <c r="F1304" t="s">
        <v>35</v>
      </c>
      <c r="G1304" t="s">
        <v>32</v>
      </c>
      <c r="H1304">
        <v>4363</v>
      </c>
      <c r="J1304">
        <v>0</v>
      </c>
      <c r="L1304">
        <v>4363</v>
      </c>
      <c r="N1304">
        <v>2679</v>
      </c>
      <c r="P1304">
        <v>1144</v>
      </c>
      <c r="R1304">
        <v>3823</v>
      </c>
      <c r="T1304">
        <v>122563</v>
      </c>
      <c r="V1304">
        <v>303388</v>
      </c>
      <c r="X1304">
        <v>295629</v>
      </c>
      <c r="Z1304">
        <v>7759</v>
      </c>
    </row>
    <row r="1305" spans="2:26" hidden="1" x14ac:dyDescent="0.35">
      <c r="B1305" t="s">
        <v>70</v>
      </c>
      <c r="C1305" t="s">
        <v>71</v>
      </c>
      <c r="D1305" s="1">
        <v>45139</v>
      </c>
      <c r="E1305" t="s">
        <v>34</v>
      </c>
      <c r="F1305" t="s">
        <v>33</v>
      </c>
      <c r="G1305" t="s">
        <v>34</v>
      </c>
      <c r="H1305">
        <v>4363</v>
      </c>
      <c r="J1305">
        <v>0</v>
      </c>
      <c r="L1305">
        <v>4363</v>
      </c>
      <c r="N1305">
        <v>2679</v>
      </c>
      <c r="P1305">
        <v>1144</v>
      </c>
      <c r="R1305">
        <v>3823</v>
      </c>
      <c r="T1305">
        <v>122563</v>
      </c>
      <c r="V1305">
        <v>303388</v>
      </c>
      <c r="X1305">
        <v>295629</v>
      </c>
      <c r="Z1305">
        <v>7759</v>
      </c>
    </row>
    <row r="1306" spans="2:26" hidden="1" x14ac:dyDescent="0.35">
      <c r="B1306" t="s">
        <v>70</v>
      </c>
      <c r="C1306" t="s">
        <v>71</v>
      </c>
      <c r="D1306" s="1">
        <v>45170</v>
      </c>
      <c r="E1306" t="s">
        <v>34</v>
      </c>
      <c r="F1306" t="s">
        <v>35</v>
      </c>
      <c r="G1306" t="s">
        <v>32</v>
      </c>
      <c r="H1306">
        <v>3958</v>
      </c>
      <c r="J1306">
        <v>0</v>
      </c>
      <c r="L1306">
        <v>3958</v>
      </c>
      <c r="N1306">
        <v>3142</v>
      </c>
      <c r="P1306">
        <v>1248</v>
      </c>
      <c r="R1306">
        <v>4390</v>
      </c>
      <c r="T1306">
        <v>120738</v>
      </c>
      <c r="V1306">
        <v>297267</v>
      </c>
      <c r="X1306">
        <v>288772</v>
      </c>
      <c r="Z1306">
        <v>8495</v>
      </c>
    </row>
    <row r="1307" spans="2:26" hidden="1" x14ac:dyDescent="0.35">
      <c r="B1307" t="s">
        <v>70</v>
      </c>
      <c r="C1307" t="s">
        <v>71</v>
      </c>
      <c r="D1307" s="1">
        <v>45170</v>
      </c>
      <c r="E1307" t="s">
        <v>34</v>
      </c>
      <c r="F1307" t="s">
        <v>33</v>
      </c>
      <c r="G1307" t="s">
        <v>34</v>
      </c>
      <c r="H1307">
        <v>3958</v>
      </c>
      <c r="J1307">
        <v>0</v>
      </c>
      <c r="L1307">
        <v>3958</v>
      </c>
      <c r="N1307">
        <v>3142</v>
      </c>
      <c r="P1307">
        <v>1248</v>
      </c>
      <c r="R1307">
        <v>4390</v>
      </c>
      <c r="T1307">
        <v>120738</v>
      </c>
      <c r="V1307">
        <v>297267</v>
      </c>
      <c r="X1307">
        <v>288772</v>
      </c>
      <c r="Z1307">
        <v>8495</v>
      </c>
    </row>
    <row r="1308" spans="2:26" hidden="1" x14ac:dyDescent="0.35">
      <c r="B1308" t="s">
        <v>70</v>
      </c>
      <c r="C1308" t="s">
        <v>71</v>
      </c>
      <c r="D1308" s="1">
        <v>45200</v>
      </c>
      <c r="E1308" t="s">
        <v>34</v>
      </c>
      <c r="F1308" t="s">
        <v>35</v>
      </c>
      <c r="G1308" t="s">
        <v>32</v>
      </c>
      <c r="H1308">
        <v>4063</v>
      </c>
      <c r="J1308">
        <v>0</v>
      </c>
      <c r="L1308">
        <v>4063</v>
      </c>
      <c r="N1308">
        <v>3694</v>
      </c>
      <c r="P1308">
        <v>1359</v>
      </c>
      <c r="R1308">
        <v>5053</v>
      </c>
      <c r="T1308">
        <v>120701</v>
      </c>
      <c r="V1308">
        <v>296149</v>
      </c>
      <c r="X1308">
        <v>286856</v>
      </c>
      <c r="Z1308">
        <v>9293</v>
      </c>
    </row>
    <row r="1309" spans="2:26" hidden="1" x14ac:dyDescent="0.35">
      <c r="B1309" t="s">
        <v>70</v>
      </c>
      <c r="C1309" t="s">
        <v>71</v>
      </c>
      <c r="D1309" s="1">
        <v>45200</v>
      </c>
      <c r="E1309" t="s">
        <v>34</v>
      </c>
      <c r="F1309" t="s">
        <v>33</v>
      </c>
      <c r="G1309" t="s">
        <v>34</v>
      </c>
      <c r="H1309">
        <v>4063</v>
      </c>
      <c r="J1309">
        <v>0</v>
      </c>
      <c r="L1309">
        <v>4063</v>
      </c>
      <c r="N1309">
        <v>3694</v>
      </c>
      <c r="P1309">
        <v>1359</v>
      </c>
      <c r="R1309">
        <v>5053</v>
      </c>
      <c r="T1309">
        <v>120701</v>
      </c>
      <c r="V1309">
        <v>296149</v>
      </c>
      <c r="X1309">
        <v>286856</v>
      </c>
      <c r="Z1309">
        <v>9293</v>
      </c>
    </row>
    <row r="1310" spans="2:26" hidden="1" x14ac:dyDescent="0.35">
      <c r="B1310" t="s">
        <v>70</v>
      </c>
      <c r="C1310" t="s">
        <v>71</v>
      </c>
      <c r="D1310" s="1">
        <v>45231</v>
      </c>
      <c r="E1310" t="s">
        <v>34</v>
      </c>
      <c r="F1310" t="s">
        <v>35</v>
      </c>
      <c r="G1310" t="s">
        <v>32</v>
      </c>
      <c r="H1310">
        <v>7150</v>
      </c>
      <c r="J1310">
        <v>0</v>
      </c>
      <c r="L1310">
        <v>7150</v>
      </c>
      <c r="N1310">
        <v>3830</v>
      </c>
      <c r="P1310">
        <v>1371</v>
      </c>
      <c r="R1310">
        <v>5201</v>
      </c>
      <c r="T1310">
        <v>120166</v>
      </c>
      <c r="V1310">
        <v>292466</v>
      </c>
      <c r="X1310">
        <v>282276</v>
      </c>
      <c r="Z1310">
        <v>10190</v>
      </c>
    </row>
    <row r="1311" spans="2:26" hidden="1" x14ac:dyDescent="0.35">
      <c r="B1311" t="s">
        <v>70</v>
      </c>
      <c r="C1311" t="s">
        <v>71</v>
      </c>
      <c r="D1311" s="1">
        <v>45231</v>
      </c>
      <c r="E1311" t="s">
        <v>34</v>
      </c>
      <c r="F1311" t="s">
        <v>33</v>
      </c>
      <c r="G1311" t="s">
        <v>34</v>
      </c>
      <c r="H1311">
        <v>7150</v>
      </c>
      <c r="J1311">
        <v>0</v>
      </c>
      <c r="L1311">
        <v>7150</v>
      </c>
      <c r="N1311">
        <v>3830</v>
      </c>
      <c r="P1311">
        <v>1371</v>
      </c>
      <c r="R1311">
        <v>5201</v>
      </c>
      <c r="T1311">
        <v>120166</v>
      </c>
      <c r="V1311">
        <v>292466</v>
      </c>
      <c r="X1311">
        <v>282276</v>
      </c>
      <c r="Z1311">
        <v>10190</v>
      </c>
    </row>
    <row r="1312" spans="2:26" hidden="1" x14ac:dyDescent="0.35">
      <c r="B1312" t="s">
        <v>70</v>
      </c>
      <c r="C1312" t="s">
        <v>71</v>
      </c>
      <c r="D1312" s="1">
        <v>45261</v>
      </c>
      <c r="E1312" t="s">
        <v>34</v>
      </c>
      <c r="F1312" t="s">
        <v>35</v>
      </c>
      <c r="G1312" t="s">
        <v>32</v>
      </c>
      <c r="H1312">
        <v>7263</v>
      </c>
      <c r="J1312">
        <v>0</v>
      </c>
      <c r="L1312">
        <v>7263</v>
      </c>
      <c r="N1312">
        <v>3406</v>
      </c>
      <c r="P1312">
        <v>947</v>
      </c>
      <c r="R1312">
        <v>4353</v>
      </c>
      <c r="T1312">
        <v>119758</v>
      </c>
      <c r="V1312">
        <v>289484</v>
      </c>
      <c r="X1312">
        <v>278802</v>
      </c>
      <c r="Z1312">
        <v>10682</v>
      </c>
    </row>
    <row r="1313" spans="2:26" hidden="1" x14ac:dyDescent="0.35">
      <c r="B1313" t="s">
        <v>70</v>
      </c>
      <c r="C1313" t="s">
        <v>71</v>
      </c>
      <c r="D1313" s="1">
        <v>45261</v>
      </c>
      <c r="E1313" t="s">
        <v>34</v>
      </c>
      <c r="F1313" t="s">
        <v>33</v>
      </c>
      <c r="G1313" t="s">
        <v>34</v>
      </c>
      <c r="H1313">
        <v>7263</v>
      </c>
      <c r="J1313">
        <v>0</v>
      </c>
      <c r="L1313">
        <v>7263</v>
      </c>
      <c r="N1313">
        <v>3406</v>
      </c>
      <c r="P1313">
        <v>947</v>
      </c>
      <c r="R1313">
        <v>4353</v>
      </c>
      <c r="T1313">
        <v>119758</v>
      </c>
      <c r="V1313">
        <v>289484</v>
      </c>
      <c r="X1313">
        <v>278802</v>
      </c>
      <c r="Z1313">
        <v>10682</v>
      </c>
    </row>
    <row r="1314" spans="2:26" hidden="1" x14ac:dyDescent="0.35">
      <c r="B1314" t="s">
        <v>70</v>
      </c>
      <c r="C1314" t="s">
        <v>71</v>
      </c>
      <c r="D1314" s="1">
        <v>45292</v>
      </c>
      <c r="E1314" t="s">
        <v>34</v>
      </c>
      <c r="F1314" t="s">
        <v>35</v>
      </c>
      <c r="G1314" t="s">
        <v>32</v>
      </c>
      <c r="H1314">
        <v>6269</v>
      </c>
      <c r="J1314">
        <v>0</v>
      </c>
      <c r="L1314">
        <v>6269</v>
      </c>
      <c r="N1314">
        <v>3450</v>
      </c>
      <c r="P1314">
        <v>1205</v>
      </c>
      <c r="R1314">
        <v>4655</v>
      </c>
      <c r="T1314">
        <v>117715</v>
      </c>
      <c r="V1314">
        <v>280711</v>
      </c>
      <c r="X1314">
        <v>269299</v>
      </c>
      <c r="Z1314">
        <v>11412</v>
      </c>
    </row>
    <row r="1315" spans="2:26" hidden="1" x14ac:dyDescent="0.35">
      <c r="B1315" t="s">
        <v>70</v>
      </c>
      <c r="C1315" t="s">
        <v>71</v>
      </c>
      <c r="D1315" s="1">
        <v>45292</v>
      </c>
      <c r="E1315" t="s">
        <v>34</v>
      </c>
      <c r="F1315" t="s">
        <v>33</v>
      </c>
      <c r="G1315" t="s">
        <v>34</v>
      </c>
      <c r="H1315">
        <v>6269</v>
      </c>
      <c r="J1315">
        <v>0</v>
      </c>
      <c r="L1315">
        <v>6269</v>
      </c>
      <c r="N1315">
        <v>3450</v>
      </c>
      <c r="P1315">
        <v>1205</v>
      </c>
      <c r="R1315">
        <v>4655</v>
      </c>
      <c r="T1315">
        <v>117715</v>
      </c>
      <c r="V1315">
        <v>280711</v>
      </c>
      <c r="X1315">
        <v>269299</v>
      </c>
      <c r="Z1315">
        <v>11412</v>
      </c>
    </row>
    <row r="1316" spans="2:26" hidden="1" x14ac:dyDescent="0.35">
      <c r="B1316" t="s">
        <v>70</v>
      </c>
      <c r="C1316" t="s">
        <v>71</v>
      </c>
      <c r="D1316" s="1">
        <v>45323</v>
      </c>
      <c r="E1316" t="s">
        <v>34</v>
      </c>
      <c r="F1316" t="s">
        <v>35</v>
      </c>
      <c r="G1316" t="s">
        <v>32</v>
      </c>
      <c r="H1316">
        <v>4402</v>
      </c>
      <c r="J1316">
        <v>0</v>
      </c>
      <c r="L1316">
        <v>4402</v>
      </c>
      <c r="N1316">
        <v>3429</v>
      </c>
      <c r="P1316">
        <v>633</v>
      </c>
      <c r="R1316">
        <v>4062</v>
      </c>
      <c r="T1316">
        <v>117313</v>
      </c>
      <c r="V1316">
        <v>277898</v>
      </c>
      <c r="X1316">
        <v>266251</v>
      </c>
      <c r="Z1316">
        <v>11647</v>
      </c>
    </row>
    <row r="1317" spans="2:26" hidden="1" x14ac:dyDescent="0.35">
      <c r="B1317" t="s">
        <v>70</v>
      </c>
      <c r="C1317" t="s">
        <v>71</v>
      </c>
      <c r="D1317" s="1">
        <v>45323</v>
      </c>
      <c r="E1317" t="s">
        <v>34</v>
      </c>
      <c r="F1317" t="s">
        <v>33</v>
      </c>
      <c r="G1317" t="s">
        <v>34</v>
      </c>
      <c r="H1317">
        <v>4402</v>
      </c>
      <c r="J1317">
        <v>0</v>
      </c>
      <c r="L1317">
        <v>4402</v>
      </c>
      <c r="N1317">
        <v>3429</v>
      </c>
      <c r="P1317">
        <v>633</v>
      </c>
      <c r="R1317">
        <v>4062</v>
      </c>
      <c r="T1317">
        <v>117313</v>
      </c>
      <c r="V1317">
        <v>277898</v>
      </c>
      <c r="X1317">
        <v>266251</v>
      </c>
      <c r="Z1317">
        <v>11647</v>
      </c>
    </row>
    <row r="1318" spans="2:26" hidden="1" x14ac:dyDescent="0.35">
      <c r="B1318" t="s">
        <v>70</v>
      </c>
      <c r="C1318" t="s">
        <v>71</v>
      </c>
      <c r="D1318" s="1">
        <v>45352</v>
      </c>
      <c r="E1318" t="s">
        <v>34</v>
      </c>
      <c r="F1318" t="s">
        <v>35</v>
      </c>
      <c r="G1318" t="s">
        <v>32</v>
      </c>
      <c r="H1318">
        <v>5126</v>
      </c>
      <c r="J1318">
        <v>0</v>
      </c>
      <c r="L1318">
        <v>5126</v>
      </c>
      <c r="N1318">
        <v>3795</v>
      </c>
      <c r="P1318">
        <v>615</v>
      </c>
      <c r="R1318">
        <v>4410</v>
      </c>
      <c r="T1318">
        <v>117101</v>
      </c>
      <c r="V1318">
        <v>274751</v>
      </c>
      <c r="X1318">
        <v>263207</v>
      </c>
      <c r="Z1318">
        <v>11544</v>
      </c>
    </row>
    <row r="1319" spans="2:26" hidden="1" x14ac:dyDescent="0.35">
      <c r="B1319" t="s">
        <v>72</v>
      </c>
      <c r="C1319" t="s">
        <v>73</v>
      </c>
      <c r="D1319" s="1">
        <v>41518</v>
      </c>
      <c r="E1319" t="s">
        <v>34</v>
      </c>
      <c r="F1319" t="s">
        <v>33</v>
      </c>
      <c r="G1319" t="s">
        <v>34</v>
      </c>
      <c r="V1319">
        <v>235786</v>
      </c>
    </row>
    <row r="1320" spans="2:26" hidden="1" x14ac:dyDescent="0.35">
      <c r="B1320" t="s">
        <v>72</v>
      </c>
      <c r="C1320" t="s">
        <v>73</v>
      </c>
      <c r="D1320" s="1">
        <v>42887</v>
      </c>
      <c r="E1320" t="s">
        <v>34</v>
      </c>
      <c r="F1320" t="s">
        <v>35</v>
      </c>
      <c r="G1320" t="s">
        <v>32</v>
      </c>
      <c r="H1320">
        <v>2313</v>
      </c>
      <c r="I1320" t="s">
        <v>74</v>
      </c>
      <c r="J1320">
        <v>1895</v>
      </c>
      <c r="L1320">
        <v>4208</v>
      </c>
      <c r="M1320" t="s">
        <v>38</v>
      </c>
      <c r="N1320">
        <v>4436</v>
      </c>
      <c r="O1320" t="s">
        <v>39</v>
      </c>
      <c r="P1320">
        <v>0</v>
      </c>
      <c r="R1320">
        <v>4436</v>
      </c>
      <c r="T1320">
        <v>90783</v>
      </c>
      <c r="V1320">
        <v>254253</v>
      </c>
      <c r="X1320">
        <v>242621</v>
      </c>
      <c r="Z1320">
        <v>11632</v>
      </c>
    </row>
    <row r="1321" spans="2:26" hidden="1" x14ac:dyDescent="0.35">
      <c r="B1321" t="s">
        <v>72</v>
      </c>
      <c r="C1321" t="s">
        <v>73</v>
      </c>
      <c r="D1321" s="1">
        <v>42887</v>
      </c>
      <c r="E1321" t="s">
        <v>34</v>
      </c>
      <c r="F1321" t="s">
        <v>33</v>
      </c>
      <c r="G1321" t="s">
        <v>34</v>
      </c>
      <c r="H1321">
        <v>2313</v>
      </c>
      <c r="I1321" t="s">
        <v>74</v>
      </c>
      <c r="J1321">
        <v>1895</v>
      </c>
      <c r="L1321">
        <v>4208</v>
      </c>
      <c r="M1321" t="s">
        <v>38</v>
      </c>
      <c r="N1321">
        <v>4436</v>
      </c>
      <c r="O1321" t="s">
        <v>39</v>
      </c>
      <c r="P1321">
        <v>0</v>
      </c>
      <c r="R1321">
        <v>4436</v>
      </c>
      <c r="T1321">
        <v>90783</v>
      </c>
      <c r="V1321">
        <v>254253</v>
      </c>
      <c r="X1321">
        <v>242621</v>
      </c>
      <c r="Z1321">
        <v>11632</v>
      </c>
    </row>
    <row r="1322" spans="2:26" hidden="1" x14ac:dyDescent="0.35">
      <c r="B1322" t="s">
        <v>72</v>
      </c>
      <c r="C1322" t="s">
        <v>73</v>
      </c>
      <c r="D1322" s="1">
        <v>42917</v>
      </c>
      <c r="E1322" t="s">
        <v>34</v>
      </c>
      <c r="F1322" t="s">
        <v>35</v>
      </c>
      <c r="G1322" t="s">
        <v>32</v>
      </c>
      <c r="H1322">
        <v>2133</v>
      </c>
      <c r="I1322" t="s">
        <v>74</v>
      </c>
      <c r="J1322">
        <v>1675</v>
      </c>
      <c r="L1322">
        <v>3808</v>
      </c>
      <c r="M1322" t="s">
        <v>38</v>
      </c>
      <c r="N1322">
        <v>3762</v>
      </c>
      <c r="O1322" t="s">
        <v>39</v>
      </c>
      <c r="P1322">
        <v>0</v>
      </c>
      <c r="R1322">
        <v>3762</v>
      </c>
      <c r="T1322">
        <v>91419</v>
      </c>
      <c r="V1322">
        <v>255601</v>
      </c>
      <c r="X1322">
        <v>243189</v>
      </c>
      <c r="Z1322">
        <v>12412</v>
      </c>
    </row>
    <row r="1323" spans="2:26" hidden="1" x14ac:dyDescent="0.35">
      <c r="B1323" t="s">
        <v>72</v>
      </c>
      <c r="C1323" t="s">
        <v>73</v>
      </c>
      <c r="D1323" s="1">
        <v>42917</v>
      </c>
      <c r="E1323" t="s">
        <v>34</v>
      </c>
      <c r="F1323" t="s">
        <v>33</v>
      </c>
      <c r="G1323" t="s">
        <v>34</v>
      </c>
      <c r="H1323">
        <v>2133</v>
      </c>
      <c r="I1323" t="s">
        <v>74</v>
      </c>
      <c r="J1323">
        <v>1675</v>
      </c>
      <c r="L1323">
        <v>3808</v>
      </c>
      <c r="M1323" t="s">
        <v>38</v>
      </c>
      <c r="N1323">
        <v>3762</v>
      </c>
      <c r="O1323" t="s">
        <v>39</v>
      </c>
      <c r="P1323">
        <v>0</v>
      </c>
      <c r="R1323">
        <v>3762</v>
      </c>
      <c r="T1323">
        <v>91419</v>
      </c>
      <c r="V1323">
        <v>255601</v>
      </c>
      <c r="X1323">
        <v>243189</v>
      </c>
      <c r="Z1323">
        <v>12412</v>
      </c>
    </row>
    <row r="1324" spans="2:26" hidden="1" x14ac:dyDescent="0.35">
      <c r="B1324" t="s">
        <v>72</v>
      </c>
      <c r="C1324" t="s">
        <v>73</v>
      </c>
      <c r="D1324" s="1">
        <v>42948</v>
      </c>
      <c r="E1324" t="s">
        <v>34</v>
      </c>
      <c r="F1324" t="s">
        <v>35</v>
      </c>
      <c r="G1324" t="s">
        <v>32</v>
      </c>
      <c r="H1324">
        <v>2903</v>
      </c>
      <c r="I1324" t="s">
        <v>74</v>
      </c>
      <c r="J1324">
        <v>1820</v>
      </c>
      <c r="L1324">
        <v>4723</v>
      </c>
      <c r="M1324" t="s">
        <v>38</v>
      </c>
      <c r="N1324">
        <v>4855</v>
      </c>
      <c r="O1324" t="s">
        <v>39</v>
      </c>
      <c r="P1324">
        <v>0</v>
      </c>
      <c r="R1324">
        <v>4855</v>
      </c>
      <c r="T1324">
        <v>92096</v>
      </c>
      <c r="V1324">
        <v>257388</v>
      </c>
      <c r="X1324">
        <v>244250</v>
      </c>
      <c r="Z1324">
        <v>13138</v>
      </c>
    </row>
    <row r="1325" spans="2:26" hidden="1" x14ac:dyDescent="0.35">
      <c r="B1325" t="s">
        <v>72</v>
      </c>
      <c r="C1325" t="s">
        <v>73</v>
      </c>
      <c r="D1325" s="1">
        <v>42948</v>
      </c>
      <c r="E1325" t="s">
        <v>34</v>
      </c>
      <c r="F1325" t="s">
        <v>33</v>
      </c>
      <c r="G1325" t="s">
        <v>34</v>
      </c>
      <c r="H1325">
        <v>2903</v>
      </c>
      <c r="I1325" t="s">
        <v>74</v>
      </c>
      <c r="J1325">
        <v>1820</v>
      </c>
      <c r="L1325">
        <v>4723</v>
      </c>
      <c r="M1325" t="s">
        <v>38</v>
      </c>
      <c r="N1325">
        <v>4855</v>
      </c>
      <c r="O1325" t="s">
        <v>39</v>
      </c>
      <c r="P1325">
        <v>0</v>
      </c>
      <c r="R1325">
        <v>4855</v>
      </c>
      <c r="T1325">
        <v>92096</v>
      </c>
      <c r="V1325">
        <v>257388</v>
      </c>
      <c r="X1325">
        <v>244250</v>
      </c>
      <c r="Z1325">
        <v>13138</v>
      </c>
    </row>
    <row r="1326" spans="2:26" hidden="1" x14ac:dyDescent="0.35">
      <c r="B1326" t="s">
        <v>72</v>
      </c>
      <c r="C1326" t="s">
        <v>73</v>
      </c>
      <c r="D1326" s="1">
        <v>42979</v>
      </c>
      <c r="E1326" t="s">
        <v>34</v>
      </c>
      <c r="F1326" t="s">
        <v>35</v>
      </c>
      <c r="G1326" t="s">
        <v>32</v>
      </c>
      <c r="H1326">
        <v>2238</v>
      </c>
      <c r="I1326" t="s">
        <v>74</v>
      </c>
      <c r="J1326">
        <v>1820</v>
      </c>
      <c r="L1326">
        <v>4058</v>
      </c>
      <c r="M1326" t="s">
        <v>38</v>
      </c>
      <c r="N1326">
        <v>6187</v>
      </c>
      <c r="O1326" t="s">
        <v>39</v>
      </c>
      <c r="P1326">
        <v>0</v>
      </c>
      <c r="R1326">
        <v>6187</v>
      </c>
      <c r="T1326">
        <v>92520</v>
      </c>
      <c r="V1326">
        <v>258187</v>
      </c>
      <c r="X1326">
        <v>244961</v>
      </c>
      <c r="Z1326">
        <v>13226</v>
      </c>
    </row>
    <row r="1327" spans="2:26" hidden="1" x14ac:dyDescent="0.35">
      <c r="B1327" t="s">
        <v>72</v>
      </c>
      <c r="C1327" t="s">
        <v>73</v>
      </c>
      <c r="D1327" s="1">
        <v>42979</v>
      </c>
      <c r="E1327" t="s">
        <v>34</v>
      </c>
      <c r="F1327" t="s">
        <v>33</v>
      </c>
      <c r="G1327" t="s">
        <v>34</v>
      </c>
      <c r="H1327">
        <v>2238</v>
      </c>
      <c r="I1327" t="s">
        <v>74</v>
      </c>
      <c r="J1327">
        <v>1820</v>
      </c>
      <c r="L1327">
        <v>4058</v>
      </c>
      <c r="M1327" t="s">
        <v>38</v>
      </c>
      <c r="N1327">
        <v>6187</v>
      </c>
      <c r="O1327" t="s">
        <v>39</v>
      </c>
      <c r="P1327">
        <v>0</v>
      </c>
      <c r="R1327">
        <v>6187</v>
      </c>
      <c r="T1327">
        <v>92520</v>
      </c>
      <c r="V1327">
        <v>258187</v>
      </c>
      <c r="X1327">
        <v>244961</v>
      </c>
      <c r="Z1327">
        <v>13226</v>
      </c>
    </row>
    <row r="1328" spans="2:26" hidden="1" x14ac:dyDescent="0.35">
      <c r="B1328" t="s">
        <v>72</v>
      </c>
      <c r="C1328" t="s">
        <v>73</v>
      </c>
      <c r="D1328" s="1">
        <v>43009</v>
      </c>
      <c r="E1328" t="s">
        <v>34</v>
      </c>
      <c r="F1328" t="s">
        <v>35</v>
      </c>
      <c r="G1328" t="s">
        <v>32</v>
      </c>
      <c r="H1328">
        <v>1953</v>
      </c>
      <c r="I1328" t="s">
        <v>74</v>
      </c>
      <c r="J1328">
        <v>1924</v>
      </c>
      <c r="L1328">
        <v>3877</v>
      </c>
      <c r="M1328" t="s">
        <v>38</v>
      </c>
      <c r="N1328">
        <v>3640</v>
      </c>
      <c r="O1328" t="s">
        <v>39</v>
      </c>
      <c r="P1328">
        <v>0</v>
      </c>
      <c r="R1328">
        <v>3640</v>
      </c>
      <c r="T1328">
        <v>92836</v>
      </c>
      <c r="V1328">
        <v>258896</v>
      </c>
      <c r="X1328">
        <v>245582</v>
      </c>
      <c r="Z1328">
        <v>13314</v>
      </c>
    </row>
    <row r="1329" spans="2:26" hidden="1" x14ac:dyDescent="0.35">
      <c r="B1329" t="s">
        <v>72</v>
      </c>
      <c r="C1329" t="s">
        <v>73</v>
      </c>
      <c r="D1329" s="1">
        <v>43009</v>
      </c>
      <c r="E1329" t="s">
        <v>34</v>
      </c>
      <c r="F1329" t="s">
        <v>33</v>
      </c>
      <c r="G1329" t="s">
        <v>34</v>
      </c>
      <c r="H1329">
        <v>1953</v>
      </c>
      <c r="I1329" t="s">
        <v>74</v>
      </c>
      <c r="J1329">
        <v>1924</v>
      </c>
      <c r="L1329">
        <v>3877</v>
      </c>
      <c r="M1329" t="s">
        <v>38</v>
      </c>
      <c r="N1329">
        <v>3640</v>
      </c>
      <c r="O1329" t="s">
        <v>39</v>
      </c>
      <c r="P1329">
        <v>0</v>
      </c>
      <c r="R1329">
        <v>3640</v>
      </c>
      <c r="T1329">
        <v>92836</v>
      </c>
      <c r="V1329">
        <v>258896</v>
      </c>
      <c r="X1329">
        <v>245582</v>
      </c>
      <c r="Z1329">
        <v>13314</v>
      </c>
    </row>
    <row r="1330" spans="2:26" hidden="1" x14ac:dyDescent="0.35">
      <c r="B1330" t="s">
        <v>72</v>
      </c>
      <c r="C1330" t="s">
        <v>73</v>
      </c>
      <c r="D1330" s="1">
        <v>43040</v>
      </c>
      <c r="E1330" t="s">
        <v>34</v>
      </c>
      <c r="F1330" t="s">
        <v>35</v>
      </c>
      <c r="G1330" t="s">
        <v>32</v>
      </c>
      <c r="H1330">
        <v>1190</v>
      </c>
      <c r="I1330" t="s">
        <v>74</v>
      </c>
      <c r="J1330">
        <v>2250</v>
      </c>
      <c r="L1330">
        <v>3440</v>
      </c>
      <c r="M1330" t="s">
        <v>38</v>
      </c>
      <c r="N1330">
        <v>3440</v>
      </c>
      <c r="O1330" t="s">
        <v>39</v>
      </c>
      <c r="P1330">
        <v>0</v>
      </c>
      <c r="R1330">
        <v>3440</v>
      </c>
      <c r="T1330">
        <v>92610</v>
      </c>
      <c r="V1330">
        <v>258835</v>
      </c>
      <c r="X1330">
        <v>245448</v>
      </c>
      <c r="Z1330">
        <v>13387</v>
      </c>
    </row>
    <row r="1331" spans="2:26" hidden="1" x14ac:dyDescent="0.35">
      <c r="B1331" t="s">
        <v>72</v>
      </c>
      <c r="C1331" t="s">
        <v>73</v>
      </c>
      <c r="D1331" s="1">
        <v>43040</v>
      </c>
      <c r="E1331" t="s">
        <v>34</v>
      </c>
      <c r="F1331" t="s">
        <v>33</v>
      </c>
      <c r="G1331" t="s">
        <v>34</v>
      </c>
      <c r="H1331">
        <v>1190</v>
      </c>
      <c r="I1331" t="s">
        <v>74</v>
      </c>
      <c r="J1331">
        <v>2250</v>
      </c>
      <c r="L1331">
        <v>3440</v>
      </c>
      <c r="M1331" t="s">
        <v>38</v>
      </c>
      <c r="N1331">
        <v>3440</v>
      </c>
      <c r="O1331" t="s">
        <v>39</v>
      </c>
      <c r="P1331">
        <v>0</v>
      </c>
      <c r="R1331">
        <v>3440</v>
      </c>
      <c r="T1331">
        <v>92610</v>
      </c>
      <c r="V1331">
        <v>258835</v>
      </c>
      <c r="X1331">
        <v>245448</v>
      </c>
      <c r="Z1331">
        <v>13387</v>
      </c>
    </row>
    <row r="1332" spans="2:26" hidden="1" x14ac:dyDescent="0.35">
      <c r="B1332" t="s">
        <v>72</v>
      </c>
      <c r="C1332" t="s">
        <v>73</v>
      </c>
      <c r="D1332" s="1">
        <v>43070</v>
      </c>
      <c r="E1332" t="s">
        <v>34</v>
      </c>
      <c r="F1332" t="s">
        <v>35</v>
      </c>
      <c r="G1332" t="s">
        <v>32</v>
      </c>
      <c r="H1332">
        <v>3503</v>
      </c>
      <c r="I1332" t="s">
        <v>74</v>
      </c>
      <c r="J1332">
        <v>2801</v>
      </c>
      <c r="L1332">
        <v>6304</v>
      </c>
      <c r="M1332" t="s">
        <v>38</v>
      </c>
      <c r="N1332">
        <v>3363</v>
      </c>
      <c r="O1332" t="s">
        <v>39</v>
      </c>
      <c r="P1332">
        <v>0</v>
      </c>
      <c r="R1332">
        <v>3363</v>
      </c>
      <c r="T1332">
        <v>92460</v>
      </c>
      <c r="V1332">
        <v>258949</v>
      </c>
      <c r="X1332">
        <v>245483</v>
      </c>
      <c r="Z1332">
        <v>13466</v>
      </c>
    </row>
    <row r="1333" spans="2:26" hidden="1" x14ac:dyDescent="0.35">
      <c r="B1333" t="s">
        <v>72</v>
      </c>
      <c r="C1333" t="s">
        <v>73</v>
      </c>
      <c r="D1333" s="1">
        <v>43070</v>
      </c>
      <c r="E1333" t="s">
        <v>34</v>
      </c>
      <c r="F1333" t="s">
        <v>33</v>
      </c>
      <c r="G1333" t="s">
        <v>34</v>
      </c>
      <c r="H1333">
        <v>3503</v>
      </c>
      <c r="I1333" t="s">
        <v>74</v>
      </c>
      <c r="J1333">
        <v>2801</v>
      </c>
      <c r="L1333">
        <v>6304</v>
      </c>
      <c r="M1333" t="s">
        <v>38</v>
      </c>
      <c r="N1333">
        <v>3363</v>
      </c>
      <c r="O1333" t="s">
        <v>39</v>
      </c>
      <c r="P1333">
        <v>0</v>
      </c>
      <c r="R1333">
        <v>3363</v>
      </c>
      <c r="T1333">
        <v>92460</v>
      </c>
      <c r="V1333">
        <v>258949</v>
      </c>
      <c r="X1333">
        <v>245483</v>
      </c>
      <c r="Z1333">
        <v>13466</v>
      </c>
    </row>
    <row r="1334" spans="2:26" hidden="1" x14ac:dyDescent="0.35">
      <c r="B1334" t="s">
        <v>72</v>
      </c>
      <c r="C1334" t="s">
        <v>73</v>
      </c>
      <c r="D1334" s="1">
        <v>43101</v>
      </c>
      <c r="E1334" t="s">
        <v>34</v>
      </c>
      <c r="F1334" t="s">
        <v>35</v>
      </c>
      <c r="G1334" t="s">
        <v>32</v>
      </c>
      <c r="H1334">
        <v>3458</v>
      </c>
      <c r="I1334" t="s">
        <v>74</v>
      </c>
      <c r="J1334">
        <v>2190</v>
      </c>
      <c r="L1334">
        <v>5648</v>
      </c>
      <c r="M1334" t="s">
        <v>38</v>
      </c>
      <c r="N1334">
        <v>3707</v>
      </c>
      <c r="O1334" t="s">
        <v>39</v>
      </c>
      <c r="P1334">
        <v>0</v>
      </c>
      <c r="R1334">
        <v>3707</v>
      </c>
      <c r="T1334">
        <v>92583</v>
      </c>
      <c r="V1334">
        <v>259110</v>
      </c>
      <c r="X1334">
        <v>245632</v>
      </c>
      <c r="Z1334">
        <v>13478</v>
      </c>
    </row>
    <row r="1335" spans="2:26" hidden="1" x14ac:dyDescent="0.35">
      <c r="B1335" t="s">
        <v>72</v>
      </c>
      <c r="C1335" t="s">
        <v>73</v>
      </c>
      <c r="D1335" s="1">
        <v>43101</v>
      </c>
      <c r="E1335" t="s">
        <v>34</v>
      </c>
      <c r="F1335" t="s">
        <v>33</v>
      </c>
      <c r="G1335" t="s">
        <v>34</v>
      </c>
      <c r="H1335">
        <v>3458</v>
      </c>
      <c r="I1335" t="s">
        <v>74</v>
      </c>
      <c r="J1335">
        <v>2190</v>
      </c>
      <c r="L1335">
        <v>5648</v>
      </c>
      <c r="M1335" t="s">
        <v>38</v>
      </c>
      <c r="N1335">
        <v>3707</v>
      </c>
      <c r="O1335" t="s">
        <v>39</v>
      </c>
      <c r="P1335">
        <v>0</v>
      </c>
      <c r="R1335">
        <v>3707</v>
      </c>
      <c r="T1335">
        <v>92583</v>
      </c>
      <c r="V1335">
        <v>259110</v>
      </c>
      <c r="X1335">
        <v>245632</v>
      </c>
      <c r="Z1335">
        <v>13478</v>
      </c>
    </row>
    <row r="1336" spans="2:26" hidden="1" x14ac:dyDescent="0.35">
      <c r="B1336" t="s">
        <v>72</v>
      </c>
      <c r="C1336" t="s">
        <v>73</v>
      </c>
      <c r="D1336" s="1">
        <v>43132</v>
      </c>
      <c r="E1336" t="s">
        <v>34</v>
      </c>
      <c r="F1336" t="s">
        <v>35</v>
      </c>
      <c r="G1336" t="s">
        <v>32</v>
      </c>
      <c r="H1336">
        <v>1017</v>
      </c>
      <c r="I1336" t="s">
        <v>74</v>
      </c>
      <c r="J1336">
        <v>2190</v>
      </c>
      <c r="L1336">
        <v>3207</v>
      </c>
      <c r="M1336" t="s">
        <v>38</v>
      </c>
      <c r="N1336">
        <v>3357</v>
      </c>
      <c r="O1336" t="s">
        <v>39</v>
      </c>
      <c r="P1336">
        <v>0</v>
      </c>
      <c r="R1336">
        <v>3357</v>
      </c>
      <c r="T1336">
        <v>92695</v>
      </c>
      <c r="V1336">
        <v>259318</v>
      </c>
      <c r="X1336">
        <v>244793</v>
      </c>
      <c r="Z1336">
        <v>14525</v>
      </c>
    </row>
    <row r="1337" spans="2:26" hidden="1" x14ac:dyDescent="0.35">
      <c r="B1337" t="s">
        <v>72</v>
      </c>
      <c r="C1337" t="s">
        <v>73</v>
      </c>
      <c r="D1337" s="1">
        <v>43132</v>
      </c>
      <c r="E1337" t="s">
        <v>34</v>
      </c>
      <c r="F1337" t="s">
        <v>33</v>
      </c>
      <c r="G1337" t="s">
        <v>34</v>
      </c>
      <c r="H1337">
        <v>1017</v>
      </c>
      <c r="I1337" t="s">
        <v>74</v>
      </c>
      <c r="J1337">
        <v>2190</v>
      </c>
      <c r="L1337">
        <v>3207</v>
      </c>
      <c r="M1337" t="s">
        <v>38</v>
      </c>
      <c r="N1337">
        <v>3357</v>
      </c>
      <c r="O1337" t="s">
        <v>39</v>
      </c>
      <c r="P1337">
        <v>0</v>
      </c>
      <c r="R1337">
        <v>3357</v>
      </c>
      <c r="T1337">
        <v>92695</v>
      </c>
      <c r="V1337">
        <v>259318</v>
      </c>
      <c r="X1337">
        <v>244793</v>
      </c>
      <c r="Z1337">
        <v>14525</v>
      </c>
    </row>
    <row r="1338" spans="2:26" hidden="1" x14ac:dyDescent="0.35">
      <c r="B1338" t="s">
        <v>72</v>
      </c>
      <c r="C1338" t="s">
        <v>73</v>
      </c>
      <c r="D1338" s="1">
        <v>43160</v>
      </c>
      <c r="E1338" t="s">
        <v>34</v>
      </c>
      <c r="F1338" t="s">
        <v>35</v>
      </c>
      <c r="G1338" t="s">
        <v>32</v>
      </c>
      <c r="H1338">
        <v>3499</v>
      </c>
      <c r="I1338" t="s">
        <v>74</v>
      </c>
      <c r="J1338">
        <v>1823</v>
      </c>
      <c r="L1338">
        <v>5322</v>
      </c>
      <c r="M1338" t="s">
        <v>38</v>
      </c>
      <c r="N1338">
        <v>3717</v>
      </c>
      <c r="O1338" t="s">
        <v>39</v>
      </c>
      <c r="P1338">
        <v>0</v>
      </c>
      <c r="R1338">
        <v>3717</v>
      </c>
      <c r="T1338">
        <v>92127</v>
      </c>
      <c r="V1338">
        <v>256315</v>
      </c>
      <c r="X1338">
        <v>241584</v>
      </c>
      <c r="Z1338">
        <v>14731</v>
      </c>
    </row>
    <row r="1339" spans="2:26" hidden="1" x14ac:dyDescent="0.35">
      <c r="B1339" t="s">
        <v>72</v>
      </c>
      <c r="C1339" t="s">
        <v>73</v>
      </c>
      <c r="D1339" s="1">
        <v>43160</v>
      </c>
      <c r="E1339" t="s">
        <v>34</v>
      </c>
      <c r="F1339" t="s">
        <v>33</v>
      </c>
      <c r="G1339" t="s">
        <v>34</v>
      </c>
      <c r="H1339">
        <v>3499</v>
      </c>
      <c r="I1339" t="s">
        <v>74</v>
      </c>
      <c r="J1339">
        <v>1823</v>
      </c>
      <c r="L1339">
        <v>5322</v>
      </c>
      <c r="M1339" t="s">
        <v>38</v>
      </c>
      <c r="N1339">
        <v>3717</v>
      </c>
      <c r="O1339" t="s">
        <v>39</v>
      </c>
      <c r="P1339">
        <v>0</v>
      </c>
      <c r="R1339">
        <v>3717</v>
      </c>
      <c r="T1339">
        <v>92127</v>
      </c>
      <c r="V1339">
        <v>256315</v>
      </c>
      <c r="X1339">
        <v>241584</v>
      </c>
      <c r="Z1339">
        <v>14731</v>
      </c>
    </row>
    <row r="1340" spans="2:26" hidden="1" x14ac:dyDescent="0.35">
      <c r="B1340" t="s">
        <v>72</v>
      </c>
      <c r="C1340" t="s">
        <v>73</v>
      </c>
      <c r="D1340" s="1">
        <v>43191</v>
      </c>
      <c r="E1340" t="s">
        <v>34</v>
      </c>
      <c r="F1340" t="s">
        <v>35</v>
      </c>
      <c r="G1340" t="s">
        <v>32</v>
      </c>
      <c r="H1340">
        <v>1584</v>
      </c>
      <c r="I1340" t="s">
        <v>74</v>
      </c>
      <c r="J1340">
        <v>1835</v>
      </c>
      <c r="L1340">
        <v>3419</v>
      </c>
      <c r="M1340" t="s">
        <v>38</v>
      </c>
      <c r="N1340">
        <v>3537</v>
      </c>
      <c r="O1340" t="s">
        <v>39</v>
      </c>
      <c r="P1340">
        <v>0</v>
      </c>
      <c r="R1340">
        <v>3537</v>
      </c>
      <c r="T1340">
        <v>92231</v>
      </c>
      <c r="V1340">
        <v>255702</v>
      </c>
      <c r="X1340">
        <v>240812</v>
      </c>
      <c r="Z1340">
        <v>14890</v>
      </c>
    </row>
    <row r="1341" spans="2:26" hidden="1" x14ac:dyDescent="0.35">
      <c r="B1341" t="s">
        <v>72</v>
      </c>
      <c r="C1341" t="s">
        <v>73</v>
      </c>
      <c r="D1341" s="1">
        <v>43191</v>
      </c>
      <c r="E1341" t="s">
        <v>34</v>
      </c>
      <c r="F1341" t="s">
        <v>33</v>
      </c>
      <c r="G1341" t="s">
        <v>34</v>
      </c>
      <c r="H1341">
        <v>1584</v>
      </c>
      <c r="I1341" t="s">
        <v>74</v>
      </c>
      <c r="J1341">
        <v>1835</v>
      </c>
      <c r="L1341">
        <v>3419</v>
      </c>
      <c r="M1341" t="s">
        <v>38</v>
      </c>
      <c r="N1341">
        <v>3537</v>
      </c>
      <c r="O1341" t="s">
        <v>39</v>
      </c>
      <c r="P1341">
        <v>0</v>
      </c>
      <c r="R1341">
        <v>3537</v>
      </c>
      <c r="T1341">
        <v>92231</v>
      </c>
      <c r="V1341">
        <v>255702</v>
      </c>
      <c r="X1341">
        <v>240812</v>
      </c>
      <c r="Z1341">
        <v>14890</v>
      </c>
    </row>
    <row r="1342" spans="2:26" hidden="1" x14ac:dyDescent="0.35">
      <c r="B1342" t="s">
        <v>72</v>
      </c>
      <c r="C1342" t="s">
        <v>73</v>
      </c>
      <c r="D1342" s="1">
        <v>43221</v>
      </c>
      <c r="E1342" t="s">
        <v>34</v>
      </c>
      <c r="F1342" t="s">
        <v>35</v>
      </c>
      <c r="G1342" t="s">
        <v>32</v>
      </c>
      <c r="H1342">
        <v>3537</v>
      </c>
      <c r="I1342" t="s">
        <v>74</v>
      </c>
      <c r="J1342">
        <v>1739</v>
      </c>
      <c r="L1342">
        <v>5276</v>
      </c>
      <c r="M1342" t="s">
        <v>38</v>
      </c>
      <c r="N1342">
        <v>3705</v>
      </c>
      <c r="O1342" t="s">
        <v>39</v>
      </c>
      <c r="P1342">
        <v>0</v>
      </c>
      <c r="R1342">
        <v>3705</v>
      </c>
      <c r="T1342">
        <v>92485</v>
      </c>
      <c r="V1342">
        <v>255580</v>
      </c>
      <c r="X1342">
        <v>240358</v>
      </c>
      <c r="Z1342">
        <v>15222</v>
      </c>
    </row>
    <row r="1343" spans="2:26" hidden="1" x14ac:dyDescent="0.35">
      <c r="B1343" t="s">
        <v>72</v>
      </c>
      <c r="C1343" t="s">
        <v>73</v>
      </c>
      <c r="D1343" s="1">
        <v>43221</v>
      </c>
      <c r="E1343" t="s">
        <v>34</v>
      </c>
      <c r="F1343" t="s">
        <v>33</v>
      </c>
      <c r="G1343" t="s">
        <v>34</v>
      </c>
      <c r="H1343">
        <v>3537</v>
      </c>
      <c r="I1343" t="s">
        <v>74</v>
      </c>
      <c r="J1343">
        <v>1739</v>
      </c>
      <c r="L1343">
        <v>5276</v>
      </c>
      <c r="M1343" t="s">
        <v>38</v>
      </c>
      <c r="N1343">
        <v>3705</v>
      </c>
      <c r="O1343" t="s">
        <v>39</v>
      </c>
      <c r="P1343">
        <v>0</v>
      </c>
      <c r="R1343">
        <v>3705</v>
      </c>
      <c r="T1343">
        <v>92485</v>
      </c>
      <c r="V1343">
        <v>255580</v>
      </c>
      <c r="X1343">
        <v>240358</v>
      </c>
      <c r="Z1343">
        <v>15222</v>
      </c>
    </row>
    <row r="1344" spans="2:26" hidden="1" x14ac:dyDescent="0.35">
      <c r="B1344" t="s">
        <v>72</v>
      </c>
      <c r="C1344" t="s">
        <v>73</v>
      </c>
      <c r="D1344" s="1">
        <v>43252</v>
      </c>
      <c r="E1344" t="s">
        <v>34</v>
      </c>
      <c r="F1344" t="s">
        <v>35</v>
      </c>
      <c r="G1344" t="s">
        <v>32</v>
      </c>
      <c r="H1344">
        <v>1552</v>
      </c>
      <c r="I1344" t="s">
        <v>74</v>
      </c>
      <c r="J1344">
        <v>1732</v>
      </c>
      <c r="L1344">
        <v>3284</v>
      </c>
      <c r="M1344" t="s">
        <v>38</v>
      </c>
      <c r="N1344">
        <v>3269</v>
      </c>
      <c r="O1344" t="s">
        <v>39</v>
      </c>
      <c r="P1344">
        <v>0</v>
      </c>
      <c r="R1344">
        <v>3269</v>
      </c>
      <c r="T1344">
        <v>92749</v>
      </c>
      <c r="V1344">
        <v>255054</v>
      </c>
      <c r="X1344">
        <v>239602</v>
      </c>
      <c r="Z1344">
        <v>15452</v>
      </c>
    </row>
    <row r="1345" spans="2:26" hidden="1" x14ac:dyDescent="0.35">
      <c r="B1345" t="s">
        <v>72</v>
      </c>
      <c r="C1345" t="s">
        <v>73</v>
      </c>
      <c r="D1345" s="1">
        <v>43252</v>
      </c>
      <c r="E1345" t="s">
        <v>34</v>
      </c>
      <c r="F1345" t="s">
        <v>33</v>
      </c>
      <c r="G1345" t="s">
        <v>34</v>
      </c>
      <c r="H1345">
        <v>1552</v>
      </c>
      <c r="I1345" t="s">
        <v>74</v>
      </c>
      <c r="J1345">
        <v>1732</v>
      </c>
      <c r="L1345">
        <v>3284</v>
      </c>
      <c r="M1345" t="s">
        <v>38</v>
      </c>
      <c r="N1345">
        <v>3269</v>
      </c>
      <c r="O1345" t="s">
        <v>39</v>
      </c>
      <c r="P1345">
        <v>0</v>
      </c>
      <c r="R1345">
        <v>3269</v>
      </c>
      <c r="T1345">
        <v>92749</v>
      </c>
      <c r="V1345">
        <v>255054</v>
      </c>
      <c r="X1345">
        <v>239602</v>
      </c>
      <c r="Z1345">
        <v>15452</v>
      </c>
    </row>
    <row r="1346" spans="2:26" hidden="1" x14ac:dyDescent="0.35">
      <c r="B1346" t="s">
        <v>72</v>
      </c>
      <c r="C1346" t="s">
        <v>73</v>
      </c>
      <c r="D1346" s="1">
        <v>43282</v>
      </c>
      <c r="E1346" t="s">
        <v>34</v>
      </c>
      <c r="F1346" t="s">
        <v>35</v>
      </c>
      <c r="G1346" t="s">
        <v>32</v>
      </c>
      <c r="H1346">
        <v>2403</v>
      </c>
      <c r="I1346" t="s">
        <v>74</v>
      </c>
      <c r="J1346">
        <v>813</v>
      </c>
      <c r="L1346">
        <v>3216</v>
      </c>
      <c r="M1346" t="s">
        <v>38</v>
      </c>
      <c r="N1346">
        <v>3195</v>
      </c>
      <c r="O1346" t="s">
        <v>39</v>
      </c>
      <c r="P1346">
        <v>0</v>
      </c>
      <c r="R1346">
        <v>3195</v>
      </c>
      <c r="T1346">
        <v>92894</v>
      </c>
      <c r="V1346">
        <v>254646</v>
      </c>
      <c r="X1346">
        <v>238989</v>
      </c>
      <c r="Z1346">
        <v>15657</v>
      </c>
    </row>
    <row r="1347" spans="2:26" hidden="1" x14ac:dyDescent="0.35">
      <c r="B1347" t="s">
        <v>72</v>
      </c>
      <c r="C1347" t="s">
        <v>73</v>
      </c>
      <c r="D1347" s="1">
        <v>43282</v>
      </c>
      <c r="E1347" t="s">
        <v>34</v>
      </c>
      <c r="F1347" t="s">
        <v>33</v>
      </c>
      <c r="G1347" t="s">
        <v>34</v>
      </c>
      <c r="H1347">
        <v>2403</v>
      </c>
      <c r="I1347" t="s">
        <v>74</v>
      </c>
      <c r="J1347">
        <v>813</v>
      </c>
      <c r="L1347">
        <v>3216</v>
      </c>
      <c r="M1347" t="s">
        <v>38</v>
      </c>
      <c r="N1347">
        <v>3195</v>
      </c>
      <c r="O1347" t="s">
        <v>39</v>
      </c>
      <c r="P1347">
        <v>0</v>
      </c>
      <c r="R1347">
        <v>3195</v>
      </c>
      <c r="T1347">
        <v>92894</v>
      </c>
      <c r="V1347">
        <v>254646</v>
      </c>
      <c r="X1347">
        <v>238989</v>
      </c>
      <c r="Z1347">
        <v>15657</v>
      </c>
    </row>
    <row r="1348" spans="2:26" hidden="1" x14ac:dyDescent="0.35">
      <c r="B1348" t="s">
        <v>72</v>
      </c>
      <c r="C1348" t="s">
        <v>73</v>
      </c>
      <c r="D1348" s="1">
        <v>43313</v>
      </c>
      <c r="E1348" t="s">
        <v>34</v>
      </c>
      <c r="F1348" t="s">
        <v>35</v>
      </c>
      <c r="G1348" t="s">
        <v>32</v>
      </c>
      <c r="H1348">
        <v>2655</v>
      </c>
      <c r="I1348" t="s">
        <v>74</v>
      </c>
      <c r="J1348">
        <v>996</v>
      </c>
      <c r="L1348">
        <v>3651</v>
      </c>
      <c r="M1348" t="s">
        <v>38</v>
      </c>
      <c r="N1348">
        <v>3868</v>
      </c>
      <c r="O1348" t="s">
        <v>39</v>
      </c>
      <c r="P1348">
        <v>0</v>
      </c>
      <c r="R1348">
        <v>3868</v>
      </c>
      <c r="T1348">
        <v>93184</v>
      </c>
      <c r="V1348">
        <v>254123</v>
      </c>
      <c r="X1348">
        <v>238334</v>
      </c>
      <c r="Z1348">
        <v>15789</v>
      </c>
    </row>
    <row r="1349" spans="2:26" hidden="1" x14ac:dyDescent="0.35">
      <c r="B1349" t="s">
        <v>72</v>
      </c>
      <c r="C1349" t="s">
        <v>73</v>
      </c>
      <c r="D1349" s="1">
        <v>43313</v>
      </c>
      <c r="E1349" t="s">
        <v>34</v>
      </c>
      <c r="F1349" t="s">
        <v>33</v>
      </c>
      <c r="G1349" t="s">
        <v>34</v>
      </c>
      <c r="H1349">
        <v>2655</v>
      </c>
      <c r="I1349" t="s">
        <v>74</v>
      </c>
      <c r="J1349">
        <v>996</v>
      </c>
      <c r="L1349">
        <v>3651</v>
      </c>
      <c r="M1349" t="s">
        <v>38</v>
      </c>
      <c r="N1349">
        <v>3868</v>
      </c>
      <c r="O1349" t="s">
        <v>39</v>
      </c>
      <c r="P1349">
        <v>0</v>
      </c>
      <c r="R1349">
        <v>3868</v>
      </c>
      <c r="T1349">
        <v>93184</v>
      </c>
      <c r="V1349">
        <v>254123</v>
      </c>
      <c r="X1349">
        <v>238334</v>
      </c>
      <c r="Z1349">
        <v>15789</v>
      </c>
    </row>
    <row r="1350" spans="2:26" hidden="1" x14ac:dyDescent="0.35">
      <c r="B1350" t="s">
        <v>72</v>
      </c>
      <c r="C1350" t="s">
        <v>73</v>
      </c>
      <c r="D1350" s="1">
        <v>43344</v>
      </c>
      <c r="E1350" t="s">
        <v>34</v>
      </c>
      <c r="F1350" t="s">
        <v>35</v>
      </c>
      <c r="G1350" t="s">
        <v>32</v>
      </c>
      <c r="H1350">
        <v>3121</v>
      </c>
      <c r="I1350" t="s">
        <v>74</v>
      </c>
      <c r="J1350">
        <v>0</v>
      </c>
      <c r="L1350">
        <v>3121</v>
      </c>
      <c r="M1350" t="s">
        <v>38</v>
      </c>
      <c r="N1350">
        <v>2917</v>
      </c>
      <c r="O1350" t="s">
        <v>39</v>
      </c>
      <c r="P1350">
        <v>0</v>
      </c>
      <c r="R1350">
        <v>2917</v>
      </c>
      <c r="T1350">
        <v>93309</v>
      </c>
      <c r="V1350">
        <v>253373</v>
      </c>
      <c r="X1350">
        <v>237463</v>
      </c>
      <c r="Z1350">
        <v>15910</v>
      </c>
    </row>
    <row r="1351" spans="2:26" hidden="1" x14ac:dyDescent="0.35">
      <c r="B1351" t="s">
        <v>72</v>
      </c>
      <c r="C1351" t="s">
        <v>73</v>
      </c>
      <c r="D1351" s="1">
        <v>43344</v>
      </c>
      <c r="E1351" t="s">
        <v>34</v>
      </c>
      <c r="F1351" t="s">
        <v>33</v>
      </c>
      <c r="G1351" t="s">
        <v>34</v>
      </c>
      <c r="H1351">
        <v>3121</v>
      </c>
      <c r="I1351" t="s">
        <v>74</v>
      </c>
      <c r="J1351">
        <v>0</v>
      </c>
      <c r="L1351">
        <v>3121</v>
      </c>
      <c r="M1351" t="s">
        <v>38</v>
      </c>
      <c r="N1351">
        <v>2917</v>
      </c>
      <c r="O1351" t="s">
        <v>39</v>
      </c>
      <c r="P1351">
        <v>0</v>
      </c>
      <c r="R1351">
        <v>2917</v>
      </c>
      <c r="T1351">
        <v>93309</v>
      </c>
      <c r="V1351">
        <v>253373</v>
      </c>
      <c r="X1351">
        <v>237463</v>
      </c>
      <c r="Z1351">
        <v>15910</v>
      </c>
    </row>
    <row r="1352" spans="2:26" hidden="1" x14ac:dyDescent="0.35">
      <c r="B1352" t="s">
        <v>72</v>
      </c>
      <c r="C1352" t="s">
        <v>73</v>
      </c>
      <c r="D1352" s="1">
        <v>43374</v>
      </c>
      <c r="E1352" t="s">
        <v>34</v>
      </c>
      <c r="F1352" t="s">
        <v>35</v>
      </c>
      <c r="G1352" t="s">
        <v>32</v>
      </c>
      <c r="H1352">
        <v>1374</v>
      </c>
      <c r="I1352" t="s">
        <v>74</v>
      </c>
      <c r="J1352">
        <v>1866</v>
      </c>
      <c r="L1352">
        <v>3240</v>
      </c>
      <c r="M1352" t="s">
        <v>38</v>
      </c>
      <c r="N1352">
        <v>3739</v>
      </c>
      <c r="O1352" t="s">
        <v>39</v>
      </c>
      <c r="P1352">
        <v>0</v>
      </c>
      <c r="R1352">
        <v>3739</v>
      </c>
      <c r="T1352">
        <v>93534</v>
      </c>
      <c r="V1352">
        <v>253592</v>
      </c>
      <c r="X1352">
        <v>237232</v>
      </c>
      <c r="Z1352">
        <v>16360</v>
      </c>
    </row>
    <row r="1353" spans="2:26" hidden="1" x14ac:dyDescent="0.35">
      <c r="B1353" t="s">
        <v>72</v>
      </c>
      <c r="C1353" t="s">
        <v>73</v>
      </c>
      <c r="D1353" s="1">
        <v>43374</v>
      </c>
      <c r="E1353" t="s">
        <v>34</v>
      </c>
      <c r="F1353" t="s">
        <v>33</v>
      </c>
      <c r="G1353" t="s">
        <v>34</v>
      </c>
      <c r="H1353">
        <v>1374</v>
      </c>
      <c r="I1353" t="s">
        <v>74</v>
      </c>
      <c r="J1353">
        <v>1866</v>
      </c>
      <c r="L1353">
        <v>3240</v>
      </c>
      <c r="M1353" t="s">
        <v>38</v>
      </c>
      <c r="N1353">
        <v>3739</v>
      </c>
      <c r="O1353" t="s">
        <v>39</v>
      </c>
      <c r="P1353">
        <v>0</v>
      </c>
      <c r="R1353">
        <v>3739</v>
      </c>
      <c r="T1353">
        <v>93534</v>
      </c>
      <c r="V1353">
        <v>253592</v>
      </c>
      <c r="X1353">
        <v>237232</v>
      </c>
      <c r="Z1353">
        <v>16360</v>
      </c>
    </row>
    <row r="1354" spans="2:26" hidden="1" x14ac:dyDescent="0.35">
      <c r="B1354" t="s">
        <v>72</v>
      </c>
      <c r="C1354" t="s">
        <v>73</v>
      </c>
      <c r="D1354" s="1">
        <v>43405</v>
      </c>
      <c r="E1354" t="s">
        <v>34</v>
      </c>
      <c r="F1354" t="s">
        <v>35</v>
      </c>
      <c r="G1354" t="s">
        <v>32</v>
      </c>
      <c r="H1354">
        <v>829</v>
      </c>
      <c r="I1354" t="s">
        <v>74</v>
      </c>
      <c r="J1354">
        <v>1928</v>
      </c>
      <c r="L1354">
        <v>2757</v>
      </c>
      <c r="M1354" t="s">
        <v>38</v>
      </c>
      <c r="N1354">
        <v>2834</v>
      </c>
      <c r="O1354" t="s">
        <v>39</v>
      </c>
      <c r="P1354">
        <v>0</v>
      </c>
      <c r="R1354">
        <v>2834</v>
      </c>
      <c r="T1354">
        <v>93666</v>
      </c>
      <c r="V1354">
        <v>254173</v>
      </c>
      <c r="X1354">
        <v>237754</v>
      </c>
      <c r="Z1354">
        <v>16419</v>
      </c>
    </row>
    <row r="1355" spans="2:26" hidden="1" x14ac:dyDescent="0.35">
      <c r="B1355" t="s">
        <v>72</v>
      </c>
      <c r="C1355" t="s">
        <v>73</v>
      </c>
      <c r="D1355" s="1">
        <v>43405</v>
      </c>
      <c r="E1355" t="s">
        <v>34</v>
      </c>
      <c r="F1355" t="s">
        <v>33</v>
      </c>
      <c r="G1355" t="s">
        <v>34</v>
      </c>
      <c r="H1355">
        <v>829</v>
      </c>
      <c r="I1355" t="s">
        <v>74</v>
      </c>
      <c r="J1355">
        <v>1928</v>
      </c>
      <c r="L1355">
        <v>2757</v>
      </c>
      <c r="M1355" t="s">
        <v>38</v>
      </c>
      <c r="N1355">
        <v>2834</v>
      </c>
      <c r="O1355" t="s">
        <v>39</v>
      </c>
      <c r="P1355">
        <v>0</v>
      </c>
      <c r="R1355">
        <v>2834</v>
      </c>
      <c r="T1355">
        <v>93666</v>
      </c>
      <c r="V1355">
        <v>254173</v>
      </c>
      <c r="X1355">
        <v>237754</v>
      </c>
      <c r="Z1355">
        <v>16419</v>
      </c>
    </row>
    <row r="1356" spans="2:26" hidden="1" x14ac:dyDescent="0.35">
      <c r="B1356" t="s">
        <v>72</v>
      </c>
      <c r="C1356" t="s">
        <v>73</v>
      </c>
      <c r="D1356" s="1">
        <v>43435</v>
      </c>
      <c r="E1356" t="s">
        <v>34</v>
      </c>
      <c r="F1356" t="s">
        <v>35</v>
      </c>
      <c r="G1356" t="s">
        <v>32</v>
      </c>
      <c r="H1356">
        <v>1134</v>
      </c>
      <c r="I1356" t="s">
        <v>74</v>
      </c>
      <c r="J1356">
        <v>2324</v>
      </c>
      <c r="L1356">
        <v>3458</v>
      </c>
      <c r="M1356" t="s">
        <v>38</v>
      </c>
      <c r="N1356">
        <v>3454</v>
      </c>
      <c r="O1356" t="s">
        <v>39</v>
      </c>
      <c r="P1356">
        <v>0</v>
      </c>
      <c r="R1356">
        <v>3454</v>
      </c>
      <c r="T1356">
        <v>93862</v>
      </c>
      <c r="V1356">
        <v>254275</v>
      </c>
      <c r="X1356">
        <v>237769</v>
      </c>
      <c r="Z1356">
        <v>16506</v>
      </c>
    </row>
    <row r="1357" spans="2:26" hidden="1" x14ac:dyDescent="0.35">
      <c r="B1357" t="s">
        <v>72</v>
      </c>
      <c r="C1357" t="s">
        <v>73</v>
      </c>
      <c r="D1357" s="1">
        <v>43435</v>
      </c>
      <c r="E1357" t="s">
        <v>34</v>
      </c>
      <c r="F1357" t="s">
        <v>33</v>
      </c>
      <c r="G1357" t="s">
        <v>34</v>
      </c>
      <c r="H1357">
        <v>1134</v>
      </c>
      <c r="I1357" t="s">
        <v>74</v>
      </c>
      <c r="J1357">
        <v>2324</v>
      </c>
      <c r="L1357">
        <v>3458</v>
      </c>
      <c r="M1357" t="s">
        <v>38</v>
      </c>
      <c r="N1357">
        <v>3454</v>
      </c>
      <c r="O1357" t="s">
        <v>39</v>
      </c>
      <c r="P1357">
        <v>0</v>
      </c>
      <c r="R1357">
        <v>3454</v>
      </c>
      <c r="T1357">
        <v>93862</v>
      </c>
      <c r="V1357">
        <v>254275</v>
      </c>
      <c r="X1357">
        <v>237769</v>
      </c>
      <c r="Z1357">
        <v>16506</v>
      </c>
    </row>
    <row r="1358" spans="2:26" hidden="1" x14ac:dyDescent="0.35">
      <c r="B1358" t="s">
        <v>72</v>
      </c>
      <c r="C1358" t="s">
        <v>73</v>
      </c>
      <c r="D1358" s="1">
        <v>43466</v>
      </c>
      <c r="E1358" t="s">
        <v>34</v>
      </c>
      <c r="F1358" t="s">
        <v>35</v>
      </c>
      <c r="G1358" t="s">
        <v>32</v>
      </c>
      <c r="H1358">
        <v>1809</v>
      </c>
      <c r="I1358" t="s">
        <v>74</v>
      </c>
      <c r="J1358">
        <v>2036</v>
      </c>
      <c r="L1358">
        <v>3845</v>
      </c>
      <c r="M1358" t="s">
        <v>38</v>
      </c>
      <c r="N1358">
        <v>3916</v>
      </c>
      <c r="O1358" t="s">
        <v>39</v>
      </c>
      <c r="P1358">
        <v>0</v>
      </c>
      <c r="R1358">
        <v>3916</v>
      </c>
      <c r="T1358">
        <v>93690</v>
      </c>
      <c r="V1358">
        <v>253658</v>
      </c>
      <c r="X1358">
        <v>237216</v>
      </c>
      <c r="Z1358">
        <v>16442</v>
      </c>
    </row>
    <row r="1359" spans="2:26" hidden="1" x14ac:dyDescent="0.35">
      <c r="B1359" t="s">
        <v>72</v>
      </c>
      <c r="C1359" t="s">
        <v>73</v>
      </c>
      <c r="D1359" s="1">
        <v>43466</v>
      </c>
      <c r="E1359" t="s">
        <v>34</v>
      </c>
      <c r="F1359" t="s">
        <v>33</v>
      </c>
      <c r="G1359" t="s">
        <v>34</v>
      </c>
      <c r="H1359">
        <v>1809</v>
      </c>
      <c r="I1359" t="s">
        <v>74</v>
      </c>
      <c r="J1359">
        <v>2036</v>
      </c>
      <c r="L1359">
        <v>3845</v>
      </c>
      <c r="M1359" t="s">
        <v>38</v>
      </c>
      <c r="N1359">
        <v>3916</v>
      </c>
      <c r="O1359" t="s">
        <v>39</v>
      </c>
      <c r="P1359">
        <v>0</v>
      </c>
      <c r="R1359">
        <v>3916</v>
      </c>
      <c r="T1359">
        <v>93690</v>
      </c>
      <c r="V1359">
        <v>253658</v>
      </c>
      <c r="X1359">
        <v>237216</v>
      </c>
      <c r="Z1359">
        <v>16442</v>
      </c>
    </row>
    <row r="1360" spans="2:26" hidden="1" x14ac:dyDescent="0.35">
      <c r="B1360" t="s">
        <v>72</v>
      </c>
      <c r="C1360" t="s">
        <v>73</v>
      </c>
      <c r="D1360" s="1">
        <v>43497</v>
      </c>
      <c r="E1360" t="s">
        <v>34</v>
      </c>
      <c r="F1360" t="s">
        <v>35</v>
      </c>
      <c r="G1360" t="s">
        <v>32</v>
      </c>
      <c r="H1360">
        <v>1484</v>
      </c>
      <c r="I1360" t="s">
        <v>74</v>
      </c>
      <c r="J1360">
        <v>1613</v>
      </c>
      <c r="L1360">
        <v>3097</v>
      </c>
      <c r="M1360" t="s">
        <v>38</v>
      </c>
      <c r="N1360">
        <v>3141</v>
      </c>
      <c r="O1360" t="s">
        <v>39</v>
      </c>
      <c r="P1360">
        <v>0</v>
      </c>
      <c r="R1360">
        <v>3141</v>
      </c>
      <c r="T1360">
        <v>93715</v>
      </c>
      <c r="V1360">
        <v>253823</v>
      </c>
      <c r="X1360">
        <v>237343</v>
      </c>
      <c r="Z1360">
        <v>16480</v>
      </c>
    </row>
    <row r="1361" spans="2:26" hidden="1" x14ac:dyDescent="0.35">
      <c r="B1361" t="s">
        <v>72</v>
      </c>
      <c r="C1361" t="s">
        <v>73</v>
      </c>
      <c r="D1361" s="1">
        <v>43497</v>
      </c>
      <c r="E1361" t="s">
        <v>34</v>
      </c>
      <c r="F1361" t="s">
        <v>33</v>
      </c>
      <c r="G1361" t="s">
        <v>34</v>
      </c>
      <c r="H1361">
        <v>1484</v>
      </c>
      <c r="I1361" t="s">
        <v>74</v>
      </c>
      <c r="J1361">
        <v>1613</v>
      </c>
      <c r="L1361">
        <v>3097</v>
      </c>
      <c r="M1361" t="s">
        <v>38</v>
      </c>
      <c r="N1361">
        <v>3141</v>
      </c>
      <c r="O1361" t="s">
        <v>39</v>
      </c>
      <c r="P1361">
        <v>0</v>
      </c>
      <c r="R1361">
        <v>3141</v>
      </c>
      <c r="T1361">
        <v>93715</v>
      </c>
      <c r="V1361">
        <v>253823</v>
      </c>
      <c r="X1361">
        <v>237343</v>
      </c>
      <c r="Z1361">
        <v>16480</v>
      </c>
    </row>
    <row r="1362" spans="2:26" hidden="1" x14ac:dyDescent="0.35">
      <c r="B1362" t="s">
        <v>72</v>
      </c>
      <c r="C1362" t="s">
        <v>73</v>
      </c>
      <c r="D1362" s="1">
        <v>43525</v>
      </c>
      <c r="E1362" t="s">
        <v>34</v>
      </c>
      <c r="F1362" t="s">
        <v>35</v>
      </c>
      <c r="G1362" t="s">
        <v>32</v>
      </c>
      <c r="H1362">
        <v>2075</v>
      </c>
      <c r="I1362" t="s">
        <v>74</v>
      </c>
      <c r="J1362">
        <v>1758</v>
      </c>
      <c r="L1362">
        <v>3833</v>
      </c>
      <c r="M1362" t="s">
        <v>38</v>
      </c>
      <c r="N1362">
        <v>4001</v>
      </c>
      <c r="O1362" t="s">
        <v>39</v>
      </c>
      <c r="P1362">
        <v>0</v>
      </c>
      <c r="R1362">
        <v>4001</v>
      </c>
      <c r="T1362">
        <v>94019</v>
      </c>
      <c r="V1362">
        <v>254384</v>
      </c>
      <c r="X1362">
        <v>237887</v>
      </c>
      <c r="Z1362">
        <v>16497</v>
      </c>
    </row>
    <row r="1363" spans="2:26" hidden="1" x14ac:dyDescent="0.35">
      <c r="B1363" t="s">
        <v>72</v>
      </c>
      <c r="C1363" t="s">
        <v>73</v>
      </c>
      <c r="D1363" s="1">
        <v>43525</v>
      </c>
      <c r="E1363" t="s">
        <v>34</v>
      </c>
      <c r="F1363" t="s">
        <v>33</v>
      </c>
      <c r="G1363" t="s">
        <v>34</v>
      </c>
      <c r="H1363">
        <v>2075</v>
      </c>
      <c r="I1363" t="s">
        <v>74</v>
      </c>
      <c r="J1363">
        <v>1758</v>
      </c>
      <c r="L1363">
        <v>3833</v>
      </c>
      <c r="M1363" t="s">
        <v>38</v>
      </c>
      <c r="N1363">
        <v>4001</v>
      </c>
      <c r="O1363" t="s">
        <v>39</v>
      </c>
      <c r="P1363">
        <v>0</v>
      </c>
      <c r="R1363">
        <v>4001</v>
      </c>
      <c r="T1363">
        <v>94019</v>
      </c>
      <c r="V1363">
        <v>254384</v>
      </c>
      <c r="X1363">
        <v>237887</v>
      </c>
      <c r="Z1363">
        <v>16497</v>
      </c>
    </row>
    <row r="1364" spans="2:26" hidden="1" x14ac:dyDescent="0.35">
      <c r="B1364" t="s">
        <v>72</v>
      </c>
      <c r="C1364" t="s">
        <v>73</v>
      </c>
      <c r="D1364" s="1">
        <v>43556</v>
      </c>
      <c r="E1364" t="s">
        <v>34</v>
      </c>
      <c r="F1364" t="s">
        <v>35</v>
      </c>
      <c r="G1364" t="s">
        <v>32</v>
      </c>
      <c r="H1364">
        <v>2220</v>
      </c>
      <c r="I1364" t="s">
        <v>74</v>
      </c>
      <c r="J1364">
        <v>1722</v>
      </c>
      <c r="L1364">
        <v>3942</v>
      </c>
      <c r="M1364" t="s">
        <v>38</v>
      </c>
      <c r="N1364">
        <v>3973</v>
      </c>
      <c r="O1364" t="s">
        <v>39</v>
      </c>
      <c r="P1364">
        <v>0</v>
      </c>
      <c r="R1364">
        <v>3973</v>
      </c>
      <c r="T1364">
        <v>94168</v>
      </c>
      <c r="V1364">
        <v>254683</v>
      </c>
      <c r="X1364">
        <v>238310</v>
      </c>
      <c r="Z1364">
        <v>16373</v>
      </c>
    </row>
    <row r="1365" spans="2:26" hidden="1" x14ac:dyDescent="0.35">
      <c r="B1365" t="s">
        <v>72</v>
      </c>
      <c r="C1365" t="s">
        <v>73</v>
      </c>
      <c r="D1365" s="1">
        <v>43556</v>
      </c>
      <c r="E1365" t="s">
        <v>34</v>
      </c>
      <c r="F1365" t="s">
        <v>33</v>
      </c>
      <c r="G1365" t="s">
        <v>34</v>
      </c>
      <c r="H1365">
        <v>2220</v>
      </c>
      <c r="I1365" t="s">
        <v>74</v>
      </c>
      <c r="J1365">
        <v>1722</v>
      </c>
      <c r="L1365">
        <v>3942</v>
      </c>
      <c r="M1365" t="s">
        <v>38</v>
      </c>
      <c r="N1365">
        <v>3973</v>
      </c>
      <c r="O1365" t="s">
        <v>39</v>
      </c>
      <c r="P1365">
        <v>0</v>
      </c>
      <c r="R1365">
        <v>3973</v>
      </c>
      <c r="T1365">
        <v>94168</v>
      </c>
      <c r="V1365">
        <v>254683</v>
      </c>
      <c r="X1365">
        <v>238310</v>
      </c>
      <c r="Z1365">
        <v>16373</v>
      </c>
    </row>
    <row r="1366" spans="2:26" hidden="1" x14ac:dyDescent="0.35">
      <c r="B1366" t="s">
        <v>72</v>
      </c>
      <c r="C1366" t="s">
        <v>73</v>
      </c>
      <c r="D1366" s="1">
        <v>43586</v>
      </c>
      <c r="E1366" t="s">
        <v>34</v>
      </c>
      <c r="F1366" t="s">
        <v>35</v>
      </c>
      <c r="G1366" t="s">
        <v>32</v>
      </c>
      <c r="H1366">
        <v>2605</v>
      </c>
      <c r="I1366" t="s">
        <v>74</v>
      </c>
      <c r="J1366">
        <v>1732</v>
      </c>
      <c r="L1366">
        <v>4337</v>
      </c>
      <c r="M1366" t="s">
        <v>38</v>
      </c>
      <c r="N1366">
        <v>3850</v>
      </c>
      <c r="O1366" t="s">
        <v>39</v>
      </c>
      <c r="P1366">
        <v>0</v>
      </c>
      <c r="R1366">
        <v>3850</v>
      </c>
      <c r="T1366">
        <v>94352</v>
      </c>
      <c r="V1366">
        <v>254935</v>
      </c>
      <c r="X1366">
        <v>238147</v>
      </c>
      <c r="Z1366">
        <v>16788</v>
      </c>
    </row>
    <row r="1367" spans="2:26" hidden="1" x14ac:dyDescent="0.35">
      <c r="B1367" t="s">
        <v>72</v>
      </c>
      <c r="C1367" t="s">
        <v>73</v>
      </c>
      <c r="D1367" s="1">
        <v>43586</v>
      </c>
      <c r="E1367" t="s">
        <v>34</v>
      </c>
      <c r="F1367" t="s">
        <v>33</v>
      </c>
      <c r="G1367" t="s">
        <v>34</v>
      </c>
      <c r="H1367">
        <v>2605</v>
      </c>
      <c r="I1367" t="s">
        <v>74</v>
      </c>
      <c r="J1367">
        <v>1785</v>
      </c>
      <c r="L1367">
        <v>4390</v>
      </c>
      <c r="M1367" t="s">
        <v>38</v>
      </c>
      <c r="N1367">
        <v>3850</v>
      </c>
      <c r="O1367" t="s">
        <v>39</v>
      </c>
      <c r="P1367">
        <v>0</v>
      </c>
      <c r="R1367">
        <v>3850</v>
      </c>
      <c r="T1367">
        <v>94352</v>
      </c>
      <c r="V1367">
        <v>254935</v>
      </c>
      <c r="X1367">
        <v>238147</v>
      </c>
      <c r="Z1367">
        <v>16788</v>
      </c>
    </row>
    <row r="1368" spans="2:26" hidden="1" x14ac:dyDescent="0.35">
      <c r="B1368" t="s">
        <v>72</v>
      </c>
      <c r="C1368" t="s">
        <v>73</v>
      </c>
      <c r="D1368" s="1">
        <v>43617</v>
      </c>
      <c r="E1368" t="s">
        <v>34</v>
      </c>
      <c r="F1368" t="s">
        <v>35</v>
      </c>
      <c r="G1368" t="s">
        <v>32</v>
      </c>
      <c r="H1368">
        <v>2041</v>
      </c>
      <c r="I1368" t="s">
        <v>74</v>
      </c>
      <c r="J1368">
        <v>1670</v>
      </c>
      <c r="L1368">
        <v>3711</v>
      </c>
      <c r="M1368" t="s">
        <v>38</v>
      </c>
      <c r="N1368">
        <v>1754</v>
      </c>
      <c r="O1368" t="s">
        <v>39</v>
      </c>
      <c r="P1368">
        <v>0</v>
      </c>
      <c r="R1368">
        <v>1754</v>
      </c>
      <c r="T1368">
        <v>94478</v>
      </c>
      <c r="V1368">
        <v>254774</v>
      </c>
      <c r="X1368">
        <v>237743</v>
      </c>
      <c r="Z1368">
        <v>17031</v>
      </c>
    </row>
    <row r="1369" spans="2:26" hidden="1" x14ac:dyDescent="0.35">
      <c r="B1369" t="s">
        <v>72</v>
      </c>
      <c r="C1369" t="s">
        <v>73</v>
      </c>
      <c r="D1369" s="1">
        <v>43617</v>
      </c>
      <c r="E1369" t="s">
        <v>34</v>
      </c>
      <c r="F1369" t="s">
        <v>33</v>
      </c>
      <c r="G1369" t="s">
        <v>34</v>
      </c>
      <c r="H1369">
        <v>2041</v>
      </c>
      <c r="I1369" t="s">
        <v>74</v>
      </c>
      <c r="J1369">
        <v>1743</v>
      </c>
      <c r="L1369">
        <v>3784</v>
      </c>
      <c r="M1369" t="s">
        <v>38</v>
      </c>
      <c r="N1369">
        <v>1754</v>
      </c>
      <c r="O1369" t="s">
        <v>39</v>
      </c>
      <c r="P1369">
        <v>0</v>
      </c>
      <c r="R1369">
        <v>1754</v>
      </c>
      <c r="T1369">
        <v>94478</v>
      </c>
      <c r="V1369">
        <v>254774</v>
      </c>
      <c r="X1369">
        <v>237743</v>
      </c>
      <c r="Z1369">
        <v>17031</v>
      </c>
    </row>
    <row r="1370" spans="2:26" hidden="1" x14ac:dyDescent="0.35">
      <c r="B1370" t="s">
        <v>72</v>
      </c>
      <c r="C1370" t="s">
        <v>73</v>
      </c>
      <c r="D1370" s="1">
        <v>43647</v>
      </c>
      <c r="E1370" t="s">
        <v>34</v>
      </c>
      <c r="F1370" t="s">
        <v>35</v>
      </c>
      <c r="G1370" t="s">
        <v>32</v>
      </c>
      <c r="H1370">
        <v>2496</v>
      </c>
      <c r="I1370" t="s">
        <v>74</v>
      </c>
      <c r="J1370">
        <v>2244</v>
      </c>
      <c r="L1370">
        <v>4740</v>
      </c>
      <c r="M1370" t="s">
        <v>38</v>
      </c>
      <c r="N1370">
        <v>1564</v>
      </c>
      <c r="O1370" t="s">
        <v>39</v>
      </c>
      <c r="P1370">
        <v>0</v>
      </c>
      <c r="R1370">
        <v>1564</v>
      </c>
      <c r="T1370">
        <v>94977</v>
      </c>
      <c r="V1370">
        <v>256101</v>
      </c>
      <c r="X1370">
        <v>238923</v>
      </c>
      <c r="Z1370">
        <v>17178</v>
      </c>
    </row>
    <row r="1371" spans="2:26" hidden="1" x14ac:dyDescent="0.35">
      <c r="B1371" t="s">
        <v>72</v>
      </c>
      <c r="C1371" t="s">
        <v>73</v>
      </c>
      <c r="D1371" s="1">
        <v>43647</v>
      </c>
      <c r="E1371" t="s">
        <v>34</v>
      </c>
      <c r="F1371" t="s">
        <v>33</v>
      </c>
      <c r="G1371" t="s">
        <v>34</v>
      </c>
      <c r="H1371">
        <v>2496</v>
      </c>
      <c r="I1371" t="s">
        <v>74</v>
      </c>
      <c r="J1371">
        <v>2332</v>
      </c>
      <c r="L1371">
        <v>4828</v>
      </c>
      <c r="M1371" t="s">
        <v>38</v>
      </c>
      <c r="N1371">
        <v>1564</v>
      </c>
      <c r="O1371" t="s">
        <v>39</v>
      </c>
      <c r="P1371">
        <v>0</v>
      </c>
      <c r="R1371">
        <v>1564</v>
      </c>
      <c r="T1371">
        <v>94977</v>
      </c>
      <c r="V1371">
        <v>256101</v>
      </c>
      <c r="X1371">
        <v>238923</v>
      </c>
      <c r="Z1371">
        <v>17178</v>
      </c>
    </row>
    <row r="1372" spans="2:26" hidden="1" x14ac:dyDescent="0.35">
      <c r="B1372" t="s">
        <v>72</v>
      </c>
      <c r="C1372" t="s">
        <v>73</v>
      </c>
      <c r="D1372" s="1">
        <v>43678</v>
      </c>
      <c r="E1372" t="s">
        <v>34</v>
      </c>
      <c r="F1372" t="s">
        <v>35</v>
      </c>
      <c r="G1372" t="s">
        <v>32</v>
      </c>
      <c r="H1372">
        <v>4098</v>
      </c>
      <c r="I1372" t="s">
        <v>74</v>
      </c>
      <c r="J1372">
        <v>2363</v>
      </c>
      <c r="L1372">
        <v>6461</v>
      </c>
      <c r="M1372" t="s">
        <v>38</v>
      </c>
      <c r="N1372">
        <v>4137</v>
      </c>
      <c r="O1372" t="s">
        <v>39</v>
      </c>
      <c r="P1372">
        <v>0</v>
      </c>
      <c r="R1372">
        <v>4137</v>
      </c>
      <c r="T1372">
        <v>95106</v>
      </c>
      <c r="V1372">
        <v>255952</v>
      </c>
      <c r="X1372">
        <v>238684</v>
      </c>
      <c r="Z1372">
        <v>17268</v>
      </c>
    </row>
    <row r="1373" spans="2:26" hidden="1" x14ac:dyDescent="0.35">
      <c r="B1373" t="s">
        <v>72</v>
      </c>
      <c r="C1373" t="s">
        <v>73</v>
      </c>
      <c r="D1373" s="1">
        <v>43678</v>
      </c>
      <c r="E1373" t="s">
        <v>34</v>
      </c>
      <c r="F1373" t="s">
        <v>33</v>
      </c>
      <c r="G1373" t="s">
        <v>34</v>
      </c>
      <c r="H1373">
        <v>4098</v>
      </c>
      <c r="I1373" t="s">
        <v>74</v>
      </c>
      <c r="J1373">
        <v>2485</v>
      </c>
      <c r="L1373">
        <v>6583</v>
      </c>
      <c r="M1373" t="s">
        <v>38</v>
      </c>
      <c r="N1373">
        <v>4137</v>
      </c>
      <c r="O1373" t="s">
        <v>39</v>
      </c>
      <c r="P1373">
        <v>0</v>
      </c>
      <c r="R1373">
        <v>4137</v>
      </c>
      <c r="T1373">
        <v>95106</v>
      </c>
      <c r="V1373">
        <v>255952</v>
      </c>
      <c r="X1373">
        <v>238684</v>
      </c>
      <c r="Z1373">
        <v>17268</v>
      </c>
    </row>
    <row r="1374" spans="2:26" hidden="1" x14ac:dyDescent="0.35">
      <c r="B1374" t="s">
        <v>72</v>
      </c>
      <c r="C1374" t="s">
        <v>73</v>
      </c>
      <c r="D1374" s="1">
        <v>43709</v>
      </c>
      <c r="E1374" t="s">
        <v>34</v>
      </c>
      <c r="F1374" t="s">
        <v>35</v>
      </c>
      <c r="G1374" t="s">
        <v>32</v>
      </c>
      <c r="H1374">
        <v>4213</v>
      </c>
      <c r="I1374" t="s">
        <v>74</v>
      </c>
      <c r="J1374">
        <v>1936</v>
      </c>
      <c r="L1374">
        <v>6149</v>
      </c>
      <c r="M1374" t="s">
        <v>38</v>
      </c>
      <c r="N1374">
        <v>4448</v>
      </c>
      <c r="O1374" t="s">
        <v>39</v>
      </c>
      <c r="P1374">
        <v>0</v>
      </c>
      <c r="R1374">
        <v>4448</v>
      </c>
      <c r="T1374">
        <v>93149</v>
      </c>
      <c r="V1374">
        <v>252102</v>
      </c>
      <c r="X1374">
        <v>234912</v>
      </c>
      <c r="Z1374">
        <v>17190</v>
      </c>
    </row>
    <row r="1375" spans="2:26" hidden="1" x14ac:dyDescent="0.35">
      <c r="B1375" t="s">
        <v>72</v>
      </c>
      <c r="C1375" t="s">
        <v>73</v>
      </c>
      <c r="D1375" s="1">
        <v>43709</v>
      </c>
      <c r="E1375" t="s">
        <v>34</v>
      </c>
      <c r="F1375" t="s">
        <v>33</v>
      </c>
      <c r="G1375" t="s">
        <v>34</v>
      </c>
      <c r="H1375">
        <v>4213</v>
      </c>
      <c r="I1375" t="s">
        <v>74</v>
      </c>
      <c r="J1375">
        <v>2077</v>
      </c>
      <c r="L1375">
        <v>6290</v>
      </c>
      <c r="M1375" t="s">
        <v>38</v>
      </c>
      <c r="N1375">
        <v>4448</v>
      </c>
      <c r="O1375" t="s">
        <v>39</v>
      </c>
      <c r="P1375">
        <v>0</v>
      </c>
      <c r="R1375">
        <v>4448</v>
      </c>
      <c r="T1375">
        <v>93149</v>
      </c>
      <c r="V1375">
        <v>252102</v>
      </c>
      <c r="X1375">
        <v>234912</v>
      </c>
      <c r="Z1375">
        <v>17190</v>
      </c>
    </row>
    <row r="1376" spans="2:26" hidden="1" x14ac:dyDescent="0.35">
      <c r="B1376" t="s">
        <v>72</v>
      </c>
      <c r="C1376" t="s">
        <v>73</v>
      </c>
      <c r="D1376" s="1">
        <v>43739</v>
      </c>
      <c r="E1376" t="s">
        <v>34</v>
      </c>
      <c r="F1376" t="s">
        <v>33</v>
      </c>
      <c r="G1376" t="s">
        <v>34</v>
      </c>
      <c r="H1376">
        <v>4116</v>
      </c>
      <c r="I1376" t="s">
        <v>74</v>
      </c>
      <c r="J1376">
        <v>2151</v>
      </c>
      <c r="L1376">
        <v>6267</v>
      </c>
      <c r="M1376" t="s">
        <v>38</v>
      </c>
      <c r="N1376">
        <v>4263</v>
      </c>
      <c r="O1376" t="s">
        <v>39</v>
      </c>
      <c r="P1376">
        <v>0</v>
      </c>
      <c r="R1376">
        <v>4263</v>
      </c>
      <c r="T1376">
        <v>93816</v>
      </c>
      <c r="V1376">
        <v>253818</v>
      </c>
      <c r="X1376">
        <v>236278</v>
      </c>
      <c r="Z1376">
        <v>17540</v>
      </c>
    </row>
    <row r="1377" spans="2:26" hidden="1" x14ac:dyDescent="0.35">
      <c r="B1377" t="s">
        <v>72</v>
      </c>
      <c r="C1377" t="s">
        <v>73</v>
      </c>
      <c r="D1377" s="1">
        <v>43739</v>
      </c>
      <c r="E1377" t="s">
        <v>34</v>
      </c>
      <c r="F1377" t="s">
        <v>35</v>
      </c>
      <c r="G1377" t="s">
        <v>32</v>
      </c>
      <c r="H1377">
        <v>4116</v>
      </c>
      <c r="I1377" t="s">
        <v>74</v>
      </c>
      <c r="J1377">
        <v>2151</v>
      </c>
      <c r="L1377">
        <v>6267</v>
      </c>
      <c r="M1377" t="s">
        <v>38</v>
      </c>
      <c r="N1377">
        <v>4263</v>
      </c>
      <c r="O1377" t="s">
        <v>39</v>
      </c>
      <c r="P1377">
        <v>0</v>
      </c>
      <c r="R1377">
        <v>4263</v>
      </c>
      <c r="T1377">
        <v>93816</v>
      </c>
      <c r="V1377">
        <v>253818</v>
      </c>
      <c r="X1377">
        <v>236278</v>
      </c>
      <c r="Z1377">
        <v>17540</v>
      </c>
    </row>
    <row r="1378" spans="2:26" hidden="1" x14ac:dyDescent="0.35">
      <c r="B1378" t="s">
        <v>72</v>
      </c>
      <c r="C1378" t="s">
        <v>73</v>
      </c>
      <c r="D1378" s="1">
        <v>43770</v>
      </c>
      <c r="E1378" t="s">
        <v>34</v>
      </c>
      <c r="F1378" t="s">
        <v>35</v>
      </c>
      <c r="G1378" t="s">
        <v>32</v>
      </c>
      <c r="H1378">
        <v>3132</v>
      </c>
      <c r="I1378" t="s">
        <v>74</v>
      </c>
      <c r="J1378">
        <v>2066</v>
      </c>
      <c r="L1378">
        <v>5198</v>
      </c>
      <c r="M1378" t="s">
        <v>38</v>
      </c>
      <c r="N1378">
        <v>3055</v>
      </c>
      <c r="O1378" t="s">
        <v>39</v>
      </c>
      <c r="P1378">
        <v>0</v>
      </c>
      <c r="R1378">
        <v>3055</v>
      </c>
      <c r="T1378">
        <v>93880</v>
      </c>
      <c r="V1378">
        <v>254018</v>
      </c>
      <c r="X1378">
        <v>236504</v>
      </c>
      <c r="Z1378">
        <v>17514</v>
      </c>
    </row>
    <row r="1379" spans="2:26" hidden="1" x14ac:dyDescent="0.35">
      <c r="B1379" t="s">
        <v>72</v>
      </c>
      <c r="C1379" t="s">
        <v>73</v>
      </c>
      <c r="D1379" s="1">
        <v>43770</v>
      </c>
      <c r="E1379" t="s">
        <v>34</v>
      </c>
      <c r="F1379" t="s">
        <v>33</v>
      </c>
      <c r="G1379" t="s">
        <v>34</v>
      </c>
      <c r="H1379">
        <v>3132</v>
      </c>
      <c r="I1379" t="s">
        <v>74</v>
      </c>
      <c r="J1379">
        <v>2066</v>
      </c>
      <c r="L1379">
        <v>5198</v>
      </c>
      <c r="M1379" t="s">
        <v>38</v>
      </c>
      <c r="N1379">
        <v>3055</v>
      </c>
      <c r="O1379" t="s">
        <v>39</v>
      </c>
      <c r="P1379">
        <v>0</v>
      </c>
      <c r="R1379">
        <v>3055</v>
      </c>
      <c r="T1379">
        <v>93880</v>
      </c>
      <c r="V1379">
        <v>254018</v>
      </c>
      <c r="X1379">
        <v>236504</v>
      </c>
      <c r="Z1379">
        <v>17514</v>
      </c>
    </row>
    <row r="1380" spans="2:26" hidden="1" x14ac:dyDescent="0.35">
      <c r="B1380" t="s">
        <v>72</v>
      </c>
      <c r="C1380" t="s">
        <v>73</v>
      </c>
      <c r="D1380" s="1">
        <v>43800</v>
      </c>
      <c r="E1380" t="s">
        <v>34</v>
      </c>
      <c r="F1380" t="s">
        <v>35</v>
      </c>
      <c r="G1380" t="s">
        <v>32</v>
      </c>
      <c r="H1380">
        <v>3814</v>
      </c>
      <c r="I1380" t="s">
        <v>74</v>
      </c>
      <c r="J1380">
        <v>3117</v>
      </c>
      <c r="L1380">
        <v>6931</v>
      </c>
      <c r="M1380" t="s">
        <v>38</v>
      </c>
      <c r="N1380">
        <v>3775</v>
      </c>
      <c r="O1380" t="s">
        <v>39</v>
      </c>
      <c r="P1380">
        <v>0</v>
      </c>
      <c r="R1380">
        <v>3775</v>
      </c>
      <c r="T1380">
        <v>93969</v>
      </c>
      <c r="V1380">
        <v>253546</v>
      </c>
      <c r="X1380">
        <v>235995</v>
      </c>
      <c r="Z1380">
        <v>17551</v>
      </c>
    </row>
    <row r="1381" spans="2:26" hidden="1" x14ac:dyDescent="0.35">
      <c r="B1381" t="s">
        <v>72</v>
      </c>
      <c r="C1381" t="s">
        <v>73</v>
      </c>
      <c r="D1381" s="1">
        <v>43800</v>
      </c>
      <c r="E1381" t="s">
        <v>34</v>
      </c>
      <c r="F1381" t="s">
        <v>33</v>
      </c>
      <c r="G1381" t="s">
        <v>34</v>
      </c>
      <c r="H1381">
        <v>3814</v>
      </c>
      <c r="I1381" t="s">
        <v>74</v>
      </c>
      <c r="J1381">
        <v>3117</v>
      </c>
      <c r="L1381">
        <v>6931</v>
      </c>
      <c r="M1381" t="s">
        <v>38</v>
      </c>
      <c r="N1381">
        <v>3775</v>
      </c>
      <c r="O1381" t="s">
        <v>39</v>
      </c>
      <c r="P1381">
        <v>0</v>
      </c>
      <c r="R1381">
        <v>3775</v>
      </c>
      <c r="T1381">
        <v>93969</v>
      </c>
      <c r="V1381">
        <v>253546</v>
      </c>
      <c r="X1381">
        <v>235995</v>
      </c>
      <c r="Z1381">
        <v>17551</v>
      </c>
    </row>
    <row r="1382" spans="2:26" hidden="1" x14ac:dyDescent="0.35">
      <c r="B1382" t="s">
        <v>72</v>
      </c>
      <c r="C1382" t="s">
        <v>73</v>
      </c>
      <c r="D1382" s="1">
        <v>43831</v>
      </c>
      <c r="E1382" t="s">
        <v>34</v>
      </c>
      <c r="F1382" t="s">
        <v>35</v>
      </c>
      <c r="G1382" t="s">
        <v>32</v>
      </c>
      <c r="H1382">
        <v>7673</v>
      </c>
      <c r="I1382" t="s">
        <v>74</v>
      </c>
      <c r="J1382">
        <v>0</v>
      </c>
      <c r="L1382">
        <v>7673</v>
      </c>
      <c r="M1382" t="s">
        <v>38</v>
      </c>
      <c r="N1382">
        <v>4310</v>
      </c>
      <c r="O1382" t="s">
        <v>39</v>
      </c>
      <c r="P1382">
        <v>0</v>
      </c>
      <c r="R1382">
        <v>4310</v>
      </c>
      <c r="T1382">
        <v>93978</v>
      </c>
      <c r="V1382">
        <v>253265</v>
      </c>
      <c r="X1382">
        <v>235636</v>
      </c>
      <c r="Z1382">
        <v>17629</v>
      </c>
    </row>
    <row r="1383" spans="2:26" hidden="1" x14ac:dyDescent="0.35">
      <c r="B1383" t="s">
        <v>72</v>
      </c>
      <c r="C1383" t="s">
        <v>73</v>
      </c>
      <c r="D1383" s="1">
        <v>43831</v>
      </c>
      <c r="E1383" t="s">
        <v>34</v>
      </c>
      <c r="F1383" t="s">
        <v>33</v>
      </c>
      <c r="G1383" t="s">
        <v>34</v>
      </c>
      <c r="H1383">
        <v>7673</v>
      </c>
      <c r="I1383" t="s">
        <v>74</v>
      </c>
      <c r="J1383">
        <v>0</v>
      </c>
      <c r="L1383">
        <v>7673</v>
      </c>
      <c r="M1383" t="s">
        <v>38</v>
      </c>
      <c r="N1383">
        <v>4310</v>
      </c>
      <c r="O1383" t="s">
        <v>39</v>
      </c>
      <c r="P1383">
        <v>0</v>
      </c>
      <c r="R1383">
        <v>4310</v>
      </c>
      <c r="T1383">
        <v>93978</v>
      </c>
      <c r="V1383">
        <v>253265</v>
      </c>
      <c r="X1383">
        <v>235636</v>
      </c>
      <c r="Z1383">
        <v>17629</v>
      </c>
    </row>
    <row r="1384" spans="2:26" hidden="1" x14ac:dyDescent="0.35">
      <c r="B1384" t="s">
        <v>72</v>
      </c>
      <c r="C1384" t="s">
        <v>73</v>
      </c>
      <c r="D1384" s="1">
        <v>43862</v>
      </c>
      <c r="E1384" t="s">
        <v>34</v>
      </c>
      <c r="F1384" t="s">
        <v>35</v>
      </c>
      <c r="G1384" t="s">
        <v>32</v>
      </c>
      <c r="H1384">
        <v>4945</v>
      </c>
      <c r="I1384" t="s">
        <v>74</v>
      </c>
      <c r="J1384">
        <v>3769</v>
      </c>
      <c r="L1384">
        <v>8714</v>
      </c>
      <c r="M1384" t="s">
        <v>38</v>
      </c>
      <c r="N1384">
        <v>5208</v>
      </c>
      <c r="O1384" t="s">
        <v>39</v>
      </c>
      <c r="P1384">
        <v>0</v>
      </c>
      <c r="R1384">
        <v>5208</v>
      </c>
      <c r="T1384">
        <v>90421</v>
      </c>
      <c r="V1384">
        <v>241674</v>
      </c>
      <c r="X1384">
        <v>224771</v>
      </c>
      <c r="Z1384">
        <v>16903</v>
      </c>
    </row>
    <row r="1385" spans="2:26" hidden="1" x14ac:dyDescent="0.35">
      <c r="B1385" t="s">
        <v>72</v>
      </c>
      <c r="C1385" t="s">
        <v>73</v>
      </c>
      <c r="D1385" s="1">
        <v>43862</v>
      </c>
      <c r="E1385" t="s">
        <v>34</v>
      </c>
      <c r="F1385" t="s">
        <v>33</v>
      </c>
      <c r="G1385" t="s">
        <v>34</v>
      </c>
      <c r="H1385">
        <v>4945</v>
      </c>
      <c r="I1385" t="s">
        <v>74</v>
      </c>
      <c r="J1385">
        <v>3769</v>
      </c>
      <c r="L1385">
        <v>8714</v>
      </c>
      <c r="M1385" t="s">
        <v>38</v>
      </c>
      <c r="N1385">
        <v>5208</v>
      </c>
      <c r="O1385" t="s">
        <v>39</v>
      </c>
      <c r="P1385">
        <v>0</v>
      </c>
      <c r="R1385">
        <v>5208</v>
      </c>
      <c r="T1385">
        <v>90421</v>
      </c>
      <c r="V1385">
        <v>241674</v>
      </c>
      <c r="X1385">
        <v>224771</v>
      </c>
      <c r="Z1385">
        <v>16903</v>
      </c>
    </row>
    <row r="1386" spans="2:26" hidden="1" x14ac:dyDescent="0.35">
      <c r="B1386" t="s">
        <v>72</v>
      </c>
      <c r="C1386" t="s">
        <v>73</v>
      </c>
      <c r="D1386" s="1">
        <v>43891</v>
      </c>
      <c r="E1386" t="s">
        <v>34</v>
      </c>
      <c r="F1386" t="s">
        <v>35</v>
      </c>
      <c r="G1386" t="s">
        <v>32</v>
      </c>
      <c r="H1386">
        <v>3625</v>
      </c>
      <c r="I1386" t="s">
        <v>74</v>
      </c>
      <c r="J1386">
        <v>2595</v>
      </c>
      <c r="L1386">
        <v>6220</v>
      </c>
      <c r="M1386" t="s">
        <v>38</v>
      </c>
      <c r="N1386">
        <v>4200</v>
      </c>
      <c r="O1386" t="s">
        <v>39</v>
      </c>
      <c r="P1386">
        <v>0</v>
      </c>
      <c r="R1386">
        <v>4200</v>
      </c>
      <c r="T1386">
        <v>91054</v>
      </c>
      <c r="V1386">
        <v>243503</v>
      </c>
      <c r="X1386">
        <v>226137</v>
      </c>
      <c r="Z1386">
        <v>17366</v>
      </c>
    </row>
    <row r="1387" spans="2:26" hidden="1" x14ac:dyDescent="0.35">
      <c r="B1387" t="s">
        <v>72</v>
      </c>
      <c r="C1387" t="s">
        <v>73</v>
      </c>
      <c r="D1387" s="1">
        <v>43891</v>
      </c>
      <c r="E1387" t="s">
        <v>34</v>
      </c>
      <c r="F1387" t="s">
        <v>33</v>
      </c>
      <c r="G1387" t="s">
        <v>34</v>
      </c>
      <c r="H1387">
        <v>3625</v>
      </c>
      <c r="I1387" t="s">
        <v>74</v>
      </c>
      <c r="J1387">
        <v>2595</v>
      </c>
      <c r="L1387">
        <v>6220</v>
      </c>
      <c r="M1387" t="s">
        <v>38</v>
      </c>
      <c r="N1387">
        <v>4200</v>
      </c>
      <c r="O1387" t="s">
        <v>39</v>
      </c>
      <c r="P1387">
        <v>0</v>
      </c>
      <c r="R1387">
        <v>4200</v>
      </c>
      <c r="T1387">
        <v>91054</v>
      </c>
      <c r="V1387">
        <v>243503</v>
      </c>
      <c r="X1387">
        <v>226137</v>
      </c>
      <c r="Z1387">
        <v>17366</v>
      </c>
    </row>
    <row r="1388" spans="2:26" hidden="1" x14ac:dyDescent="0.35">
      <c r="B1388" t="s">
        <v>72</v>
      </c>
      <c r="C1388" t="s">
        <v>73</v>
      </c>
      <c r="D1388" s="1">
        <v>43922</v>
      </c>
      <c r="E1388" t="s">
        <v>34</v>
      </c>
      <c r="F1388" t="s">
        <v>35</v>
      </c>
      <c r="G1388" t="s">
        <v>32</v>
      </c>
      <c r="H1388">
        <v>2265</v>
      </c>
      <c r="I1388" t="s">
        <v>74</v>
      </c>
      <c r="J1388">
        <v>1725</v>
      </c>
      <c r="L1388">
        <v>3990</v>
      </c>
      <c r="M1388" t="s">
        <v>38</v>
      </c>
      <c r="N1388">
        <v>3341</v>
      </c>
      <c r="O1388" t="s">
        <v>39</v>
      </c>
      <c r="P1388">
        <v>0</v>
      </c>
      <c r="R1388">
        <v>3341</v>
      </c>
      <c r="T1388">
        <v>91792</v>
      </c>
      <c r="V1388">
        <v>246464</v>
      </c>
      <c r="X1388">
        <v>228967</v>
      </c>
      <c r="Z1388">
        <v>17497</v>
      </c>
    </row>
    <row r="1389" spans="2:26" hidden="1" x14ac:dyDescent="0.35">
      <c r="B1389" t="s">
        <v>72</v>
      </c>
      <c r="C1389" t="s">
        <v>73</v>
      </c>
      <c r="D1389" s="1">
        <v>43922</v>
      </c>
      <c r="E1389" t="s">
        <v>34</v>
      </c>
      <c r="F1389" t="s">
        <v>33</v>
      </c>
      <c r="G1389" t="s">
        <v>34</v>
      </c>
      <c r="H1389">
        <v>2265</v>
      </c>
      <c r="I1389" t="s">
        <v>74</v>
      </c>
      <c r="J1389">
        <v>1725</v>
      </c>
      <c r="L1389">
        <v>3990</v>
      </c>
      <c r="M1389" t="s">
        <v>38</v>
      </c>
      <c r="N1389">
        <v>3341</v>
      </c>
      <c r="O1389" t="s">
        <v>39</v>
      </c>
      <c r="P1389">
        <v>0</v>
      </c>
      <c r="R1389">
        <v>3341</v>
      </c>
      <c r="T1389">
        <v>91792</v>
      </c>
      <c r="V1389">
        <v>246464</v>
      </c>
      <c r="X1389">
        <v>228967</v>
      </c>
      <c r="Z1389">
        <v>17497</v>
      </c>
    </row>
    <row r="1390" spans="2:26" hidden="1" x14ac:dyDescent="0.35">
      <c r="B1390" t="s">
        <v>72</v>
      </c>
      <c r="C1390" t="s">
        <v>73</v>
      </c>
      <c r="D1390" s="1">
        <v>43952</v>
      </c>
      <c r="E1390" t="s">
        <v>34</v>
      </c>
      <c r="F1390" t="s">
        <v>35</v>
      </c>
      <c r="G1390" t="s">
        <v>32</v>
      </c>
      <c r="H1390">
        <v>2795</v>
      </c>
      <c r="I1390" t="s">
        <v>74</v>
      </c>
      <c r="J1390">
        <v>1535</v>
      </c>
      <c r="L1390">
        <v>4330</v>
      </c>
      <c r="M1390" t="s">
        <v>38</v>
      </c>
      <c r="N1390">
        <v>3323</v>
      </c>
      <c r="O1390" t="s">
        <v>39</v>
      </c>
      <c r="P1390">
        <v>0</v>
      </c>
      <c r="R1390">
        <v>3323</v>
      </c>
      <c r="T1390">
        <v>92352</v>
      </c>
      <c r="V1390">
        <v>248554</v>
      </c>
      <c r="X1390">
        <v>231191</v>
      </c>
      <c r="Z1390">
        <v>17363</v>
      </c>
    </row>
    <row r="1391" spans="2:26" hidden="1" x14ac:dyDescent="0.35">
      <c r="B1391" t="s">
        <v>72</v>
      </c>
      <c r="C1391" t="s">
        <v>73</v>
      </c>
      <c r="D1391" s="1">
        <v>43952</v>
      </c>
      <c r="E1391" t="s">
        <v>34</v>
      </c>
      <c r="F1391" t="s">
        <v>33</v>
      </c>
      <c r="G1391" t="s">
        <v>34</v>
      </c>
      <c r="H1391">
        <v>2795</v>
      </c>
      <c r="I1391" t="s">
        <v>74</v>
      </c>
      <c r="J1391">
        <v>1535</v>
      </c>
      <c r="L1391">
        <v>4330</v>
      </c>
      <c r="M1391" t="s">
        <v>38</v>
      </c>
      <c r="N1391">
        <v>3323</v>
      </c>
      <c r="O1391" t="s">
        <v>39</v>
      </c>
      <c r="P1391">
        <v>0</v>
      </c>
      <c r="R1391">
        <v>3323</v>
      </c>
      <c r="T1391">
        <v>92352</v>
      </c>
      <c r="V1391">
        <v>248554</v>
      </c>
      <c r="X1391">
        <v>231191</v>
      </c>
      <c r="Z1391">
        <v>17363</v>
      </c>
    </row>
    <row r="1392" spans="2:26" hidden="1" x14ac:dyDescent="0.35">
      <c r="B1392" t="s">
        <v>72</v>
      </c>
      <c r="C1392" t="s">
        <v>73</v>
      </c>
      <c r="D1392" s="1">
        <v>43983</v>
      </c>
      <c r="E1392" t="s">
        <v>34</v>
      </c>
      <c r="F1392" t="s">
        <v>33</v>
      </c>
      <c r="G1392" t="s">
        <v>34</v>
      </c>
      <c r="H1392">
        <v>2419</v>
      </c>
      <c r="I1392" t="s">
        <v>74</v>
      </c>
      <c r="J1392">
        <v>1711</v>
      </c>
      <c r="L1392">
        <v>4130</v>
      </c>
      <c r="M1392" t="s">
        <v>38</v>
      </c>
      <c r="N1392">
        <v>2651</v>
      </c>
      <c r="O1392" t="s">
        <v>39</v>
      </c>
      <c r="P1392">
        <v>0</v>
      </c>
      <c r="R1392">
        <v>2651</v>
      </c>
      <c r="T1392">
        <v>92956</v>
      </c>
      <c r="V1392">
        <v>250860</v>
      </c>
      <c r="X1392">
        <v>233511</v>
      </c>
      <c r="Z1392">
        <v>17349</v>
      </c>
    </row>
    <row r="1393" spans="2:26" hidden="1" x14ac:dyDescent="0.35">
      <c r="B1393" t="s">
        <v>72</v>
      </c>
      <c r="C1393" t="s">
        <v>73</v>
      </c>
      <c r="D1393" s="1">
        <v>43983</v>
      </c>
      <c r="E1393" t="s">
        <v>34</v>
      </c>
      <c r="F1393" t="s">
        <v>35</v>
      </c>
      <c r="G1393" t="s">
        <v>32</v>
      </c>
      <c r="H1393">
        <v>2419</v>
      </c>
      <c r="I1393" t="s">
        <v>74</v>
      </c>
      <c r="J1393">
        <v>1711</v>
      </c>
      <c r="L1393">
        <v>4130</v>
      </c>
      <c r="M1393" t="s">
        <v>38</v>
      </c>
      <c r="N1393">
        <v>2651</v>
      </c>
      <c r="O1393" t="s">
        <v>39</v>
      </c>
      <c r="P1393">
        <v>0</v>
      </c>
      <c r="R1393">
        <v>2651</v>
      </c>
      <c r="T1393">
        <v>92956</v>
      </c>
      <c r="V1393">
        <v>250860</v>
      </c>
      <c r="X1393">
        <v>233511</v>
      </c>
      <c r="Z1393">
        <v>17349</v>
      </c>
    </row>
    <row r="1394" spans="2:26" hidden="1" x14ac:dyDescent="0.35">
      <c r="B1394" t="s">
        <v>72</v>
      </c>
      <c r="C1394" t="s">
        <v>73</v>
      </c>
      <c r="D1394" s="1">
        <v>44013</v>
      </c>
      <c r="E1394" t="s">
        <v>34</v>
      </c>
      <c r="F1394" t="s">
        <v>33</v>
      </c>
      <c r="G1394" t="s">
        <v>34</v>
      </c>
      <c r="H1394">
        <v>2495</v>
      </c>
      <c r="I1394" t="s">
        <v>74</v>
      </c>
      <c r="J1394">
        <v>0</v>
      </c>
      <c r="L1394">
        <v>2495</v>
      </c>
      <c r="M1394" t="s">
        <v>38</v>
      </c>
      <c r="N1394">
        <v>2640</v>
      </c>
      <c r="O1394" t="s">
        <v>39</v>
      </c>
      <c r="P1394">
        <v>0</v>
      </c>
      <c r="R1394">
        <v>2640</v>
      </c>
      <c r="T1394">
        <v>93560</v>
      </c>
      <c r="V1394">
        <v>253009</v>
      </c>
      <c r="X1394">
        <v>235667</v>
      </c>
      <c r="Z1394">
        <v>17342</v>
      </c>
    </row>
    <row r="1395" spans="2:26" hidden="1" x14ac:dyDescent="0.35">
      <c r="B1395" t="s">
        <v>72</v>
      </c>
      <c r="C1395" t="s">
        <v>73</v>
      </c>
      <c r="D1395" s="1">
        <v>44013</v>
      </c>
      <c r="E1395" t="s">
        <v>34</v>
      </c>
      <c r="F1395" t="s">
        <v>35</v>
      </c>
      <c r="G1395" t="s">
        <v>32</v>
      </c>
      <c r="H1395">
        <v>2418</v>
      </c>
      <c r="I1395" t="s">
        <v>74</v>
      </c>
      <c r="J1395">
        <v>1864</v>
      </c>
      <c r="L1395">
        <v>4282</v>
      </c>
      <c r="M1395" t="s">
        <v>38</v>
      </c>
      <c r="N1395">
        <v>2640</v>
      </c>
      <c r="O1395" t="s">
        <v>39</v>
      </c>
      <c r="P1395">
        <v>0</v>
      </c>
      <c r="R1395">
        <v>2640</v>
      </c>
      <c r="T1395">
        <v>93560</v>
      </c>
      <c r="V1395">
        <v>253009</v>
      </c>
      <c r="X1395">
        <v>235667</v>
      </c>
      <c r="Z1395">
        <v>17342</v>
      </c>
    </row>
    <row r="1396" spans="2:26" hidden="1" x14ac:dyDescent="0.35">
      <c r="B1396" t="s">
        <v>72</v>
      </c>
      <c r="C1396" t="s">
        <v>73</v>
      </c>
      <c r="D1396" s="1">
        <v>44044</v>
      </c>
      <c r="E1396" t="s">
        <v>34</v>
      </c>
      <c r="F1396" t="s">
        <v>33</v>
      </c>
      <c r="G1396" t="s">
        <v>34</v>
      </c>
      <c r="H1396">
        <v>2296</v>
      </c>
      <c r="I1396" t="s">
        <v>74</v>
      </c>
      <c r="J1396">
        <v>0</v>
      </c>
      <c r="L1396">
        <v>2296</v>
      </c>
      <c r="M1396" t="s">
        <v>38</v>
      </c>
      <c r="N1396">
        <v>2476</v>
      </c>
      <c r="O1396" t="s">
        <v>39</v>
      </c>
      <c r="P1396">
        <v>0</v>
      </c>
      <c r="R1396">
        <v>2476</v>
      </c>
      <c r="T1396">
        <v>94046</v>
      </c>
      <c r="V1396">
        <v>254885</v>
      </c>
      <c r="X1396">
        <v>237526</v>
      </c>
      <c r="Z1396">
        <v>17359</v>
      </c>
    </row>
    <row r="1397" spans="2:26" hidden="1" x14ac:dyDescent="0.35">
      <c r="B1397" t="s">
        <v>72</v>
      </c>
      <c r="C1397" t="s">
        <v>73</v>
      </c>
      <c r="D1397" s="1">
        <v>44044</v>
      </c>
      <c r="E1397" t="s">
        <v>34</v>
      </c>
      <c r="F1397" t="s">
        <v>35</v>
      </c>
      <c r="G1397" t="s">
        <v>32</v>
      </c>
      <c r="H1397">
        <v>2226</v>
      </c>
      <c r="I1397" t="s">
        <v>74</v>
      </c>
      <c r="J1397">
        <v>1740</v>
      </c>
      <c r="L1397">
        <v>3966</v>
      </c>
      <c r="M1397" t="s">
        <v>38</v>
      </c>
      <c r="N1397">
        <v>2476</v>
      </c>
      <c r="O1397" t="s">
        <v>39</v>
      </c>
      <c r="P1397">
        <v>0</v>
      </c>
      <c r="R1397">
        <v>2476</v>
      </c>
      <c r="T1397">
        <v>94046</v>
      </c>
      <c r="V1397">
        <v>254885</v>
      </c>
      <c r="X1397">
        <v>237526</v>
      </c>
      <c r="Z1397">
        <v>17359</v>
      </c>
    </row>
    <row r="1398" spans="2:26" hidden="1" x14ac:dyDescent="0.35">
      <c r="B1398" t="s">
        <v>72</v>
      </c>
      <c r="C1398" t="s">
        <v>73</v>
      </c>
      <c r="D1398" s="1">
        <v>44075</v>
      </c>
      <c r="E1398" t="s">
        <v>34</v>
      </c>
      <c r="F1398" t="s">
        <v>33</v>
      </c>
      <c r="G1398" t="s">
        <v>34</v>
      </c>
      <c r="H1398">
        <v>2341</v>
      </c>
      <c r="I1398" t="s">
        <v>74</v>
      </c>
      <c r="J1398">
        <v>0</v>
      </c>
      <c r="L1398">
        <v>2341</v>
      </c>
      <c r="M1398" t="s">
        <v>38</v>
      </c>
      <c r="N1398">
        <v>2472</v>
      </c>
      <c r="O1398" t="s">
        <v>39</v>
      </c>
      <c r="P1398">
        <v>0</v>
      </c>
      <c r="R1398">
        <v>2472</v>
      </c>
      <c r="T1398">
        <v>94330</v>
      </c>
      <c r="V1398">
        <v>256300</v>
      </c>
      <c r="X1398">
        <v>238919</v>
      </c>
      <c r="Z1398">
        <v>17381</v>
      </c>
    </row>
    <row r="1399" spans="2:26" hidden="1" x14ac:dyDescent="0.35">
      <c r="B1399" t="s">
        <v>72</v>
      </c>
      <c r="C1399" t="s">
        <v>73</v>
      </c>
      <c r="D1399" s="1">
        <v>44075</v>
      </c>
      <c r="E1399" t="s">
        <v>34</v>
      </c>
      <c r="F1399" t="s">
        <v>35</v>
      </c>
      <c r="G1399" t="s">
        <v>32</v>
      </c>
      <c r="H1399">
        <v>2331</v>
      </c>
      <c r="I1399" t="s">
        <v>74</v>
      </c>
      <c r="J1399">
        <v>1582</v>
      </c>
      <c r="L1399">
        <v>3913</v>
      </c>
      <c r="M1399" t="s">
        <v>38</v>
      </c>
      <c r="N1399">
        <v>2472</v>
      </c>
      <c r="O1399" t="s">
        <v>39</v>
      </c>
      <c r="P1399">
        <v>0</v>
      </c>
      <c r="R1399">
        <v>2472</v>
      </c>
      <c r="T1399">
        <v>94330</v>
      </c>
      <c r="V1399">
        <v>256300</v>
      </c>
      <c r="X1399">
        <v>238919</v>
      </c>
      <c r="Z1399">
        <v>17381</v>
      </c>
    </row>
    <row r="1400" spans="2:26" hidden="1" x14ac:dyDescent="0.35">
      <c r="B1400" t="s">
        <v>72</v>
      </c>
      <c r="C1400" t="s">
        <v>73</v>
      </c>
      <c r="D1400" s="1">
        <v>44105</v>
      </c>
      <c r="E1400" t="s">
        <v>34</v>
      </c>
      <c r="F1400" t="s">
        <v>33</v>
      </c>
      <c r="G1400" t="s">
        <v>34</v>
      </c>
      <c r="H1400">
        <v>2806</v>
      </c>
      <c r="I1400" t="s">
        <v>74</v>
      </c>
      <c r="J1400">
        <v>0</v>
      </c>
      <c r="L1400">
        <v>2806</v>
      </c>
      <c r="M1400" t="s">
        <v>38</v>
      </c>
      <c r="N1400">
        <v>2854</v>
      </c>
      <c r="O1400" t="s">
        <v>39</v>
      </c>
      <c r="P1400">
        <v>0</v>
      </c>
      <c r="R1400">
        <v>2854</v>
      </c>
      <c r="T1400">
        <v>94771</v>
      </c>
      <c r="V1400">
        <v>258225</v>
      </c>
      <c r="X1400">
        <v>240793</v>
      </c>
      <c r="Z1400">
        <v>17432</v>
      </c>
    </row>
    <row r="1401" spans="2:26" hidden="1" x14ac:dyDescent="0.35">
      <c r="B1401" t="s">
        <v>72</v>
      </c>
      <c r="C1401" t="s">
        <v>73</v>
      </c>
      <c r="D1401" s="1">
        <v>44105</v>
      </c>
      <c r="E1401" t="s">
        <v>34</v>
      </c>
      <c r="F1401" t="s">
        <v>35</v>
      </c>
      <c r="G1401" t="s">
        <v>32</v>
      </c>
      <c r="H1401">
        <v>2926</v>
      </c>
      <c r="I1401" t="s">
        <v>74</v>
      </c>
      <c r="J1401">
        <v>1629</v>
      </c>
      <c r="L1401">
        <v>4555</v>
      </c>
      <c r="M1401" t="s">
        <v>38</v>
      </c>
      <c r="N1401">
        <v>2854</v>
      </c>
      <c r="O1401" t="s">
        <v>39</v>
      </c>
      <c r="P1401">
        <v>0</v>
      </c>
      <c r="R1401">
        <v>2854</v>
      </c>
      <c r="T1401">
        <v>94670</v>
      </c>
      <c r="V1401">
        <v>257933</v>
      </c>
      <c r="X1401">
        <v>240511</v>
      </c>
      <c r="Z1401">
        <v>17422</v>
      </c>
    </row>
    <row r="1402" spans="2:26" hidden="1" x14ac:dyDescent="0.35">
      <c r="B1402" t="s">
        <v>72</v>
      </c>
      <c r="C1402" t="s">
        <v>73</v>
      </c>
      <c r="D1402" s="1">
        <v>44136</v>
      </c>
      <c r="E1402" t="s">
        <v>34</v>
      </c>
      <c r="F1402" t="s">
        <v>33</v>
      </c>
      <c r="G1402" t="s">
        <v>34</v>
      </c>
      <c r="H1402">
        <v>2445</v>
      </c>
      <c r="I1402" t="s">
        <v>74</v>
      </c>
      <c r="J1402">
        <v>0</v>
      </c>
      <c r="L1402">
        <v>2445</v>
      </c>
      <c r="M1402" t="s">
        <v>38</v>
      </c>
      <c r="N1402">
        <v>2408</v>
      </c>
      <c r="O1402" t="s">
        <v>39</v>
      </c>
      <c r="P1402">
        <v>0</v>
      </c>
      <c r="R1402">
        <v>2408</v>
      </c>
      <c r="T1402">
        <v>94992</v>
      </c>
      <c r="V1402">
        <v>259642</v>
      </c>
      <c r="X1402">
        <v>242264</v>
      </c>
      <c r="Z1402">
        <v>17378</v>
      </c>
    </row>
    <row r="1403" spans="2:26" hidden="1" x14ac:dyDescent="0.35">
      <c r="B1403" t="s">
        <v>72</v>
      </c>
      <c r="C1403" t="s">
        <v>73</v>
      </c>
      <c r="D1403" s="1">
        <v>44136</v>
      </c>
      <c r="E1403" t="s">
        <v>34</v>
      </c>
      <c r="F1403" t="s">
        <v>35</v>
      </c>
      <c r="G1403" t="s">
        <v>32</v>
      </c>
      <c r="H1403">
        <v>2446</v>
      </c>
      <c r="I1403" t="s">
        <v>74</v>
      </c>
      <c r="J1403">
        <v>1652</v>
      </c>
      <c r="L1403">
        <v>4098</v>
      </c>
      <c r="M1403" t="s">
        <v>38</v>
      </c>
      <c r="N1403">
        <v>2408</v>
      </c>
      <c r="O1403" t="s">
        <v>39</v>
      </c>
      <c r="P1403">
        <v>0</v>
      </c>
      <c r="R1403">
        <v>2408</v>
      </c>
      <c r="T1403">
        <v>94727</v>
      </c>
      <c r="V1403">
        <v>258915</v>
      </c>
      <c r="X1403">
        <v>241541</v>
      </c>
      <c r="Z1403">
        <v>17374</v>
      </c>
    </row>
    <row r="1404" spans="2:26" hidden="1" x14ac:dyDescent="0.35">
      <c r="B1404" t="s">
        <v>72</v>
      </c>
      <c r="C1404" t="s">
        <v>73</v>
      </c>
      <c r="D1404" s="1">
        <v>44166</v>
      </c>
      <c r="E1404" t="s">
        <v>34</v>
      </c>
      <c r="F1404" t="s">
        <v>33</v>
      </c>
      <c r="G1404" t="s">
        <v>34</v>
      </c>
      <c r="H1404">
        <v>1179</v>
      </c>
      <c r="I1404" t="s">
        <v>74</v>
      </c>
      <c r="J1404">
        <v>1280</v>
      </c>
      <c r="L1404">
        <v>2459</v>
      </c>
      <c r="M1404" t="s">
        <v>38</v>
      </c>
      <c r="N1404">
        <v>2524</v>
      </c>
      <c r="O1404" t="s">
        <v>39</v>
      </c>
      <c r="P1404">
        <v>0</v>
      </c>
      <c r="R1404">
        <v>2524</v>
      </c>
      <c r="T1404">
        <v>95618</v>
      </c>
      <c r="V1404">
        <v>262327</v>
      </c>
      <c r="X1404">
        <v>244923</v>
      </c>
      <c r="Z1404">
        <v>17404</v>
      </c>
    </row>
    <row r="1405" spans="2:26" hidden="1" x14ac:dyDescent="0.35">
      <c r="B1405" t="s">
        <v>72</v>
      </c>
      <c r="C1405" t="s">
        <v>73</v>
      </c>
      <c r="D1405" s="1">
        <v>44166</v>
      </c>
      <c r="E1405" t="s">
        <v>34</v>
      </c>
      <c r="F1405" t="s">
        <v>35</v>
      </c>
      <c r="G1405" t="s">
        <v>32</v>
      </c>
      <c r="H1405">
        <v>2619</v>
      </c>
      <c r="I1405" t="s">
        <v>74</v>
      </c>
      <c r="J1405">
        <v>2192</v>
      </c>
      <c r="L1405">
        <v>4811</v>
      </c>
      <c r="M1405" t="s">
        <v>38</v>
      </c>
      <c r="N1405">
        <v>2524</v>
      </c>
      <c r="O1405" t="s">
        <v>39</v>
      </c>
      <c r="P1405">
        <v>0</v>
      </c>
      <c r="R1405">
        <v>2524</v>
      </c>
      <c r="T1405">
        <v>95082</v>
      </c>
      <c r="V1405">
        <v>260717</v>
      </c>
      <c r="X1405">
        <v>243348</v>
      </c>
      <c r="Z1405">
        <v>17369</v>
      </c>
    </row>
    <row r="1406" spans="2:26" hidden="1" x14ac:dyDescent="0.35">
      <c r="B1406" t="s">
        <v>72</v>
      </c>
      <c r="C1406" t="s">
        <v>73</v>
      </c>
      <c r="D1406" s="1">
        <v>44197</v>
      </c>
      <c r="E1406" t="s">
        <v>34</v>
      </c>
      <c r="F1406" t="s">
        <v>33</v>
      </c>
      <c r="G1406" t="s">
        <v>34</v>
      </c>
      <c r="H1406">
        <v>1364</v>
      </c>
      <c r="I1406" t="s">
        <v>74</v>
      </c>
      <c r="J1406">
        <v>810</v>
      </c>
      <c r="L1406">
        <v>2174</v>
      </c>
      <c r="M1406" t="s">
        <v>38</v>
      </c>
      <c r="N1406">
        <v>2283</v>
      </c>
      <c r="O1406" t="s">
        <v>39</v>
      </c>
      <c r="P1406">
        <v>0</v>
      </c>
      <c r="R1406">
        <v>2283</v>
      </c>
      <c r="T1406">
        <v>95915</v>
      </c>
      <c r="V1406">
        <v>264086</v>
      </c>
      <c r="X1406">
        <v>246677</v>
      </c>
      <c r="Z1406">
        <v>17409</v>
      </c>
    </row>
    <row r="1407" spans="2:26" hidden="1" x14ac:dyDescent="0.35">
      <c r="B1407" t="s">
        <v>72</v>
      </c>
      <c r="C1407" t="s">
        <v>73</v>
      </c>
      <c r="D1407" s="1">
        <v>44197</v>
      </c>
      <c r="E1407" t="s">
        <v>34</v>
      </c>
      <c r="F1407" t="s">
        <v>35</v>
      </c>
      <c r="G1407" t="s">
        <v>32</v>
      </c>
      <c r="H1407">
        <v>1362</v>
      </c>
      <c r="I1407" t="s">
        <v>74</v>
      </c>
      <c r="J1407">
        <v>800</v>
      </c>
      <c r="L1407">
        <v>2162</v>
      </c>
      <c r="M1407" t="s">
        <v>38</v>
      </c>
      <c r="N1407">
        <v>2283</v>
      </c>
      <c r="O1407" t="s">
        <v>39</v>
      </c>
      <c r="P1407">
        <v>0</v>
      </c>
      <c r="R1407">
        <v>2283</v>
      </c>
      <c r="T1407">
        <v>95747</v>
      </c>
      <c r="V1407">
        <v>263419</v>
      </c>
      <c r="X1407">
        <v>246018</v>
      </c>
      <c r="Z1407">
        <v>17401</v>
      </c>
    </row>
    <row r="1408" spans="2:26" hidden="1" x14ac:dyDescent="0.35">
      <c r="B1408" t="s">
        <v>72</v>
      </c>
      <c r="C1408" t="s">
        <v>73</v>
      </c>
      <c r="D1408" s="1">
        <v>44228</v>
      </c>
      <c r="E1408" t="s">
        <v>34</v>
      </c>
      <c r="F1408" t="s">
        <v>35</v>
      </c>
      <c r="G1408" t="s">
        <v>32</v>
      </c>
      <c r="H1408">
        <v>1293</v>
      </c>
      <c r="I1408" t="s">
        <v>74</v>
      </c>
      <c r="J1408">
        <v>616</v>
      </c>
      <c r="L1408">
        <v>1909</v>
      </c>
      <c r="M1408" t="s">
        <v>38</v>
      </c>
      <c r="N1408">
        <v>1673</v>
      </c>
      <c r="O1408" t="s">
        <v>39</v>
      </c>
      <c r="P1408">
        <v>0</v>
      </c>
      <c r="R1408">
        <v>1673</v>
      </c>
      <c r="T1408">
        <v>95544</v>
      </c>
      <c r="V1408">
        <v>264528</v>
      </c>
      <c r="X1408">
        <v>247180</v>
      </c>
      <c r="Z1408">
        <v>17348</v>
      </c>
    </row>
    <row r="1409" spans="2:26" hidden="1" x14ac:dyDescent="0.35">
      <c r="B1409" t="s">
        <v>72</v>
      </c>
      <c r="C1409" t="s">
        <v>73</v>
      </c>
      <c r="D1409" s="1">
        <v>44228</v>
      </c>
      <c r="E1409" t="s">
        <v>34</v>
      </c>
      <c r="F1409" t="s">
        <v>33</v>
      </c>
      <c r="G1409" t="s">
        <v>34</v>
      </c>
      <c r="H1409">
        <v>1295</v>
      </c>
      <c r="I1409" t="s">
        <v>74</v>
      </c>
      <c r="J1409">
        <v>627</v>
      </c>
      <c r="L1409">
        <v>1922</v>
      </c>
      <c r="M1409" t="s">
        <v>38</v>
      </c>
      <c r="N1409">
        <v>1673</v>
      </c>
      <c r="O1409" t="s">
        <v>39</v>
      </c>
      <c r="P1409">
        <v>0</v>
      </c>
      <c r="R1409">
        <v>1673</v>
      </c>
      <c r="T1409">
        <v>95785</v>
      </c>
      <c r="V1409">
        <v>265037</v>
      </c>
      <c r="X1409">
        <v>247688</v>
      </c>
      <c r="Z1409">
        <v>17349</v>
      </c>
    </row>
    <row r="1410" spans="2:26" hidden="1" x14ac:dyDescent="0.35">
      <c r="B1410" t="s">
        <v>72</v>
      </c>
      <c r="C1410" t="s">
        <v>73</v>
      </c>
      <c r="D1410" s="1">
        <v>44256</v>
      </c>
      <c r="E1410" t="s">
        <v>34</v>
      </c>
      <c r="F1410" t="s">
        <v>33</v>
      </c>
      <c r="G1410" t="s">
        <v>34</v>
      </c>
      <c r="H1410">
        <v>1461</v>
      </c>
      <c r="I1410" t="s">
        <v>74</v>
      </c>
      <c r="J1410">
        <v>684</v>
      </c>
      <c r="L1410">
        <v>2145</v>
      </c>
      <c r="M1410" t="s">
        <v>38</v>
      </c>
      <c r="N1410">
        <v>2362</v>
      </c>
      <c r="O1410" t="s">
        <v>39</v>
      </c>
      <c r="P1410">
        <v>0</v>
      </c>
      <c r="R1410">
        <v>2362</v>
      </c>
      <c r="T1410">
        <v>96027</v>
      </c>
      <c r="V1410">
        <v>266374</v>
      </c>
      <c r="X1410">
        <v>249051</v>
      </c>
      <c r="Z1410">
        <v>17323</v>
      </c>
    </row>
    <row r="1411" spans="2:26" hidden="1" x14ac:dyDescent="0.35">
      <c r="B1411" t="s">
        <v>72</v>
      </c>
      <c r="C1411" t="s">
        <v>73</v>
      </c>
      <c r="D1411" s="1">
        <v>44256</v>
      </c>
      <c r="E1411" t="s">
        <v>34</v>
      </c>
      <c r="F1411" t="s">
        <v>35</v>
      </c>
      <c r="G1411" t="s">
        <v>32</v>
      </c>
      <c r="H1411">
        <v>1305</v>
      </c>
      <c r="I1411" t="s">
        <v>74</v>
      </c>
      <c r="J1411">
        <v>682</v>
      </c>
      <c r="L1411">
        <v>1987</v>
      </c>
      <c r="M1411" t="s">
        <v>38</v>
      </c>
      <c r="N1411">
        <v>2362</v>
      </c>
      <c r="O1411" t="s">
        <v>39</v>
      </c>
      <c r="P1411">
        <v>0</v>
      </c>
      <c r="R1411">
        <v>2362</v>
      </c>
      <c r="T1411">
        <v>95680</v>
      </c>
      <c r="V1411">
        <v>265403</v>
      </c>
      <c r="X1411">
        <v>248099</v>
      </c>
      <c r="Z1411">
        <v>17304</v>
      </c>
    </row>
    <row r="1412" spans="2:26" hidden="1" x14ac:dyDescent="0.35">
      <c r="B1412" t="s">
        <v>72</v>
      </c>
      <c r="C1412" t="s">
        <v>73</v>
      </c>
      <c r="D1412" s="1">
        <v>44287</v>
      </c>
      <c r="E1412" t="s">
        <v>34</v>
      </c>
      <c r="F1412" t="s">
        <v>35</v>
      </c>
      <c r="G1412" t="s">
        <v>32</v>
      </c>
      <c r="H1412">
        <v>1988</v>
      </c>
      <c r="I1412" t="s">
        <v>74</v>
      </c>
      <c r="J1412">
        <v>556</v>
      </c>
      <c r="L1412">
        <v>2544</v>
      </c>
      <c r="M1412" t="s">
        <v>38</v>
      </c>
      <c r="N1412">
        <v>1697</v>
      </c>
      <c r="O1412" t="s">
        <v>39</v>
      </c>
      <c r="P1412">
        <v>0</v>
      </c>
      <c r="R1412">
        <v>1697</v>
      </c>
      <c r="T1412">
        <v>95886</v>
      </c>
      <c r="V1412">
        <v>266742</v>
      </c>
      <c r="X1412">
        <v>249462</v>
      </c>
      <c r="Z1412">
        <v>17280</v>
      </c>
    </row>
    <row r="1413" spans="2:26" hidden="1" x14ac:dyDescent="0.35">
      <c r="B1413" t="s">
        <v>72</v>
      </c>
      <c r="C1413" t="s">
        <v>73</v>
      </c>
      <c r="D1413" s="1">
        <v>44287</v>
      </c>
      <c r="E1413" t="s">
        <v>34</v>
      </c>
      <c r="F1413" t="s">
        <v>33</v>
      </c>
      <c r="G1413" t="s">
        <v>34</v>
      </c>
      <c r="H1413">
        <v>1261</v>
      </c>
      <c r="I1413" t="s">
        <v>74</v>
      </c>
      <c r="J1413">
        <v>569</v>
      </c>
      <c r="L1413">
        <v>1830</v>
      </c>
      <c r="M1413" t="s">
        <v>38</v>
      </c>
      <c r="N1413">
        <v>1697</v>
      </c>
      <c r="O1413" t="s">
        <v>39</v>
      </c>
      <c r="P1413">
        <v>0</v>
      </c>
      <c r="R1413">
        <v>1697</v>
      </c>
      <c r="T1413">
        <v>96226</v>
      </c>
      <c r="V1413">
        <v>267598</v>
      </c>
      <c r="X1413">
        <v>250316</v>
      </c>
      <c r="Z1413">
        <v>17282</v>
      </c>
    </row>
    <row r="1414" spans="2:26" hidden="1" x14ac:dyDescent="0.35">
      <c r="B1414" t="s">
        <v>72</v>
      </c>
      <c r="C1414" t="s">
        <v>73</v>
      </c>
      <c r="D1414" s="1">
        <v>44317</v>
      </c>
      <c r="E1414" t="s">
        <v>34</v>
      </c>
      <c r="F1414" t="s">
        <v>35</v>
      </c>
      <c r="G1414" t="s">
        <v>32</v>
      </c>
      <c r="H1414">
        <v>1253</v>
      </c>
      <c r="I1414" t="s">
        <v>74</v>
      </c>
      <c r="J1414">
        <v>508</v>
      </c>
      <c r="L1414">
        <v>1761</v>
      </c>
      <c r="M1414" t="s">
        <v>38</v>
      </c>
      <c r="N1414">
        <v>1939</v>
      </c>
      <c r="O1414" t="s">
        <v>39</v>
      </c>
      <c r="P1414">
        <v>0</v>
      </c>
      <c r="R1414">
        <v>1939</v>
      </c>
      <c r="T1414">
        <v>95951</v>
      </c>
      <c r="V1414">
        <v>267598</v>
      </c>
      <c r="X1414">
        <v>250354</v>
      </c>
      <c r="Z1414">
        <v>17244</v>
      </c>
    </row>
    <row r="1415" spans="2:26" hidden="1" x14ac:dyDescent="0.35">
      <c r="B1415" t="s">
        <v>72</v>
      </c>
      <c r="C1415" t="s">
        <v>73</v>
      </c>
      <c r="D1415" s="1">
        <v>44317</v>
      </c>
      <c r="E1415" t="s">
        <v>34</v>
      </c>
      <c r="F1415" t="s">
        <v>33</v>
      </c>
      <c r="G1415" t="s">
        <v>34</v>
      </c>
      <c r="H1415">
        <v>1255</v>
      </c>
      <c r="I1415" t="s">
        <v>74</v>
      </c>
      <c r="J1415">
        <v>510</v>
      </c>
      <c r="L1415">
        <v>1765</v>
      </c>
      <c r="M1415" t="s">
        <v>38</v>
      </c>
      <c r="N1415">
        <v>1939</v>
      </c>
      <c r="O1415" t="s">
        <v>39</v>
      </c>
      <c r="P1415">
        <v>0</v>
      </c>
      <c r="R1415">
        <v>1939</v>
      </c>
      <c r="T1415">
        <v>96336</v>
      </c>
      <c r="V1415">
        <v>268308</v>
      </c>
      <c r="X1415">
        <v>251060</v>
      </c>
      <c r="Z1415">
        <v>17248</v>
      </c>
    </row>
    <row r="1416" spans="2:26" hidden="1" x14ac:dyDescent="0.35">
      <c r="B1416" t="s">
        <v>72</v>
      </c>
      <c r="C1416" t="s">
        <v>73</v>
      </c>
      <c r="D1416" s="1">
        <v>44348</v>
      </c>
      <c r="E1416" t="s">
        <v>34</v>
      </c>
      <c r="F1416" t="s">
        <v>35</v>
      </c>
      <c r="G1416" t="s">
        <v>32</v>
      </c>
      <c r="H1416">
        <v>1166</v>
      </c>
      <c r="I1416" t="s">
        <v>74</v>
      </c>
      <c r="J1416">
        <v>498</v>
      </c>
      <c r="L1416">
        <v>1664</v>
      </c>
      <c r="M1416" t="s">
        <v>38</v>
      </c>
      <c r="N1416">
        <v>1701</v>
      </c>
      <c r="O1416" t="s">
        <v>39</v>
      </c>
      <c r="P1416">
        <v>0</v>
      </c>
      <c r="R1416">
        <v>1701</v>
      </c>
      <c r="T1416">
        <v>96069</v>
      </c>
      <c r="V1416">
        <v>268413</v>
      </c>
      <c r="X1416">
        <v>251207</v>
      </c>
      <c r="Z1416">
        <v>17206</v>
      </c>
    </row>
    <row r="1417" spans="2:26" hidden="1" x14ac:dyDescent="0.35">
      <c r="B1417" t="s">
        <v>72</v>
      </c>
      <c r="C1417" t="s">
        <v>73</v>
      </c>
      <c r="D1417" s="1">
        <v>44348</v>
      </c>
      <c r="E1417" t="s">
        <v>34</v>
      </c>
      <c r="F1417" t="s">
        <v>33</v>
      </c>
      <c r="G1417" t="s">
        <v>34</v>
      </c>
      <c r="H1417">
        <v>1171</v>
      </c>
      <c r="I1417" t="s">
        <v>74</v>
      </c>
      <c r="J1417">
        <v>505</v>
      </c>
      <c r="L1417">
        <v>1676</v>
      </c>
      <c r="M1417" t="s">
        <v>38</v>
      </c>
      <c r="N1417">
        <v>1701</v>
      </c>
      <c r="O1417" t="s">
        <v>39</v>
      </c>
      <c r="P1417">
        <v>0</v>
      </c>
      <c r="R1417">
        <v>1701</v>
      </c>
      <c r="T1417">
        <v>96566</v>
      </c>
      <c r="V1417">
        <v>269591</v>
      </c>
      <c r="X1417">
        <v>252371</v>
      </c>
      <c r="Z1417">
        <v>17220</v>
      </c>
    </row>
    <row r="1418" spans="2:26" hidden="1" x14ac:dyDescent="0.35">
      <c r="B1418" t="s">
        <v>72</v>
      </c>
      <c r="C1418" t="s">
        <v>73</v>
      </c>
      <c r="D1418" s="1">
        <v>44378</v>
      </c>
      <c r="E1418" t="s">
        <v>34</v>
      </c>
      <c r="F1418" t="s">
        <v>35</v>
      </c>
      <c r="G1418" t="s">
        <v>32</v>
      </c>
      <c r="H1418">
        <v>1064</v>
      </c>
      <c r="I1418" t="s">
        <v>74</v>
      </c>
      <c r="J1418">
        <v>605</v>
      </c>
      <c r="L1418">
        <v>1669</v>
      </c>
      <c r="M1418" t="s">
        <v>38</v>
      </c>
      <c r="N1418">
        <v>1730</v>
      </c>
      <c r="O1418" t="s">
        <v>39</v>
      </c>
      <c r="P1418">
        <v>0</v>
      </c>
      <c r="R1418">
        <v>1730</v>
      </c>
      <c r="T1418">
        <v>96339</v>
      </c>
      <c r="V1418">
        <v>269916</v>
      </c>
      <c r="X1418">
        <v>252730</v>
      </c>
      <c r="Z1418">
        <v>17186</v>
      </c>
    </row>
    <row r="1419" spans="2:26" hidden="1" x14ac:dyDescent="0.35">
      <c r="B1419" t="s">
        <v>72</v>
      </c>
      <c r="C1419" t="s">
        <v>73</v>
      </c>
      <c r="D1419" s="1">
        <v>44378</v>
      </c>
      <c r="E1419" t="s">
        <v>34</v>
      </c>
      <c r="F1419" t="s">
        <v>33</v>
      </c>
      <c r="G1419" t="s">
        <v>34</v>
      </c>
      <c r="H1419">
        <v>1071</v>
      </c>
      <c r="J1419">
        <v>613</v>
      </c>
      <c r="L1419">
        <v>1684</v>
      </c>
      <c r="N1419">
        <v>1730</v>
      </c>
      <c r="O1419" t="s">
        <v>39</v>
      </c>
      <c r="P1419">
        <v>0</v>
      </c>
      <c r="R1419">
        <v>1730</v>
      </c>
      <c r="T1419">
        <v>96765</v>
      </c>
      <c r="V1419">
        <v>270938</v>
      </c>
      <c r="X1419">
        <v>253740</v>
      </c>
      <c r="Z1419">
        <v>17198</v>
      </c>
    </row>
    <row r="1420" spans="2:26" hidden="1" x14ac:dyDescent="0.35">
      <c r="B1420" t="s">
        <v>72</v>
      </c>
      <c r="C1420" t="s">
        <v>73</v>
      </c>
      <c r="D1420" s="1">
        <v>44409</v>
      </c>
      <c r="E1420" t="s">
        <v>34</v>
      </c>
      <c r="F1420" t="s">
        <v>35</v>
      </c>
      <c r="G1420" t="s">
        <v>32</v>
      </c>
      <c r="H1420">
        <v>1279</v>
      </c>
      <c r="J1420">
        <v>734</v>
      </c>
      <c r="L1420">
        <v>2013</v>
      </c>
      <c r="N1420">
        <v>2304</v>
      </c>
      <c r="O1420" t="s">
        <v>39</v>
      </c>
      <c r="P1420">
        <v>0</v>
      </c>
      <c r="R1420">
        <v>2304</v>
      </c>
      <c r="T1420">
        <v>96380</v>
      </c>
      <c r="V1420">
        <v>270741</v>
      </c>
      <c r="X1420">
        <v>253590</v>
      </c>
      <c r="Z1420">
        <v>17151</v>
      </c>
    </row>
    <row r="1421" spans="2:26" hidden="1" x14ac:dyDescent="0.35">
      <c r="B1421" t="s">
        <v>72</v>
      </c>
      <c r="C1421" t="s">
        <v>73</v>
      </c>
      <c r="D1421" s="1">
        <v>44409</v>
      </c>
      <c r="E1421" t="s">
        <v>34</v>
      </c>
      <c r="F1421" t="s">
        <v>33</v>
      </c>
      <c r="G1421" t="s">
        <v>34</v>
      </c>
      <c r="H1421">
        <v>1282</v>
      </c>
      <c r="J1421">
        <v>741</v>
      </c>
      <c r="L1421">
        <v>2023</v>
      </c>
      <c r="N1421">
        <v>2304</v>
      </c>
      <c r="P1421">
        <v>0</v>
      </c>
      <c r="R1421">
        <v>2304</v>
      </c>
      <c r="T1421">
        <v>96932</v>
      </c>
      <c r="V1421">
        <v>272037</v>
      </c>
      <c r="X1421">
        <v>254871</v>
      </c>
      <c r="Z1421">
        <v>17166</v>
      </c>
    </row>
    <row r="1422" spans="2:26" hidden="1" x14ac:dyDescent="0.35">
      <c r="B1422" t="s">
        <v>72</v>
      </c>
      <c r="C1422" t="s">
        <v>73</v>
      </c>
      <c r="D1422" s="1">
        <v>44440</v>
      </c>
      <c r="E1422" t="s">
        <v>34</v>
      </c>
      <c r="F1422" t="s">
        <v>35</v>
      </c>
      <c r="G1422" t="s">
        <v>32</v>
      </c>
      <c r="H1422">
        <v>1194</v>
      </c>
      <c r="J1422">
        <v>523</v>
      </c>
      <c r="L1422">
        <v>1717</v>
      </c>
      <c r="N1422">
        <v>1867</v>
      </c>
      <c r="O1422" t="s">
        <v>39</v>
      </c>
      <c r="P1422">
        <v>0</v>
      </c>
      <c r="R1422">
        <v>1867</v>
      </c>
      <c r="T1422">
        <v>96560</v>
      </c>
      <c r="V1422">
        <v>272151</v>
      </c>
      <c r="X1422">
        <v>254937</v>
      </c>
      <c r="Z1422">
        <v>17214</v>
      </c>
    </row>
    <row r="1423" spans="2:26" hidden="1" x14ac:dyDescent="0.35">
      <c r="B1423" t="s">
        <v>72</v>
      </c>
      <c r="C1423" t="s">
        <v>73</v>
      </c>
      <c r="D1423" s="1">
        <v>44440</v>
      </c>
      <c r="E1423" t="s">
        <v>34</v>
      </c>
      <c r="F1423" t="s">
        <v>33</v>
      </c>
      <c r="G1423" t="s">
        <v>34</v>
      </c>
      <c r="H1423">
        <v>1195</v>
      </c>
      <c r="J1423">
        <v>526</v>
      </c>
      <c r="L1423">
        <v>1721</v>
      </c>
      <c r="N1423">
        <v>1867</v>
      </c>
      <c r="P1423">
        <v>0</v>
      </c>
      <c r="R1423">
        <v>1867</v>
      </c>
      <c r="T1423">
        <v>97013</v>
      </c>
      <c r="V1423">
        <v>273146</v>
      </c>
      <c r="X1423">
        <v>255921</v>
      </c>
      <c r="Z1423">
        <v>17225</v>
      </c>
    </row>
    <row r="1424" spans="2:26" hidden="1" x14ac:dyDescent="0.35">
      <c r="B1424" t="s">
        <v>72</v>
      </c>
      <c r="C1424" t="s">
        <v>73</v>
      </c>
      <c r="D1424" s="1">
        <v>44470</v>
      </c>
      <c r="E1424" t="s">
        <v>34</v>
      </c>
      <c r="F1424" t="s">
        <v>35</v>
      </c>
      <c r="G1424" t="s">
        <v>32</v>
      </c>
      <c r="H1424">
        <v>1228</v>
      </c>
      <c r="J1424">
        <v>366</v>
      </c>
      <c r="L1424">
        <v>1594</v>
      </c>
      <c r="N1424">
        <v>1609</v>
      </c>
      <c r="P1424">
        <v>0</v>
      </c>
      <c r="R1424">
        <v>1609</v>
      </c>
      <c r="T1424">
        <v>96532</v>
      </c>
      <c r="V1424">
        <v>272948</v>
      </c>
      <c r="X1424">
        <v>255728</v>
      </c>
      <c r="Z1424">
        <v>17220</v>
      </c>
    </row>
    <row r="1425" spans="2:26" hidden="1" x14ac:dyDescent="0.35">
      <c r="B1425" t="s">
        <v>72</v>
      </c>
      <c r="C1425" t="s">
        <v>73</v>
      </c>
      <c r="D1425" s="1">
        <v>44470</v>
      </c>
      <c r="E1425" t="s">
        <v>34</v>
      </c>
      <c r="F1425" t="s">
        <v>33</v>
      </c>
      <c r="G1425" t="s">
        <v>34</v>
      </c>
      <c r="H1425">
        <v>1233</v>
      </c>
      <c r="J1425">
        <v>368</v>
      </c>
      <c r="L1425">
        <v>1601</v>
      </c>
      <c r="N1425">
        <v>1609</v>
      </c>
      <c r="P1425">
        <v>0</v>
      </c>
      <c r="R1425">
        <v>1609</v>
      </c>
      <c r="T1425">
        <v>96989</v>
      </c>
      <c r="V1425">
        <v>273882</v>
      </c>
      <c r="X1425">
        <v>256633</v>
      </c>
      <c r="Z1425">
        <v>17249</v>
      </c>
    </row>
    <row r="1426" spans="2:26" hidden="1" x14ac:dyDescent="0.35">
      <c r="B1426" t="s">
        <v>72</v>
      </c>
      <c r="C1426" t="s">
        <v>73</v>
      </c>
      <c r="D1426" s="1">
        <v>44501</v>
      </c>
      <c r="E1426" t="s">
        <v>34</v>
      </c>
      <c r="F1426" t="s">
        <v>35</v>
      </c>
      <c r="G1426" t="s">
        <v>32</v>
      </c>
      <c r="H1426">
        <v>796</v>
      </c>
      <c r="J1426">
        <v>352</v>
      </c>
      <c r="L1426">
        <v>1148</v>
      </c>
      <c r="N1426">
        <v>0</v>
      </c>
      <c r="P1426">
        <v>0</v>
      </c>
      <c r="R1426">
        <v>0</v>
      </c>
      <c r="T1426">
        <v>96613</v>
      </c>
      <c r="V1426">
        <v>273646</v>
      </c>
      <c r="X1426">
        <v>256451</v>
      </c>
      <c r="Z1426">
        <v>17195</v>
      </c>
    </row>
    <row r="1427" spans="2:26" hidden="1" x14ac:dyDescent="0.35">
      <c r="B1427" t="s">
        <v>72</v>
      </c>
      <c r="C1427" t="s">
        <v>73</v>
      </c>
      <c r="D1427" s="1">
        <v>44501</v>
      </c>
      <c r="E1427" t="s">
        <v>34</v>
      </c>
      <c r="F1427" t="s">
        <v>33</v>
      </c>
      <c r="G1427" t="s">
        <v>34</v>
      </c>
      <c r="H1427">
        <v>1188</v>
      </c>
      <c r="J1427">
        <v>0</v>
      </c>
      <c r="L1427">
        <v>1188</v>
      </c>
      <c r="N1427">
        <v>0</v>
      </c>
      <c r="P1427">
        <v>0</v>
      </c>
      <c r="R1427">
        <v>0</v>
      </c>
      <c r="T1427">
        <v>97057</v>
      </c>
      <c r="V1427">
        <v>274475</v>
      </c>
      <c r="X1427">
        <v>257262</v>
      </c>
      <c r="Z1427">
        <v>17213</v>
      </c>
    </row>
    <row r="1428" spans="2:26" hidden="1" x14ac:dyDescent="0.35">
      <c r="B1428" t="s">
        <v>72</v>
      </c>
      <c r="C1428" t="s">
        <v>73</v>
      </c>
      <c r="D1428" s="1">
        <v>44531</v>
      </c>
      <c r="E1428" t="s">
        <v>34</v>
      </c>
      <c r="F1428" t="s">
        <v>35</v>
      </c>
      <c r="G1428" t="s">
        <v>32</v>
      </c>
      <c r="H1428">
        <v>1455</v>
      </c>
      <c r="J1428">
        <v>0</v>
      </c>
      <c r="L1428">
        <v>1455</v>
      </c>
      <c r="N1428">
        <v>0</v>
      </c>
      <c r="P1428">
        <v>0</v>
      </c>
      <c r="R1428">
        <v>0</v>
      </c>
      <c r="T1428">
        <v>96624</v>
      </c>
      <c r="V1428">
        <v>274317</v>
      </c>
      <c r="X1428">
        <v>257175</v>
      </c>
      <c r="Z1428">
        <v>17142</v>
      </c>
    </row>
    <row r="1429" spans="2:26" hidden="1" x14ac:dyDescent="0.35">
      <c r="B1429" t="s">
        <v>72</v>
      </c>
      <c r="C1429" t="s">
        <v>73</v>
      </c>
      <c r="D1429" s="1">
        <v>44531</v>
      </c>
      <c r="E1429" t="s">
        <v>34</v>
      </c>
      <c r="F1429" t="s">
        <v>33</v>
      </c>
      <c r="G1429" t="s">
        <v>34</v>
      </c>
      <c r="H1429">
        <v>1470</v>
      </c>
      <c r="J1429">
        <v>0</v>
      </c>
      <c r="L1429">
        <v>1470</v>
      </c>
      <c r="N1429">
        <v>0</v>
      </c>
      <c r="P1429">
        <v>0</v>
      </c>
      <c r="R1429">
        <v>0</v>
      </c>
      <c r="T1429">
        <v>97171</v>
      </c>
      <c r="V1429">
        <v>275771</v>
      </c>
      <c r="X1429">
        <v>258605</v>
      </c>
      <c r="Z1429">
        <v>17166</v>
      </c>
    </row>
    <row r="1430" spans="2:26" hidden="1" x14ac:dyDescent="0.35">
      <c r="B1430" t="s">
        <v>72</v>
      </c>
      <c r="C1430" t="s">
        <v>73</v>
      </c>
      <c r="D1430" s="1">
        <v>44562</v>
      </c>
      <c r="E1430" t="s">
        <v>34</v>
      </c>
      <c r="F1430" t="s">
        <v>35</v>
      </c>
      <c r="G1430" t="s">
        <v>32</v>
      </c>
      <c r="H1430">
        <v>1547</v>
      </c>
      <c r="J1430">
        <v>0</v>
      </c>
      <c r="L1430">
        <v>1547</v>
      </c>
      <c r="N1430">
        <v>0</v>
      </c>
      <c r="P1430">
        <v>0</v>
      </c>
      <c r="R1430">
        <v>0</v>
      </c>
      <c r="T1430">
        <v>97152</v>
      </c>
      <c r="V1430">
        <v>276641</v>
      </c>
      <c r="X1430">
        <v>259487</v>
      </c>
      <c r="Z1430">
        <v>17154</v>
      </c>
    </row>
    <row r="1431" spans="2:26" hidden="1" x14ac:dyDescent="0.35">
      <c r="B1431" t="s">
        <v>72</v>
      </c>
      <c r="C1431" t="s">
        <v>73</v>
      </c>
      <c r="D1431" s="1">
        <v>44562</v>
      </c>
      <c r="E1431" t="s">
        <v>34</v>
      </c>
      <c r="F1431" t="s">
        <v>33</v>
      </c>
      <c r="G1431" t="s">
        <v>34</v>
      </c>
      <c r="H1431">
        <v>1547</v>
      </c>
      <c r="J1431">
        <v>0</v>
      </c>
      <c r="L1431">
        <v>1547</v>
      </c>
      <c r="N1431">
        <v>0</v>
      </c>
      <c r="P1431">
        <v>0</v>
      </c>
      <c r="R1431">
        <v>0</v>
      </c>
      <c r="T1431">
        <v>97531</v>
      </c>
      <c r="V1431">
        <v>277586</v>
      </c>
      <c r="X1431">
        <v>260429</v>
      </c>
      <c r="Z1431">
        <v>17157</v>
      </c>
    </row>
    <row r="1432" spans="2:26" hidden="1" x14ac:dyDescent="0.35">
      <c r="B1432" t="s">
        <v>72</v>
      </c>
      <c r="C1432" t="s">
        <v>73</v>
      </c>
      <c r="D1432" s="1">
        <v>44593</v>
      </c>
      <c r="E1432" t="s">
        <v>34</v>
      </c>
      <c r="F1432" t="s">
        <v>35</v>
      </c>
      <c r="G1432" t="s">
        <v>32</v>
      </c>
      <c r="H1432">
        <v>1015</v>
      </c>
      <c r="J1432">
        <v>0</v>
      </c>
      <c r="L1432">
        <v>1015</v>
      </c>
      <c r="N1432">
        <v>0</v>
      </c>
      <c r="P1432">
        <v>0</v>
      </c>
      <c r="R1432">
        <v>0</v>
      </c>
      <c r="T1432">
        <v>97188</v>
      </c>
      <c r="V1432">
        <v>277534</v>
      </c>
      <c r="X1432">
        <v>260371</v>
      </c>
      <c r="Z1432">
        <v>17163</v>
      </c>
    </row>
    <row r="1433" spans="2:26" hidden="1" x14ac:dyDescent="0.35">
      <c r="B1433" t="s">
        <v>72</v>
      </c>
      <c r="C1433" t="s">
        <v>73</v>
      </c>
      <c r="D1433" s="1">
        <v>44593</v>
      </c>
      <c r="E1433" t="s">
        <v>34</v>
      </c>
      <c r="F1433" t="s">
        <v>33</v>
      </c>
      <c r="G1433" t="s">
        <v>34</v>
      </c>
      <c r="H1433">
        <v>1015</v>
      </c>
      <c r="J1433">
        <v>0</v>
      </c>
      <c r="L1433">
        <v>1015</v>
      </c>
      <c r="N1433">
        <v>0</v>
      </c>
      <c r="P1433">
        <v>0</v>
      </c>
      <c r="R1433">
        <v>0</v>
      </c>
      <c r="T1433">
        <v>97870</v>
      </c>
      <c r="V1433">
        <v>278984</v>
      </c>
      <c r="X1433">
        <v>261805</v>
      </c>
      <c r="Z1433">
        <v>17179</v>
      </c>
    </row>
    <row r="1434" spans="2:26" hidden="1" x14ac:dyDescent="0.35">
      <c r="B1434" t="s">
        <v>72</v>
      </c>
      <c r="C1434" t="s">
        <v>73</v>
      </c>
      <c r="D1434" s="1">
        <v>44621</v>
      </c>
      <c r="E1434" t="s">
        <v>34</v>
      </c>
      <c r="F1434" t="s">
        <v>35</v>
      </c>
      <c r="G1434" t="s">
        <v>32</v>
      </c>
      <c r="H1434">
        <v>1629</v>
      </c>
      <c r="J1434">
        <v>0</v>
      </c>
      <c r="L1434">
        <v>1629</v>
      </c>
      <c r="N1434">
        <v>0</v>
      </c>
      <c r="P1434">
        <v>0</v>
      </c>
      <c r="R1434">
        <v>0</v>
      </c>
      <c r="T1434">
        <v>97684</v>
      </c>
      <c r="V1434">
        <v>278884</v>
      </c>
      <c r="X1434">
        <v>261703</v>
      </c>
      <c r="Z1434">
        <v>17181</v>
      </c>
    </row>
    <row r="1435" spans="2:26" hidden="1" x14ac:dyDescent="0.35">
      <c r="B1435" t="s">
        <v>72</v>
      </c>
      <c r="C1435" t="s">
        <v>73</v>
      </c>
      <c r="D1435" s="1">
        <v>44621</v>
      </c>
      <c r="E1435" t="s">
        <v>34</v>
      </c>
      <c r="F1435" t="s">
        <v>33</v>
      </c>
      <c r="G1435" t="s">
        <v>34</v>
      </c>
      <c r="H1435">
        <v>1629</v>
      </c>
      <c r="J1435">
        <v>0</v>
      </c>
      <c r="L1435">
        <v>1629</v>
      </c>
      <c r="N1435">
        <v>0</v>
      </c>
      <c r="P1435">
        <v>0</v>
      </c>
      <c r="R1435">
        <v>0</v>
      </c>
      <c r="T1435">
        <v>98171</v>
      </c>
      <c r="V1435">
        <v>279965</v>
      </c>
      <c r="X1435">
        <v>262782</v>
      </c>
      <c r="Z1435">
        <v>17183</v>
      </c>
    </row>
    <row r="1436" spans="2:26" hidden="1" x14ac:dyDescent="0.35">
      <c r="B1436" t="s">
        <v>72</v>
      </c>
      <c r="C1436" t="s">
        <v>73</v>
      </c>
      <c r="D1436" s="1">
        <v>44652</v>
      </c>
      <c r="E1436" t="s">
        <v>34</v>
      </c>
      <c r="F1436" t="s">
        <v>35</v>
      </c>
      <c r="G1436" t="s">
        <v>32</v>
      </c>
      <c r="H1436">
        <v>986</v>
      </c>
      <c r="J1436">
        <v>0</v>
      </c>
      <c r="L1436">
        <v>986</v>
      </c>
      <c r="N1436">
        <v>0</v>
      </c>
      <c r="P1436">
        <v>0</v>
      </c>
      <c r="R1436">
        <v>0</v>
      </c>
      <c r="T1436">
        <v>97941</v>
      </c>
      <c r="V1436">
        <v>280069</v>
      </c>
      <c r="X1436">
        <v>262960</v>
      </c>
      <c r="Z1436">
        <v>17109</v>
      </c>
    </row>
    <row r="1437" spans="2:26" hidden="1" x14ac:dyDescent="0.35">
      <c r="B1437" t="s">
        <v>72</v>
      </c>
      <c r="C1437" t="s">
        <v>73</v>
      </c>
      <c r="D1437" s="1">
        <v>44652</v>
      </c>
      <c r="E1437" t="s">
        <v>34</v>
      </c>
      <c r="F1437" t="s">
        <v>33</v>
      </c>
      <c r="G1437" t="s">
        <v>34</v>
      </c>
      <c r="H1437">
        <v>986</v>
      </c>
      <c r="J1437">
        <v>0</v>
      </c>
      <c r="L1437">
        <v>986</v>
      </c>
      <c r="N1437">
        <v>0</v>
      </c>
      <c r="P1437">
        <v>0</v>
      </c>
      <c r="R1437">
        <v>0</v>
      </c>
      <c r="T1437">
        <v>99222</v>
      </c>
      <c r="V1437">
        <v>283267</v>
      </c>
      <c r="X1437">
        <v>265983</v>
      </c>
      <c r="Z1437">
        <v>17284</v>
      </c>
    </row>
    <row r="1438" spans="2:26" hidden="1" x14ac:dyDescent="0.35">
      <c r="B1438" t="s">
        <v>72</v>
      </c>
      <c r="C1438" t="s">
        <v>73</v>
      </c>
      <c r="D1438" s="1">
        <v>44682</v>
      </c>
      <c r="E1438" t="s">
        <v>34</v>
      </c>
      <c r="F1438" t="s">
        <v>35</v>
      </c>
      <c r="G1438" t="s">
        <v>32</v>
      </c>
      <c r="H1438">
        <v>1112</v>
      </c>
      <c r="J1438">
        <v>0</v>
      </c>
      <c r="L1438">
        <v>1112</v>
      </c>
      <c r="N1438">
        <v>0</v>
      </c>
      <c r="P1438">
        <v>0</v>
      </c>
      <c r="R1438">
        <v>0</v>
      </c>
      <c r="T1438">
        <v>98988</v>
      </c>
      <c r="V1438">
        <v>283352</v>
      </c>
      <c r="X1438">
        <v>266223</v>
      </c>
      <c r="Z1438">
        <v>17129</v>
      </c>
    </row>
    <row r="1439" spans="2:26" hidden="1" x14ac:dyDescent="0.35">
      <c r="B1439" t="s">
        <v>72</v>
      </c>
      <c r="C1439" t="s">
        <v>73</v>
      </c>
      <c r="D1439" s="1">
        <v>44682</v>
      </c>
      <c r="E1439" t="s">
        <v>34</v>
      </c>
      <c r="F1439" t="s">
        <v>33</v>
      </c>
      <c r="G1439" t="s">
        <v>34</v>
      </c>
      <c r="H1439">
        <v>1112</v>
      </c>
      <c r="J1439">
        <v>0</v>
      </c>
      <c r="L1439">
        <v>1112</v>
      </c>
      <c r="N1439">
        <v>0</v>
      </c>
      <c r="P1439">
        <v>0</v>
      </c>
      <c r="R1439">
        <v>0</v>
      </c>
      <c r="T1439">
        <v>99917</v>
      </c>
      <c r="V1439">
        <v>285248</v>
      </c>
      <c r="X1439">
        <v>268110</v>
      </c>
      <c r="Z1439">
        <v>17138</v>
      </c>
    </row>
    <row r="1440" spans="2:26" hidden="1" x14ac:dyDescent="0.35">
      <c r="B1440" t="s">
        <v>72</v>
      </c>
      <c r="C1440" t="s">
        <v>73</v>
      </c>
      <c r="D1440" s="1">
        <v>44713</v>
      </c>
      <c r="E1440" t="s">
        <v>34</v>
      </c>
      <c r="F1440" t="s">
        <v>35</v>
      </c>
      <c r="G1440" t="s">
        <v>32</v>
      </c>
      <c r="H1440">
        <v>1169</v>
      </c>
      <c r="J1440">
        <v>0</v>
      </c>
      <c r="L1440">
        <v>1169</v>
      </c>
      <c r="N1440">
        <v>0</v>
      </c>
      <c r="P1440">
        <v>0</v>
      </c>
      <c r="R1440">
        <v>0</v>
      </c>
      <c r="T1440">
        <v>99806</v>
      </c>
      <c r="V1440">
        <v>285811</v>
      </c>
      <c r="X1440">
        <v>268718</v>
      </c>
      <c r="Z1440">
        <v>17093</v>
      </c>
    </row>
    <row r="1441" spans="2:26" hidden="1" x14ac:dyDescent="0.35">
      <c r="B1441" t="s">
        <v>72</v>
      </c>
      <c r="C1441" t="s">
        <v>73</v>
      </c>
      <c r="D1441" s="1">
        <v>44713</v>
      </c>
      <c r="E1441" t="s">
        <v>34</v>
      </c>
      <c r="F1441" t="s">
        <v>33</v>
      </c>
      <c r="G1441" t="s">
        <v>34</v>
      </c>
      <c r="H1441">
        <v>1169</v>
      </c>
      <c r="J1441">
        <v>0</v>
      </c>
      <c r="L1441">
        <v>1169</v>
      </c>
      <c r="N1441">
        <v>0</v>
      </c>
      <c r="P1441">
        <v>0</v>
      </c>
      <c r="R1441">
        <v>0</v>
      </c>
      <c r="T1441">
        <v>100068</v>
      </c>
      <c r="V1441">
        <v>286000</v>
      </c>
      <c r="X1441">
        <v>268910</v>
      </c>
      <c r="Z1441">
        <v>17090</v>
      </c>
    </row>
    <row r="1442" spans="2:26" hidden="1" x14ac:dyDescent="0.35">
      <c r="B1442" t="s">
        <v>72</v>
      </c>
      <c r="C1442" t="s">
        <v>73</v>
      </c>
      <c r="D1442" s="1">
        <v>44743</v>
      </c>
      <c r="E1442" t="s">
        <v>34</v>
      </c>
      <c r="F1442" t="s">
        <v>35</v>
      </c>
      <c r="G1442" t="s">
        <v>32</v>
      </c>
      <c r="H1442">
        <v>1107</v>
      </c>
      <c r="J1442">
        <v>0</v>
      </c>
      <c r="L1442">
        <v>1107</v>
      </c>
      <c r="N1442">
        <v>0</v>
      </c>
      <c r="P1442">
        <v>0</v>
      </c>
      <c r="R1442">
        <v>0</v>
      </c>
      <c r="T1442">
        <v>99788</v>
      </c>
      <c r="V1442">
        <v>286016</v>
      </c>
      <c r="X1442">
        <v>269061</v>
      </c>
      <c r="Z1442">
        <v>16955</v>
      </c>
    </row>
    <row r="1443" spans="2:26" hidden="1" x14ac:dyDescent="0.35">
      <c r="B1443" t="s">
        <v>72</v>
      </c>
      <c r="C1443" t="s">
        <v>73</v>
      </c>
      <c r="D1443" s="1">
        <v>44743</v>
      </c>
      <c r="E1443" t="s">
        <v>34</v>
      </c>
      <c r="F1443" t="s">
        <v>33</v>
      </c>
      <c r="G1443" t="s">
        <v>34</v>
      </c>
      <c r="H1443">
        <v>1107</v>
      </c>
      <c r="J1443">
        <v>0</v>
      </c>
      <c r="L1443">
        <v>1107</v>
      </c>
      <c r="N1443">
        <v>0</v>
      </c>
      <c r="P1443">
        <v>0</v>
      </c>
      <c r="R1443">
        <v>0</v>
      </c>
      <c r="T1443">
        <v>100126</v>
      </c>
      <c r="V1443">
        <v>286672</v>
      </c>
      <c r="X1443">
        <v>269716</v>
      </c>
      <c r="Z1443">
        <v>16956</v>
      </c>
    </row>
    <row r="1444" spans="2:26" hidden="1" x14ac:dyDescent="0.35">
      <c r="B1444" t="s">
        <v>72</v>
      </c>
      <c r="C1444" t="s">
        <v>73</v>
      </c>
      <c r="D1444" s="1">
        <v>44774</v>
      </c>
      <c r="E1444" t="s">
        <v>34</v>
      </c>
      <c r="F1444" t="s">
        <v>35</v>
      </c>
      <c r="G1444" t="s">
        <v>32</v>
      </c>
      <c r="H1444">
        <v>1383</v>
      </c>
      <c r="J1444">
        <v>0</v>
      </c>
      <c r="L1444">
        <v>1383</v>
      </c>
      <c r="N1444">
        <v>0</v>
      </c>
      <c r="P1444">
        <v>0</v>
      </c>
      <c r="R1444">
        <v>0</v>
      </c>
      <c r="T1444">
        <v>99727</v>
      </c>
      <c r="V1444">
        <v>286551</v>
      </c>
      <c r="X1444">
        <v>269619</v>
      </c>
      <c r="Z1444">
        <v>16932</v>
      </c>
    </row>
    <row r="1445" spans="2:26" hidden="1" x14ac:dyDescent="0.35">
      <c r="B1445" t="s">
        <v>72</v>
      </c>
      <c r="C1445" t="s">
        <v>73</v>
      </c>
      <c r="D1445" s="1">
        <v>44774</v>
      </c>
      <c r="E1445" t="s">
        <v>34</v>
      </c>
      <c r="F1445" t="s">
        <v>33</v>
      </c>
      <c r="G1445" t="s">
        <v>34</v>
      </c>
      <c r="H1445">
        <v>1383</v>
      </c>
      <c r="J1445">
        <v>0</v>
      </c>
      <c r="L1445">
        <v>1383</v>
      </c>
      <c r="N1445">
        <v>0</v>
      </c>
      <c r="P1445">
        <v>0</v>
      </c>
      <c r="R1445">
        <v>0</v>
      </c>
      <c r="T1445">
        <v>100287</v>
      </c>
      <c r="V1445">
        <v>287984</v>
      </c>
      <c r="X1445">
        <v>271064</v>
      </c>
      <c r="Z1445">
        <v>16920</v>
      </c>
    </row>
    <row r="1446" spans="2:26" hidden="1" x14ac:dyDescent="0.35">
      <c r="B1446" t="s">
        <v>72</v>
      </c>
      <c r="C1446" t="s">
        <v>73</v>
      </c>
      <c r="D1446" s="1">
        <v>44805</v>
      </c>
      <c r="E1446" t="s">
        <v>34</v>
      </c>
      <c r="F1446" t="s">
        <v>35</v>
      </c>
      <c r="G1446" t="s">
        <v>32</v>
      </c>
      <c r="H1446">
        <v>1111</v>
      </c>
      <c r="J1446">
        <v>0</v>
      </c>
      <c r="L1446">
        <v>1111</v>
      </c>
      <c r="N1446">
        <v>0</v>
      </c>
      <c r="P1446">
        <v>0</v>
      </c>
      <c r="R1446">
        <v>0</v>
      </c>
      <c r="T1446">
        <v>100023</v>
      </c>
      <c r="V1446">
        <v>288217</v>
      </c>
      <c r="X1446">
        <v>271437</v>
      </c>
      <c r="Z1446">
        <v>16780</v>
      </c>
    </row>
    <row r="1447" spans="2:26" hidden="1" x14ac:dyDescent="0.35">
      <c r="B1447" t="s">
        <v>72</v>
      </c>
      <c r="C1447" t="s">
        <v>73</v>
      </c>
      <c r="D1447" s="1">
        <v>44805</v>
      </c>
      <c r="E1447" t="s">
        <v>34</v>
      </c>
      <c r="F1447" t="s">
        <v>33</v>
      </c>
      <c r="G1447" t="s">
        <v>34</v>
      </c>
      <c r="H1447">
        <v>1111</v>
      </c>
      <c r="J1447">
        <v>0</v>
      </c>
      <c r="L1447">
        <v>1111</v>
      </c>
      <c r="N1447">
        <v>0</v>
      </c>
      <c r="P1447">
        <v>0</v>
      </c>
      <c r="R1447">
        <v>0</v>
      </c>
      <c r="T1447">
        <v>100743</v>
      </c>
      <c r="V1447">
        <v>289546</v>
      </c>
      <c r="X1447">
        <v>272743</v>
      </c>
      <c r="Z1447">
        <v>16803</v>
      </c>
    </row>
    <row r="1448" spans="2:26" hidden="1" x14ac:dyDescent="0.35">
      <c r="B1448" t="s">
        <v>72</v>
      </c>
      <c r="C1448" t="s">
        <v>73</v>
      </c>
      <c r="D1448" s="1">
        <v>44835</v>
      </c>
      <c r="E1448" t="s">
        <v>34</v>
      </c>
      <c r="F1448" t="s">
        <v>35</v>
      </c>
      <c r="G1448" t="s">
        <v>32</v>
      </c>
      <c r="H1448">
        <v>1077</v>
      </c>
      <c r="J1448">
        <v>0</v>
      </c>
      <c r="L1448">
        <v>1077</v>
      </c>
      <c r="N1448">
        <v>0</v>
      </c>
      <c r="P1448">
        <v>0</v>
      </c>
      <c r="R1448">
        <v>0</v>
      </c>
      <c r="T1448">
        <v>100539</v>
      </c>
      <c r="V1448">
        <v>289770</v>
      </c>
      <c r="X1448">
        <v>272995</v>
      </c>
      <c r="Z1448">
        <v>16775</v>
      </c>
    </row>
    <row r="1449" spans="2:26" hidden="1" x14ac:dyDescent="0.35">
      <c r="B1449" t="s">
        <v>72</v>
      </c>
      <c r="C1449" t="s">
        <v>73</v>
      </c>
      <c r="D1449" s="1">
        <v>44835</v>
      </c>
      <c r="E1449" t="s">
        <v>34</v>
      </c>
      <c r="F1449" t="s">
        <v>33</v>
      </c>
      <c r="G1449" t="s">
        <v>34</v>
      </c>
      <c r="H1449">
        <v>1077</v>
      </c>
      <c r="J1449">
        <v>0</v>
      </c>
      <c r="L1449">
        <v>1077</v>
      </c>
      <c r="N1449">
        <v>0</v>
      </c>
      <c r="P1449">
        <v>0</v>
      </c>
      <c r="R1449">
        <v>0</v>
      </c>
      <c r="T1449">
        <v>100825</v>
      </c>
      <c r="V1449">
        <v>290430</v>
      </c>
      <c r="X1449">
        <v>273645</v>
      </c>
      <c r="Z1449">
        <v>16785</v>
      </c>
    </row>
    <row r="1450" spans="2:26" hidden="1" x14ac:dyDescent="0.35">
      <c r="B1450" t="s">
        <v>72</v>
      </c>
      <c r="C1450" t="s">
        <v>73</v>
      </c>
      <c r="D1450" s="1">
        <v>44866</v>
      </c>
      <c r="E1450" t="s">
        <v>34</v>
      </c>
      <c r="F1450" t="s">
        <v>35</v>
      </c>
      <c r="G1450" t="s">
        <v>32</v>
      </c>
      <c r="H1450">
        <v>1040</v>
      </c>
      <c r="J1450">
        <v>0</v>
      </c>
      <c r="L1450">
        <v>1040</v>
      </c>
      <c r="N1450">
        <v>0</v>
      </c>
      <c r="P1450">
        <v>0</v>
      </c>
      <c r="R1450">
        <v>0</v>
      </c>
      <c r="T1450">
        <v>100496</v>
      </c>
      <c r="V1450">
        <v>290550</v>
      </c>
      <c r="X1450">
        <v>273888</v>
      </c>
      <c r="Z1450">
        <v>16662</v>
      </c>
    </row>
    <row r="1451" spans="2:26" hidden="1" x14ac:dyDescent="0.35">
      <c r="B1451" t="s">
        <v>72</v>
      </c>
      <c r="C1451" t="s">
        <v>73</v>
      </c>
      <c r="D1451" s="1">
        <v>44866</v>
      </c>
      <c r="E1451" t="s">
        <v>34</v>
      </c>
      <c r="F1451" t="s">
        <v>33</v>
      </c>
      <c r="G1451" t="s">
        <v>34</v>
      </c>
      <c r="H1451">
        <v>1040</v>
      </c>
      <c r="J1451">
        <v>0</v>
      </c>
      <c r="L1451">
        <v>1040</v>
      </c>
      <c r="N1451">
        <v>0</v>
      </c>
      <c r="P1451">
        <v>0</v>
      </c>
      <c r="R1451">
        <v>0</v>
      </c>
      <c r="T1451">
        <v>100868</v>
      </c>
      <c r="V1451">
        <v>291227</v>
      </c>
      <c r="X1451">
        <v>274554</v>
      </c>
      <c r="Z1451">
        <v>16673</v>
      </c>
    </row>
    <row r="1452" spans="2:26" hidden="1" x14ac:dyDescent="0.35">
      <c r="B1452" t="s">
        <v>72</v>
      </c>
      <c r="C1452" t="s">
        <v>73</v>
      </c>
      <c r="D1452" s="1">
        <v>44896</v>
      </c>
      <c r="E1452" t="s">
        <v>34</v>
      </c>
      <c r="F1452" t="s">
        <v>35</v>
      </c>
      <c r="G1452" t="s">
        <v>32</v>
      </c>
      <c r="H1452">
        <v>1057</v>
      </c>
      <c r="J1452">
        <v>0</v>
      </c>
      <c r="L1452">
        <v>1057</v>
      </c>
      <c r="N1452">
        <v>0</v>
      </c>
      <c r="P1452">
        <v>0</v>
      </c>
      <c r="R1452">
        <v>0</v>
      </c>
      <c r="T1452">
        <v>100629</v>
      </c>
      <c r="V1452">
        <v>291341</v>
      </c>
      <c r="X1452">
        <v>274798</v>
      </c>
      <c r="Z1452">
        <v>16543</v>
      </c>
    </row>
    <row r="1453" spans="2:26" hidden="1" x14ac:dyDescent="0.35">
      <c r="B1453" t="s">
        <v>72</v>
      </c>
      <c r="C1453" t="s">
        <v>73</v>
      </c>
      <c r="D1453" s="1">
        <v>44896</v>
      </c>
      <c r="E1453" t="s">
        <v>34</v>
      </c>
      <c r="F1453" t="s">
        <v>33</v>
      </c>
      <c r="G1453" t="s">
        <v>34</v>
      </c>
      <c r="H1453">
        <v>1057</v>
      </c>
      <c r="J1453">
        <v>0</v>
      </c>
      <c r="L1453">
        <v>1057</v>
      </c>
      <c r="N1453">
        <v>0</v>
      </c>
      <c r="P1453">
        <v>0</v>
      </c>
      <c r="R1453">
        <v>0</v>
      </c>
      <c r="T1453">
        <v>101178</v>
      </c>
      <c r="V1453">
        <v>292727</v>
      </c>
      <c r="X1453">
        <v>276168</v>
      </c>
      <c r="Z1453">
        <v>16559</v>
      </c>
    </row>
    <row r="1454" spans="2:26" hidden="1" x14ac:dyDescent="0.35">
      <c r="B1454" t="s">
        <v>72</v>
      </c>
      <c r="C1454" t="s">
        <v>73</v>
      </c>
      <c r="D1454" s="1">
        <v>44927</v>
      </c>
      <c r="E1454" t="s">
        <v>34</v>
      </c>
      <c r="F1454" t="s">
        <v>35</v>
      </c>
      <c r="G1454" t="s">
        <v>32</v>
      </c>
      <c r="H1454">
        <v>1278</v>
      </c>
      <c r="J1454">
        <v>0</v>
      </c>
      <c r="L1454">
        <v>1278</v>
      </c>
      <c r="N1454">
        <v>0</v>
      </c>
      <c r="P1454">
        <v>0</v>
      </c>
      <c r="R1454">
        <v>0</v>
      </c>
      <c r="T1454">
        <v>100894</v>
      </c>
      <c r="V1454">
        <v>293179</v>
      </c>
      <c r="X1454">
        <v>276632</v>
      </c>
      <c r="Z1454">
        <v>16547</v>
      </c>
    </row>
    <row r="1455" spans="2:26" hidden="1" x14ac:dyDescent="0.35">
      <c r="B1455" t="s">
        <v>72</v>
      </c>
      <c r="C1455" t="s">
        <v>73</v>
      </c>
      <c r="D1455" s="1">
        <v>44927</v>
      </c>
      <c r="E1455" t="s">
        <v>34</v>
      </c>
      <c r="F1455" t="s">
        <v>33</v>
      </c>
      <c r="G1455" t="s">
        <v>34</v>
      </c>
      <c r="H1455">
        <v>1278</v>
      </c>
      <c r="J1455">
        <v>0</v>
      </c>
      <c r="L1455">
        <v>1278</v>
      </c>
      <c r="N1455">
        <v>0</v>
      </c>
      <c r="P1455">
        <v>0</v>
      </c>
      <c r="R1455">
        <v>0</v>
      </c>
      <c r="T1455">
        <v>101184</v>
      </c>
      <c r="V1455">
        <v>293970</v>
      </c>
      <c r="X1455">
        <v>277407</v>
      </c>
      <c r="Z1455">
        <v>16563</v>
      </c>
    </row>
    <row r="1456" spans="2:26" hidden="1" x14ac:dyDescent="0.35">
      <c r="B1456" t="s">
        <v>72</v>
      </c>
      <c r="C1456" t="s">
        <v>73</v>
      </c>
      <c r="D1456" s="1">
        <v>44958</v>
      </c>
      <c r="E1456" t="s">
        <v>34</v>
      </c>
      <c r="F1456" t="s">
        <v>35</v>
      </c>
      <c r="G1456" t="s">
        <v>32</v>
      </c>
      <c r="H1456">
        <v>918</v>
      </c>
      <c r="J1456">
        <v>0</v>
      </c>
      <c r="L1456">
        <v>918</v>
      </c>
      <c r="N1456">
        <v>0</v>
      </c>
      <c r="P1456">
        <v>0</v>
      </c>
      <c r="R1456">
        <v>0</v>
      </c>
      <c r="T1456">
        <v>100765</v>
      </c>
      <c r="V1456">
        <v>293526</v>
      </c>
      <c r="X1456">
        <v>277042</v>
      </c>
      <c r="Z1456">
        <v>16484</v>
      </c>
    </row>
    <row r="1457" spans="2:26" hidden="1" x14ac:dyDescent="0.35">
      <c r="B1457" t="s">
        <v>72</v>
      </c>
      <c r="C1457" t="s">
        <v>73</v>
      </c>
      <c r="D1457" s="1">
        <v>44958</v>
      </c>
      <c r="E1457" t="s">
        <v>34</v>
      </c>
      <c r="F1457" t="s">
        <v>33</v>
      </c>
      <c r="G1457" t="s">
        <v>34</v>
      </c>
      <c r="H1457">
        <v>918</v>
      </c>
      <c r="J1457">
        <v>0</v>
      </c>
      <c r="L1457">
        <v>918</v>
      </c>
      <c r="N1457">
        <v>0</v>
      </c>
      <c r="P1457">
        <v>0</v>
      </c>
      <c r="R1457">
        <v>0</v>
      </c>
      <c r="T1457">
        <v>101477</v>
      </c>
      <c r="V1457">
        <v>295152</v>
      </c>
      <c r="X1457">
        <v>278637</v>
      </c>
      <c r="Z1457">
        <v>16515</v>
      </c>
    </row>
    <row r="1458" spans="2:26" hidden="1" x14ac:dyDescent="0.35">
      <c r="B1458" t="s">
        <v>72</v>
      </c>
      <c r="C1458" t="s">
        <v>73</v>
      </c>
      <c r="D1458" s="1">
        <v>44986</v>
      </c>
      <c r="E1458" t="s">
        <v>34</v>
      </c>
      <c r="F1458" t="s">
        <v>35</v>
      </c>
      <c r="G1458" t="s">
        <v>32</v>
      </c>
      <c r="H1458">
        <v>1124</v>
      </c>
      <c r="J1458">
        <v>0</v>
      </c>
      <c r="L1458">
        <v>1124</v>
      </c>
      <c r="N1458">
        <v>0</v>
      </c>
      <c r="P1458">
        <v>0</v>
      </c>
      <c r="R1458">
        <v>0</v>
      </c>
      <c r="T1458">
        <v>101188</v>
      </c>
      <c r="V1458">
        <v>295078</v>
      </c>
      <c r="X1458">
        <v>278836</v>
      </c>
      <c r="Z1458">
        <v>16242</v>
      </c>
    </row>
    <row r="1459" spans="2:26" hidden="1" x14ac:dyDescent="0.35">
      <c r="B1459" t="s">
        <v>72</v>
      </c>
      <c r="C1459" t="s">
        <v>73</v>
      </c>
      <c r="D1459" s="1">
        <v>44986</v>
      </c>
      <c r="E1459" t="s">
        <v>34</v>
      </c>
      <c r="F1459" t="s">
        <v>33</v>
      </c>
      <c r="G1459" t="s">
        <v>34</v>
      </c>
      <c r="H1459">
        <v>1124</v>
      </c>
      <c r="J1459">
        <v>0</v>
      </c>
      <c r="L1459">
        <v>1124</v>
      </c>
      <c r="N1459">
        <v>0</v>
      </c>
      <c r="P1459">
        <v>0</v>
      </c>
      <c r="R1459">
        <v>0</v>
      </c>
      <c r="T1459">
        <v>101791</v>
      </c>
      <c r="V1459">
        <v>296412</v>
      </c>
      <c r="X1459">
        <v>280143</v>
      </c>
      <c r="Z1459">
        <v>16269</v>
      </c>
    </row>
    <row r="1460" spans="2:26" hidden="1" x14ac:dyDescent="0.35">
      <c r="B1460" t="s">
        <v>72</v>
      </c>
      <c r="C1460" t="s">
        <v>73</v>
      </c>
      <c r="D1460" s="1">
        <v>45017</v>
      </c>
      <c r="E1460" t="s">
        <v>34</v>
      </c>
      <c r="F1460" t="s">
        <v>35</v>
      </c>
      <c r="G1460" t="s">
        <v>32</v>
      </c>
      <c r="H1460">
        <v>860</v>
      </c>
      <c r="J1460">
        <v>0</v>
      </c>
      <c r="L1460">
        <v>860</v>
      </c>
      <c r="N1460">
        <v>0</v>
      </c>
      <c r="P1460">
        <v>0</v>
      </c>
      <c r="R1460">
        <v>0</v>
      </c>
      <c r="T1460">
        <v>101478</v>
      </c>
      <c r="V1460">
        <v>296714</v>
      </c>
      <c r="X1460">
        <v>280710</v>
      </c>
      <c r="Z1460">
        <v>16004</v>
      </c>
    </row>
    <row r="1461" spans="2:26" hidden="1" x14ac:dyDescent="0.35">
      <c r="B1461" t="s">
        <v>72</v>
      </c>
      <c r="C1461" t="s">
        <v>73</v>
      </c>
      <c r="D1461" s="1">
        <v>45017</v>
      </c>
      <c r="E1461" t="s">
        <v>34</v>
      </c>
      <c r="F1461" t="s">
        <v>33</v>
      </c>
      <c r="G1461" t="s">
        <v>34</v>
      </c>
      <c r="H1461">
        <v>860</v>
      </c>
      <c r="J1461">
        <v>0</v>
      </c>
      <c r="L1461">
        <v>860</v>
      </c>
      <c r="N1461">
        <v>0</v>
      </c>
      <c r="P1461">
        <v>0</v>
      </c>
      <c r="R1461">
        <v>0</v>
      </c>
      <c r="T1461">
        <v>101861</v>
      </c>
      <c r="V1461">
        <v>297053</v>
      </c>
      <c r="X1461">
        <v>281048</v>
      </c>
      <c r="Z1461">
        <v>16005</v>
      </c>
    </row>
    <row r="1462" spans="2:26" hidden="1" x14ac:dyDescent="0.35">
      <c r="B1462" t="s">
        <v>72</v>
      </c>
      <c r="C1462" t="s">
        <v>73</v>
      </c>
      <c r="D1462" s="1">
        <v>45047</v>
      </c>
      <c r="E1462" t="s">
        <v>34</v>
      </c>
      <c r="F1462" t="s">
        <v>35</v>
      </c>
      <c r="G1462" t="s">
        <v>32</v>
      </c>
      <c r="H1462">
        <v>1050</v>
      </c>
      <c r="J1462">
        <v>0</v>
      </c>
      <c r="L1462">
        <v>1050</v>
      </c>
      <c r="N1462">
        <v>0</v>
      </c>
      <c r="P1462">
        <v>0</v>
      </c>
      <c r="R1462">
        <v>0</v>
      </c>
      <c r="T1462">
        <v>101499</v>
      </c>
      <c r="V1462">
        <v>296827</v>
      </c>
      <c r="X1462">
        <v>280846</v>
      </c>
      <c r="Z1462">
        <v>15981</v>
      </c>
    </row>
    <row r="1463" spans="2:26" hidden="1" x14ac:dyDescent="0.35">
      <c r="B1463" t="s">
        <v>72</v>
      </c>
      <c r="C1463" t="s">
        <v>73</v>
      </c>
      <c r="D1463" s="1">
        <v>45047</v>
      </c>
      <c r="E1463" t="s">
        <v>34</v>
      </c>
      <c r="F1463" t="s">
        <v>33</v>
      </c>
      <c r="G1463" t="s">
        <v>34</v>
      </c>
      <c r="H1463">
        <v>1050</v>
      </c>
      <c r="J1463">
        <v>0</v>
      </c>
      <c r="L1463">
        <v>1050</v>
      </c>
      <c r="N1463">
        <v>0</v>
      </c>
      <c r="P1463">
        <v>0</v>
      </c>
      <c r="R1463">
        <v>0</v>
      </c>
      <c r="T1463">
        <v>101870</v>
      </c>
      <c r="V1463">
        <v>297395</v>
      </c>
      <c r="X1463">
        <v>281409</v>
      </c>
      <c r="Z1463">
        <v>15986</v>
      </c>
    </row>
    <row r="1464" spans="2:26" hidden="1" x14ac:dyDescent="0.35">
      <c r="B1464" t="s">
        <v>72</v>
      </c>
      <c r="C1464" t="s">
        <v>73</v>
      </c>
      <c r="D1464" s="1">
        <v>45078</v>
      </c>
      <c r="E1464" t="s">
        <v>34</v>
      </c>
      <c r="F1464" t="s">
        <v>35</v>
      </c>
      <c r="G1464" t="s">
        <v>32</v>
      </c>
      <c r="H1464">
        <v>1135</v>
      </c>
      <c r="J1464">
        <v>0</v>
      </c>
      <c r="L1464">
        <v>1135</v>
      </c>
      <c r="N1464">
        <v>0</v>
      </c>
      <c r="P1464">
        <v>0</v>
      </c>
      <c r="R1464">
        <v>0</v>
      </c>
      <c r="T1464">
        <v>100473</v>
      </c>
      <c r="V1464">
        <v>293918</v>
      </c>
      <c r="X1464">
        <v>277790</v>
      </c>
      <c r="Z1464">
        <v>16128</v>
      </c>
    </row>
    <row r="1465" spans="2:26" hidden="1" x14ac:dyDescent="0.35">
      <c r="B1465" t="s">
        <v>72</v>
      </c>
      <c r="C1465" t="s">
        <v>73</v>
      </c>
      <c r="D1465" s="1">
        <v>45078</v>
      </c>
      <c r="E1465" t="s">
        <v>34</v>
      </c>
      <c r="F1465" t="s">
        <v>33</v>
      </c>
      <c r="G1465" t="s">
        <v>34</v>
      </c>
      <c r="H1465">
        <v>1135</v>
      </c>
      <c r="J1465">
        <v>0</v>
      </c>
      <c r="L1465">
        <v>1135</v>
      </c>
      <c r="N1465">
        <v>0</v>
      </c>
      <c r="P1465">
        <v>0</v>
      </c>
      <c r="R1465">
        <v>0</v>
      </c>
      <c r="T1465">
        <v>101030</v>
      </c>
      <c r="V1465">
        <v>295185</v>
      </c>
      <c r="X1465">
        <v>279024</v>
      </c>
      <c r="Z1465">
        <v>16161</v>
      </c>
    </row>
    <row r="1466" spans="2:26" hidden="1" x14ac:dyDescent="0.35">
      <c r="B1466" t="s">
        <v>72</v>
      </c>
      <c r="C1466" t="s">
        <v>73</v>
      </c>
      <c r="D1466" s="1">
        <v>45108</v>
      </c>
      <c r="E1466" t="s">
        <v>34</v>
      </c>
      <c r="F1466" t="s">
        <v>35</v>
      </c>
      <c r="G1466" t="s">
        <v>32</v>
      </c>
      <c r="H1466">
        <v>1362</v>
      </c>
      <c r="J1466">
        <v>0</v>
      </c>
      <c r="L1466">
        <v>1362</v>
      </c>
      <c r="N1466">
        <v>0</v>
      </c>
      <c r="P1466">
        <v>0</v>
      </c>
      <c r="R1466">
        <v>0</v>
      </c>
      <c r="T1466">
        <v>98639</v>
      </c>
      <c r="V1466">
        <v>289252</v>
      </c>
      <c r="X1466">
        <v>273250</v>
      </c>
      <c r="Z1466">
        <v>16002</v>
      </c>
    </row>
    <row r="1467" spans="2:26" hidden="1" x14ac:dyDescent="0.35">
      <c r="B1467" t="s">
        <v>72</v>
      </c>
      <c r="C1467" t="s">
        <v>73</v>
      </c>
      <c r="D1467" s="1">
        <v>45108</v>
      </c>
      <c r="E1467" t="s">
        <v>34</v>
      </c>
      <c r="F1467" t="s">
        <v>33</v>
      </c>
      <c r="G1467" t="s">
        <v>34</v>
      </c>
      <c r="H1467">
        <v>1362</v>
      </c>
      <c r="J1467">
        <v>0</v>
      </c>
      <c r="L1467">
        <v>1362</v>
      </c>
      <c r="N1467">
        <v>0</v>
      </c>
      <c r="P1467">
        <v>0</v>
      </c>
      <c r="R1467">
        <v>0</v>
      </c>
      <c r="T1467">
        <v>100451</v>
      </c>
      <c r="V1467">
        <v>292976</v>
      </c>
      <c r="X1467">
        <v>276833</v>
      </c>
      <c r="Z1467">
        <v>16143</v>
      </c>
    </row>
    <row r="1468" spans="2:26" hidden="1" x14ac:dyDescent="0.35">
      <c r="B1468" t="s">
        <v>72</v>
      </c>
      <c r="C1468" t="s">
        <v>73</v>
      </c>
      <c r="D1468" s="1">
        <v>45139</v>
      </c>
      <c r="E1468" t="s">
        <v>34</v>
      </c>
      <c r="F1468" t="s">
        <v>35</v>
      </c>
      <c r="G1468" t="s">
        <v>32</v>
      </c>
      <c r="H1468">
        <v>1294</v>
      </c>
      <c r="J1468">
        <v>0</v>
      </c>
      <c r="L1468">
        <v>1294</v>
      </c>
      <c r="N1468">
        <v>0</v>
      </c>
      <c r="P1468">
        <v>0</v>
      </c>
      <c r="R1468">
        <v>0</v>
      </c>
      <c r="T1468">
        <v>95363</v>
      </c>
      <c r="V1468">
        <v>281144</v>
      </c>
      <c r="X1468">
        <v>265621</v>
      </c>
      <c r="Z1468">
        <v>15523</v>
      </c>
    </row>
    <row r="1469" spans="2:26" hidden="1" x14ac:dyDescent="0.35">
      <c r="B1469" t="s">
        <v>72</v>
      </c>
      <c r="C1469" t="s">
        <v>73</v>
      </c>
      <c r="D1469" s="1">
        <v>45139</v>
      </c>
      <c r="E1469" t="s">
        <v>34</v>
      </c>
      <c r="F1469" t="s">
        <v>33</v>
      </c>
      <c r="G1469" t="s">
        <v>34</v>
      </c>
      <c r="H1469">
        <v>1294</v>
      </c>
      <c r="J1469">
        <v>0</v>
      </c>
      <c r="L1469">
        <v>1294</v>
      </c>
      <c r="N1469">
        <v>0</v>
      </c>
      <c r="P1469">
        <v>0</v>
      </c>
      <c r="R1469">
        <v>0</v>
      </c>
      <c r="T1469">
        <v>102115</v>
      </c>
      <c r="V1469">
        <v>290845</v>
      </c>
      <c r="X1469">
        <v>274300</v>
      </c>
      <c r="Z1469">
        <v>16545</v>
      </c>
    </row>
    <row r="1470" spans="2:26" hidden="1" x14ac:dyDescent="0.35">
      <c r="B1470" t="s">
        <v>72</v>
      </c>
      <c r="C1470" t="s">
        <v>73</v>
      </c>
      <c r="D1470" s="1">
        <v>45170</v>
      </c>
      <c r="E1470" t="s">
        <v>34</v>
      </c>
      <c r="F1470" t="s">
        <v>35</v>
      </c>
      <c r="G1470" t="s">
        <v>32</v>
      </c>
      <c r="H1470">
        <v>978</v>
      </c>
      <c r="J1470">
        <v>0</v>
      </c>
      <c r="L1470">
        <v>978</v>
      </c>
      <c r="N1470">
        <v>0</v>
      </c>
      <c r="P1470">
        <v>0</v>
      </c>
      <c r="R1470">
        <v>0</v>
      </c>
      <c r="T1470">
        <v>101578</v>
      </c>
      <c r="V1470">
        <v>285360</v>
      </c>
      <c r="X1470">
        <v>268739</v>
      </c>
      <c r="Z1470">
        <v>16621</v>
      </c>
    </row>
    <row r="1471" spans="2:26" hidden="1" x14ac:dyDescent="0.35">
      <c r="B1471" t="s">
        <v>72</v>
      </c>
      <c r="C1471" t="s">
        <v>73</v>
      </c>
      <c r="D1471" s="1">
        <v>45170</v>
      </c>
      <c r="E1471" t="s">
        <v>34</v>
      </c>
      <c r="F1471" t="s">
        <v>33</v>
      </c>
      <c r="G1471" t="s">
        <v>34</v>
      </c>
      <c r="H1471">
        <v>978</v>
      </c>
      <c r="J1471">
        <v>0</v>
      </c>
      <c r="L1471">
        <v>978</v>
      </c>
      <c r="N1471">
        <v>0</v>
      </c>
      <c r="P1471">
        <v>0</v>
      </c>
      <c r="R1471">
        <v>0</v>
      </c>
      <c r="T1471">
        <v>102048</v>
      </c>
      <c r="V1471">
        <v>286831</v>
      </c>
      <c r="X1471">
        <v>270174</v>
      </c>
      <c r="Z1471">
        <v>16657</v>
      </c>
    </row>
    <row r="1472" spans="2:26" hidden="1" x14ac:dyDescent="0.35">
      <c r="B1472" t="s">
        <v>72</v>
      </c>
      <c r="C1472" t="s">
        <v>73</v>
      </c>
      <c r="D1472" s="1">
        <v>45200</v>
      </c>
      <c r="E1472" t="s">
        <v>34</v>
      </c>
      <c r="F1472" t="s">
        <v>35</v>
      </c>
      <c r="G1472" t="s">
        <v>32</v>
      </c>
      <c r="H1472">
        <v>965</v>
      </c>
      <c r="J1472">
        <v>0</v>
      </c>
      <c r="L1472">
        <v>965</v>
      </c>
      <c r="N1472">
        <v>0</v>
      </c>
      <c r="P1472">
        <v>0</v>
      </c>
      <c r="R1472">
        <v>0</v>
      </c>
      <c r="T1472">
        <v>101237</v>
      </c>
      <c r="V1472">
        <v>283612</v>
      </c>
      <c r="X1472">
        <v>266855</v>
      </c>
      <c r="Z1472">
        <v>16757</v>
      </c>
    </row>
    <row r="1473" spans="2:26" hidden="1" x14ac:dyDescent="0.35">
      <c r="B1473" t="s">
        <v>72</v>
      </c>
      <c r="C1473" t="s">
        <v>73</v>
      </c>
      <c r="D1473" s="1">
        <v>45200</v>
      </c>
      <c r="E1473" t="s">
        <v>34</v>
      </c>
      <c r="F1473" t="s">
        <v>33</v>
      </c>
      <c r="G1473" t="s">
        <v>34</v>
      </c>
      <c r="H1473">
        <v>965</v>
      </c>
      <c r="J1473">
        <v>0</v>
      </c>
      <c r="L1473">
        <v>965</v>
      </c>
      <c r="N1473">
        <v>0</v>
      </c>
      <c r="P1473">
        <v>0</v>
      </c>
      <c r="R1473">
        <v>0</v>
      </c>
      <c r="T1473">
        <v>101744</v>
      </c>
      <c r="V1473">
        <v>285518</v>
      </c>
      <c r="X1473">
        <v>268724</v>
      </c>
      <c r="Z1473">
        <v>16794</v>
      </c>
    </row>
    <row r="1474" spans="2:26" hidden="1" x14ac:dyDescent="0.35">
      <c r="B1474" t="s">
        <v>72</v>
      </c>
      <c r="C1474" t="s">
        <v>73</v>
      </c>
      <c r="D1474" s="1">
        <v>45231</v>
      </c>
      <c r="E1474" t="s">
        <v>34</v>
      </c>
      <c r="F1474" t="s">
        <v>35</v>
      </c>
      <c r="G1474" t="s">
        <v>32</v>
      </c>
      <c r="H1474">
        <v>994</v>
      </c>
      <c r="J1474">
        <v>0</v>
      </c>
      <c r="L1474">
        <v>994</v>
      </c>
      <c r="N1474">
        <v>0</v>
      </c>
      <c r="P1474">
        <v>0</v>
      </c>
      <c r="R1474">
        <v>0</v>
      </c>
      <c r="T1474">
        <v>99968</v>
      </c>
      <c r="V1474">
        <v>276505</v>
      </c>
      <c r="X1474">
        <v>259764</v>
      </c>
      <c r="Z1474">
        <v>16741</v>
      </c>
    </row>
    <row r="1475" spans="2:26" hidden="1" x14ac:dyDescent="0.35">
      <c r="B1475" t="s">
        <v>72</v>
      </c>
      <c r="C1475" t="s">
        <v>73</v>
      </c>
      <c r="D1475" s="1">
        <v>45231</v>
      </c>
      <c r="E1475" t="s">
        <v>34</v>
      </c>
      <c r="F1475" t="s">
        <v>33</v>
      </c>
      <c r="G1475" t="s">
        <v>34</v>
      </c>
      <c r="H1475">
        <v>994</v>
      </c>
      <c r="J1475">
        <v>0</v>
      </c>
      <c r="L1475">
        <v>994</v>
      </c>
      <c r="N1475">
        <v>0</v>
      </c>
      <c r="P1475">
        <v>0</v>
      </c>
      <c r="R1475">
        <v>0</v>
      </c>
      <c r="T1475">
        <v>101419</v>
      </c>
      <c r="V1475">
        <v>281192</v>
      </c>
      <c r="X1475">
        <v>264317</v>
      </c>
      <c r="Z1475">
        <v>16875</v>
      </c>
    </row>
    <row r="1476" spans="2:26" hidden="1" x14ac:dyDescent="0.35">
      <c r="B1476" t="s">
        <v>72</v>
      </c>
      <c r="C1476" t="s">
        <v>73</v>
      </c>
      <c r="D1476" s="1">
        <v>45261</v>
      </c>
      <c r="E1476" t="s">
        <v>34</v>
      </c>
      <c r="F1476" t="s">
        <v>35</v>
      </c>
      <c r="G1476" t="s">
        <v>32</v>
      </c>
      <c r="H1476">
        <v>1025</v>
      </c>
      <c r="J1476">
        <v>0</v>
      </c>
      <c r="L1476">
        <v>1025</v>
      </c>
      <c r="N1476">
        <v>0</v>
      </c>
      <c r="P1476">
        <v>0</v>
      </c>
      <c r="R1476">
        <v>0</v>
      </c>
      <c r="T1476">
        <v>100394</v>
      </c>
      <c r="V1476">
        <v>274863</v>
      </c>
      <c r="X1476">
        <v>257878</v>
      </c>
      <c r="Z1476">
        <v>16985</v>
      </c>
    </row>
    <row r="1477" spans="2:26" hidden="1" x14ac:dyDescent="0.35">
      <c r="B1477" t="s">
        <v>72</v>
      </c>
      <c r="C1477" t="s">
        <v>73</v>
      </c>
      <c r="D1477" s="1">
        <v>45261</v>
      </c>
      <c r="E1477" t="s">
        <v>34</v>
      </c>
      <c r="F1477" t="s">
        <v>33</v>
      </c>
      <c r="G1477" t="s">
        <v>34</v>
      </c>
      <c r="H1477">
        <v>1025</v>
      </c>
      <c r="J1477">
        <v>0</v>
      </c>
      <c r="L1477">
        <v>1025</v>
      </c>
      <c r="N1477">
        <v>0</v>
      </c>
      <c r="P1477">
        <v>0</v>
      </c>
      <c r="R1477">
        <v>0</v>
      </c>
      <c r="T1477">
        <v>101136</v>
      </c>
      <c r="V1477">
        <v>277511</v>
      </c>
      <c r="X1477">
        <v>260487</v>
      </c>
      <c r="Z1477">
        <v>17024</v>
      </c>
    </row>
    <row r="1478" spans="2:26" hidden="1" x14ac:dyDescent="0.35">
      <c r="B1478" t="s">
        <v>72</v>
      </c>
      <c r="C1478" t="s">
        <v>73</v>
      </c>
      <c r="D1478" s="1">
        <v>45292</v>
      </c>
      <c r="E1478" t="s">
        <v>34</v>
      </c>
      <c r="F1478" t="s">
        <v>35</v>
      </c>
      <c r="G1478" t="s">
        <v>32</v>
      </c>
      <c r="H1478">
        <v>1412</v>
      </c>
      <c r="J1478">
        <v>0</v>
      </c>
      <c r="L1478">
        <v>1412</v>
      </c>
      <c r="N1478">
        <v>0</v>
      </c>
      <c r="P1478">
        <v>0</v>
      </c>
      <c r="R1478">
        <v>0</v>
      </c>
      <c r="T1478">
        <v>100143</v>
      </c>
      <c r="V1478">
        <v>272591</v>
      </c>
      <c r="X1478">
        <v>255483</v>
      </c>
      <c r="Z1478">
        <v>17108</v>
      </c>
    </row>
    <row r="1479" spans="2:26" hidden="1" x14ac:dyDescent="0.35">
      <c r="B1479" t="s">
        <v>72</v>
      </c>
      <c r="C1479" t="s">
        <v>73</v>
      </c>
      <c r="D1479" s="1">
        <v>45292</v>
      </c>
      <c r="E1479" t="s">
        <v>34</v>
      </c>
      <c r="F1479" t="s">
        <v>33</v>
      </c>
      <c r="G1479" t="s">
        <v>34</v>
      </c>
      <c r="H1479">
        <v>1412</v>
      </c>
      <c r="J1479">
        <v>0</v>
      </c>
      <c r="L1479">
        <v>1412</v>
      </c>
      <c r="N1479">
        <v>0</v>
      </c>
      <c r="P1479">
        <v>0</v>
      </c>
      <c r="R1479">
        <v>0</v>
      </c>
      <c r="T1479">
        <v>101616</v>
      </c>
      <c r="V1479">
        <v>276959</v>
      </c>
      <c r="X1479">
        <v>259774</v>
      </c>
      <c r="Z1479">
        <v>17185</v>
      </c>
    </row>
    <row r="1480" spans="2:26" hidden="1" x14ac:dyDescent="0.35">
      <c r="B1480" t="s">
        <v>72</v>
      </c>
      <c r="C1480" t="s">
        <v>73</v>
      </c>
      <c r="D1480" s="1">
        <v>45323</v>
      </c>
      <c r="E1480" t="s">
        <v>34</v>
      </c>
      <c r="F1480" t="s">
        <v>35</v>
      </c>
      <c r="G1480" t="s">
        <v>32</v>
      </c>
      <c r="H1480">
        <v>1050</v>
      </c>
      <c r="J1480">
        <v>0</v>
      </c>
      <c r="L1480">
        <v>1050</v>
      </c>
      <c r="N1480">
        <v>0</v>
      </c>
      <c r="P1480">
        <v>0</v>
      </c>
      <c r="R1480">
        <v>0</v>
      </c>
      <c r="T1480">
        <v>92276</v>
      </c>
      <c r="V1480">
        <v>266235</v>
      </c>
      <c r="X1480">
        <v>250288</v>
      </c>
      <c r="Z1480">
        <v>15947</v>
      </c>
    </row>
    <row r="1481" spans="2:26" hidden="1" x14ac:dyDescent="0.35">
      <c r="B1481" t="s">
        <v>72</v>
      </c>
      <c r="C1481" t="s">
        <v>73</v>
      </c>
      <c r="D1481" s="1">
        <v>45323</v>
      </c>
      <c r="E1481" t="s">
        <v>34</v>
      </c>
      <c r="F1481" t="s">
        <v>33</v>
      </c>
      <c r="G1481" t="s">
        <v>34</v>
      </c>
      <c r="H1481">
        <v>1050</v>
      </c>
      <c r="J1481">
        <v>0</v>
      </c>
      <c r="L1481">
        <v>1050</v>
      </c>
      <c r="N1481">
        <v>0</v>
      </c>
      <c r="P1481">
        <v>0</v>
      </c>
      <c r="R1481">
        <v>0</v>
      </c>
      <c r="T1481">
        <v>93454</v>
      </c>
      <c r="V1481">
        <v>269060</v>
      </c>
      <c r="X1481">
        <v>252976</v>
      </c>
      <c r="Z1481">
        <v>16084</v>
      </c>
    </row>
    <row r="1482" spans="2:26" hidden="1" x14ac:dyDescent="0.35">
      <c r="B1482" t="s">
        <v>72</v>
      </c>
      <c r="C1482" t="s">
        <v>73</v>
      </c>
      <c r="D1482" s="1">
        <v>45352</v>
      </c>
      <c r="E1482" t="s">
        <v>34</v>
      </c>
      <c r="F1482" t="s">
        <v>35</v>
      </c>
      <c r="G1482" t="s">
        <v>32</v>
      </c>
      <c r="H1482">
        <v>1163</v>
      </c>
      <c r="J1482">
        <v>0</v>
      </c>
      <c r="L1482">
        <v>1163</v>
      </c>
      <c r="N1482">
        <v>0</v>
      </c>
      <c r="P1482">
        <v>0</v>
      </c>
      <c r="R1482">
        <v>0</v>
      </c>
      <c r="T1482">
        <v>92702</v>
      </c>
      <c r="V1482">
        <v>264986</v>
      </c>
      <c r="X1482">
        <v>248679</v>
      </c>
      <c r="Z1482">
        <v>16307</v>
      </c>
    </row>
    <row r="1483" spans="2:26" hidden="1" x14ac:dyDescent="0.35">
      <c r="B1483" t="s">
        <v>75</v>
      </c>
      <c r="C1483" t="s">
        <v>76</v>
      </c>
      <c r="D1483" s="1">
        <v>41518</v>
      </c>
      <c r="E1483" t="s">
        <v>32</v>
      </c>
      <c r="F1483" t="s">
        <v>33</v>
      </c>
      <c r="G1483" t="s">
        <v>34</v>
      </c>
      <c r="V1483">
        <v>3695306</v>
      </c>
    </row>
    <row r="1484" spans="2:26" hidden="1" x14ac:dyDescent="0.35">
      <c r="B1484" t="s">
        <v>75</v>
      </c>
      <c r="C1484" t="s">
        <v>76</v>
      </c>
      <c r="D1484" s="1">
        <v>42887</v>
      </c>
      <c r="E1484" t="s">
        <v>32</v>
      </c>
      <c r="F1484" t="s">
        <v>35</v>
      </c>
      <c r="G1484" t="s">
        <v>32</v>
      </c>
      <c r="H1484">
        <v>280705</v>
      </c>
      <c r="I1484" t="s">
        <v>77</v>
      </c>
      <c r="J1484">
        <v>0</v>
      </c>
      <c r="L1484">
        <v>280705</v>
      </c>
      <c r="M1484" t="s">
        <v>78</v>
      </c>
      <c r="N1484">
        <v>171706</v>
      </c>
      <c r="O1484" t="s">
        <v>79</v>
      </c>
      <c r="P1484">
        <v>16654</v>
      </c>
      <c r="R1484">
        <v>188360</v>
      </c>
      <c r="S1484" t="s">
        <v>79</v>
      </c>
      <c r="T1484">
        <v>2592522</v>
      </c>
      <c r="V1484">
        <v>3874106</v>
      </c>
      <c r="X1484">
        <v>3678987</v>
      </c>
      <c r="Z1484">
        <v>195119</v>
      </c>
    </row>
    <row r="1485" spans="2:26" hidden="1" x14ac:dyDescent="0.35">
      <c r="B1485" t="s">
        <v>75</v>
      </c>
      <c r="C1485" t="s">
        <v>76</v>
      </c>
      <c r="D1485" s="1">
        <v>42887</v>
      </c>
      <c r="E1485" t="s">
        <v>32</v>
      </c>
      <c r="F1485" t="s">
        <v>33</v>
      </c>
      <c r="G1485" t="s">
        <v>34</v>
      </c>
      <c r="H1485">
        <v>280705</v>
      </c>
      <c r="I1485" t="s">
        <v>77</v>
      </c>
      <c r="J1485">
        <v>0</v>
      </c>
      <c r="L1485">
        <v>280705</v>
      </c>
      <c r="M1485" t="s">
        <v>78</v>
      </c>
      <c r="N1485">
        <v>171706</v>
      </c>
      <c r="O1485" t="s">
        <v>79</v>
      </c>
      <c r="P1485">
        <v>16654</v>
      </c>
      <c r="R1485">
        <v>188360</v>
      </c>
      <c r="S1485" t="s">
        <v>79</v>
      </c>
      <c r="T1485">
        <v>2592522</v>
      </c>
      <c r="V1485">
        <v>3874106</v>
      </c>
      <c r="X1485">
        <v>3678987</v>
      </c>
      <c r="Z1485">
        <v>195119</v>
      </c>
    </row>
    <row r="1486" spans="2:26" hidden="1" x14ac:dyDescent="0.35">
      <c r="B1486" t="s">
        <v>75</v>
      </c>
      <c r="C1486" t="s">
        <v>76</v>
      </c>
      <c r="D1486" s="1">
        <v>42917</v>
      </c>
      <c r="E1486" t="s">
        <v>32</v>
      </c>
      <c r="F1486" t="s">
        <v>35</v>
      </c>
      <c r="G1486" t="s">
        <v>32</v>
      </c>
      <c r="H1486">
        <v>286222</v>
      </c>
      <c r="I1486" t="s">
        <v>77</v>
      </c>
      <c r="J1486">
        <v>0</v>
      </c>
      <c r="L1486">
        <v>286222</v>
      </c>
      <c r="M1486" t="s">
        <v>78</v>
      </c>
      <c r="N1486">
        <v>129725</v>
      </c>
      <c r="O1486" t="s">
        <v>79</v>
      </c>
      <c r="P1486">
        <v>16752</v>
      </c>
      <c r="R1486">
        <v>146477</v>
      </c>
      <c r="S1486" t="s">
        <v>79</v>
      </c>
      <c r="T1486">
        <v>2596499</v>
      </c>
      <c r="V1486">
        <v>3882461</v>
      </c>
      <c r="X1486">
        <v>3686820</v>
      </c>
      <c r="Z1486">
        <v>195641</v>
      </c>
    </row>
    <row r="1487" spans="2:26" hidden="1" x14ac:dyDescent="0.35">
      <c r="B1487" t="s">
        <v>75</v>
      </c>
      <c r="C1487" t="s">
        <v>76</v>
      </c>
      <c r="D1487" s="1">
        <v>42917</v>
      </c>
      <c r="E1487" t="s">
        <v>32</v>
      </c>
      <c r="F1487" t="s">
        <v>33</v>
      </c>
      <c r="G1487" t="s">
        <v>34</v>
      </c>
      <c r="H1487">
        <v>286222</v>
      </c>
      <c r="I1487" t="s">
        <v>77</v>
      </c>
      <c r="J1487">
        <v>0</v>
      </c>
      <c r="L1487">
        <v>286222</v>
      </c>
      <c r="M1487" t="s">
        <v>78</v>
      </c>
      <c r="N1487">
        <v>129725</v>
      </c>
      <c r="O1487" t="s">
        <v>79</v>
      </c>
      <c r="P1487">
        <v>16752</v>
      </c>
      <c r="R1487">
        <v>146477</v>
      </c>
      <c r="S1487" t="s">
        <v>79</v>
      </c>
      <c r="T1487">
        <v>2596499</v>
      </c>
      <c r="V1487">
        <v>3882461</v>
      </c>
      <c r="X1487">
        <v>3686820</v>
      </c>
      <c r="Z1487">
        <v>195641</v>
      </c>
    </row>
    <row r="1488" spans="2:26" hidden="1" x14ac:dyDescent="0.35">
      <c r="B1488" t="s">
        <v>75</v>
      </c>
      <c r="C1488" t="s">
        <v>76</v>
      </c>
      <c r="D1488" s="1">
        <v>42948</v>
      </c>
      <c r="E1488" t="s">
        <v>32</v>
      </c>
      <c r="F1488" t="s">
        <v>35</v>
      </c>
      <c r="G1488" t="s">
        <v>32</v>
      </c>
      <c r="H1488">
        <v>311323</v>
      </c>
      <c r="I1488" t="s">
        <v>77</v>
      </c>
      <c r="J1488">
        <v>0</v>
      </c>
      <c r="L1488">
        <v>311323</v>
      </c>
      <c r="M1488" t="s">
        <v>78</v>
      </c>
      <c r="N1488">
        <v>150768</v>
      </c>
      <c r="O1488" t="s">
        <v>79</v>
      </c>
      <c r="P1488">
        <v>22554</v>
      </c>
      <c r="R1488">
        <v>173322</v>
      </c>
      <c r="S1488" t="s">
        <v>79</v>
      </c>
      <c r="T1488">
        <v>2567311</v>
      </c>
      <c r="V1488">
        <v>3843679</v>
      </c>
      <c r="X1488">
        <v>3646981</v>
      </c>
      <c r="Z1488">
        <v>196698</v>
      </c>
    </row>
    <row r="1489" spans="2:26" hidden="1" x14ac:dyDescent="0.35">
      <c r="B1489" t="s">
        <v>75</v>
      </c>
      <c r="C1489" t="s">
        <v>76</v>
      </c>
      <c r="D1489" s="1">
        <v>42948</v>
      </c>
      <c r="E1489" t="s">
        <v>32</v>
      </c>
      <c r="F1489" t="s">
        <v>33</v>
      </c>
      <c r="G1489" t="s">
        <v>34</v>
      </c>
      <c r="H1489">
        <v>311323</v>
      </c>
      <c r="I1489" t="s">
        <v>77</v>
      </c>
      <c r="J1489">
        <v>0</v>
      </c>
      <c r="L1489">
        <v>311323</v>
      </c>
      <c r="M1489" t="s">
        <v>78</v>
      </c>
      <c r="N1489">
        <v>150768</v>
      </c>
      <c r="O1489" t="s">
        <v>79</v>
      </c>
      <c r="P1489">
        <v>22554</v>
      </c>
      <c r="R1489">
        <v>173322</v>
      </c>
      <c r="S1489" t="s">
        <v>79</v>
      </c>
      <c r="T1489">
        <v>2567311</v>
      </c>
      <c r="V1489">
        <v>3843679</v>
      </c>
      <c r="X1489">
        <v>3646981</v>
      </c>
      <c r="Z1489">
        <v>196698</v>
      </c>
    </row>
    <row r="1490" spans="2:26" hidden="1" x14ac:dyDescent="0.35">
      <c r="B1490" t="s">
        <v>75</v>
      </c>
      <c r="C1490" t="s">
        <v>76</v>
      </c>
      <c r="D1490" s="1">
        <v>42979</v>
      </c>
      <c r="E1490" t="s">
        <v>32</v>
      </c>
      <c r="F1490" t="s">
        <v>35</v>
      </c>
      <c r="G1490" t="s">
        <v>32</v>
      </c>
      <c r="H1490">
        <v>344688</v>
      </c>
      <c r="I1490" t="s">
        <v>77</v>
      </c>
      <c r="J1490">
        <v>0</v>
      </c>
      <c r="L1490">
        <v>344688</v>
      </c>
      <c r="M1490" t="s">
        <v>78</v>
      </c>
      <c r="N1490">
        <v>106671</v>
      </c>
      <c r="O1490" t="s">
        <v>79</v>
      </c>
      <c r="P1490">
        <v>16052</v>
      </c>
      <c r="R1490">
        <v>122723</v>
      </c>
      <c r="S1490" t="s">
        <v>79</v>
      </c>
      <c r="T1490">
        <v>2544326</v>
      </c>
      <c r="V1490">
        <v>3806151</v>
      </c>
      <c r="X1490">
        <v>3607546</v>
      </c>
      <c r="Z1490">
        <v>198605</v>
      </c>
    </row>
    <row r="1491" spans="2:26" hidden="1" x14ac:dyDescent="0.35">
      <c r="B1491" t="s">
        <v>75</v>
      </c>
      <c r="C1491" t="s">
        <v>76</v>
      </c>
      <c r="D1491" s="1">
        <v>42979</v>
      </c>
      <c r="E1491" t="s">
        <v>32</v>
      </c>
      <c r="F1491" t="s">
        <v>33</v>
      </c>
      <c r="G1491" t="s">
        <v>34</v>
      </c>
      <c r="H1491">
        <v>344688</v>
      </c>
      <c r="I1491" t="s">
        <v>77</v>
      </c>
      <c r="J1491">
        <v>0</v>
      </c>
      <c r="L1491">
        <v>344688</v>
      </c>
      <c r="M1491" t="s">
        <v>78</v>
      </c>
      <c r="N1491">
        <v>106671</v>
      </c>
      <c r="O1491" t="s">
        <v>79</v>
      </c>
      <c r="P1491">
        <v>16052</v>
      </c>
      <c r="R1491">
        <v>122723</v>
      </c>
      <c r="S1491" t="s">
        <v>79</v>
      </c>
      <c r="T1491">
        <v>2544326</v>
      </c>
      <c r="V1491">
        <v>3806151</v>
      </c>
      <c r="X1491">
        <v>3607546</v>
      </c>
      <c r="Z1491">
        <v>198605</v>
      </c>
    </row>
    <row r="1492" spans="2:26" hidden="1" x14ac:dyDescent="0.35">
      <c r="B1492" t="s">
        <v>75</v>
      </c>
      <c r="C1492" t="s">
        <v>76</v>
      </c>
      <c r="D1492" s="1">
        <v>43009</v>
      </c>
      <c r="E1492" t="s">
        <v>32</v>
      </c>
      <c r="F1492" t="s">
        <v>35</v>
      </c>
      <c r="G1492" t="s">
        <v>32</v>
      </c>
      <c r="H1492">
        <v>315907</v>
      </c>
      <c r="I1492" t="s">
        <v>77</v>
      </c>
      <c r="J1492">
        <v>0</v>
      </c>
      <c r="L1492">
        <v>315907</v>
      </c>
      <c r="M1492" t="s">
        <v>78</v>
      </c>
      <c r="N1492">
        <v>123492</v>
      </c>
      <c r="O1492" t="s">
        <v>79</v>
      </c>
      <c r="P1492">
        <v>18747</v>
      </c>
      <c r="R1492">
        <v>142239</v>
      </c>
      <c r="S1492" t="s">
        <v>79</v>
      </c>
      <c r="T1492">
        <v>2565652</v>
      </c>
      <c r="V1492">
        <v>3839336</v>
      </c>
      <c r="X1492">
        <v>3644087</v>
      </c>
      <c r="Z1492">
        <v>195249</v>
      </c>
    </row>
    <row r="1493" spans="2:26" hidden="1" x14ac:dyDescent="0.35">
      <c r="B1493" t="s">
        <v>75</v>
      </c>
      <c r="C1493" t="s">
        <v>76</v>
      </c>
      <c r="D1493" s="1">
        <v>43009</v>
      </c>
      <c r="E1493" t="s">
        <v>32</v>
      </c>
      <c r="F1493" t="s">
        <v>33</v>
      </c>
      <c r="G1493" t="s">
        <v>34</v>
      </c>
      <c r="H1493">
        <v>315907</v>
      </c>
      <c r="I1493" t="s">
        <v>77</v>
      </c>
      <c r="J1493">
        <v>0</v>
      </c>
      <c r="L1493">
        <v>315907</v>
      </c>
      <c r="M1493" t="s">
        <v>78</v>
      </c>
      <c r="N1493">
        <v>123492</v>
      </c>
      <c r="O1493" t="s">
        <v>79</v>
      </c>
      <c r="P1493">
        <v>18747</v>
      </c>
      <c r="R1493">
        <v>142239</v>
      </c>
      <c r="S1493" t="s">
        <v>79</v>
      </c>
      <c r="T1493">
        <v>2565652</v>
      </c>
      <c r="V1493">
        <v>3839336</v>
      </c>
      <c r="X1493">
        <v>3644087</v>
      </c>
      <c r="Z1493">
        <v>195249</v>
      </c>
    </row>
    <row r="1494" spans="2:26" hidden="1" x14ac:dyDescent="0.35">
      <c r="B1494" t="s">
        <v>75</v>
      </c>
      <c r="C1494" t="s">
        <v>76</v>
      </c>
      <c r="D1494" s="1">
        <v>43040</v>
      </c>
      <c r="E1494" t="s">
        <v>32</v>
      </c>
      <c r="F1494" t="s">
        <v>35</v>
      </c>
      <c r="G1494" t="s">
        <v>32</v>
      </c>
      <c r="H1494">
        <v>248287</v>
      </c>
      <c r="I1494" t="s">
        <v>77</v>
      </c>
      <c r="J1494">
        <v>0</v>
      </c>
      <c r="L1494">
        <v>248287</v>
      </c>
      <c r="M1494" t="s">
        <v>78</v>
      </c>
      <c r="N1494">
        <v>137235</v>
      </c>
      <c r="O1494" t="s">
        <v>79</v>
      </c>
      <c r="P1494">
        <v>23557</v>
      </c>
      <c r="R1494">
        <v>160792</v>
      </c>
      <c r="S1494" t="s">
        <v>79</v>
      </c>
      <c r="T1494">
        <v>2548960</v>
      </c>
      <c r="V1494">
        <v>3810911</v>
      </c>
      <c r="X1494">
        <v>3610069</v>
      </c>
      <c r="Z1494">
        <v>200842</v>
      </c>
    </row>
    <row r="1495" spans="2:26" hidden="1" x14ac:dyDescent="0.35">
      <c r="B1495" t="s">
        <v>75</v>
      </c>
      <c r="C1495" t="s">
        <v>76</v>
      </c>
      <c r="D1495" s="1">
        <v>43040</v>
      </c>
      <c r="E1495" t="s">
        <v>32</v>
      </c>
      <c r="F1495" t="s">
        <v>33</v>
      </c>
      <c r="G1495" t="s">
        <v>34</v>
      </c>
      <c r="H1495">
        <v>248287</v>
      </c>
      <c r="I1495" t="s">
        <v>77</v>
      </c>
      <c r="J1495">
        <v>0</v>
      </c>
      <c r="L1495">
        <v>248287</v>
      </c>
      <c r="M1495" t="s">
        <v>78</v>
      </c>
      <c r="N1495">
        <v>137235</v>
      </c>
      <c r="O1495" t="s">
        <v>79</v>
      </c>
      <c r="P1495">
        <v>23557</v>
      </c>
      <c r="R1495">
        <v>160792</v>
      </c>
      <c r="S1495" t="s">
        <v>79</v>
      </c>
      <c r="T1495">
        <v>2548960</v>
      </c>
      <c r="V1495">
        <v>3810911</v>
      </c>
      <c r="X1495">
        <v>3610069</v>
      </c>
      <c r="Z1495">
        <v>200842</v>
      </c>
    </row>
    <row r="1496" spans="2:26" hidden="1" x14ac:dyDescent="0.35">
      <c r="B1496" t="s">
        <v>75</v>
      </c>
      <c r="C1496" t="s">
        <v>76</v>
      </c>
      <c r="D1496" s="1">
        <v>43070</v>
      </c>
      <c r="E1496" t="s">
        <v>32</v>
      </c>
      <c r="F1496" t="s">
        <v>35</v>
      </c>
      <c r="G1496" t="s">
        <v>32</v>
      </c>
      <c r="H1496">
        <v>277235</v>
      </c>
      <c r="I1496" t="s">
        <v>77</v>
      </c>
      <c r="J1496">
        <v>0</v>
      </c>
      <c r="L1496">
        <v>277235</v>
      </c>
      <c r="M1496" t="s">
        <v>78</v>
      </c>
      <c r="N1496">
        <v>160765</v>
      </c>
      <c r="O1496" t="s">
        <v>79</v>
      </c>
      <c r="P1496">
        <v>23133</v>
      </c>
      <c r="R1496">
        <v>183898</v>
      </c>
      <c r="S1496" t="s">
        <v>79</v>
      </c>
      <c r="T1496">
        <v>2553249</v>
      </c>
      <c r="V1496">
        <v>3814637</v>
      </c>
      <c r="X1496">
        <v>3615126</v>
      </c>
      <c r="Z1496">
        <v>199511</v>
      </c>
    </row>
    <row r="1497" spans="2:26" hidden="1" x14ac:dyDescent="0.35">
      <c r="B1497" t="s">
        <v>75</v>
      </c>
      <c r="C1497" t="s">
        <v>76</v>
      </c>
      <c r="D1497" s="1">
        <v>43070</v>
      </c>
      <c r="E1497" t="s">
        <v>32</v>
      </c>
      <c r="F1497" t="s">
        <v>33</v>
      </c>
      <c r="G1497" t="s">
        <v>34</v>
      </c>
      <c r="H1497">
        <v>277235</v>
      </c>
      <c r="I1497" t="s">
        <v>77</v>
      </c>
      <c r="J1497">
        <v>0</v>
      </c>
      <c r="L1497">
        <v>277235</v>
      </c>
      <c r="M1497" t="s">
        <v>78</v>
      </c>
      <c r="N1497">
        <v>160765</v>
      </c>
      <c r="O1497" t="s">
        <v>79</v>
      </c>
      <c r="P1497">
        <v>23133</v>
      </c>
      <c r="R1497">
        <v>183898</v>
      </c>
      <c r="S1497" t="s">
        <v>79</v>
      </c>
      <c r="T1497">
        <v>2553249</v>
      </c>
      <c r="V1497">
        <v>3814637</v>
      </c>
      <c r="X1497">
        <v>3615126</v>
      </c>
      <c r="Z1497">
        <v>199511</v>
      </c>
    </row>
    <row r="1498" spans="2:26" hidden="1" x14ac:dyDescent="0.35">
      <c r="B1498" t="s">
        <v>75</v>
      </c>
      <c r="C1498" t="s">
        <v>76</v>
      </c>
      <c r="D1498" s="1">
        <v>43101</v>
      </c>
      <c r="E1498" t="s">
        <v>32</v>
      </c>
      <c r="F1498" t="s">
        <v>35</v>
      </c>
      <c r="G1498" t="s">
        <v>32</v>
      </c>
      <c r="H1498">
        <v>364722</v>
      </c>
      <c r="I1498" t="s">
        <v>77</v>
      </c>
      <c r="J1498">
        <v>0</v>
      </c>
      <c r="L1498">
        <v>364722</v>
      </c>
      <c r="M1498" t="s">
        <v>78</v>
      </c>
      <c r="N1498">
        <v>173919</v>
      </c>
      <c r="O1498" t="s">
        <v>79</v>
      </c>
      <c r="P1498">
        <v>23791</v>
      </c>
      <c r="R1498">
        <v>197710</v>
      </c>
      <c r="S1498" t="s">
        <v>79</v>
      </c>
      <c r="T1498">
        <v>2539151</v>
      </c>
      <c r="V1498">
        <v>3800552</v>
      </c>
      <c r="X1498">
        <v>3602908</v>
      </c>
      <c r="Z1498">
        <v>197644</v>
      </c>
    </row>
    <row r="1499" spans="2:26" hidden="1" x14ac:dyDescent="0.35">
      <c r="B1499" t="s">
        <v>75</v>
      </c>
      <c r="C1499" t="s">
        <v>76</v>
      </c>
      <c r="D1499" s="1">
        <v>43101</v>
      </c>
      <c r="E1499" t="s">
        <v>32</v>
      </c>
      <c r="F1499" t="s">
        <v>33</v>
      </c>
      <c r="G1499" t="s">
        <v>34</v>
      </c>
      <c r="H1499">
        <v>364722</v>
      </c>
      <c r="I1499" t="s">
        <v>77</v>
      </c>
      <c r="J1499">
        <v>0</v>
      </c>
      <c r="L1499">
        <v>364722</v>
      </c>
      <c r="M1499" t="s">
        <v>78</v>
      </c>
      <c r="N1499">
        <v>173919</v>
      </c>
      <c r="O1499" t="s">
        <v>79</v>
      </c>
      <c r="P1499">
        <v>23791</v>
      </c>
      <c r="R1499">
        <v>197710</v>
      </c>
      <c r="S1499" t="s">
        <v>79</v>
      </c>
      <c r="T1499">
        <v>2539151</v>
      </c>
      <c r="V1499">
        <v>3800552</v>
      </c>
      <c r="X1499">
        <v>3602908</v>
      </c>
      <c r="Z1499">
        <v>197644</v>
      </c>
    </row>
    <row r="1500" spans="2:26" hidden="1" x14ac:dyDescent="0.35">
      <c r="B1500" t="s">
        <v>75</v>
      </c>
      <c r="C1500" t="s">
        <v>76</v>
      </c>
      <c r="D1500" s="1">
        <v>43132</v>
      </c>
      <c r="E1500" t="s">
        <v>32</v>
      </c>
      <c r="F1500" t="s">
        <v>35</v>
      </c>
      <c r="G1500" t="s">
        <v>32</v>
      </c>
      <c r="H1500">
        <v>301836</v>
      </c>
      <c r="I1500" t="s">
        <v>77</v>
      </c>
      <c r="J1500">
        <v>0</v>
      </c>
      <c r="L1500">
        <v>301836</v>
      </c>
      <c r="M1500" t="s">
        <v>78</v>
      </c>
      <c r="N1500">
        <v>174329</v>
      </c>
      <c r="O1500" t="s">
        <v>79</v>
      </c>
      <c r="P1500">
        <v>21896</v>
      </c>
      <c r="R1500">
        <v>196225</v>
      </c>
      <c r="S1500" t="s">
        <v>79</v>
      </c>
      <c r="T1500">
        <v>2542830</v>
      </c>
      <c r="V1500">
        <v>3801846</v>
      </c>
      <c r="X1500">
        <v>3600824</v>
      </c>
      <c r="Z1500">
        <v>201022</v>
      </c>
    </row>
    <row r="1501" spans="2:26" hidden="1" x14ac:dyDescent="0.35">
      <c r="B1501" t="s">
        <v>75</v>
      </c>
      <c r="C1501" t="s">
        <v>76</v>
      </c>
      <c r="D1501" s="1">
        <v>43132</v>
      </c>
      <c r="E1501" t="s">
        <v>32</v>
      </c>
      <c r="F1501" t="s">
        <v>33</v>
      </c>
      <c r="G1501" t="s">
        <v>34</v>
      </c>
      <c r="H1501">
        <v>301836</v>
      </c>
      <c r="I1501" t="s">
        <v>77</v>
      </c>
      <c r="J1501">
        <v>0</v>
      </c>
      <c r="L1501">
        <v>301836</v>
      </c>
      <c r="M1501" t="s">
        <v>78</v>
      </c>
      <c r="N1501">
        <v>174329</v>
      </c>
      <c r="O1501" t="s">
        <v>79</v>
      </c>
      <c r="P1501">
        <v>21896</v>
      </c>
      <c r="R1501">
        <v>196225</v>
      </c>
      <c r="S1501" t="s">
        <v>79</v>
      </c>
      <c r="T1501">
        <v>2542830</v>
      </c>
      <c r="V1501">
        <v>3801846</v>
      </c>
      <c r="X1501">
        <v>3600824</v>
      </c>
      <c r="Z1501">
        <v>201022</v>
      </c>
    </row>
    <row r="1502" spans="2:26" hidden="1" x14ac:dyDescent="0.35">
      <c r="B1502" t="s">
        <v>75</v>
      </c>
      <c r="C1502" t="s">
        <v>76</v>
      </c>
      <c r="D1502" s="1">
        <v>43160</v>
      </c>
      <c r="E1502" t="s">
        <v>32</v>
      </c>
      <c r="F1502" t="s">
        <v>35</v>
      </c>
      <c r="G1502" t="s">
        <v>32</v>
      </c>
      <c r="H1502">
        <v>276810</v>
      </c>
      <c r="I1502" t="s">
        <v>77</v>
      </c>
      <c r="J1502">
        <v>0</v>
      </c>
      <c r="L1502">
        <v>276810</v>
      </c>
      <c r="M1502" t="s">
        <v>78</v>
      </c>
      <c r="N1502">
        <v>178193</v>
      </c>
      <c r="O1502" t="s">
        <v>79</v>
      </c>
      <c r="P1502">
        <v>23669</v>
      </c>
      <c r="R1502">
        <v>201862</v>
      </c>
      <c r="S1502" t="s">
        <v>79</v>
      </c>
      <c r="T1502">
        <v>2528984</v>
      </c>
      <c r="V1502">
        <v>3778635</v>
      </c>
      <c r="X1502">
        <v>3575187</v>
      </c>
      <c r="Z1502">
        <v>203448</v>
      </c>
    </row>
    <row r="1503" spans="2:26" hidden="1" x14ac:dyDescent="0.35">
      <c r="B1503" t="s">
        <v>75</v>
      </c>
      <c r="C1503" t="s">
        <v>76</v>
      </c>
      <c r="D1503" s="1">
        <v>43160</v>
      </c>
      <c r="E1503" t="s">
        <v>32</v>
      </c>
      <c r="F1503" t="s">
        <v>33</v>
      </c>
      <c r="G1503" t="s">
        <v>34</v>
      </c>
      <c r="H1503">
        <v>276810</v>
      </c>
      <c r="I1503" t="s">
        <v>77</v>
      </c>
      <c r="J1503">
        <v>0</v>
      </c>
      <c r="L1503">
        <v>276810</v>
      </c>
      <c r="M1503" t="s">
        <v>78</v>
      </c>
      <c r="N1503">
        <v>178193</v>
      </c>
      <c r="O1503" t="s">
        <v>79</v>
      </c>
      <c r="P1503">
        <v>23669</v>
      </c>
      <c r="R1503">
        <v>201862</v>
      </c>
      <c r="S1503" t="s">
        <v>79</v>
      </c>
      <c r="T1503">
        <v>2528984</v>
      </c>
      <c r="V1503">
        <v>3778635</v>
      </c>
      <c r="X1503">
        <v>3575187</v>
      </c>
      <c r="Z1503">
        <v>203448</v>
      </c>
    </row>
    <row r="1504" spans="2:26" hidden="1" x14ac:dyDescent="0.35">
      <c r="B1504" t="s">
        <v>75</v>
      </c>
      <c r="C1504" t="s">
        <v>76</v>
      </c>
      <c r="D1504" s="1">
        <v>43191</v>
      </c>
      <c r="E1504" t="s">
        <v>32</v>
      </c>
      <c r="F1504" t="s">
        <v>35</v>
      </c>
      <c r="G1504" t="s">
        <v>32</v>
      </c>
      <c r="H1504">
        <v>276017</v>
      </c>
      <c r="I1504" t="s">
        <v>77</v>
      </c>
      <c r="J1504">
        <v>0</v>
      </c>
      <c r="L1504">
        <v>276017</v>
      </c>
      <c r="M1504" t="s">
        <v>78</v>
      </c>
      <c r="N1504">
        <v>153899</v>
      </c>
      <c r="O1504" t="s">
        <v>79</v>
      </c>
      <c r="P1504">
        <v>21967</v>
      </c>
      <c r="R1504">
        <v>175866</v>
      </c>
      <c r="S1504" t="s">
        <v>79</v>
      </c>
      <c r="T1504">
        <v>2523928</v>
      </c>
      <c r="V1504">
        <v>3768663</v>
      </c>
      <c r="X1504">
        <v>3560556</v>
      </c>
      <c r="Z1504">
        <v>208107</v>
      </c>
    </row>
    <row r="1505" spans="2:26" hidden="1" x14ac:dyDescent="0.35">
      <c r="B1505" t="s">
        <v>75</v>
      </c>
      <c r="C1505" t="s">
        <v>76</v>
      </c>
      <c r="D1505" s="1">
        <v>43191</v>
      </c>
      <c r="E1505" t="s">
        <v>32</v>
      </c>
      <c r="F1505" t="s">
        <v>33</v>
      </c>
      <c r="G1505" t="s">
        <v>34</v>
      </c>
      <c r="H1505">
        <v>276017</v>
      </c>
      <c r="I1505" t="s">
        <v>77</v>
      </c>
      <c r="J1505">
        <v>0</v>
      </c>
      <c r="L1505">
        <v>276017</v>
      </c>
      <c r="M1505" t="s">
        <v>78</v>
      </c>
      <c r="N1505">
        <v>153899</v>
      </c>
      <c r="O1505" t="s">
        <v>79</v>
      </c>
      <c r="P1505">
        <v>21967</v>
      </c>
      <c r="R1505">
        <v>175866</v>
      </c>
      <c r="S1505" t="s">
        <v>79</v>
      </c>
      <c r="T1505">
        <v>2523928</v>
      </c>
      <c r="V1505">
        <v>3768663</v>
      </c>
      <c r="X1505">
        <v>3560556</v>
      </c>
      <c r="Z1505">
        <v>208107</v>
      </c>
    </row>
    <row r="1506" spans="2:26" hidden="1" x14ac:dyDescent="0.35">
      <c r="B1506" t="s">
        <v>75</v>
      </c>
      <c r="C1506" t="s">
        <v>76</v>
      </c>
      <c r="D1506" s="1">
        <v>43221</v>
      </c>
      <c r="E1506" t="s">
        <v>32</v>
      </c>
      <c r="F1506" t="s">
        <v>35</v>
      </c>
      <c r="G1506" t="s">
        <v>32</v>
      </c>
      <c r="H1506">
        <v>285820</v>
      </c>
      <c r="I1506" t="s">
        <v>77</v>
      </c>
      <c r="J1506">
        <v>0</v>
      </c>
      <c r="L1506">
        <v>285820</v>
      </c>
      <c r="M1506" t="s">
        <v>78</v>
      </c>
      <c r="N1506">
        <v>160784</v>
      </c>
      <c r="O1506" t="s">
        <v>79</v>
      </c>
      <c r="P1506">
        <v>24498</v>
      </c>
      <c r="R1506">
        <v>185282</v>
      </c>
      <c r="S1506" t="s">
        <v>79</v>
      </c>
      <c r="T1506">
        <v>2489247</v>
      </c>
      <c r="V1506">
        <v>3717972</v>
      </c>
      <c r="X1506">
        <v>3506937</v>
      </c>
      <c r="Z1506">
        <v>211035</v>
      </c>
    </row>
    <row r="1507" spans="2:26" hidden="1" x14ac:dyDescent="0.35">
      <c r="B1507" t="s">
        <v>75</v>
      </c>
      <c r="C1507" t="s">
        <v>76</v>
      </c>
      <c r="D1507" s="1">
        <v>43221</v>
      </c>
      <c r="E1507" t="s">
        <v>32</v>
      </c>
      <c r="F1507" t="s">
        <v>33</v>
      </c>
      <c r="G1507" t="s">
        <v>34</v>
      </c>
      <c r="H1507">
        <v>285820</v>
      </c>
      <c r="I1507" t="s">
        <v>77</v>
      </c>
      <c r="J1507">
        <v>0</v>
      </c>
      <c r="L1507">
        <v>285820</v>
      </c>
      <c r="M1507" t="s">
        <v>78</v>
      </c>
      <c r="N1507">
        <v>160784</v>
      </c>
      <c r="O1507" t="s">
        <v>79</v>
      </c>
      <c r="P1507">
        <v>24498</v>
      </c>
      <c r="R1507">
        <v>185282</v>
      </c>
      <c r="S1507" t="s">
        <v>79</v>
      </c>
      <c r="T1507">
        <v>2489247</v>
      </c>
      <c r="V1507">
        <v>3717972</v>
      </c>
      <c r="X1507">
        <v>3506937</v>
      </c>
      <c r="Z1507">
        <v>211035</v>
      </c>
    </row>
    <row r="1508" spans="2:26" hidden="1" x14ac:dyDescent="0.35">
      <c r="B1508" t="s">
        <v>75</v>
      </c>
      <c r="C1508" t="s">
        <v>76</v>
      </c>
      <c r="D1508" s="1">
        <v>43252</v>
      </c>
      <c r="E1508" t="s">
        <v>32</v>
      </c>
      <c r="F1508" t="s">
        <v>35</v>
      </c>
      <c r="G1508" t="s">
        <v>32</v>
      </c>
      <c r="H1508">
        <v>278643</v>
      </c>
      <c r="I1508" t="s">
        <v>77</v>
      </c>
      <c r="J1508">
        <v>0</v>
      </c>
      <c r="L1508">
        <v>278643</v>
      </c>
      <c r="M1508" t="s">
        <v>78</v>
      </c>
      <c r="N1508">
        <v>194271</v>
      </c>
      <c r="O1508" t="s">
        <v>79</v>
      </c>
      <c r="P1508">
        <v>22652</v>
      </c>
      <c r="R1508">
        <v>216923</v>
      </c>
      <c r="S1508" t="s">
        <v>79</v>
      </c>
      <c r="T1508">
        <v>2488968</v>
      </c>
      <c r="V1508">
        <v>3716933</v>
      </c>
      <c r="X1508">
        <v>3503598</v>
      </c>
      <c r="Z1508">
        <v>213335</v>
      </c>
    </row>
    <row r="1509" spans="2:26" hidden="1" x14ac:dyDescent="0.35">
      <c r="B1509" t="s">
        <v>75</v>
      </c>
      <c r="C1509" t="s">
        <v>76</v>
      </c>
      <c r="D1509" s="1">
        <v>43252</v>
      </c>
      <c r="E1509" t="s">
        <v>32</v>
      </c>
      <c r="F1509" t="s">
        <v>33</v>
      </c>
      <c r="G1509" t="s">
        <v>34</v>
      </c>
      <c r="H1509">
        <v>278643</v>
      </c>
      <c r="I1509" t="s">
        <v>77</v>
      </c>
      <c r="J1509">
        <v>0</v>
      </c>
      <c r="L1509">
        <v>278643</v>
      </c>
      <c r="M1509" t="s">
        <v>78</v>
      </c>
      <c r="N1509">
        <v>194271</v>
      </c>
      <c r="O1509" t="s">
        <v>79</v>
      </c>
      <c r="P1509">
        <v>22652</v>
      </c>
      <c r="R1509">
        <v>216923</v>
      </c>
      <c r="S1509" t="s">
        <v>79</v>
      </c>
      <c r="T1509">
        <v>2488968</v>
      </c>
      <c r="V1509">
        <v>3716933</v>
      </c>
      <c r="X1509">
        <v>3503598</v>
      </c>
      <c r="Z1509">
        <v>213335</v>
      </c>
    </row>
    <row r="1510" spans="2:26" hidden="1" x14ac:dyDescent="0.35">
      <c r="B1510" t="s">
        <v>75</v>
      </c>
      <c r="C1510" t="s">
        <v>76</v>
      </c>
      <c r="D1510" s="1">
        <v>43282</v>
      </c>
      <c r="E1510" t="s">
        <v>32</v>
      </c>
      <c r="F1510" t="s">
        <v>35</v>
      </c>
      <c r="G1510" t="s">
        <v>32</v>
      </c>
      <c r="H1510">
        <v>312278</v>
      </c>
      <c r="I1510" t="s">
        <v>77</v>
      </c>
      <c r="J1510">
        <v>0</v>
      </c>
      <c r="L1510">
        <v>312278</v>
      </c>
      <c r="M1510" t="s">
        <v>78</v>
      </c>
      <c r="N1510">
        <v>190972</v>
      </c>
      <c r="O1510" t="s">
        <v>79</v>
      </c>
      <c r="P1510">
        <v>23065</v>
      </c>
      <c r="R1510">
        <v>214037</v>
      </c>
      <c r="S1510" t="s">
        <v>79</v>
      </c>
      <c r="T1510">
        <v>2497262</v>
      </c>
      <c r="V1510">
        <v>3729831</v>
      </c>
      <c r="X1510">
        <v>3513481</v>
      </c>
      <c r="Z1510">
        <v>216350</v>
      </c>
    </row>
    <row r="1511" spans="2:26" hidden="1" x14ac:dyDescent="0.35">
      <c r="B1511" t="s">
        <v>75</v>
      </c>
      <c r="C1511" t="s">
        <v>76</v>
      </c>
      <c r="D1511" s="1">
        <v>43282</v>
      </c>
      <c r="E1511" t="s">
        <v>32</v>
      </c>
      <c r="F1511" t="s">
        <v>33</v>
      </c>
      <c r="G1511" t="s">
        <v>34</v>
      </c>
      <c r="H1511">
        <v>312278</v>
      </c>
      <c r="I1511" t="s">
        <v>77</v>
      </c>
      <c r="J1511">
        <v>0</v>
      </c>
      <c r="L1511">
        <v>312278</v>
      </c>
      <c r="M1511" t="s">
        <v>78</v>
      </c>
      <c r="N1511">
        <v>190972</v>
      </c>
      <c r="O1511" t="s">
        <v>79</v>
      </c>
      <c r="P1511">
        <v>23065</v>
      </c>
      <c r="R1511">
        <v>214037</v>
      </c>
      <c r="S1511" t="s">
        <v>79</v>
      </c>
      <c r="T1511">
        <v>2497262</v>
      </c>
      <c r="V1511">
        <v>3729831</v>
      </c>
      <c r="X1511">
        <v>3513481</v>
      </c>
      <c r="Z1511">
        <v>216350</v>
      </c>
    </row>
    <row r="1512" spans="2:26" hidden="1" x14ac:dyDescent="0.35">
      <c r="B1512" t="s">
        <v>75</v>
      </c>
      <c r="C1512" t="s">
        <v>76</v>
      </c>
      <c r="D1512" s="1">
        <v>43313</v>
      </c>
      <c r="E1512" t="s">
        <v>32</v>
      </c>
      <c r="F1512" t="s">
        <v>35</v>
      </c>
      <c r="G1512" t="s">
        <v>32</v>
      </c>
      <c r="H1512">
        <v>326143</v>
      </c>
      <c r="I1512" t="s">
        <v>77</v>
      </c>
      <c r="J1512">
        <v>0</v>
      </c>
      <c r="L1512">
        <v>326143</v>
      </c>
      <c r="M1512" t="s">
        <v>78</v>
      </c>
      <c r="N1512">
        <v>195074</v>
      </c>
      <c r="O1512" t="s">
        <v>79</v>
      </c>
      <c r="P1512">
        <v>25086</v>
      </c>
      <c r="R1512">
        <v>220160</v>
      </c>
      <c r="S1512" t="s">
        <v>79</v>
      </c>
      <c r="T1512">
        <v>2498479</v>
      </c>
      <c r="V1512">
        <v>3729920</v>
      </c>
      <c r="X1512">
        <v>3509312</v>
      </c>
      <c r="Z1512">
        <v>220608</v>
      </c>
    </row>
    <row r="1513" spans="2:26" hidden="1" x14ac:dyDescent="0.35">
      <c r="B1513" t="s">
        <v>75</v>
      </c>
      <c r="C1513" t="s">
        <v>76</v>
      </c>
      <c r="D1513" s="1">
        <v>43313</v>
      </c>
      <c r="E1513" t="s">
        <v>32</v>
      </c>
      <c r="F1513" t="s">
        <v>33</v>
      </c>
      <c r="G1513" t="s">
        <v>34</v>
      </c>
      <c r="H1513">
        <v>326143</v>
      </c>
      <c r="I1513" t="s">
        <v>77</v>
      </c>
      <c r="J1513">
        <v>0</v>
      </c>
      <c r="L1513">
        <v>326143</v>
      </c>
      <c r="M1513" t="s">
        <v>78</v>
      </c>
      <c r="N1513">
        <v>195074</v>
      </c>
      <c r="O1513" t="s">
        <v>79</v>
      </c>
      <c r="P1513">
        <v>25086</v>
      </c>
      <c r="R1513">
        <v>220160</v>
      </c>
      <c r="S1513" t="s">
        <v>79</v>
      </c>
      <c r="T1513">
        <v>2498479</v>
      </c>
      <c r="V1513">
        <v>3729920</v>
      </c>
      <c r="X1513">
        <v>3509312</v>
      </c>
      <c r="Z1513">
        <v>220608</v>
      </c>
    </row>
    <row r="1514" spans="2:26" hidden="1" x14ac:dyDescent="0.35">
      <c r="B1514" t="s">
        <v>75</v>
      </c>
      <c r="C1514" t="s">
        <v>76</v>
      </c>
      <c r="D1514" s="1">
        <v>43344</v>
      </c>
      <c r="E1514" t="s">
        <v>32</v>
      </c>
      <c r="F1514" t="s">
        <v>35</v>
      </c>
      <c r="G1514" t="s">
        <v>32</v>
      </c>
      <c r="H1514">
        <v>259678</v>
      </c>
      <c r="I1514" t="s">
        <v>77</v>
      </c>
      <c r="J1514">
        <v>0</v>
      </c>
      <c r="L1514">
        <v>259678</v>
      </c>
      <c r="M1514" t="s">
        <v>78</v>
      </c>
      <c r="N1514">
        <v>168252</v>
      </c>
      <c r="O1514" t="s">
        <v>79</v>
      </c>
      <c r="P1514">
        <v>19725</v>
      </c>
      <c r="R1514">
        <v>187977</v>
      </c>
      <c r="S1514" t="s">
        <v>79</v>
      </c>
      <c r="T1514">
        <v>2495011</v>
      </c>
      <c r="V1514">
        <v>3724654</v>
      </c>
      <c r="X1514">
        <v>3499699</v>
      </c>
      <c r="Z1514">
        <v>224955</v>
      </c>
    </row>
    <row r="1515" spans="2:26" hidden="1" x14ac:dyDescent="0.35">
      <c r="B1515" t="s">
        <v>75</v>
      </c>
      <c r="C1515" t="s">
        <v>76</v>
      </c>
      <c r="D1515" s="1">
        <v>43344</v>
      </c>
      <c r="E1515" t="s">
        <v>32</v>
      </c>
      <c r="F1515" t="s">
        <v>33</v>
      </c>
      <c r="G1515" t="s">
        <v>34</v>
      </c>
      <c r="H1515">
        <v>259678</v>
      </c>
      <c r="I1515" t="s">
        <v>77</v>
      </c>
      <c r="J1515">
        <v>0</v>
      </c>
      <c r="L1515">
        <v>259678</v>
      </c>
      <c r="M1515" t="s">
        <v>78</v>
      </c>
      <c r="N1515">
        <v>168252</v>
      </c>
      <c r="O1515" t="s">
        <v>79</v>
      </c>
      <c r="P1515">
        <v>19725</v>
      </c>
      <c r="R1515">
        <v>187977</v>
      </c>
      <c r="S1515" t="s">
        <v>79</v>
      </c>
      <c r="T1515">
        <v>2495011</v>
      </c>
      <c r="V1515">
        <v>3724654</v>
      </c>
      <c r="X1515">
        <v>3499699</v>
      </c>
      <c r="Z1515">
        <v>224955</v>
      </c>
    </row>
    <row r="1516" spans="2:26" hidden="1" x14ac:dyDescent="0.35">
      <c r="B1516" t="s">
        <v>75</v>
      </c>
      <c r="C1516" t="s">
        <v>76</v>
      </c>
      <c r="D1516" s="1">
        <v>43374</v>
      </c>
      <c r="E1516" t="s">
        <v>32</v>
      </c>
      <c r="F1516" t="s">
        <v>35</v>
      </c>
      <c r="G1516" t="s">
        <v>32</v>
      </c>
      <c r="H1516">
        <v>288896</v>
      </c>
      <c r="I1516" t="s">
        <v>77</v>
      </c>
      <c r="J1516">
        <v>0</v>
      </c>
      <c r="L1516">
        <v>288896</v>
      </c>
      <c r="M1516" t="s">
        <v>78</v>
      </c>
      <c r="N1516">
        <v>167352</v>
      </c>
      <c r="O1516" t="s">
        <v>79</v>
      </c>
      <c r="P1516">
        <v>21845</v>
      </c>
      <c r="R1516">
        <v>189197</v>
      </c>
      <c r="S1516" t="s">
        <v>79</v>
      </c>
      <c r="T1516">
        <v>2497413</v>
      </c>
      <c r="V1516">
        <v>3728146</v>
      </c>
      <c r="X1516">
        <v>3503285</v>
      </c>
      <c r="Z1516">
        <v>224861</v>
      </c>
    </row>
    <row r="1517" spans="2:26" hidden="1" x14ac:dyDescent="0.35">
      <c r="B1517" t="s">
        <v>75</v>
      </c>
      <c r="C1517" t="s">
        <v>76</v>
      </c>
      <c r="D1517" s="1">
        <v>43374</v>
      </c>
      <c r="E1517" t="s">
        <v>32</v>
      </c>
      <c r="F1517" t="s">
        <v>33</v>
      </c>
      <c r="G1517" t="s">
        <v>34</v>
      </c>
      <c r="H1517">
        <v>288896</v>
      </c>
      <c r="I1517" t="s">
        <v>77</v>
      </c>
      <c r="J1517">
        <v>0</v>
      </c>
      <c r="L1517">
        <v>288896</v>
      </c>
      <c r="M1517" t="s">
        <v>78</v>
      </c>
      <c r="N1517">
        <v>167352</v>
      </c>
      <c r="O1517" t="s">
        <v>79</v>
      </c>
      <c r="P1517">
        <v>21845</v>
      </c>
      <c r="R1517">
        <v>189197</v>
      </c>
      <c r="S1517" t="s">
        <v>79</v>
      </c>
      <c r="T1517">
        <v>2497413</v>
      </c>
      <c r="V1517">
        <v>3728146</v>
      </c>
      <c r="X1517">
        <v>3503285</v>
      </c>
      <c r="Z1517">
        <v>224861</v>
      </c>
    </row>
    <row r="1518" spans="2:26" hidden="1" x14ac:dyDescent="0.35">
      <c r="B1518" t="s">
        <v>75</v>
      </c>
      <c r="C1518" t="s">
        <v>76</v>
      </c>
      <c r="D1518" s="1">
        <v>43405</v>
      </c>
      <c r="E1518" t="s">
        <v>32</v>
      </c>
      <c r="F1518" t="s">
        <v>35</v>
      </c>
      <c r="G1518" t="s">
        <v>32</v>
      </c>
      <c r="H1518">
        <v>235358</v>
      </c>
      <c r="I1518" t="s">
        <v>77</v>
      </c>
      <c r="J1518">
        <v>0</v>
      </c>
      <c r="L1518">
        <v>235358</v>
      </c>
      <c r="M1518" t="s">
        <v>78</v>
      </c>
      <c r="N1518">
        <v>174410</v>
      </c>
      <c r="O1518" t="s">
        <v>79</v>
      </c>
      <c r="P1518">
        <v>21471</v>
      </c>
      <c r="R1518">
        <v>195881</v>
      </c>
      <c r="S1518" t="s">
        <v>79</v>
      </c>
      <c r="T1518">
        <v>2487442</v>
      </c>
      <c r="V1518">
        <v>3709647</v>
      </c>
      <c r="X1518">
        <v>3482705</v>
      </c>
      <c r="Z1518">
        <v>226942</v>
      </c>
    </row>
    <row r="1519" spans="2:26" hidden="1" x14ac:dyDescent="0.35">
      <c r="B1519" t="s">
        <v>75</v>
      </c>
      <c r="C1519" t="s">
        <v>76</v>
      </c>
      <c r="D1519" s="1">
        <v>43405</v>
      </c>
      <c r="E1519" t="s">
        <v>32</v>
      </c>
      <c r="F1519" t="s">
        <v>33</v>
      </c>
      <c r="G1519" t="s">
        <v>34</v>
      </c>
      <c r="H1519">
        <v>235358</v>
      </c>
      <c r="I1519" t="s">
        <v>77</v>
      </c>
      <c r="J1519">
        <v>0</v>
      </c>
      <c r="L1519">
        <v>235358</v>
      </c>
      <c r="M1519" t="s">
        <v>78</v>
      </c>
      <c r="N1519">
        <v>174410</v>
      </c>
      <c r="O1519" t="s">
        <v>79</v>
      </c>
      <c r="P1519">
        <v>21471</v>
      </c>
      <c r="R1519">
        <v>195881</v>
      </c>
      <c r="S1519" t="s">
        <v>79</v>
      </c>
      <c r="T1519">
        <v>2487442</v>
      </c>
      <c r="V1519">
        <v>3709647</v>
      </c>
      <c r="X1519">
        <v>3482705</v>
      </c>
      <c r="Z1519">
        <v>226942</v>
      </c>
    </row>
    <row r="1520" spans="2:26" hidden="1" x14ac:dyDescent="0.35">
      <c r="B1520" t="s">
        <v>75</v>
      </c>
      <c r="C1520" t="s">
        <v>76</v>
      </c>
      <c r="D1520" s="1">
        <v>43435</v>
      </c>
      <c r="E1520" t="s">
        <v>32</v>
      </c>
      <c r="F1520" t="s">
        <v>35</v>
      </c>
      <c r="G1520" t="s">
        <v>32</v>
      </c>
      <c r="H1520">
        <v>226089</v>
      </c>
      <c r="I1520" t="s">
        <v>77</v>
      </c>
      <c r="J1520">
        <v>0</v>
      </c>
      <c r="L1520">
        <v>226089</v>
      </c>
      <c r="M1520" t="s">
        <v>78</v>
      </c>
      <c r="N1520">
        <v>157152</v>
      </c>
      <c r="O1520" t="s">
        <v>79</v>
      </c>
      <c r="P1520">
        <v>23804</v>
      </c>
      <c r="R1520">
        <v>180956</v>
      </c>
      <c r="S1520" t="s">
        <v>79</v>
      </c>
      <c r="T1520">
        <v>2483564</v>
      </c>
      <c r="V1520">
        <v>3703423</v>
      </c>
      <c r="X1520">
        <v>3476981</v>
      </c>
      <c r="Z1520">
        <v>226442</v>
      </c>
    </row>
    <row r="1521" spans="2:26" hidden="1" x14ac:dyDescent="0.35">
      <c r="B1521" t="s">
        <v>75</v>
      </c>
      <c r="C1521" t="s">
        <v>76</v>
      </c>
      <c r="D1521" s="1">
        <v>43435</v>
      </c>
      <c r="E1521" t="s">
        <v>32</v>
      </c>
      <c r="F1521" t="s">
        <v>33</v>
      </c>
      <c r="G1521" t="s">
        <v>34</v>
      </c>
      <c r="H1521">
        <v>226089</v>
      </c>
      <c r="I1521" t="s">
        <v>77</v>
      </c>
      <c r="J1521">
        <v>0</v>
      </c>
      <c r="L1521">
        <v>226089</v>
      </c>
      <c r="M1521" t="s">
        <v>78</v>
      </c>
      <c r="N1521">
        <v>157152</v>
      </c>
      <c r="O1521" t="s">
        <v>79</v>
      </c>
      <c r="P1521">
        <v>23804</v>
      </c>
      <c r="R1521">
        <v>180956</v>
      </c>
      <c r="S1521" t="s">
        <v>79</v>
      </c>
      <c r="T1521">
        <v>2483564</v>
      </c>
      <c r="V1521">
        <v>3703423</v>
      </c>
      <c r="X1521">
        <v>3476981</v>
      </c>
      <c r="Z1521">
        <v>226442</v>
      </c>
    </row>
    <row r="1522" spans="2:26" hidden="1" x14ac:dyDescent="0.35">
      <c r="B1522" t="s">
        <v>75</v>
      </c>
      <c r="C1522" t="s">
        <v>76</v>
      </c>
      <c r="D1522" s="1">
        <v>43466</v>
      </c>
      <c r="E1522" t="s">
        <v>32</v>
      </c>
      <c r="F1522" t="s">
        <v>35</v>
      </c>
      <c r="G1522" t="s">
        <v>32</v>
      </c>
      <c r="H1522">
        <v>333583</v>
      </c>
      <c r="I1522" t="s">
        <v>77</v>
      </c>
      <c r="J1522">
        <v>0</v>
      </c>
      <c r="L1522">
        <v>333583</v>
      </c>
      <c r="M1522" t="s">
        <v>78</v>
      </c>
      <c r="N1522">
        <v>182942</v>
      </c>
      <c r="O1522" t="s">
        <v>79</v>
      </c>
      <c r="P1522">
        <v>24840</v>
      </c>
      <c r="R1522">
        <v>207782</v>
      </c>
      <c r="S1522" t="s">
        <v>79</v>
      </c>
      <c r="T1522">
        <v>2467917</v>
      </c>
      <c r="V1522">
        <v>3679990</v>
      </c>
      <c r="X1522">
        <v>3450613</v>
      </c>
      <c r="Z1522">
        <v>229377</v>
      </c>
    </row>
    <row r="1523" spans="2:26" hidden="1" x14ac:dyDescent="0.35">
      <c r="B1523" t="s">
        <v>75</v>
      </c>
      <c r="C1523" t="s">
        <v>76</v>
      </c>
      <c r="D1523" s="1">
        <v>43466</v>
      </c>
      <c r="E1523" t="s">
        <v>32</v>
      </c>
      <c r="F1523" t="s">
        <v>33</v>
      </c>
      <c r="G1523" t="s">
        <v>34</v>
      </c>
      <c r="H1523">
        <v>333583</v>
      </c>
      <c r="I1523" t="s">
        <v>77</v>
      </c>
      <c r="J1523">
        <v>0</v>
      </c>
      <c r="L1523">
        <v>333583</v>
      </c>
      <c r="M1523" t="s">
        <v>78</v>
      </c>
      <c r="N1523">
        <v>182942</v>
      </c>
      <c r="O1523" t="s">
        <v>79</v>
      </c>
      <c r="P1523">
        <v>24840</v>
      </c>
      <c r="R1523">
        <v>207782</v>
      </c>
      <c r="S1523" t="s">
        <v>79</v>
      </c>
      <c r="T1523">
        <v>2467917</v>
      </c>
      <c r="V1523">
        <v>3679990</v>
      </c>
      <c r="X1523">
        <v>3450613</v>
      </c>
      <c r="Z1523">
        <v>229377</v>
      </c>
    </row>
    <row r="1524" spans="2:26" hidden="1" x14ac:dyDescent="0.35">
      <c r="B1524" t="s">
        <v>75</v>
      </c>
      <c r="C1524" t="s">
        <v>76</v>
      </c>
      <c r="D1524" s="1">
        <v>43497</v>
      </c>
      <c r="E1524" t="s">
        <v>32</v>
      </c>
      <c r="F1524" t="s">
        <v>35</v>
      </c>
      <c r="G1524" t="s">
        <v>32</v>
      </c>
      <c r="H1524">
        <v>251794</v>
      </c>
      <c r="I1524" t="s">
        <v>77</v>
      </c>
      <c r="J1524">
        <v>0</v>
      </c>
      <c r="L1524">
        <v>251794</v>
      </c>
      <c r="M1524" t="s">
        <v>78</v>
      </c>
      <c r="N1524">
        <v>201395</v>
      </c>
      <c r="O1524" t="s">
        <v>79</v>
      </c>
      <c r="P1524">
        <v>21669</v>
      </c>
      <c r="R1524">
        <v>223064</v>
      </c>
      <c r="S1524" t="s">
        <v>79</v>
      </c>
      <c r="T1524">
        <v>2465449</v>
      </c>
      <c r="V1524">
        <v>3678155</v>
      </c>
      <c r="X1524">
        <v>3444643</v>
      </c>
      <c r="Z1524">
        <v>233512</v>
      </c>
    </row>
    <row r="1525" spans="2:26" hidden="1" x14ac:dyDescent="0.35">
      <c r="B1525" t="s">
        <v>75</v>
      </c>
      <c r="C1525" t="s">
        <v>76</v>
      </c>
      <c r="D1525" s="1">
        <v>43497</v>
      </c>
      <c r="E1525" t="s">
        <v>32</v>
      </c>
      <c r="F1525" t="s">
        <v>33</v>
      </c>
      <c r="G1525" t="s">
        <v>34</v>
      </c>
      <c r="H1525">
        <v>251794</v>
      </c>
      <c r="I1525" t="s">
        <v>77</v>
      </c>
      <c r="J1525">
        <v>0</v>
      </c>
      <c r="L1525">
        <v>251794</v>
      </c>
      <c r="M1525" t="s">
        <v>78</v>
      </c>
      <c r="N1525">
        <v>201395</v>
      </c>
      <c r="O1525" t="s">
        <v>79</v>
      </c>
      <c r="P1525">
        <v>21669</v>
      </c>
      <c r="R1525">
        <v>223064</v>
      </c>
      <c r="S1525" t="s">
        <v>79</v>
      </c>
      <c r="T1525">
        <v>2465449</v>
      </c>
      <c r="V1525">
        <v>3678155</v>
      </c>
      <c r="X1525">
        <v>3444643</v>
      </c>
      <c r="Z1525">
        <v>233512</v>
      </c>
    </row>
    <row r="1526" spans="2:26" hidden="1" x14ac:dyDescent="0.35">
      <c r="B1526" t="s">
        <v>75</v>
      </c>
      <c r="C1526" t="s">
        <v>76</v>
      </c>
      <c r="D1526" s="1">
        <v>43525</v>
      </c>
      <c r="E1526" t="s">
        <v>32</v>
      </c>
      <c r="F1526" t="s">
        <v>35</v>
      </c>
      <c r="G1526" t="s">
        <v>32</v>
      </c>
      <c r="H1526">
        <v>251925</v>
      </c>
      <c r="I1526" t="s">
        <v>77</v>
      </c>
      <c r="J1526">
        <v>0</v>
      </c>
      <c r="L1526">
        <v>251925</v>
      </c>
      <c r="M1526" t="s">
        <v>78</v>
      </c>
      <c r="N1526">
        <v>172800</v>
      </c>
      <c r="O1526" t="s">
        <v>79</v>
      </c>
      <c r="P1526">
        <v>22702</v>
      </c>
      <c r="R1526">
        <v>195502</v>
      </c>
      <c r="S1526" t="s">
        <v>79</v>
      </c>
      <c r="T1526">
        <v>2448784</v>
      </c>
      <c r="V1526">
        <v>3655668</v>
      </c>
      <c r="X1526">
        <v>3423439</v>
      </c>
      <c r="Z1526">
        <v>232229</v>
      </c>
    </row>
    <row r="1527" spans="2:26" hidden="1" x14ac:dyDescent="0.35">
      <c r="B1527" t="s">
        <v>75</v>
      </c>
      <c r="C1527" t="s">
        <v>76</v>
      </c>
      <c r="D1527" s="1">
        <v>43525</v>
      </c>
      <c r="E1527" t="s">
        <v>32</v>
      </c>
      <c r="F1527" t="s">
        <v>33</v>
      </c>
      <c r="G1527" t="s">
        <v>34</v>
      </c>
      <c r="H1527">
        <v>251925</v>
      </c>
      <c r="I1527" t="s">
        <v>77</v>
      </c>
      <c r="J1527">
        <v>0</v>
      </c>
      <c r="L1527">
        <v>251925</v>
      </c>
      <c r="M1527" t="s">
        <v>78</v>
      </c>
      <c r="N1527">
        <v>172800</v>
      </c>
      <c r="O1527" t="s">
        <v>79</v>
      </c>
      <c r="P1527">
        <v>22702</v>
      </c>
      <c r="R1527">
        <v>195502</v>
      </c>
      <c r="S1527" t="s">
        <v>79</v>
      </c>
      <c r="T1527">
        <v>2448784</v>
      </c>
      <c r="V1527">
        <v>3655668</v>
      </c>
      <c r="X1527">
        <v>3423439</v>
      </c>
      <c r="Z1527">
        <v>232229</v>
      </c>
    </row>
    <row r="1528" spans="2:26" hidden="1" x14ac:dyDescent="0.35">
      <c r="B1528" t="s">
        <v>75</v>
      </c>
      <c r="C1528" t="s">
        <v>76</v>
      </c>
      <c r="D1528" s="1">
        <v>43556</v>
      </c>
      <c r="E1528" t="s">
        <v>32</v>
      </c>
      <c r="F1528" t="s">
        <v>35</v>
      </c>
      <c r="G1528" t="s">
        <v>32</v>
      </c>
      <c r="H1528">
        <v>278239</v>
      </c>
      <c r="I1528" t="s">
        <v>77</v>
      </c>
      <c r="J1528">
        <v>0</v>
      </c>
      <c r="L1528">
        <v>278239</v>
      </c>
      <c r="M1528" t="s">
        <v>78</v>
      </c>
      <c r="N1528">
        <v>169823</v>
      </c>
      <c r="O1528" t="s">
        <v>79</v>
      </c>
      <c r="P1528">
        <v>20510</v>
      </c>
      <c r="R1528">
        <v>190333</v>
      </c>
      <c r="S1528" t="s">
        <v>79</v>
      </c>
      <c r="T1528">
        <v>2455146</v>
      </c>
      <c r="V1528">
        <v>3662149</v>
      </c>
      <c r="X1528">
        <v>3426817</v>
      </c>
      <c r="Z1528">
        <v>235332</v>
      </c>
    </row>
    <row r="1529" spans="2:26" hidden="1" x14ac:dyDescent="0.35">
      <c r="B1529" t="s">
        <v>75</v>
      </c>
      <c r="C1529" t="s">
        <v>76</v>
      </c>
      <c r="D1529" s="1">
        <v>43556</v>
      </c>
      <c r="E1529" t="s">
        <v>32</v>
      </c>
      <c r="F1529" t="s">
        <v>33</v>
      </c>
      <c r="G1529" t="s">
        <v>34</v>
      </c>
      <c r="H1529">
        <v>278239</v>
      </c>
      <c r="I1529" t="s">
        <v>77</v>
      </c>
      <c r="J1529">
        <v>0</v>
      </c>
      <c r="L1529">
        <v>278239</v>
      </c>
      <c r="M1529" t="s">
        <v>78</v>
      </c>
      <c r="N1529">
        <v>169823</v>
      </c>
      <c r="O1529" t="s">
        <v>79</v>
      </c>
      <c r="P1529">
        <v>20510</v>
      </c>
      <c r="R1529">
        <v>190333</v>
      </c>
      <c r="S1529" t="s">
        <v>79</v>
      </c>
      <c r="T1529">
        <v>2455146</v>
      </c>
      <c r="V1529">
        <v>3662149</v>
      </c>
      <c r="X1529">
        <v>3426817</v>
      </c>
      <c r="Z1529">
        <v>235332</v>
      </c>
    </row>
    <row r="1530" spans="2:26" hidden="1" x14ac:dyDescent="0.35">
      <c r="B1530" t="s">
        <v>75</v>
      </c>
      <c r="C1530" t="s">
        <v>76</v>
      </c>
      <c r="D1530" s="1">
        <v>43586</v>
      </c>
      <c r="E1530" t="s">
        <v>32</v>
      </c>
      <c r="F1530" t="s">
        <v>35</v>
      </c>
      <c r="G1530" t="s">
        <v>32</v>
      </c>
      <c r="H1530">
        <v>258610</v>
      </c>
      <c r="I1530" t="s">
        <v>77</v>
      </c>
      <c r="J1530">
        <v>0</v>
      </c>
      <c r="L1530">
        <v>258610</v>
      </c>
      <c r="M1530" t="s">
        <v>78</v>
      </c>
      <c r="N1530">
        <v>166154</v>
      </c>
      <c r="O1530" t="s">
        <v>79</v>
      </c>
      <c r="P1530">
        <v>20694</v>
      </c>
      <c r="R1530">
        <v>186848</v>
      </c>
      <c r="S1530" t="s">
        <v>79</v>
      </c>
      <c r="T1530">
        <v>2450258</v>
      </c>
      <c r="V1530">
        <v>3654076</v>
      </c>
      <c r="X1530">
        <v>3417122</v>
      </c>
      <c r="Z1530">
        <v>236954</v>
      </c>
    </row>
    <row r="1531" spans="2:26" hidden="1" x14ac:dyDescent="0.35">
      <c r="B1531" t="s">
        <v>75</v>
      </c>
      <c r="C1531" t="s">
        <v>76</v>
      </c>
      <c r="D1531" s="1">
        <v>43586</v>
      </c>
      <c r="E1531" t="s">
        <v>32</v>
      </c>
      <c r="F1531" t="s">
        <v>33</v>
      </c>
      <c r="G1531" t="s">
        <v>34</v>
      </c>
      <c r="H1531">
        <v>258610</v>
      </c>
      <c r="I1531" t="s">
        <v>77</v>
      </c>
      <c r="J1531">
        <v>0</v>
      </c>
      <c r="L1531">
        <v>258610</v>
      </c>
      <c r="M1531" t="s">
        <v>78</v>
      </c>
      <c r="N1531">
        <v>166154</v>
      </c>
      <c r="O1531" t="s">
        <v>79</v>
      </c>
      <c r="P1531">
        <v>20694</v>
      </c>
      <c r="R1531">
        <v>186848</v>
      </c>
      <c r="S1531" t="s">
        <v>79</v>
      </c>
      <c r="T1531">
        <v>2450258</v>
      </c>
      <c r="V1531">
        <v>3654076</v>
      </c>
      <c r="X1531">
        <v>3417122</v>
      </c>
      <c r="Z1531">
        <v>236954</v>
      </c>
    </row>
    <row r="1532" spans="2:26" hidden="1" x14ac:dyDescent="0.35">
      <c r="B1532" t="s">
        <v>75</v>
      </c>
      <c r="C1532" t="s">
        <v>76</v>
      </c>
      <c r="D1532" s="1">
        <v>43617</v>
      </c>
      <c r="E1532" t="s">
        <v>32</v>
      </c>
      <c r="F1532" t="s">
        <v>35</v>
      </c>
      <c r="G1532" t="s">
        <v>32</v>
      </c>
      <c r="H1532">
        <v>267353</v>
      </c>
      <c r="I1532" t="s">
        <v>77</v>
      </c>
      <c r="J1532">
        <v>0</v>
      </c>
      <c r="L1532">
        <v>267353</v>
      </c>
      <c r="M1532" t="s">
        <v>78</v>
      </c>
      <c r="N1532">
        <v>163446</v>
      </c>
      <c r="O1532" t="s">
        <v>79</v>
      </c>
      <c r="P1532">
        <v>18646</v>
      </c>
      <c r="R1532">
        <v>182092</v>
      </c>
      <c r="S1532" t="s">
        <v>79</v>
      </c>
      <c r="T1532">
        <v>2447218</v>
      </c>
      <c r="V1532">
        <v>3650441</v>
      </c>
      <c r="X1532">
        <v>3412209</v>
      </c>
      <c r="Z1532">
        <v>238232</v>
      </c>
    </row>
    <row r="1533" spans="2:26" hidden="1" x14ac:dyDescent="0.35">
      <c r="B1533" t="s">
        <v>75</v>
      </c>
      <c r="C1533" t="s">
        <v>76</v>
      </c>
      <c r="D1533" s="1">
        <v>43617</v>
      </c>
      <c r="E1533" t="s">
        <v>32</v>
      </c>
      <c r="F1533" t="s">
        <v>33</v>
      </c>
      <c r="G1533" t="s">
        <v>34</v>
      </c>
      <c r="H1533">
        <v>267353</v>
      </c>
      <c r="I1533" t="s">
        <v>77</v>
      </c>
      <c r="J1533">
        <v>0</v>
      </c>
      <c r="L1533">
        <v>267353</v>
      </c>
      <c r="M1533" t="s">
        <v>78</v>
      </c>
      <c r="N1533">
        <v>163446</v>
      </c>
      <c r="O1533" t="s">
        <v>79</v>
      </c>
      <c r="P1533">
        <v>18646</v>
      </c>
      <c r="R1533">
        <v>182092</v>
      </c>
      <c r="S1533" t="s">
        <v>79</v>
      </c>
      <c r="T1533">
        <v>2447218</v>
      </c>
      <c r="V1533">
        <v>3650441</v>
      </c>
      <c r="X1533">
        <v>3412209</v>
      </c>
      <c r="Z1533">
        <v>238232</v>
      </c>
    </row>
    <row r="1534" spans="2:26" hidden="1" x14ac:dyDescent="0.35">
      <c r="B1534" t="s">
        <v>75</v>
      </c>
      <c r="C1534" t="s">
        <v>76</v>
      </c>
      <c r="D1534" s="1">
        <v>43647</v>
      </c>
      <c r="E1534" t="s">
        <v>32</v>
      </c>
      <c r="F1534" t="s">
        <v>35</v>
      </c>
      <c r="G1534" t="s">
        <v>32</v>
      </c>
      <c r="H1534">
        <v>294310</v>
      </c>
      <c r="I1534" t="s">
        <v>77</v>
      </c>
      <c r="J1534">
        <v>0</v>
      </c>
      <c r="L1534">
        <v>294310</v>
      </c>
      <c r="M1534" t="s">
        <v>78</v>
      </c>
      <c r="N1534">
        <v>178349</v>
      </c>
      <c r="O1534" t="s">
        <v>79</v>
      </c>
      <c r="P1534">
        <v>21513</v>
      </c>
      <c r="R1534">
        <v>199862</v>
      </c>
      <c r="S1534" t="s">
        <v>79</v>
      </c>
      <c r="T1534">
        <v>2449430</v>
      </c>
      <c r="V1534">
        <v>3657394</v>
      </c>
      <c r="X1534">
        <v>3420248</v>
      </c>
      <c r="Z1534">
        <v>237146</v>
      </c>
    </row>
    <row r="1535" spans="2:26" hidden="1" x14ac:dyDescent="0.35">
      <c r="B1535" t="s">
        <v>75</v>
      </c>
      <c r="C1535" t="s">
        <v>76</v>
      </c>
      <c r="D1535" s="1">
        <v>43647</v>
      </c>
      <c r="E1535" t="s">
        <v>32</v>
      </c>
      <c r="F1535" t="s">
        <v>33</v>
      </c>
      <c r="G1535" t="s">
        <v>34</v>
      </c>
      <c r="H1535">
        <v>294310</v>
      </c>
      <c r="I1535" t="s">
        <v>77</v>
      </c>
      <c r="J1535">
        <v>0</v>
      </c>
      <c r="L1535">
        <v>294310</v>
      </c>
      <c r="M1535" t="s">
        <v>78</v>
      </c>
      <c r="N1535">
        <v>178349</v>
      </c>
      <c r="O1535" t="s">
        <v>79</v>
      </c>
      <c r="P1535">
        <v>21513</v>
      </c>
      <c r="R1535">
        <v>199862</v>
      </c>
      <c r="S1535" t="s">
        <v>79</v>
      </c>
      <c r="T1535">
        <v>2449430</v>
      </c>
      <c r="V1535">
        <v>3657394</v>
      </c>
      <c r="X1535">
        <v>3420248</v>
      </c>
      <c r="Z1535">
        <v>237146</v>
      </c>
    </row>
    <row r="1536" spans="2:26" hidden="1" x14ac:dyDescent="0.35">
      <c r="B1536" t="s">
        <v>75</v>
      </c>
      <c r="C1536" t="s">
        <v>76</v>
      </c>
      <c r="D1536" s="1">
        <v>43678</v>
      </c>
      <c r="E1536" t="s">
        <v>32</v>
      </c>
      <c r="F1536" t="s">
        <v>35</v>
      </c>
      <c r="G1536" t="s">
        <v>32</v>
      </c>
      <c r="H1536">
        <v>284481</v>
      </c>
      <c r="I1536" t="s">
        <v>77</v>
      </c>
      <c r="J1536">
        <v>0</v>
      </c>
      <c r="L1536">
        <v>284481</v>
      </c>
      <c r="M1536" t="s">
        <v>78</v>
      </c>
      <c r="N1536">
        <v>185644</v>
      </c>
      <c r="O1536" t="s">
        <v>79</v>
      </c>
      <c r="P1536">
        <v>21109</v>
      </c>
      <c r="R1536">
        <v>206753</v>
      </c>
      <c r="S1536" t="s">
        <v>79</v>
      </c>
      <c r="T1536">
        <v>2444994</v>
      </c>
      <c r="V1536">
        <v>3652059</v>
      </c>
      <c r="X1536">
        <v>3412500</v>
      </c>
      <c r="Z1536">
        <v>239559</v>
      </c>
    </row>
    <row r="1537" spans="2:26" hidden="1" x14ac:dyDescent="0.35">
      <c r="B1537" t="s">
        <v>75</v>
      </c>
      <c r="C1537" t="s">
        <v>76</v>
      </c>
      <c r="D1537" s="1">
        <v>43678</v>
      </c>
      <c r="E1537" t="s">
        <v>32</v>
      </c>
      <c r="F1537" t="s">
        <v>33</v>
      </c>
      <c r="G1537" t="s">
        <v>34</v>
      </c>
      <c r="H1537">
        <v>284481</v>
      </c>
      <c r="I1537" t="s">
        <v>77</v>
      </c>
      <c r="J1537">
        <v>0</v>
      </c>
      <c r="L1537">
        <v>284481</v>
      </c>
      <c r="M1537" t="s">
        <v>78</v>
      </c>
      <c r="N1537">
        <v>185644</v>
      </c>
      <c r="O1537" t="s">
        <v>79</v>
      </c>
      <c r="P1537">
        <v>21109</v>
      </c>
      <c r="R1537">
        <v>206753</v>
      </c>
      <c r="S1537" t="s">
        <v>79</v>
      </c>
      <c r="T1537">
        <v>2444994</v>
      </c>
      <c r="V1537">
        <v>3652059</v>
      </c>
      <c r="X1537">
        <v>3412500</v>
      </c>
      <c r="Z1537">
        <v>239559</v>
      </c>
    </row>
    <row r="1538" spans="2:26" hidden="1" x14ac:dyDescent="0.35">
      <c r="B1538" t="s">
        <v>75</v>
      </c>
      <c r="C1538" t="s">
        <v>76</v>
      </c>
      <c r="D1538" s="1">
        <v>43709</v>
      </c>
      <c r="E1538" t="s">
        <v>32</v>
      </c>
      <c r="F1538" t="s">
        <v>35</v>
      </c>
      <c r="G1538" t="s">
        <v>32</v>
      </c>
      <c r="H1538">
        <v>256111</v>
      </c>
      <c r="I1538" t="s">
        <v>77</v>
      </c>
      <c r="J1538">
        <v>0</v>
      </c>
      <c r="L1538">
        <v>256111</v>
      </c>
      <c r="M1538" t="s">
        <v>78</v>
      </c>
      <c r="N1538">
        <v>152304</v>
      </c>
      <c r="O1538" t="s">
        <v>79</v>
      </c>
      <c r="P1538">
        <v>18044</v>
      </c>
      <c r="R1538">
        <v>170348</v>
      </c>
      <c r="S1538" t="s">
        <v>79</v>
      </c>
      <c r="T1538">
        <v>2440529</v>
      </c>
      <c r="V1538">
        <v>3648067</v>
      </c>
      <c r="X1538">
        <v>3408446</v>
      </c>
      <c r="Z1538">
        <v>239621</v>
      </c>
    </row>
    <row r="1539" spans="2:26" hidden="1" x14ac:dyDescent="0.35">
      <c r="B1539" t="s">
        <v>75</v>
      </c>
      <c r="C1539" t="s">
        <v>76</v>
      </c>
      <c r="D1539" s="1">
        <v>43709</v>
      </c>
      <c r="E1539" t="s">
        <v>32</v>
      </c>
      <c r="F1539" t="s">
        <v>33</v>
      </c>
      <c r="G1539" t="s">
        <v>34</v>
      </c>
      <c r="H1539">
        <v>256111</v>
      </c>
      <c r="I1539" t="s">
        <v>77</v>
      </c>
      <c r="J1539">
        <v>0</v>
      </c>
      <c r="L1539">
        <v>256111</v>
      </c>
      <c r="M1539" t="s">
        <v>78</v>
      </c>
      <c r="N1539">
        <v>152304</v>
      </c>
      <c r="O1539" t="s">
        <v>79</v>
      </c>
      <c r="P1539">
        <v>18044</v>
      </c>
      <c r="R1539">
        <v>170348</v>
      </c>
      <c r="S1539" t="s">
        <v>79</v>
      </c>
      <c r="T1539">
        <v>2440529</v>
      </c>
      <c r="V1539">
        <v>3648067</v>
      </c>
      <c r="X1539">
        <v>3408446</v>
      </c>
      <c r="Z1539">
        <v>239621</v>
      </c>
    </row>
    <row r="1540" spans="2:26" hidden="1" x14ac:dyDescent="0.35">
      <c r="B1540" t="s">
        <v>75</v>
      </c>
      <c r="C1540" t="s">
        <v>76</v>
      </c>
      <c r="D1540" s="1">
        <v>43739</v>
      </c>
      <c r="E1540" t="s">
        <v>32</v>
      </c>
      <c r="F1540" t="s">
        <v>35</v>
      </c>
      <c r="G1540" t="s">
        <v>32</v>
      </c>
      <c r="H1540">
        <v>271644</v>
      </c>
      <c r="I1540" t="s">
        <v>77</v>
      </c>
      <c r="J1540">
        <v>0</v>
      </c>
      <c r="L1540">
        <v>271644</v>
      </c>
      <c r="M1540" t="s">
        <v>78</v>
      </c>
      <c r="N1540">
        <v>173442</v>
      </c>
      <c r="O1540" t="s">
        <v>79</v>
      </c>
      <c r="P1540">
        <v>20997</v>
      </c>
      <c r="R1540">
        <v>194439</v>
      </c>
      <c r="S1540" t="s">
        <v>79</v>
      </c>
      <c r="T1540">
        <v>2435574</v>
      </c>
      <c r="V1540">
        <v>3640328</v>
      </c>
      <c r="X1540">
        <v>3400609</v>
      </c>
      <c r="Z1540">
        <v>239719</v>
      </c>
    </row>
    <row r="1541" spans="2:26" hidden="1" x14ac:dyDescent="0.35">
      <c r="B1541" t="s">
        <v>75</v>
      </c>
      <c r="C1541" t="s">
        <v>76</v>
      </c>
      <c r="D1541" s="1">
        <v>43739</v>
      </c>
      <c r="E1541" t="s">
        <v>32</v>
      </c>
      <c r="F1541" t="s">
        <v>33</v>
      </c>
      <c r="G1541" t="s">
        <v>34</v>
      </c>
      <c r="H1541">
        <v>271644</v>
      </c>
      <c r="I1541" t="s">
        <v>77</v>
      </c>
      <c r="J1541">
        <v>0</v>
      </c>
      <c r="L1541">
        <v>271644</v>
      </c>
      <c r="M1541" t="s">
        <v>78</v>
      </c>
      <c r="N1541">
        <v>173442</v>
      </c>
      <c r="O1541" t="s">
        <v>79</v>
      </c>
      <c r="P1541">
        <v>20997</v>
      </c>
      <c r="R1541">
        <v>194439</v>
      </c>
      <c r="S1541" t="s">
        <v>79</v>
      </c>
      <c r="T1541">
        <v>2435574</v>
      </c>
      <c r="V1541">
        <v>3640328</v>
      </c>
      <c r="X1541">
        <v>3400609</v>
      </c>
      <c r="Z1541">
        <v>239719</v>
      </c>
    </row>
    <row r="1542" spans="2:26" hidden="1" x14ac:dyDescent="0.35">
      <c r="B1542" t="s">
        <v>75</v>
      </c>
      <c r="C1542" t="s">
        <v>76</v>
      </c>
      <c r="D1542" s="1">
        <v>43770</v>
      </c>
      <c r="E1542" t="s">
        <v>32</v>
      </c>
      <c r="F1542" t="s">
        <v>35</v>
      </c>
      <c r="G1542" t="s">
        <v>32</v>
      </c>
      <c r="H1542">
        <v>252287</v>
      </c>
      <c r="I1542" t="s">
        <v>77</v>
      </c>
      <c r="J1542">
        <v>0</v>
      </c>
      <c r="L1542">
        <v>252287</v>
      </c>
      <c r="M1542" t="s">
        <v>78</v>
      </c>
      <c r="N1542">
        <v>148939</v>
      </c>
      <c r="O1542" t="s">
        <v>79</v>
      </c>
      <c r="P1542">
        <v>19861</v>
      </c>
      <c r="R1542">
        <v>168800</v>
      </c>
      <c r="S1542" t="s">
        <v>79</v>
      </c>
      <c r="T1542">
        <v>2423583</v>
      </c>
      <c r="V1542">
        <v>3621088</v>
      </c>
      <c r="X1542">
        <v>3380922</v>
      </c>
      <c r="Z1542">
        <v>240166</v>
      </c>
    </row>
    <row r="1543" spans="2:26" hidden="1" x14ac:dyDescent="0.35">
      <c r="B1543" t="s">
        <v>75</v>
      </c>
      <c r="C1543" t="s">
        <v>76</v>
      </c>
      <c r="D1543" s="1">
        <v>43770</v>
      </c>
      <c r="E1543" t="s">
        <v>32</v>
      </c>
      <c r="F1543" t="s">
        <v>33</v>
      </c>
      <c r="G1543" t="s">
        <v>34</v>
      </c>
      <c r="H1543">
        <v>252287</v>
      </c>
      <c r="I1543" t="s">
        <v>77</v>
      </c>
      <c r="J1543">
        <v>0</v>
      </c>
      <c r="L1543">
        <v>252287</v>
      </c>
      <c r="M1543" t="s">
        <v>78</v>
      </c>
      <c r="N1543">
        <v>148939</v>
      </c>
      <c r="O1543" t="s">
        <v>79</v>
      </c>
      <c r="P1543">
        <v>19861</v>
      </c>
      <c r="R1543">
        <v>168800</v>
      </c>
      <c r="S1543" t="s">
        <v>79</v>
      </c>
      <c r="T1543">
        <v>2423583</v>
      </c>
      <c r="V1543">
        <v>3621088</v>
      </c>
      <c r="X1543">
        <v>3380922</v>
      </c>
      <c r="Z1543">
        <v>240166</v>
      </c>
    </row>
    <row r="1544" spans="2:26" hidden="1" x14ac:dyDescent="0.35">
      <c r="B1544" t="s">
        <v>75</v>
      </c>
      <c r="C1544" t="s">
        <v>76</v>
      </c>
      <c r="D1544" s="1">
        <v>43800</v>
      </c>
      <c r="E1544" t="s">
        <v>32</v>
      </c>
      <c r="F1544" t="s">
        <v>35</v>
      </c>
      <c r="G1544" t="s">
        <v>32</v>
      </c>
      <c r="H1544">
        <v>241234</v>
      </c>
      <c r="I1544" t="s">
        <v>77</v>
      </c>
      <c r="J1544">
        <v>0</v>
      </c>
      <c r="L1544">
        <v>241234</v>
      </c>
      <c r="M1544" t="s">
        <v>78</v>
      </c>
      <c r="N1544">
        <v>145627</v>
      </c>
      <c r="O1544" t="s">
        <v>79</v>
      </c>
      <c r="P1544">
        <v>22977</v>
      </c>
      <c r="R1544">
        <v>168604</v>
      </c>
      <c r="S1544" t="s">
        <v>79</v>
      </c>
      <c r="T1544">
        <v>2418906</v>
      </c>
      <c r="V1544">
        <v>3613005</v>
      </c>
      <c r="X1544">
        <v>3374862</v>
      </c>
      <c r="Z1544">
        <v>238143</v>
      </c>
    </row>
    <row r="1545" spans="2:26" hidden="1" x14ac:dyDescent="0.35">
      <c r="B1545" t="s">
        <v>75</v>
      </c>
      <c r="C1545" t="s">
        <v>76</v>
      </c>
      <c r="D1545" s="1">
        <v>43800</v>
      </c>
      <c r="E1545" t="s">
        <v>32</v>
      </c>
      <c r="F1545" t="s">
        <v>33</v>
      </c>
      <c r="G1545" t="s">
        <v>34</v>
      </c>
      <c r="H1545">
        <v>241234</v>
      </c>
      <c r="I1545" t="s">
        <v>77</v>
      </c>
      <c r="J1545">
        <v>0</v>
      </c>
      <c r="L1545">
        <v>241234</v>
      </c>
      <c r="M1545" t="s">
        <v>78</v>
      </c>
      <c r="N1545">
        <v>145627</v>
      </c>
      <c r="O1545" t="s">
        <v>79</v>
      </c>
      <c r="P1545">
        <v>22977</v>
      </c>
      <c r="R1545">
        <v>168604</v>
      </c>
      <c r="S1545" t="s">
        <v>79</v>
      </c>
      <c r="T1545">
        <v>2418906</v>
      </c>
      <c r="V1545">
        <v>3613005</v>
      </c>
      <c r="X1545">
        <v>3374862</v>
      </c>
      <c r="Z1545">
        <v>238143</v>
      </c>
    </row>
    <row r="1546" spans="2:26" hidden="1" x14ac:dyDescent="0.35">
      <c r="B1546" t="s">
        <v>75</v>
      </c>
      <c r="C1546" t="s">
        <v>76</v>
      </c>
      <c r="D1546" s="1">
        <v>43831</v>
      </c>
      <c r="E1546" t="s">
        <v>32</v>
      </c>
      <c r="F1546" t="s">
        <v>35</v>
      </c>
      <c r="G1546" t="s">
        <v>32</v>
      </c>
      <c r="H1546">
        <v>319373</v>
      </c>
      <c r="I1546" t="s">
        <v>77</v>
      </c>
      <c r="J1546">
        <v>0</v>
      </c>
      <c r="L1546">
        <v>319373</v>
      </c>
      <c r="M1546" t="s">
        <v>78</v>
      </c>
      <c r="N1546">
        <v>176679</v>
      </c>
      <c r="O1546" t="s">
        <v>79</v>
      </c>
      <c r="P1546">
        <v>23653</v>
      </c>
      <c r="R1546">
        <v>200332</v>
      </c>
      <c r="S1546" t="s">
        <v>79</v>
      </c>
      <c r="T1546">
        <v>2412646</v>
      </c>
      <c r="V1546">
        <v>3601113</v>
      </c>
      <c r="X1546">
        <v>3364100</v>
      </c>
      <c r="Z1546">
        <v>237013</v>
      </c>
    </row>
    <row r="1547" spans="2:26" hidden="1" x14ac:dyDescent="0.35">
      <c r="B1547" t="s">
        <v>75</v>
      </c>
      <c r="C1547" t="s">
        <v>76</v>
      </c>
      <c r="D1547" s="1">
        <v>43831</v>
      </c>
      <c r="E1547" t="s">
        <v>32</v>
      </c>
      <c r="F1547" t="s">
        <v>33</v>
      </c>
      <c r="G1547" t="s">
        <v>34</v>
      </c>
      <c r="H1547">
        <v>319373</v>
      </c>
      <c r="I1547" t="s">
        <v>77</v>
      </c>
      <c r="J1547">
        <v>0</v>
      </c>
      <c r="L1547">
        <v>319373</v>
      </c>
      <c r="M1547" t="s">
        <v>78</v>
      </c>
      <c r="N1547">
        <v>176679</v>
      </c>
      <c r="O1547" t="s">
        <v>79</v>
      </c>
      <c r="P1547">
        <v>23653</v>
      </c>
      <c r="R1547">
        <v>200332</v>
      </c>
      <c r="S1547" t="s">
        <v>79</v>
      </c>
      <c r="T1547">
        <v>2412646</v>
      </c>
      <c r="V1547">
        <v>3601113</v>
      </c>
      <c r="X1547">
        <v>3364100</v>
      </c>
      <c r="Z1547">
        <v>237013</v>
      </c>
    </row>
    <row r="1548" spans="2:26" hidden="1" x14ac:dyDescent="0.35">
      <c r="B1548" t="s">
        <v>75</v>
      </c>
      <c r="C1548" t="s">
        <v>76</v>
      </c>
      <c r="D1548" s="1">
        <v>43862</v>
      </c>
      <c r="E1548" t="s">
        <v>32</v>
      </c>
      <c r="F1548" t="s">
        <v>35</v>
      </c>
      <c r="G1548" t="s">
        <v>32</v>
      </c>
      <c r="H1548">
        <v>257496</v>
      </c>
      <c r="I1548" t="s">
        <v>77</v>
      </c>
      <c r="J1548">
        <v>0</v>
      </c>
      <c r="L1548">
        <v>257496</v>
      </c>
      <c r="M1548" t="s">
        <v>78</v>
      </c>
      <c r="N1548">
        <v>176622</v>
      </c>
      <c r="O1548" t="s">
        <v>79</v>
      </c>
      <c r="P1548">
        <v>20964</v>
      </c>
      <c r="R1548">
        <v>197586</v>
      </c>
      <c r="S1548" t="s">
        <v>79</v>
      </c>
      <c r="T1548">
        <v>2410942</v>
      </c>
      <c r="V1548">
        <v>3600457</v>
      </c>
      <c r="X1548">
        <v>3359727</v>
      </c>
      <c r="Z1548">
        <v>240730</v>
      </c>
    </row>
    <row r="1549" spans="2:26" hidden="1" x14ac:dyDescent="0.35">
      <c r="B1549" t="s">
        <v>75</v>
      </c>
      <c r="C1549" t="s">
        <v>76</v>
      </c>
      <c r="D1549" s="1">
        <v>43862</v>
      </c>
      <c r="E1549" t="s">
        <v>32</v>
      </c>
      <c r="F1549" t="s">
        <v>33</v>
      </c>
      <c r="G1549" t="s">
        <v>34</v>
      </c>
      <c r="H1549">
        <v>257496</v>
      </c>
      <c r="I1549" t="s">
        <v>77</v>
      </c>
      <c r="J1549">
        <v>0</v>
      </c>
      <c r="L1549">
        <v>257496</v>
      </c>
      <c r="M1549" t="s">
        <v>78</v>
      </c>
      <c r="N1549">
        <v>176622</v>
      </c>
      <c r="O1549" t="s">
        <v>79</v>
      </c>
      <c r="P1549">
        <v>20964</v>
      </c>
      <c r="R1549">
        <v>197586</v>
      </c>
      <c r="S1549" t="s">
        <v>79</v>
      </c>
      <c r="T1549">
        <v>2410942</v>
      </c>
      <c r="V1549">
        <v>3600457</v>
      </c>
      <c r="X1549">
        <v>3359727</v>
      </c>
      <c r="Z1549">
        <v>240730</v>
      </c>
    </row>
    <row r="1550" spans="2:26" hidden="1" x14ac:dyDescent="0.35">
      <c r="B1550" t="s">
        <v>75</v>
      </c>
      <c r="C1550" t="s">
        <v>76</v>
      </c>
      <c r="D1550" s="1">
        <v>43891</v>
      </c>
      <c r="E1550" t="s">
        <v>32</v>
      </c>
      <c r="F1550" t="s">
        <v>35</v>
      </c>
      <c r="G1550" t="s">
        <v>32</v>
      </c>
      <c r="H1550">
        <v>389954</v>
      </c>
      <c r="I1550" t="s">
        <v>77</v>
      </c>
      <c r="J1550">
        <v>0</v>
      </c>
      <c r="L1550">
        <v>389954</v>
      </c>
      <c r="M1550" t="s">
        <v>78</v>
      </c>
      <c r="N1550">
        <v>162714</v>
      </c>
      <c r="O1550" t="s">
        <v>79</v>
      </c>
      <c r="P1550">
        <v>21517</v>
      </c>
      <c r="R1550">
        <v>184231</v>
      </c>
      <c r="S1550" t="s">
        <v>79</v>
      </c>
      <c r="T1550">
        <v>2411354</v>
      </c>
      <c r="V1550">
        <v>3605857</v>
      </c>
      <c r="X1550">
        <v>3361994</v>
      </c>
      <c r="Z1550">
        <v>243863</v>
      </c>
    </row>
    <row r="1551" spans="2:26" hidden="1" x14ac:dyDescent="0.35">
      <c r="B1551" t="s">
        <v>75</v>
      </c>
      <c r="C1551" t="s">
        <v>76</v>
      </c>
      <c r="D1551" s="1">
        <v>43891</v>
      </c>
      <c r="E1551" t="s">
        <v>32</v>
      </c>
      <c r="F1551" t="s">
        <v>33</v>
      </c>
      <c r="G1551" t="s">
        <v>34</v>
      </c>
      <c r="H1551">
        <v>389954</v>
      </c>
      <c r="I1551" t="s">
        <v>77</v>
      </c>
      <c r="J1551">
        <v>0</v>
      </c>
      <c r="L1551">
        <v>389954</v>
      </c>
      <c r="M1551" t="s">
        <v>78</v>
      </c>
      <c r="N1551">
        <v>162714</v>
      </c>
      <c r="O1551" t="s">
        <v>79</v>
      </c>
      <c r="P1551">
        <v>21517</v>
      </c>
      <c r="R1551">
        <v>184231</v>
      </c>
      <c r="S1551" t="s">
        <v>79</v>
      </c>
      <c r="T1551">
        <v>2411354</v>
      </c>
      <c r="V1551">
        <v>3605857</v>
      </c>
      <c r="X1551">
        <v>3361994</v>
      </c>
      <c r="Z1551">
        <v>243863</v>
      </c>
    </row>
    <row r="1552" spans="2:26" hidden="1" x14ac:dyDescent="0.35">
      <c r="B1552" t="s">
        <v>75</v>
      </c>
      <c r="C1552" t="s">
        <v>76</v>
      </c>
      <c r="D1552" s="1">
        <v>43922</v>
      </c>
      <c r="E1552" t="s">
        <v>32</v>
      </c>
      <c r="F1552" t="s">
        <v>35</v>
      </c>
      <c r="G1552" t="s">
        <v>32</v>
      </c>
      <c r="H1552">
        <v>733651</v>
      </c>
      <c r="I1552" t="s">
        <v>77</v>
      </c>
      <c r="J1552">
        <v>0</v>
      </c>
      <c r="L1552">
        <v>733651</v>
      </c>
      <c r="M1552" t="s">
        <v>78</v>
      </c>
      <c r="N1552">
        <v>245757</v>
      </c>
      <c r="O1552" t="s">
        <v>79</v>
      </c>
      <c r="P1552">
        <v>17202</v>
      </c>
      <c r="R1552">
        <v>262959</v>
      </c>
      <c r="S1552" t="s">
        <v>79</v>
      </c>
      <c r="T1552">
        <v>2454210</v>
      </c>
      <c r="V1552">
        <v>3694863</v>
      </c>
      <c r="X1552">
        <v>3448494</v>
      </c>
      <c r="Z1552">
        <v>246369</v>
      </c>
    </row>
    <row r="1553" spans="2:26" hidden="1" x14ac:dyDescent="0.35">
      <c r="B1553" t="s">
        <v>75</v>
      </c>
      <c r="C1553" t="s">
        <v>76</v>
      </c>
      <c r="D1553" s="1">
        <v>43922</v>
      </c>
      <c r="E1553" t="s">
        <v>32</v>
      </c>
      <c r="F1553" t="s">
        <v>33</v>
      </c>
      <c r="G1553" t="s">
        <v>34</v>
      </c>
      <c r="H1553">
        <v>733651</v>
      </c>
      <c r="I1553" t="s">
        <v>77</v>
      </c>
      <c r="J1553">
        <v>0</v>
      </c>
      <c r="L1553">
        <v>733651</v>
      </c>
      <c r="M1553" t="s">
        <v>78</v>
      </c>
      <c r="N1553">
        <v>245757</v>
      </c>
      <c r="O1553" t="s">
        <v>79</v>
      </c>
      <c r="P1553">
        <v>17202</v>
      </c>
      <c r="R1553">
        <v>262959</v>
      </c>
      <c r="S1553" t="s">
        <v>79</v>
      </c>
      <c r="T1553">
        <v>2454210</v>
      </c>
      <c r="V1553">
        <v>3694863</v>
      </c>
      <c r="X1553">
        <v>3448494</v>
      </c>
      <c r="Z1553">
        <v>246369</v>
      </c>
    </row>
    <row r="1554" spans="2:26" hidden="1" x14ac:dyDescent="0.35">
      <c r="B1554" t="s">
        <v>75</v>
      </c>
      <c r="C1554" t="s">
        <v>76</v>
      </c>
      <c r="D1554" s="1">
        <v>43952</v>
      </c>
      <c r="E1554" t="s">
        <v>32</v>
      </c>
      <c r="F1554" t="s">
        <v>35</v>
      </c>
      <c r="G1554" t="s">
        <v>32</v>
      </c>
      <c r="H1554">
        <v>319429</v>
      </c>
      <c r="I1554" t="s">
        <v>77</v>
      </c>
      <c r="J1554">
        <v>0</v>
      </c>
      <c r="L1554">
        <v>319429</v>
      </c>
      <c r="M1554" t="s">
        <v>78</v>
      </c>
      <c r="N1554">
        <v>237020</v>
      </c>
      <c r="O1554" t="s">
        <v>79</v>
      </c>
      <c r="P1554">
        <v>11487</v>
      </c>
      <c r="R1554">
        <v>248507</v>
      </c>
      <c r="S1554" t="s">
        <v>79</v>
      </c>
      <c r="T1554">
        <v>2519996</v>
      </c>
      <c r="V1554">
        <v>3823393</v>
      </c>
      <c r="X1554">
        <v>3588226</v>
      </c>
      <c r="Z1554">
        <v>235167</v>
      </c>
    </row>
    <row r="1555" spans="2:26" hidden="1" x14ac:dyDescent="0.35">
      <c r="B1555" t="s">
        <v>75</v>
      </c>
      <c r="C1555" t="s">
        <v>76</v>
      </c>
      <c r="D1555" s="1">
        <v>43952</v>
      </c>
      <c r="E1555" t="s">
        <v>32</v>
      </c>
      <c r="F1555" t="s">
        <v>33</v>
      </c>
      <c r="G1555" t="s">
        <v>34</v>
      </c>
      <c r="H1555">
        <v>319429</v>
      </c>
      <c r="I1555" t="s">
        <v>77</v>
      </c>
      <c r="J1555">
        <v>0</v>
      </c>
      <c r="L1555">
        <v>319429</v>
      </c>
      <c r="M1555" t="s">
        <v>78</v>
      </c>
      <c r="N1555">
        <v>237020</v>
      </c>
      <c r="O1555" t="s">
        <v>79</v>
      </c>
      <c r="P1555">
        <v>11487</v>
      </c>
      <c r="R1555">
        <v>248507</v>
      </c>
      <c r="S1555" t="s">
        <v>79</v>
      </c>
      <c r="T1555">
        <v>2519996</v>
      </c>
      <c r="V1555">
        <v>3823393</v>
      </c>
      <c r="X1555">
        <v>3588226</v>
      </c>
      <c r="Z1555">
        <v>235167</v>
      </c>
    </row>
    <row r="1556" spans="2:26" hidden="1" x14ac:dyDescent="0.35">
      <c r="B1556" t="s">
        <v>75</v>
      </c>
      <c r="C1556" t="s">
        <v>76</v>
      </c>
      <c r="D1556" s="1">
        <v>43983</v>
      </c>
      <c r="E1556" t="s">
        <v>32</v>
      </c>
      <c r="F1556" t="s">
        <v>35</v>
      </c>
      <c r="G1556" t="s">
        <v>32</v>
      </c>
      <c r="H1556">
        <v>253509</v>
      </c>
      <c r="I1556" t="s">
        <v>77</v>
      </c>
      <c r="J1556">
        <v>0</v>
      </c>
      <c r="L1556">
        <v>253509</v>
      </c>
      <c r="M1556" t="s">
        <v>78</v>
      </c>
      <c r="N1556">
        <v>159343</v>
      </c>
      <c r="O1556" t="s">
        <v>79</v>
      </c>
      <c r="P1556">
        <v>9595</v>
      </c>
      <c r="R1556">
        <v>168938</v>
      </c>
      <c r="S1556" t="s">
        <v>79</v>
      </c>
      <c r="T1556">
        <v>2554779</v>
      </c>
      <c r="V1556">
        <v>3892552</v>
      </c>
      <c r="X1556">
        <v>3673324</v>
      </c>
      <c r="Z1556">
        <v>219228</v>
      </c>
    </row>
    <row r="1557" spans="2:26" hidden="1" x14ac:dyDescent="0.35">
      <c r="B1557" t="s">
        <v>75</v>
      </c>
      <c r="C1557" t="s">
        <v>76</v>
      </c>
      <c r="D1557" s="1">
        <v>43983</v>
      </c>
      <c r="E1557" t="s">
        <v>32</v>
      </c>
      <c r="F1557" t="s">
        <v>33</v>
      </c>
      <c r="G1557" t="s">
        <v>34</v>
      </c>
      <c r="H1557">
        <v>253509</v>
      </c>
      <c r="I1557" t="s">
        <v>77</v>
      </c>
      <c r="J1557">
        <v>0</v>
      </c>
      <c r="L1557">
        <v>253509</v>
      </c>
      <c r="M1557" t="s">
        <v>78</v>
      </c>
      <c r="N1557">
        <v>159343</v>
      </c>
      <c r="O1557" t="s">
        <v>79</v>
      </c>
      <c r="P1557">
        <v>9595</v>
      </c>
      <c r="R1557">
        <v>168938</v>
      </c>
      <c r="S1557" t="s">
        <v>79</v>
      </c>
      <c r="T1557">
        <v>2554779</v>
      </c>
      <c r="V1557">
        <v>3892552</v>
      </c>
      <c r="X1557">
        <v>3673324</v>
      </c>
      <c r="Z1557">
        <v>219228</v>
      </c>
    </row>
    <row r="1558" spans="2:26" hidden="1" x14ac:dyDescent="0.35">
      <c r="B1558" t="s">
        <v>75</v>
      </c>
      <c r="C1558" t="s">
        <v>76</v>
      </c>
      <c r="D1558" s="1">
        <v>44013</v>
      </c>
      <c r="E1558" t="s">
        <v>32</v>
      </c>
      <c r="F1558" t="s">
        <v>33</v>
      </c>
      <c r="G1558" t="s">
        <v>34</v>
      </c>
      <c r="H1558">
        <v>264846</v>
      </c>
      <c r="I1558" t="s">
        <v>77</v>
      </c>
      <c r="J1558">
        <v>0</v>
      </c>
      <c r="L1558">
        <v>264846</v>
      </c>
      <c r="M1558" t="s">
        <v>78</v>
      </c>
      <c r="N1558">
        <v>125187</v>
      </c>
      <c r="O1558" t="s">
        <v>79</v>
      </c>
      <c r="P1558">
        <v>9595</v>
      </c>
      <c r="R1558">
        <v>134782</v>
      </c>
      <c r="S1558" t="s">
        <v>79</v>
      </c>
      <c r="T1558">
        <v>2577304</v>
      </c>
      <c r="V1558">
        <v>3930734</v>
      </c>
      <c r="X1558">
        <v>3716747</v>
      </c>
      <c r="Z1558">
        <v>213987</v>
      </c>
    </row>
    <row r="1559" spans="2:26" hidden="1" x14ac:dyDescent="0.35">
      <c r="B1559" t="s">
        <v>75</v>
      </c>
      <c r="C1559" t="s">
        <v>76</v>
      </c>
      <c r="D1559" s="1">
        <v>44013</v>
      </c>
      <c r="E1559" t="s">
        <v>32</v>
      </c>
      <c r="F1559" t="s">
        <v>35</v>
      </c>
      <c r="G1559" t="s">
        <v>32</v>
      </c>
      <c r="H1559">
        <v>264846</v>
      </c>
      <c r="I1559" t="s">
        <v>77</v>
      </c>
      <c r="J1559">
        <v>0</v>
      </c>
      <c r="L1559">
        <v>264846</v>
      </c>
      <c r="M1559" t="s">
        <v>78</v>
      </c>
      <c r="N1559">
        <v>125187</v>
      </c>
      <c r="O1559" t="s">
        <v>79</v>
      </c>
      <c r="P1559">
        <v>9595</v>
      </c>
      <c r="R1559">
        <v>134782</v>
      </c>
      <c r="S1559" t="s">
        <v>79</v>
      </c>
      <c r="T1559">
        <v>2577304</v>
      </c>
      <c r="V1559">
        <v>3930734</v>
      </c>
      <c r="X1559">
        <v>3716747</v>
      </c>
      <c r="Z1559">
        <v>213987</v>
      </c>
    </row>
    <row r="1560" spans="2:26" hidden="1" x14ac:dyDescent="0.35">
      <c r="B1560" t="s">
        <v>75</v>
      </c>
      <c r="C1560" t="s">
        <v>76</v>
      </c>
      <c r="D1560" s="1">
        <v>44044</v>
      </c>
      <c r="E1560" t="s">
        <v>32</v>
      </c>
      <c r="F1560" t="s">
        <v>35</v>
      </c>
      <c r="G1560" t="s">
        <v>32</v>
      </c>
      <c r="H1560">
        <v>275752</v>
      </c>
      <c r="I1560" t="s">
        <v>77</v>
      </c>
      <c r="J1560">
        <v>0</v>
      </c>
      <c r="L1560">
        <v>275752</v>
      </c>
      <c r="M1560" t="s">
        <v>78</v>
      </c>
      <c r="N1560">
        <v>123676</v>
      </c>
      <c r="O1560" t="s">
        <v>79</v>
      </c>
      <c r="P1560">
        <v>9592</v>
      </c>
      <c r="R1560">
        <v>133268</v>
      </c>
      <c r="S1560" t="s">
        <v>79</v>
      </c>
      <c r="T1560">
        <v>2605180</v>
      </c>
      <c r="V1560">
        <v>3977970</v>
      </c>
      <c r="X1560">
        <v>3768981</v>
      </c>
      <c r="Z1560">
        <v>208989</v>
      </c>
    </row>
    <row r="1561" spans="2:26" hidden="1" x14ac:dyDescent="0.35">
      <c r="B1561" t="s">
        <v>75</v>
      </c>
      <c r="C1561" t="s">
        <v>76</v>
      </c>
      <c r="D1561" s="1">
        <v>44044</v>
      </c>
      <c r="E1561" t="s">
        <v>32</v>
      </c>
      <c r="F1561" t="s">
        <v>33</v>
      </c>
      <c r="G1561" t="s">
        <v>34</v>
      </c>
      <c r="H1561">
        <v>275752</v>
      </c>
      <c r="I1561" t="s">
        <v>77</v>
      </c>
      <c r="J1561">
        <v>0</v>
      </c>
      <c r="L1561">
        <v>275752</v>
      </c>
      <c r="M1561" t="s">
        <v>78</v>
      </c>
      <c r="N1561">
        <v>123676</v>
      </c>
      <c r="O1561" t="s">
        <v>79</v>
      </c>
      <c r="P1561">
        <v>9592</v>
      </c>
      <c r="R1561">
        <v>133268</v>
      </c>
      <c r="S1561" t="s">
        <v>79</v>
      </c>
      <c r="T1561">
        <v>2605180</v>
      </c>
      <c r="V1561">
        <v>3977970</v>
      </c>
      <c r="X1561">
        <v>3768981</v>
      </c>
      <c r="Z1561">
        <v>208989</v>
      </c>
    </row>
    <row r="1562" spans="2:26" hidden="1" x14ac:dyDescent="0.35">
      <c r="B1562" t="s">
        <v>75</v>
      </c>
      <c r="C1562" t="s">
        <v>76</v>
      </c>
      <c r="D1562" s="1">
        <v>44075</v>
      </c>
      <c r="E1562" t="s">
        <v>32</v>
      </c>
      <c r="F1562" t="s">
        <v>35</v>
      </c>
      <c r="G1562" t="s">
        <v>32</v>
      </c>
      <c r="H1562">
        <v>235800</v>
      </c>
      <c r="I1562" t="s">
        <v>77</v>
      </c>
      <c r="J1562">
        <v>0</v>
      </c>
      <c r="L1562">
        <v>235800</v>
      </c>
      <c r="M1562" t="s">
        <v>78</v>
      </c>
      <c r="N1562">
        <v>123242</v>
      </c>
      <c r="O1562" t="s">
        <v>79</v>
      </c>
      <c r="P1562">
        <v>9279</v>
      </c>
      <c r="R1562">
        <v>132521</v>
      </c>
      <c r="S1562" t="s">
        <v>79</v>
      </c>
      <c r="T1562">
        <v>2619221</v>
      </c>
      <c r="V1562">
        <v>4006720</v>
      </c>
      <c r="X1562">
        <v>3805520</v>
      </c>
      <c r="Z1562">
        <v>201200</v>
      </c>
    </row>
    <row r="1563" spans="2:26" hidden="1" x14ac:dyDescent="0.35">
      <c r="B1563" t="s">
        <v>75</v>
      </c>
      <c r="C1563" t="s">
        <v>76</v>
      </c>
      <c r="D1563" s="1">
        <v>44075</v>
      </c>
      <c r="E1563" t="s">
        <v>32</v>
      </c>
      <c r="F1563" t="s">
        <v>33</v>
      </c>
      <c r="G1563" t="s">
        <v>34</v>
      </c>
      <c r="H1563">
        <v>235800</v>
      </c>
      <c r="I1563" t="s">
        <v>77</v>
      </c>
      <c r="J1563">
        <v>0</v>
      </c>
      <c r="L1563">
        <v>235800</v>
      </c>
      <c r="M1563" t="s">
        <v>78</v>
      </c>
      <c r="N1563">
        <v>123242</v>
      </c>
      <c r="O1563" t="s">
        <v>79</v>
      </c>
      <c r="P1563">
        <v>9279</v>
      </c>
      <c r="R1563">
        <v>132521</v>
      </c>
      <c r="S1563" t="s">
        <v>79</v>
      </c>
      <c r="T1563">
        <v>2619221</v>
      </c>
      <c r="V1563">
        <v>4006720</v>
      </c>
      <c r="X1563">
        <v>3805520</v>
      </c>
      <c r="Z1563">
        <v>201200</v>
      </c>
    </row>
    <row r="1564" spans="2:26" hidden="1" x14ac:dyDescent="0.35">
      <c r="B1564" t="s">
        <v>75</v>
      </c>
      <c r="C1564" t="s">
        <v>76</v>
      </c>
      <c r="D1564" s="1">
        <v>44105</v>
      </c>
      <c r="E1564" t="s">
        <v>32</v>
      </c>
      <c r="F1564" t="s">
        <v>33</v>
      </c>
      <c r="G1564" t="s">
        <v>34</v>
      </c>
      <c r="H1564">
        <v>273400</v>
      </c>
      <c r="I1564" t="s">
        <v>77</v>
      </c>
      <c r="J1564">
        <v>0</v>
      </c>
      <c r="L1564">
        <v>273400</v>
      </c>
      <c r="M1564" t="s">
        <v>78</v>
      </c>
      <c r="N1564">
        <v>145380</v>
      </c>
      <c r="O1564" t="s">
        <v>79</v>
      </c>
      <c r="P1564">
        <v>10029</v>
      </c>
      <c r="R1564">
        <v>155409</v>
      </c>
      <c r="S1564" t="s">
        <v>79</v>
      </c>
      <c r="T1564">
        <v>2636843</v>
      </c>
      <c r="V1564">
        <v>4037892</v>
      </c>
      <c r="X1564">
        <v>3842645</v>
      </c>
      <c r="Z1564">
        <v>195247</v>
      </c>
    </row>
    <row r="1565" spans="2:26" hidden="1" x14ac:dyDescent="0.35">
      <c r="B1565" t="s">
        <v>75</v>
      </c>
      <c r="C1565" t="s">
        <v>76</v>
      </c>
      <c r="D1565" s="1">
        <v>44105</v>
      </c>
      <c r="E1565" t="s">
        <v>32</v>
      </c>
      <c r="F1565" t="s">
        <v>35</v>
      </c>
      <c r="G1565" t="s">
        <v>32</v>
      </c>
      <c r="H1565">
        <v>273400</v>
      </c>
      <c r="I1565" t="s">
        <v>77</v>
      </c>
      <c r="J1565">
        <v>0</v>
      </c>
      <c r="L1565">
        <v>273400</v>
      </c>
      <c r="M1565" t="s">
        <v>78</v>
      </c>
      <c r="N1565">
        <v>145380</v>
      </c>
      <c r="O1565" t="s">
        <v>79</v>
      </c>
      <c r="P1565">
        <v>10029</v>
      </c>
      <c r="R1565">
        <v>155409</v>
      </c>
      <c r="S1565" t="s">
        <v>79</v>
      </c>
      <c r="T1565">
        <v>2636843</v>
      </c>
      <c r="V1565">
        <v>4037892</v>
      </c>
      <c r="X1565">
        <v>3842645</v>
      </c>
      <c r="Z1565">
        <v>195247</v>
      </c>
    </row>
    <row r="1566" spans="2:26" hidden="1" x14ac:dyDescent="0.35">
      <c r="B1566" t="s">
        <v>75</v>
      </c>
      <c r="C1566" t="s">
        <v>76</v>
      </c>
      <c r="D1566" s="1">
        <v>44136</v>
      </c>
      <c r="E1566" t="s">
        <v>32</v>
      </c>
      <c r="F1566" t="s">
        <v>33</v>
      </c>
      <c r="G1566" t="s">
        <v>34</v>
      </c>
      <c r="H1566">
        <v>242132</v>
      </c>
      <c r="I1566" t="s">
        <v>77</v>
      </c>
      <c r="J1566">
        <v>0</v>
      </c>
      <c r="L1566">
        <v>242132</v>
      </c>
      <c r="M1566" t="s">
        <v>78</v>
      </c>
      <c r="N1566">
        <v>125281</v>
      </c>
      <c r="O1566" t="s">
        <v>79</v>
      </c>
      <c r="P1566">
        <v>11381</v>
      </c>
      <c r="R1566">
        <v>136662</v>
      </c>
      <c r="S1566" t="s">
        <v>79</v>
      </c>
      <c r="T1566">
        <v>2655697</v>
      </c>
      <c r="V1566">
        <v>4076951</v>
      </c>
      <c r="X1566">
        <v>3887091</v>
      </c>
      <c r="Z1566">
        <v>189860</v>
      </c>
    </row>
    <row r="1567" spans="2:26" hidden="1" x14ac:dyDescent="0.35">
      <c r="B1567" t="s">
        <v>75</v>
      </c>
      <c r="C1567" t="s">
        <v>76</v>
      </c>
      <c r="D1567" s="1">
        <v>44136</v>
      </c>
      <c r="E1567" t="s">
        <v>32</v>
      </c>
      <c r="F1567" t="s">
        <v>35</v>
      </c>
      <c r="G1567" t="s">
        <v>32</v>
      </c>
      <c r="H1567">
        <v>242132</v>
      </c>
      <c r="I1567" t="s">
        <v>77</v>
      </c>
      <c r="J1567">
        <v>0</v>
      </c>
      <c r="L1567">
        <v>242132</v>
      </c>
      <c r="M1567" t="s">
        <v>78</v>
      </c>
      <c r="N1567">
        <v>125281</v>
      </c>
      <c r="O1567" t="s">
        <v>79</v>
      </c>
      <c r="P1567">
        <v>11381</v>
      </c>
      <c r="R1567">
        <v>136662</v>
      </c>
      <c r="S1567" t="s">
        <v>79</v>
      </c>
      <c r="T1567">
        <v>2655697</v>
      </c>
      <c r="V1567">
        <v>4076951</v>
      </c>
      <c r="X1567">
        <v>3887091</v>
      </c>
      <c r="Z1567">
        <v>189860</v>
      </c>
    </row>
    <row r="1568" spans="2:26" hidden="1" x14ac:dyDescent="0.35">
      <c r="B1568" t="s">
        <v>75</v>
      </c>
      <c r="C1568" t="s">
        <v>76</v>
      </c>
      <c r="D1568" s="1">
        <v>44166</v>
      </c>
      <c r="E1568" t="s">
        <v>32</v>
      </c>
      <c r="F1568" t="s">
        <v>33</v>
      </c>
      <c r="G1568" t="s">
        <v>34</v>
      </c>
      <c r="H1568">
        <v>262745</v>
      </c>
      <c r="I1568" t="s">
        <v>77</v>
      </c>
      <c r="J1568">
        <v>0</v>
      </c>
      <c r="L1568">
        <v>262745</v>
      </c>
      <c r="M1568" t="s">
        <v>78</v>
      </c>
      <c r="N1568">
        <v>127499</v>
      </c>
      <c r="O1568" t="s">
        <v>79</v>
      </c>
      <c r="P1568">
        <v>13218</v>
      </c>
      <c r="R1568">
        <v>140717</v>
      </c>
      <c r="S1568" t="s">
        <v>79</v>
      </c>
      <c r="T1568">
        <v>2667866</v>
      </c>
      <c r="V1568">
        <v>4104699</v>
      </c>
      <c r="X1568">
        <v>3921731</v>
      </c>
      <c r="Z1568">
        <v>182968</v>
      </c>
    </row>
    <row r="1569" spans="2:26" hidden="1" x14ac:dyDescent="0.35">
      <c r="B1569" t="s">
        <v>75</v>
      </c>
      <c r="C1569" t="s">
        <v>76</v>
      </c>
      <c r="D1569" s="1">
        <v>44166</v>
      </c>
      <c r="E1569" t="s">
        <v>32</v>
      </c>
      <c r="F1569" t="s">
        <v>35</v>
      </c>
      <c r="G1569" t="s">
        <v>32</v>
      </c>
      <c r="H1569">
        <v>262745</v>
      </c>
      <c r="I1569" t="s">
        <v>77</v>
      </c>
      <c r="J1569">
        <v>0</v>
      </c>
      <c r="L1569">
        <v>262745</v>
      </c>
      <c r="M1569" t="s">
        <v>78</v>
      </c>
      <c r="N1569">
        <v>127499</v>
      </c>
      <c r="O1569" t="s">
        <v>79</v>
      </c>
      <c r="P1569">
        <v>13218</v>
      </c>
      <c r="R1569">
        <v>140717</v>
      </c>
      <c r="S1569" t="s">
        <v>79</v>
      </c>
      <c r="T1569">
        <v>2667866</v>
      </c>
      <c r="V1569">
        <v>4104699</v>
      </c>
      <c r="X1569">
        <v>3921731</v>
      </c>
      <c r="Z1569">
        <v>182968</v>
      </c>
    </row>
    <row r="1570" spans="2:26" hidden="1" x14ac:dyDescent="0.35">
      <c r="B1570" t="s">
        <v>75</v>
      </c>
      <c r="C1570" t="s">
        <v>76</v>
      </c>
      <c r="D1570" s="1">
        <v>44197</v>
      </c>
      <c r="E1570" t="s">
        <v>32</v>
      </c>
      <c r="F1570" t="s">
        <v>33</v>
      </c>
      <c r="G1570" t="s">
        <v>34</v>
      </c>
      <c r="H1570">
        <v>317090</v>
      </c>
      <c r="I1570" t="s">
        <v>77</v>
      </c>
      <c r="J1570">
        <v>0</v>
      </c>
      <c r="L1570">
        <v>317090</v>
      </c>
      <c r="M1570" t="s">
        <v>78</v>
      </c>
      <c r="N1570">
        <v>135005</v>
      </c>
      <c r="O1570" t="s">
        <v>79</v>
      </c>
      <c r="P1570">
        <v>9156</v>
      </c>
      <c r="R1570">
        <v>144161</v>
      </c>
      <c r="S1570" t="s">
        <v>79</v>
      </c>
      <c r="T1570">
        <v>2684724</v>
      </c>
      <c r="V1570">
        <v>4144712</v>
      </c>
      <c r="X1570">
        <v>3967818</v>
      </c>
      <c r="Z1570">
        <v>176894</v>
      </c>
    </row>
    <row r="1571" spans="2:26" hidden="1" x14ac:dyDescent="0.35">
      <c r="B1571" t="s">
        <v>75</v>
      </c>
      <c r="C1571" t="s">
        <v>76</v>
      </c>
      <c r="D1571" s="1">
        <v>44197</v>
      </c>
      <c r="E1571" t="s">
        <v>32</v>
      </c>
      <c r="F1571" t="s">
        <v>35</v>
      </c>
      <c r="G1571" t="s">
        <v>32</v>
      </c>
      <c r="H1571">
        <v>317090</v>
      </c>
      <c r="I1571" t="s">
        <v>77</v>
      </c>
      <c r="J1571">
        <v>0</v>
      </c>
      <c r="L1571">
        <v>317090</v>
      </c>
      <c r="M1571" t="s">
        <v>78</v>
      </c>
      <c r="N1571">
        <v>135005</v>
      </c>
      <c r="O1571" t="s">
        <v>79</v>
      </c>
      <c r="P1571">
        <v>9156</v>
      </c>
      <c r="R1571">
        <v>144161</v>
      </c>
      <c r="S1571" t="s">
        <v>79</v>
      </c>
      <c r="T1571">
        <v>2684724</v>
      </c>
      <c r="V1571">
        <v>4144712</v>
      </c>
      <c r="X1571">
        <v>3967818</v>
      </c>
      <c r="Z1571">
        <v>176894</v>
      </c>
    </row>
    <row r="1572" spans="2:26" hidden="1" x14ac:dyDescent="0.35">
      <c r="B1572" t="s">
        <v>75</v>
      </c>
      <c r="C1572" t="s">
        <v>76</v>
      </c>
      <c r="D1572" s="1">
        <v>44228</v>
      </c>
      <c r="E1572" t="s">
        <v>32</v>
      </c>
      <c r="F1572" t="s">
        <v>35</v>
      </c>
      <c r="G1572" t="s">
        <v>32</v>
      </c>
      <c r="H1572">
        <v>289385</v>
      </c>
      <c r="I1572" t="s">
        <v>77</v>
      </c>
      <c r="J1572">
        <v>0</v>
      </c>
      <c r="L1572">
        <v>289385</v>
      </c>
      <c r="M1572" t="s">
        <v>78</v>
      </c>
      <c r="N1572">
        <v>133814</v>
      </c>
      <c r="O1572" t="s">
        <v>79</v>
      </c>
      <c r="P1572">
        <v>8529</v>
      </c>
      <c r="R1572">
        <v>142343</v>
      </c>
      <c r="S1572" t="s">
        <v>79</v>
      </c>
      <c r="T1572">
        <v>2699162</v>
      </c>
      <c r="V1572">
        <v>4169637</v>
      </c>
      <c r="X1572">
        <v>3997232</v>
      </c>
      <c r="Z1572">
        <v>172405</v>
      </c>
    </row>
    <row r="1573" spans="2:26" hidden="1" x14ac:dyDescent="0.35">
      <c r="B1573" t="s">
        <v>75</v>
      </c>
      <c r="C1573" t="s">
        <v>76</v>
      </c>
      <c r="D1573" s="1">
        <v>44228</v>
      </c>
      <c r="E1573" t="s">
        <v>32</v>
      </c>
      <c r="F1573" t="s">
        <v>33</v>
      </c>
      <c r="G1573" t="s">
        <v>34</v>
      </c>
      <c r="H1573">
        <v>289385</v>
      </c>
      <c r="I1573" t="s">
        <v>77</v>
      </c>
      <c r="J1573">
        <v>0</v>
      </c>
      <c r="L1573">
        <v>289385</v>
      </c>
      <c r="M1573" t="s">
        <v>78</v>
      </c>
      <c r="N1573">
        <v>133814</v>
      </c>
      <c r="O1573" t="s">
        <v>79</v>
      </c>
      <c r="P1573">
        <v>8529</v>
      </c>
      <c r="R1573">
        <v>142343</v>
      </c>
      <c r="S1573" t="s">
        <v>79</v>
      </c>
      <c r="T1573">
        <v>2699162</v>
      </c>
      <c r="V1573">
        <v>4169637</v>
      </c>
      <c r="X1573">
        <v>3997232</v>
      </c>
      <c r="Z1573">
        <v>172405</v>
      </c>
    </row>
    <row r="1574" spans="2:26" hidden="1" x14ac:dyDescent="0.35">
      <c r="B1574" t="s">
        <v>75</v>
      </c>
      <c r="C1574" t="s">
        <v>76</v>
      </c>
      <c r="D1574" s="1">
        <v>44256</v>
      </c>
      <c r="E1574" t="s">
        <v>32</v>
      </c>
      <c r="F1574" t="s">
        <v>33</v>
      </c>
      <c r="G1574" t="s">
        <v>34</v>
      </c>
      <c r="H1574">
        <v>283150</v>
      </c>
      <c r="I1574" t="s">
        <v>77</v>
      </c>
      <c r="J1574">
        <v>0</v>
      </c>
      <c r="L1574">
        <v>283150</v>
      </c>
      <c r="M1574" t="s">
        <v>78</v>
      </c>
      <c r="N1574">
        <v>133609</v>
      </c>
      <c r="O1574" t="s">
        <v>79</v>
      </c>
      <c r="P1574">
        <v>8884</v>
      </c>
      <c r="R1574">
        <v>142493</v>
      </c>
      <c r="S1574" t="s">
        <v>79</v>
      </c>
      <c r="T1574">
        <v>2719092</v>
      </c>
      <c r="V1574">
        <v>4213933</v>
      </c>
      <c r="X1574">
        <v>4046841</v>
      </c>
      <c r="Z1574">
        <v>167092</v>
      </c>
    </row>
    <row r="1575" spans="2:26" hidden="1" x14ac:dyDescent="0.35">
      <c r="B1575" t="s">
        <v>75</v>
      </c>
      <c r="C1575" t="s">
        <v>76</v>
      </c>
      <c r="D1575" s="1">
        <v>44256</v>
      </c>
      <c r="E1575" t="s">
        <v>32</v>
      </c>
      <c r="F1575" t="s">
        <v>35</v>
      </c>
      <c r="G1575" t="s">
        <v>32</v>
      </c>
      <c r="H1575">
        <v>283150</v>
      </c>
      <c r="I1575" t="s">
        <v>77</v>
      </c>
      <c r="J1575">
        <v>0</v>
      </c>
      <c r="L1575">
        <v>283150</v>
      </c>
      <c r="M1575" t="s">
        <v>78</v>
      </c>
      <c r="N1575">
        <v>133609</v>
      </c>
      <c r="O1575" t="s">
        <v>79</v>
      </c>
      <c r="P1575">
        <v>8884</v>
      </c>
      <c r="R1575">
        <v>142493</v>
      </c>
      <c r="S1575" t="s">
        <v>79</v>
      </c>
      <c r="T1575">
        <v>2719092</v>
      </c>
      <c r="V1575">
        <v>4213933</v>
      </c>
      <c r="X1575">
        <v>4046841</v>
      </c>
      <c r="Z1575">
        <v>167092</v>
      </c>
    </row>
    <row r="1576" spans="2:26" hidden="1" x14ac:dyDescent="0.35">
      <c r="B1576" t="s">
        <v>75</v>
      </c>
      <c r="C1576" t="s">
        <v>76</v>
      </c>
      <c r="D1576" s="1">
        <v>44287</v>
      </c>
      <c r="E1576" t="s">
        <v>32</v>
      </c>
      <c r="F1576" t="s">
        <v>33</v>
      </c>
      <c r="G1576" t="s">
        <v>34</v>
      </c>
      <c r="H1576">
        <v>263395</v>
      </c>
      <c r="I1576" t="s">
        <v>77</v>
      </c>
      <c r="J1576">
        <v>0</v>
      </c>
      <c r="L1576">
        <v>263395</v>
      </c>
      <c r="M1576" t="s">
        <v>78</v>
      </c>
      <c r="N1576">
        <v>125284</v>
      </c>
      <c r="O1576" t="s">
        <v>79</v>
      </c>
      <c r="P1576">
        <v>9002</v>
      </c>
      <c r="R1576">
        <v>134286</v>
      </c>
      <c r="S1576" t="s">
        <v>79</v>
      </c>
      <c r="T1576">
        <v>2736749</v>
      </c>
      <c r="V1576">
        <v>4249167</v>
      </c>
      <c r="X1576">
        <v>4084741</v>
      </c>
      <c r="Z1576">
        <v>164426</v>
      </c>
    </row>
    <row r="1577" spans="2:26" hidden="1" x14ac:dyDescent="0.35">
      <c r="B1577" t="s">
        <v>75</v>
      </c>
      <c r="C1577" t="s">
        <v>76</v>
      </c>
      <c r="D1577" s="1">
        <v>44287</v>
      </c>
      <c r="E1577" t="s">
        <v>32</v>
      </c>
      <c r="F1577" t="s">
        <v>35</v>
      </c>
      <c r="G1577" t="s">
        <v>32</v>
      </c>
      <c r="H1577">
        <v>263395</v>
      </c>
      <c r="I1577" t="s">
        <v>77</v>
      </c>
      <c r="J1577">
        <v>0</v>
      </c>
      <c r="L1577">
        <v>263395</v>
      </c>
      <c r="M1577" t="s">
        <v>78</v>
      </c>
      <c r="N1577">
        <v>125284</v>
      </c>
      <c r="O1577" t="s">
        <v>79</v>
      </c>
      <c r="P1577">
        <v>9002</v>
      </c>
      <c r="R1577">
        <v>134286</v>
      </c>
      <c r="S1577" t="s">
        <v>79</v>
      </c>
      <c r="T1577">
        <v>2736749</v>
      </c>
      <c r="V1577">
        <v>4249167</v>
      </c>
      <c r="X1577">
        <v>4084741</v>
      </c>
      <c r="Z1577">
        <v>164426</v>
      </c>
    </row>
    <row r="1578" spans="2:26" hidden="1" x14ac:dyDescent="0.35">
      <c r="B1578" t="s">
        <v>75</v>
      </c>
      <c r="C1578" t="s">
        <v>76</v>
      </c>
      <c r="D1578" s="1">
        <v>44317</v>
      </c>
      <c r="E1578" t="s">
        <v>32</v>
      </c>
      <c r="F1578" t="s">
        <v>33</v>
      </c>
      <c r="G1578" t="s">
        <v>34</v>
      </c>
      <c r="H1578">
        <v>213429</v>
      </c>
      <c r="I1578" t="s">
        <v>77</v>
      </c>
      <c r="J1578">
        <v>0</v>
      </c>
      <c r="L1578">
        <v>213429</v>
      </c>
      <c r="M1578" t="s">
        <v>78</v>
      </c>
      <c r="N1578">
        <v>112978</v>
      </c>
      <c r="O1578" t="s">
        <v>79</v>
      </c>
      <c r="P1578">
        <v>5193</v>
      </c>
      <c r="R1578">
        <v>118171</v>
      </c>
      <c r="S1578" t="s">
        <v>79</v>
      </c>
      <c r="T1578">
        <v>2750804</v>
      </c>
      <c r="V1578">
        <v>4281662</v>
      </c>
      <c r="X1578">
        <v>4122539</v>
      </c>
      <c r="Z1578">
        <v>159123</v>
      </c>
    </row>
    <row r="1579" spans="2:26" hidden="1" x14ac:dyDescent="0.35">
      <c r="B1579" t="s">
        <v>75</v>
      </c>
      <c r="C1579" t="s">
        <v>76</v>
      </c>
      <c r="D1579" s="1">
        <v>44317</v>
      </c>
      <c r="E1579" t="s">
        <v>32</v>
      </c>
      <c r="F1579" t="s">
        <v>35</v>
      </c>
      <c r="G1579" t="s">
        <v>32</v>
      </c>
      <c r="H1579">
        <v>213429</v>
      </c>
      <c r="I1579" t="s">
        <v>77</v>
      </c>
      <c r="J1579">
        <v>0</v>
      </c>
      <c r="L1579">
        <v>213429</v>
      </c>
      <c r="M1579" t="s">
        <v>78</v>
      </c>
      <c r="N1579">
        <v>112978</v>
      </c>
      <c r="O1579" t="s">
        <v>79</v>
      </c>
      <c r="P1579">
        <v>5193</v>
      </c>
      <c r="R1579">
        <v>118171</v>
      </c>
      <c r="S1579" t="s">
        <v>79</v>
      </c>
      <c r="T1579">
        <v>2750804</v>
      </c>
      <c r="V1579">
        <v>4281662</v>
      </c>
      <c r="X1579">
        <v>4122539</v>
      </c>
      <c r="Z1579">
        <v>159123</v>
      </c>
    </row>
    <row r="1580" spans="2:26" hidden="1" x14ac:dyDescent="0.35">
      <c r="B1580" t="s">
        <v>75</v>
      </c>
      <c r="C1580" t="s">
        <v>76</v>
      </c>
      <c r="D1580" s="1">
        <v>44348</v>
      </c>
      <c r="E1580" t="s">
        <v>32</v>
      </c>
      <c r="F1580" t="s">
        <v>35</v>
      </c>
      <c r="G1580" t="s">
        <v>32</v>
      </c>
      <c r="H1580">
        <v>237497</v>
      </c>
      <c r="I1580" t="s">
        <v>77</v>
      </c>
      <c r="J1580">
        <v>0</v>
      </c>
      <c r="L1580">
        <v>237497</v>
      </c>
      <c r="M1580" t="s">
        <v>78</v>
      </c>
      <c r="N1580">
        <v>115135</v>
      </c>
      <c r="O1580" t="s">
        <v>79</v>
      </c>
      <c r="P1580">
        <v>7289</v>
      </c>
      <c r="R1580">
        <v>122424</v>
      </c>
      <c r="S1580" t="s">
        <v>79</v>
      </c>
      <c r="T1580">
        <v>2765737</v>
      </c>
      <c r="V1580">
        <v>4316655</v>
      </c>
      <c r="X1580">
        <v>4162462</v>
      </c>
      <c r="Z1580">
        <v>154193</v>
      </c>
    </row>
    <row r="1581" spans="2:26" hidden="1" x14ac:dyDescent="0.35">
      <c r="B1581" t="s">
        <v>75</v>
      </c>
      <c r="C1581" t="s">
        <v>76</v>
      </c>
      <c r="D1581" s="1">
        <v>44348</v>
      </c>
      <c r="E1581" t="s">
        <v>32</v>
      </c>
      <c r="F1581" t="s">
        <v>33</v>
      </c>
      <c r="G1581" t="s">
        <v>34</v>
      </c>
      <c r="H1581">
        <v>237497</v>
      </c>
      <c r="J1581">
        <v>0</v>
      </c>
      <c r="L1581">
        <v>237497</v>
      </c>
      <c r="N1581">
        <v>115135</v>
      </c>
      <c r="P1581">
        <v>7289</v>
      </c>
      <c r="R1581">
        <v>122424</v>
      </c>
      <c r="T1581">
        <v>2765737</v>
      </c>
      <c r="V1581">
        <v>4316655</v>
      </c>
      <c r="X1581">
        <v>4162462</v>
      </c>
      <c r="Z1581">
        <v>154193</v>
      </c>
    </row>
    <row r="1582" spans="2:26" hidden="1" x14ac:dyDescent="0.35">
      <c r="B1582" t="s">
        <v>75</v>
      </c>
      <c r="C1582" t="s">
        <v>76</v>
      </c>
      <c r="D1582" s="1">
        <v>44378</v>
      </c>
      <c r="E1582" t="s">
        <v>32</v>
      </c>
      <c r="F1582" t="s">
        <v>35</v>
      </c>
      <c r="G1582" t="s">
        <v>32</v>
      </c>
      <c r="H1582">
        <v>262526</v>
      </c>
      <c r="J1582">
        <v>0</v>
      </c>
      <c r="L1582">
        <v>262526</v>
      </c>
      <c r="N1582">
        <v>106328</v>
      </c>
      <c r="P1582">
        <v>7399</v>
      </c>
      <c r="R1582">
        <v>113727</v>
      </c>
      <c r="T1582">
        <v>2780127</v>
      </c>
      <c r="V1582">
        <v>4350511</v>
      </c>
      <c r="X1582">
        <v>4199842</v>
      </c>
      <c r="Z1582">
        <v>150669</v>
      </c>
    </row>
    <row r="1583" spans="2:26" hidden="1" x14ac:dyDescent="0.35">
      <c r="B1583" t="s">
        <v>75</v>
      </c>
      <c r="C1583" t="s">
        <v>76</v>
      </c>
      <c r="D1583" s="1">
        <v>44378</v>
      </c>
      <c r="E1583" t="s">
        <v>32</v>
      </c>
      <c r="F1583" t="s">
        <v>33</v>
      </c>
      <c r="G1583" t="s">
        <v>34</v>
      </c>
      <c r="H1583">
        <v>262526</v>
      </c>
      <c r="J1583">
        <v>0</v>
      </c>
      <c r="L1583">
        <v>262526</v>
      </c>
      <c r="N1583">
        <v>106328</v>
      </c>
      <c r="P1583">
        <v>7399</v>
      </c>
      <c r="R1583">
        <v>113727</v>
      </c>
      <c r="T1583">
        <v>2780127</v>
      </c>
      <c r="V1583">
        <v>4350511</v>
      </c>
      <c r="X1583">
        <v>4199842</v>
      </c>
      <c r="Z1583">
        <v>150669</v>
      </c>
    </row>
    <row r="1584" spans="2:26" hidden="1" x14ac:dyDescent="0.35">
      <c r="B1584" t="s">
        <v>75</v>
      </c>
      <c r="C1584" t="s">
        <v>76</v>
      </c>
      <c r="D1584" s="1">
        <v>44409</v>
      </c>
      <c r="E1584" t="s">
        <v>32</v>
      </c>
      <c r="F1584" t="s">
        <v>35</v>
      </c>
      <c r="G1584" t="s">
        <v>32</v>
      </c>
      <c r="H1584">
        <v>298705</v>
      </c>
      <c r="J1584">
        <v>0</v>
      </c>
      <c r="L1584">
        <v>298705</v>
      </c>
      <c r="N1584">
        <v>103322</v>
      </c>
      <c r="P1584">
        <v>8354</v>
      </c>
      <c r="R1584">
        <v>111676</v>
      </c>
      <c r="T1584">
        <v>2800260</v>
      </c>
      <c r="V1584">
        <v>4396610</v>
      </c>
      <c r="X1584">
        <v>4249189</v>
      </c>
      <c r="Z1584">
        <v>147421</v>
      </c>
    </row>
    <row r="1585" spans="2:26" hidden="1" x14ac:dyDescent="0.35">
      <c r="B1585" t="s">
        <v>75</v>
      </c>
      <c r="C1585" t="s">
        <v>76</v>
      </c>
      <c r="D1585" s="1">
        <v>44409</v>
      </c>
      <c r="E1585" t="s">
        <v>32</v>
      </c>
      <c r="F1585" t="s">
        <v>33</v>
      </c>
      <c r="G1585" t="s">
        <v>34</v>
      </c>
      <c r="H1585">
        <v>298705</v>
      </c>
      <c r="J1585">
        <v>0</v>
      </c>
      <c r="L1585">
        <v>298705</v>
      </c>
      <c r="N1585">
        <v>103322</v>
      </c>
      <c r="P1585">
        <v>8354</v>
      </c>
      <c r="R1585">
        <v>111676</v>
      </c>
      <c r="T1585">
        <v>2800260</v>
      </c>
      <c r="V1585">
        <v>4396610</v>
      </c>
      <c r="X1585">
        <v>4249189</v>
      </c>
      <c r="Z1585">
        <v>147421</v>
      </c>
    </row>
    <row r="1586" spans="2:26" hidden="1" x14ac:dyDescent="0.35">
      <c r="B1586" t="s">
        <v>75</v>
      </c>
      <c r="C1586" t="s">
        <v>76</v>
      </c>
      <c r="D1586" s="1">
        <v>44440</v>
      </c>
      <c r="E1586" t="s">
        <v>32</v>
      </c>
      <c r="F1586" t="s">
        <v>35</v>
      </c>
      <c r="G1586" t="s">
        <v>32</v>
      </c>
      <c r="H1586">
        <v>310205</v>
      </c>
      <c r="J1586">
        <v>0</v>
      </c>
      <c r="L1586">
        <v>310205</v>
      </c>
      <c r="N1586">
        <v>98595</v>
      </c>
      <c r="P1586">
        <v>7500</v>
      </c>
      <c r="R1586">
        <v>106095</v>
      </c>
      <c r="T1586">
        <v>2813419</v>
      </c>
      <c r="V1586">
        <v>4427217</v>
      </c>
      <c r="X1586">
        <v>4282045</v>
      </c>
      <c r="Z1586">
        <v>145172</v>
      </c>
    </row>
    <row r="1587" spans="2:26" hidden="1" x14ac:dyDescent="0.35">
      <c r="B1587" t="s">
        <v>75</v>
      </c>
      <c r="C1587" t="s">
        <v>76</v>
      </c>
      <c r="D1587" s="1">
        <v>44440</v>
      </c>
      <c r="E1587" t="s">
        <v>32</v>
      </c>
      <c r="F1587" t="s">
        <v>33</v>
      </c>
      <c r="G1587" t="s">
        <v>34</v>
      </c>
      <c r="H1587">
        <v>310205</v>
      </c>
      <c r="J1587">
        <v>0</v>
      </c>
      <c r="L1587">
        <v>310205</v>
      </c>
      <c r="N1587">
        <v>98595</v>
      </c>
      <c r="P1587">
        <v>7500</v>
      </c>
      <c r="R1587">
        <v>106095</v>
      </c>
      <c r="T1587">
        <v>2813419</v>
      </c>
      <c r="V1587">
        <v>4427217</v>
      </c>
      <c r="X1587">
        <v>4282045</v>
      </c>
      <c r="Z1587">
        <v>145172</v>
      </c>
    </row>
    <row r="1588" spans="2:26" hidden="1" x14ac:dyDescent="0.35">
      <c r="B1588" t="s">
        <v>75</v>
      </c>
      <c r="C1588" t="s">
        <v>76</v>
      </c>
      <c r="D1588" s="1">
        <v>44470</v>
      </c>
      <c r="E1588" t="s">
        <v>32</v>
      </c>
      <c r="F1588" t="s">
        <v>35</v>
      </c>
      <c r="G1588" t="s">
        <v>32</v>
      </c>
      <c r="H1588">
        <v>279200</v>
      </c>
      <c r="J1588">
        <v>0</v>
      </c>
      <c r="L1588">
        <v>279200</v>
      </c>
      <c r="N1588">
        <v>101710</v>
      </c>
      <c r="P1588">
        <v>7030</v>
      </c>
      <c r="R1588">
        <v>108740</v>
      </c>
      <c r="T1588">
        <v>2825006</v>
      </c>
      <c r="V1588">
        <v>4457869</v>
      </c>
      <c r="X1588">
        <v>4317048</v>
      </c>
      <c r="Z1588">
        <v>140821</v>
      </c>
    </row>
    <row r="1589" spans="2:26" hidden="1" x14ac:dyDescent="0.35">
      <c r="B1589" t="s">
        <v>75</v>
      </c>
      <c r="C1589" t="s">
        <v>76</v>
      </c>
      <c r="D1589" s="1">
        <v>44470</v>
      </c>
      <c r="E1589" t="s">
        <v>32</v>
      </c>
      <c r="F1589" t="s">
        <v>33</v>
      </c>
      <c r="G1589" t="s">
        <v>34</v>
      </c>
      <c r="H1589">
        <v>279200</v>
      </c>
      <c r="J1589">
        <v>0</v>
      </c>
      <c r="L1589">
        <v>279200</v>
      </c>
      <c r="N1589">
        <v>101710</v>
      </c>
      <c r="P1589">
        <v>7030</v>
      </c>
      <c r="R1589">
        <v>108740</v>
      </c>
      <c r="T1589">
        <v>2825006</v>
      </c>
      <c r="V1589">
        <v>4457869</v>
      </c>
      <c r="X1589">
        <v>4317048</v>
      </c>
      <c r="Z1589">
        <v>140821</v>
      </c>
    </row>
    <row r="1590" spans="2:26" hidden="1" x14ac:dyDescent="0.35">
      <c r="B1590" t="s">
        <v>75</v>
      </c>
      <c r="C1590" t="s">
        <v>76</v>
      </c>
      <c r="D1590" s="1">
        <v>44501</v>
      </c>
      <c r="E1590" t="s">
        <v>32</v>
      </c>
      <c r="F1590" t="s">
        <v>35</v>
      </c>
      <c r="G1590" t="s">
        <v>32</v>
      </c>
      <c r="H1590">
        <v>274852</v>
      </c>
      <c r="J1590">
        <v>0</v>
      </c>
      <c r="L1590">
        <v>274852</v>
      </c>
      <c r="N1590">
        <v>86110</v>
      </c>
      <c r="P1590">
        <v>8474</v>
      </c>
      <c r="R1590">
        <v>94584</v>
      </c>
      <c r="T1590">
        <v>2836695</v>
      </c>
      <c r="V1590">
        <v>4488890</v>
      </c>
      <c r="X1590">
        <v>4352490</v>
      </c>
      <c r="Z1590">
        <v>136400</v>
      </c>
    </row>
    <row r="1591" spans="2:26" hidden="1" x14ac:dyDescent="0.35">
      <c r="B1591" t="s">
        <v>75</v>
      </c>
      <c r="C1591" t="s">
        <v>76</v>
      </c>
      <c r="D1591" s="1">
        <v>44501</v>
      </c>
      <c r="E1591" t="s">
        <v>32</v>
      </c>
      <c r="F1591" t="s">
        <v>33</v>
      </c>
      <c r="G1591" t="s">
        <v>34</v>
      </c>
      <c r="H1591">
        <v>274852</v>
      </c>
      <c r="J1591">
        <v>0</v>
      </c>
      <c r="L1591">
        <v>274852</v>
      </c>
      <c r="N1591">
        <v>86110</v>
      </c>
      <c r="P1591">
        <v>8474</v>
      </c>
      <c r="R1591">
        <v>94584</v>
      </c>
      <c r="T1591">
        <v>2836695</v>
      </c>
      <c r="V1591">
        <v>4488890</v>
      </c>
      <c r="X1591">
        <v>4352490</v>
      </c>
      <c r="Z1591">
        <v>136400</v>
      </c>
    </row>
    <row r="1592" spans="2:26" hidden="1" x14ac:dyDescent="0.35">
      <c r="B1592" t="s">
        <v>75</v>
      </c>
      <c r="C1592" t="s">
        <v>76</v>
      </c>
      <c r="D1592" s="1">
        <v>44531</v>
      </c>
      <c r="E1592" t="s">
        <v>32</v>
      </c>
      <c r="F1592" t="s">
        <v>35</v>
      </c>
      <c r="G1592" t="s">
        <v>32</v>
      </c>
      <c r="H1592">
        <v>251830</v>
      </c>
      <c r="J1592">
        <v>0</v>
      </c>
      <c r="L1592">
        <v>251830</v>
      </c>
      <c r="N1592">
        <v>83976</v>
      </c>
      <c r="P1592">
        <v>8213</v>
      </c>
      <c r="R1592">
        <v>92189</v>
      </c>
      <c r="T1592">
        <v>2844788</v>
      </c>
      <c r="V1592">
        <v>4507461</v>
      </c>
      <c r="X1592">
        <v>4374640</v>
      </c>
      <c r="Z1592">
        <v>132821</v>
      </c>
    </row>
    <row r="1593" spans="2:26" hidden="1" x14ac:dyDescent="0.35">
      <c r="B1593" t="s">
        <v>75</v>
      </c>
      <c r="C1593" t="s">
        <v>76</v>
      </c>
      <c r="D1593" s="1">
        <v>44531</v>
      </c>
      <c r="E1593" t="s">
        <v>32</v>
      </c>
      <c r="F1593" t="s">
        <v>33</v>
      </c>
      <c r="G1593" t="s">
        <v>34</v>
      </c>
      <c r="H1593">
        <v>251830</v>
      </c>
      <c r="J1593">
        <v>0</v>
      </c>
      <c r="L1593">
        <v>251830</v>
      </c>
      <c r="N1593">
        <v>83976</v>
      </c>
      <c r="P1593">
        <v>8213</v>
      </c>
      <c r="R1593">
        <v>92189</v>
      </c>
      <c r="T1593">
        <v>2844788</v>
      </c>
      <c r="V1593">
        <v>4507461</v>
      </c>
      <c r="X1593">
        <v>4374640</v>
      </c>
      <c r="Z1593">
        <v>132821</v>
      </c>
    </row>
    <row r="1594" spans="2:26" hidden="1" x14ac:dyDescent="0.35">
      <c r="B1594" t="s">
        <v>75</v>
      </c>
      <c r="C1594" t="s">
        <v>76</v>
      </c>
      <c r="D1594" s="1">
        <v>44562</v>
      </c>
      <c r="E1594" t="s">
        <v>32</v>
      </c>
      <c r="F1594" t="s">
        <v>35</v>
      </c>
      <c r="G1594" t="s">
        <v>32</v>
      </c>
      <c r="H1594">
        <v>307950</v>
      </c>
      <c r="J1594">
        <v>0</v>
      </c>
      <c r="L1594">
        <v>307950</v>
      </c>
      <c r="N1594">
        <v>90816</v>
      </c>
      <c r="P1594">
        <v>8431</v>
      </c>
      <c r="R1594">
        <v>99247</v>
      </c>
      <c r="T1594">
        <v>2860871</v>
      </c>
      <c r="V1594">
        <v>4539216</v>
      </c>
      <c r="X1594">
        <v>4410616</v>
      </c>
      <c r="Z1594">
        <v>128600</v>
      </c>
    </row>
    <row r="1595" spans="2:26" hidden="1" x14ac:dyDescent="0.35">
      <c r="B1595" t="s">
        <v>75</v>
      </c>
      <c r="C1595" t="s">
        <v>76</v>
      </c>
      <c r="D1595" s="1">
        <v>44562</v>
      </c>
      <c r="E1595" t="s">
        <v>32</v>
      </c>
      <c r="F1595" t="s">
        <v>33</v>
      </c>
      <c r="G1595" t="s">
        <v>34</v>
      </c>
      <c r="H1595">
        <v>307950</v>
      </c>
      <c r="J1595">
        <v>0</v>
      </c>
      <c r="L1595">
        <v>307950</v>
      </c>
      <c r="N1595">
        <v>90816</v>
      </c>
      <c r="P1595">
        <v>8431</v>
      </c>
      <c r="R1595">
        <v>99247</v>
      </c>
      <c r="T1595">
        <v>2860871</v>
      </c>
      <c r="V1595">
        <v>4539216</v>
      </c>
      <c r="X1595">
        <v>4410616</v>
      </c>
      <c r="Z1595">
        <v>128600</v>
      </c>
    </row>
    <row r="1596" spans="2:26" hidden="1" x14ac:dyDescent="0.35">
      <c r="B1596" t="s">
        <v>75</v>
      </c>
      <c r="C1596" t="s">
        <v>76</v>
      </c>
      <c r="D1596" s="1">
        <v>44593</v>
      </c>
      <c r="E1596" t="s">
        <v>32</v>
      </c>
      <c r="F1596" t="s">
        <v>35</v>
      </c>
      <c r="G1596" t="s">
        <v>32</v>
      </c>
      <c r="H1596">
        <v>266082</v>
      </c>
      <c r="J1596">
        <v>0</v>
      </c>
      <c r="L1596">
        <v>266082</v>
      </c>
      <c r="N1596">
        <v>87771</v>
      </c>
      <c r="P1596">
        <v>6549</v>
      </c>
      <c r="R1596">
        <v>94320</v>
      </c>
      <c r="T1596">
        <v>2872930</v>
      </c>
      <c r="V1596">
        <v>4564104</v>
      </c>
      <c r="X1596">
        <v>4439042</v>
      </c>
      <c r="Z1596">
        <v>125062</v>
      </c>
    </row>
    <row r="1597" spans="2:26" hidden="1" x14ac:dyDescent="0.35">
      <c r="B1597" t="s">
        <v>75</v>
      </c>
      <c r="C1597" t="s">
        <v>76</v>
      </c>
      <c r="D1597" s="1">
        <v>44593</v>
      </c>
      <c r="E1597" t="s">
        <v>32</v>
      </c>
      <c r="F1597" t="s">
        <v>33</v>
      </c>
      <c r="G1597" t="s">
        <v>34</v>
      </c>
      <c r="H1597">
        <v>266082</v>
      </c>
      <c r="J1597">
        <v>0</v>
      </c>
      <c r="L1597">
        <v>266082</v>
      </c>
      <c r="N1597">
        <v>87771</v>
      </c>
      <c r="P1597">
        <v>6549</v>
      </c>
      <c r="R1597">
        <v>94320</v>
      </c>
      <c r="T1597">
        <v>2872930</v>
      </c>
      <c r="V1597">
        <v>4564104</v>
      </c>
      <c r="X1597">
        <v>4439042</v>
      </c>
      <c r="Z1597">
        <v>125062</v>
      </c>
    </row>
    <row r="1598" spans="2:26" hidden="1" x14ac:dyDescent="0.35">
      <c r="B1598" t="s">
        <v>75</v>
      </c>
      <c r="C1598" t="s">
        <v>76</v>
      </c>
      <c r="D1598" s="1">
        <v>44621</v>
      </c>
      <c r="E1598" t="s">
        <v>32</v>
      </c>
      <c r="F1598" t="s">
        <v>35</v>
      </c>
      <c r="G1598" t="s">
        <v>32</v>
      </c>
      <c r="H1598">
        <v>282827</v>
      </c>
      <c r="J1598">
        <v>0</v>
      </c>
      <c r="L1598">
        <v>282827</v>
      </c>
      <c r="N1598">
        <v>108833</v>
      </c>
      <c r="P1598">
        <v>7496</v>
      </c>
      <c r="R1598">
        <v>116329</v>
      </c>
      <c r="T1598">
        <v>2888365</v>
      </c>
      <c r="V1598">
        <v>4596546</v>
      </c>
      <c r="X1598">
        <v>4476192</v>
      </c>
      <c r="Z1598">
        <v>120354</v>
      </c>
    </row>
    <row r="1599" spans="2:26" hidden="1" x14ac:dyDescent="0.35">
      <c r="B1599" t="s">
        <v>75</v>
      </c>
      <c r="C1599" t="s">
        <v>76</v>
      </c>
      <c r="D1599" s="1">
        <v>44621</v>
      </c>
      <c r="E1599" t="s">
        <v>32</v>
      </c>
      <c r="F1599" t="s">
        <v>33</v>
      </c>
      <c r="G1599" t="s">
        <v>34</v>
      </c>
      <c r="H1599">
        <v>282827</v>
      </c>
      <c r="J1599">
        <v>0</v>
      </c>
      <c r="L1599">
        <v>282827</v>
      </c>
      <c r="N1599">
        <v>108833</v>
      </c>
      <c r="P1599">
        <v>7496</v>
      </c>
      <c r="R1599">
        <v>116329</v>
      </c>
      <c r="T1599">
        <v>2888365</v>
      </c>
      <c r="V1599">
        <v>4596546</v>
      </c>
      <c r="X1599">
        <v>4476192</v>
      </c>
      <c r="Z1599">
        <v>120354</v>
      </c>
    </row>
    <row r="1600" spans="2:26" hidden="1" x14ac:dyDescent="0.35">
      <c r="B1600" t="s">
        <v>75</v>
      </c>
      <c r="C1600" t="s">
        <v>76</v>
      </c>
      <c r="D1600" s="1">
        <v>44652</v>
      </c>
      <c r="E1600" t="s">
        <v>32</v>
      </c>
      <c r="F1600" t="s">
        <v>35</v>
      </c>
      <c r="G1600" t="s">
        <v>32</v>
      </c>
      <c r="H1600">
        <v>273109</v>
      </c>
      <c r="J1600">
        <v>0</v>
      </c>
      <c r="L1600">
        <v>273109</v>
      </c>
      <c r="N1600">
        <v>100807</v>
      </c>
      <c r="P1600">
        <v>6764</v>
      </c>
      <c r="R1600">
        <v>107571</v>
      </c>
      <c r="T1600">
        <v>2907911</v>
      </c>
      <c r="V1600">
        <v>4631017</v>
      </c>
      <c r="X1600">
        <v>4512436</v>
      </c>
      <c r="Z1600">
        <v>118581</v>
      </c>
    </row>
    <row r="1601" spans="2:26" hidden="1" x14ac:dyDescent="0.35">
      <c r="B1601" t="s">
        <v>75</v>
      </c>
      <c r="C1601" t="s">
        <v>76</v>
      </c>
      <c r="D1601" s="1">
        <v>44652</v>
      </c>
      <c r="E1601" t="s">
        <v>32</v>
      </c>
      <c r="F1601" t="s">
        <v>33</v>
      </c>
      <c r="G1601" t="s">
        <v>34</v>
      </c>
      <c r="H1601">
        <v>273109</v>
      </c>
      <c r="J1601">
        <v>0</v>
      </c>
      <c r="L1601">
        <v>273109</v>
      </c>
      <c r="N1601">
        <v>100807</v>
      </c>
      <c r="P1601">
        <v>6764</v>
      </c>
      <c r="R1601">
        <v>107571</v>
      </c>
      <c r="T1601">
        <v>2907911</v>
      </c>
      <c r="V1601">
        <v>4631017</v>
      </c>
      <c r="X1601">
        <v>4512436</v>
      </c>
      <c r="Z1601">
        <v>118581</v>
      </c>
    </row>
    <row r="1602" spans="2:26" hidden="1" x14ac:dyDescent="0.35">
      <c r="B1602" t="s">
        <v>75</v>
      </c>
      <c r="C1602" t="s">
        <v>76</v>
      </c>
      <c r="D1602" s="1">
        <v>44682</v>
      </c>
      <c r="E1602" t="s">
        <v>32</v>
      </c>
      <c r="F1602" t="s">
        <v>35</v>
      </c>
      <c r="G1602" t="s">
        <v>32</v>
      </c>
      <c r="H1602">
        <v>267536</v>
      </c>
      <c r="J1602">
        <v>0</v>
      </c>
      <c r="L1602">
        <v>267536</v>
      </c>
      <c r="N1602">
        <v>88153</v>
      </c>
      <c r="P1602">
        <v>5682</v>
      </c>
      <c r="R1602">
        <v>93835</v>
      </c>
      <c r="T1602">
        <v>2925612</v>
      </c>
      <c r="V1602">
        <v>4670235</v>
      </c>
      <c r="X1602">
        <v>4555896</v>
      </c>
      <c r="Z1602">
        <v>114339</v>
      </c>
    </row>
    <row r="1603" spans="2:26" hidden="1" x14ac:dyDescent="0.35">
      <c r="B1603" t="s">
        <v>75</v>
      </c>
      <c r="C1603" t="s">
        <v>76</v>
      </c>
      <c r="D1603" s="1">
        <v>44682</v>
      </c>
      <c r="E1603" t="s">
        <v>32</v>
      </c>
      <c r="F1603" t="s">
        <v>33</v>
      </c>
      <c r="G1603" t="s">
        <v>34</v>
      </c>
      <c r="H1603">
        <v>267536</v>
      </c>
      <c r="J1603">
        <v>0</v>
      </c>
      <c r="L1603">
        <v>267536</v>
      </c>
      <c r="N1603">
        <v>88153</v>
      </c>
      <c r="P1603">
        <v>5682</v>
      </c>
      <c r="R1603">
        <v>93835</v>
      </c>
      <c r="T1603">
        <v>2925612</v>
      </c>
      <c r="V1603">
        <v>4670235</v>
      </c>
      <c r="X1603">
        <v>4555896</v>
      </c>
      <c r="Z1603">
        <v>114339</v>
      </c>
    </row>
    <row r="1604" spans="2:26" hidden="1" x14ac:dyDescent="0.35">
      <c r="B1604" t="s">
        <v>75</v>
      </c>
      <c r="C1604" t="s">
        <v>76</v>
      </c>
      <c r="D1604" s="1">
        <v>44713</v>
      </c>
      <c r="E1604" t="s">
        <v>32</v>
      </c>
      <c r="F1604" t="s">
        <v>35</v>
      </c>
      <c r="G1604" t="s">
        <v>32</v>
      </c>
      <c r="H1604">
        <v>274661</v>
      </c>
      <c r="J1604">
        <v>0</v>
      </c>
      <c r="L1604">
        <v>274661</v>
      </c>
      <c r="N1604">
        <v>88432</v>
      </c>
      <c r="P1604">
        <v>6135</v>
      </c>
      <c r="R1604">
        <v>94567</v>
      </c>
      <c r="T1604">
        <v>2942186</v>
      </c>
      <c r="V1604">
        <v>4704468</v>
      </c>
      <c r="X1604">
        <v>4592578</v>
      </c>
      <c r="Z1604">
        <v>111890</v>
      </c>
    </row>
    <row r="1605" spans="2:26" hidden="1" x14ac:dyDescent="0.35">
      <c r="B1605" t="s">
        <v>75</v>
      </c>
      <c r="C1605" t="s">
        <v>76</v>
      </c>
      <c r="D1605" s="1">
        <v>44713</v>
      </c>
      <c r="E1605" t="s">
        <v>32</v>
      </c>
      <c r="F1605" t="s">
        <v>33</v>
      </c>
      <c r="G1605" t="s">
        <v>34</v>
      </c>
      <c r="H1605">
        <v>274661</v>
      </c>
      <c r="J1605">
        <v>0</v>
      </c>
      <c r="L1605">
        <v>274661</v>
      </c>
      <c r="N1605">
        <v>88432</v>
      </c>
      <c r="P1605">
        <v>6135</v>
      </c>
      <c r="R1605">
        <v>94567</v>
      </c>
      <c r="T1605">
        <v>2942186</v>
      </c>
      <c r="V1605">
        <v>4704468</v>
      </c>
      <c r="X1605">
        <v>4592578</v>
      </c>
      <c r="Z1605">
        <v>111890</v>
      </c>
    </row>
    <row r="1606" spans="2:26" hidden="1" x14ac:dyDescent="0.35">
      <c r="B1606" t="s">
        <v>75</v>
      </c>
      <c r="C1606" t="s">
        <v>76</v>
      </c>
      <c r="D1606" s="1">
        <v>44743</v>
      </c>
      <c r="E1606" t="s">
        <v>32</v>
      </c>
      <c r="F1606" t="s">
        <v>35</v>
      </c>
      <c r="G1606" t="s">
        <v>32</v>
      </c>
      <c r="H1606">
        <v>272606</v>
      </c>
      <c r="J1606">
        <v>0</v>
      </c>
      <c r="L1606">
        <v>272606</v>
      </c>
      <c r="N1606">
        <v>86341</v>
      </c>
      <c r="P1606">
        <v>7442</v>
      </c>
      <c r="R1606">
        <v>93783</v>
      </c>
      <c r="T1606">
        <v>2957230</v>
      </c>
      <c r="V1606">
        <v>4735250</v>
      </c>
      <c r="X1606">
        <v>4626041</v>
      </c>
      <c r="Z1606">
        <v>109209</v>
      </c>
    </row>
    <row r="1607" spans="2:26" hidden="1" x14ac:dyDescent="0.35">
      <c r="B1607" t="s">
        <v>75</v>
      </c>
      <c r="C1607" t="s">
        <v>76</v>
      </c>
      <c r="D1607" s="1">
        <v>44743</v>
      </c>
      <c r="E1607" t="s">
        <v>32</v>
      </c>
      <c r="F1607" t="s">
        <v>33</v>
      </c>
      <c r="G1607" t="s">
        <v>34</v>
      </c>
      <c r="H1607">
        <v>272606</v>
      </c>
      <c r="J1607">
        <v>0</v>
      </c>
      <c r="L1607">
        <v>272606</v>
      </c>
      <c r="N1607">
        <v>86341</v>
      </c>
      <c r="P1607">
        <v>7442</v>
      </c>
      <c r="R1607">
        <v>93783</v>
      </c>
      <c r="T1607">
        <v>2957230</v>
      </c>
      <c r="V1607">
        <v>4734996</v>
      </c>
      <c r="X1607">
        <v>4625787</v>
      </c>
      <c r="Z1607">
        <v>109209</v>
      </c>
    </row>
    <row r="1608" spans="2:26" hidden="1" x14ac:dyDescent="0.35">
      <c r="B1608" t="s">
        <v>75</v>
      </c>
      <c r="C1608" t="s">
        <v>76</v>
      </c>
      <c r="D1608" s="1">
        <v>44774</v>
      </c>
      <c r="E1608" t="s">
        <v>32</v>
      </c>
      <c r="F1608" t="s">
        <v>35</v>
      </c>
      <c r="G1608" t="s">
        <v>32</v>
      </c>
      <c r="H1608">
        <v>298836</v>
      </c>
      <c r="J1608">
        <v>0</v>
      </c>
      <c r="L1608">
        <v>298836</v>
      </c>
      <c r="N1608">
        <v>97253</v>
      </c>
      <c r="P1608">
        <v>8526</v>
      </c>
      <c r="R1608">
        <v>105779</v>
      </c>
      <c r="T1608">
        <v>2976759</v>
      </c>
      <c r="V1608">
        <v>4773338</v>
      </c>
      <c r="X1608">
        <v>4667364</v>
      </c>
      <c r="Z1608">
        <v>105974</v>
      </c>
    </row>
    <row r="1609" spans="2:26" hidden="1" x14ac:dyDescent="0.35">
      <c r="B1609" t="s">
        <v>75</v>
      </c>
      <c r="C1609" t="s">
        <v>76</v>
      </c>
      <c r="D1609" s="1">
        <v>44774</v>
      </c>
      <c r="E1609" t="s">
        <v>32</v>
      </c>
      <c r="F1609" t="s">
        <v>33</v>
      </c>
      <c r="G1609" t="s">
        <v>34</v>
      </c>
      <c r="H1609">
        <v>298836</v>
      </c>
      <c r="J1609">
        <v>0</v>
      </c>
      <c r="L1609">
        <v>298836</v>
      </c>
      <c r="N1609">
        <v>97253</v>
      </c>
      <c r="P1609">
        <v>8526</v>
      </c>
      <c r="R1609">
        <v>105779</v>
      </c>
      <c r="T1609">
        <v>2976759</v>
      </c>
      <c r="V1609">
        <v>4773338</v>
      </c>
      <c r="X1609">
        <v>4667364</v>
      </c>
      <c r="Z1609">
        <v>105974</v>
      </c>
    </row>
    <row r="1610" spans="2:26" hidden="1" x14ac:dyDescent="0.35">
      <c r="B1610" t="s">
        <v>75</v>
      </c>
      <c r="C1610" t="s">
        <v>76</v>
      </c>
      <c r="D1610" s="1">
        <v>44805</v>
      </c>
      <c r="E1610" t="s">
        <v>32</v>
      </c>
      <c r="F1610" t="s">
        <v>35</v>
      </c>
      <c r="G1610" t="s">
        <v>32</v>
      </c>
      <c r="H1610">
        <v>257399</v>
      </c>
      <c r="J1610">
        <v>0</v>
      </c>
      <c r="L1610">
        <v>257399</v>
      </c>
      <c r="N1610">
        <v>83650</v>
      </c>
      <c r="P1610">
        <v>6726</v>
      </c>
      <c r="R1610">
        <v>90376</v>
      </c>
      <c r="T1610">
        <v>2986819</v>
      </c>
      <c r="V1610">
        <v>4796092</v>
      </c>
      <c r="X1610">
        <v>4692209</v>
      </c>
      <c r="Z1610">
        <v>103883</v>
      </c>
    </row>
    <row r="1611" spans="2:26" hidden="1" x14ac:dyDescent="0.35">
      <c r="B1611" t="s">
        <v>75</v>
      </c>
      <c r="C1611" t="s">
        <v>76</v>
      </c>
      <c r="D1611" s="1">
        <v>44805</v>
      </c>
      <c r="E1611" t="s">
        <v>32</v>
      </c>
      <c r="F1611" t="s">
        <v>33</v>
      </c>
      <c r="G1611" t="s">
        <v>34</v>
      </c>
      <c r="H1611">
        <v>257399</v>
      </c>
      <c r="J1611">
        <v>0</v>
      </c>
      <c r="L1611">
        <v>257399</v>
      </c>
      <c r="N1611">
        <v>83650</v>
      </c>
      <c r="P1611">
        <v>6726</v>
      </c>
      <c r="R1611">
        <v>90376</v>
      </c>
      <c r="T1611">
        <v>2986819</v>
      </c>
      <c r="V1611">
        <v>4796092</v>
      </c>
      <c r="X1611">
        <v>4692209</v>
      </c>
      <c r="Z1611">
        <v>103883</v>
      </c>
    </row>
    <row r="1612" spans="2:26" hidden="1" x14ac:dyDescent="0.35">
      <c r="B1612" t="s">
        <v>75</v>
      </c>
      <c r="C1612" t="s">
        <v>76</v>
      </c>
      <c r="D1612" s="1">
        <v>44835</v>
      </c>
      <c r="E1612" t="s">
        <v>32</v>
      </c>
      <c r="F1612" t="s">
        <v>35</v>
      </c>
      <c r="G1612" t="s">
        <v>32</v>
      </c>
      <c r="H1612">
        <v>308704</v>
      </c>
      <c r="J1612">
        <v>0</v>
      </c>
      <c r="L1612">
        <v>308704</v>
      </c>
      <c r="N1612">
        <v>82810</v>
      </c>
      <c r="P1612">
        <v>7015</v>
      </c>
      <c r="R1612">
        <v>89825</v>
      </c>
      <c r="T1612">
        <v>3001947</v>
      </c>
      <c r="V1612">
        <v>4828580</v>
      </c>
      <c r="X1612">
        <v>4728467</v>
      </c>
      <c r="Z1612">
        <v>100113</v>
      </c>
    </row>
    <row r="1613" spans="2:26" hidden="1" x14ac:dyDescent="0.35">
      <c r="B1613" t="s">
        <v>75</v>
      </c>
      <c r="C1613" t="s">
        <v>76</v>
      </c>
      <c r="D1613" s="1">
        <v>44835</v>
      </c>
      <c r="E1613" t="s">
        <v>32</v>
      </c>
      <c r="F1613" t="s">
        <v>33</v>
      </c>
      <c r="G1613" t="s">
        <v>34</v>
      </c>
      <c r="H1613">
        <v>308704</v>
      </c>
      <c r="J1613">
        <v>0</v>
      </c>
      <c r="L1613">
        <v>308704</v>
      </c>
      <c r="N1613">
        <v>82810</v>
      </c>
      <c r="P1613">
        <v>7015</v>
      </c>
      <c r="R1613">
        <v>89825</v>
      </c>
      <c r="T1613">
        <v>3001947</v>
      </c>
      <c r="V1613">
        <v>4828580</v>
      </c>
      <c r="X1613">
        <v>4728467</v>
      </c>
      <c r="Z1613">
        <v>100113</v>
      </c>
    </row>
    <row r="1614" spans="2:26" hidden="1" x14ac:dyDescent="0.35">
      <c r="B1614" t="s">
        <v>75</v>
      </c>
      <c r="C1614" t="s">
        <v>76</v>
      </c>
      <c r="D1614" s="1">
        <v>44866</v>
      </c>
      <c r="E1614" t="s">
        <v>32</v>
      </c>
      <c r="F1614" t="s">
        <v>35</v>
      </c>
      <c r="G1614" t="s">
        <v>32</v>
      </c>
      <c r="H1614">
        <v>250291</v>
      </c>
      <c r="J1614">
        <v>0</v>
      </c>
      <c r="L1614">
        <v>250291</v>
      </c>
      <c r="N1614">
        <v>72996</v>
      </c>
      <c r="P1614">
        <v>9638</v>
      </c>
      <c r="R1614">
        <v>82634</v>
      </c>
      <c r="T1614">
        <v>3012904</v>
      </c>
      <c r="V1614">
        <v>4851799</v>
      </c>
      <c r="X1614">
        <v>4752201</v>
      </c>
      <c r="Z1614">
        <v>99598</v>
      </c>
    </row>
    <row r="1615" spans="2:26" hidden="1" x14ac:dyDescent="0.35">
      <c r="B1615" t="s">
        <v>75</v>
      </c>
      <c r="C1615" t="s">
        <v>76</v>
      </c>
      <c r="D1615" s="1">
        <v>44866</v>
      </c>
      <c r="E1615" t="s">
        <v>32</v>
      </c>
      <c r="F1615" t="s">
        <v>33</v>
      </c>
      <c r="G1615" t="s">
        <v>34</v>
      </c>
      <c r="H1615">
        <v>250291</v>
      </c>
      <c r="J1615">
        <v>0</v>
      </c>
      <c r="L1615">
        <v>250291</v>
      </c>
      <c r="N1615">
        <v>72996</v>
      </c>
      <c r="P1615">
        <v>9638</v>
      </c>
      <c r="R1615">
        <v>82634</v>
      </c>
      <c r="T1615">
        <v>3012904</v>
      </c>
      <c r="V1615">
        <v>4851799</v>
      </c>
      <c r="X1615">
        <v>4752201</v>
      </c>
      <c r="Z1615">
        <v>99598</v>
      </c>
    </row>
    <row r="1616" spans="2:26" hidden="1" x14ac:dyDescent="0.35">
      <c r="B1616" t="s">
        <v>75</v>
      </c>
      <c r="C1616" t="s">
        <v>76</v>
      </c>
      <c r="D1616" s="1">
        <v>44896</v>
      </c>
      <c r="E1616" t="s">
        <v>32</v>
      </c>
      <c r="F1616" t="s">
        <v>35</v>
      </c>
      <c r="G1616" t="s">
        <v>32</v>
      </c>
      <c r="H1616">
        <v>303771</v>
      </c>
      <c r="J1616">
        <v>0</v>
      </c>
      <c r="L1616">
        <v>303771</v>
      </c>
      <c r="N1616">
        <v>93950</v>
      </c>
      <c r="P1616">
        <v>9379</v>
      </c>
      <c r="R1616">
        <v>103329</v>
      </c>
      <c r="T1616">
        <v>3029286</v>
      </c>
      <c r="V1616">
        <v>4883951</v>
      </c>
      <c r="X1616">
        <v>4786372</v>
      </c>
      <c r="Z1616">
        <v>97579</v>
      </c>
    </row>
    <row r="1617" spans="2:26" hidden="1" x14ac:dyDescent="0.35">
      <c r="B1617" t="s">
        <v>75</v>
      </c>
      <c r="C1617" t="s">
        <v>76</v>
      </c>
      <c r="D1617" s="1">
        <v>44896</v>
      </c>
      <c r="E1617" t="s">
        <v>32</v>
      </c>
      <c r="F1617" t="s">
        <v>33</v>
      </c>
      <c r="G1617" t="s">
        <v>34</v>
      </c>
      <c r="H1617">
        <v>303771</v>
      </c>
      <c r="J1617">
        <v>0</v>
      </c>
      <c r="L1617">
        <v>303771</v>
      </c>
      <c r="N1617">
        <v>93950</v>
      </c>
      <c r="P1617">
        <v>9379</v>
      </c>
      <c r="R1617">
        <v>103329</v>
      </c>
      <c r="T1617">
        <v>3029286</v>
      </c>
      <c r="V1617">
        <v>4883951</v>
      </c>
      <c r="X1617">
        <v>4786372</v>
      </c>
      <c r="Z1617">
        <v>97579</v>
      </c>
    </row>
    <row r="1618" spans="2:26" hidden="1" x14ac:dyDescent="0.35">
      <c r="B1618" t="s">
        <v>75</v>
      </c>
      <c r="C1618" t="s">
        <v>76</v>
      </c>
      <c r="D1618" s="1">
        <v>44927</v>
      </c>
      <c r="E1618" t="s">
        <v>32</v>
      </c>
      <c r="F1618" t="s">
        <v>35</v>
      </c>
      <c r="G1618" t="s">
        <v>32</v>
      </c>
      <c r="H1618">
        <v>274605</v>
      </c>
      <c r="J1618">
        <v>0</v>
      </c>
      <c r="L1618">
        <v>274605</v>
      </c>
      <c r="N1618">
        <v>94915</v>
      </c>
      <c r="P1618">
        <v>8024</v>
      </c>
      <c r="R1618">
        <v>102939</v>
      </c>
      <c r="T1618">
        <v>3050266</v>
      </c>
      <c r="V1618">
        <v>4924826</v>
      </c>
      <c r="X1618">
        <v>4832131</v>
      </c>
      <c r="Z1618">
        <v>92695</v>
      </c>
    </row>
    <row r="1619" spans="2:26" hidden="1" x14ac:dyDescent="0.35">
      <c r="B1619" t="s">
        <v>75</v>
      </c>
      <c r="C1619" t="s">
        <v>76</v>
      </c>
      <c r="D1619" s="1">
        <v>44927</v>
      </c>
      <c r="E1619" t="s">
        <v>32</v>
      </c>
      <c r="F1619" t="s">
        <v>33</v>
      </c>
      <c r="G1619" t="s">
        <v>34</v>
      </c>
      <c r="H1619">
        <v>274605</v>
      </c>
      <c r="J1619">
        <v>0</v>
      </c>
      <c r="L1619">
        <v>274605</v>
      </c>
      <c r="N1619">
        <v>94915</v>
      </c>
      <c r="P1619">
        <v>8024</v>
      </c>
      <c r="R1619">
        <v>102939</v>
      </c>
      <c r="T1619">
        <v>3050266</v>
      </c>
      <c r="V1619">
        <v>4924826</v>
      </c>
      <c r="X1619">
        <v>4832131</v>
      </c>
      <c r="Z1619">
        <v>92695</v>
      </c>
    </row>
    <row r="1620" spans="2:26" hidden="1" x14ac:dyDescent="0.35">
      <c r="B1620" t="s">
        <v>75</v>
      </c>
      <c r="C1620" t="s">
        <v>76</v>
      </c>
      <c r="D1620" s="1">
        <v>44958</v>
      </c>
      <c r="E1620" t="s">
        <v>32</v>
      </c>
      <c r="F1620" t="s">
        <v>35</v>
      </c>
      <c r="G1620" t="s">
        <v>32</v>
      </c>
      <c r="H1620">
        <v>220785</v>
      </c>
      <c r="J1620">
        <v>0</v>
      </c>
      <c r="L1620">
        <v>220785</v>
      </c>
      <c r="N1620">
        <v>80964</v>
      </c>
      <c r="P1620">
        <v>6123</v>
      </c>
      <c r="R1620">
        <v>87087</v>
      </c>
      <c r="T1620">
        <v>3063512</v>
      </c>
      <c r="V1620">
        <v>4949019</v>
      </c>
      <c r="X1620">
        <v>4859249</v>
      </c>
      <c r="Z1620">
        <v>89770</v>
      </c>
    </row>
    <row r="1621" spans="2:26" hidden="1" x14ac:dyDescent="0.35">
      <c r="B1621" t="s">
        <v>75</v>
      </c>
      <c r="C1621" t="s">
        <v>76</v>
      </c>
      <c r="D1621" s="1">
        <v>44958</v>
      </c>
      <c r="E1621" t="s">
        <v>32</v>
      </c>
      <c r="F1621" t="s">
        <v>33</v>
      </c>
      <c r="G1621" t="s">
        <v>34</v>
      </c>
      <c r="H1621">
        <v>220785</v>
      </c>
      <c r="J1621">
        <v>0</v>
      </c>
      <c r="L1621">
        <v>220785</v>
      </c>
      <c r="N1621">
        <v>80964</v>
      </c>
      <c r="P1621">
        <v>6123</v>
      </c>
      <c r="R1621">
        <v>87087</v>
      </c>
      <c r="T1621">
        <v>3063512</v>
      </c>
      <c r="V1621">
        <v>4949019</v>
      </c>
      <c r="X1621">
        <v>4859249</v>
      </c>
      <c r="Z1621">
        <v>89770</v>
      </c>
    </row>
    <row r="1622" spans="2:26" hidden="1" x14ac:dyDescent="0.35">
      <c r="B1622" t="s">
        <v>75</v>
      </c>
      <c r="C1622" t="s">
        <v>76</v>
      </c>
      <c r="D1622" s="1">
        <v>44986</v>
      </c>
      <c r="E1622" t="s">
        <v>32</v>
      </c>
      <c r="F1622" t="s">
        <v>35</v>
      </c>
      <c r="G1622" t="s">
        <v>32</v>
      </c>
      <c r="H1622">
        <v>269135</v>
      </c>
      <c r="J1622">
        <v>0</v>
      </c>
      <c r="L1622">
        <v>269135</v>
      </c>
      <c r="N1622">
        <v>88176</v>
      </c>
      <c r="P1622">
        <v>7273</v>
      </c>
      <c r="R1622">
        <v>95449</v>
      </c>
      <c r="T1622">
        <v>3076499</v>
      </c>
      <c r="V1622">
        <v>4978001</v>
      </c>
      <c r="X1622">
        <v>4890203</v>
      </c>
      <c r="Z1622">
        <v>87798</v>
      </c>
    </row>
    <row r="1623" spans="2:26" hidden="1" x14ac:dyDescent="0.35">
      <c r="B1623" t="s">
        <v>75</v>
      </c>
      <c r="C1623" t="s">
        <v>76</v>
      </c>
      <c r="D1623" s="1">
        <v>44986</v>
      </c>
      <c r="E1623" t="s">
        <v>32</v>
      </c>
      <c r="F1623" t="s">
        <v>33</v>
      </c>
      <c r="G1623" t="s">
        <v>34</v>
      </c>
      <c r="H1623">
        <v>269135</v>
      </c>
      <c r="J1623">
        <v>0</v>
      </c>
      <c r="L1623">
        <v>269135</v>
      </c>
      <c r="N1623">
        <v>88176</v>
      </c>
      <c r="P1623">
        <v>7273</v>
      </c>
      <c r="R1623">
        <v>95449</v>
      </c>
      <c r="T1623">
        <v>3076499</v>
      </c>
      <c r="V1623">
        <v>4978001</v>
      </c>
      <c r="X1623">
        <v>4890203</v>
      </c>
      <c r="Z1623">
        <v>87798</v>
      </c>
    </row>
    <row r="1624" spans="2:26" hidden="1" x14ac:dyDescent="0.35">
      <c r="B1624" t="s">
        <v>75</v>
      </c>
      <c r="C1624" t="s">
        <v>76</v>
      </c>
      <c r="D1624" s="1">
        <v>45017</v>
      </c>
      <c r="E1624" t="s">
        <v>32</v>
      </c>
      <c r="F1624" t="s">
        <v>35</v>
      </c>
      <c r="G1624" t="s">
        <v>32</v>
      </c>
      <c r="H1624">
        <v>270257</v>
      </c>
      <c r="J1624">
        <v>0</v>
      </c>
      <c r="L1624">
        <v>270257</v>
      </c>
      <c r="N1624">
        <v>139446</v>
      </c>
      <c r="P1624">
        <v>13947</v>
      </c>
      <c r="R1624">
        <v>153393</v>
      </c>
      <c r="T1624">
        <v>3093191</v>
      </c>
      <c r="V1624">
        <v>5007292</v>
      </c>
      <c r="X1624">
        <v>4919129</v>
      </c>
      <c r="Z1624">
        <v>88163</v>
      </c>
    </row>
    <row r="1625" spans="2:26" hidden="1" x14ac:dyDescent="0.35">
      <c r="B1625" t="s">
        <v>75</v>
      </c>
      <c r="C1625" t="s">
        <v>76</v>
      </c>
      <c r="D1625" s="1">
        <v>45017</v>
      </c>
      <c r="E1625" t="s">
        <v>32</v>
      </c>
      <c r="F1625" t="s">
        <v>33</v>
      </c>
      <c r="G1625" t="s">
        <v>34</v>
      </c>
      <c r="H1625">
        <v>270257</v>
      </c>
      <c r="J1625">
        <v>0</v>
      </c>
      <c r="L1625">
        <v>270257</v>
      </c>
      <c r="N1625">
        <v>139446</v>
      </c>
      <c r="P1625">
        <v>13947</v>
      </c>
      <c r="R1625">
        <v>153393</v>
      </c>
      <c r="T1625">
        <v>3093191</v>
      </c>
      <c r="V1625">
        <v>5007292</v>
      </c>
      <c r="X1625">
        <v>4919129</v>
      </c>
      <c r="Z1625">
        <v>88163</v>
      </c>
    </row>
    <row r="1626" spans="2:26" hidden="1" x14ac:dyDescent="0.35">
      <c r="B1626" t="s">
        <v>75</v>
      </c>
      <c r="C1626" t="s">
        <v>76</v>
      </c>
      <c r="D1626" s="1">
        <v>45047</v>
      </c>
      <c r="E1626" t="s">
        <v>32</v>
      </c>
      <c r="F1626" t="s">
        <v>35</v>
      </c>
      <c r="G1626" t="s">
        <v>32</v>
      </c>
      <c r="H1626">
        <v>327519</v>
      </c>
      <c r="J1626">
        <v>0</v>
      </c>
      <c r="L1626">
        <v>327519</v>
      </c>
      <c r="N1626">
        <v>182729</v>
      </c>
      <c r="P1626">
        <v>26544</v>
      </c>
      <c r="R1626">
        <v>209273</v>
      </c>
      <c r="T1626">
        <v>2960713</v>
      </c>
      <c r="V1626">
        <v>4751303</v>
      </c>
      <c r="X1626">
        <v>4664725</v>
      </c>
      <c r="Z1626">
        <v>86578</v>
      </c>
    </row>
    <row r="1627" spans="2:26" hidden="1" x14ac:dyDescent="0.35">
      <c r="B1627" t="s">
        <v>75</v>
      </c>
      <c r="C1627" t="s">
        <v>76</v>
      </c>
      <c r="D1627" s="1">
        <v>45047</v>
      </c>
      <c r="E1627" t="s">
        <v>32</v>
      </c>
      <c r="F1627" t="s">
        <v>33</v>
      </c>
      <c r="G1627" t="s">
        <v>34</v>
      </c>
      <c r="H1627">
        <v>327519</v>
      </c>
      <c r="J1627">
        <v>0</v>
      </c>
      <c r="L1627">
        <v>327519</v>
      </c>
      <c r="N1627">
        <v>182729</v>
      </c>
      <c r="P1627">
        <v>26544</v>
      </c>
      <c r="R1627">
        <v>209273</v>
      </c>
      <c r="T1627">
        <v>2960713</v>
      </c>
      <c r="V1627">
        <v>4751303</v>
      </c>
      <c r="X1627">
        <v>4664725</v>
      </c>
      <c r="Z1627">
        <v>86578</v>
      </c>
    </row>
    <row r="1628" spans="2:26" hidden="1" x14ac:dyDescent="0.35">
      <c r="B1628" t="s">
        <v>75</v>
      </c>
      <c r="C1628" t="s">
        <v>76</v>
      </c>
      <c r="D1628" s="1">
        <v>45078</v>
      </c>
      <c r="E1628" t="s">
        <v>32</v>
      </c>
      <c r="F1628" t="s">
        <v>35</v>
      </c>
      <c r="G1628" t="s">
        <v>32</v>
      </c>
      <c r="H1628">
        <v>341233</v>
      </c>
      <c r="J1628">
        <v>0</v>
      </c>
      <c r="L1628">
        <v>341233</v>
      </c>
      <c r="N1628">
        <v>190431</v>
      </c>
      <c r="P1628">
        <v>34655</v>
      </c>
      <c r="R1628">
        <v>225086</v>
      </c>
      <c r="T1628">
        <v>2889992</v>
      </c>
      <c r="V1628">
        <v>4606431</v>
      </c>
      <c r="X1628">
        <v>4518061</v>
      </c>
      <c r="Z1628">
        <v>88370</v>
      </c>
    </row>
    <row r="1629" spans="2:26" hidden="1" x14ac:dyDescent="0.35">
      <c r="B1629" t="s">
        <v>75</v>
      </c>
      <c r="C1629" t="s">
        <v>76</v>
      </c>
      <c r="D1629" s="1">
        <v>45078</v>
      </c>
      <c r="E1629" t="s">
        <v>32</v>
      </c>
      <c r="F1629" t="s">
        <v>33</v>
      </c>
      <c r="G1629" t="s">
        <v>34</v>
      </c>
      <c r="H1629">
        <v>341233</v>
      </c>
      <c r="J1629">
        <v>0</v>
      </c>
      <c r="L1629">
        <v>341233</v>
      </c>
      <c r="N1629">
        <v>190431</v>
      </c>
      <c r="P1629">
        <v>34655</v>
      </c>
      <c r="R1629">
        <v>225086</v>
      </c>
      <c r="T1629">
        <v>2889992</v>
      </c>
      <c r="V1629">
        <v>4606431</v>
      </c>
      <c r="X1629">
        <v>4518061</v>
      </c>
      <c r="Z1629">
        <v>88370</v>
      </c>
    </row>
    <row r="1630" spans="2:26" hidden="1" x14ac:dyDescent="0.35">
      <c r="B1630" t="s">
        <v>75</v>
      </c>
      <c r="C1630" t="s">
        <v>76</v>
      </c>
      <c r="D1630" s="1">
        <v>45108</v>
      </c>
      <c r="E1630" t="s">
        <v>32</v>
      </c>
      <c r="F1630" t="s">
        <v>35</v>
      </c>
      <c r="G1630" t="s">
        <v>32</v>
      </c>
      <c r="H1630">
        <v>341359</v>
      </c>
      <c r="J1630">
        <v>0</v>
      </c>
      <c r="L1630">
        <v>341359</v>
      </c>
      <c r="N1630">
        <v>179272</v>
      </c>
      <c r="P1630">
        <v>34270</v>
      </c>
      <c r="R1630">
        <v>213542</v>
      </c>
      <c r="T1630">
        <v>2853450</v>
      </c>
      <c r="V1630">
        <v>4521012</v>
      </c>
      <c r="X1630">
        <v>4426731</v>
      </c>
      <c r="Z1630">
        <v>94281</v>
      </c>
    </row>
    <row r="1631" spans="2:26" hidden="1" x14ac:dyDescent="0.35">
      <c r="B1631" t="s">
        <v>75</v>
      </c>
      <c r="C1631" t="s">
        <v>76</v>
      </c>
      <c r="D1631" s="1">
        <v>45108</v>
      </c>
      <c r="E1631" t="s">
        <v>32</v>
      </c>
      <c r="F1631" t="s">
        <v>33</v>
      </c>
      <c r="G1631" t="s">
        <v>34</v>
      </c>
      <c r="H1631">
        <v>341359</v>
      </c>
      <c r="J1631">
        <v>0</v>
      </c>
      <c r="L1631">
        <v>341359</v>
      </c>
      <c r="N1631">
        <v>179272</v>
      </c>
      <c r="P1631">
        <v>34270</v>
      </c>
      <c r="R1631">
        <v>213542</v>
      </c>
      <c r="T1631">
        <v>2853450</v>
      </c>
      <c r="V1631">
        <v>4521012</v>
      </c>
      <c r="X1631">
        <v>4426731</v>
      </c>
      <c r="Z1631">
        <v>94281</v>
      </c>
    </row>
    <row r="1632" spans="2:26" hidden="1" x14ac:dyDescent="0.35">
      <c r="B1632" t="s">
        <v>75</v>
      </c>
      <c r="C1632" t="s">
        <v>76</v>
      </c>
      <c r="D1632" s="1">
        <v>45139</v>
      </c>
      <c r="E1632" t="s">
        <v>32</v>
      </c>
      <c r="F1632" t="s">
        <v>35</v>
      </c>
      <c r="G1632" t="s">
        <v>32</v>
      </c>
      <c r="H1632">
        <v>365934</v>
      </c>
      <c r="J1632">
        <v>0</v>
      </c>
      <c r="L1632">
        <v>365934</v>
      </c>
      <c r="N1632">
        <v>227830</v>
      </c>
      <c r="P1632">
        <v>44881</v>
      </c>
      <c r="R1632">
        <v>272711</v>
      </c>
      <c r="T1632">
        <v>2793026</v>
      </c>
      <c r="V1632">
        <v>4394460</v>
      </c>
      <c r="X1632">
        <v>4292654</v>
      </c>
      <c r="Z1632">
        <v>101806</v>
      </c>
    </row>
    <row r="1633" spans="2:26" hidden="1" x14ac:dyDescent="0.35">
      <c r="B1633" t="s">
        <v>75</v>
      </c>
      <c r="C1633" t="s">
        <v>76</v>
      </c>
      <c r="D1633" s="1">
        <v>45139</v>
      </c>
      <c r="E1633" t="s">
        <v>32</v>
      </c>
      <c r="F1633" t="s">
        <v>33</v>
      </c>
      <c r="G1633" t="s">
        <v>34</v>
      </c>
      <c r="H1633">
        <v>365934</v>
      </c>
      <c r="J1633">
        <v>0</v>
      </c>
      <c r="L1633">
        <v>365934</v>
      </c>
      <c r="N1633">
        <v>227830</v>
      </c>
      <c r="P1633">
        <v>44881</v>
      </c>
      <c r="R1633">
        <v>272711</v>
      </c>
      <c r="T1633">
        <v>2793026</v>
      </c>
      <c r="V1633">
        <v>4394460</v>
      </c>
      <c r="X1633">
        <v>4292654</v>
      </c>
      <c r="Z1633">
        <v>101806</v>
      </c>
    </row>
    <row r="1634" spans="2:26" hidden="1" x14ac:dyDescent="0.35">
      <c r="B1634" t="s">
        <v>75</v>
      </c>
      <c r="C1634" t="s">
        <v>76</v>
      </c>
      <c r="D1634" s="1">
        <v>45170</v>
      </c>
      <c r="E1634" t="s">
        <v>32</v>
      </c>
      <c r="F1634" t="s">
        <v>35</v>
      </c>
      <c r="G1634" t="s">
        <v>32</v>
      </c>
      <c r="H1634">
        <v>318747</v>
      </c>
      <c r="J1634">
        <v>0</v>
      </c>
      <c r="L1634">
        <v>318747</v>
      </c>
      <c r="N1634">
        <v>191625</v>
      </c>
      <c r="P1634">
        <v>32957</v>
      </c>
      <c r="R1634">
        <v>224582</v>
      </c>
      <c r="T1634">
        <v>2709866</v>
      </c>
      <c r="V1634">
        <v>4273705</v>
      </c>
      <c r="X1634">
        <v>4161612</v>
      </c>
      <c r="Z1634">
        <v>112093</v>
      </c>
    </row>
    <row r="1635" spans="2:26" hidden="1" x14ac:dyDescent="0.35">
      <c r="B1635" t="s">
        <v>75</v>
      </c>
      <c r="C1635" t="s">
        <v>76</v>
      </c>
      <c r="D1635" s="1">
        <v>45170</v>
      </c>
      <c r="E1635" t="s">
        <v>32</v>
      </c>
      <c r="F1635" t="s">
        <v>33</v>
      </c>
      <c r="G1635" t="s">
        <v>34</v>
      </c>
      <c r="H1635">
        <v>318747</v>
      </c>
      <c r="J1635">
        <v>0</v>
      </c>
      <c r="L1635">
        <v>318747</v>
      </c>
      <c r="N1635">
        <v>191625</v>
      </c>
      <c r="P1635">
        <v>32957</v>
      </c>
      <c r="R1635">
        <v>224582</v>
      </c>
      <c r="T1635">
        <v>2709866</v>
      </c>
      <c r="V1635">
        <v>4273705</v>
      </c>
      <c r="X1635">
        <v>4161612</v>
      </c>
      <c r="Z1635">
        <v>112093</v>
      </c>
    </row>
    <row r="1636" spans="2:26" hidden="1" x14ac:dyDescent="0.35">
      <c r="B1636" t="s">
        <v>75</v>
      </c>
      <c r="C1636" t="s">
        <v>76</v>
      </c>
      <c r="D1636" s="1">
        <v>45200</v>
      </c>
      <c r="E1636" t="s">
        <v>32</v>
      </c>
      <c r="F1636" t="s">
        <v>35</v>
      </c>
      <c r="G1636" t="s">
        <v>32</v>
      </c>
      <c r="H1636">
        <v>331569</v>
      </c>
      <c r="J1636">
        <v>0</v>
      </c>
      <c r="L1636">
        <v>331569</v>
      </c>
      <c r="N1636">
        <v>193056</v>
      </c>
      <c r="P1636">
        <v>32814</v>
      </c>
      <c r="R1636">
        <v>225870</v>
      </c>
      <c r="T1636">
        <v>2680447</v>
      </c>
      <c r="V1636">
        <v>4234627</v>
      </c>
      <c r="X1636">
        <v>4115202</v>
      </c>
      <c r="Z1636">
        <v>119425</v>
      </c>
    </row>
    <row r="1637" spans="2:26" hidden="1" x14ac:dyDescent="0.35">
      <c r="B1637" t="s">
        <v>75</v>
      </c>
      <c r="C1637" t="s">
        <v>76</v>
      </c>
      <c r="D1637" s="1">
        <v>45200</v>
      </c>
      <c r="E1637" t="s">
        <v>32</v>
      </c>
      <c r="F1637" t="s">
        <v>33</v>
      </c>
      <c r="G1637" t="s">
        <v>34</v>
      </c>
      <c r="H1637">
        <v>331569</v>
      </c>
      <c r="J1637">
        <v>0</v>
      </c>
      <c r="L1637">
        <v>331569</v>
      </c>
      <c r="N1637">
        <v>193056</v>
      </c>
      <c r="P1637">
        <v>32814</v>
      </c>
      <c r="R1637">
        <v>225870</v>
      </c>
      <c r="T1637">
        <v>2680447</v>
      </c>
      <c r="V1637">
        <v>4234627</v>
      </c>
      <c r="X1637">
        <v>4115202</v>
      </c>
      <c r="Z1637">
        <v>119425</v>
      </c>
    </row>
    <row r="1638" spans="2:26" hidden="1" x14ac:dyDescent="0.35">
      <c r="B1638" t="s">
        <v>75</v>
      </c>
      <c r="C1638" t="s">
        <v>76</v>
      </c>
      <c r="D1638" s="1">
        <v>45231</v>
      </c>
      <c r="E1638" t="s">
        <v>32</v>
      </c>
      <c r="F1638" t="s">
        <v>35</v>
      </c>
      <c r="G1638" t="s">
        <v>32</v>
      </c>
      <c r="H1638">
        <v>325255</v>
      </c>
      <c r="J1638">
        <v>0</v>
      </c>
      <c r="L1638">
        <v>325255</v>
      </c>
      <c r="N1638">
        <v>158772</v>
      </c>
      <c r="P1638">
        <v>31781</v>
      </c>
      <c r="R1638">
        <v>190553</v>
      </c>
      <c r="T1638">
        <v>2566065</v>
      </c>
      <c r="V1638">
        <v>4115673</v>
      </c>
      <c r="X1638">
        <v>3988686</v>
      </c>
      <c r="Z1638">
        <v>126987</v>
      </c>
    </row>
    <row r="1639" spans="2:26" hidden="1" x14ac:dyDescent="0.35">
      <c r="B1639" t="s">
        <v>75</v>
      </c>
      <c r="C1639" t="s">
        <v>76</v>
      </c>
      <c r="D1639" s="1">
        <v>45231</v>
      </c>
      <c r="E1639" t="s">
        <v>32</v>
      </c>
      <c r="F1639" t="s">
        <v>33</v>
      </c>
      <c r="G1639" t="s">
        <v>34</v>
      </c>
      <c r="H1639">
        <v>325255</v>
      </c>
      <c r="J1639">
        <v>0</v>
      </c>
      <c r="L1639">
        <v>325255</v>
      </c>
      <c r="N1639">
        <v>158772</v>
      </c>
      <c r="P1639">
        <v>31781</v>
      </c>
      <c r="R1639">
        <v>190553</v>
      </c>
      <c r="T1639">
        <v>2566065</v>
      </c>
      <c r="V1639">
        <v>4115673</v>
      </c>
      <c r="X1639">
        <v>3988686</v>
      </c>
      <c r="Z1639">
        <v>126987</v>
      </c>
    </row>
    <row r="1640" spans="2:26" hidden="1" x14ac:dyDescent="0.35">
      <c r="B1640" t="s">
        <v>75</v>
      </c>
      <c r="C1640" t="s">
        <v>76</v>
      </c>
      <c r="D1640" s="1">
        <v>45261</v>
      </c>
      <c r="E1640" t="s">
        <v>32</v>
      </c>
      <c r="F1640" t="s">
        <v>35</v>
      </c>
      <c r="G1640" t="s">
        <v>32</v>
      </c>
      <c r="H1640">
        <v>296451</v>
      </c>
      <c r="J1640">
        <v>0</v>
      </c>
      <c r="L1640">
        <v>296451</v>
      </c>
      <c r="N1640">
        <v>294582</v>
      </c>
      <c r="P1640">
        <v>30648</v>
      </c>
      <c r="R1640">
        <v>325230</v>
      </c>
      <c r="T1640">
        <v>2503520</v>
      </c>
      <c r="V1640">
        <v>4155117</v>
      </c>
      <c r="X1640">
        <v>4022988</v>
      </c>
      <c r="Z1640">
        <v>132129</v>
      </c>
    </row>
    <row r="1641" spans="2:26" hidden="1" x14ac:dyDescent="0.35">
      <c r="B1641" t="s">
        <v>75</v>
      </c>
      <c r="C1641" t="s">
        <v>76</v>
      </c>
      <c r="D1641" s="1">
        <v>45261</v>
      </c>
      <c r="E1641" t="s">
        <v>32</v>
      </c>
      <c r="F1641" t="s">
        <v>33</v>
      </c>
      <c r="G1641" t="s">
        <v>34</v>
      </c>
      <c r="H1641">
        <v>296451</v>
      </c>
      <c r="J1641">
        <v>0</v>
      </c>
      <c r="L1641">
        <v>296451</v>
      </c>
      <c r="N1641">
        <v>294582</v>
      </c>
      <c r="P1641">
        <v>30648</v>
      </c>
      <c r="R1641">
        <v>325230</v>
      </c>
      <c r="T1641">
        <v>2503520</v>
      </c>
      <c r="V1641">
        <v>4155117</v>
      </c>
      <c r="X1641">
        <v>4022988</v>
      </c>
      <c r="Z1641">
        <v>132129</v>
      </c>
    </row>
    <row r="1642" spans="2:26" hidden="1" x14ac:dyDescent="0.35">
      <c r="B1642" t="s">
        <v>75</v>
      </c>
      <c r="C1642" t="s">
        <v>76</v>
      </c>
      <c r="D1642" s="1">
        <v>45292</v>
      </c>
      <c r="E1642" t="s">
        <v>32</v>
      </c>
      <c r="F1642" t="s">
        <v>35</v>
      </c>
      <c r="G1642" t="s">
        <v>32</v>
      </c>
      <c r="H1642">
        <v>394521</v>
      </c>
      <c r="J1642">
        <v>0</v>
      </c>
      <c r="L1642">
        <v>394521</v>
      </c>
      <c r="N1642">
        <v>145822</v>
      </c>
      <c r="P1642">
        <v>28675</v>
      </c>
      <c r="R1642">
        <v>174497</v>
      </c>
      <c r="T1642">
        <v>2451153</v>
      </c>
      <c r="V1642">
        <v>4081001</v>
      </c>
      <c r="X1642">
        <v>3946249</v>
      </c>
      <c r="Z1642">
        <v>134752</v>
      </c>
    </row>
    <row r="1643" spans="2:26" hidden="1" x14ac:dyDescent="0.35">
      <c r="B1643" t="s">
        <v>75</v>
      </c>
      <c r="C1643" t="s">
        <v>76</v>
      </c>
      <c r="D1643" s="1">
        <v>45292</v>
      </c>
      <c r="E1643" t="s">
        <v>32</v>
      </c>
      <c r="F1643" t="s">
        <v>33</v>
      </c>
      <c r="G1643" t="s">
        <v>34</v>
      </c>
      <c r="H1643">
        <v>394521</v>
      </c>
      <c r="J1643">
        <v>0</v>
      </c>
      <c r="L1643">
        <v>394521</v>
      </c>
      <c r="N1643">
        <v>145822</v>
      </c>
      <c r="P1643">
        <v>28675</v>
      </c>
      <c r="R1643">
        <v>174497</v>
      </c>
      <c r="T1643">
        <v>2451153</v>
      </c>
      <c r="V1643">
        <v>4081001</v>
      </c>
      <c r="X1643">
        <v>3946249</v>
      </c>
      <c r="Z1643">
        <v>134752</v>
      </c>
    </row>
    <row r="1644" spans="2:26" hidden="1" x14ac:dyDescent="0.35">
      <c r="B1644" t="s">
        <v>75</v>
      </c>
      <c r="C1644" t="s">
        <v>76</v>
      </c>
      <c r="D1644" s="1">
        <v>45323</v>
      </c>
      <c r="E1644" t="s">
        <v>32</v>
      </c>
      <c r="F1644" t="s">
        <v>35</v>
      </c>
      <c r="G1644" t="s">
        <v>32</v>
      </c>
      <c r="H1644">
        <v>341977</v>
      </c>
      <c r="J1644">
        <v>0</v>
      </c>
      <c r="L1644">
        <v>341977</v>
      </c>
      <c r="N1644">
        <v>184290</v>
      </c>
      <c r="P1644">
        <v>33302</v>
      </c>
      <c r="R1644">
        <v>217592</v>
      </c>
      <c r="T1644">
        <v>2463084</v>
      </c>
      <c r="V1644">
        <v>4100852</v>
      </c>
      <c r="X1644">
        <v>3960191</v>
      </c>
      <c r="Z1644">
        <v>140661</v>
      </c>
    </row>
    <row r="1645" spans="2:26" hidden="1" x14ac:dyDescent="0.35">
      <c r="B1645" t="s">
        <v>75</v>
      </c>
      <c r="C1645" t="s">
        <v>76</v>
      </c>
      <c r="D1645" s="1">
        <v>45323</v>
      </c>
      <c r="E1645" t="s">
        <v>32</v>
      </c>
      <c r="F1645" t="s">
        <v>33</v>
      </c>
      <c r="G1645" t="s">
        <v>34</v>
      </c>
      <c r="H1645">
        <v>341977</v>
      </c>
      <c r="J1645">
        <v>0</v>
      </c>
      <c r="L1645">
        <v>341977</v>
      </c>
      <c r="N1645">
        <v>184290</v>
      </c>
      <c r="P1645">
        <v>33302</v>
      </c>
      <c r="R1645">
        <v>217592</v>
      </c>
      <c r="T1645">
        <v>2463084</v>
      </c>
      <c r="V1645">
        <v>4100852</v>
      </c>
      <c r="X1645">
        <v>3960191</v>
      </c>
      <c r="Z1645">
        <v>140661</v>
      </c>
    </row>
    <row r="1646" spans="2:26" hidden="1" x14ac:dyDescent="0.35">
      <c r="B1646" t="s">
        <v>75</v>
      </c>
      <c r="C1646" t="s">
        <v>76</v>
      </c>
      <c r="D1646" s="1">
        <v>45352</v>
      </c>
      <c r="E1646" t="s">
        <v>32</v>
      </c>
      <c r="F1646" t="s">
        <v>35</v>
      </c>
      <c r="G1646" t="s">
        <v>32</v>
      </c>
      <c r="H1646">
        <v>320319</v>
      </c>
      <c r="J1646">
        <v>0</v>
      </c>
      <c r="L1646">
        <v>320319</v>
      </c>
      <c r="N1646">
        <v>182255</v>
      </c>
      <c r="P1646">
        <v>32399</v>
      </c>
      <c r="R1646">
        <v>214654</v>
      </c>
      <c r="T1646">
        <v>2459827</v>
      </c>
      <c r="V1646">
        <v>4029584</v>
      </c>
      <c r="X1646">
        <v>3882679</v>
      </c>
      <c r="Z1646">
        <v>146905</v>
      </c>
    </row>
    <row r="1647" spans="2:26" hidden="1" x14ac:dyDescent="0.35">
      <c r="B1647" t="s">
        <v>80</v>
      </c>
      <c r="C1647" t="s">
        <v>81</v>
      </c>
      <c r="D1647" s="1">
        <v>41518</v>
      </c>
      <c r="E1647" t="s">
        <v>32</v>
      </c>
      <c r="F1647" t="s">
        <v>33</v>
      </c>
      <c r="G1647" t="s">
        <v>34</v>
      </c>
      <c r="V1647">
        <v>1535090</v>
      </c>
    </row>
    <row r="1648" spans="2:26" hidden="1" x14ac:dyDescent="0.35">
      <c r="B1648" t="s">
        <v>80</v>
      </c>
      <c r="C1648" t="s">
        <v>81</v>
      </c>
      <c r="D1648" s="1">
        <v>42887</v>
      </c>
      <c r="E1648" t="s">
        <v>32</v>
      </c>
      <c r="F1648" t="s">
        <v>35</v>
      </c>
      <c r="G1648" t="s">
        <v>32</v>
      </c>
      <c r="H1648">
        <v>44689</v>
      </c>
      <c r="J1648">
        <v>0</v>
      </c>
      <c r="L1648">
        <v>44689</v>
      </c>
      <c r="N1648">
        <v>30972</v>
      </c>
      <c r="P1648">
        <v>875</v>
      </c>
      <c r="R1648">
        <v>31847</v>
      </c>
      <c r="T1648">
        <v>1218107</v>
      </c>
      <c r="V1648">
        <v>1735648</v>
      </c>
      <c r="X1648">
        <v>1557391</v>
      </c>
      <c r="Z1648">
        <v>178257</v>
      </c>
    </row>
    <row r="1649" spans="2:26" hidden="1" x14ac:dyDescent="0.35">
      <c r="B1649" t="s">
        <v>80</v>
      </c>
      <c r="C1649" t="s">
        <v>81</v>
      </c>
      <c r="D1649" s="1">
        <v>42887</v>
      </c>
      <c r="E1649" t="s">
        <v>32</v>
      </c>
      <c r="F1649" t="s">
        <v>33</v>
      </c>
      <c r="G1649" t="s">
        <v>34</v>
      </c>
      <c r="H1649">
        <v>44689</v>
      </c>
      <c r="J1649">
        <v>0</v>
      </c>
      <c r="L1649">
        <v>44689</v>
      </c>
      <c r="N1649">
        <v>30972</v>
      </c>
      <c r="P1649">
        <v>875</v>
      </c>
      <c r="R1649">
        <v>31847</v>
      </c>
      <c r="T1649">
        <v>1239691</v>
      </c>
      <c r="V1649">
        <v>1765789</v>
      </c>
      <c r="X1649">
        <v>1584883</v>
      </c>
      <c r="Z1649">
        <v>180906</v>
      </c>
    </row>
    <row r="1650" spans="2:26" hidden="1" x14ac:dyDescent="0.35">
      <c r="B1650" t="s">
        <v>80</v>
      </c>
      <c r="C1650" t="s">
        <v>81</v>
      </c>
      <c r="D1650" s="1">
        <v>42917</v>
      </c>
      <c r="E1650" t="s">
        <v>32</v>
      </c>
      <c r="F1650" t="s">
        <v>35</v>
      </c>
      <c r="G1650" t="s">
        <v>32</v>
      </c>
      <c r="H1650">
        <v>55987</v>
      </c>
      <c r="J1650">
        <v>0</v>
      </c>
      <c r="L1650">
        <v>55987</v>
      </c>
      <c r="N1650">
        <v>29474</v>
      </c>
      <c r="P1650">
        <v>836</v>
      </c>
      <c r="R1650">
        <v>30310</v>
      </c>
      <c r="T1650">
        <v>1203311</v>
      </c>
      <c r="V1650">
        <v>1718560</v>
      </c>
      <c r="X1650">
        <v>1548721</v>
      </c>
      <c r="Z1650">
        <v>169839</v>
      </c>
    </row>
    <row r="1651" spans="2:26" hidden="1" x14ac:dyDescent="0.35">
      <c r="B1651" t="s">
        <v>80</v>
      </c>
      <c r="C1651" t="s">
        <v>81</v>
      </c>
      <c r="D1651" s="1">
        <v>42917</v>
      </c>
      <c r="E1651" t="s">
        <v>32</v>
      </c>
      <c r="F1651" t="s">
        <v>33</v>
      </c>
      <c r="G1651" t="s">
        <v>34</v>
      </c>
      <c r="H1651">
        <v>55987</v>
      </c>
      <c r="J1651">
        <v>0</v>
      </c>
      <c r="L1651">
        <v>55987</v>
      </c>
      <c r="N1651">
        <v>29474</v>
      </c>
      <c r="P1651">
        <v>836</v>
      </c>
      <c r="R1651">
        <v>30310</v>
      </c>
      <c r="T1651">
        <v>1229982</v>
      </c>
      <c r="V1651">
        <v>1754492</v>
      </c>
      <c r="X1651">
        <v>1577997</v>
      </c>
      <c r="Z1651">
        <v>176495</v>
      </c>
    </row>
    <row r="1652" spans="2:26" hidden="1" x14ac:dyDescent="0.35">
      <c r="B1652" t="s">
        <v>80</v>
      </c>
      <c r="C1652" t="s">
        <v>81</v>
      </c>
      <c r="D1652" s="1">
        <v>42948</v>
      </c>
      <c r="E1652" t="s">
        <v>32</v>
      </c>
      <c r="F1652" t="s">
        <v>35</v>
      </c>
      <c r="G1652" t="s">
        <v>32</v>
      </c>
      <c r="H1652">
        <v>55319</v>
      </c>
      <c r="J1652">
        <v>0</v>
      </c>
      <c r="L1652">
        <v>55319</v>
      </c>
      <c r="N1652">
        <v>26420</v>
      </c>
      <c r="P1652">
        <v>1251</v>
      </c>
      <c r="R1652">
        <v>27671</v>
      </c>
      <c r="T1652">
        <v>1209345</v>
      </c>
      <c r="V1652">
        <v>1727015</v>
      </c>
      <c r="X1652">
        <v>1549570</v>
      </c>
      <c r="Z1652">
        <v>177445</v>
      </c>
    </row>
    <row r="1653" spans="2:26" hidden="1" x14ac:dyDescent="0.35">
      <c r="B1653" t="s">
        <v>80</v>
      </c>
      <c r="C1653" t="s">
        <v>81</v>
      </c>
      <c r="D1653" s="1">
        <v>42948</v>
      </c>
      <c r="E1653" t="s">
        <v>32</v>
      </c>
      <c r="F1653" t="s">
        <v>33</v>
      </c>
      <c r="G1653" t="s">
        <v>34</v>
      </c>
      <c r="H1653">
        <v>55319</v>
      </c>
      <c r="J1653">
        <v>0</v>
      </c>
      <c r="L1653">
        <v>55319</v>
      </c>
      <c r="N1653">
        <v>26420</v>
      </c>
      <c r="P1653">
        <v>1251</v>
      </c>
      <c r="R1653">
        <v>27671</v>
      </c>
      <c r="T1653">
        <v>1238585</v>
      </c>
      <c r="V1653">
        <v>1766183</v>
      </c>
      <c r="X1653">
        <v>1585673</v>
      </c>
      <c r="Z1653">
        <v>180510</v>
      </c>
    </row>
    <row r="1654" spans="2:26" hidden="1" x14ac:dyDescent="0.35">
      <c r="B1654" t="s">
        <v>80</v>
      </c>
      <c r="C1654" t="s">
        <v>81</v>
      </c>
      <c r="D1654" s="1">
        <v>42979</v>
      </c>
      <c r="E1654" t="s">
        <v>32</v>
      </c>
      <c r="F1654" t="s">
        <v>35</v>
      </c>
      <c r="G1654" t="s">
        <v>32</v>
      </c>
      <c r="H1654">
        <v>47096</v>
      </c>
      <c r="J1654">
        <v>0</v>
      </c>
      <c r="L1654">
        <v>47096</v>
      </c>
      <c r="N1654">
        <v>25973</v>
      </c>
      <c r="P1654">
        <v>1085</v>
      </c>
      <c r="R1654">
        <v>27058</v>
      </c>
      <c r="T1654">
        <v>1208204</v>
      </c>
      <c r="V1654">
        <v>1726688</v>
      </c>
      <c r="X1654">
        <v>1549339</v>
      </c>
      <c r="Z1654">
        <v>177349</v>
      </c>
    </row>
    <row r="1655" spans="2:26" hidden="1" x14ac:dyDescent="0.35">
      <c r="B1655" t="s">
        <v>80</v>
      </c>
      <c r="C1655" t="s">
        <v>81</v>
      </c>
      <c r="D1655" s="1">
        <v>42979</v>
      </c>
      <c r="E1655" t="s">
        <v>32</v>
      </c>
      <c r="F1655" t="s">
        <v>33</v>
      </c>
      <c r="G1655" t="s">
        <v>34</v>
      </c>
      <c r="H1655">
        <v>47096</v>
      </c>
      <c r="J1655">
        <v>0</v>
      </c>
      <c r="L1655">
        <v>47096</v>
      </c>
      <c r="N1655">
        <v>25973</v>
      </c>
      <c r="P1655">
        <v>1085</v>
      </c>
      <c r="R1655">
        <v>27058</v>
      </c>
      <c r="T1655">
        <v>1238623</v>
      </c>
      <c r="V1655">
        <v>1769089</v>
      </c>
      <c r="X1655">
        <v>1587970</v>
      </c>
      <c r="Z1655">
        <v>181119</v>
      </c>
    </row>
    <row r="1656" spans="2:26" hidden="1" x14ac:dyDescent="0.35">
      <c r="B1656" t="s">
        <v>80</v>
      </c>
      <c r="C1656" t="s">
        <v>81</v>
      </c>
      <c r="D1656" s="1">
        <v>43009</v>
      </c>
      <c r="E1656" t="s">
        <v>32</v>
      </c>
      <c r="F1656" t="s">
        <v>33</v>
      </c>
      <c r="G1656" t="s">
        <v>34</v>
      </c>
      <c r="H1656">
        <v>54894</v>
      </c>
      <c r="J1656">
        <v>0</v>
      </c>
      <c r="L1656">
        <v>54894</v>
      </c>
      <c r="N1656">
        <v>36210</v>
      </c>
      <c r="P1656">
        <v>1197</v>
      </c>
      <c r="R1656">
        <v>37407</v>
      </c>
      <c r="T1656">
        <v>1265189</v>
      </c>
      <c r="V1656">
        <v>1805143</v>
      </c>
      <c r="X1656">
        <v>1618380</v>
      </c>
      <c r="Z1656">
        <v>186763</v>
      </c>
    </row>
    <row r="1657" spans="2:26" hidden="1" x14ac:dyDescent="0.35">
      <c r="B1657" t="s">
        <v>80</v>
      </c>
      <c r="C1657" t="s">
        <v>81</v>
      </c>
      <c r="D1657" s="1">
        <v>43009</v>
      </c>
      <c r="E1657" t="s">
        <v>32</v>
      </c>
      <c r="F1657" t="s">
        <v>35</v>
      </c>
      <c r="G1657" t="s">
        <v>32</v>
      </c>
      <c r="H1657">
        <v>54894</v>
      </c>
      <c r="J1657">
        <v>0</v>
      </c>
      <c r="L1657">
        <v>54894</v>
      </c>
      <c r="N1657">
        <v>36210</v>
      </c>
      <c r="P1657">
        <v>1197</v>
      </c>
      <c r="R1657">
        <v>37407</v>
      </c>
      <c r="T1657">
        <v>1239158</v>
      </c>
      <c r="V1657">
        <v>1768663</v>
      </c>
      <c r="X1657">
        <v>1585484</v>
      </c>
      <c r="Z1657">
        <v>183179</v>
      </c>
    </row>
    <row r="1658" spans="2:26" hidden="1" x14ac:dyDescent="0.35">
      <c r="B1658" t="s">
        <v>80</v>
      </c>
      <c r="C1658" t="s">
        <v>81</v>
      </c>
      <c r="D1658" s="1">
        <v>43040</v>
      </c>
      <c r="E1658" t="s">
        <v>32</v>
      </c>
      <c r="F1658" t="s">
        <v>35</v>
      </c>
      <c r="G1658" t="s">
        <v>32</v>
      </c>
      <c r="H1658">
        <v>49329</v>
      </c>
      <c r="J1658">
        <v>0</v>
      </c>
      <c r="L1658">
        <v>49329</v>
      </c>
      <c r="N1658">
        <v>32942</v>
      </c>
      <c r="P1658">
        <v>1184</v>
      </c>
      <c r="R1658">
        <v>34126</v>
      </c>
      <c r="T1658">
        <v>1238182</v>
      </c>
      <c r="V1658">
        <v>1770333</v>
      </c>
      <c r="X1658">
        <v>1587125</v>
      </c>
      <c r="Z1658">
        <v>183208</v>
      </c>
    </row>
    <row r="1659" spans="2:26" hidden="1" x14ac:dyDescent="0.35">
      <c r="B1659" t="s">
        <v>80</v>
      </c>
      <c r="C1659" t="s">
        <v>81</v>
      </c>
      <c r="D1659" s="1">
        <v>43040</v>
      </c>
      <c r="E1659" t="s">
        <v>32</v>
      </c>
      <c r="F1659" t="s">
        <v>33</v>
      </c>
      <c r="G1659" t="s">
        <v>34</v>
      </c>
      <c r="H1659">
        <v>49329</v>
      </c>
      <c r="J1659">
        <v>0</v>
      </c>
      <c r="L1659">
        <v>49329</v>
      </c>
      <c r="N1659">
        <v>32942</v>
      </c>
      <c r="P1659">
        <v>1184</v>
      </c>
      <c r="R1659">
        <v>34126</v>
      </c>
      <c r="T1659">
        <v>1263920</v>
      </c>
      <c r="V1659">
        <v>1806068</v>
      </c>
      <c r="X1659">
        <v>1618925</v>
      </c>
      <c r="Z1659">
        <v>187143</v>
      </c>
    </row>
    <row r="1660" spans="2:26" hidden="1" x14ac:dyDescent="0.35">
      <c r="B1660" t="s">
        <v>80</v>
      </c>
      <c r="C1660" t="s">
        <v>81</v>
      </c>
      <c r="D1660" s="1">
        <v>43070</v>
      </c>
      <c r="E1660" t="s">
        <v>32</v>
      </c>
      <c r="F1660" t="s">
        <v>35</v>
      </c>
      <c r="G1660" t="s">
        <v>32</v>
      </c>
      <c r="H1660">
        <v>43295</v>
      </c>
      <c r="J1660">
        <v>0</v>
      </c>
      <c r="L1660">
        <v>43295</v>
      </c>
      <c r="N1660">
        <v>31112</v>
      </c>
      <c r="P1660">
        <v>1235</v>
      </c>
      <c r="R1660">
        <v>32347</v>
      </c>
      <c r="T1660">
        <v>1235926</v>
      </c>
      <c r="V1660">
        <v>1769234</v>
      </c>
      <c r="X1660">
        <v>1582489</v>
      </c>
      <c r="Z1660">
        <v>186745</v>
      </c>
    </row>
    <row r="1661" spans="2:26" hidden="1" x14ac:dyDescent="0.35">
      <c r="B1661" t="s">
        <v>80</v>
      </c>
      <c r="C1661" t="s">
        <v>81</v>
      </c>
      <c r="D1661" s="1">
        <v>43070</v>
      </c>
      <c r="E1661" t="s">
        <v>32</v>
      </c>
      <c r="F1661" t="s">
        <v>33</v>
      </c>
      <c r="G1661" t="s">
        <v>34</v>
      </c>
      <c r="H1661">
        <v>43295</v>
      </c>
      <c r="J1661">
        <v>0</v>
      </c>
      <c r="L1661">
        <v>43295</v>
      </c>
      <c r="N1661">
        <v>31112</v>
      </c>
      <c r="P1661">
        <v>1235</v>
      </c>
      <c r="R1661">
        <v>32347</v>
      </c>
      <c r="T1661">
        <v>1266151</v>
      </c>
      <c r="V1661">
        <v>1812561</v>
      </c>
      <c r="X1661">
        <v>1620540</v>
      </c>
      <c r="Z1661">
        <v>192021</v>
      </c>
    </row>
    <row r="1662" spans="2:26" hidden="1" x14ac:dyDescent="0.35">
      <c r="B1662" t="s">
        <v>80</v>
      </c>
      <c r="C1662" t="s">
        <v>81</v>
      </c>
      <c r="D1662" s="1">
        <v>43101</v>
      </c>
      <c r="E1662" t="s">
        <v>32</v>
      </c>
      <c r="F1662" t="s">
        <v>35</v>
      </c>
      <c r="G1662" t="s">
        <v>32</v>
      </c>
      <c r="H1662">
        <v>54480</v>
      </c>
      <c r="J1662">
        <v>0</v>
      </c>
      <c r="L1662">
        <v>54480</v>
      </c>
      <c r="N1662">
        <v>36144</v>
      </c>
      <c r="P1662">
        <v>1352</v>
      </c>
      <c r="R1662">
        <v>37496</v>
      </c>
      <c r="T1662">
        <v>1235122</v>
      </c>
      <c r="V1662">
        <v>1771089</v>
      </c>
      <c r="X1662">
        <v>1580135</v>
      </c>
      <c r="Z1662">
        <v>190954</v>
      </c>
    </row>
    <row r="1663" spans="2:26" hidden="1" x14ac:dyDescent="0.35">
      <c r="B1663" t="s">
        <v>80</v>
      </c>
      <c r="C1663" t="s">
        <v>81</v>
      </c>
      <c r="D1663" s="1">
        <v>43101</v>
      </c>
      <c r="E1663" t="s">
        <v>32</v>
      </c>
      <c r="F1663" t="s">
        <v>33</v>
      </c>
      <c r="G1663" t="s">
        <v>34</v>
      </c>
      <c r="H1663">
        <v>54480</v>
      </c>
      <c r="J1663">
        <v>0</v>
      </c>
      <c r="L1663">
        <v>54480</v>
      </c>
      <c r="N1663">
        <v>36144</v>
      </c>
      <c r="P1663">
        <v>1352</v>
      </c>
      <c r="R1663">
        <v>37496</v>
      </c>
      <c r="T1663">
        <v>1268025</v>
      </c>
      <c r="V1663">
        <v>1818601</v>
      </c>
      <c r="X1663">
        <v>1622947</v>
      </c>
      <c r="Z1663">
        <v>195654</v>
      </c>
    </row>
    <row r="1664" spans="2:26" hidden="1" x14ac:dyDescent="0.35">
      <c r="B1664" t="s">
        <v>80</v>
      </c>
      <c r="C1664" t="s">
        <v>81</v>
      </c>
      <c r="D1664" s="1">
        <v>43132</v>
      </c>
      <c r="E1664" t="s">
        <v>32</v>
      </c>
      <c r="F1664" t="s">
        <v>35</v>
      </c>
      <c r="G1664" t="s">
        <v>32</v>
      </c>
      <c r="H1664">
        <v>48870</v>
      </c>
      <c r="J1664">
        <v>0</v>
      </c>
      <c r="L1664">
        <v>48870</v>
      </c>
      <c r="N1664">
        <v>39158</v>
      </c>
      <c r="P1664">
        <v>1466</v>
      </c>
      <c r="R1664">
        <v>40624</v>
      </c>
      <c r="T1664">
        <v>1246083</v>
      </c>
      <c r="V1664">
        <v>1787104</v>
      </c>
      <c r="X1664">
        <v>1589715</v>
      </c>
      <c r="Z1664">
        <v>197389</v>
      </c>
    </row>
    <row r="1665" spans="2:26" hidden="1" x14ac:dyDescent="0.35">
      <c r="B1665" t="s">
        <v>80</v>
      </c>
      <c r="C1665" t="s">
        <v>81</v>
      </c>
      <c r="D1665" s="1">
        <v>43132</v>
      </c>
      <c r="E1665" t="s">
        <v>32</v>
      </c>
      <c r="F1665" t="s">
        <v>33</v>
      </c>
      <c r="G1665" t="s">
        <v>34</v>
      </c>
      <c r="H1665">
        <v>48870</v>
      </c>
      <c r="J1665">
        <v>0</v>
      </c>
      <c r="L1665">
        <v>48870</v>
      </c>
      <c r="N1665">
        <v>39158</v>
      </c>
      <c r="P1665">
        <v>1466</v>
      </c>
      <c r="R1665">
        <v>40624</v>
      </c>
      <c r="T1665">
        <v>1282924</v>
      </c>
      <c r="V1665">
        <v>1840410</v>
      </c>
      <c r="X1665">
        <v>1637681</v>
      </c>
      <c r="Z1665">
        <v>202729</v>
      </c>
    </row>
    <row r="1666" spans="2:26" hidden="1" x14ac:dyDescent="0.35">
      <c r="B1666" t="s">
        <v>80</v>
      </c>
      <c r="C1666" t="s">
        <v>81</v>
      </c>
      <c r="D1666" s="1">
        <v>43160</v>
      </c>
      <c r="E1666" t="s">
        <v>32</v>
      </c>
      <c r="F1666" t="s">
        <v>33</v>
      </c>
      <c r="G1666" t="s">
        <v>34</v>
      </c>
      <c r="H1666">
        <v>49146</v>
      </c>
      <c r="J1666">
        <v>0</v>
      </c>
      <c r="L1666">
        <v>49146</v>
      </c>
      <c r="N1666">
        <v>36828</v>
      </c>
      <c r="P1666">
        <v>1220</v>
      </c>
      <c r="R1666">
        <v>38048</v>
      </c>
      <c r="T1666">
        <v>1290229</v>
      </c>
      <c r="V1666">
        <v>1876354</v>
      </c>
      <c r="X1666">
        <v>1668843</v>
      </c>
      <c r="Z1666">
        <v>207511</v>
      </c>
    </row>
    <row r="1667" spans="2:26" hidden="1" x14ac:dyDescent="0.35">
      <c r="B1667" t="s">
        <v>80</v>
      </c>
      <c r="C1667" t="s">
        <v>81</v>
      </c>
      <c r="D1667" s="1">
        <v>43160</v>
      </c>
      <c r="E1667" t="s">
        <v>32</v>
      </c>
      <c r="F1667" t="s">
        <v>35</v>
      </c>
      <c r="G1667" t="s">
        <v>32</v>
      </c>
      <c r="H1667">
        <v>49146</v>
      </c>
      <c r="J1667">
        <v>0</v>
      </c>
      <c r="L1667">
        <v>49146</v>
      </c>
      <c r="N1667">
        <v>36828</v>
      </c>
      <c r="P1667">
        <v>1220</v>
      </c>
      <c r="R1667">
        <v>38048</v>
      </c>
      <c r="T1667">
        <v>1263280</v>
      </c>
      <c r="V1667">
        <v>1812195</v>
      </c>
      <c r="X1667">
        <v>1607952</v>
      </c>
      <c r="Z1667">
        <v>204243</v>
      </c>
    </row>
    <row r="1668" spans="2:26" hidden="1" x14ac:dyDescent="0.35">
      <c r="B1668" t="s">
        <v>80</v>
      </c>
      <c r="C1668" t="s">
        <v>81</v>
      </c>
      <c r="D1668" s="1">
        <v>43191</v>
      </c>
      <c r="E1668" t="s">
        <v>32</v>
      </c>
      <c r="F1668" t="s">
        <v>35</v>
      </c>
      <c r="G1668" t="s">
        <v>32</v>
      </c>
      <c r="H1668">
        <v>46419</v>
      </c>
      <c r="J1668">
        <v>0</v>
      </c>
      <c r="L1668">
        <v>46419</v>
      </c>
      <c r="N1668">
        <v>38182</v>
      </c>
      <c r="P1668">
        <v>1188</v>
      </c>
      <c r="R1668">
        <v>39370</v>
      </c>
      <c r="T1668">
        <v>1253628</v>
      </c>
      <c r="V1668">
        <v>1824433</v>
      </c>
      <c r="X1668">
        <v>1625095</v>
      </c>
      <c r="Z1668">
        <v>199338</v>
      </c>
    </row>
    <row r="1669" spans="2:26" hidden="1" x14ac:dyDescent="0.35">
      <c r="B1669" t="s">
        <v>80</v>
      </c>
      <c r="C1669" t="s">
        <v>81</v>
      </c>
      <c r="D1669" s="1">
        <v>43191</v>
      </c>
      <c r="E1669" t="s">
        <v>32</v>
      </c>
      <c r="F1669" t="s">
        <v>33</v>
      </c>
      <c r="G1669" t="s">
        <v>34</v>
      </c>
      <c r="H1669">
        <v>46419</v>
      </c>
      <c r="J1669">
        <v>0</v>
      </c>
      <c r="L1669">
        <v>46419</v>
      </c>
      <c r="N1669">
        <v>38182</v>
      </c>
      <c r="P1669">
        <v>1188</v>
      </c>
      <c r="R1669">
        <v>39370</v>
      </c>
      <c r="T1669">
        <v>1278954</v>
      </c>
      <c r="V1669">
        <v>1862452</v>
      </c>
      <c r="X1669">
        <v>1659045</v>
      </c>
      <c r="Z1669">
        <v>203407</v>
      </c>
    </row>
    <row r="1670" spans="2:26" hidden="1" x14ac:dyDescent="0.35">
      <c r="B1670" t="s">
        <v>80</v>
      </c>
      <c r="C1670" t="s">
        <v>81</v>
      </c>
      <c r="D1670" s="1">
        <v>43221</v>
      </c>
      <c r="E1670" t="s">
        <v>32</v>
      </c>
      <c r="F1670" t="s">
        <v>33</v>
      </c>
      <c r="G1670" t="s">
        <v>34</v>
      </c>
      <c r="H1670">
        <v>47284</v>
      </c>
      <c r="J1670">
        <v>0</v>
      </c>
      <c r="L1670">
        <v>47284</v>
      </c>
      <c r="N1670">
        <v>33297</v>
      </c>
      <c r="P1670">
        <v>1179</v>
      </c>
      <c r="R1670">
        <v>34476</v>
      </c>
      <c r="T1670">
        <v>1278542</v>
      </c>
      <c r="V1670">
        <v>1862562</v>
      </c>
      <c r="X1670">
        <v>1655637</v>
      </c>
      <c r="Z1670">
        <v>206925</v>
      </c>
    </row>
    <row r="1671" spans="2:26" hidden="1" x14ac:dyDescent="0.35">
      <c r="B1671" t="s">
        <v>80</v>
      </c>
      <c r="C1671" t="s">
        <v>81</v>
      </c>
      <c r="D1671" s="1">
        <v>43221</v>
      </c>
      <c r="E1671" t="s">
        <v>32</v>
      </c>
      <c r="F1671" t="s">
        <v>35</v>
      </c>
      <c r="G1671" t="s">
        <v>32</v>
      </c>
      <c r="H1671">
        <v>47284</v>
      </c>
      <c r="J1671">
        <v>0</v>
      </c>
      <c r="L1671">
        <v>47284</v>
      </c>
      <c r="N1671">
        <v>33297</v>
      </c>
      <c r="P1671">
        <v>1179</v>
      </c>
      <c r="R1671">
        <v>34476</v>
      </c>
      <c r="T1671">
        <v>1257272</v>
      </c>
      <c r="V1671">
        <v>1829917</v>
      </c>
      <c r="X1671">
        <v>1625903</v>
      </c>
      <c r="Z1671">
        <v>204014</v>
      </c>
    </row>
    <row r="1672" spans="2:26" hidden="1" x14ac:dyDescent="0.35">
      <c r="B1672" t="s">
        <v>80</v>
      </c>
      <c r="C1672" t="s">
        <v>81</v>
      </c>
      <c r="D1672" s="1">
        <v>43252</v>
      </c>
      <c r="E1672" t="s">
        <v>32</v>
      </c>
      <c r="F1672" t="s">
        <v>35</v>
      </c>
      <c r="G1672" t="s">
        <v>32</v>
      </c>
      <c r="H1672">
        <v>46328</v>
      </c>
      <c r="J1672">
        <v>0</v>
      </c>
      <c r="L1672">
        <v>46328</v>
      </c>
      <c r="N1672">
        <v>28352</v>
      </c>
      <c r="P1672">
        <v>926</v>
      </c>
      <c r="R1672">
        <v>29278</v>
      </c>
      <c r="T1672">
        <v>1256138</v>
      </c>
      <c r="V1672">
        <v>1830121</v>
      </c>
      <c r="X1672">
        <v>1622907</v>
      </c>
      <c r="Z1672">
        <v>207214</v>
      </c>
    </row>
    <row r="1673" spans="2:26" hidden="1" x14ac:dyDescent="0.35">
      <c r="B1673" t="s">
        <v>80</v>
      </c>
      <c r="C1673" t="s">
        <v>81</v>
      </c>
      <c r="D1673" s="1">
        <v>43252</v>
      </c>
      <c r="E1673" t="s">
        <v>32</v>
      </c>
      <c r="F1673" t="s">
        <v>33</v>
      </c>
      <c r="G1673" t="s">
        <v>34</v>
      </c>
      <c r="H1673">
        <v>46328</v>
      </c>
      <c r="J1673">
        <v>0</v>
      </c>
      <c r="L1673">
        <v>46328</v>
      </c>
      <c r="N1673">
        <v>28352</v>
      </c>
      <c r="P1673">
        <v>926</v>
      </c>
      <c r="R1673">
        <v>29278</v>
      </c>
      <c r="T1673">
        <v>1278027</v>
      </c>
      <c r="V1673">
        <v>1863305</v>
      </c>
      <c r="X1673">
        <v>1653328</v>
      </c>
      <c r="Z1673">
        <v>209977</v>
      </c>
    </row>
    <row r="1674" spans="2:26" hidden="1" x14ac:dyDescent="0.35">
      <c r="B1674" t="s">
        <v>80</v>
      </c>
      <c r="C1674" t="s">
        <v>81</v>
      </c>
      <c r="D1674" s="1">
        <v>43282</v>
      </c>
      <c r="E1674" t="s">
        <v>32</v>
      </c>
      <c r="F1674" t="s">
        <v>35</v>
      </c>
      <c r="G1674" t="s">
        <v>32</v>
      </c>
      <c r="H1674">
        <v>47138</v>
      </c>
      <c r="J1674">
        <v>0</v>
      </c>
      <c r="L1674">
        <v>47138</v>
      </c>
      <c r="N1674">
        <v>29131</v>
      </c>
      <c r="P1674">
        <v>1078</v>
      </c>
      <c r="R1674">
        <v>30209</v>
      </c>
      <c r="T1674">
        <v>1256936</v>
      </c>
      <c r="V1674">
        <v>1834246</v>
      </c>
      <c r="X1674">
        <v>1626213</v>
      </c>
      <c r="Z1674">
        <v>208033</v>
      </c>
    </row>
    <row r="1675" spans="2:26" hidden="1" x14ac:dyDescent="0.35">
      <c r="B1675" t="s">
        <v>80</v>
      </c>
      <c r="C1675" t="s">
        <v>81</v>
      </c>
      <c r="D1675" s="1">
        <v>43282</v>
      </c>
      <c r="E1675" t="s">
        <v>32</v>
      </c>
      <c r="F1675" t="s">
        <v>33</v>
      </c>
      <c r="G1675" t="s">
        <v>34</v>
      </c>
      <c r="H1675">
        <v>47138</v>
      </c>
      <c r="J1675">
        <v>0</v>
      </c>
      <c r="L1675">
        <v>47138</v>
      </c>
      <c r="N1675">
        <v>29131</v>
      </c>
      <c r="P1675">
        <v>1078</v>
      </c>
      <c r="R1675">
        <v>30209</v>
      </c>
      <c r="T1675">
        <v>1284074</v>
      </c>
      <c r="V1675">
        <v>1874411</v>
      </c>
      <c r="X1675">
        <v>1663520</v>
      </c>
      <c r="Z1675">
        <v>210891</v>
      </c>
    </row>
    <row r="1676" spans="2:26" hidden="1" x14ac:dyDescent="0.35">
      <c r="B1676" t="s">
        <v>80</v>
      </c>
      <c r="C1676" t="s">
        <v>81</v>
      </c>
      <c r="D1676" s="1">
        <v>43313</v>
      </c>
      <c r="E1676" t="s">
        <v>32</v>
      </c>
      <c r="F1676" t="s">
        <v>35</v>
      </c>
      <c r="G1676" t="s">
        <v>32</v>
      </c>
      <c r="H1676">
        <v>53171</v>
      </c>
      <c r="J1676">
        <v>0</v>
      </c>
      <c r="L1676">
        <v>53171</v>
      </c>
      <c r="N1676">
        <v>36735</v>
      </c>
      <c r="P1676">
        <v>1199</v>
      </c>
      <c r="R1676">
        <v>37934</v>
      </c>
      <c r="T1676">
        <v>1211235</v>
      </c>
      <c r="V1676">
        <v>1775549</v>
      </c>
      <c r="X1676">
        <v>1568982</v>
      </c>
      <c r="Z1676">
        <v>206567</v>
      </c>
    </row>
    <row r="1677" spans="2:26" hidden="1" x14ac:dyDescent="0.35">
      <c r="B1677" t="s">
        <v>80</v>
      </c>
      <c r="C1677" t="s">
        <v>81</v>
      </c>
      <c r="D1677" s="1">
        <v>43313</v>
      </c>
      <c r="E1677" t="s">
        <v>32</v>
      </c>
      <c r="F1677" t="s">
        <v>33</v>
      </c>
      <c r="G1677" t="s">
        <v>34</v>
      </c>
      <c r="H1677">
        <v>53171</v>
      </c>
      <c r="J1677">
        <v>0</v>
      </c>
      <c r="L1677">
        <v>53171</v>
      </c>
      <c r="N1677">
        <v>36735</v>
      </c>
      <c r="P1677">
        <v>1199</v>
      </c>
      <c r="R1677">
        <v>37934</v>
      </c>
      <c r="T1677">
        <v>1239005</v>
      </c>
      <c r="V1677">
        <v>1815109</v>
      </c>
      <c r="X1677">
        <v>1605541</v>
      </c>
      <c r="Z1677">
        <v>209568</v>
      </c>
    </row>
    <row r="1678" spans="2:26" hidden="1" x14ac:dyDescent="0.35">
      <c r="B1678" t="s">
        <v>80</v>
      </c>
      <c r="C1678" t="s">
        <v>81</v>
      </c>
      <c r="D1678" s="1">
        <v>43344</v>
      </c>
      <c r="E1678" t="s">
        <v>32</v>
      </c>
      <c r="F1678" t="s">
        <v>35</v>
      </c>
      <c r="G1678" t="s">
        <v>32</v>
      </c>
      <c r="H1678">
        <v>43340</v>
      </c>
      <c r="J1678">
        <v>0</v>
      </c>
      <c r="L1678">
        <v>43340</v>
      </c>
      <c r="N1678">
        <v>29648</v>
      </c>
      <c r="P1678">
        <v>1094</v>
      </c>
      <c r="R1678">
        <v>30742</v>
      </c>
      <c r="T1678">
        <v>1203730</v>
      </c>
      <c r="V1678">
        <v>1764356</v>
      </c>
      <c r="X1678">
        <v>1557216</v>
      </c>
      <c r="Z1678">
        <v>207140</v>
      </c>
    </row>
    <row r="1679" spans="2:26" hidden="1" x14ac:dyDescent="0.35">
      <c r="B1679" t="s">
        <v>80</v>
      </c>
      <c r="C1679" t="s">
        <v>81</v>
      </c>
      <c r="D1679" s="1">
        <v>43344</v>
      </c>
      <c r="E1679" t="s">
        <v>32</v>
      </c>
      <c r="F1679" t="s">
        <v>33</v>
      </c>
      <c r="G1679" t="s">
        <v>34</v>
      </c>
      <c r="H1679">
        <v>43340</v>
      </c>
      <c r="J1679">
        <v>0</v>
      </c>
      <c r="L1679">
        <v>43340</v>
      </c>
      <c r="N1679">
        <v>29648</v>
      </c>
      <c r="P1679">
        <v>1094</v>
      </c>
      <c r="R1679">
        <v>30742</v>
      </c>
      <c r="T1679">
        <v>1234311</v>
      </c>
      <c r="V1679">
        <v>1808021</v>
      </c>
      <c r="X1679">
        <v>1597709</v>
      </c>
      <c r="Z1679">
        <v>210312</v>
      </c>
    </row>
    <row r="1680" spans="2:26" hidden="1" x14ac:dyDescent="0.35">
      <c r="B1680" t="s">
        <v>80</v>
      </c>
      <c r="C1680" t="s">
        <v>81</v>
      </c>
      <c r="D1680" s="1">
        <v>43374</v>
      </c>
      <c r="E1680" t="s">
        <v>32</v>
      </c>
      <c r="F1680" t="s">
        <v>35</v>
      </c>
      <c r="G1680" t="s">
        <v>32</v>
      </c>
      <c r="H1680">
        <v>47268</v>
      </c>
      <c r="J1680">
        <v>0</v>
      </c>
      <c r="L1680">
        <v>47268</v>
      </c>
      <c r="N1680">
        <v>31723</v>
      </c>
      <c r="P1680">
        <v>1149</v>
      </c>
      <c r="R1680">
        <v>32872</v>
      </c>
      <c r="T1680">
        <v>1210553</v>
      </c>
      <c r="V1680">
        <v>1774913</v>
      </c>
      <c r="X1680">
        <v>1568229</v>
      </c>
      <c r="Z1680">
        <v>206684</v>
      </c>
    </row>
    <row r="1681" spans="2:26" hidden="1" x14ac:dyDescent="0.35">
      <c r="B1681" t="s">
        <v>80</v>
      </c>
      <c r="C1681" t="s">
        <v>81</v>
      </c>
      <c r="D1681" s="1">
        <v>43374</v>
      </c>
      <c r="E1681" t="s">
        <v>32</v>
      </c>
      <c r="F1681" t="s">
        <v>33</v>
      </c>
      <c r="G1681" t="s">
        <v>34</v>
      </c>
      <c r="H1681">
        <v>47268</v>
      </c>
      <c r="J1681">
        <v>0</v>
      </c>
      <c r="L1681">
        <v>47268</v>
      </c>
      <c r="N1681">
        <v>31723</v>
      </c>
      <c r="P1681">
        <v>1149</v>
      </c>
      <c r="R1681">
        <v>32872</v>
      </c>
      <c r="T1681">
        <v>1237338</v>
      </c>
      <c r="V1681">
        <v>1813129</v>
      </c>
      <c r="X1681">
        <v>1603555</v>
      </c>
      <c r="Z1681">
        <v>209574</v>
      </c>
    </row>
    <row r="1682" spans="2:26" hidden="1" x14ac:dyDescent="0.35">
      <c r="B1682" t="s">
        <v>80</v>
      </c>
      <c r="C1682" t="s">
        <v>81</v>
      </c>
      <c r="D1682" s="1">
        <v>43405</v>
      </c>
      <c r="E1682" t="s">
        <v>32</v>
      </c>
      <c r="F1682" t="s">
        <v>35</v>
      </c>
      <c r="G1682" t="s">
        <v>32</v>
      </c>
      <c r="H1682">
        <v>42115</v>
      </c>
      <c r="J1682">
        <v>0</v>
      </c>
      <c r="L1682">
        <v>42115</v>
      </c>
      <c r="N1682">
        <v>25424</v>
      </c>
      <c r="P1682">
        <v>972</v>
      </c>
      <c r="R1682">
        <v>26396</v>
      </c>
      <c r="T1682">
        <v>1208511</v>
      </c>
      <c r="V1682">
        <v>1771598</v>
      </c>
      <c r="X1682">
        <v>1566540</v>
      </c>
      <c r="Z1682">
        <v>205058</v>
      </c>
    </row>
    <row r="1683" spans="2:26" hidden="1" x14ac:dyDescent="0.35">
      <c r="B1683" t="s">
        <v>80</v>
      </c>
      <c r="C1683" t="s">
        <v>81</v>
      </c>
      <c r="D1683" s="1">
        <v>43405</v>
      </c>
      <c r="E1683" t="s">
        <v>32</v>
      </c>
      <c r="F1683" t="s">
        <v>33</v>
      </c>
      <c r="G1683" t="s">
        <v>34</v>
      </c>
      <c r="H1683">
        <v>42115</v>
      </c>
      <c r="J1683">
        <v>0</v>
      </c>
      <c r="L1683">
        <v>42115</v>
      </c>
      <c r="N1683">
        <v>25424</v>
      </c>
      <c r="P1683">
        <v>972</v>
      </c>
      <c r="R1683">
        <v>26396</v>
      </c>
      <c r="T1683">
        <v>1238767</v>
      </c>
      <c r="V1683">
        <v>1813852</v>
      </c>
      <c r="X1683">
        <v>1603830</v>
      </c>
      <c r="Z1683">
        <v>210022</v>
      </c>
    </row>
    <row r="1684" spans="2:26" hidden="1" x14ac:dyDescent="0.35">
      <c r="B1684" t="s">
        <v>80</v>
      </c>
      <c r="C1684" t="s">
        <v>81</v>
      </c>
      <c r="D1684" s="1">
        <v>43435</v>
      </c>
      <c r="E1684" t="s">
        <v>32</v>
      </c>
      <c r="F1684" t="s">
        <v>35</v>
      </c>
      <c r="G1684" t="s">
        <v>32</v>
      </c>
      <c r="H1684">
        <v>37762</v>
      </c>
      <c r="J1684">
        <v>0</v>
      </c>
      <c r="L1684">
        <v>37762</v>
      </c>
      <c r="N1684">
        <v>25284</v>
      </c>
      <c r="P1684">
        <v>1116</v>
      </c>
      <c r="R1684">
        <v>26400</v>
      </c>
      <c r="T1684">
        <v>1212860</v>
      </c>
      <c r="V1684">
        <v>1775639</v>
      </c>
      <c r="X1684">
        <v>1568350</v>
      </c>
      <c r="Z1684">
        <v>207289</v>
      </c>
    </row>
    <row r="1685" spans="2:26" hidden="1" x14ac:dyDescent="0.35">
      <c r="B1685" t="s">
        <v>80</v>
      </c>
      <c r="C1685" t="s">
        <v>81</v>
      </c>
      <c r="D1685" s="1">
        <v>43435</v>
      </c>
      <c r="E1685" t="s">
        <v>32</v>
      </c>
      <c r="F1685" t="s">
        <v>33</v>
      </c>
      <c r="G1685" t="s">
        <v>34</v>
      </c>
      <c r="H1685">
        <v>37762</v>
      </c>
      <c r="J1685">
        <v>0</v>
      </c>
      <c r="L1685">
        <v>37762</v>
      </c>
      <c r="N1685">
        <v>25284</v>
      </c>
      <c r="P1685">
        <v>1116</v>
      </c>
      <c r="R1685">
        <v>26400</v>
      </c>
      <c r="T1685">
        <v>1245555</v>
      </c>
      <c r="V1685">
        <v>1821852</v>
      </c>
      <c r="X1685">
        <v>1608972</v>
      </c>
      <c r="Z1685">
        <v>212880</v>
      </c>
    </row>
    <row r="1686" spans="2:26" hidden="1" x14ac:dyDescent="0.35">
      <c r="B1686" t="s">
        <v>80</v>
      </c>
      <c r="C1686" t="s">
        <v>81</v>
      </c>
      <c r="D1686" s="1">
        <v>43466</v>
      </c>
      <c r="E1686" t="s">
        <v>32</v>
      </c>
      <c r="F1686" t="s">
        <v>33</v>
      </c>
      <c r="G1686" t="s">
        <v>34</v>
      </c>
      <c r="H1686">
        <v>45292</v>
      </c>
      <c r="J1686">
        <v>0</v>
      </c>
      <c r="L1686">
        <v>45292</v>
      </c>
      <c r="N1686">
        <v>30826</v>
      </c>
      <c r="P1686">
        <v>1186</v>
      </c>
      <c r="R1686">
        <v>32012</v>
      </c>
      <c r="T1686">
        <v>1258486</v>
      </c>
      <c r="V1686">
        <v>1838259</v>
      </c>
      <c r="X1686">
        <v>1623095</v>
      </c>
      <c r="Z1686">
        <v>215164</v>
      </c>
    </row>
    <row r="1687" spans="2:26" hidden="1" x14ac:dyDescent="0.35">
      <c r="B1687" t="s">
        <v>80</v>
      </c>
      <c r="C1687" t="s">
        <v>81</v>
      </c>
      <c r="D1687" s="1">
        <v>43466</v>
      </c>
      <c r="E1687" t="s">
        <v>32</v>
      </c>
      <c r="F1687" t="s">
        <v>35</v>
      </c>
      <c r="G1687" t="s">
        <v>32</v>
      </c>
      <c r="H1687">
        <v>45292</v>
      </c>
      <c r="J1687">
        <v>0</v>
      </c>
      <c r="L1687">
        <v>45292</v>
      </c>
      <c r="N1687">
        <v>30826</v>
      </c>
      <c r="P1687">
        <v>1186</v>
      </c>
      <c r="R1687">
        <v>32012</v>
      </c>
      <c r="T1687">
        <v>1230227</v>
      </c>
      <c r="V1687">
        <v>1798195</v>
      </c>
      <c r="X1687">
        <v>1588271</v>
      </c>
      <c r="Z1687">
        <v>209924</v>
      </c>
    </row>
    <row r="1688" spans="2:26" hidden="1" x14ac:dyDescent="0.35">
      <c r="B1688" t="s">
        <v>80</v>
      </c>
      <c r="C1688" t="s">
        <v>81</v>
      </c>
      <c r="D1688" s="1">
        <v>43497</v>
      </c>
      <c r="E1688" t="s">
        <v>32</v>
      </c>
      <c r="F1688" t="s">
        <v>35</v>
      </c>
      <c r="G1688" t="s">
        <v>32</v>
      </c>
      <c r="H1688">
        <v>39862</v>
      </c>
      <c r="J1688">
        <v>0</v>
      </c>
      <c r="L1688">
        <v>39862</v>
      </c>
      <c r="N1688">
        <v>27493</v>
      </c>
      <c r="P1688">
        <v>1046</v>
      </c>
      <c r="R1688">
        <v>28539</v>
      </c>
      <c r="T1688">
        <v>1228711</v>
      </c>
      <c r="V1688">
        <v>1796200</v>
      </c>
      <c r="X1688">
        <v>1584900</v>
      </c>
      <c r="Z1688">
        <v>211300</v>
      </c>
    </row>
    <row r="1689" spans="2:26" hidden="1" x14ac:dyDescent="0.35">
      <c r="B1689" t="s">
        <v>80</v>
      </c>
      <c r="C1689" t="s">
        <v>81</v>
      </c>
      <c r="D1689" s="1">
        <v>43497</v>
      </c>
      <c r="E1689" t="s">
        <v>32</v>
      </c>
      <c r="F1689" t="s">
        <v>33</v>
      </c>
      <c r="G1689" t="s">
        <v>34</v>
      </c>
      <c r="H1689">
        <v>39862</v>
      </c>
      <c r="J1689">
        <v>0</v>
      </c>
      <c r="L1689">
        <v>39862</v>
      </c>
      <c r="N1689">
        <v>27493</v>
      </c>
      <c r="P1689">
        <v>1046</v>
      </c>
      <c r="R1689">
        <v>28539</v>
      </c>
      <c r="T1689">
        <v>1255853</v>
      </c>
      <c r="V1689">
        <v>1835052</v>
      </c>
      <c r="X1689">
        <v>1618389</v>
      </c>
      <c r="Z1689">
        <v>216663</v>
      </c>
    </row>
    <row r="1690" spans="2:26" hidden="1" x14ac:dyDescent="0.35">
      <c r="B1690" t="s">
        <v>80</v>
      </c>
      <c r="C1690" t="s">
        <v>81</v>
      </c>
      <c r="D1690" s="1">
        <v>43525</v>
      </c>
      <c r="E1690" t="s">
        <v>32</v>
      </c>
      <c r="F1690" t="s">
        <v>35</v>
      </c>
      <c r="G1690" t="s">
        <v>32</v>
      </c>
      <c r="H1690">
        <v>42435</v>
      </c>
      <c r="J1690">
        <v>0</v>
      </c>
      <c r="L1690">
        <v>42435</v>
      </c>
      <c r="N1690">
        <v>27076</v>
      </c>
      <c r="P1690">
        <v>919</v>
      </c>
      <c r="R1690">
        <v>27995</v>
      </c>
      <c r="T1690">
        <v>1226001</v>
      </c>
      <c r="V1690">
        <v>1791982</v>
      </c>
      <c r="X1690">
        <v>1582741</v>
      </c>
      <c r="Z1690">
        <v>209241</v>
      </c>
    </row>
    <row r="1691" spans="2:26" hidden="1" x14ac:dyDescent="0.35">
      <c r="B1691" t="s">
        <v>80</v>
      </c>
      <c r="C1691" t="s">
        <v>81</v>
      </c>
      <c r="D1691" s="1">
        <v>43525</v>
      </c>
      <c r="E1691" t="s">
        <v>32</v>
      </c>
      <c r="F1691" t="s">
        <v>33</v>
      </c>
      <c r="G1691" t="s">
        <v>34</v>
      </c>
      <c r="H1691">
        <v>42435</v>
      </c>
      <c r="J1691">
        <v>0</v>
      </c>
      <c r="L1691">
        <v>42435</v>
      </c>
      <c r="N1691">
        <v>27076</v>
      </c>
      <c r="P1691">
        <v>919</v>
      </c>
      <c r="R1691">
        <v>27995</v>
      </c>
      <c r="T1691">
        <v>1254284</v>
      </c>
      <c r="V1691">
        <v>1832021</v>
      </c>
      <c r="X1691">
        <v>1617553</v>
      </c>
      <c r="Z1691">
        <v>214468</v>
      </c>
    </row>
    <row r="1692" spans="2:26" hidden="1" x14ac:dyDescent="0.35">
      <c r="B1692" t="s">
        <v>80</v>
      </c>
      <c r="C1692" t="s">
        <v>81</v>
      </c>
      <c r="D1692" s="1">
        <v>43556</v>
      </c>
      <c r="E1692" t="s">
        <v>32</v>
      </c>
      <c r="F1692" t="s">
        <v>33</v>
      </c>
      <c r="G1692" t="s">
        <v>34</v>
      </c>
      <c r="H1692">
        <v>43982</v>
      </c>
      <c r="J1692">
        <v>0</v>
      </c>
      <c r="L1692">
        <v>43982</v>
      </c>
      <c r="N1692">
        <v>25886</v>
      </c>
      <c r="P1692">
        <v>934</v>
      </c>
      <c r="R1692">
        <v>26820</v>
      </c>
      <c r="T1692">
        <v>1260091</v>
      </c>
      <c r="V1692">
        <v>1837180</v>
      </c>
      <c r="X1692">
        <v>1624790</v>
      </c>
      <c r="Z1692">
        <v>212390</v>
      </c>
    </row>
    <row r="1693" spans="2:26" hidden="1" x14ac:dyDescent="0.35">
      <c r="B1693" t="s">
        <v>80</v>
      </c>
      <c r="C1693" t="s">
        <v>81</v>
      </c>
      <c r="D1693" s="1">
        <v>43556</v>
      </c>
      <c r="E1693" t="s">
        <v>32</v>
      </c>
      <c r="F1693" t="s">
        <v>35</v>
      </c>
      <c r="G1693" t="s">
        <v>32</v>
      </c>
      <c r="H1693">
        <v>43982</v>
      </c>
      <c r="J1693">
        <v>0</v>
      </c>
      <c r="L1693">
        <v>43982</v>
      </c>
      <c r="N1693">
        <v>25886</v>
      </c>
      <c r="P1693">
        <v>934</v>
      </c>
      <c r="R1693">
        <v>26820</v>
      </c>
      <c r="T1693">
        <v>1232779</v>
      </c>
      <c r="V1693">
        <v>1797953</v>
      </c>
      <c r="X1693">
        <v>1590319</v>
      </c>
      <c r="Z1693">
        <v>207634</v>
      </c>
    </row>
    <row r="1694" spans="2:26" hidden="1" x14ac:dyDescent="0.35">
      <c r="B1694" t="s">
        <v>80</v>
      </c>
      <c r="C1694" t="s">
        <v>81</v>
      </c>
      <c r="D1694" s="1">
        <v>43586</v>
      </c>
      <c r="E1694" t="s">
        <v>32</v>
      </c>
      <c r="F1694" t="s">
        <v>33</v>
      </c>
      <c r="G1694" t="s">
        <v>34</v>
      </c>
      <c r="H1694">
        <v>44289</v>
      </c>
      <c r="J1694">
        <v>0</v>
      </c>
      <c r="L1694">
        <v>44289</v>
      </c>
      <c r="N1694">
        <v>25190</v>
      </c>
      <c r="P1694">
        <v>846</v>
      </c>
      <c r="R1694">
        <v>26036</v>
      </c>
      <c r="T1694">
        <v>1261054</v>
      </c>
      <c r="V1694">
        <v>1837888</v>
      </c>
      <c r="X1694">
        <v>1624504</v>
      </c>
      <c r="Z1694">
        <v>213384</v>
      </c>
    </row>
    <row r="1695" spans="2:26" hidden="1" x14ac:dyDescent="0.35">
      <c r="B1695" t="s">
        <v>80</v>
      </c>
      <c r="C1695" t="s">
        <v>81</v>
      </c>
      <c r="D1695" s="1">
        <v>43586</v>
      </c>
      <c r="E1695" t="s">
        <v>32</v>
      </c>
      <c r="F1695" t="s">
        <v>35</v>
      </c>
      <c r="G1695" t="s">
        <v>32</v>
      </c>
      <c r="H1695">
        <v>44289</v>
      </c>
      <c r="J1695">
        <v>0</v>
      </c>
      <c r="L1695">
        <v>44289</v>
      </c>
      <c r="N1695">
        <v>25190</v>
      </c>
      <c r="P1695">
        <v>846</v>
      </c>
      <c r="R1695">
        <v>26036</v>
      </c>
      <c r="T1695">
        <v>1235738</v>
      </c>
      <c r="V1695">
        <v>1801666</v>
      </c>
      <c r="X1695">
        <v>1592217</v>
      </c>
      <c r="Z1695">
        <v>209449</v>
      </c>
    </row>
    <row r="1696" spans="2:26" hidden="1" x14ac:dyDescent="0.35">
      <c r="B1696" t="s">
        <v>80</v>
      </c>
      <c r="C1696" t="s">
        <v>81</v>
      </c>
      <c r="D1696" s="1">
        <v>43617</v>
      </c>
      <c r="E1696" t="s">
        <v>32</v>
      </c>
      <c r="F1696" t="s">
        <v>33</v>
      </c>
      <c r="G1696" t="s">
        <v>34</v>
      </c>
      <c r="H1696">
        <v>41789</v>
      </c>
      <c r="J1696">
        <v>0</v>
      </c>
      <c r="L1696">
        <v>41789</v>
      </c>
      <c r="N1696">
        <v>22981</v>
      </c>
      <c r="P1696">
        <v>729</v>
      </c>
      <c r="R1696">
        <v>23710</v>
      </c>
      <c r="T1696">
        <v>1263951</v>
      </c>
      <c r="V1696">
        <v>1841182</v>
      </c>
      <c r="X1696">
        <v>1631816</v>
      </c>
      <c r="Z1696">
        <v>209366</v>
      </c>
    </row>
    <row r="1697" spans="2:26" hidden="1" x14ac:dyDescent="0.35">
      <c r="B1697" t="s">
        <v>80</v>
      </c>
      <c r="C1697" t="s">
        <v>81</v>
      </c>
      <c r="D1697" s="1">
        <v>43617</v>
      </c>
      <c r="E1697" t="s">
        <v>32</v>
      </c>
      <c r="F1697" t="s">
        <v>35</v>
      </c>
      <c r="G1697" t="s">
        <v>32</v>
      </c>
      <c r="H1697">
        <v>41789</v>
      </c>
      <c r="J1697">
        <v>0</v>
      </c>
      <c r="L1697">
        <v>41789</v>
      </c>
      <c r="N1697">
        <v>22981</v>
      </c>
      <c r="P1697">
        <v>729</v>
      </c>
      <c r="R1697">
        <v>23710</v>
      </c>
      <c r="T1697">
        <v>1239636</v>
      </c>
      <c r="V1697">
        <v>1805884</v>
      </c>
      <c r="X1697">
        <v>1600621</v>
      </c>
      <c r="Z1697">
        <v>205263</v>
      </c>
    </row>
    <row r="1698" spans="2:26" hidden="1" x14ac:dyDescent="0.35">
      <c r="B1698" t="s">
        <v>80</v>
      </c>
      <c r="C1698" t="s">
        <v>81</v>
      </c>
      <c r="D1698" s="1">
        <v>43647</v>
      </c>
      <c r="E1698" t="s">
        <v>32</v>
      </c>
      <c r="F1698" t="s">
        <v>33</v>
      </c>
      <c r="G1698" t="s">
        <v>34</v>
      </c>
      <c r="H1698">
        <v>47828</v>
      </c>
      <c r="J1698">
        <v>0</v>
      </c>
      <c r="L1698">
        <v>47828</v>
      </c>
      <c r="N1698">
        <v>24102</v>
      </c>
      <c r="P1698">
        <v>731</v>
      </c>
      <c r="R1698">
        <v>24833</v>
      </c>
      <c r="T1698">
        <v>1270146</v>
      </c>
      <c r="V1698">
        <v>1848553</v>
      </c>
      <c r="X1698">
        <v>1638216</v>
      </c>
      <c r="Z1698">
        <v>210337</v>
      </c>
    </row>
    <row r="1699" spans="2:26" hidden="1" x14ac:dyDescent="0.35">
      <c r="B1699" t="s">
        <v>80</v>
      </c>
      <c r="C1699" t="s">
        <v>81</v>
      </c>
      <c r="D1699" s="1">
        <v>43647</v>
      </c>
      <c r="E1699" t="s">
        <v>32</v>
      </c>
      <c r="F1699" t="s">
        <v>35</v>
      </c>
      <c r="G1699" t="s">
        <v>32</v>
      </c>
      <c r="H1699">
        <v>47828</v>
      </c>
      <c r="J1699">
        <v>0</v>
      </c>
      <c r="L1699">
        <v>47828</v>
      </c>
      <c r="N1699">
        <v>24102</v>
      </c>
      <c r="P1699">
        <v>731</v>
      </c>
      <c r="R1699">
        <v>24833</v>
      </c>
      <c r="T1699">
        <v>1241923</v>
      </c>
      <c r="V1699">
        <v>1808764</v>
      </c>
      <c r="X1699">
        <v>1602931</v>
      </c>
      <c r="Z1699">
        <v>205833</v>
      </c>
    </row>
    <row r="1700" spans="2:26" hidden="1" x14ac:dyDescent="0.35">
      <c r="B1700" t="s">
        <v>80</v>
      </c>
      <c r="C1700" t="s">
        <v>81</v>
      </c>
      <c r="D1700" s="1">
        <v>43678</v>
      </c>
      <c r="E1700" t="s">
        <v>32</v>
      </c>
      <c r="F1700" t="s">
        <v>35</v>
      </c>
      <c r="G1700" t="s">
        <v>32</v>
      </c>
      <c r="H1700">
        <v>48255</v>
      </c>
      <c r="J1700">
        <v>0</v>
      </c>
      <c r="L1700">
        <v>48255</v>
      </c>
      <c r="N1700">
        <v>27882</v>
      </c>
      <c r="P1700">
        <v>840</v>
      </c>
      <c r="R1700">
        <v>28722</v>
      </c>
      <c r="T1700">
        <v>1245773</v>
      </c>
      <c r="V1700">
        <v>1812703</v>
      </c>
      <c r="X1700">
        <v>1606304</v>
      </c>
      <c r="Z1700">
        <v>206399</v>
      </c>
    </row>
    <row r="1701" spans="2:26" hidden="1" x14ac:dyDescent="0.35">
      <c r="B1701" t="s">
        <v>80</v>
      </c>
      <c r="C1701" t="s">
        <v>81</v>
      </c>
      <c r="D1701" s="1">
        <v>43678</v>
      </c>
      <c r="E1701" t="s">
        <v>32</v>
      </c>
      <c r="F1701" t="s">
        <v>33</v>
      </c>
      <c r="G1701" t="s">
        <v>34</v>
      </c>
      <c r="H1701">
        <v>48255</v>
      </c>
      <c r="J1701">
        <v>0</v>
      </c>
      <c r="L1701">
        <v>48255</v>
      </c>
      <c r="N1701">
        <v>27882</v>
      </c>
      <c r="P1701">
        <v>840</v>
      </c>
      <c r="R1701">
        <v>28722</v>
      </c>
      <c r="T1701">
        <v>1273444</v>
      </c>
      <c r="V1701">
        <v>1851137</v>
      </c>
      <c r="X1701">
        <v>1640383</v>
      </c>
      <c r="Z1701">
        <v>210754</v>
      </c>
    </row>
    <row r="1702" spans="2:26" hidden="1" x14ac:dyDescent="0.35">
      <c r="B1702" t="s">
        <v>80</v>
      </c>
      <c r="C1702" t="s">
        <v>81</v>
      </c>
      <c r="D1702" s="1">
        <v>43709</v>
      </c>
      <c r="E1702" t="s">
        <v>32</v>
      </c>
      <c r="F1702" t="s">
        <v>33</v>
      </c>
      <c r="G1702" t="s">
        <v>34</v>
      </c>
      <c r="H1702">
        <v>42424</v>
      </c>
      <c r="J1702">
        <v>0</v>
      </c>
      <c r="L1702">
        <v>42424</v>
      </c>
      <c r="N1702">
        <v>24959</v>
      </c>
      <c r="P1702">
        <v>749</v>
      </c>
      <c r="R1702">
        <v>25708</v>
      </c>
      <c r="T1702">
        <v>1274437</v>
      </c>
      <c r="V1702">
        <v>1851830</v>
      </c>
      <c r="X1702">
        <v>1640471</v>
      </c>
      <c r="Z1702">
        <v>211359</v>
      </c>
    </row>
    <row r="1703" spans="2:26" hidden="1" x14ac:dyDescent="0.35">
      <c r="B1703" t="s">
        <v>80</v>
      </c>
      <c r="C1703" t="s">
        <v>81</v>
      </c>
      <c r="D1703" s="1">
        <v>43709</v>
      </c>
      <c r="E1703" t="s">
        <v>32</v>
      </c>
      <c r="F1703" t="s">
        <v>35</v>
      </c>
      <c r="G1703" t="s">
        <v>32</v>
      </c>
      <c r="H1703">
        <v>42424</v>
      </c>
      <c r="J1703">
        <v>0</v>
      </c>
      <c r="L1703">
        <v>42424</v>
      </c>
      <c r="N1703">
        <v>24959</v>
      </c>
      <c r="P1703">
        <v>749</v>
      </c>
      <c r="R1703">
        <v>25708</v>
      </c>
      <c r="T1703">
        <v>1244963</v>
      </c>
      <c r="V1703">
        <v>1811121</v>
      </c>
      <c r="X1703">
        <v>1606315</v>
      </c>
      <c r="Z1703">
        <v>204806</v>
      </c>
    </row>
    <row r="1704" spans="2:26" hidden="1" x14ac:dyDescent="0.35">
      <c r="B1704" t="s">
        <v>80</v>
      </c>
      <c r="C1704" t="s">
        <v>81</v>
      </c>
      <c r="D1704" s="1">
        <v>43739</v>
      </c>
      <c r="E1704" t="s">
        <v>32</v>
      </c>
      <c r="F1704" t="s">
        <v>33</v>
      </c>
      <c r="G1704" t="s">
        <v>34</v>
      </c>
      <c r="H1704">
        <v>46389</v>
      </c>
      <c r="J1704">
        <v>0</v>
      </c>
      <c r="L1704">
        <v>46389</v>
      </c>
      <c r="N1704">
        <v>24028</v>
      </c>
      <c r="P1704">
        <v>708</v>
      </c>
      <c r="R1704">
        <v>24736</v>
      </c>
      <c r="T1704">
        <v>1273274</v>
      </c>
      <c r="V1704">
        <v>1847785</v>
      </c>
      <c r="X1704">
        <v>1635870</v>
      </c>
      <c r="Z1704">
        <v>211915</v>
      </c>
    </row>
    <row r="1705" spans="2:26" hidden="1" x14ac:dyDescent="0.35">
      <c r="B1705" t="s">
        <v>80</v>
      </c>
      <c r="C1705" t="s">
        <v>81</v>
      </c>
      <c r="D1705" s="1">
        <v>43739</v>
      </c>
      <c r="E1705" t="s">
        <v>32</v>
      </c>
      <c r="F1705" t="s">
        <v>35</v>
      </c>
      <c r="G1705" t="s">
        <v>32</v>
      </c>
      <c r="H1705">
        <v>46389</v>
      </c>
      <c r="J1705">
        <v>0</v>
      </c>
      <c r="L1705">
        <v>46389</v>
      </c>
      <c r="N1705">
        <v>24028</v>
      </c>
      <c r="P1705">
        <v>708</v>
      </c>
      <c r="R1705">
        <v>24736</v>
      </c>
      <c r="T1705">
        <v>1249634</v>
      </c>
      <c r="V1705">
        <v>1815750</v>
      </c>
      <c r="X1705">
        <v>1607925</v>
      </c>
      <c r="Z1705">
        <v>207825</v>
      </c>
    </row>
    <row r="1706" spans="2:26" hidden="1" x14ac:dyDescent="0.35">
      <c r="B1706" t="s">
        <v>80</v>
      </c>
      <c r="C1706" t="s">
        <v>81</v>
      </c>
      <c r="D1706" s="1">
        <v>43770</v>
      </c>
      <c r="E1706" t="s">
        <v>32</v>
      </c>
      <c r="F1706" t="s">
        <v>35</v>
      </c>
      <c r="G1706" t="s">
        <v>32</v>
      </c>
      <c r="H1706">
        <v>37939</v>
      </c>
      <c r="J1706">
        <v>0</v>
      </c>
      <c r="L1706">
        <v>37939</v>
      </c>
      <c r="N1706">
        <v>19673</v>
      </c>
      <c r="P1706">
        <v>661</v>
      </c>
      <c r="R1706">
        <v>20334</v>
      </c>
      <c r="T1706">
        <v>1240764</v>
      </c>
      <c r="V1706">
        <v>1801767</v>
      </c>
      <c r="X1706">
        <v>1596947</v>
      </c>
      <c r="Z1706">
        <v>204820</v>
      </c>
    </row>
    <row r="1707" spans="2:26" hidden="1" x14ac:dyDescent="0.35">
      <c r="B1707" t="s">
        <v>80</v>
      </c>
      <c r="C1707" t="s">
        <v>81</v>
      </c>
      <c r="D1707" s="1">
        <v>43770</v>
      </c>
      <c r="E1707" t="s">
        <v>32</v>
      </c>
      <c r="F1707" t="s">
        <v>33</v>
      </c>
      <c r="G1707" t="s">
        <v>34</v>
      </c>
      <c r="H1707">
        <v>37939</v>
      </c>
      <c r="J1707">
        <v>0</v>
      </c>
      <c r="L1707">
        <v>37939</v>
      </c>
      <c r="N1707">
        <v>19673</v>
      </c>
      <c r="P1707">
        <v>661</v>
      </c>
      <c r="R1707">
        <v>20334</v>
      </c>
      <c r="T1707">
        <v>1266518</v>
      </c>
      <c r="V1707">
        <v>1835963</v>
      </c>
      <c r="X1707">
        <v>1625703</v>
      </c>
      <c r="Z1707">
        <v>210260</v>
      </c>
    </row>
    <row r="1708" spans="2:26" hidden="1" x14ac:dyDescent="0.35">
      <c r="B1708" t="s">
        <v>80</v>
      </c>
      <c r="C1708" t="s">
        <v>81</v>
      </c>
      <c r="D1708" s="1">
        <v>43800</v>
      </c>
      <c r="E1708" t="s">
        <v>32</v>
      </c>
      <c r="F1708" t="s">
        <v>35</v>
      </c>
      <c r="G1708" t="s">
        <v>32</v>
      </c>
      <c r="H1708">
        <v>39573</v>
      </c>
      <c r="J1708">
        <v>0</v>
      </c>
      <c r="L1708">
        <v>39573</v>
      </c>
      <c r="N1708">
        <v>21571</v>
      </c>
      <c r="P1708">
        <v>866</v>
      </c>
      <c r="R1708">
        <v>22437</v>
      </c>
      <c r="T1708">
        <v>1223922</v>
      </c>
      <c r="V1708">
        <v>1777011</v>
      </c>
      <c r="X1708">
        <v>1575811</v>
      </c>
      <c r="Z1708">
        <v>201200</v>
      </c>
    </row>
    <row r="1709" spans="2:26" hidden="1" x14ac:dyDescent="0.35">
      <c r="B1709" t="s">
        <v>80</v>
      </c>
      <c r="C1709" t="s">
        <v>81</v>
      </c>
      <c r="D1709" s="1">
        <v>43800</v>
      </c>
      <c r="E1709" t="s">
        <v>32</v>
      </c>
      <c r="F1709" t="s">
        <v>33</v>
      </c>
      <c r="G1709" t="s">
        <v>34</v>
      </c>
      <c r="H1709">
        <v>39573</v>
      </c>
      <c r="J1709">
        <v>0</v>
      </c>
      <c r="L1709">
        <v>39573</v>
      </c>
      <c r="N1709">
        <v>21571</v>
      </c>
      <c r="P1709">
        <v>866</v>
      </c>
      <c r="R1709">
        <v>22437</v>
      </c>
      <c r="T1709">
        <v>1253117</v>
      </c>
      <c r="V1709">
        <v>1816358</v>
      </c>
      <c r="X1709">
        <v>1609186</v>
      </c>
      <c r="Z1709">
        <v>207172</v>
      </c>
    </row>
    <row r="1710" spans="2:26" hidden="1" x14ac:dyDescent="0.35">
      <c r="B1710" t="s">
        <v>80</v>
      </c>
      <c r="C1710" t="s">
        <v>81</v>
      </c>
      <c r="D1710" s="1">
        <v>43831</v>
      </c>
      <c r="E1710" t="s">
        <v>32</v>
      </c>
      <c r="F1710" t="s">
        <v>35</v>
      </c>
      <c r="G1710" t="s">
        <v>32</v>
      </c>
      <c r="H1710">
        <v>56371</v>
      </c>
      <c r="J1710">
        <v>0</v>
      </c>
      <c r="L1710">
        <v>56371</v>
      </c>
      <c r="N1710">
        <v>23766</v>
      </c>
      <c r="P1710">
        <v>1112</v>
      </c>
      <c r="R1710">
        <v>24878</v>
      </c>
      <c r="T1710">
        <v>1237166</v>
      </c>
      <c r="V1710">
        <v>1792562</v>
      </c>
      <c r="X1710">
        <v>1586996</v>
      </c>
      <c r="Z1710">
        <v>205566</v>
      </c>
    </row>
    <row r="1711" spans="2:26" hidden="1" x14ac:dyDescent="0.35">
      <c r="B1711" t="s">
        <v>80</v>
      </c>
      <c r="C1711" t="s">
        <v>81</v>
      </c>
      <c r="D1711" s="1">
        <v>43831</v>
      </c>
      <c r="E1711" t="s">
        <v>32</v>
      </c>
      <c r="F1711" t="s">
        <v>33</v>
      </c>
      <c r="G1711" t="s">
        <v>34</v>
      </c>
      <c r="H1711">
        <v>56371</v>
      </c>
      <c r="J1711">
        <v>0</v>
      </c>
      <c r="L1711">
        <v>56371</v>
      </c>
      <c r="N1711">
        <v>23766</v>
      </c>
      <c r="P1711">
        <v>1112</v>
      </c>
      <c r="R1711">
        <v>24878</v>
      </c>
      <c r="T1711">
        <v>1264503</v>
      </c>
      <c r="V1711">
        <v>1830095</v>
      </c>
      <c r="X1711">
        <v>1618912</v>
      </c>
      <c r="Z1711">
        <v>211183</v>
      </c>
    </row>
    <row r="1712" spans="2:26" hidden="1" x14ac:dyDescent="0.35">
      <c r="B1712" t="s">
        <v>80</v>
      </c>
      <c r="C1712" t="s">
        <v>81</v>
      </c>
      <c r="D1712" s="1">
        <v>43862</v>
      </c>
      <c r="E1712" t="s">
        <v>32</v>
      </c>
      <c r="F1712" t="s">
        <v>33</v>
      </c>
      <c r="G1712" t="s">
        <v>34</v>
      </c>
      <c r="H1712">
        <v>41522</v>
      </c>
      <c r="J1712">
        <v>0</v>
      </c>
      <c r="L1712">
        <v>41522</v>
      </c>
      <c r="N1712">
        <v>22779</v>
      </c>
      <c r="P1712">
        <v>1081</v>
      </c>
      <c r="R1712">
        <v>23860</v>
      </c>
      <c r="T1712">
        <v>1268470</v>
      </c>
      <c r="V1712">
        <v>1833759</v>
      </c>
      <c r="X1712">
        <v>1618807</v>
      </c>
      <c r="Z1712">
        <v>214952</v>
      </c>
    </row>
    <row r="1713" spans="2:26" hidden="1" x14ac:dyDescent="0.35">
      <c r="B1713" t="s">
        <v>80</v>
      </c>
      <c r="C1713" t="s">
        <v>81</v>
      </c>
      <c r="D1713" s="1">
        <v>43862</v>
      </c>
      <c r="E1713" t="s">
        <v>32</v>
      </c>
      <c r="F1713" t="s">
        <v>35</v>
      </c>
      <c r="G1713" t="s">
        <v>32</v>
      </c>
      <c r="H1713">
        <v>41522</v>
      </c>
      <c r="J1713">
        <v>0</v>
      </c>
      <c r="L1713">
        <v>41522</v>
      </c>
      <c r="N1713">
        <v>22779</v>
      </c>
      <c r="P1713">
        <v>1081</v>
      </c>
      <c r="R1713">
        <v>23860</v>
      </c>
      <c r="T1713">
        <v>1238771</v>
      </c>
      <c r="V1713">
        <v>1792895</v>
      </c>
      <c r="X1713">
        <v>1585197</v>
      </c>
      <c r="Z1713">
        <v>207698</v>
      </c>
    </row>
    <row r="1714" spans="2:26" hidden="1" x14ac:dyDescent="0.35">
      <c r="B1714" t="s">
        <v>80</v>
      </c>
      <c r="C1714" t="s">
        <v>81</v>
      </c>
      <c r="D1714" s="1">
        <v>43891</v>
      </c>
      <c r="E1714" t="s">
        <v>32</v>
      </c>
      <c r="F1714" t="s">
        <v>35</v>
      </c>
      <c r="G1714" t="s">
        <v>32</v>
      </c>
      <c r="H1714">
        <v>51442</v>
      </c>
      <c r="J1714">
        <v>0</v>
      </c>
      <c r="L1714">
        <v>51442</v>
      </c>
      <c r="N1714">
        <v>27234</v>
      </c>
      <c r="P1714">
        <v>940</v>
      </c>
      <c r="R1714">
        <v>28174</v>
      </c>
      <c r="T1714">
        <v>1238202</v>
      </c>
      <c r="V1714">
        <v>1790732</v>
      </c>
      <c r="X1714">
        <v>1581385</v>
      </c>
      <c r="Z1714">
        <v>209347</v>
      </c>
    </row>
    <row r="1715" spans="2:26" hidden="1" x14ac:dyDescent="0.35">
      <c r="B1715" t="s">
        <v>80</v>
      </c>
      <c r="C1715" t="s">
        <v>81</v>
      </c>
      <c r="D1715" s="1">
        <v>43891</v>
      </c>
      <c r="E1715" t="s">
        <v>32</v>
      </c>
      <c r="F1715" t="s">
        <v>33</v>
      </c>
      <c r="G1715" t="s">
        <v>34</v>
      </c>
      <c r="H1715">
        <v>51442</v>
      </c>
      <c r="J1715">
        <v>0</v>
      </c>
      <c r="L1715">
        <v>51442</v>
      </c>
      <c r="N1715">
        <v>27234</v>
      </c>
      <c r="P1715">
        <v>940</v>
      </c>
      <c r="R1715">
        <v>28174</v>
      </c>
      <c r="T1715">
        <v>1285501</v>
      </c>
      <c r="V1715">
        <v>1853679</v>
      </c>
      <c r="X1715">
        <v>1637768</v>
      </c>
      <c r="Z1715">
        <v>215911</v>
      </c>
    </row>
    <row r="1716" spans="2:26" hidden="1" x14ac:dyDescent="0.35">
      <c r="B1716" t="s">
        <v>80</v>
      </c>
      <c r="C1716" t="s">
        <v>81</v>
      </c>
      <c r="D1716" s="1">
        <v>43922</v>
      </c>
      <c r="E1716" t="s">
        <v>32</v>
      </c>
      <c r="F1716" t="s">
        <v>33</v>
      </c>
      <c r="G1716" t="s">
        <v>34</v>
      </c>
      <c r="H1716">
        <v>51949</v>
      </c>
      <c r="J1716">
        <v>0</v>
      </c>
      <c r="L1716">
        <v>51949</v>
      </c>
      <c r="N1716">
        <v>47797</v>
      </c>
      <c r="P1716">
        <v>1740</v>
      </c>
      <c r="R1716">
        <v>49537</v>
      </c>
      <c r="T1716">
        <v>1315786</v>
      </c>
      <c r="V1716">
        <v>1895954</v>
      </c>
      <c r="X1716">
        <v>1683443</v>
      </c>
      <c r="Z1716">
        <v>212511</v>
      </c>
    </row>
    <row r="1717" spans="2:26" hidden="1" x14ac:dyDescent="0.35">
      <c r="B1717" t="s">
        <v>80</v>
      </c>
      <c r="C1717" t="s">
        <v>81</v>
      </c>
      <c r="D1717" s="1">
        <v>43922</v>
      </c>
      <c r="E1717" t="s">
        <v>32</v>
      </c>
      <c r="F1717" t="s">
        <v>35</v>
      </c>
      <c r="G1717" t="s">
        <v>32</v>
      </c>
      <c r="H1717">
        <v>51949</v>
      </c>
      <c r="J1717">
        <v>0</v>
      </c>
      <c r="L1717">
        <v>51949</v>
      </c>
      <c r="N1717">
        <v>47797</v>
      </c>
      <c r="P1717">
        <v>1740</v>
      </c>
      <c r="R1717">
        <v>49537</v>
      </c>
      <c r="T1717">
        <v>1293844</v>
      </c>
      <c r="V1717">
        <v>1864871</v>
      </c>
      <c r="X1717">
        <v>1655065</v>
      </c>
      <c r="Z1717">
        <v>209806</v>
      </c>
    </row>
    <row r="1718" spans="2:26" hidden="1" x14ac:dyDescent="0.35">
      <c r="B1718" t="s">
        <v>80</v>
      </c>
      <c r="C1718" t="s">
        <v>81</v>
      </c>
      <c r="D1718" s="1">
        <v>43952</v>
      </c>
      <c r="E1718" t="s">
        <v>32</v>
      </c>
      <c r="F1718" t="s">
        <v>35</v>
      </c>
      <c r="G1718" t="s">
        <v>32</v>
      </c>
      <c r="H1718">
        <v>39659</v>
      </c>
      <c r="J1718">
        <v>0</v>
      </c>
      <c r="L1718">
        <v>39659</v>
      </c>
      <c r="N1718">
        <v>20941</v>
      </c>
      <c r="P1718">
        <v>628</v>
      </c>
      <c r="R1718">
        <v>21569</v>
      </c>
      <c r="T1718">
        <v>1314495</v>
      </c>
      <c r="V1718">
        <v>1889278</v>
      </c>
      <c r="X1718">
        <v>1681625</v>
      </c>
      <c r="Z1718">
        <v>207653</v>
      </c>
    </row>
    <row r="1719" spans="2:26" hidden="1" x14ac:dyDescent="0.35">
      <c r="B1719" t="s">
        <v>80</v>
      </c>
      <c r="C1719" t="s">
        <v>81</v>
      </c>
      <c r="D1719" s="1">
        <v>43952</v>
      </c>
      <c r="E1719" t="s">
        <v>32</v>
      </c>
      <c r="F1719" t="s">
        <v>33</v>
      </c>
      <c r="G1719" t="s">
        <v>34</v>
      </c>
      <c r="H1719">
        <v>39659</v>
      </c>
      <c r="J1719">
        <v>0</v>
      </c>
      <c r="L1719">
        <v>39659</v>
      </c>
      <c r="N1719">
        <v>20941</v>
      </c>
      <c r="P1719">
        <v>628</v>
      </c>
      <c r="R1719">
        <v>21569</v>
      </c>
      <c r="T1719">
        <v>1342615</v>
      </c>
      <c r="V1719">
        <v>1929582</v>
      </c>
      <c r="X1719">
        <v>1709833</v>
      </c>
      <c r="Z1719">
        <v>219749</v>
      </c>
    </row>
    <row r="1720" spans="2:26" hidden="1" x14ac:dyDescent="0.35">
      <c r="B1720" t="s">
        <v>80</v>
      </c>
      <c r="C1720" t="s">
        <v>81</v>
      </c>
      <c r="D1720" s="1">
        <v>43983</v>
      </c>
      <c r="E1720" t="s">
        <v>32</v>
      </c>
      <c r="F1720" t="s">
        <v>35</v>
      </c>
      <c r="G1720" t="s">
        <v>32</v>
      </c>
      <c r="H1720">
        <v>37742</v>
      </c>
      <c r="J1720">
        <v>0</v>
      </c>
      <c r="L1720">
        <v>37742</v>
      </c>
      <c r="N1720">
        <v>17556</v>
      </c>
      <c r="P1720">
        <v>994</v>
      </c>
      <c r="R1720">
        <v>18550</v>
      </c>
      <c r="T1720">
        <v>1343840</v>
      </c>
      <c r="V1720">
        <v>1928703</v>
      </c>
      <c r="X1720">
        <v>1708464</v>
      </c>
      <c r="Z1720">
        <v>220239</v>
      </c>
    </row>
    <row r="1721" spans="2:26" hidden="1" x14ac:dyDescent="0.35">
      <c r="B1721" t="s">
        <v>80</v>
      </c>
      <c r="C1721" t="s">
        <v>81</v>
      </c>
      <c r="D1721" s="1">
        <v>43983</v>
      </c>
      <c r="E1721" t="s">
        <v>32</v>
      </c>
      <c r="F1721" t="s">
        <v>33</v>
      </c>
      <c r="G1721" t="s">
        <v>34</v>
      </c>
      <c r="H1721">
        <v>37742</v>
      </c>
      <c r="J1721">
        <v>0</v>
      </c>
      <c r="L1721">
        <v>37742</v>
      </c>
      <c r="N1721">
        <v>17556</v>
      </c>
      <c r="P1721">
        <v>994</v>
      </c>
      <c r="R1721">
        <v>18550</v>
      </c>
      <c r="T1721">
        <v>1355429</v>
      </c>
      <c r="V1721">
        <v>1945955</v>
      </c>
      <c r="X1721">
        <v>1723592</v>
      </c>
      <c r="Z1721">
        <v>222363</v>
      </c>
    </row>
    <row r="1722" spans="2:26" hidden="1" x14ac:dyDescent="0.35">
      <c r="B1722" t="s">
        <v>80</v>
      </c>
      <c r="C1722" t="s">
        <v>81</v>
      </c>
      <c r="D1722" s="1">
        <v>44013</v>
      </c>
      <c r="E1722" t="s">
        <v>32</v>
      </c>
      <c r="F1722" t="s">
        <v>35</v>
      </c>
      <c r="G1722" t="s">
        <v>32</v>
      </c>
      <c r="H1722">
        <v>39227</v>
      </c>
      <c r="J1722">
        <v>0</v>
      </c>
      <c r="L1722">
        <v>39227</v>
      </c>
      <c r="N1722">
        <v>16817</v>
      </c>
      <c r="P1722">
        <v>2086</v>
      </c>
      <c r="R1722">
        <v>18903</v>
      </c>
      <c r="T1722">
        <v>1360468</v>
      </c>
      <c r="V1722">
        <v>1951725</v>
      </c>
      <c r="X1722">
        <v>1729931</v>
      </c>
      <c r="Z1722">
        <v>221794</v>
      </c>
    </row>
    <row r="1723" spans="2:26" hidden="1" x14ac:dyDescent="0.35">
      <c r="B1723" t="s">
        <v>80</v>
      </c>
      <c r="C1723" t="s">
        <v>81</v>
      </c>
      <c r="D1723" s="1">
        <v>44013</v>
      </c>
      <c r="E1723" t="s">
        <v>32</v>
      </c>
      <c r="F1723" t="s">
        <v>33</v>
      </c>
      <c r="G1723" t="s">
        <v>34</v>
      </c>
      <c r="H1723">
        <v>39227</v>
      </c>
      <c r="J1723">
        <v>0</v>
      </c>
      <c r="L1723">
        <v>39227</v>
      </c>
      <c r="N1723">
        <v>16817</v>
      </c>
      <c r="P1723">
        <v>2086</v>
      </c>
      <c r="R1723">
        <v>18903</v>
      </c>
      <c r="T1723">
        <v>1373561</v>
      </c>
      <c r="V1723">
        <v>1970507</v>
      </c>
      <c r="X1723">
        <v>1745838</v>
      </c>
      <c r="Z1723">
        <v>224669</v>
      </c>
    </row>
    <row r="1724" spans="2:26" hidden="1" x14ac:dyDescent="0.35">
      <c r="B1724" t="s">
        <v>80</v>
      </c>
      <c r="C1724" t="s">
        <v>81</v>
      </c>
      <c r="D1724" s="1">
        <v>44044</v>
      </c>
      <c r="E1724" t="s">
        <v>32</v>
      </c>
      <c r="F1724" t="s">
        <v>33</v>
      </c>
      <c r="G1724" t="s">
        <v>34</v>
      </c>
      <c r="H1724">
        <v>35428</v>
      </c>
      <c r="J1724">
        <v>0</v>
      </c>
      <c r="L1724">
        <v>35428</v>
      </c>
      <c r="N1724">
        <v>15686</v>
      </c>
      <c r="P1724">
        <v>2152</v>
      </c>
      <c r="R1724">
        <v>17838</v>
      </c>
      <c r="T1724">
        <v>1394414</v>
      </c>
      <c r="V1724">
        <v>1998686</v>
      </c>
      <c r="X1724">
        <v>1770366</v>
      </c>
      <c r="Z1724">
        <v>228320</v>
      </c>
    </row>
    <row r="1725" spans="2:26" hidden="1" x14ac:dyDescent="0.35">
      <c r="B1725" t="s">
        <v>80</v>
      </c>
      <c r="C1725" t="s">
        <v>81</v>
      </c>
      <c r="D1725" s="1">
        <v>44044</v>
      </c>
      <c r="E1725" t="s">
        <v>32</v>
      </c>
      <c r="F1725" t="s">
        <v>35</v>
      </c>
      <c r="G1725" t="s">
        <v>32</v>
      </c>
      <c r="H1725">
        <v>35428</v>
      </c>
      <c r="J1725">
        <v>0</v>
      </c>
      <c r="L1725">
        <v>35428</v>
      </c>
      <c r="N1725">
        <v>15686</v>
      </c>
      <c r="P1725">
        <v>2152</v>
      </c>
      <c r="R1725">
        <v>17838</v>
      </c>
      <c r="T1725">
        <v>1379567</v>
      </c>
      <c r="V1725">
        <v>1976277</v>
      </c>
      <c r="X1725">
        <v>1750697</v>
      </c>
      <c r="Z1725">
        <v>225580</v>
      </c>
    </row>
    <row r="1726" spans="2:26" hidden="1" x14ac:dyDescent="0.35">
      <c r="B1726" t="s">
        <v>80</v>
      </c>
      <c r="C1726" t="s">
        <v>81</v>
      </c>
      <c r="D1726" s="1">
        <v>44075</v>
      </c>
      <c r="E1726" t="s">
        <v>32</v>
      </c>
      <c r="F1726" t="s">
        <v>33</v>
      </c>
      <c r="G1726" t="s">
        <v>34</v>
      </c>
      <c r="H1726">
        <v>35680</v>
      </c>
      <c r="J1726">
        <v>0</v>
      </c>
      <c r="L1726">
        <v>35680</v>
      </c>
      <c r="N1726">
        <v>14408</v>
      </c>
      <c r="P1726">
        <v>1917</v>
      </c>
      <c r="R1726">
        <v>16325</v>
      </c>
      <c r="T1726">
        <v>1411530</v>
      </c>
      <c r="V1726">
        <v>2022154</v>
      </c>
      <c r="X1726">
        <v>1791397</v>
      </c>
      <c r="Z1726">
        <v>230757</v>
      </c>
    </row>
    <row r="1727" spans="2:26" hidden="1" x14ac:dyDescent="0.35">
      <c r="B1727" t="s">
        <v>80</v>
      </c>
      <c r="C1727" t="s">
        <v>81</v>
      </c>
      <c r="D1727" s="1">
        <v>44075</v>
      </c>
      <c r="E1727" t="s">
        <v>32</v>
      </c>
      <c r="F1727" t="s">
        <v>35</v>
      </c>
      <c r="G1727" t="s">
        <v>32</v>
      </c>
      <c r="H1727">
        <v>35680</v>
      </c>
      <c r="J1727">
        <v>0</v>
      </c>
      <c r="L1727">
        <v>35680</v>
      </c>
      <c r="N1727">
        <v>14408</v>
      </c>
      <c r="P1727">
        <v>1917</v>
      </c>
      <c r="R1727">
        <v>16325</v>
      </c>
      <c r="T1727">
        <v>1399493</v>
      </c>
      <c r="V1727">
        <v>2004162</v>
      </c>
      <c r="X1727">
        <v>1775878</v>
      </c>
      <c r="Z1727">
        <v>228284</v>
      </c>
    </row>
    <row r="1728" spans="2:26" hidden="1" x14ac:dyDescent="0.35">
      <c r="B1728" t="s">
        <v>80</v>
      </c>
      <c r="C1728" t="s">
        <v>81</v>
      </c>
      <c r="D1728" s="1">
        <v>44105</v>
      </c>
      <c r="E1728" t="s">
        <v>32</v>
      </c>
      <c r="F1728" t="s">
        <v>35</v>
      </c>
      <c r="G1728" t="s">
        <v>32</v>
      </c>
      <c r="H1728">
        <v>35613</v>
      </c>
      <c r="J1728">
        <v>0</v>
      </c>
      <c r="L1728">
        <v>35613</v>
      </c>
      <c r="N1728">
        <v>14165</v>
      </c>
      <c r="P1728">
        <v>1961</v>
      </c>
      <c r="R1728">
        <v>16126</v>
      </c>
      <c r="T1728">
        <v>1414801</v>
      </c>
      <c r="V1728">
        <v>2025805</v>
      </c>
      <c r="X1728">
        <v>1794516</v>
      </c>
      <c r="Z1728">
        <v>231289</v>
      </c>
    </row>
    <row r="1729" spans="2:26" hidden="1" x14ac:dyDescent="0.35">
      <c r="B1729" t="s">
        <v>80</v>
      </c>
      <c r="C1729" t="s">
        <v>81</v>
      </c>
      <c r="D1729" s="1">
        <v>44105</v>
      </c>
      <c r="E1729" t="s">
        <v>32</v>
      </c>
      <c r="F1729" t="s">
        <v>33</v>
      </c>
      <c r="G1729" t="s">
        <v>34</v>
      </c>
      <c r="H1729">
        <v>35613</v>
      </c>
      <c r="J1729">
        <v>0</v>
      </c>
      <c r="L1729">
        <v>35613</v>
      </c>
      <c r="N1729">
        <v>14165</v>
      </c>
      <c r="P1729">
        <v>1961</v>
      </c>
      <c r="R1729">
        <v>16126</v>
      </c>
      <c r="T1729">
        <v>1425892</v>
      </c>
      <c r="V1729">
        <v>2042331</v>
      </c>
      <c r="X1729">
        <v>1808278</v>
      </c>
      <c r="Z1729">
        <v>234053</v>
      </c>
    </row>
    <row r="1730" spans="2:26" hidden="1" x14ac:dyDescent="0.35">
      <c r="B1730" t="s">
        <v>80</v>
      </c>
      <c r="C1730" t="s">
        <v>81</v>
      </c>
      <c r="D1730" s="1">
        <v>44136</v>
      </c>
      <c r="E1730" t="s">
        <v>32</v>
      </c>
      <c r="F1730" t="s">
        <v>35</v>
      </c>
      <c r="G1730" t="s">
        <v>32</v>
      </c>
      <c r="H1730">
        <v>34440</v>
      </c>
      <c r="J1730">
        <v>0</v>
      </c>
      <c r="L1730">
        <v>34440</v>
      </c>
      <c r="N1730">
        <v>12767</v>
      </c>
      <c r="P1730">
        <v>2812</v>
      </c>
      <c r="R1730">
        <v>15579</v>
      </c>
      <c r="T1730">
        <v>1429441</v>
      </c>
      <c r="V1730">
        <v>2045920</v>
      </c>
      <c r="X1730">
        <v>1809982</v>
      </c>
      <c r="Z1730">
        <v>235938</v>
      </c>
    </row>
    <row r="1731" spans="2:26" hidden="1" x14ac:dyDescent="0.35">
      <c r="B1731" t="s">
        <v>80</v>
      </c>
      <c r="C1731" t="s">
        <v>81</v>
      </c>
      <c r="D1731" s="1">
        <v>44136</v>
      </c>
      <c r="E1731" t="s">
        <v>32</v>
      </c>
      <c r="F1731" t="s">
        <v>33</v>
      </c>
      <c r="G1731" t="s">
        <v>34</v>
      </c>
      <c r="H1731">
        <v>34440</v>
      </c>
      <c r="J1731">
        <v>0</v>
      </c>
      <c r="L1731">
        <v>34440</v>
      </c>
      <c r="N1731">
        <v>12767</v>
      </c>
      <c r="P1731">
        <v>2812</v>
      </c>
      <c r="R1731">
        <v>15579</v>
      </c>
      <c r="T1731">
        <v>1444580</v>
      </c>
      <c r="V1731">
        <v>2067533</v>
      </c>
      <c r="X1731">
        <v>1826659</v>
      </c>
      <c r="Z1731">
        <v>240874</v>
      </c>
    </row>
    <row r="1732" spans="2:26" hidden="1" x14ac:dyDescent="0.35">
      <c r="B1732" t="s">
        <v>80</v>
      </c>
      <c r="C1732" t="s">
        <v>81</v>
      </c>
      <c r="D1732" s="1">
        <v>44166</v>
      </c>
      <c r="E1732" t="s">
        <v>32</v>
      </c>
      <c r="F1732" t="s">
        <v>33</v>
      </c>
      <c r="G1732" t="s">
        <v>34</v>
      </c>
      <c r="H1732">
        <v>35705</v>
      </c>
      <c r="J1732">
        <v>0</v>
      </c>
      <c r="L1732">
        <v>35705</v>
      </c>
      <c r="N1732">
        <v>15576</v>
      </c>
      <c r="P1732">
        <v>3917</v>
      </c>
      <c r="R1732">
        <v>19493</v>
      </c>
      <c r="T1732">
        <v>1463575</v>
      </c>
      <c r="V1732">
        <v>2093853</v>
      </c>
      <c r="X1732">
        <v>1845581</v>
      </c>
      <c r="Z1732">
        <v>248272</v>
      </c>
    </row>
    <row r="1733" spans="2:26" hidden="1" x14ac:dyDescent="0.35">
      <c r="B1733" t="s">
        <v>80</v>
      </c>
      <c r="C1733" t="s">
        <v>81</v>
      </c>
      <c r="D1733" s="1">
        <v>44166</v>
      </c>
      <c r="E1733" t="s">
        <v>32</v>
      </c>
      <c r="F1733" t="s">
        <v>35</v>
      </c>
      <c r="G1733" t="s">
        <v>32</v>
      </c>
      <c r="H1733">
        <v>35705</v>
      </c>
      <c r="J1733">
        <v>0</v>
      </c>
      <c r="L1733">
        <v>35705</v>
      </c>
      <c r="N1733">
        <v>15576</v>
      </c>
      <c r="P1733">
        <v>3917</v>
      </c>
      <c r="R1733">
        <v>19493</v>
      </c>
      <c r="T1733">
        <v>1447747</v>
      </c>
      <c r="V1733">
        <v>2070918</v>
      </c>
      <c r="X1733">
        <v>1827794</v>
      </c>
      <c r="Z1733">
        <v>243124</v>
      </c>
    </row>
    <row r="1734" spans="2:26" hidden="1" x14ac:dyDescent="0.35">
      <c r="B1734" t="s">
        <v>80</v>
      </c>
      <c r="C1734" t="s">
        <v>81</v>
      </c>
      <c r="D1734" s="1">
        <v>44197</v>
      </c>
      <c r="E1734" t="s">
        <v>32</v>
      </c>
      <c r="F1734" t="s">
        <v>35</v>
      </c>
      <c r="G1734" t="s">
        <v>32</v>
      </c>
      <c r="H1734">
        <v>34699</v>
      </c>
      <c r="J1734">
        <v>0</v>
      </c>
      <c r="L1734">
        <v>34699</v>
      </c>
      <c r="N1734">
        <v>14199</v>
      </c>
      <c r="P1734">
        <v>3672</v>
      </c>
      <c r="R1734">
        <v>17871</v>
      </c>
      <c r="T1734">
        <v>1462382</v>
      </c>
      <c r="V1734">
        <v>2092114</v>
      </c>
      <c r="X1734">
        <v>1843372</v>
      </c>
      <c r="Z1734">
        <v>248742</v>
      </c>
    </row>
    <row r="1735" spans="2:26" hidden="1" x14ac:dyDescent="0.35">
      <c r="B1735" t="s">
        <v>80</v>
      </c>
      <c r="C1735" t="s">
        <v>81</v>
      </c>
      <c r="D1735" s="1">
        <v>44197</v>
      </c>
      <c r="E1735" t="s">
        <v>32</v>
      </c>
      <c r="F1735" t="s">
        <v>33</v>
      </c>
      <c r="G1735" t="s">
        <v>34</v>
      </c>
      <c r="H1735">
        <v>34699</v>
      </c>
      <c r="J1735">
        <v>0</v>
      </c>
      <c r="L1735">
        <v>34699</v>
      </c>
      <c r="N1735">
        <v>14199</v>
      </c>
      <c r="P1735">
        <v>3672</v>
      </c>
      <c r="R1735">
        <v>17871</v>
      </c>
      <c r="T1735">
        <v>1473812</v>
      </c>
      <c r="V1735">
        <v>2109497</v>
      </c>
      <c r="X1735">
        <v>1857748</v>
      </c>
      <c r="Z1735">
        <v>251749</v>
      </c>
    </row>
    <row r="1736" spans="2:26" hidden="1" x14ac:dyDescent="0.35">
      <c r="B1736" t="s">
        <v>80</v>
      </c>
      <c r="C1736" t="s">
        <v>81</v>
      </c>
      <c r="D1736" s="1">
        <v>44228</v>
      </c>
      <c r="E1736" t="s">
        <v>32</v>
      </c>
      <c r="F1736" t="s">
        <v>35</v>
      </c>
      <c r="G1736" t="s">
        <v>32</v>
      </c>
      <c r="H1736">
        <v>31125</v>
      </c>
      <c r="J1736">
        <v>0</v>
      </c>
      <c r="L1736">
        <v>31125</v>
      </c>
      <c r="N1736">
        <v>12891</v>
      </c>
      <c r="P1736">
        <v>1904</v>
      </c>
      <c r="R1736">
        <v>14795</v>
      </c>
      <c r="T1736">
        <v>1474875</v>
      </c>
      <c r="V1736">
        <v>2109967</v>
      </c>
      <c r="X1736">
        <v>1858004</v>
      </c>
      <c r="Z1736">
        <v>251963</v>
      </c>
    </row>
    <row r="1737" spans="2:26" hidden="1" x14ac:dyDescent="0.35">
      <c r="B1737" t="s">
        <v>80</v>
      </c>
      <c r="C1737" t="s">
        <v>81</v>
      </c>
      <c r="D1737" s="1">
        <v>44228</v>
      </c>
      <c r="E1737" t="s">
        <v>32</v>
      </c>
      <c r="F1737" t="s">
        <v>33</v>
      </c>
      <c r="G1737" t="s">
        <v>34</v>
      </c>
      <c r="H1737">
        <v>31125</v>
      </c>
      <c r="J1737">
        <v>0</v>
      </c>
      <c r="L1737">
        <v>31125</v>
      </c>
      <c r="N1737">
        <v>12891</v>
      </c>
      <c r="P1737">
        <v>1904</v>
      </c>
      <c r="R1737">
        <v>14795</v>
      </c>
      <c r="T1737">
        <v>1488443</v>
      </c>
      <c r="V1737">
        <v>2129693</v>
      </c>
      <c r="X1737">
        <v>1872068</v>
      </c>
      <c r="Z1737">
        <v>257625</v>
      </c>
    </row>
    <row r="1738" spans="2:26" hidden="1" x14ac:dyDescent="0.35">
      <c r="B1738" t="s">
        <v>80</v>
      </c>
      <c r="C1738" t="s">
        <v>81</v>
      </c>
      <c r="D1738" s="1">
        <v>44256</v>
      </c>
      <c r="E1738" t="s">
        <v>32</v>
      </c>
      <c r="F1738" t="s">
        <v>35</v>
      </c>
      <c r="G1738" t="s">
        <v>32</v>
      </c>
      <c r="H1738">
        <v>33154</v>
      </c>
      <c r="J1738">
        <v>0</v>
      </c>
      <c r="L1738">
        <v>33154</v>
      </c>
      <c r="N1738">
        <v>11548</v>
      </c>
      <c r="P1738">
        <v>1878</v>
      </c>
      <c r="R1738">
        <v>13426</v>
      </c>
      <c r="T1738">
        <v>1488404</v>
      </c>
      <c r="V1738">
        <v>2130268</v>
      </c>
      <c r="X1738">
        <v>1872861</v>
      </c>
      <c r="Z1738">
        <v>257407</v>
      </c>
    </row>
    <row r="1739" spans="2:26" hidden="1" x14ac:dyDescent="0.35">
      <c r="B1739" t="s">
        <v>80</v>
      </c>
      <c r="C1739" t="s">
        <v>81</v>
      </c>
      <c r="D1739" s="1">
        <v>44256</v>
      </c>
      <c r="E1739" t="s">
        <v>32</v>
      </c>
      <c r="F1739" t="s">
        <v>33</v>
      </c>
      <c r="G1739" t="s">
        <v>34</v>
      </c>
      <c r="H1739">
        <v>33154</v>
      </c>
      <c r="J1739">
        <v>0</v>
      </c>
      <c r="L1739">
        <v>33154</v>
      </c>
      <c r="N1739">
        <v>11548</v>
      </c>
      <c r="P1739">
        <v>1878</v>
      </c>
      <c r="R1739">
        <v>13426</v>
      </c>
      <c r="T1739">
        <v>1498841</v>
      </c>
      <c r="V1739">
        <v>2146602</v>
      </c>
      <c r="X1739">
        <v>1887223</v>
      </c>
      <c r="Z1739">
        <v>259379</v>
      </c>
    </row>
    <row r="1740" spans="2:26" hidden="1" x14ac:dyDescent="0.35">
      <c r="B1740" t="s">
        <v>80</v>
      </c>
      <c r="C1740" t="s">
        <v>81</v>
      </c>
      <c r="D1740" s="1">
        <v>44287</v>
      </c>
      <c r="E1740" t="s">
        <v>32</v>
      </c>
      <c r="F1740" t="s">
        <v>35</v>
      </c>
      <c r="G1740" t="s">
        <v>32</v>
      </c>
      <c r="H1740">
        <v>29782</v>
      </c>
      <c r="J1740">
        <v>0</v>
      </c>
      <c r="L1740">
        <v>29782</v>
      </c>
      <c r="N1740">
        <v>10714</v>
      </c>
      <c r="P1740">
        <v>1619</v>
      </c>
      <c r="R1740">
        <v>12333</v>
      </c>
      <c r="T1740">
        <v>1495997</v>
      </c>
      <c r="V1740">
        <v>2143845</v>
      </c>
      <c r="X1740">
        <v>1881881</v>
      </c>
      <c r="Z1740">
        <v>261964</v>
      </c>
    </row>
    <row r="1741" spans="2:26" hidden="1" x14ac:dyDescent="0.35">
      <c r="B1741" t="s">
        <v>80</v>
      </c>
      <c r="C1741" t="s">
        <v>81</v>
      </c>
      <c r="D1741" s="1">
        <v>44287</v>
      </c>
      <c r="E1741" t="s">
        <v>32</v>
      </c>
      <c r="F1741" t="s">
        <v>33</v>
      </c>
      <c r="G1741" t="s">
        <v>34</v>
      </c>
      <c r="H1741">
        <v>29782</v>
      </c>
      <c r="J1741">
        <v>0</v>
      </c>
      <c r="L1741">
        <v>29782</v>
      </c>
      <c r="N1741">
        <v>10714</v>
      </c>
      <c r="P1741">
        <v>1619</v>
      </c>
      <c r="R1741">
        <v>12333</v>
      </c>
      <c r="T1741">
        <v>1507013</v>
      </c>
      <c r="V1741">
        <v>2160406</v>
      </c>
      <c r="X1741">
        <v>1895803</v>
      </c>
      <c r="Z1741">
        <v>264603</v>
      </c>
    </row>
    <row r="1742" spans="2:26" hidden="1" x14ac:dyDescent="0.35">
      <c r="B1742" t="s">
        <v>80</v>
      </c>
      <c r="C1742" t="s">
        <v>81</v>
      </c>
      <c r="D1742" s="1">
        <v>44317</v>
      </c>
      <c r="E1742" t="s">
        <v>32</v>
      </c>
      <c r="F1742" t="s">
        <v>33</v>
      </c>
      <c r="G1742" t="s">
        <v>34</v>
      </c>
      <c r="H1742">
        <v>27346</v>
      </c>
      <c r="J1742">
        <v>0</v>
      </c>
      <c r="L1742">
        <v>27346</v>
      </c>
      <c r="N1742">
        <v>10757</v>
      </c>
      <c r="P1742">
        <v>1761</v>
      </c>
      <c r="R1742">
        <v>12518</v>
      </c>
      <c r="T1742">
        <v>1517507</v>
      </c>
      <c r="V1742">
        <v>2177156</v>
      </c>
      <c r="X1742">
        <v>1909998</v>
      </c>
      <c r="Z1742">
        <v>267158</v>
      </c>
    </row>
    <row r="1743" spans="2:26" hidden="1" x14ac:dyDescent="0.35">
      <c r="B1743" t="s">
        <v>80</v>
      </c>
      <c r="C1743" t="s">
        <v>81</v>
      </c>
      <c r="D1743" s="1">
        <v>44317</v>
      </c>
      <c r="E1743" t="s">
        <v>32</v>
      </c>
      <c r="F1743" t="s">
        <v>35</v>
      </c>
      <c r="G1743" t="s">
        <v>32</v>
      </c>
      <c r="H1743">
        <v>27346</v>
      </c>
      <c r="J1743">
        <v>0</v>
      </c>
      <c r="L1743">
        <v>27346</v>
      </c>
      <c r="N1743">
        <v>10757</v>
      </c>
      <c r="P1743">
        <v>1761</v>
      </c>
      <c r="R1743">
        <v>12518</v>
      </c>
      <c r="T1743">
        <v>1506836</v>
      </c>
      <c r="V1743">
        <v>2159944</v>
      </c>
      <c r="X1743">
        <v>1895196</v>
      </c>
      <c r="Z1743">
        <v>264748</v>
      </c>
    </row>
    <row r="1744" spans="2:26" hidden="1" x14ac:dyDescent="0.35">
      <c r="B1744" t="s">
        <v>80</v>
      </c>
      <c r="C1744" t="s">
        <v>81</v>
      </c>
      <c r="D1744" s="1">
        <v>44348</v>
      </c>
      <c r="E1744" t="s">
        <v>32</v>
      </c>
      <c r="F1744" t="s">
        <v>35</v>
      </c>
      <c r="G1744" t="s">
        <v>32</v>
      </c>
      <c r="H1744">
        <v>32144</v>
      </c>
      <c r="J1744">
        <v>0</v>
      </c>
      <c r="L1744">
        <v>32144</v>
      </c>
      <c r="N1744">
        <v>11038</v>
      </c>
      <c r="P1744">
        <v>1538</v>
      </c>
      <c r="R1744">
        <v>12576</v>
      </c>
      <c r="T1744">
        <v>1517828</v>
      </c>
      <c r="V1744">
        <v>2177626</v>
      </c>
      <c r="X1744">
        <v>1910049</v>
      </c>
      <c r="Z1744">
        <v>267577</v>
      </c>
    </row>
    <row r="1745" spans="2:26" hidden="1" x14ac:dyDescent="0.35">
      <c r="B1745" t="s">
        <v>80</v>
      </c>
      <c r="C1745" t="s">
        <v>81</v>
      </c>
      <c r="D1745" s="1">
        <v>44348</v>
      </c>
      <c r="E1745" t="s">
        <v>32</v>
      </c>
      <c r="F1745" t="s">
        <v>33</v>
      </c>
      <c r="G1745" t="s">
        <v>34</v>
      </c>
      <c r="H1745">
        <v>32144</v>
      </c>
      <c r="J1745">
        <v>0</v>
      </c>
      <c r="L1745">
        <v>32144</v>
      </c>
      <c r="N1745">
        <v>11038</v>
      </c>
      <c r="P1745">
        <v>1538</v>
      </c>
      <c r="R1745">
        <v>12576</v>
      </c>
      <c r="T1745">
        <v>1528843</v>
      </c>
      <c r="V1745">
        <v>2194346</v>
      </c>
      <c r="X1745">
        <v>1924414</v>
      </c>
      <c r="Z1745">
        <v>269932</v>
      </c>
    </row>
    <row r="1746" spans="2:26" hidden="1" x14ac:dyDescent="0.35">
      <c r="B1746" t="s">
        <v>80</v>
      </c>
      <c r="C1746" t="s">
        <v>81</v>
      </c>
      <c r="D1746" s="1">
        <v>44378</v>
      </c>
      <c r="E1746" t="s">
        <v>32</v>
      </c>
      <c r="F1746" t="s">
        <v>35</v>
      </c>
      <c r="G1746" t="s">
        <v>32</v>
      </c>
      <c r="H1746">
        <v>32166</v>
      </c>
      <c r="J1746">
        <v>0</v>
      </c>
      <c r="L1746">
        <v>32166</v>
      </c>
      <c r="N1746">
        <v>11698</v>
      </c>
      <c r="P1746">
        <v>1770</v>
      </c>
      <c r="R1746">
        <v>13468</v>
      </c>
      <c r="T1746">
        <v>1529379</v>
      </c>
      <c r="V1746">
        <v>2195640</v>
      </c>
      <c r="X1746">
        <v>1925259</v>
      </c>
      <c r="Z1746">
        <v>270381</v>
      </c>
    </row>
    <row r="1747" spans="2:26" hidden="1" x14ac:dyDescent="0.35">
      <c r="B1747" t="s">
        <v>80</v>
      </c>
      <c r="C1747" t="s">
        <v>81</v>
      </c>
      <c r="D1747" s="1">
        <v>44378</v>
      </c>
      <c r="E1747" t="s">
        <v>32</v>
      </c>
      <c r="F1747" t="s">
        <v>33</v>
      </c>
      <c r="G1747" t="s">
        <v>34</v>
      </c>
      <c r="H1747">
        <v>32166</v>
      </c>
      <c r="J1747">
        <v>0</v>
      </c>
      <c r="L1747">
        <v>32166</v>
      </c>
      <c r="N1747">
        <v>11698</v>
      </c>
      <c r="P1747">
        <v>1770</v>
      </c>
      <c r="R1747">
        <v>13468</v>
      </c>
      <c r="T1747">
        <v>1541339</v>
      </c>
      <c r="V1747">
        <v>2214237</v>
      </c>
      <c r="X1747">
        <v>1941394</v>
      </c>
      <c r="Z1747">
        <v>272843</v>
      </c>
    </row>
    <row r="1748" spans="2:26" hidden="1" x14ac:dyDescent="0.35">
      <c r="B1748" t="s">
        <v>80</v>
      </c>
      <c r="C1748" t="s">
        <v>81</v>
      </c>
      <c r="D1748" s="1">
        <v>44409</v>
      </c>
      <c r="E1748" t="s">
        <v>32</v>
      </c>
      <c r="F1748" t="s">
        <v>35</v>
      </c>
      <c r="G1748" t="s">
        <v>32</v>
      </c>
      <c r="H1748">
        <v>34832</v>
      </c>
      <c r="J1748">
        <v>0</v>
      </c>
      <c r="L1748">
        <v>34832</v>
      </c>
      <c r="N1748">
        <v>12814</v>
      </c>
      <c r="P1748">
        <v>1870</v>
      </c>
      <c r="R1748">
        <v>14684</v>
      </c>
      <c r="T1748">
        <v>1542603</v>
      </c>
      <c r="V1748">
        <v>2215778</v>
      </c>
      <c r="X1748">
        <v>1942343</v>
      </c>
      <c r="Z1748">
        <v>273435</v>
      </c>
    </row>
    <row r="1749" spans="2:26" hidden="1" x14ac:dyDescent="0.35">
      <c r="B1749" t="s">
        <v>80</v>
      </c>
      <c r="C1749" t="s">
        <v>81</v>
      </c>
      <c r="D1749" s="1">
        <v>44409</v>
      </c>
      <c r="E1749" t="s">
        <v>32</v>
      </c>
      <c r="F1749" t="s">
        <v>33</v>
      </c>
      <c r="G1749" t="s">
        <v>34</v>
      </c>
      <c r="H1749">
        <v>34832</v>
      </c>
      <c r="J1749">
        <v>0</v>
      </c>
      <c r="L1749">
        <v>34832</v>
      </c>
      <c r="N1749">
        <v>12814</v>
      </c>
      <c r="P1749">
        <v>1870</v>
      </c>
      <c r="R1749">
        <v>14684</v>
      </c>
      <c r="T1749">
        <v>1555990</v>
      </c>
      <c r="V1749">
        <v>2235830</v>
      </c>
      <c r="X1749">
        <v>1959398</v>
      </c>
      <c r="Z1749">
        <v>276432</v>
      </c>
    </row>
    <row r="1750" spans="2:26" hidden="1" x14ac:dyDescent="0.35">
      <c r="B1750" t="s">
        <v>80</v>
      </c>
      <c r="C1750" t="s">
        <v>81</v>
      </c>
      <c r="D1750" s="1">
        <v>44440</v>
      </c>
      <c r="E1750" t="s">
        <v>32</v>
      </c>
      <c r="F1750" t="s">
        <v>35</v>
      </c>
      <c r="G1750" t="s">
        <v>32</v>
      </c>
      <c r="H1750">
        <v>31974</v>
      </c>
      <c r="J1750">
        <v>0</v>
      </c>
      <c r="L1750">
        <v>31974</v>
      </c>
      <c r="N1750">
        <v>12765</v>
      </c>
      <c r="P1750">
        <v>1753</v>
      </c>
      <c r="R1750">
        <v>14518</v>
      </c>
      <c r="T1750">
        <v>1555151</v>
      </c>
      <c r="V1750">
        <v>2234271</v>
      </c>
      <c r="X1750">
        <v>1957894</v>
      </c>
      <c r="Z1750">
        <v>276377</v>
      </c>
    </row>
    <row r="1751" spans="2:26" hidden="1" x14ac:dyDescent="0.35">
      <c r="B1751" t="s">
        <v>80</v>
      </c>
      <c r="C1751" t="s">
        <v>81</v>
      </c>
      <c r="D1751" s="1">
        <v>44440</v>
      </c>
      <c r="E1751" t="s">
        <v>32</v>
      </c>
      <c r="F1751" t="s">
        <v>33</v>
      </c>
      <c r="G1751" t="s">
        <v>34</v>
      </c>
      <c r="H1751">
        <v>31974</v>
      </c>
      <c r="J1751">
        <v>0</v>
      </c>
      <c r="L1751">
        <v>31974</v>
      </c>
      <c r="N1751">
        <v>12765</v>
      </c>
      <c r="P1751">
        <v>1753</v>
      </c>
      <c r="R1751">
        <v>14518</v>
      </c>
      <c r="T1751">
        <v>1567491</v>
      </c>
      <c r="V1751">
        <v>2252976</v>
      </c>
      <c r="X1751">
        <v>1974201</v>
      </c>
      <c r="Z1751">
        <v>278775</v>
      </c>
    </row>
    <row r="1752" spans="2:26" hidden="1" x14ac:dyDescent="0.35">
      <c r="B1752" t="s">
        <v>80</v>
      </c>
      <c r="C1752" t="s">
        <v>81</v>
      </c>
      <c r="D1752" s="1">
        <v>44470</v>
      </c>
      <c r="E1752" t="s">
        <v>32</v>
      </c>
      <c r="F1752" t="s">
        <v>35</v>
      </c>
      <c r="G1752" t="s">
        <v>32</v>
      </c>
      <c r="H1752">
        <v>30864</v>
      </c>
      <c r="J1752">
        <v>0</v>
      </c>
      <c r="L1752">
        <v>30864</v>
      </c>
      <c r="N1752">
        <v>11258</v>
      </c>
      <c r="P1752">
        <v>1310</v>
      </c>
      <c r="R1752">
        <v>12568</v>
      </c>
      <c r="T1752">
        <v>1566326</v>
      </c>
      <c r="V1752">
        <v>2251053</v>
      </c>
      <c r="X1752">
        <v>1971944</v>
      </c>
      <c r="Z1752">
        <v>279109</v>
      </c>
    </row>
    <row r="1753" spans="2:26" hidden="1" x14ac:dyDescent="0.35">
      <c r="B1753" t="s">
        <v>80</v>
      </c>
      <c r="C1753" t="s">
        <v>81</v>
      </c>
      <c r="D1753" s="1">
        <v>44470</v>
      </c>
      <c r="E1753" t="s">
        <v>32</v>
      </c>
      <c r="F1753" t="s">
        <v>33</v>
      </c>
      <c r="G1753" t="s">
        <v>34</v>
      </c>
      <c r="H1753">
        <v>30864</v>
      </c>
      <c r="J1753">
        <v>0</v>
      </c>
      <c r="L1753">
        <v>30864</v>
      </c>
      <c r="N1753">
        <v>11258</v>
      </c>
      <c r="P1753">
        <v>1310</v>
      </c>
      <c r="R1753">
        <v>12568</v>
      </c>
      <c r="T1753">
        <v>1578021</v>
      </c>
      <c r="V1753">
        <v>2268840</v>
      </c>
      <c r="X1753">
        <v>1987291</v>
      </c>
      <c r="Z1753">
        <v>281549</v>
      </c>
    </row>
    <row r="1754" spans="2:26" hidden="1" x14ac:dyDescent="0.35">
      <c r="B1754" t="s">
        <v>80</v>
      </c>
      <c r="C1754" t="s">
        <v>81</v>
      </c>
      <c r="D1754" s="1">
        <v>44501</v>
      </c>
      <c r="E1754" t="s">
        <v>32</v>
      </c>
      <c r="F1754" t="s">
        <v>35</v>
      </c>
      <c r="G1754" t="s">
        <v>32</v>
      </c>
      <c r="H1754">
        <v>32137</v>
      </c>
      <c r="J1754">
        <v>0</v>
      </c>
      <c r="L1754">
        <v>32137</v>
      </c>
      <c r="N1754">
        <v>10771</v>
      </c>
      <c r="P1754">
        <v>1569</v>
      </c>
      <c r="R1754">
        <v>12340</v>
      </c>
      <c r="T1754">
        <v>1576959</v>
      </c>
      <c r="V1754">
        <v>2267062</v>
      </c>
      <c r="X1754">
        <v>1984825</v>
      </c>
      <c r="Z1754">
        <v>282237</v>
      </c>
    </row>
    <row r="1755" spans="2:26" hidden="1" x14ac:dyDescent="0.35">
      <c r="B1755" t="s">
        <v>80</v>
      </c>
      <c r="C1755" t="s">
        <v>81</v>
      </c>
      <c r="D1755" s="1">
        <v>44501</v>
      </c>
      <c r="E1755" t="s">
        <v>32</v>
      </c>
      <c r="F1755" t="s">
        <v>33</v>
      </c>
      <c r="G1755" t="s">
        <v>34</v>
      </c>
      <c r="H1755">
        <v>32137</v>
      </c>
      <c r="J1755">
        <v>0</v>
      </c>
      <c r="L1755">
        <v>32137</v>
      </c>
      <c r="N1755">
        <v>10771</v>
      </c>
      <c r="P1755">
        <v>1569</v>
      </c>
      <c r="R1755">
        <v>12340</v>
      </c>
      <c r="T1755">
        <v>1589937</v>
      </c>
      <c r="V1755">
        <v>2286427</v>
      </c>
      <c r="X1755">
        <v>2000597</v>
      </c>
      <c r="Z1755">
        <v>285830</v>
      </c>
    </row>
    <row r="1756" spans="2:26" hidden="1" x14ac:dyDescent="0.35">
      <c r="B1756" t="s">
        <v>80</v>
      </c>
      <c r="C1756" t="s">
        <v>81</v>
      </c>
      <c r="D1756" s="1">
        <v>44531</v>
      </c>
      <c r="E1756" t="s">
        <v>32</v>
      </c>
      <c r="F1756" t="s">
        <v>35</v>
      </c>
      <c r="G1756" t="s">
        <v>32</v>
      </c>
      <c r="H1756">
        <v>31341</v>
      </c>
      <c r="J1756">
        <v>0</v>
      </c>
      <c r="L1756">
        <v>31341</v>
      </c>
      <c r="N1756">
        <v>13392</v>
      </c>
      <c r="P1756">
        <v>2861</v>
      </c>
      <c r="R1756">
        <v>16253</v>
      </c>
      <c r="T1756">
        <v>1590217</v>
      </c>
      <c r="V1756">
        <v>2286416</v>
      </c>
      <c r="X1756">
        <v>1998735</v>
      </c>
      <c r="Z1756">
        <v>287681</v>
      </c>
    </row>
    <row r="1757" spans="2:26" hidden="1" x14ac:dyDescent="0.35">
      <c r="B1757" t="s">
        <v>80</v>
      </c>
      <c r="C1757" t="s">
        <v>81</v>
      </c>
      <c r="D1757" s="1">
        <v>44531</v>
      </c>
      <c r="E1757" t="s">
        <v>32</v>
      </c>
      <c r="F1757" t="s">
        <v>33</v>
      </c>
      <c r="G1757" t="s">
        <v>34</v>
      </c>
      <c r="H1757">
        <v>31341</v>
      </c>
      <c r="J1757">
        <v>0</v>
      </c>
      <c r="L1757">
        <v>31341</v>
      </c>
      <c r="N1757">
        <v>13392</v>
      </c>
      <c r="P1757">
        <v>2861</v>
      </c>
      <c r="R1757">
        <v>16253</v>
      </c>
      <c r="T1757">
        <v>1603321</v>
      </c>
      <c r="V1757">
        <v>2305389</v>
      </c>
      <c r="X1757">
        <v>2013842</v>
      </c>
      <c r="Z1757">
        <v>291547</v>
      </c>
    </row>
    <row r="1758" spans="2:26" hidden="1" x14ac:dyDescent="0.35">
      <c r="B1758" t="s">
        <v>80</v>
      </c>
      <c r="C1758" t="s">
        <v>81</v>
      </c>
      <c r="D1758" s="1">
        <v>44562</v>
      </c>
      <c r="E1758" t="s">
        <v>32</v>
      </c>
      <c r="F1758" t="s">
        <v>35</v>
      </c>
      <c r="G1758" t="s">
        <v>32</v>
      </c>
      <c r="H1758">
        <v>33153</v>
      </c>
      <c r="J1758">
        <v>0</v>
      </c>
      <c r="L1758">
        <v>33153</v>
      </c>
      <c r="N1758">
        <v>13173</v>
      </c>
      <c r="P1758">
        <v>3126</v>
      </c>
      <c r="R1758">
        <v>16299</v>
      </c>
      <c r="T1758">
        <v>1601025</v>
      </c>
      <c r="V1758">
        <v>2302786</v>
      </c>
      <c r="X1758">
        <v>2010184</v>
      </c>
      <c r="Z1758">
        <v>292602</v>
      </c>
    </row>
    <row r="1759" spans="2:26" hidden="1" x14ac:dyDescent="0.35">
      <c r="B1759" t="s">
        <v>80</v>
      </c>
      <c r="C1759" t="s">
        <v>81</v>
      </c>
      <c r="D1759" s="1">
        <v>44562</v>
      </c>
      <c r="E1759" t="s">
        <v>32</v>
      </c>
      <c r="F1759" t="s">
        <v>33</v>
      </c>
      <c r="G1759" t="s">
        <v>34</v>
      </c>
      <c r="H1759">
        <v>33153</v>
      </c>
      <c r="J1759">
        <v>0</v>
      </c>
      <c r="L1759">
        <v>33153</v>
      </c>
      <c r="N1759">
        <v>13173</v>
      </c>
      <c r="P1759">
        <v>3126</v>
      </c>
      <c r="R1759">
        <v>16299</v>
      </c>
      <c r="T1759">
        <v>1612656</v>
      </c>
      <c r="V1759">
        <v>2320281</v>
      </c>
      <c r="X1759">
        <v>2024751</v>
      </c>
      <c r="Z1759">
        <v>295530</v>
      </c>
    </row>
    <row r="1760" spans="2:26" hidden="1" x14ac:dyDescent="0.35">
      <c r="B1760" t="s">
        <v>80</v>
      </c>
      <c r="C1760" t="s">
        <v>81</v>
      </c>
      <c r="D1760" s="1">
        <v>44593</v>
      </c>
      <c r="E1760" t="s">
        <v>32</v>
      </c>
      <c r="F1760" t="s">
        <v>35</v>
      </c>
      <c r="G1760" t="s">
        <v>32</v>
      </c>
      <c r="H1760">
        <v>28682</v>
      </c>
      <c r="J1760">
        <v>0</v>
      </c>
      <c r="L1760">
        <v>28682</v>
      </c>
      <c r="N1760">
        <v>10725</v>
      </c>
      <c r="P1760">
        <v>1754</v>
      </c>
      <c r="R1760">
        <v>12479</v>
      </c>
      <c r="T1760">
        <v>1612449</v>
      </c>
      <c r="V1760">
        <v>2318906</v>
      </c>
      <c r="X1760">
        <v>2022832</v>
      </c>
      <c r="Z1760">
        <v>296074</v>
      </c>
    </row>
    <row r="1761" spans="2:26" hidden="1" x14ac:dyDescent="0.35">
      <c r="B1761" t="s">
        <v>80</v>
      </c>
      <c r="C1761" t="s">
        <v>81</v>
      </c>
      <c r="D1761" s="1">
        <v>44593</v>
      </c>
      <c r="E1761" t="s">
        <v>32</v>
      </c>
      <c r="F1761" t="s">
        <v>33</v>
      </c>
      <c r="G1761" t="s">
        <v>34</v>
      </c>
      <c r="H1761">
        <v>28682</v>
      </c>
      <c r="J1761">
        <v>0</v>
      </c>
      <c r="L1761">
        <v>28682</v>
      </c>
      <c r="N1761">
        <v>10725</v>
      </c>
      <c r="P1761">
        <v>1754</v>
      </c>
      <c r="R1761">
        <v>12479</v>
      </c>
      <c r="T1761">
        <v>1622405</v>
      </c>
      <c r="V1761">
        <v>2335335</v>
      </c>
      <c r="X1761">
        <v>2036806</v>
      </c>
      <c r="Z1761">
        <v>298529</v>
      </c>
    </row>
    <row r="1762" spans="2:26" hidden="1" x14ac:dyDescent="0.35">
      <c r="B1762" t="s">
        <v>80</v>
      </c>
      <c r="C1762" t="s">
        <v>81</v>
      </c>
      <c r="D1762" s="1">
        <v>44621</v>
      </c>
      <c r="E1762" t="s">
        <v>32</v>
      </c>
      <c r="F1762" t="s">
        <v>35</v>
      </c>
      <c r="G1762" t="s">
        <v>32</v>
      </c>
      <c r="H1762">
        <v>32099</v>
      </c>
      <c r="J1762">
        <v>0</v>
      </c>
      <c r="L1762">
        <v>32099</v>
      </c>
      <c r="N1762">
        <v>10749</v>
      </c>
      <c r="P1762">
        <v>1299</v>
      </c>
      <c r="R1762">
        <v>12048</v>
      </c>
      <c r="T1762">
        <v>1621481</v>
      </c>
      <c r="V1762">
        <v>2333929</v>
      </c>
      <c r="X1762">
        <v>2036716</v>
      </c>
      <c r="Z1762">
        <v>297213</v>
      </c>
    </row>
    <row r="1763" spans="2:26" hidden="1" x14ac:dyDescent="0.35">
      <c r="B1763" t="s">
        <v>80</v>
      </c>
      <c r="C1763" t="s">
        <v>81</v>
      </c>
      <c r="D1763" s="1">
        <v>44621</v>
      </c>
      <c r="E1763" t="s">
        <v>32</v>
      </c>
      <c r="F1763" t="s">
        <v>33</v>
      </c>
      <c r="G1763" t="s">
        <v>34</v>
      </c>
      <c r="H1763">
        <v>32099</v>
      </c>
      <c r="J1763">
        <v>0</v>
      </c>
      <c r="L1763">
        <v>32099</v>
      </c>
      <c r="N1763">
        <v>10749</v>
      </c>
      <c r="P1763">
        <v>1299</v>
      </c>
      <c r="R1763">
        <v>12048</v>
      </c>
      <c r="T1763">
        <v>1631542</v>
      </c>
      <c r="V1763">
        <v>2349817</v>
      </c>
      <c r="X1763">
        <v>2051119</v>
      </c>
      <c r="Z1763">
        <v>298698</v>
      </c>
    </row>
    <row r="1764" spans="2:26" hidden="1" x14ac:dyDescent="0.35">
      <c r="B1764" t="s">
        <v>80</v>
      </c>
      <c r="C1764" t="s">
        <v>81</v>
      </c>
      <c r="D1764" s="1">
        <v>44652</v>
      </c>
      <c r="E1764" t="s">
        <v>32</v>
      </c>
      <c r="F1764" t="s">
        <v>35</v>
      </c>
      <c r="G1764" t="s">
        <v>32</v>
      </c>
      <c r="H1764">
        <v>28374</v>
      </c>
      <c r="J1764">
        <v>0</v>
      </c>
      <c r="L1764">
        <v>28374</v>
      </c>
      <c r="N1764">
        <v>9641</v>
      </c>
      <c r="P1764">
        <v>1032</v>
      </c>
      <c r="R1764">
        <v>10673</v>
      </c>
      <c r="T1764">
        <v>1622673</v>
      </c>
      <c r="V1764">
        <v>2340009</v>
      </c>
      <c r="X1764">
        <v>2054483</v>
      </c>
      <c r="Z1764">
        <v>285526</v>
      </c>
    </row>
    <row r="1765" spans="2:26" hidden="1" x14ac:dyDescent="0.35">
      <c r="B1765" t="s">
        <v>80</v>
      </c>
      <c r="C1765" t="s">
        <v>81</v>
      </c>
      <c r="D1765" s="1">
        <v>44652</v>
      </c>
      <c r="E1765" t="s">
        <v>32</v>
      </c>
      <c r="F1765" t="s">
        <v>33</v>
      </c>
      <c r="G1765" t="s">
        <v>34</v>
      </c>
      <c r="H1765">
        <v>28374</v>
      </c>
      <c r="J1765">
        <v>0</v>
      </c>
      <c r="L1765">
        <v>28374</v>
      </c>
      <c r="N1765">
        <v>9641</v>
      </c>
      <c r="P1765">
        <v>1032</v>
      </c>
      <c r="R1765">
        <v>10673</v>
      </c>
      <c r="T1765">
        <v>1634790</v>
      </c>
      <c r="V1765">
        <v>2358345</v>
      </c>
      <c r="X1765">
        <v>2067900</v>
      </c>
      <c r="Z1765">
        <v>290445</v>
      </c>
    </row>
    <row r="1766" spans="2:26" hidden="1" x14ac:dyDescent="0.35">
      <c r="B1766" t="s">
        <v>80</v>
      </c>
      <c r="C1766" t="s">
        <v>81</v>
      </c>
      <c r="D1766" s="1">
        <v>44682</v>
      </c>
      <c r="E1766" t="s">
        <v>32</v>
      </c>
      <c r="F1766" t="s">
        <v>35</v>
      </c>
      <c r="G1766" t="s">
        <v>32</v>
      </c>
      <c r="H1766">
        <v>30634</v>
      </c>
      <c r="J1766">
        <v>0</v>
      </c>
      <c r="L1766">
        <v>30634</v>
      </c>
      <c r="N1766">
        <v>10190</v>
      </c>
      <c r="P1766">
        <v>1104</v>
      </c>
      <c r="R1766">
        <v>11294</v>
      </c>
      <c r="T1766">
        <v>1634508</v>
      </c>
      <c r="V1766">
        <v>2357625</v>
      </c>
      <c r="X1766">
        <v>2066841</v>
      </c>
      <c r="Z1766">
        <v>290784</v>
      </c>
    </row>
    <row r="1767" spans="2:26" hidden="1" x14ac:dyDescent="0.35">
      <c r="B1767" t="s">
        <v>80</v>
      </c>
      <c r="C1767" t="s">
        <v>81</v>
      </c>
      <c r="D1767" s="1">
        <v>44682</v>
      </c>
      <c r="E1767" t="s">
        <v>32</v>
      </c>
      <c r="F1767" t="s">
        <v>33</v>
      </c>
      <c r="G1767" t="s">
        <v>34</v>
      </c>
      <c r="H1767">
        <v>30634</v>
      </c>
      <c r="J1767">
        <v>0</v>
      </c>
      <c r="L1767">
        <v>30634</v>
      </c>
      <c r="N1767">
        <v>10190</v>
      </c>
      <c r="P1767">
        <v>1104</v>
      </c>
      <c r="R1767">
        <v>11294</v>
      </c>
      <c r="T1767">
        <v>1644425</v>
      </c>
      <c r="V1767">
        <v>2373707</v>
      </c>
      <c r="X1767">
        <v>2080937</v>
      </c>
      <c r="Z1767">
        <v>292770</v>
      </c>
    </row>
    <row r="1768" spans="2:26" hidden="1" x14ac:dyDescent="0.35">
      <c r="B1768" t="s">
        <v>80</v>
      </c>
      <c r="C1768" t="s">
        <v>81</v>
      </c>
      <c r="D1768" s="1">
        <v>44713</v>
      </c>
      <c r="E1768" t="s">
        <v>32</v>
      </c>
      <c r="F1768" t="s">
        <v>35</v>
      </c>
      <c r="G1768" t="s">
        <v>32</v>
      </c>
      <c r="H1768">
        <v>31791</v>
      </c>
      <c r="J1768">
        <v>0</v>
      </c>
      <c r="L1768">
        <v>31791</v>
      </c>
      <c r="N1768">
        <v>10740</v>
      </c>
      <c r="P1768">
        <v>1164</v>
      </c>
      <c r="R1768">
        <v>11904</v>
      </c>
      <c r="T1768">
        <v>1643689</v>
      </c>
      <c r="V1768">
        <v>2372690</v>
      </c>
      <c r="X1768">
        <v>2080170</v>
      </c>
      <c r="Z1768">
        <v>292520</v>
      </c>
    </row>
    <row r="1769" spans="2:26" hidden="1" x14ac:dyDescent="0.35">
      <c r="B1769" t="s">
        <v>80</v>
      </c>
      <c r="C1769" t="s">
        <v>81</v>
      </c>
      <c r="D1769" s="1">
        <v>44713</v>
      </c>
      <c r="E1769" t="s">
        <v>32</v>
      </c>
      <c r="F1769" t="s">
        <v>33</v>
      </c>
      <c r="G1769" t="s">
        <v>34</v>
      </c>
      <c r="H1769">
        <v>31791</v>
      </c>
      <c r="J1769">
        <v>0</v>
      </c>
      <c r="L1769">
        <v>31791</v>
      </c>
      <c r="N1769">
        <v>10740</v>
      </c>
      <c r="P1769">
        <v>1164</v>
      </c>
      <c r="R1769">
        <v>11904</v>
      </c>
      <c r="T1769">
        <v>1653901</v>
      </c>
      <c r="V1769">
        <v>2388803</v>
      </c>
      <c r="X1769">
        <v>2094195</v>
      </c>
      <c r="Z1769">
        <v>294608</v>
      </c>
    </row>
    <row r="1770" spans="2:26" hidden="1" x14ac:dyDescent="0.35">
      <c r="B1770" t="s">
        <v>80</v>
      </c>
      <c r="C1770" t="s">
        <v>81</v>
      </c>
      <c r="D1770" s="1">
        <v>44743</v>
      </c>
      <c r="E1770" t="s">
        <v>32</v>
      </c>
      <c r="F1770" t="s">
        <v>35</v>
      </c>
      <c r="G1770" t="s">
        <v>32</v>
      </c>
      <c r="H1770">
        <v>30848</v>
      </c>
      <c r="J1770">
        <v>0</v>
      </c>
      <c r="L1770">
        <v>30848</v>
      </c>
      <c r="N1770">
        <v>10676</v>
      </c>
      <c r="P1770">
        <v>1309</v>
      </c>
      <c r="R1770">
        <v>11985</v>
      </c>
      <c r="T1770">
        <v>1653490</v>
      </c>
      <c r="V1770">
        <v>2387169</v>
      </c>
      <c r="X1770">
        <v>2091867</v>
      </c>
      <c r="Z1770">
        <v>295302</v>
      </c>
    </row>
    <row r="1771" spans="2:26" hidden="1" x14ac:dyDescent="0.35">
      <c r="B1771" t="s">
        <v>80</v>
      </c>
      <c r="C1771" t="s">
        <v>81</v>
      </c>
      <c r="D1771" s="1">
        <v>44743</v>
      </c>
      <c r="E1771" t="s">
        <v>32</v>
      </c>
      <c r="F1771" t="s">
        <v>33</v>
      </c>
      <c r="G1771" t="s">
        <v>34</v>
      </c>
      <c r="H1771">
        <v>30848</v>
      </c>
      <c r="J1771">
        <v>0</v>
      </c>
      <c r="L1771">
        <v>30848</v>
      </c>
      <c r="N1771">
        <v>10676</v>
      </c>
      <c r="P1771">
        <v>1309</v>
      </c>
      <c r="R1771">
        <v>11985</v>
      </c>
      <c r="T1771">
        <v>1665355</v>
      </c>
      <c r="V1771">
        <v>2405477</v>
      </c>
      <c r="X1771">
        <v>2107383</v>
      </c>
      <c r="Z1771">
        <v>298094</v>
      </c>
    </row>
    <row r="1772" spans="2:26" hidden="1" x14ac:dyDescent="0.35">
      <c r="B1772" t="s">
        <v>80</v>
      </c>
      <c r="C1772" t="s">
        <v>81</v>
      </c>
      <c r="D1772" s="1">
        <v>44774</v>
      </c>
      <c r="E1772" t="s">
        <v>32</v>
      </c>
      <c r="F1772" t="s">
        <v>35</v>
      </c>
      <c r="G1772" t="s">
        <v>32</v>
      </c>
      <c r="H1772">
        <v>37294</v>
      </c>
      <c r="J1772">
        <v>0</v>
      </c>
      <c r="L1772">
        <v>37294</v>
      </c>
      <c r="N1772">
        <v>12945</v>
      </c>
      <c r="P1772">
        <v>1547</v>
      </c>
      <c r="R1772">
        <v>14492</v>
      </c>
      <c r="T1772">
        <v>1666245</v>
      </c>
      <c r="V1772">
        <v>2405854</v>
      </c>
      <c r="X1772">
        <v>2107534</v>
      </c>
      <c r="Z1772">
        <v>298320</v>
      </c>
    </row>
    <row r="1773" spans="2:26" hidden="1" x14ac:dyDescent="0.35">
      <c r="B1773" t="s">
        <v>80</v>
      </c>
      <c r="C1773" t="s">
        <v>81</v>
      </c>
      <c r="D1773" s="1">
        <v>44774</v>
      </c>
      <c r="E1773" t="s">
        <v>32</v>
      </c>
      <c r="F1773" t="s">
        <v>33</v>
      </c>
      <c r="G1773" t="s">
        <v>34</v>
      </c>
      <c r="H1773">
        <v>37294</v>
      </c>
      <c r="J1773">
        <v>0</v>
      </c>
      <c r="L1773">
        <v>37294</v>
      </c>
      <c r="N1773">
        <v>12945</v>
      </c>
      <c r="P1773">
        <v>1547</v>
      </c>
      <c r="R1773">
        <v>14492</v>
      </c>
      <c r="T1773">
        <v>1678168</v>
      </c>
      <c r="V1773">
        <v>2423690</v>
      </c>
      <c r="X1773">
        <v>2122927</v>
      </c>
      <c r="Z1773">
        <v>300763</v>
      </c>
    </row>
    <row r="1774" spans="2:26" hidden="1" x14ac:dyDescent="0.35">
      <c r="B1774" t="s">
        <v>80</v>
      </c>
      <c r="C1774" t="s">
        <v>81</v>
      </c>
      <c r="D1774" s="1">
        <v>44805</v>
      </c>
      <c r="E1774" t="s">
        <v>32</v>
      </c>
      <c r="F1774" t="s">
        <v>35</v>
      </c>
      <c r="G1774" t="s">
        <v>32</v>
      </c>
      <c r="H1774">
        <v>36135</v>
      </c>
      <c r="J1774">
        <v>0</v>
      </c>
      <c r="L1774">
        <v>36135</v>
      </c>
      <c r="N1774">
        <v>11271</v>
      </c>
      <c r="P1774">
        <v>1238</v>
      </c>
      <c r="R1774">
        <v>12509</v>
      </c>
      <c r="T1774">
        <v>1676648</v>
      </c>
      <c r="V1774">
        <v>2420983</v>
      </c>
      <c r="X1774">
        <v>2119711</v>
      </c>
      <c r="Z1774">
        <v>301272</v>
      </c>
    </row>
    <row r="1775" spans="2:26" hidden="1" x14ac:dyDescent="0.35">
      <c r="B1775" t="s">
        <v>80</v>
      </c>
      <c r="C1775" t="s">
        <v>81</v>
      </c>
      <c r="D1775" s="1">
        <v>44805</v>
      </c>
      <c r="E1775" t="s">
        <v>32</v>
      </c>
      <c r="F1775" t="s">
        <v>33</v>
      </c>
      <c r="G1775" t="s">
        <v>34</v>
      </c>
      <c r="H1775">
        <v>36135</v>
      </c>
      <c r="J1775">
        <v>0</v>
      </c>
      <c r="L1775">
        <v>36135</v>
      </c>
      <c r="N1775">
        <v>11271</v>
      </c>
      <c r="P1775">
        <v>1238</v>
      </c>
      <c r="R1775">
        <v>12509</v>
      </c>
      <c r="T1775">
        <v>1687959</v>
      </c>
      <c r="V1775">
        <v>2438113</v>
      </c>
      <c r="X1775">
        <v>2133466</v>
      </c>
      <c r="Z1775">
        <v>304647</v>
      </c>
    </row>
    <row r="1776" spans="2:26" hidden="1" x14ac:dyDescent="0.35">
      <c r="B1776" t="s">
        <v>80</v>
      </c>
      <c r="C1776" t="s">
        <v>81</v>
      </c>
      <c r="D1776" s="1">
        <v>44835</v>
      </c>
      <c r="E1776" t="s">
        <v>32</v>
      </c>
      <c r="F1776" t="s">
        <v>35</v>
      </c>
      <c r="G1776" t="s">
        <v>32</v>
      </c>
      <c r="H1776">
        <v>65401</v>
      </c>
      <c r="J1776">
        <v>0</v>
      </c>
      <c r="L1776">
        <v>65401</v>
      </c>
      <c r="N1776">
        <v>23051</v>
      </c>
      <c r="P1776">
        <v>2889</v>
      </c>
      <c r="R1776">
        <v>25940</v>
      </c>
      <c r="T1776">
        <v>1687057</v>
      </c>
      <c r="V1776">
        <v>2435532</v>
      </c>
      <c r="X1776">
        <v>2129828</v>
      </c>
      <c r="Z1776">
        <v>305704</v>
      </c>
    </row>
    <row r="1777" spans="2:26" hidden="1" x14ac:dyDescent="0.35">
      <c r="B1777" t="s">
        <v>80</v>
      </c>
      <c r="C1777" t="s">
        <v>81</v>
      </c>
      <c r="D1777" s="1">
        <v>44835</v>
      </c>
      <c r="E1777" t="s">
        <v>32</v>
      </c>
      <c r="F1777" t="s">
        <v>33</v>
      </c>
      <c r="G1777" t="s">
        <v>34</v>
      </c>
      <c r="H1777">
        <v>65401</v>
      </c>
      <c r="J1777">
        <v>0</v>
      </c>
      <c r="L1777">
        <v>65401</v>
      </c>
      <c r="N1777">
        <v>23051</v>
      </c>
      <c r="P1777">
        <v>2889</v>
      </c>
      <c r="R1777">
        <v>25940</v>
      </c>
      <c r="T1777">
        <v>1701672</v>
      </c>
      <c r="V1777">
        <v>2456252</v>
      </c>
      <c r="X1777">
        <v>2145421</v>
      </c>
      <c r="Z1777">
        <v>310831</v>
      </c>
    </row>
    <row r="1778" spans="2:26" hidden="1" x14ac:dyDescent="0.35">
      <c r="B1778" t="s">
        <v>80</v>
      </c>
      <c r="C1778" t="s">
        <v>81</v>
      </c>
      <c r="D1778" s="1">
        <v>44866</v>
      </c>
      <c r="E1778" t="s">
        <v>32</v>
      </c>
      <c r="F1778" t="s">
        <v>35</v>
      </c>
      <c r="G1778" t="s">
        <v>32</v>
      </c>
      <c r="H1778">
        <v>49864</v>
      </c>
      <c r="J1778">
        <v>0</v>
      </c>
      <c r="L1778">
        <v>49864</v>
      </c>
      <c r="N1778">
        <v>34159</v>
      </c>
      <c r="P1778">
        <v>5247</v>
      </c>
      <c r="R1778">
        <v>39406</v>
      </c>
      <c r="T1778">
        <v>1700276</v>
      </c>
      <c r="V1778">
        <v>2452649</v>
      </c>
      <c r="X1778">
        <v>2140554</v>
      </c>
      <c r="Z1778">
        <v>312095</v>
      </c>
    </row>
    <row r="1779" spans="2:26" hidden="1" x14ac:dyDescent="0.35">
      <c r="B1779" t="s">
        <v>80</v>
      </c>
      <c r="C1779" t="s">
        <v>81</v>
      </c>
      <c r="D1779" s="1">
        <v>44866</v>
      </c>
      <c r="E1779" t="s">
        <v>32</v>
      </c>
      <c r="F1779" t="s">
        <v>33</v>
      </c>
      <c r="G1779" t="s">
        <v>34</v>
      </c>
      <c r="H1779">
        <v>49864</v>
      </c>
      <c r="J1779">
        <v>0</v>
      </c>
      <c r="L1779">
        <v>49864</v>
      </c>
      <c r="N1779">
        <v>34159</v>
      </c>
      <c r="P1779">
        <v>5247</v>
      </c>
      <c r="R1779">
        <v>39406</v>
      </c>
      <c r="T1779">
        <v>1715848</v>
      </c>
      <c r="V1779">
        <v>2474253</v>
      </c>
      <c r="X1779">
        <v>2156969</v>
      </c>
      <c r="Z1779">
        <v>317284</v>
      </c>
    </row>
    <row r="1780" spans="2:26" hidden="1" x14ac:dyDescent="0.35">
      <c r="B1780" t="s">
        <v>80</v>
      </c>
      <c r="C1780" t="s">
        <v>81</v>
      </c>
      <c r="D1780" s="1">
        <v>44896</v>
      </c>
      <c r="E1780" t="s">
        <v>32</v>
      </c>
      <c r="F1780" t="s">
        <v>35</v>
      </c>
      <c r="G1780" t="s">
        <v>32</v>
      </c>
      <c r="H1780">
        <v>45587</v>
      </c>
      <c r="J1780">
        <v>0</v>
      </c>
      <c r="L1780">
        <v>45587</v>
      </c>
      <c r="N1780">
        <v>29708</v>
      </c>
      <c r="P1780">
        <v>5644</v>
      </c>
      <c r="R1780">
        <v>35352</v>
      </c>
      <c r="T1780">
        <v>1711458</v>
      </c>
      <c r="V1780">
        <v>2464523</v>
      </c>
      <c r="X1780">
        <v>2146825</v>
      </c>
      <c r="Z1780">
        <v>317698</v>
      </c>
    </row>
    <row r="1781" spans="2:26" hidden="1" x14ac:dyDescent="0.35">
      <c r="B1781" t="s">
        <v>80</v>
      </c>
      <c r="C1781" t="s">
        <v>81</v>
      </c>
      <c r="D1781" s="1">
        <v>44896</v>
      </c>
      <c r="E1781" t="s">
        <v>32</v>
      </c>
      <c r="F1781" t="s">
        <v>33</v>
      </c>
      <c r="G1781" t="s">
        <v>34</v>
      </c>
      <c r="H1781">
        <v>45587</v>
      </c>
      <c r="J1781">
        <v>0</v>
      </c>
      <c r="L1781">
        <v>45587</v>
      </c>
      <c r="N1781">
        <v>29708</v>
      </c>
      <c r="P1781">
        <v>5644</v>
      </c>
      <c r="R1781">
        <v>35352</v>
      </c>
      <c r="T1781">
        <v>1726016</v>
      </c>
      <c r="V1781">
        <v>2485394</v>
      </c>
      <c r="X1781">
        <v>2163448</v>
      </c>
      <c r="Z1781">
        <v>321946</v>
      </c>
    </row>
    <row r="1782" spans="2:26" hidden="1" x14ac:dyDescent="0.35">
      <c r="B1782" t="s">
        <v>80</v>
      </c>
      <c r="C1782" t="s">
        <v>81</v>
      </c>
      <c r="D1782" s="1">
        <v>44927</v>
      </c>
      <c r="E1782" t="s">
        <v>32</v>
      </c>
      <c r="F1782" t="s">
        <v>35</v>
      </c>
      <c r="G1782" t="s">
        <v>32</v>
      </c>
      <c r="H1782">
        <v>52570</v>
      </c>
      <c r="J1782">
        <v>0</v>
      </c>
      <c r="L1782">
        <v>52570</v>
      </c>
      <c r="N1782">
        <v>24422</v>
      </c>
      <c r="P1782">
        <v>4817</v>
      </c>
      <c r="R1782">
        <v>29239</v>
      </c>
      <c r="T1782">
        <v>1718397</v>
      </c>
      <c r="V1782">
        <v>2470880</v>
      </c>
      <c r="X1782">
        <v>2148685</v>
      </c>
      <c r="Z1782">
        <v>322195</v>
      </c>
    </row>
    <row r="1783" spans="2:26" hidden="1" x14ac:dyDescent="0.35">
      <c r="B1783" t="s">
        <v>80</v>
      </c>
      <c r="C1783" t="s">
        <v>81</v>
      </c>
      <c r="D1783" s="1">
        <v>44927</v>
      </c>
      <c r="E1783" t="s">
        <v>32</v>
      </c>
      <c r="F1783" t="s">
        <v>33</v>
      </c>
      <c r="G1783" t="s">
        <v>34</v>
      </c>
      <c r="H1783">
        <v>52570</v>
      </c>
      <c r="J1783">
        <v>0</v>
      </c>
      <c r="L1783">
        <v>52570</v>
      </c>
      <c r="N1783">
        <v>24422</v>
      </c>
      <c r="P1783">
        <v>4817</v>
      </c>
      <c r="R1783">
        <v>29239</v>
      </c>
      <c r="T1783">
        <v>1732852</v>
      </c>
      <c r="V1783">
        <v>2491677</v>
      </c>
      <c r="X1783">
        <v>2165047</v>
      </c>
      <c r="Z1783">
        <v>326630</v>
      </c>
    </row>
    <row r="1784" spans="2:26" hidden="1" x14ac:dyDescent="0.35">
      <c r="B1784" t="s">
        <v>80</v>
      </c>
      <c r="C1784" t="s">
        <v>81</v>
      </c>
      <c r="D1784" s="1">
        <v>44958</v>
      </c>
      <c r="E1784" t="s">
        <v>32</v>
      </c>
      <c r="F1784" t="s">
        <v>35</v>
      </c>
      <c r="G1784" t="s">
        <v>32</v>
      </c>
      <c r="H1784">
        <v>44124</v>
      </c>
      <c r="J1784">
        <v>0</v>
      </c>
      <c r="L1784">
        <v>44124</v>
      </c>
      <c r="N1784">
        <v>24819</v>
      </c>
      <c r="P1784">
        <v>4128</v>
      </c>
      <c r="R1784">
        <v>28947</v>
      </c>
      <c r="T1784">
        <v>1728820</v>
      </c>
      <c r="V1784">
        <v>2482833</v>
      </c>
      <c r="X1784">
        <v>2157156</v>
      </c>
      <c r="Z1784">
        <v>325677</v>
      </c>
    </row>
    <row r="1785" spans="2:26" hidden="1" x14ac:dyDescent="0.35">
      <c r="B1785" t="s">
        <v>80</v>
      </c>
      <c r="C1785" t="s">
        <v>81</v>
      </c>
      <c r="D1785" s="1">
        <v>44958</v>
      </c>
      <c r="E1785" t="s">
        <v>32</v>
      </c>
      <c r="F1785" t="s">
        <v>33</v>
      </c>
      <c r="G1785" t="s">
        <v>34</v>
      </c>
      <c r="H1785">
        <v>44124</v>
      </c>
      <c r="J1785">
        <v>0</v>
      </c>
      <c r="L1785">
        <v>44124</v>
      </c>
      <c r="N1785">
        <v>24819</v>
      </c>
      <c r="P1785">
        <v>4128</v>
      </c>
      <c r="R1785">
        <v>28947</v>
      </c>
      <c r="T1785">
        <v>1741609</v>
      </c>
      <c r="V1785">
        <v>2502475</v>
      </c>
      <c r="X1785">
        <v>2172818</v>
      </c>
      <c r="Z1785">
        <v>329657</v>
      </c>
    </row>
    <row r="1786" spans="2:26" hidden="1" x14ac:dyDescent="0.35">
      <c r="B1786" t="s">
        <v>80</v>
      </c>
      <c r="C1786" t="s">
        <v>81</v>
      </c>
      <c r="D1786" s="1">
        <v>44986</v>
      </c>
      <c r="E1786" t="s">
        <v>32</v>
      </c>
      <c r="F1786" t="s">
        <v>35</v>
      </c>
      <c r="G1786" t="s">
        <v>32</v>
      </c>
      <c r="H1786">
        <v>49905</v>
      </c>
      <c r="J1786">
        <v>0</v>
      </c>
      <c r="L1786">
        <v>49905</v>
      </c>
      <c r="N1786">
        <v>26639</v>
      </c>
      <c r="P1786">
        <v>3716</v>
      </c>
      <c r="R1786">
        <v>30355</v>
      </c>
      <c r="T1786">
        <v>1736978</v>
      </c>
      <c r="V1786">
        <v>2493648</v>
      </c>
      <c r="X1786">
        <v>2167942</v>
      </c>
      <c r="Z1786">
        <v>325706</v>
      </c>
    </row>
    <row r="1787" spans="2:26" hidden="1" x14ac:dyDescent="0.35">
      <c r="B1787" t="s">
        <v>80</v>
      </c>
      <c r="C1787" t="s">
        <v>81</v>
      </c>
      <c r="D1787" s="1">
        <v>44986</v>
      </c>
      <c r="E1787" t="s">
        <v>32</v>
      </c>
      <c r="F1787" t="s">
        <v>33</v>
      </c>
      <c r="G1787" t="s">
        <v>34</v>
      </c>
      <c r="H1787">
        <v>49905</v>
      </c>
      <c r="J1787">
        <v>0</v>
      </c>
      <c r="L1787">
        <v>49905</v>
      </c>
      <c r="N1787">
        <v>26639</v>
      </c>
      <c r="P1787">
        <v>3716</v>
      </c>
      <c r="R1787">
        <v>30355</v>
      </c>
      <c r="T1787">
        <v>1748888</v>
      </c>
      <c r="V1787">
        <v>2511599</v>
      </c>
      <c r="X1787">
        <v>2183410</v>
      </c>
      <c r="Z1787">
        <v>328189</v>
      </c>
    </row>
    <row r="1788" spans="2:26" hidden="1" x14ac:dyDescent="0.35">
      <c r="B1788" t="s">
        <v>80</v>
      </c>
      <c r="C1788" t="s">
        <v>81</v>
      </c>
      <c r="D1788" s="1">
        <v>45017</v>
      </c>
      <c r="E1788" t="s">
        <v>32</v>
      </c>
      <c r="F1788" t="s">
        <v>35</v>
      </c>
      <c r="G1788" t="s">
        <v>32</v>
      </c>
      <c r="H1788">
        <v>47633</v>
      </c>
      <c r="J1788">
        <v>0</v>
      </c>
      <c r="L1788">
        <v>47633</v>
      </c>
      <c r="N1788">
        <v>24605</v>
      </c>
      <c r="P1788">
        <v>2925</v>
      </c>
      <c r="R1788">
        <v>27530</v>
      </c>
      <c r="T1788">
        <v>1737409</v>
      </c>
      <c r="V1788">
        <v>2494729</v>
      </c>
      <c r="X1788">
        <v>2186027</v>
      </c>
      <c r="Z1788">
        <v>308702</v>
      </c>
    </row>
    <row r="1789" spans="2:26" hidden="1" x14ac:dyDescent="0.35">
      <c r="B1789" t="s">
        <v>80</v>
      </c>
      <c r="C1789" t="s">
        <v>81</v>
      </c>
      <c r="D1789" s="1">
        <v>45017</v>
      </c>
      <c r="E1789" t="s">
        <v>32</v>
      </c>
      <c r="F1789" t="s">
        <v>33</v>
      </c>
      <c r="G1789" t="s">
        <v>34</v>
      </c>
      <c r="H1789">
        <v>47633</v>
      </c>
      <c r="J1789">
        <v>0</v>
      </c>
      <c r="L1789">
        <v>47633</v>
      </c>
      <c r="N1789">
        <v>24605</v>
      </c>
      <c r="P1789">
        <v>2925</v>
      </c>
      <c r="R1789">
        <v>27530</v>
      </c>
      <c r="T1789">
        <v>1756619</v>
      </c>
      <c r="V1789">
        <v>2542085</v>
      </c>
      <c r="X1789">
        <v>2228997</v>
      </c>
      <c r="Z1789">
        <v>313088</v>
      </c>
    </row>
    <row r="1790" spans="2:26" hidden="1" x14ac:dyDescent="0.35">
      <c r="B1790" t="s">
        <v>80</v>
      </c>
      <c r="C1790" t="s">
        <v>81</v>
      </c>
      <c r="D1790" s="1">
        <v>45047</v>
      </c>
      <c r="E1790" t="s">
        <v>32</v>
      </c>
      <c r="F1790" t="s">
        <v>35</v>
      </c>
      <c r="G1790" t="s">
        <v>32</v>
      </c>
      <c r="H1790">
        <v>53684</v>
      </c>
      <c r="J1790">
        <v>0</v>
      </c>
      <c r="L1790">
        <v>53684</v>
      </c>
      <c r="N1790">
        <v>28905</v>
      </c>
      <c r="P1790">
        <v>3731</v>
      </c>
      <c r="R1790">
        <v>32636</v>
      </c>
      <c r="T1790">
        <v>1751513</v>
      </c>
      <c r="V1790">
        <v>2532570</v>
      </c>
      <c r="X1790">
        <v>2220854</v>
      </c>
      <c r="Z1790">
        <v>311716</v>
      </c>
    </row>
    <row r="1791" spans="2:26" hidden="1" x14ac:dyDescent="0.35">
      <c r="B1791" t="s">
        <v>80</v>
      </c>
      <c r="C1791" t="s">
        <v>81</v>
      </c>
      <c r="D1791" s="1">
        <v>45047</v>
      </c>
      <c r="E1791" t="s">
        <v>32</v>
      </c>
      <c r="F1791" t="s">
        <v>33</v>
      </c>
      <c r="G1791" t="s">
        <v>34</v>
      </c>
      <c r="H1791">
        <v>53684</v>
      </c>
      <c r="J1791">
        <v>0</v>
      </c>
      <c r="L1791">
        <v>53684</v>
      </c>
      <c r="N1791">
        <v>28905</v>
      </c>
      <c r="P1791">
        <v>3731</v>
      </c>
      <c r="R1791">
        <v>32636</v>
      </c>
      <c r="T1791">
        <v>1765376</v>
      </c>
      <c r="V1791">
        <v>2552798</v>
      </c>
      <c r="X1791">
        <v>2236476</v>
      </c>
      <c r="Z1791">
        <v>316322</v>
      </c>
    </row>
    <row r="1792" spans="2:26" hidden="1" x14ac:dyDescent="0.35">
      <c r="B1792" t="s">
        <v>80</v>
      </c>
      <c r="C1792" t="s">
        <v>81</v>
      </c>
      <c r="D1792" s="1">
        <v>45078</v>
      </c>
      <c r="E1792" t="s">
        <v>32</v>
      </c>
      <c r="F1792" t="s">
        <v>35</v>
      </c>
      <c r="G1792" t="s">
        <v>32</v>
      </c>
      <c r="H1792">
        <v>51665</v>
      </c>
      <c r="J1792">
        <v>0</v>
      </c>
      <c r="L1792">
        <v>51665</v>
      </c>
      <c r="N1792">
        <v>27301</v>
      </c>
      <c r="P1792">
        <v>3685</v>
      </c>
      <c r="R1792">
        <v>30986</v>
      </c>
      <c r="T1792">
        <v>1749693</v>
      </c>
      <c r="V1792">
        <v>2525762</v>
      </c>
      <c r="X1792">
        <v>2211145</v>
      </c>
      <c r="Z1792">
        <v>314617</v>
      </c>
    </row>
    <row r="1793" spans="2:26" hidden="1" x14ac:dyDescent="0.35">
      <c r="B1793" t="s">
        <v>80</v>
      </c>
      <c r="C1793" t="s">
        <v>81</v>
      </c>
      <c r="D1793" s="1">
        <v>45078</v>
      </c>
      <c r="E1793" t="s">
        <v>32</v>
      </c>
      <c r="F1793" t="s">
        <v>33</v>
      </c>
      <c r="G1793" t="s">
        <v>34</v>
      </c>
      <c r="H1793">
        <v>51665</v>
      </c>
      <c r="J1793">
        <v>0</v>
      </c>
      <c r="L1793">
        <v>51665</v>
      </c>
      <c r="N1793">
        <v>27301</v>
      </c>
      <c r="P1793">
        <v>3685</v>
      </c>
      <c r="R1793">
        <v>30986</v>
      </c>
      <c r="T1793">
        <v>1766049</v>
      </c>
      <c r="V1793">
        <v>2548372</v>
      </c>
      <c r="X1793">
        <v>2227392</v>
      </c>
      <c r="Z1793">
        <v>320980</v>
      </c>
    </row>
    <row r="1794" spans="2:26" hidden="1" x14ac:dyDescent="0.35">
      <c r="B1794" t="s">
        <v>80</v>
      </c>
      <c r="C1794" t="s">
        <v>81</v>
      </c>
      <c r="D1794" s="1">
        <v>45108</v>
      </c>
      <c r="E1794" t="s">
        <v>32</v>
      </c>
      <c r="F1794" t="s">
        <v>35</v>
      </c>
      <c r="G1794" t="s">
        <v>32</v>
      </c>
      <c r="H1794">
        <v>57666</v>
      </c>
      <c r="J1794">
        <v>0</v>
      </c>
      <c r="L1794">
        <v>57666</v>
      </c>
      <c r="N1794">
        <v>28323</v>
      </c>
      <c r="P1794">
        <v>4068</v>
      </c>
      <c r="R1794">
        <v>32391</v>
      </c>
      <c r="T1794">
        <v>1744813</v>
      </c>
      <c r="V1794">
        <v>2511096</v>
      </c>
      <c r="X1794">
        <v>2190655</v>
      </c>
      <c r="Z1794">
        <v>320441</v>
      </c>
    </row>
    <row r="1795" spans="2:26" hidden="1" x14ac:dyDescent="0.35">
      <c r="B1795" t="s">
        <v>80</v>
      </c>
      <c r="C1795" t="s">
        <v>81</v>
      </c>
      <c r="D1795" s="1">
        <v>45108</v>
      </c>
      <c r="E1795" t="s">
        <v>32</v>
      </c>
      <c r="F1795" t="s">
        <v>33</v>
      </c>
      <c r="G1795" t="s">
        <v>34</v>
      </c>
      <c r="H1795">
        <v>57666</v>
      </c>
      <c r="J1795">
        <v>0</v>
      </c>
      <c r="L1795">
        <v>57666</v>
      </c>
      <c r="N1795">
        <v>28323</v>
      </c>
      <c r="P1795">
        <v>4068</v>
      </c>
      <c r="R1795">
        <v>32391</v>
      </c>
      <c r="T1795">
        <v>1765497</v>
      </c>
      <c r="V1795">
        <v>2539809</v>
      </c>
      <c r="X1795">
        <v>2210943</v>
      </c>
      <c r="Z1795">
        <v>328866</v>
      </c>
    </row>
    <row r="1796" spans="2:26" hidden="1" x14ac:dyDescent="0.35">
      <c r="B1796" t="s">
        <v>80</v>
      </c>
      <c r="C1796" t="s">
        <v>81</v>
      </c>
      <c r="D1796" s="1">
        <v>45139</v>
      </c>
      <c r="E1796" t="s">
        <v>32</v>
      </c>
      <c r="F1796" t="s">
        <v>35</v>
      </c>
      <c r="G1796" t="s">
        <v>32</v>
      </c>
      <c r="H1796">
        <v>69678</v>
      </c>
      <c r="J1796">
        <v>0</v>
      </c>
      <c r="L1796">
        <v>69678</v>
      </c>
      <c r="N1796">
        <v>36295</v>
      </c>
      <c r="P1796">
        <v>5623</v>
      </c>
      <c r="R1796">
        <v>41918</v>
      </c>
      <c r="T1796">
        <v>1625705</v>
      </c>
      <c r="V1796">
        <v>2366563</v>
      </c>
      <c r="X1796">
        <v>2062152</v>
      </c>
      <c r="Z1796">
        <v>304411</v>
      </c>
    </row>
    <row r="1797" spans="2:26" hidden="1" x14ac:dyDescent="0.35">
      <c r="B1797" t="s">
        <v>80</v>
      </c>
      <c r="C1797" t="s">
        <v>81</v>
      </c>
      <c r="D1797" s="1">
        <v>45139</v>
      </c>
      <c r="E1797" t="s">
        <v>32</v>
      </c>
      <c r="F1797" t="s">
        <v>33</v>
      </c>
      <c r="G1797" t="s">
        <v>34</v>
      </c>
      <c r="H1797">
        <v>69678</v>
      </c>
      <c r="J1797">
        <v>0</v>
      </c>
      <c r="L1797">
        <v>69678</v>
      </c>
      <c r="N1797">
        <v>36295</v>
      </c>
      <c r="P1797">
        <v>5623</v>
      </c>
      <c r="R1797">
        <v>41918</v>
      </c>
      <c r="T1797">
        <v>1657352</v>
      </c>
      <c r="V1797">
        <v>2408413</v>
      </c>
      <c r="X1797">
        <v>2095223</v>
      </c>
      <c r="Z1797">
        <v>313190</v>
      </c>
    </row>
    <row r="1798" spans="2:26" hidden="1" x14ac:dyDescent="0.35">
      <c r="B1798" t="s">
        <v>80</v>
      </c>
      <c r="C1798" t="s">
        <v>81</v>
      </c>
      <c r="D1798" s="1">
        <v>45170</v>
      </c>
      <c r="E1798" t="s">
        <v>32</v>
      </c>
      <c r="F1798" t="s">
        <v>35</v>
      </c>
      <c r="G1798" t="s">
        <v>32</v>
      </c>
      <c r="H1798">
        <v>54017</v>
      </c>
      <c r="J1798">
        <v>0</v>
      </c>
      <c r="L1798">
        <v>54017</v>
      </c>
      <c r="N1798">
        <v>27180</v>
      </c>
      <c r="P1798">
        <v>4898</v>
      </c>
      <c r="R1798">
        <v>32078</v>
      </c>
      <c r="T1798">
        <v>1587898</v>
      </c>
      <c r="V1798">
        <v>2309061</v>
      </c>
      <c r="X1798">
        <v>2009552</v>
      </c>
      <c r="Z1798">
        <v>299509</v>
      </c>
    </row>
    <row r="1799" spans="2:26" hidden="1" x14ac:dyDescent="0.35">
      <c r="B1799" t="s">
        <v>80</v>
      </c>
      <c r="C1799" t="s">
        <v>81</v>
      </c>
      <c r="D1799" s="1">
        <v>45170</v>
      </c>
      <c r="E1799" t="s">
        <v>32</v>
      </c>
      <c r="F1799" t="s">
        <v>33</v>
      </c>
      <c r="G1799" t="s">
        <v>34</v>
      </c>
      <c r="H1799">
        <v>54017</v>
      </c>
      <c r="J1799">
        <v>0</v>
      </c>
      <c r="L1799">
        <v>54017</v>
      </c>
      <c r="N1799">
        <v>27180</v>
      </c>
      <c r="P1799">
        <v>4898</v>
      </c>
      <c r="R1799">
        <v>32078</v>
      </c>
      <c r="T1799">
        <v>1616318</v>
      </c>
      <c r="V1799">
        <v>2345972</v>
      </c>
      <c r="X1799">
        <v>2035337</v>
      </c>
      <c r="Z1799">
        <v>310635</v>
      </c>
    </row>
    <row r="1800" spans="2:26" hidden="1" x14ac:dyDescent="0.35">
      <c r="B1800" t="s">
        <v>80</v>
      </c>
      <c r="C1800" t="s">
        <v>81</v>
      </c>
      <c r="D1800" s="1">
        <v>45200</v>
      </c>
      <c r="E1800" t="s">
        <v>32</v>
      </c>
      <c r="F1800" t="s">
        <v>35</v>
      </c>
      <c r="G1800" t="s">
        <v>32</v>
      </c>
      <c r="H1800">
        <v>54130</v>
      </c>
      <c r="J1800">
        <v>0</v>
      </c>
      <c r="L1800">
        <v>54130</v>
      </c>
      <c r="N1800">
        <v>26319</v>
      </c>
      <c r="P1800">
        <v>5011</v>
      </c>
      <c r="R1800">
        <v>31330</v>
      </c>
      <c r="T1800">
        <v>1586420</v>
      </c>
      <c r="V1800">
        <v>2297930</v>
      </c>
      <c r="X1800">
        <v>1989552</v>
      </c>
      <c r="Z1800">
        <v>308378</v>
      </c>
    </row>
    <row r="1801" spans="2:26" hidden="1" x14ac:dyDescent="0.35">
      <c r="B1801" t="s">
        <v>80</v>
      </c>
      <c r="C1801" t="s">
        <v>81</v>
      </c>
      <c r="D1801" s="1">
        <v>45200</v>
      </c>
      <c r="E1801" t="s">
        <v>32</v>
      </c>
      <c r="F1801" t="s">
        <v>33</v>
      </c>
      <c r="G1801" t="s">
        <v>34</v>
      </c>
      <c r="H1801">
        <v>54130</v>
      </c>
      <c r="J1801">
        <v>0</v>
      </c>
      <c r="L1801">
        <v>54130</v>
      </c>
      <c r="N1801">
        <v>26319</v>
      </c>
      <c r="P1801">
        <v>5011</v>
      </c>
      <c r="R1801">
        <v>31330</v>
      </c>
      <c r="T1801">
        <v>1610915</v>
      </c>
      <c r="V1801">
        <v>2330313</v>
      </c>
      <c r="X1801">
        <v>2013664</v>
      </c>
      <c r="Z1801">
        <v>316649</v>
      </c>
    </row>
    <row r="1802" spans="2:26" hidden="1" x14ac:dyDescent="0.35">
      <c r="B1802" t="s">
        <v>80</v>
      </c>
      <c r="C1802" t="s">
        <v>81</v>
      </c>
      <c r="D1802" s="1">
        <v>45231</v>
      </c>
      <c r="E1802" t="s">
        <v>32</v>
      </c>
      <c r="F1802" t="s">
        <v>35</v>
      </c>
      <c r="G1802" t="s">
        <v>32</v>
      </c>
      <c r="H1802">
        <v>52900</v>
      </c>
      <c r="J1802">
        <v>0</v>
      </c>
      <c r="L1802">
        <v>52900</v>
      </c>
      <c r="N1802">
        <v>24922</v>
      </c>
      <c r="P1802">
        <v>4556</v>
      </c>
      <c r="R1802">
        <v>29478</v>
      </c>
      <c r="T1802">
        <v>1508943</v>
      </c>
      <c r="V1802">
        <v>2192005</v>
      </c>
      <c r="X1802">
        <v>1897090</v>
      </c>
      <c r="Z1802">
        <v>294915</v>
      </c>
    </row>
    <row r="1803" spans="2:26" hidden="1" x14ac:dyDescent="0.35">
      <c r="B1803" t="s">
        <v>80</v>
      </c>
      <c r="C1803" t="s">
        <v>81</v>
      </c>
      <c r="D1803" s="1">
        <v>45231</v>
      </c>
      <c r="E1803" t="s">
        <v>32</v>
      </c>
      <c r="F1803" t="s">
        <v>33</v>
      </c>
      <c r="G1803" t="s">
        <v>34</v>
      </c>
      <c r="H1803">
        <v>52900</v>
      </c>
      <c r="J1803">
        <v>0</v>
      </c>
      <c r="L1803">
        <v>52900</v>
      </c>
      <c r="N1803">
        <v>24922</v>
      </c>
      <c r="P1803">
        <v>4556</v>
      </c>
      <c r="R1803">
        <v>29478</v>
      </c>
      <c r="T1803">
        <v>1532399</v>
      </c>
      <c r="V1803">
        <v>2223045</v>
      </c>
      <c r="X1803">
        <v>1920824</v>
      </c>
      <c r="Z1803">
        <v>302221</v>
      </c>
    </row>
    <row r="1804" spans="2:26" hidden="1" x14ac:dyDescent="0.35">
      <c r="B1804" t="s">
        <v>80</v>
      </c>
      <c r="C1804" t="s">
        <v>81</v>
      </c>
      <c r="D1804" s="1">
        <v>45261</v>
      </c>
      <c r="E1804" t="s">
        <v>32</v>
      </c>
      <c r="F1804" t="s">
        <v>35</v>
      </c>
      <c r="G1804" t="s">
        <v>32</v>
      </c>
      <c r="H1804">
        <v>47366</v>
      </c>
      <c r="J1804">
        <v>0</v>
      </c>
      <c r="L1804">
        <v>47366</v>
      </c>
      <c r="N1804">
        <v>26080</v>
      </c>
      <c r="P1804">
        <v>4731</v>
      </c>
      <c r="R1804">
        <v>30811</v>
      </c>
      <c r="T1804">
        <v>1465303</v>
      </c>
      <c r="V1804">
        <v>2115193</v>
      </c>
      <c r="X1804">
        <v>1817993</v>
      </c>
      <c r="Z1804">
        <v>297200</v>
      </c>
    </row>
    <row r="1805" spans="2:26" hidden="1" x14ac:dyDescent="0.35">
      <c r="B1805" t="s">
        <v>80</v>
      </c>
      <c r="C1805" t="s">
        <v>81</v>
      </c>
      <c r="D1805" s="1">
        <v>45261</v>
      </c>
      <c r="E1805" t="s">
        <v>32</v>
      </c>
      <c r="F1805" t="s">
        <v>33</v>
      </c>
      <c r="G1805" t="s">
        <v>34</v>
      </c>
      <c r="H1805">
        <v>47366</v>
      </c>
      <c r="J1805">
        <v>0</v>
      </c>
      <c r="L1805">
        <v>47366</v>
      </c>
      <c r="N1805">
        <v>26080</v>
      </c>
      <c r="P1805">
        <v>4731</v>
      </c>
      <c r="R1805">
        <v>30811</v>
      </c>
      <c r="T1805">
        <v>1491866</v>
      </c>
      <c r="V1805">
        <v>2151282</v>
      </c>
      <c r="X1805">
        <v>1846767</v>
      </c>
      <c r="Z1805">
        <v>304515</v>
      </c>
    </row>
    <row r="1806" spans="2:26" hidden="1" x14ac:dyDescent="0.35">
      <c r="B1806" t="s">
        <v>80</v>
      </c>
      <c r="C1806" t="s">
        <v>81</v>
      </c>
      <c r="D1806" s="1">
        <v>45292</v>
      </c>
      <c r="E1806" t="s">
        <v>32</v>
      </c>
      <c r="F1806" t="s">
        <v>35</v>
      </c>
      <c r="G1806" t="s">
        <v>32</v>
      </c>
      <c r="H1806">
        <v>65026</v>
      </c>
      <c r="J1806">
        <v>0</v>
      </c>
      <c r="L1806">
        <v>65026</v>
      </c>
      <c r="N1806">
        <v>27854</v>
      </c>
      <c r="P1806">
        <v>4715</v>
      </c>
      <c r="R1806">
        <v>32569</v>
      </c>
      <c r="T1806">
        <v>1442848</v>
      </c>
      <c r="V1806">
        <v>2081407</v>
      </c>
      <c r="X1806">
        <v>1790170</v>
      </c>
      <c r="Z1806">
        <v>291237</v>
      </c>
    </row>
    <row r="1807" spans="2:26" hidden="1" x14ac:dyDescent="0.35">
      <c r="B1807" t="s">
        <v>80</v>
      </c>
      <c r="C1807" t="s">
        <v>81</v>
      </c>
      <c r="D1807" s="1">
        <v>45292</v>
      </c>
      <c r="E1807" t="s">
        <v>32</v>
      </c>
      <c r="F1807" t="s">
        <v>33</v>
      </c>
      <c r="G1807" t="s">
        <v>34</v>
      </c>
      <c r="H1807">
        <v>65026</v>
      </c>
      <c r="J1807">
        <v>0</v>
      </c>
      <c r="L1807">
        <v>65026</v>
      </c>
      <c r="N1807">
        <v>27854</v>
      </c>
      <c r="P1807">
        <v>4715</v>
      </c>
      <c r="R1807">
        <v>32569</v>
      </c>
      <c r="T1807">
        <v>1471075</v>
      </c>
      <c r="V1807">
        <v>2120803</v>
      </c>
      <c r="X1807">
        <v>1821831</v>
      </c>
      <c r="Z1807">
        <v>298972</v>
      </c>
    </row>
    <row r="1808" spans="2:26" hidden="1" x14ac:dyDescent="0.35">
      <c r="B1808" t="s">
        <v>80</v>
      </c>
      <c r="C1808" t="s">
        <v>81</v>
      </c>
      <c r="D1808" s="1">
        <v>45323</v>
      </c>
      <c r="E1808" t="s">
        <v>32</v>
      </c>
      <c r="F1808" t="s">
        <v>35</v>
      </c>
      <c r="G1808" t="s">
        <v>32</v>
      </c>
      <c r="H1808">
        <v>59145</v>
      </c>
      <c r="J1808">
        <v>0</v>
      </c>
      <c r="L1808">
        <v>59145</v>
      </c>
      <c r="N1808">
        <v>27893</v>
      </c>
      <c r="P1808">
        <v>4801</v>
      </c>
      <c r="R1808">
        <v>32694</v>
      </c>
      <c r="T1808">
        <v>1422764</v>
      </c>
      <c r="V1808">
        <v>2049848</v>
      </c>
      <c r="X1808">
        <v>1766026</v>
      </c>
      <c r="Z1808">
        <v>283822</v>
      </c>
    </row>
    <row r="1809" spans="2:26" hidden="1" x14ac:dyDescent="0.35">
      <c r="B1809" t="s">
        <v>80</v>
      </c>
      <c r="C1809" t="s">
        <v>81</v>
      </c>
      <c r="D1809" s="1">
        <v>45323</v>
      </c>
      <c r="E1809" t="s">
        <v>32</v>
      </c>
      <c r="F1809" t="s">
        <v>33</v>
      </c>
      <c r="G1809" t="s">
        <v>34</v>
      </c>
      <c r="H1809">
        <v>59145</v>
      </c>
      <c r="J1809">
        <v>0</v>
      </c>
      <c r="L1809">
        <v>59145</v>
      </c>
      <c r="N1809">
        <v>27893</v>
      </c>
      <c r="P1809">
        <v>4801</v>
      </c>
      <c r="R1809">
        <v>32694</v>
      </c>
      <c r="T1809">
        <v>1442580</v>
      </c>
      <c r="V1809">
        <v>2079149</v>
      </c>
      <c r="X1809">
        <v>1794351</v>
      </c>
      <c r="Z1809">
        <v>284798</v>
      </c>
    </row>
    <row r="1810" spans="2:26" hidden="1" x14ac:dyDescent="0.35">
      <c r="B1810" t="s">
        <v>80</v>
      </c>
      <c r="C1810" t="s">
        <v>81</v>
      </c>
      <c r="D1810" s="1">
        <v>45352</v>
      </c>
      <c r="E1810" t="s">
        <v>32</v>
      </c>
      <c r="F1810" t="s">
        <v>35</v>
      </c>
      <c r="G1810" t="s">
        <v>32</v>
      </c>
      <c r="H1810">
        <v>51836</v>
      </c>
      <c r="J1810">
        <v>0</v>
      </c>
      <c r="L1810">
        <v>51836</v>
      </c>
      <c r="N1810">
        <v>25805</v>
      </c>
      <c r="P1810">
        <v>4245</v>
      </c>
      <c r="R1810">
        <v>30050</v>
      </c>
      <c r="T1810">
        <v>1405043</v>
      </c>
      <c r="V1810">
        <v>2014446</v>
      </c>
      <c r="X1810">
        <v>1736785</v>
      </c>
      <c r="Z1810">
        <v>277661</v>
      </c>
    </row>
    <row r="1811" spans="2:26" hidden="1" x14ac:dyDescent="0.35">
      <c r="B1811" t="s">
        <v>82</v>
      </c>
      <c r="C1811" t="s">
        <v>83</v>
      </c>
      <c r="D1811" s="1">
        <v>41518</v>
      </c>
      <c r="E1811" t="s">
        <v>34</v>
      </c>
      <c r="F1811" t="s">
        <v>33</v>
      </c>
      <c r="G1811" t="s">
        <v>34</v>
      </c>
      <c r="V1811">
        <v>288357</v>
      </c>
    </row>
    <row r="1812" spans="2:26" hidden="1" x14ac:dyDescent="0.35">
      <c r="B1812" t="s">
        <v>82</v>
      </c>
      <c r="C1812" t="s">
        <v>83</v>
      </c>
      <c r="D1812" s="1">
        <v>42887</v>
      </c>
      <c r="E1812" t="s">
        <v>34</v>
      </c>
      <c r="F1812" t="s">
        <v>35</v>
      </c>
      <c r="G1812" t="s">
        <v>32</v>
      </c>
      <c r="H1812">
        <v>4786</v>
      </c>
      <c r="J1812">
        <v>0</v>
      </c>
      <c r="L1812">
        <v>4786</v>
      </c>
      <c r="N1812">
        <v>7923</v>
      </c>
      <c r="P1812">
        <v>383</v>
      </c>
      <c r="R1812">
        <v>8306</v>
      </c>
      <c r="T1812">
        <v>145389</v>
      </c>
      <c r="V1812">
        <v>347998</v>
      </c>
      <c r="X1812">
        <v>324213</v>
      </c>
      <c r="Z1812">
        <v>23785</v>
      </c>
    </row>
    <row r="1813" spans="2:26" hidden="1" x14ac:dyDescent="0.35">
      <c r="B1813" t="s">
        <v>82</v>
      </c>
      <c r="C1813" t="s">
        <v>83</v>
      </c>
      <c r="D1813" s="1">
        <v>42887</v>
      </c>
      <c r="E1813" t="s">
        <v>34</v>
      </c>
      <c r="F1813" t="s">
        <v>33</v>
      </c>
      <c r="G1813" t="s">
        <v>34</v>
      </c>
      <c r="H1813">
        <v>4786</v>
      </c>
      <c r="J1813">
        <v>0</v>
      </c>
      <c r="L1813">
        <v>4786</v>
      </c>
      <c r="N1813">
        <v>7923</v>
      </c>
      <c r="P1813">
        <v>383</v>
      </c>
      <c r="R1813">
        <v>8306</v>
      </c>
      <c r="T1813">
        <v>145515</v>
      </c>
      <c r="V1813">
        <v>348125</v>
      </c>
      <c r="X1813">
        <v>324337</v>
      </c>
      <c r="Z1813">
        <v>23788</v>
      </c>
    </row>
    <row r="1814" spans="2:26" hidden="1" x14ac:dyDescent="0.35">
      <c r="B1814" t="s">
        <v>82</v>
      </c>
      <c r="C1814" t="s">
        <v>83</v>
      </c>
      <c r="D1814" s="1">
        <v>42917</v>
      </c>
      <c r="E1814" t="s">
        <v>34</v>
      </c>
      <c r="F1814" t="s">
        <v>35</v>
      </c>
      <c r="G1814" t="s">
        <v>32</v>
      </c>
      <c r="H1814">
        <v>4649</v>
      </c>
      <c r="J1814">
        <v>0</v>
      </c>
      <c r="L1814">
        <v>4649</v>
      </c>
      <c r="N1814">
        <v>7445</v>
      </c>
      <c r="P1814">
        <v>403</v>
      </c>
      <c r="R1814">
        <v>7848</v>
      </c>
      <c r="T1814">
        <v>144691</v>
      </c>
      <c r="V1814">
        <v>346198</v>
      </c>
      <c r="X1814">
        <v>322319</v>
      </c>
      <c r="Z1814">
        <v>23879</v>
      </c>
    </row>
    <row r="1815" spans="2:26" hidden="1" x14ac:dyDescent="0.35">
      <c r="B1815" t="s">
        <v>82</v>
      </c>
      <c r="C1815" t="s">
        <v>83</v>
      </c>
      <c r="D1815" s="1">
        <v>42917</v>
      </c>
      <c r="E1815" t="s">
        <v>34</v>
      </c>
      <c r="F1815" t="s">
        <v>33</v>
      </c>
      <c r="G1815" t="s">
        <v>34</v>
      </c>
      <c r="H1815">
        <v>4649</v>
      </c>
      <c r="J1815">
        <v>0</v>
      </c>
      <c r="L1815">
        <v>4649</v>
      </c>
      <c r="N1815">
        <v>7445</v>
      </c>
      <c r="P1815">
        <v>403</v>
      </c>
      <c r="R1815">
        <v>7848</v>
      </c>
      <c r="T1815">
        <v>144928</v>
      </c>
      <c r="V1815">
        <v>346435</v>
      </c>
      <c r="X1815">
        <v>322552</v>
      </c>
      <c r="Z1815">
        <v>23883</v>
      </c>
    </row>
    <row r="1816" spans="2:26" hidden="1" x14ac:dyDescent="0.35">
      <c r="B1816" t="s">
        <v>82</v>
      </c>
      <c r="C1816" t="s">
        <v>83</v>
      </c>
      <c r="D1816" s="1">
        <v>42948</v>
      </c>
      <c r="E1816" t="s">
        <v>34</v>
      </c>
      <c r="F1816" t="s">
        <v>35</v>
      </c>
      <c r="G1816" t="s">
        <v>32</v>
      </c>
      <c r="H1816">
        <v>5157</v>
      </c>
      <c r="J1816">
        <v>0</v>
      </c>
      <c r="L1816">
        <v>5157</v>
      </c>
      <c r="N1816">
        <v>8302</v>
      </c>
      <c r="P1816">
        <v>470</v>
      </c>
      <c r="R1816">
        <v>8772</v>
      </c>
      <c r="T1816">
        <v>144081</v>
      </c>
      <c r="V1816">
        <v>346340</v>
      </c>
      <c r="X1816">
        <v>322389</v>
      </c>
      <c r="Z1816">
        <v>23951</v>
      </c>
    </row>
    <row r="1817" spans="2:26" hidden="1" x14ac:dyDescent="0.35">
      <c r="B1817" t="s">
        <v>82</v>
      </c>
      <c r="C1817" t="s">
        <v>83</v>
      </c>
      <c r="D1817" s="1">
        <v>42948</v>
      </c>
      <c r="E1817" t="s">
        <v>34</v>
      </c>
      <c r="F1817" t="s">
        <v>33</v>
      </c>
      <c r="G1817" t="s">
        <v>34</v>
      </c>
      <c r="H1817">
        <v>5157</v>
      </c>
      <c r="J1817">
        <v>0</v>
      </c>
      <c r="L1817">
        <v>5157</v>
      </c>
      <c r="N1817">
        <v>8302</v>
      </c>
      <c r="P1817">
        <v>470</v>
      </c>
      <c r="R1817">
        <v>8772</v>
      </c>
      <c r="T1817">
        <v>144241</v>
      </c>
      <c r="V1817">
        <v>346500</v>
      </c>
      <c r="X1817">
        <v>322546</v>
      </c>
      <c r="Z1817">
        <v>23954</v>
      </c>
    </row>
    <row r="1818" spans="2:26" hidden="1" x14ac:dyDescent="0.35">
      <c r="B1818" t="s">
        <v>82</v>
      </c>
      <c r="C1818" t="s">
        <v>83</v>
      </c>
      <c r="D1818" s="1">
        <v>42979</v>
      </c>
      <c r="E1818" t="s">
        <v>34</v>
      </c>
      <c r="F1818" t="s">
        <v>35</v>
      </c>
      <c r="G1818" t="s">
        <v>32</v>
      </c>
      <c r="H1818">
        <v>4227</v>
      </c>
      <c r="J1818">
        <v>0</v>
      </c>
      <c r="L1818">
        <v>4227</v>
      </c>
      <c r="N1818">
        <v>7228</v>
      </c>
      <c r="P1818">
        <v>376</v>
      </c>
      <c r="R1818">
        <v>7604</v>
      </c>
      <c r="T1818">
        <v>143374</v>
      </c>
      <c r="V1818">
        <v>343675</v>
      </c>
      <c r="X1818">
        <v>319673</v>
      </c>
      <c r="Z1818">
        <v>24002</v>
      </c>
    </row>
    <row r="1819" spans="2:26" hidden="1" x14ac:dyDescent="0.35">
      <c r="B1819" t="s">
        <v>82</v>
      </c>
      <c r="C1819" t="s">
        <v>83</v>
      </c>
      <c r="D1819" s="1">
        <v>42979</v>
      </c>
      <c r="E1819" t="s">
        <v>34</v>
      </c>
      <c r="F1819" t="s">
        <v>33</v>
      </c>
      <c r="G1819" t="s">
        <v>34</v>
      </c>
      <c r="H1819">
        <v>4227</v>
      </c>
      <c r="J1819">
        <v>0</v>
      </c>
      <c r="L1819">
        <v>4227</v>
      </c>
      <c r="N1819">
        <v>7228</v>
      </c>
      <c r="P1819">
        <v>376</v>
      </c>
      <c r="R1819">
        <v>7604</v>
      </c>
      <c r="T1819">
        <v>143573</v>
      </c>
      <c r="V1819">
        <v>343874</v>
      </c>
      <c r="X1819">
        <v>319868</v>
      </c>
      <c r="Z1819">
        <v>24006</v>
      </c>
    </row>
    <row r="1820" spans="2:26" hidden="1" x14ac:dyDescent="0.35">
      <c r="B1820" t="s">
        <v>82</v>
      </c>
      <c r="C1820" t="s">
        <v>83</v>
      </c>
      <c r="D1820" s="1">
        <v>43009</v>
      </c>
      <c r="E1820" t="s">
        <v>34</v>
      </c>
      <c r="F1820" t="s">
        <v>35</v>
      </c>
      <c r="G1820" t="s">
        <v>32</v>
      </c>
      <c r="H1820">
        <v>4900</v>
      </c>
      <c r="J1820">
        <v>0</v>
      </c>
      <c r="L1820">
        <v>4900</v>
      </c>
      <c r="N1820">
        <v>7219</v>
      </c>
      <c r="P1820">
        <v>392</v>
      </c>
      <c r="R1820">
        <v>7611</v>
      </c>
      <c r="T1820">
        <v>144022</v>
      </c>
      <c r="V1820">
        <v>344830</v>
      </c>
      <c r="X1820">
        <v>320584</v>
      </c>
      <c r="Z1820">
        <v>24246</v>
      </c>
    </row>
    <row r="1821" spans="2:26" hidden="1" x14ac:dyDescent="0.35">
      <c r="B1821" t="s">
        <v>82</v>
      </c>
      <c r="C1821" t="s">
        <v>83</v>
      </c>
      <c r="D1821" s="1">
        <v>43009</v>
      </c>
      <c r="E1821" t="s">
        <v>34</v>
      </c>
      <c r="F1821" t="s">
        <v>33</v>
      </c>
      <c r="G1821" t="s">
        <v>34</v>
      </c>
      <c r="H1821">
        <v>4900</v>
      </c>
      <c r="J1821">
        <v>0</v>
      </c>
      <c r="L1821">
        <v>4900</v>
      </c>
      <c r="N1821">
        <v>7219</v>
      </c>
      <c r="P1821">
        <v>392</v>
      </c>
      <c r="R1821">
        <v>7611</v>
      </c>
      <c r="T1821">
        <v>144220</v>
      </c>
      <c r="V1821">
        <v>345028</v>
      </c>
      <c r="X1821">
        <v>320779</v>
      </c>
      <c r="Z1821">
        <v>24249</v>
      </c>
    </row>
    <row r="1822" spans="2:26" hidden="1" x14ac:dyDescent="0.35">
      <c r="B1822" t="s">
        <v>82</v>
      </c>
      <c r="C1822" t="s">
        <v>83</v>
      </c>
      <c r="D1822" s="1">
        <v>43040</v>
      </c>
      <c r="E1822" t="s">
        <v>34</v>
      </c>
      <c r="F1822" t="s">
        <v>33</v>
      </c>
      <c r="G1822" t="s">
        <v>34</v>
      </c>
      <c r="H1822">
        <v>5040</v>
      </c>
      <c r="J1822">
        <v>0</v>
      </c>
      <c r="L1822">
        <v>5040</v>
      </c>
      <c r="N1822">
        <v>8089</v>
      </c>
      <c r="P1822">
        <v>500</v>
      </c>
      <c r="R1822">
        <v>8589</v>
      </c>
      <c r="T1822">
        <v>145035</v>
      </c>
      <c r="V1822">
        <v>347605</v>
      </c>
      <c r="X1822">
        <v>322945</v>
      </c>
      <c r="Z1822">
        <v>24660</v>
      </c>
    </row>
    <row r="1823" spans="2:26" hidden="1" x14ac:dyDescent="0.35">
      <c r="B1823" t="s">
        <v>82</v>
      </c>
      <c r="C1823" t="s">
        <v>83</v>
      </c>
      <c r="D1823" s="1">
        <v>43040</v>
      </c>
      <c r="E1823" t="s">
        <v>34</v>
      </c>
      <c r="F1823" t="s">
        <v>35</v>
      </c>
      <c r="G1823" t="s">
        <v>32</v>
      </c>
      <c r="H1823">
        <v>5040</v>
      </c>
      <c r="J1823">
        <v>0</v>
      </c>
      <c r="L1823">
        <v>5040</v>
      </c>
      <c r="N1823">
        <v>8089</v>
      </c>
      <c r="P1823">
        <v>500</v>
      </c>
      <c r="R1823">
        <v>8589</v>
      </c>
      <c r="T1823">
        <v>144869</v>
      </c>
      <c r="V1823">
        <v>347439</v>
      </c>
      <c r="X1823">
        <v>322780</v>
      </c>
      <c r="Z1823">
        <v>24659</v>
      </c>
    </row>
    <row r="1824" spans="2:26" hidden="1" x14ac:dyDescent="0.35">
      <c r="B1824" t="s">
        <v>82</v>
      </c>
      <c r="C1824" t="s">
        <v>83</v>
      </c>
      <c r="D1824" s="1">
        <v>43070</v>
      </c>
      <c r="E1824" t="s">
        <v>34</v>
      </c>
      <c r="F1824" t="s">
        <v>33</v>
      </c>
      <c r="G1824" t="s">
        <v>34</v>
      </c>
      <c r="H1824">
        <v>4291</v>
      </c>
      <c r="J1824">
        <v>0</v>
      </c>
      <c r="L1824">
        <v>4291</v>
      </c>
      <c r="N1824">
        <v>7767</v>
      </c>
      <c r="P1824">
        <v>449</v>
      </c>
      <c r="R1824">
        <v>8216</v>
      </c>
      <c r="T1824">
        <v>144476</v>
      </c>
      <c r="V1824">
        <v>346747</v>
      </c>
      <c r="X1824">
        <v>322079</v>
      </c>
      <c r="Z1824">
        <v>24668</v>
      </c>
    </row>
    <row r="1825" spans="2:26" hidden="1" x14ac:dyDescent="0.35">
      <c r="B1825" t="s">
        <v>82</v>
      </c>
      <c r="C1825" t="s">
        <v>83</v>
      </c>
      <c r="D1825" s="1">
        <v>43070</v>
      </c>
      <c r="E1825" t="s">
        <v>34</v>
      </c>
      <c r="F1825" t="s">
        <v>35</v>
      </c>
      <c r="G1825" t="s">
        <v>32</v>
      </c>
      <c r="H1825">
        <v>4291</v>
      </c>
      <c r="J1825">
        <v>0</v>
      </c>
      <c r="L1825">
        <v>4291</v>
      </c>
      <c r="N1825">
        <v>7767</v>
      </c>
      <c r="P1825">
        <v>449</v>
      </c>
      <c r="R1825">
        <v>8216</v>
      </c>
      <c r="T1825">
        <v>144316</v>
      </c>
      <c r="V1825">
        <v>346587</v>
      </c>
      <c r="X1825">
        <v>321922</v>
      </c>
      <c r="Z1825">
        <v>24665</v>
      </c>
    </row>
    <row r="1826" spans="2:26" hidden="1" x14ac:dyDescent="0.35">
      <c r="B1826" t="s">
        <v>82</v>
      </c>
      <c r="C1826" t="s">
        <v>83</v>
      </c>
      <c r="D1826" s="1">
        <v>43101</v>
      </c>
      <c r="E1826" t="s">
        <v>34</v>
      </c>
      <c r="F1826" t="s">
        <v>35</v>
      </c>
      <c r="G1826" t="s">
        <v>32</v>
      </c>
      <c r="H1826">
        <v>4552</v>
      </c>
      <c r="J1826">
        <v>0</v>
      </c>
      <c r="L1826">
        <v>4552</v>
      </c>
      <c r="N1826">
        <v>7530</v>
      </c>
      <c r="P1826">
        <v>394</v>
      </c>
      <c r="R1826">
        <v>7924</v>
      </c>
      <c r="T1826">
        <v>145277</v>
      </c>
      <c r="V1826">
        <v>349172</v>
      </c>
      <c r="X1826">
        <v>324300</v>
      </c>
      <c r="Z1826">
        <v>24872</v>
      </c>
    </row>
    <row r="1827" spans="2:26" hidden="1" x14ac:dyDescent="0.35">
      <c r="B1827" t="s">
        <v>82</v>
      </c>
      <c r="C1827" t="s">
        <v>83</v>
      </c>
      <c r="D1827" s="1">
        <v>43101</v>
      </c>
      <c r="E1827" t="s">
        <v>34</v>
      </c>
      <c r="F1827" t="s">
        <v>33</v>
      </c>
      <c r="G1827" t="s">
        <v>34</v>
      </c>
      <c r="H1827">
        <v>4552</v>
      </c>
      <c r="J1827">
        <v>0</v>
      </c>
      <c r="L1827">
        <v>4552</v>
      </c>
      <c r="N1827">
        <v>7530</v>
      </c>
      <c r="P1827">
        <v>394</v>
      </c>
      <c r="R1827">
        <v>7924</v>
      </c>
      <c r="T1827">
        <v>145466</v>
      </c>
      <c r="V1827">
        <v>349361</v>
      </c>
      <c r="X1827">
        <v>324486</v>
      </c>
      <c r="Z1827">
        <v>24875</v>
      </c>
    </row>
    <row r="1828" spans="2:26" hidden="1" x14ac:dyDescent="0.35">
      <c r="B1828" t="s">
        <v>82</v>
      </c>
      <c r="C1828" t="s">
        <v>83</v>
      </c>
      <c r="D1828" s="1">
        <v>43132</v>
      </c>
      <c r="E1828" t="s">
        <v>34</v>
      </c>
      <c r="F1828" t="s">
        <v>35</v>
      </c>
      <c r="G1828" t="s">
        <v>32</v>
      </c>
      <c r="H1828">
        <v>4056</v>
      </c>
      <c r="J1828">
        <v>0</v>
      </c>
      <c r="L1828">
        <v>4056</v>
      </c>
      <c r="N1828">
        <v>6465</v>
      </c>
      <c r="P1828">
        <v>360</v>
      </c>
      <c r="R1828">
        <v>6825</v>
      </c>
      <c r="T1828">
        <v>145836</v>
      </c>
      <c r="V1828">
        <v>350304</v>
      </c>
      <c r="X1828">
        <v>325323</v>
      </c>
      <c r="Z1828">
        <v>24981</v>
      </c>
    </row>
    <row r="1829" spans="2:26" hidden="1" x14ac:dyDescent="0.35">
      <c r="B1829" t="s">
        <v>82</v>
      </c>
      <c r="C1829" t="s">
        <v>83</v>
      </c>
      <c r="D1829" s="1">
        <v>43132</v>
      </c>
      <c r="E1829" t="s">
        <v>34</v>
      </c>
      <c r="F1829" t="s">
        <v>33</v>
      </c>
      <c r="G1829" t="s">
        <v>34</v>
      </c>
      <c r="H1829">
        <v>4056</v>
      </c>
      <c r="J1829">
        <v>0</v>
      </c>
      <c r="L1829">
        <v>4056</v>
      </c>
      <c r="N1829">
        <v>6465</v>
      </c>
      <c r="P1829">
        <v>360</v>
      </c>
      <c r="R1829">
        <v>6825</v>
      </c>
      <c r="T1829">
        <v>145994</v>
      </c>
      <c r="V1829">
        <v>350462</v>
      </c>
      <c r="X1829">
        <v>325479</v>
      </c>
      <c r="Z1829">
        <v>24983</v>
      </c>
    </row>
    <row r="1830" spans="2:26" hidden="1" x14ac:dyDescent="0.35">
      <c r="B1830" t="s">
        <v>82</v>
      </c>
      <c r="C1830" t="s">
        <v>83</v>
      </c>
      <c r="D1830" s="1">
        <v>43160</v>
      </c>
      <c r="E1830" t="s">
        <v>34</v>
      </c>
      <c r="F1830" t="s">
        <v>33</v>
      </c>
      <c r="G1830" t="s">
        <v>34</v>
      </c>
      <c r="H1830">
        <v>3999</v>
      </c>
      <c r="J1830">
        <v>0</v>
      </c>
      <c r="L1830">
        <v>3999</v>
      </c>
      <c r="N1830">
        <v>4612</v>
      </c>
      <c r="P1830">
        <v>243</v>
      </c>
      <c r="R1830">
        <v>4855</v>
      </c>
      <c r="T1830">
        <v>145762</v>
      </c>
      <c r="V1830">
        <v>348352</v>
      </c>
      <c r="X1830">
        <v>323455</v>
      </c>
      <c r="Z1830">
        <v>24897</v>
      </c>
    </row>
    <row r="1831" spans="2:26" hidden="1" x14ac:dyDescent="0.35">
      <c r="B1831" t="s">
        <v>82</v>
      </c>
      <c r="C1831" t="s">
        <v>83</v>
      </c>
      <c r="D1831" s="1">
        <v>43160</v>
      </c>
      <c r="E1831" t="s">
        <v>34</v>
      </c>
      <c r="F1831" t="s">
        <v>35</v>
      </c>
      <c r="G1831" t="s">
        <v>32</v>
      </c>
      <c r="H1831">
        <v>3999</v>
      </c>
      <c r="J1831">
        <v>0</v>
      </c>
      <c r="L1831">
        <v>3999</v>
      </c>
      <c r="N1831">
        <v>4612</v>
      </c>
      <c r="P1831">
        <v>243</v>
      </c>
      <c r="R1831">
        <v>4855</v>
      </c>
      <c r="T1831">
        <v>145570</v>
      </c>
      <c r="V1831">
        <v>348160</v>
      </c>
      <c r="X1831">
        <v>323265</v>
      </c>
      <c r="Z1831">
        <v>24895</v>
      </c>
    </row>
    <row r="1832" spans="2:26" hidden="1" x14ac:dyDescent="0.35">
      <c r="B1832" t="s">
        <v>82</v>
      </c>
      <c r="C1832" t="s">
        <v>83</v>
      </c>
      <c r="D1832" s="1">
        <v>43191</v>
      </c>
      <c r="E1832" t="s">
        <v>34</v>
      </c>
      <c r="F1832" t="s">
        <v>35</v>
      </c>
      <c r="G1832" t="s">
        <v>32</v>
      </c>
      <c r="H1832">
        <v>4212</v>
      </c>
      <c r="J1832">
        <v>0</v>
      </c>
      <c r="L1832">
        <v>4212</v>
      </c>
      <c r="N1832">
        <v>4911</v>
      </c>
      <c r="P1832">
        <v>248</v>
      </c>
      <c r="R1832">
        <v>5159</v>
      </c>
      <c r="T1832">
        <v>144252</v>
      </c>
      <c r="V1832">
        <v>344788</v>
      </c>
      <c r="X1832">
        <v>320115</v>
      </c>
      <c r="Z1832">
        <v>24673</v>
      </c>
    </row>
    <row r="1833" spans="2:26" hidden="1" x14ac:dyDescent="0.35">
      <c r="B1833" t="s">
        <v>82</v>
      </c>
      <c r="C1833" t="s">
        <v>83</v>
      </c>
      <c r="D1833" s="1">
        <v>43191</v>
      </c>
      <c r="E1833" t="s">
        <v>34</v>
      </c>
      <c r="F1833" t="s">
        <v>33</v>
      </c>
      <c r="G1833" t="s">
        <v>34</v>
      </c>
      <c r="H1833">
        <v>4212</v>
      </c>
      <c r="J1833">
        <v>0</v>
      </c>
      <c r="L1833">
        <v>4212</v>
      </c>
      <c r="N1833">
        <v>4911</v>
      </c>
      <c r="P1833">
        <v>248</v>
      </c>
      <c r="R1833">
        <v>5159</v>
      </c>
      <c r="T1833">
        <v>144476</v>
      </c>
      <c r="V1833">
        <v>345012</v>
      </c>
      <c r="X1833">
        <v>320336</v>
      </c>
      <c r="Z1833">
        <v>24676</v>
      </c>
    </row>
    <row r="1834" spans="2:26" hidden="1" x14ac:dyDescent="0.35">
      <c r="B1834" t="s">
        <v>82</v>
      </c>
      <c r="C1834" t="s">
        <v>83</v>
      </c>
      <c r="D1834" s="1">
        <v>43221</v>
      </c>
      <c r="E1834" t="s">
        <v>34</v>
      </c>
      <c r="F1834" t="s">
        <v>35</v>
      </c>
      <c r="G1834" t="s">
        <v>32</v>
      </c>
      <c r="H1834">
        <v>4481</v>
      </c>
      <c r="J1834">
        <v>0</v>
      </c>
      <c r="L1834">
        <v>4481</v>
      </c>
      <c r="N1834">
        <v>5151</v>
      </c>
      <c r="P1834">
        <v>311</v>
      </c>
      <c r="R1834">
        <v>5462</v>
      </c>
      <c r="T1834">
        <v>141869</v>
      </c>
      <c r="V1834">
        <v>339723</v>
      </c>
      <c r="X1834">
        <v>315343</v>
      </c>
      <c r="Z1834">
        <v>24380</v>
      </c>
    </row>
    <row r="1835" spans="2:26" hidden="1" x14ac:dyDescent="0.35">
      <c r="B1835" t="s">
        <v>82</v>
      </c>
      <c r="C1835" t="s">
        <v>83</v>
      </c>
      <c r="D1835" s="1">
        <v>43221</v>
      </c>
      <c r="E1835" t="s">
        <v>34</v>
      </c>
      <c r="F1835" t="s">
        <v>33</v>
      </c>
      <c r="G1835" t="s">
        <v>34</v>
      </c>
      <c r="H1835">
        <v>4481</v>
      </c>
      <c r="J1835">
        <v>0</v>
      </c>
      <c r="L1835">
        <v>4481</v>
      </c>
      <c r="N1835">
        <v>5151</v>
      </c>
      <c r="P1835">
        <v>311</v>
      </c>
      <c r="R1835">
        <v>5462</v>
      </c>
      <c r="T1835">
        <v>142091</v>
      </c>
      <c r="V1835">
        <v>339945</v>
      </c>
      <c r="X1835">
        <v>315564</v>
      </c>
      <c r="Z1835">
        <v>24381</v>
      </c>
    </row>
    <row r="1836" spans="2:26" hidden="1" x14ac:dyDescent="0.35">
      <c r="B1836" t="s">
        <v>82</v>
      </c>
      <c r="C1836" t="s">
        <v>83</v>
      </c>
      <c r="D1836" s="1">
        <v>43252</v>
      </c>
      <c r="E1836" t="s">
        <v>34</v>
      </c>
      <c r="F1836" t="s">
        <v>33</v>
      </c>
      <c r="G1836" t="s">
        <v>34</v>
      </c>
      <c r="H1836">
        <v>4791</v>
      </c>
      <c r="J1836">
        <v>0</v>
      </c>
      <c r="L1836">
        <v>4791</v>
      </c>
      <c r="N1836">
        <v>5636</v>
      </c>
      <c r="P1836">
        <v>437</v>
      </c>
      <c r="R1836">
        <v>6073</v>
      </c>
      <c r="T1836">
        <v>142298</v>
      </c>
      <c r="V1836">
        <v>338832</v>
      </c>
      <c r="X1836">
        <v>314075</v>
      </c>
      <c r="Z1836">
        <v>24757</v>
      </c>
    </row>
    <row r="1837" spans="2:26" hidden="1" x14ac:dyDescent="0.35">
      <c r="B1837" t="s">
        <v>82</v>
      </c>
      <c r="C1837" t="s">
        <v>83</v>
      </c>
      <c r="D1837" s="1">
        <v>43252</v>
      </c>
      <c r="E1837" t="s">
        <v>34</v>
      </c>
      <c r="F1837" t="s">
        <v>35</v>
      </c>
      <c r="G1837" t="s">
        <v>32</v>
      </c>
      <c r="H1837">
        <v>4791</v>
      </c>
      <c r="J1837">
        <v>0</v>
      </c>
      <c r="L1837">
        <v>4791</v>
      </c>
      <c r="N1837">
        <v>5636</v>
      </c>
      <c r="P1837">
        <v>437</v>
      </c>
      <c r="R1837">
        <v>6073</v>
      </c>
      <c r="T1837">
        <v>142130</v>
      </c>
      <c r="V1837">
        <v>338664</v>
      </c>
      <c r="X1837">
        <v>313913</v>
      </c>
      <c r="Z1837">
        <v>24751</v>
      </c>
    </row>
    <row r="1838" spans="2:26" hidden="1" x14ac:dyDescent="0.35">
      <c r="B1838" t="s">
        <v>82</v>
      </c>
      <c r="C1838" t="s">
        <v>83</v>
      </c>
      <c r="D1838" s="1">
        <v>43282</v>
      </c>
      <c r="E1838" t="s">
        <v>34</v>
      </c>
      <c r="F1838" t="s">
        <v>35</v>
      </c>
      <c r="G1838" t="s">
        <v>32</v>
      </c>
      <c r="H1838">
        <v>5007</v>
      </c>
      <c r="J1838">
        <v>0</v>
      </c>
      <c r="L1838">
        <v>5007</v>
      </c>
      <c r="N1838">
        <v>5789</v>
      </c>
      <c r="P1838">
        <v>398</v>
      </c>
      <c r="R1838">
        <v>6187</v>
      </c>
      <c r="T1838">
        <v>142268</v>
      </c>
      <c r="V1838">
        <v>337502</v>
      </c>
      <c r="X1838">
        <v>312619</v>
      </c>
      <c r="Z1838">
        <v>24883</v>
      </c>
    </row>
    <row r="1839" spans="2:26" hidden="1" x14ac:dyDescent="0.35">
      <c r="B1839" t="s">
        <v>82</v>
      </c>
      <c r="C1839" t="s">
        <v>83</v>
      </c>
      <c r="D1839" s="1">
        <v>43282</v>
      </c>
      <c r="E1839" t="s">
        <v>34</v>
      </c>
      <c r="F1839" t="s">
        <v>33</v>
      </c>
      <c r="G1839" t="s">
        <v>34</v>
      </c>
      <c r="H1839">
        <v>5007</v>
      </c>
      <c r="J1839">
        <v>0</v>
      </c>
      <c r="L1839">
        <v>5007</v>
      </c>
      <c r="N1839">
        <v>5789</v>
      </c>
      <c r="P1839">
        <v>398</v>
      </c>
      <c r="R1839">
        <v>6187</v>
      </c>
      <c r="T1839">
        <v>142484</v>
      </c>
      <c r="V1839">
        <v>337722</v>
      </c>
      <c r="X1839">
        <v>312832</v>
      </c>
      <c r="Z1839">
        <v>24890</v>
      </c>
    </row>
    <row r="1840" spans="2:26" hidden="1" x14ac:dyDescent="0.35">
      <c r="B1840" t="s">
        <v>82</v>
      </c>
      <c r="C1840" t="s">
        <v>83</v>
      </c>
      <c r="D1840" s="1">
        <v>43313</v>
      </c>
      <c r="E1840" t="s">
        <v>34</v>
      </c>
      <c r="F1840" t="s">
        <v>35</v>
      </c>
      <c r="G1840" t="s">
        <v>32</v>
      </c>
      <c r="H1840">
        <v>4786</v>
      </c>
      <c r="J1840">
        <v>0</v>
      </c>
      <c r="L1840">
        <v>4786</v>
      </c>
      <c r="N1840">
        <v>6096</v>
      </c>
      <c r="P1840">
        <v>429</v>
      </c>
      <c r="R1840">
        <v>6525</v>
      </c>
      <c r="T1840">
        <v>142346</v>
      </c>
      <c r="V1840">
        <v>336594</v>
      </c>
      <c r="X1840">
        <v>311625</v>
      </c>
      <c r="Z1840">
        <v>24969</v>
      </c>
    </row>
    <row r="1841" spans="2:26" hidden="1" x14ac:dyDescent="0.35">
      <c r="B1841" t="s">
        <v>82</v>
      </c>
      <c r="C1841" t="s">
        <v>83</v>
      </c>
      <c r="D1841" s="1">
        <v>43313</v>
      </c>
      <c r="E1841" t="s">
        <v>34</v>
      </c>
      <c r="F1841" t="s">
        <v>33</v>
      </c>
      <c r="G1841" t="s">
        <v>34</v>
      </c>
      <c r="H1841">
        <v>4786</v>
      </c>
      <c r="J1841">
        <v>0</v>
      </c>
      <c r="L1841">
        <v>4786</v>
      </c>
      <c r="N1841">
        <v>6096</v>
      </c>
      <c r="P1841">
        <v>429</v>
      </c>
      <c r="R1841">
        <v>6525</v>
      </c>
      <c r="T1841">
        <v>142547</v>
      </c>
      <c r="V1841">
        <v>336795</v>
      </c>
      <c r="X1841">
        <v>311822</v>
      </c>
      <c r="Z1841">
        <v>24973</v>
      </c>
    </row>
    <row r="1842" spans="2:26" hidden="1" x14ac:dyDescent="0.35">
      <c r="B1842" t="s">
        <v>82</v>
      </c>
      <c r="C1842" t="s">
        <v>83</v>
      </c>
      <c r="D1842" s="1">
        <v>43344</v>
      </c>
      <c r="E1842" t="s">
        <v>34</v>
      </c>
      <c r="F1842" t="s">
        <v>35</v>
      </c>
      <c r="G1842" t="s">
        <v>32</v>
      </c>
      <c r="H1842">
        <v>4589</v>
      </c>
      <c r="J1842">
        <v>0</v>
      </c>
      <c r="L1842">
        <v>4589</v>
      </c>
      <c r="N1842">
        <v>5079</v>
      </c>
      <c r="P1842">
        <v>363</v>
      </c>
      <c r="R1842">
        <v>5442</v>
      </c>
      <c r="T1842">
        <v>141860</v>
      </c>
      <c r="V1842">
        <v>334473</v>
      </c>
      <c r="X1842">
        <v>309460</v>
      </c>
      <c r="Z1842">
        <v>25013</v>
      </c>
    </row>
    <row r="1843" spans="2:26" hidden="1" x14ac:dyDescent="0.35">
      <c r="B1843" t="s">
        <v>82</v>
      </c>
      <c r="C1843" t="s">
        <v>83</v>
      </c>
      <c r="D1843" s="1">
        <v>43344</v>
      </c>
      <c r="E1843" t="s">
        <v>34</v>
      </c>
      <c r="F1843" t="s">
        <v>33</v>
      </c>
      <c r="G1843" t="s">
        <v>34</v>
      </c>
      <c r="H1843">
        <v>4589</v>
      </c>
      <c r="J1843">
        <v>0</v>
      </c>
      <c r="L1843">
        <v>4589</v>
      </c>
      <c r="N1843">
        <v>5079</v>
      </c>
      <c r="P1843">
        <v>363</v>
      </c>
      <c r="R1843">
        <v>5442</v>
      </c>
      <c r="T1843">
        <v>142065</v>
      </c>
      <c r="V1843">
        <v>334678</v>
      </c>
      <c r="X1843">
        <v>309661</v>
      </c>
      <c r="Z1843">
        <v>25017</v>
      </c>
    </row>
    <row r="1844" spans="2:26" hidden="1" x14ac:dyDescent="0.35">
      <c r="B1844" t="s">
        <v>82</v>
      </c>
      <c r="C1844" t="s">
        <v>83</v>
      </c>
      <c r="D1844" s="1">
        <v>43374</v>
      </c>
      <c r="E1844" t="s">
        <v>34</v>
      </c>
      <c r="F1844" t="s">
        <v>35</v>
      </c>
      <c r="G1844" t="s">
        <v>32</v>
      </c>
      <c r="H1844">
        <v>5316</v>
      </c>
      <c r="J1844">
        <v>0</v>
      </c>
      <c r="L1844">
        <v>5316</v>
      </c>
      <c r="N1844">
        <v>5709</v>
      </c>
      <c r="P1844">
        <v>399</v>
      </c>
      <c r="R1844">
        <v>6108</v>
      </c>
      <c r="T1844">
        <v>141208</v>
      </c>
      <c r="V1844">
        <v>332723</v>
      </c>
      <c r="X1844">
        <v>307731</v>
      </c>
      <c r="Z1844">
        <v>24992</v>
      </c>
    </row>
    <row r="1845" spans="2:26" hidden="1" x14ac:dyDescent="0.35">
      <c r="B1845" t="s">
        <v>82</v>
      </c>
      <c r="C1845" t="s">
        <v>83</v>
      </c>
      <c r="D1845" s="1">
        <v>43374</v>
      </c>
      <c r="E1845" t="s">
        <v>34</v>
      </c>
      <c r="F1845" t="s">
        <v>33</v>
      </c>
      <c r="G1845" t="s">
        <v>34</v>
      </c>
      <c r="H1845">
        <v>5316</v>
      </c>
      <c r="J1845">
        <v>0</v>
      </c>
      <c r="L1845">
        <v>5316</v>
      </c>
      <c r="N1845">
        <v>5709</v>
      </c>
      <c r="P1845">
        <v>399</v>
      </c>
      <c r="R1845">
        <v>6108</v>
      </c>
      <c r="T1845">
        <v>141425</v>
      </c>
      <c r="V1845">
        <v>332940</v>
      </c>
      <c r="X1845">
        <v>307944</v>
      </c>
      <c r="Z1845">
        <v>24996</v>
      </c>
    </row>
    <row r="1846" spans="2:26" hidden="1" x14ac:dyDescent="0.35">
      <c r="B1846" t="s">
        <v>82</v>
      </c>
      <c r="C1846" t="s">
        <v>83</v>
      </c>
      <c r="D1846" s="1">
        <v>43405</v>
      </c>
      <c r="E1846" t="s">
        <v>34</v>
      </c>
      <c r="F1846" t="s">
        <v>33</v>
      </c>
      <c r="G1846" t="s">
        <v>34</v>
      </c>
      <c r="H1846">
        <v>5020</v>
      </c>
      <c r="J1846">
        <v>0</v>
      </c>
      <c r="L1846">
        <v>5020</v>
      </c>
      <c r="N1846">
        <v>6126</v>
      </c>
      <c r="P1846">
        <v>585</v>
      </c>
      <c r="R1846">
        <v>6711</v>
      </c>
      <c r="T1846">
        <v>140749</v>
      </c>
      <c r="V1846">
        <v>331712</v>
      </c>
      <c r="X1846">
        <v>306577</v>
      </c>
      <c r="Z1846">
        <v>25135</v>
      </c>
    </row>
    <row r="1847" spans="2:26" hidden="1" x14ac:dyDescent="0.35">
      <c r="B1847" t="s">
        <v>82</v>
      </c>
      <c r="C1847" t="s">
        <v>83</v>
      </c>
      <c r="D1847" s="1">
        <v>43405</v>
      </c>
      <c r="E1847" t="s">
        <v>34</v>
      </c>
      <c r="F1847" t="s">
        <v>35</v>
      </c>
      <c r="G1847" t="s">
        <v>32</v>
      </c>
      <c r="H1847">
        <v>5020</v>
      </c>
      <c r="J1847">
        <v>0</v>
      </c>
      <c r="L1847">
        <v>5020</v>
      </c>
      <c r="N1847">
        <v>6126</v>
      </c>
      <c r="P1847">
        <v>585</v>
      </c>
      <c r="R1847">
        <v>6711</v>
      </c>
      <c r="T1847">
        <v>140574</v>
      </c>
      <c r="V1847">
        <v>331537</v>
      </c>
      <c r="X1847">
        <v>306410</v>
      </c>
      <c r="Z1847">
        <v>25127</v>
      </c>
    </row>
    <row r="1848" spans="2:26" hidden="1" x14ac:dyDescent="0.35">
      <c r="B1848" t="s">
        <v>82</v>
      </c>
      <c r="C1848" t="s">
        <v>83</v>
      </c>
      <c r="D1848" s="1">
        <v>43435</v>
      </c>
      <c r="E1848" t="s">
        <v>34</v>
      </c>
      <c r="F1848" t="s">
        <v>35</v>
      </c>
      <c r="G1848" t="s">
        <v>32</v>
      </c>
      <c r="H1848">
        <v>4822</v>
      </c>
      <c r="J1848">
        <v>0</v>
      </c>
      <c r="L1848">
        <v>4822</v>
      </c>
      <c r="N1848">
        <v>6099</v>
      </c>
      <c r="P1848">
        <v>474</v>
      </c>
      <c r="R1848">
        <v>6573</v>
      </c>
      <c r="T1848">
        <v>140162</v>
      </c>
      <c r="V1848">
        <v>330845</v>
      </c>
      <c r="X1848">
        <v>305653</v>
      </c>
      <c r="Z1848">
        <v>25192</v>
      </c>
    </row>
    <row r="1849" spans="2:26" hidden="1" x14ac:dyDescent="0.35">
      <c r="B1849" t="s">
        <v>82</v>
      </c>
      <c r="C1849" t="s">
        <v>83</v>
      </c>
      <c r="D1849" s="1">
        <v>43435</v>
      </c>
      <c r="E1849" t="s">
        <v>34</v>
      </c>
      <c r="F1849" t="s">
        <v>33</v>
      </c>
      <c r="G1849" t="s">
        <v>34</v>
      </c>
      <c r="H1849">
        <v>4822</v>
      </c>
      <c r="J1849">
        <v>0</v>
      </c>
      <c r="L1849">
        <v>4822</v>
      </c>
      <c r="N1849">
        <v>6099</v>
      </c>
      <c r="P1849">
        <v>474</v>
      </c>
      <c r="R1849">
        <v>6573</v>
      </c>
      <c r="T1849">
        <v>140392</v>
      </c>
      <c r="V1849">
        <v>331075</v>
      </c>
      <c r="X1849">
        <v>305872</v>
      </c>
      <c r="Z1849">
        <v>25203</v>
      </c>
    </row>
    <row r="1850" spans="2:26" hidden="1" x14ac:dyDescent="0.35">
      <c r="B1850" t="s">
        <v>82</v>
      </c>
      <c r="C1850" t="s">
        <v>83</v>
      </c>
      <c r="D1850" s="1">
        <v>43466</v>
      </c>
      <c r="E1850" t="s">
        <v>34</v>
      </c>
      <c r="F1850" t="s">
        <v>33</v>
      </c>
      <c r="G1850" t="s">
        <v>34</v>
      </c>
      <c r="H1850">
        <v>5248</v>
      </c>
      <c r="J1850">
        <v>0</v>
      </c>
      <c r="L1850">
        <v>5248</v>
      </c>
      <c r="N1850">
        <v>6290</v>
      </c>
      <c r="P1850">
        <v>452</v>
      </c>
      <c r="R1850">
        <v>6742</v>
      </c>
      <c r="T1850">
        <v>140372</v>
      </c>
      <c r="V1850">
        <v>330410</v>
      </c>
      <c r="X1850">
        <v>305133</v>
      </c>
      <c r="Z1850">
        <v>25277</v>
      </c>
    </row>
    <row r="1851" spans="2:26" hidden="1" x14ac:dyDescent="0.35">
      <c r="B1851" t="s">
        <v>82</v>
      </c>
      <c r="C1851" t="s">
        <v>83</v>
      </c>
      <c r="D1851" s="1">
        <v>43466</v>
      </c>
      <c r="E1851" t="s">
        <v>34</v>
      </c>
      <c r="F1851" t="s">
        <v>35</v>
      </c>
      <c r="G1851" t="s">
        <v>32</v>
      </c>
      <c r="H1851">
        <v>5248</v>
      </c>
      <c r="J1851">
        <v>0</v>
      </c>
      <c r="L1851">
        <v>5248</v>
      </c>
      <c r="N1851">
        <v>6290</v>
      </c>
      <c r="P1851">
        <v>452</v>
      </c>
      <c r="R1851">
        <v>6742</v>
      </c>
      <c r="T1851">
        <v>140206</v>
      </c>
      <c r="V1851">
        <v>330244</v>
      </c>
      <c r="X1851">
        <v>304970</v>
      </c>
      <c r="Z1851">
        <v>25274</v>
      </c>
    </row>
    <row r="1852" spans="2:26" hidden="1" x14ac:dyDescent="0.35">
      <c r="B1852" t="s">
        <v>82</v>
      </c>
      <c r="C1852" t="s">
        <v>83</v>
      </c>
      <c r="D1852" s="1">
        <v>43497</v>
      </c>
      <c r="E1852" t="s">
        <v>34</v>
      </c>
      <c r="F1852" t="s">
        <v>33</v>
      </c>
      <c r="G1852" t="s">
        <v>34</v>
      </c>
      <c r="H1852">
        <v>4600</v>
      </c>
      <c r="J1852">
        <v>0</v>
      </c>
      <c r="L1852">
        <v>4600</v>
      </c>
      <c r="N1852">
        <v>5096</v>
      </c>
      <c r="P1852">
        <v>360</v>
      </c>
      <c r="R1852">
        <v>5456</v>
      </c>
      <c r="T1852">
        <v>141014</v>
      </c>
      <c r="V1852">
        <v>331889</v>
      </c>
      <c r="X1852">
        <v>306351</v>
      </c>
      <c r="Z1852">
        <v>25538</v>
      </c>
    </row>
    <row r="1853" spans="2:26" hidden="1" x14ac:dyDescent="0.35">
      <c r="B1853" t="s">
        <v>82</v>
      </c>
      <c r="C1853" t="s">
        <v>83</v>
      </c>
      <c r="D1853" s="1">
        <v>43497</v>
      </c>
      <c r="E1853" t="s">
        <v>34</v>
      </c>
      <c r="F1853" t="s">
        <v>35</v>
      </c>
      <c r="G1853" t="s">
        <v>32</v>
      </c>
      <c r="H1853">
        <v>4600</v>
      </c>
      <c r="J1853">
        <v>0</v>
      </c>
      <c r="L1853">
        <v>4600</v>
      </c>
      <c r="N1853">
        <v>5096</v>
      </c>
      <c r="P1853">
        <v>360</v>
      </c>
      <c r="R1853">
        <v>5456</v>
      </c>
      <c r="T1853">
        <v>140819</v>
      </c>
      <c r="V1853">
        <v>331694</v>
      </c>
      <c r="X1853">
        <v>306164</v>
      </c>
      <c r="Z1853">
        <v>25530</v>
      </c>
    </row>
    <row r="1854" spans="2:26" hidden="1" x14ac:dyDescent="0.35">
      <c r="B1854" t="s">
        <v>82</v>
      </c>
      <c r="C1854" t="s">
        <v>83</v>
      </c>
      <c r="D1854" s="1">
        <v>43525</v>
      </c>
      <c r="E1854" t="s">
        <v>34</v>
      </c>
      <c r="F1854" t="s">
        <v>33</v>
      </c>
      <c r="G1854" t="s">
        <v>34</v>
      </c>
      <c r="H1854">
        <v>4995</v>
      </c>
      <c r="J1854">
        <v>0</v>
      </c>
      <c r="L1854">
        <v>4995</v>
      </c>
      <c r="N1854">
        <v>5089</v>
      </c>
      <c r="P1854">
        <v>350</v>
      </c>
      <c r="R1854">
        <v>5439</v>
      </c>
      <c r="T1854">
        <v>140249</v>
      </c>
      <c r="V1854">
        <v>329688</v>
      </c>
      <c r="X1854">
        <v>304337</v>
      </c>
      <c r="Z1854">
        <v>25351</v>
      </c>
    </row>
    <row r="1855" spans="2:26" hidden="1" x14ac:dyDescent="0.35">
      <c r="B1855" t="s">
        <v>82</v>
      </c>
      <c r="C1855" t="s">
        <v>83</v>
      </c>
      <c r="D1855" s="1">
        <v>43525</v>
      </c>
      <c r="E1855" t="s">
        <v>34</v>
      </c>
      <c r="F1855" t="s">
        <v>35</v>
      </c>
      <c r="G1855" t="s">
        <v>32</v>
      </c>
      <c r="H1855">
        <v>4995</v>
      </c>
      <c r="J1855">
        <v>0</v>
      </c>
      <c r="L1855">
        <v>4995</v>
      </c>
      <c r="N1855">
        <v>5089</v>
      </c>
      <c r="P1855">
        <v>350</v>
      </c>
      <c r="R1855">
        <v>5439</v>
      </c>
      <c r="T1855">
        <v>140071</v>
      </c>
      <c r="V1855">
        <v>329510</v>
      </c>
      <c r="X1855">
        <v>304163</v>
      </c>
      <c r="Z1855">
        <v>25347</v>
      </c>
    </row>
    <row r="1856" spans="2:26" hidden="1" x14ac:dyDescent="0.35">
      <c r="B1856" t="s">
        <v>82</v>
      </c>
      <c r="C1856" t="s">
        <v>83</v>
      </c>
      <c r="D1856" s="1">
        <v>43556</v>
      </c>
      <c r="E1856" t="s">
        <v>34</v>
      </c>
      <c r="F1856" t="s">
        <v>35</v>
      </c>
      <c r="G1856" t="s">
        <v>32</v>
      </c>
      <c r="H1856">
        <v>5043</v>
      </c>
      <c r="J1856">
        <v>0</v>
      </c>
      <c r="L1856">
        <v>5043</v>
      </c>
      <c r="N1856">
        <v>5431</v>
      </c>
      <c r="P1856">
        <v>351</v>
      </c>
      <c r="R1856">
        <v>5782</v>
      </c>
      <c r="T1856">
        <v>140265</v>
      </c>
      <c r="V1856">
        <v>329704</v>
      </c>
      <c r="X1856">
        <v>304118</v>
      </c>
      <c r="Z1856">
        <v>25586</v>
      </c>
    </row>
    <row r="1857" spans="2:26" hidden="1" x14ac:dyDescent="0.35">
      <c r="B1857" t="s">
        <v>82</v>
      </c>
      <c r="C1857" t="s">
        <v>83</v>
      </c>
      <c r="D1857" s="1">
        <v>43556</v>
      </c>
      <c r="E1857" t="s">
        <v>34</v>
      </c>
      <c r="F1857" t="s">
        <v>33</v>
      </c>
      <c r="G1857" t="s">
        <v>34</v>
      </c>
      <c r="H1857">
        <v>5043</v>
      </c>
      <c r="J1857">
        <v>0</v>
      </c>
      <c r="L1857">
        <v>5043</v>
      </c>
      <c r="N1857">
        <v>5431</v>
      </c>
      <c r="P1857">
        <v>351</v>
      </c>
      <c r="R1857">
        <v>5782</v>
      </c>
      <c r="T1857">
        <v>140426</v>
      </c>
      <c r="V1857">
        <v>329868</v>
      </c>
      <c r="X1857">
        <v>304277</v>
      </c>
      <c r="Z1857">
        <v>25591</v>
      </c>
    </row>
    <row r="1858" spans="2:26" hidden="1" x14ac:dyDescent="0.35">
      <c r="B1858" t="s">
        <v>82</v>
      </c>
      <c r="C1858" t="s">
        <v>83</v>
      </c>
      <c r="D1858" s="1">
        <v>43586</v>
      </c>
      <c r="E1858" t="s">
        <v>34</v>
      </c>
      <c r="F1858" t="s">
        <v>35</v>
      </c>
      <c r="G1858" t="s">
        <v>32</v>
      </c>
      <c r="H1858">
        <v>4842</v>
      </c>
      <c r="J1858">
        <v>0</v>
      </c>
      <c r="L1858">
        <v>4842</v>
      </c>
      <c r="N1858">
        <v>5631</v>
      </c>
      <c r="P1858">
        <v>379</v>
      </c>
      <c r="R1858">
        <v>6010</v>
      </c>
      <c r="T1858">
        <v>140105</v>
      </c>
      <c r="V1858">
        <v>329264</v>
      </c>
      <c r="X1858">
        <v>303847</v>
      </c>
      <c r="Z1858">
        <v>25417</v>
      </c>
    </row>
    <row r="1859" spans="2:26" hidden="1" x14ac:dyDescent="0.35">
      <c r="B1859" t="s">
        <v>82</v>
      </c>
      <c r="C1859" t="s">
        <v>83</v>
      </c>
      <c r="D1859" s="1">
        <v>43586</v>
      </c>
      <c r="E1859" t="s">
        <v>34</v>
      </c>
      <c r="F1859" t="s">
        <v>33</v>
      </c>
      <c r="G1859" t="s">
        <v>34</v>
      </c>
      <c r="H1859">
        <v>4842</v>
      </c>
      <c r="J1859">
        <v>0</v>
      </c>
      <c r="L1859">
        <v>4842</v>
      </c>
      <c r="N1859">
        <v>5631</v>
      </c>
      <c r="P1859">
        <v>379</v>
      </c>
      <c r="R1859">
        <v>6010</v>
      </c>
      <c r="T1859">
        <v>140263</v>
      </c>
      <c r="V1859">
        <v>329422</v>
      </c>
      <c r="X1859">
        <v>304001</v>
      </c>
      <c r="Z1859">
        <v>25421</v>
      </c>
    </row>
    <row r="1860" spans="2:26" hidden="1" x14ac:dyDescent="0.35">
      <c r="B1860" t="s">
        <v>82</v>
      </c>
      <c r="C1860" t="s">
        <v>83</v>
      </c>
      <c r="D1860" s="1">
        <v>43617</v>
      </c>
      <c r="E1860" t="s">
        <v>34</v>
      </c>
      <c r="F1860" t="s">
        <v>33</v>
      </c>
      <c r="G1860" t="s">
        <v>34</v>
      </c>
      <c r="H1860">
        <v>4511</v>
      </c>
      <c r="J1860">
        <v>0</v>
      </c>
      <c r="L1860">
        <v>4511</v>
      </c>
      <c r="N1860">
        <v>5180</v>
      </c>
      <c r="P1860">
        <v>377</v>
      </c>
      <c r="R1860">
        <v>5557</v>
      </c>
      <c r="T1860">
        <v>140097</v>
      </c>
      <c r="V1860">
        <v>329106</v>
      </c>
      <c r="X1860">
        <v>303831</v>
      </c>
      <c r="Z1860">
        <v>25275</v>
      </c>
    </row>
    <row r="1861" spans="2:26" hidden="1" x14ac:dyDescent="0.35">
      <c r="B1861" t="s">
        <v>82</v>
      </c>
      <c r="C1861" t="s">
        <v>83</v>
      </c>
      <c r="D1861" s="1">
        <v>43617</v>
      </c>
      <c r="E1861" t="s">
        <v>34</v>
      </c>
      <c r="F1861" t="s">
        <v>35</v>
      </c>
      <c r="G1861" t="s">
        <v>32</v>
      </c>
      <c r="H1861">
        <v>4511</v>
      </c>
      <c r="J1861">
        <v>0</v>
      </c>
      <c r="L1861">
        <v>4511</v>
      </c>
      <c r="N1861">
        <v>5180</v>
      </c>
      <c r="P1861">
        <v>377</v>
      </c>
      <c r="R1861">
        <v>5557</v>
      </c>
      <c r="T1861">
        <v>139890</v>
      </c>
      <c r="V1861">
        <v>328899</v>
      </c>
      <c r="X1861">
        <v>303630</v>
      </c>
      <c r="Z1861">
        <v>25269</v>
      </c>
    </row>
    <row r="1862" spans="2:26" hidden="1" x14ac:dyDescent="0.35">
      <c r="B1862" t="s">
        <v>82</v>
      </c>
      <c r="C1862" t="s">
        <v>83</v>
      </c>
      <c r="D1862" s="1">
        <v>43647</v>
      </c>
      <c r="E1862" t="s">
        <v>34</v>
      </c>
      <c r="F1862" t="s">
        <v>35</v>
      </c>
      <c r="G1862" t="s">
        <v>32</v>
      </c>
      <c r="H1862">
        <v>5199</v>
      </c>
      <c r="J1862">
        <v>0</v>
      </c>
      <c r="L1862">
        <v>5199</v>
      </c>
      <c r="N1862">
        <v>5537</v>
      </c>
      <c r="P1862">
        <v>402</v>
      </c>
      <c r="R1862">
        <v>5939</v>
      </c>
      <c r="T1862">
        <v>139725</v>
      </c>
      <c r="V1862">
        <v>328220</v>
      </c>
      <c r="X1862">
        <v>302966</v>
      </c>
      <c r="Z1862">
        <v>25254</v>
      </c>
    </row>
    <row r="1863" spans="2:26" hidden="1" x14ac:dyDescent="0.35">
      <c r="B1863" t="s">
        <v>82</v>
      </c>
      <c r="C1863" t="s">
        <v>83</v>
      </c>
      <c r="D1863" s="1">
        <v>43647</v>
      </c>
      <c r="E1863" t="s">
        <v>34</v>
      </c>
      <c r="F1863" t="s">
        <v>33</v>
      </c>
      <c r="G1863" t="s">
        <v>34</v>
      </c>
      <c r="H1863">
        <v>5199</v>
      </c>
      <c r="J1863">
        <v>0</v>
      </c>
      <c r="L1863">
        <v>5199</v>
      </c>
      <c r="N1863">
        <v>5537</v>
      </c>
      <c r="P1863">
        <v>402</v>
      </c>
      <c r="R1863">
        <v>5939</v>
      </c>
      <c r="T1863">
        <v>139898</v>
      </c>
      <c r="V1863">
        <v>328393</v>
      </c>
      <c r="X1863">
        <v>303135</v>
      </c>
      <c r="Z1863">
        <v>25258</v>
      </c>
    </row>
    <row r="1864" spans="2:26" hidden="1" x14ac:dyDescent="0.35">
      <c r="B1864" t="s">
        <v>82</v>
      </c>
      <c r="C1864" t="s">
        <v>83</v>
      </c>
      <c r="D1864" s="1">
        <v>43678</v>
      </c>
      <c r="E1864" t="s">
        <v>34</v>
      </c>
      <c r="F1864" t="s">
        <v>33</v>
      </c>
      <c r="G1864" t="s">
        <v>34</v>
      </c>
      <c r="H1864">
        <v>5271</v>
      </c>
      <c r="J1864">
        <v>0</v>
      </c>
      <c r="L1864">
        <v>5271</v>
      </c>
      <c r="N1864">
        <v>6186</v>
      </c>
      <c r="P1864">
        <v>484</v>
      </c>
      <c r="R1864">
        <v>6670</v>
      </c>
      <c r="T1864">
        <v>140037</v>
      </c>
      <c r="V1864">
        <v>328923</v>
      </c>
      <c r="X1864">
        <v>303347</v>
      </c>
      <c r="Z1864">
        <v>25576</v>
      </c>
    </row>
    <row r="1865" spans="2:26" hidden="1" x14ac:dyDescent="0.35">
      <c r="B1865" t="s">
        <v>82</v>
      </c>
      <c r="C1865" t="s">
        <v>83</v>
      </c>
      <c r="D1865" s="1">
        <v>43678</v>
      </c>
      <c r="E1865" t="s">
        <v>34</v>
      </c>
      <c r="F1865" t="s">
        <v>35</v>
      </c>
      <c r="G1865" t="s">
        <v>32</v>
      </c>
      <c r="H1865">
        <v>5271</v>
      </c>
      <c r="J1865">
        <v>0</v>
      </c>
      <c r="L1865">
        <v>5271</v>
      </c>
      <c r="N1865">
        <v>6186</v>
      </c>
      <c r="P1865">
        <v>484</v>
      </c>
      <c r="R1865">
        <v>6670</v>
      </c>
      <c r="T1865">
        <v>139829</v>
      </c>
      <c r="V1865">
        <v>328713</v>
      </c>
      <c r="X1865">
        <v>303140</v>
      </c>
      <c r="Z1865">
        <v>25573</v>
      </c>
    </row>
    <row r="1866" spans="2:26" hidden="1" x14ac:dyDescent="0.35">
      <c r="B1866" t="s">
        <v>82</v>
      </c>
      <c r="C1866" t="s">
        <v>83</v>
      </c>
      <c r="D1866" s="1">
        <v>43709</v>
      </c>
      <c r="E1866" t="s">
        <v>34</v>
      </c>
      <c r="F1866" t="s">
        <v>33</v>
      </c>
      <c r="G1866" t="s">
        <v>34</v>
      </c>
      <c r="H1866">
        <v>4886</v>
      </c>
      <c r="J1866">
        <v>0</v>
      </c>
      <c r="L1866">
        <v>4886</v>
      </c>
      <c r="N1866">
        <v>5630</v>
      </c>
      <c r="P1866">
        <v>386</v>
      </c>
      <c r="R1866">
        <v>6016</v>
      </c>
      <c r="T1866">
        <v>139707</v>
      </c>
      <c r="V1866">
        <v>327674</v>
      </c>
      <c r="X1866">
        <v>302368</v>
      </c>
      <c r="Z1866">
        <v>25306</v>
      </c>
    </row>
    <row r="1867" spans="2:26" hidden="1" x14ac:dyDescent="0.35">
      <c r="B1867" t="s">
        <v>82</v>
      </c>
      <c r="C1867" t="s">
        <v>83</v>
      </c>
      <c r="D1867" s="1">
        <v>43709</v>
      </c>
      <c r="E1867" t="s">
        <v>34</v>
      </c>
      <c r="F1867" t="s">
        <v>35</v>
      </c>
      <c r="G1867" t="s">
        <v>32</v>
      </c>
      <c r="H1867">
        <v>4886</v>
      </c>
      <c r="J1867">
        <v>0</v>
      </c>
      <c r="L1867">
        <v>4886</v>
      </c>
      <c r="N1867">
        <v>5630</v>
      </c>
      <c r="P1867">
        <v>386</v>
      </c>
      <c r="R1867">
        <v>6016</v>
      </c>
      <c r="T1867">
        <v>139519</v>
      </c>
      <c r="V1867">
        <v>327486</v>
      </c>
      <c r="X1867">
        <v>302188</v>
      </c>
      <c r="Z1867">
        <v>25298</v>
      </c>
    </row>
    <row r="1868" spans="2:26" hidden="1" x14ac:dyDescent="0.35">
      <c r="B1868" t="s">
        <v>82</v>
      </c>
      <c r="C1868" t="s">
        <v>83</v>
      </c>
      <c r="D1868" s="1">
        <v>43739</v>
      </c>
      <c r="E1868" t="s">
        <v>34</v>
      </c>
      <c r="F1868" t="s">
        <v>35</v>
      </c>
      <c r="G1868" t="s">
        <v>32</v>
      </c>
      <c r="H1868">
        <v>4218</v>
      </c>
      <c r="J1868">
        <v>0</v>
      </c>
      <c r="L1868">
        <v>4218</v>
      </c>
      <c r="N1868">
        <v>5863</v>
      </c>
      <c r="P1868">
        <v>388</v>
      </c>
      <c r="R1868">
        <v>6251</v>
      </c>
      <c r="T1868">
        <v>139337</v>
      </c>
      <c r="V1868">
        <v>327043</v>
      </c>
      <c r="X1868">
        <v>301682</v>
      </c>
      <c r="Z1868">
        <v>25361</v>
      </c>
    </row>
    <row r="1869" spans="2:26" hidden="1" x14ac:dyDescent="0.35">
      <c r="B1869" t="s">
        <v>82</v>
      </c>
      <c r="C1869" t="s">
        <v>83</v>
      </c>
      <c r="D1869" s="1">
        <v>43739</v>
      </c>
      <c r="E1869" t="s">
        <v>34</v>
      </c>
      <c r="F1869" t="s">
        <v>33</v>
      </c>
      <c r="G1869" t="s">
        <v>34</v>
      </c>
      <c r="H1869">
        <v>4218</v>
      </c>
      <c r="J1869">
        <v>0</v>
      </c>
      <c r="L1869">
        <v>4218</v>
      </c>
      <c r="N1869">
        <v>5863</v>
      </c>
      <c r="P1869">
        <v>388</v>
      </c>
      <c r="R1869">
        <v>6251</v>
      </c>
      <c r="T1869">
        <v>139530</v>
      </c>
      <c r="V1869">
        <v>327236</v>
      </c>
      <c r="X1869">
        <v>301869</v>
      </c>
      <c r="Z1869">
        <v>25367</v>
      </c>
    </row>
    <row r="1870" spans="2:26" hidden="1" x14ac:dyDescent="0.35">
      <c r="B1870" t="s">
        <v>82</v>
      </c>
      <c r="C1870" t="s">
        <v>83</v>
      </c>
      <c r="D1870" s="1">
        <v>43770</v>
      </c>
      <c r="E1870" t="s">
        <v>34</v>
      </c>
      <c r="F1870" t="s">
        <v>35</v>
      </c>
      <c r="G1870" t="s">
        <v>32</v>
      </c>
      <c r="H1870">
        <v>4979</v>
      </c>
      <c r="J1870">
        <v>0</v>
      </c>
      <c r="L1870">
        <v>4979</v>
      </c>
      <c r="N1870">
        <v>5831</v>
      </c>
      <c r="P1870">
        <v>513</v>
      </c>
      <c r="R1870">
        <v>6344</v>
      </c>
      <c r="T1870">
        <v>138971</v>
      </c>
      <c r="V1870">
        <v>326580</v>
      </c>
      <c r="X1870">
        <v>301078</v>
      </c>
      <c r="Z1870">
        <v>25502</v>
      </c>
    </row>
    <row r="1871" spans="2:26" hidden="1" x14ac:dyDescent="0.35">
      <c r="B1871" t="s">
        <v>82</v>
      </c>
      <c r="C1871" t="s">
        <v>83</v>
      </c>
      <c r="D1871" s="1">
        <v>43770</v>
      </c>
      <c r="E1871" t="s">
        <v>34</v>
      </c>
      <c r="F1871" t="s">
        <v>33</v>
      </c>
      <c r="G1871" t="s">
        <v>34</v>
      </c>
      <c r="H1871">
        <v>4979</v>
      </c>
      <c r="J1871">
        <v>0</v>
      </c>
      <c r="L1871">
        <v>4979</v>
      </c>
      <c r="N1871">
        <v>5831</v>
      </c>
      <c r="P1871">
        <v>513</v>
      </c>
      <c r="R1871">
        <v>6344</v>
      </c>
      <c r="T1871">
        <v>139175</v>
      </c>
      <c r="V1871">
        <v>326784</v>
      </c>
      <c r="X1871">
        <v>301271</v>
      </c>
      <c r="Z1871">
        <v>25513</v>
      </c>
    </row>
    <row r="1872" spans="2:26" hidden="1" x14ac:dyDescent="0.35">
      <c r="B1872" t="s">
        <v>82</v>
      </c>
      <c r="C1872" t="s">
        <v>83</v>
      </c>
      <c r="D1872" s="1">
        <v>43800</v>
      </c>
      <c r="E1872" t="s">
        <v>34</v>
      </c>
      <c r="F1872" t="s">
        <v>35</v>
      </c>
      <c r="G1872" t="s">
        <v>32</v>
      </c>
      <c r="H1872">
        <v>4719</v>
      </c>
      <c r="J1872">
        <v>0</v>
      </c>
      <c r="L1872">
        <v>4719</v>
      </c>
      <c r="N1872">
        <v>6107</v>
      </c>
      <c r="P1872">
        <v>530</v>
      </c>
      <c r="R1872">
        <v>6637</v>
      </c>
      <c r="T1872">
        <v>138935</v>
      </c>
      <c r="V1872">
        <v>326149</v>
      </c>
      <c r="X1872">
        <v>300576</v>
      </c>
      <c r="Z1872">
        <v>25573</v>
      </c>
    </row>
    <row r="1873" spans="2:26" hidden="1" x14ac:dyDescent="0.35">
      <c r="B1873" t="s">
        <v>82</v>
      </c>
      <c r="C1873" t="s">
        <v>83</v>
      </c>
      <c r="D1873" s="1">
        <v>43800</v>
      </c>
      <c r="E1873" t="s">
        <v>34</v>
      </c>
      <c r="F1873" t="s">
        <v>33</v>
      </c>
      <c r="G1873" t="s">
        <v>34</v>
      </c>
      <c r="H1873">
        <v>4719</v>
      </c>
      <c r="J1873">
        <v>0</v>
      </c>
      <c r="L1873">
        <v>4719</v>
      </c>
      <c r="N1873">
        <v>6107</v>
      </c>
      <c r="P1873">
        <v>530</v>
      </c>
      <c r="R1873">
        <v>6637</v>
      </c>
      <c r="T1873">
        <v>139123</v>
      </c>
      <c r="V1873">
        <v>326337</v>
      </c>
      <c r="X1873">
        <v>300760</v>
      </c>
      <c r="Z1873">
        <v>25577</v>
      </c>
    </row>
    <row r="1874" spans="2:26" hidden="1" x14ac:dyDescent="0.35">
      <c r="B1874" t="s">
        <v>82</v>
      </c>
      <c r="C1874" t="s">
        <v>83</v>
      </c>
      <c r="D1874" s="1">
        <v>43831</v>
      </c>
      <c r="E1874" t="s">
        <v>34</v>
      </c>
      <c r="F1874" t="s">
        <v>33</v>
      </c>
      <c r="G1874" t="s">
        <v>34</v>
      </c>
      <c r="H1874">
        <v>4911</v>
      </c>
      <c r="J1874">
        <v>0</v>
      </c>
      <c r="L1874">
        <v>4911</v>
      </c>
      <c r="N1874">
        <v>6025</v>
      </c>
      <c r="P1874">
        <v>439</v>
      </c>
      <c r="R1874">
        <v>6464</v>
      </c>
      <c r="T1874">
        <v>138953</v>
      </c>
      <c r="V1874">
        <v>325833</v>
      </c>
      <c r="X1874">
        <v>300212</v>
      </c>
      <c r="Z1874">
        <v>25621</v>
      </c>
    </row>
    <row r="1875" spans="2:26" hidden="1" x14ac:dyDescent="0.35">
      <c r="B1875" t="s">
        <v>82</v>
      </c>
      <c r="C1875" t="s">
        <v>83</v>
      </c>
      <c r="D1875" s="1">
        <v>43831</v>
      </c>
      <c r="E1875" t="s">
        <v>34</v>
      </c>
      <c r="F1875" t="s">
        <v>35</v>
      </c>
      <c r="G1875" t="s">
        <v>32</v>
      </c>
      <c r="H1875">
        <v>4911</v>
      </c>
      <c r="J1875">
        <v>0</v>
      </c>
      <c r="L1875">
        <v>4911</v>
      </c>
      <c r="N1875">
        <v>6025</v>
      </c>
      <c r="P1875">
        <v>439</v>
      </c>
      <c r="R1875">
        <v>6464</v>
      </c>
      <c r="T1875">
        <v>138794</v>
      </c>
      <c r="V1875">
        <v>325674</v>
      </c>
      <c r="X1875">
        <v>300057</v>
      </c>
      <c r="Z1875">
        <v>25617</v>
      </c>
    </row>
    <row r="1876" spans="2:26" hidden="1" x14ac:dyDescent="0.35">
      <c r="B1876" t="s">
        <v>82</v>
      </c>
      <c r="C1876" t="s">
        <v>83</v>
      </c>
      <c r="D1876" s="1">
        <v>43862</v>
      </c>
      <c r="E1876" t="s">
        <v>34</v>
      </c>
      <c r="F1876" t="s">
        <v>33</v>
      </c>
      <c r="G1876" t="s">
        <v>34</v>
      </c>
      <c r="H1876">
        <v>4277</v>
      </c>
      <c r="J1876">
        <v>0</v>
      </c>
      <c r="L1876">
        <v>4277</v>
      </c>
      <c r="N1876">
        <v>4842</v>
      </c>
      <c r="P1876">
        <v>372</v>
      </c>
      <c r="R1876">
        <v>5214</v>
      </c>
      <c r="T1876">
        <v>138826</v>
      </c>
      <c r="V1876">
        <v>325667</v>
      </c>
      <c r="X1876">
        <v>299919</v>
      </c>
      <c r="Z1876">
        <v>25748</v>
      </c>
    </row>
    <row r="1877" spans="2:26" hidden="1" x14ac:dyDescent="0.35">
      <c r="B1877" t="s">
        <v>82</v>
      </c>
      <c r="C1877" t="s">
        <v>83</v>
      </c>
      <c r="D1877" s="1">
        <v>43862</v>
      </c>
      <c r="E1877" t="s">
        <v>34</v>
      </c>
      <c r="F1877" t="s">
        <v>35</v>
      </c>
      <c r="G1877" t="s">
        <v>32</v>
      </c>
      <c r="H1877">
        <v>4277</v>
      </c>
      <c r="J1877">
        <v>0</v>
      </c>
      <c r="L1877">
        <v>4277</v>
      </c>
      <c r="N1877">
        <v>4842</v>
      </c>
      <c r="P1877">
        <v>372</v>
      </c>
      <c r="R1877">
        <v>5214</v>
      </c>
      <c r="T1877">
        <v>138662</v>
      </c>
      <c r="V1877">
        <v>325503</v>
      </c>
      <c r="X1877">
        <v>299766</v>
      </c>
      <c r="Z1877">
        <v>25737</v>
      </c>
    </row>
    <row r="1878" spans="2:26" hidden="1" x14ac:dyDescent="0.35">
      <c r="B1878" t="s">
        <v>82</v>
      </c>
      <c r="C1878" t="s">
        <v>83</v>
      </c>
      <c r="D1878" s="1">
        <v>43891</v>
      </c>
      <c r="E1878" t="s">
        <v>34</v>
      </c>
      <c r="F1878" t="s">
        <v>35</v>
      </c>
      <c r="G1878" t="s">
        <v>32</v>
      </c>
      <c r="H1878">
        <v>6410</v>
      </c>
      <c r="J1878">
        <v>0</v>
      </c>
      <c r="L1878">
        <v>6410</v>
      </c>
      <c r="N1878">
        <v>6365</v>
      </c>
      <c r="P1878">
        <v>394</v>
      </c>
      <c r="R1878">
        <v>6759</v>
      </c>
      <c r="T1878">
        <v>139377</v>
      </c>
      <c r="V1878">
        <v>329194</v>
      </c>
      <c r="X1878">
        <v>303368</v>
      </c>
      <c r="Z1878">
        <v>25826</v>
      </c>
    </row>
    <row r="1879" spans="2:26" hidden="1" x14ac:dyDescent="0.35">
      <c r="B1879" t="s">
        <v>82</v>
      </c>
      <c r="C1879" t="s">
        <v>83</v>
      </c>
      <c r="D1879" s="1">
        <v>43891</v>
      </c>
      <c r="E1879" t="s">
        <v>34</v>
      </c>
      <c r="F1879" t="s">
        <v>33</v>
      </c>
      <c r="G1879" t="s">
        <v>34</v>
      </c>
      <c r="H1879">
        <v>6410</v>
      </c>
      <c r="J1879">
        <v>0</v>
      </c>
      <c r="L1879">
        <v>6410</v>
      </c>
      <c r="N1879">
        <v>6365</v>
      </c>
      <c r="P1879">
        <v>394</v>
      </c>
      <c r="R1879">
        <v>6759</v>
      </c>
      <c r="T1879">
        <v>139377</v>
      </c>
      <c r="V1879">
        <v>329194</v>
      </c>
      <c r="X1879">
        <v>303368</v>
      </c>
      <c r="Z1879">
        <v>25826</v>
      </c>
    </row>
    <row r="1880" spans="2:26" hidden="1" x14ac:dyDescent="0.35">
      <c r="B1880" t="s">
        <v>82</v>
      </c>
      <c r="C1880" t="s">
        <v>83</v>
      </c>
      <c r="D1880" s="1">
        <v>43922</v>
      </c>
      <c r="E1880" t="s">
        <v>34</v>
      </c>
      <c r="F1880" t="s">
        <v>33</v>
      </c>
      <c r="G1880" t="s">
        <v>34</v>
      </c>
      <c r="H1880">
        <v>7098</v>
      </c>
      <c r="J1880">
        <v>0</v>
      </c>
      <c r="L1880">
        <v>7098</v>
      </c>
      <c r="N1880">
        <v>5308</v>
      </c>
      <c r="P1880">
        <v>141</v>
      </c>
      <c r="R1880">
        <v>5449</v>
      </c>
      <c r="T1880">
        <v>143868</v>
      </c>
      <c r="V1880">
        <v>344318</v>
      </c>
      <c r="X1880">
        <v>318405</v>
      </c>
      <c r="Z1880">
        <v>25913</v>
      </c>
    </row>
    <row r="1881" spans="2:26" hidden="1" x14ac:dyDescent="0.35">
      <c r="B1881" t="s">
        <v>82</v>
      </c>
      <c r="C1881" t="s">
        <v>83</v>
      </c>
      <c r="D1881" s="1">
        <v>43922</v>
      </c>
      <c r="E1881" t="s">
        <v>34</v>
      </c>
      <c r="F1881" t="s">
        <v>35</v>
      </c>
      <c r="G1881" t="s">
        <v>32</v>
      </c>
      <c r="H1881">
        <v>7098</v>
      </c>
      <c r="J1881">
        <v>0</v>
      </c>
      <c r="L1881">
        <v>7098</v>
      </c>
      <c r="N1881">
        <v>5308</v>
      </c>
      <c r="P1881">
        <v>141</v>
      </c>
      <c r="R1881">
        <v>5449</v>
      </c>
      <c r="T1881">
        <v>143868</v>
      </c>
      <c r="V1881">
        <v>344318</v>
      </c>
      <c r="X1881">
        <v>318405</v>
      </c>
      <c r="Z1881">
        <v>25913</v>
      </c>
    </row>
    <row r="1882" spans="2:26" hidden="1" x14ac:dyDescent="0.35">
      <c r="B1882" t="s">
        <v>82</v>
      </c>
      <c r="C1882" t="s">
        <v>83</v>
      </c>
      <c r="D1882" s="1">
        <v>43952</v>
      </c>
      <c r="E1882" t="s">
        <v>34</v>
      </c>
      <c r="F1882" t="s">
        <v>35</v>
      </c>
      <c r="G1882" t="s">
        <v>32</v>
      </c>
      <c r="H1882">
        <v>5826</v>
      </c>
      <c r="J1882">
        <v>0</v>
      </c>
      <c r="L1882">
        <v>5826</v>
      </c>
      <c r="N1882">
        <v>4163</v>
      </c>
      <c r="P1882">
        <v>148</v>
      </c>
      <c r="R1882">
        <v>4311</v>
      </c>
      <c r="T1882">
        <v>145589</v>
      </c>
      <c r="V1882">
        <v>352120</v>
      </c>
      <c r="X1882">
        <v>326523</v>
      </c>
      <c r="Z1882">
        <v>25597</v>
      </c>
    </row>
    <row r="1883" spans="2:26" hidden="1" x14ac:dyDescent="0.35">
      <c r="B1883" t="s">
        <v>82</v>
      </c>
      <c r="C1883" t="s">
        <v>83</v>
      </c>
      <c r="D1883" s="1">
        <v>43952</v>
      </c>
      <c r="E1883" t="s">
        <v>34</v>
      </c>
      <c r="F1883" t="s">
        <v>33</v>
      </c>
      <c r="G1883" t="s">
        <v>34</v>
      </c>
      <c r="H1883">
        <v>5826</v>
      </c>
      <c r="J1883">
        <v>0</v>
      </c>
      <c r="L1883">
        <v>5826</v>
      </c>
      <c r="N1883">
        <v>4163</v>
      </c>
      <c r="P1883">
        <v>148</v>
      </c>
      <c r="R1883">
        <v>4311</v>
      </c>
      <c r="T1883">
        <v>145589</v>
      </c>
      <c r="V1883">
        <v>352120</v>
      </c>
      <c r="X1883">
        <v>326523</v>
      </c>
      <c r="Z1883">
        <v>25597</v>
      </c>
    </row>
    <row r="1884" spans="2:26" hidden="1" x14ac:dyDescent="0.35">
      <c r="B1884" t="s">
        <v>82</v>
      </c>
      <c r="C1884" t="s">
        <v>83</v>
      </c>
      <c r="D1884" s="1">
        <v>43983</v>
      </c>
      <c r="E1884" t="s">
        <v>34</v>
      </c>
      <c r="F1884" t="s">
        <v>33</v>
      </c>
      <c r="G1884" t="s">
        <v>34</v>
      </c>
      <c r="H1884">
        <v>6100</v>
      </c>
      <c r="J1884">
        <v>0</v>
      </c>
      <c r="L1884">
        <v>6100</v>
      </c>
      <c r="N1884">
        <v>3905</v>
      </c>
      <c r="P1884">
        <v>107</v>
      </c>
      <c r="R1884">
        <v>4012</v>
      </c>
      <c r="T1884">
        <v>146800</v>
      </c>
      <c r="V1884">
        <v>356887</v>
      </c>
      <c r="X1884">
        <v>331374</v>
      </c>
      <c r="Z1884">
        <v>25513</v>
      </c>
    </row>
    <row r="1885" spans="2:26" hidden="1" x14ac:dyDescent="0.35">
      <c r="B1885" t="s">
        <v>82</v>
      </c>
      <c r="C1885" t="s">
        <v>83</v>
      </c>
      <c r="D1885" s="1">
        <v>43983</v>
      </c>
      <c r="E1885" t="s">
        <v>34</v>
      </c>
      <c r="F1885" t="s">
        <v>35</v>
      </c>
      <c r="G1885" t="s">
        <v>32</v>
      </c>
      <c r="H1885">
        <v>6100</v>
      </c>
      <c r="J1885">
        <v>0</v>
      </c>
      <c r="L1885">
        <v>6100</v>
      </c>
      <c r="N1885">
        <v>3905</v>
      </c>
      <c r="P1885">
        <v>107</v>
      </c>
      <c r="R1885">
        <v>4012</v>
      </c>
      <c r="T1885">
        <v>146800</v>
      </c>
      <c r="V1885">
        <v>356887</v>
      </c>
      <c r="X1885">
        <v>331374</v>
      </c>
      <c r="Z1885">
        <v>25513</v>
      </c>
    </row>
    <row r="1886" spans="2:26" hidden="1" x14ac:dyDescent="0.35">
      <c r="B1886" t="s">
        <v>82</v>
      </c>
      <c r="C1886" t="s">
        <v>83</v>
      </c>
      <c r="D1886" s="1">
        <v>44013</v>
      </c>
      <c r="E1886" t="s">
        <v>34</v>
      </c>
      <c r="F1886" t="s">
        <v>33</v>
      </c>
      <c r="G1886" t="s">
        <v>34</v>
      </c>
      <c r="H1886">
        <v>6438</v>
      </c>
      <c r="J1886">
        <v>0</v>
      </c>
      <c r="L1886">
        <v>6438</v>
      </c>
      <c r="N1886">
        <v>4082</v>
      </c>
      <c r="P1886">
        <v>174</v>
      </c>
      <c r="R1886">
        <v>4256</v>
      </c>
      <c r="T1886">
        <v>148718</v>
      </c>
      <c r="V1886">
        <v>363958</v>
      </c>
      <c r="X1886">
        <v>338129</v>
      </c>
      <c r="Z1886">
        <v>25829</v>
      </c>
    </row>
    <row r="1887" spans="2:26" hidden="1" x14ac:dyDescent="0.35">
      <c r="B1887" t="s">
        <v>82</v>
      </c>
      <c r="C1887" t="s">
        <v>83</v>
      </c>
      <c r="D1887" s="1">
        <v>44013</v>
      </c>
      <c r="E1887" t="s">
        <v>34</v>
      </c>
      <c r="F1887" t="s">
        <v>35</v>
      </c>
      <c r="G1887" t="s">
        <v>32</v>
      </c>
      <c r="H1887">
        <v>6438</v>
      </c>
      <c r="J1887">
        <v>0</v>
      </c>
      <c r="L1887">
        <v>6438</v>
      </c>
      <c r="N1887">
        <v>4082</v>
      </c>
      <c r="P1887">
        <v>174</v>
      </c>
      <c r="R1887">
        <v>4256</v>
      </c>
      <c r="T1887">
        <v>148718</v>
      </c>
      <c r="V1887">
        <v>363958</v>
      </c>
      <c r="X1887">
        <v>338129</v>
      </c>
      <c r="Z1887">
        <v>25829</v>
      </c>
    </row>
    <row r="1888" spans="2:26" hidden="1" x14ac:dyDescent="0.35">
      <c r="B1888" t="s">
        <v>82</v>
      </c>
      <c r="C1888" t="s">
        <v>83</v>
      </c>
      <c r="D1888" s="1">
        <v>44044</v>
      </c>
      <c r="E1888" t="s">
        <v>34</v>
      </c>
      <c r="F1888" t="s">
        <v>35</v>
      </c>
      <c r="G1888" t="s">
        <v>32</v>
      </c>
      <c r="H1888">
        <v>6253</v>
      </c>
      <c r="J1888">
        <v>0</v>
      </c>
      <c r="L1888">
        <v>6253</v>
      </c>
      <c r="N1888">
        <v>4066</v>
      </c>
      <c r="P1888">
        <v>185</v>
      </c>
      <c r="R1888">
        <v>4251</v>
      </c>
      <c r="T1888">
        <v>150195</v>
      </c>
      <c r="V1888">
        <v>369661</v>
      </c>
      <c r="X1888">
        <v>343613</v>
      </c>
      <c r="Z1888">
        <v>26048</v>
      </c>
    </row>
    <row r="1889" spans="2:26" hidden="1" x14ac:dyDescent="0.35">
      <c r="B1889" t="s">
        <v>82</v>
      </c>
      <c r="C1889" t="s">
        <v>83</v>
      </c>
      <c r="D1889" s="1">
        <v>44044</v>
      </c>
      <c r="E1889" t="s">
        <v>34</v>
      </c>
      <c r="F1889" t="s">
        <v>33</v>
      </c>
      <c r="G1889" t="s">
        <v>34</v>
      </c>
      <c r="H1889">
        <v>6253</v>
      </c>
      <c r="J1889">
        <v>0</v>
      </c>
      <c r="L1889">
        <v>6253</v>
      </c>
      <c r="N1889">
        <v>4066</v>
      </c>
      <c r="P1889">
        <v>185</v>
      </c>
      <c r="R1889">
        <v>4251</v>
      </c>
      <c r="T1889">
        <v>150195</v>
      </c>
      <c r="V1889">
        <v>369661</v>
      </c>
      <c r="X1889">
        <v>343613</v>
      </c>
      <c r="Z1889">
        <v>26048</v>
      </c>
    </row>
    <row r="1890" spans="2:26" hidden="1" x14ac:dyDescent="0.35">
      <c r="B1890" t="s">
        <v>82</v>
      </c>
      <c r="C1890" t="s">
        <v>83</v>
      </c>
      <c r="D1890" s="1">
        <v>44075</v>
      </c>
      <c r="E1890" t="s">
        <v>34</v>
      </c>
      <c r="F1890" t="s">
        <v>33</v>
      </c>
      <c r="G1890" t="s">
        <v>34</v>
      </c>
      <c r="H1890">
        <v>6302</v>
      </c>
      <c r="J1890">
        <v>0</v>
      </c>
      <c r="L1890">
        <v>6302</v>
      </c>
      <c r="N1890">
        <v>4223</v>
      </c>
      <c r="P1890">
        <v>160</v>
      </c>
      <c r="R1890">
        <v>4383</v>
      </c>
      <c r="T1890">
        <v>151674</v>
      </c>
      <c r="V1890">
        <v>375513</v>
      </c>
      <c r="X1890">
        <v>349408</v>
      </c>
      <c r="Z1890">
        <v>26105</v>
      </c>
    </row>
    <row r="1891" spans="2:26" hidden="1" x14ac:dyDescent="0.35">
      <c r="B1891" t="s">
        <v>82</v>
      </c>
      <c r="C1891" t="s">
        <v>83</v>
      </c>
      <c r="D1891" s="1">
        <v>44075</v>
      </c>
      <c r="E1891" t="s">
        <v>34</v>
      </c>
      <c r="F1891" t="s">
        <v>35</v>
      </c>
      <c r="G1891" t="s">
        <v>32</v>
      </c>
      <c r="H1891">
        <v>6302</v>
      </c>
      <c r="J1891">
        <v>0</v>
      </c>
      <c r="L1891">
        <v>6302</v>
      </c>
      <c r="N1891">
        <v>4223</v>
      </c>
      <c r="P1891">
        <v>160</v>
      </c>
      <c r="R1891">
        <v>4383</v>
      </c>
      <c r="T1891">
        <v>151674</v>
      </c>
      <c r="V1891">
        <v>375513</v>
      </c>
      <c r="X1891">
        <v>349408</v>
      </c>
      <c r="Z1891">
        <v>26105</v>
      </c>
    </row>
    <row r="1892" spans="2:26" hidden="1" x14ac:dyDescent="0.35">
      <c r="B1892" t="s">
        <v>82</v>
      </c>
      <c r="C1892" t="s">
        <v>83</v>
      </c>
      <c r="D1892" s="1">
        <v>44105</v>
      </c>
      <c r="E1892" t="s">
        <v>34</v>
      </c>
      <c r="F1892" t="s">
        <v>35</v>
      </c>
      <c r="G1892" t="s">
        <v>32</v>
      </c>
      <c r="H1892">
        <v>6087</v>
      </c>
      <c r="J1892">
        <v>0</v>
      </c>
      <c r="L1892">
        <v>6087</v>
      </c>
      <c r="N1892">
        <v>4049</v>
      </c>
      <c r="P1892">
        <v>154</v>
      </c>
      <c r="R1892">
        <v>4203</v>
      </c>
      <c r="T1892">
        <v>153028</v>
      </c>
      <c r="V1892">
        <v>381225</v>
      </c>
      <c r="X1892">
        <v>354995</v>
      </c>
      <c r="Z1892">
        <v>26230</v>
      </c>
    </row>
    <row r="1893" spans="2:26" hidden="1" x14ac:dyDescent="0.35">
      <c r="B1893" t="s">
        <v>82</v>
      </c>
      <c r="C1893" t="s">
        <v>83</v>
      </c>
      <c r="D1893" s="1">
        <v>44105</v>
      </c>
      <c r="E1893" t="s">
        <v>34</v>
      </c>
      <c r="F1893" t="s">
        <v>33</v>
      </c>
      <c r="G1893" t="s">
        <v>34</v>
      </c>
      <c r="H1893">
        <v>6087</v>
      </c>
      <c r="J1893">
        <v>0</v>
      </c>
      <c r="L1893">
        <v>6087</v>
      </c>
      <c r="N1893">
        <v>4049</v>
      </c>
      <c r="P1893">
        <v>154</v>
      </c>
      <c r="R1893">
        <v>4203</v>
      </c>
      <c r="T1893">
        <v>153028</v>
      </c>
      <c r="V1893">
        <v>381225</v>
      </c>
      <c r="X1893">
        <v>354995</v>
      </c>
      <c r="Z1893">
        <v>26230</v>
      </c>
    </row>
    <row r="1894" spans="2:26" hidden="1" x14ac:dyDescent="0.35">
      <c r="B1894" t="s">
        <v>82</v>
      </c>
      <c r="C1894" t="s">
        <v>83</v>
      </c>
      <c r="D1894" s="1">
        <v>44136</v>
      </c>
      <c r="E1894" t="s">
        <v>34</v>
      </c>
      <c r="F1894" t="s">
        <v>33</v>
      </c>
      <c r="G1894" t="s">
        <v>34</v>
      </c>
      <c r="H1894">
        <v>5986</v>
      </c>
      <c r="J1894">
        <v>0</v>
      </c>
      <c r="L1894">
        <v>5986</v>
      </c>
      <c r="N1894">
        <v>5021</v>
      </c>
      <c r="P1894">
        <v>237</v>
      </c>
      <c r="R1894">
        <v>5258</v>
      </c>
      <c r="T1894">
        <v>154681</v>
      </c>
      <c r="V1894">
        <v>388484</v>
      </c>
      <c r="X1894">
        <v>361990</v>
      </c>
      <c r="Z1894">
        <v>26494</v>
      </c>
    </row>
    <row r="1895" spans="2:26" hidden="1" x14ac:dyDescent="0.35">
      <c r="B1895" t="s">
        <v>82</v>
      </c>
      <c r="C1895" t="s">
        <v>83</v>
      </c>
      <c r="D1895" s="1">
        <v>44136</v>
      </c>
      <c r="E1895" t="s">
        <v>34</v>
      </c>
      <c r="F1895" t="s">
        <v>35</v>
      </c>
      <c r="G1895" t="s">
        <v>32</v>
      </c>
      <c r="H1895">
        <v>5986</v>
      </c>
      <c r="J1895">
        <v>0</v>
      </c>
      <c r="L1895">
        <v>5986</v>
      </c>
      <c r="N1895">
        <v>5021</v>
      </c>
      <c r="P1895">
        <v>237</v>
      </c>
      <c r="R1895">
        <v>5258</v>
      </c>
      <c r="T1895">
        <v>154681</v>
      </c>
      <c r="V1895">
        <v>388484</v>
      </c>
      <c r="X1895">
        <v>361990</v>
      </c>
      <c r="Z1895">
        <v>26494</v>
      </c>
    </row>
    <row r="1896" spans="2:26" hidden="1" x14ac:dyDescent="0.35">
      <c r="B1896" t="s">
        <v>82</v>
      </c>
      <c r="C1896" t="s">
        <v>83</v>
      </c>
      <c r="D1896" s="1">
        <v>44166</v>
      </c>
      <c r="E1896" t="s">
        <v>34</v>
      </c>
      <c r="F1896" t="s">
        <v>33</v>
      </c>
      <c r="G1896" t="s">
        <v>34</v>
      </c>
      <c r="H1896">
        <v>5720</v>
      </c>
      <c r="J1896">
        <v>0</v>
      </c>
      <c r="L1896">
        <v>5720</v>
      </c>
      <c r="N1896">
        <v>5320</v>
      </c>
      <c r="P1896">
        <v>254</v>
      </c>
      <c r="R1896">
        <v>5574</v>
      </c>
      <c r="T1896">
        <v>156044</v>
      </c>
      <c r="V1896">
        <v>395172</v>
      </c>
      <c r="X1896">
        <v>368609</v>
      </c>
      <c r="Z1896">
        <v>26563</v>
      </c>
    </row>
    <row r="1897" spans="2:26" hidden="1" x14ac:dyDescent="0.35">
      <c r="B1897" t="s">
        <v>82</v>
      </c>
      <c r="C1897" t="s">
        <v>83</v>
      </c>
      <c r="D1897" s="1">
        <v>44166</v>
      </c>
      <c r="E1897" t="s">
        <v>34</v>
      </c>
      <c r="F1897" t="s">
        <v>35</v>
      </c>
      <c r="G1897" t="s">
        <v>32</v>
      </c>
      <c r="H1897">
        <v>5720</v>
      </c>
      <c r="J1897">
        <v>0</v>
      </c>
      <c r="L1897">
        <v>5720</v>
      </c>
      <c r="N1897">
        <v>5320</v>
      </c>
      <c r="P1897">
        <v>254</v>
      </c>
      <c r="R1897">
        <v>5574</v>
      </c>
      <c r="T1897">
        <v>156044</v>
      </c>
      <c r="V1897">
        <v>395172</v>
      </c>
      <c r="X1897">
        <v>368609</v>
      </c>
      <c r="Z1897">
        <v>26563</v>
      </c>
    </row>
    <row r="1898" spans="2:26" hidden="1" x14ac:dyDescent="0.35">
      <c r="B1898" t="s">
        <v>82</v>
      </c>
      <c r="C1898" t="s">
        <v>83</v>
      </c>
      <c r="D1898" s="1">
        <v>44197</v>
      </c>
      <c r="E1898" t="s">
        <v>34</v>
      </c>
      <c r="F1898" t="s">
        <v>35</v>
      </c>
      <c r="G1898" t="s">
        <v>32</v>
      </c>
      <c r="H1898">
        <v>5184</v>
      </c>
      <c r="J1898">
        <v>0</v>
      </c>
      <c r="L1898">
        <v>5184</v>
      </c>
      <c r="N1898">
        <v>4268</v>
      </c>
      <c r="P1898">
        <v>142</v>
      </c>
      <c r="R1898">
        <v>4410</v>
      </c>
      <c r="T1898">
        <v>156937</v>
      </c>
      <c r="V1898">
        <v>400775</v>
      </c>
      <c r="X1898">
        <v>374232</v>
      </c>
      <c r="Z1898">
        <v>26543</v>
      </c>
    </row>
    <row r="1899" spans="2:26" hidden="1" x14ac:dyDescent="0.35">
      <c r="B1899" t="s">
        <v>82</v>
      </c>
      <c r="C1899" t="s">
        <v>83</v>
      </c>
      <c r="D1899" s="1">
        <v>44197</v>
      </c>
      <c r="E1899" t="s">
        <v>34</v>
      </c>
      <c r="F1899" t="s">
        <v>33</v>
      </c>
      <c r="G1899" t="s">
        <v>34</v>
      </c>
      <c r="H1899">
        <v>5184</v>
      </c>
      <c r="J1899">
        <v>0</v>
      </c>
      <c r="L1899">
        <v>5184</v>
      </c>
      <c r="N1899">
        <v>4268</v>
      </c>
      <c r="P1899">
        <v>142</v>
      </c>
      <c r="R1899">
        <v>4410</v>
      </c>
      <c r="T1899">
        <v>156937</v>
      </c>
      <c r="V1899">
        <v>400775</v>
      </c>
      <c r="X1899">
        <v>374232</v>
      </c>
      <c r="Z1899">
        <v>26543</v>
      </c>
    </row>
    <row r="1900" spans="2:26" hidden="1" x14ac:dyDescent="0.35">
      <c r="B1900" t="s">
        <v>82</v>
      </c>
      <c r="C1900" t="s">
        <v>83</v>
      </c>
      <c r="D1900" s="1">
        <v>44228</v>
      </c>
      <c r="E1900" t="s">
        <v>34</v>
      </c>
      <c r="F1900" t="s">
        <v>35</v>
      </c>
      <c r="G1900" t="s">
        <v>32</v>
      </c>
      <c r="H1900">
        <v>4700</v>
      </c>
      <c r="J1900">
        <v>0</v>
      </c>
      <c r="L1900">
        <v>4700</v>
      </c>
      <c r="N1900">
        <v>3838</v>
      </c>
      <c r="P1900">
        <v>92</v>
      </c>
      <c r="R1900">
        <v>3930</v>
      </c>
      <c r="T1900">
        <v>157503</v>
      </c>
      <c r="V1900">
        <v>405238</v>
      </c>
      <c r="X1900">
        <v>378792</v>
      </c>
      <c r="Z1900">
        <v>26446</v>
      </c>
    </row>
    <row r="1901" spans="2:26" hidden="1" x14ac:dyDescent="0.35">
      <c r="B1901" t="s">
        <v>82</v>
      </c>
      <c r="C1901" t="s">
        <v>83</v>
      </c>
      <c r="D1901" s="1">
        <v>44228</v>
      </c>
      <c r="E1901" t="s">
        <v>34</v>
      </c>
      <c r="F1901" t="s">
        <v>33</v>
      </c>
      <c r="G1901" t="s">
        <v>34</v>
      </c>
      <c r="H1901">
        <v>4700</v>
      </c>
      <c r="J1901">
        <v>0</v>
      </c>
      <c r="L1901">
        <v>4700</v>
      </c>
      <c r="N1901">
        <v>3838</v>
      </c>
      <c r="P1901">
        <v>92</v>
      </c>
      <c r="R1901">
        <v>3930</v>
      </c>
      <c r="T1901">
        <v>157503</v>
      </c>
      <c r="V1901">
        <v>405238</v>
      </c>
      <c r="X1901">
        <v>378792</v>
      </c>
      <c r="Z1901">
        <v>26446</v>
      </c>
    </row>
    <row r="1902" spans="2:26" hidden="1" x14ac:dyDescent="0.35">
      <c r="B1902" t="s">
        <v>82</v>
      </c>
      <c r="C1902" t="s">
        <v>83</v>
      </c>
      <c r="D1902" s="1">
        <v>44256</v>
      </c>
      <c r="E1902" t="s">
        <v>34</v>
      </c>
      <c r="F1902" t="s">
        <v>35</v>
      </c>
      <c r="G1902" t="s">
        <v>32</v>
      </c>
      <c r="H1902">
        <v>4458</v>
      </c>
      <c r="J1902">
        <v>0</v>
      </c>
      <c r="L1902">
        <v>4458</v>
      </c>
      <c r="N1902">
        <v>4624</v>
      </c>
      <c r="P1902">
        <v>120</v>
      </c>
      <c r="R1902">
        <v>4744</v>
      </c>
      <c r="T1902">
        <v>158239</v>
      </c>
      <c r="V1902">
        <v>411719</v>
      </c>
      <c r="X1902">
        <v>385268</v>
      </c>
      <c r="Z1902">
        <v>26451</v>
      </c>
    </row>
    <row r="1903" spans="2:26" hidden="1" x14ac:dyDescent="0.35">
      <c r="B1903" t="s">
        <v>82</v>
      </c>
      <c r="C1903" t="s">
        <v>83</v>
      </c>
      <c r="D1903" s="1">
        <v>44256</v>
      </c>
      <c r="E1903" t="s">
        <v>34</v>
      </c>
      <c r="F1903" t="s">
        <v>33</v>
      </c>
      <c r="G1903" t="s">
        <v>34</v>
      </c>
      <c r="H1903">
        <v>4458</v>
      </c>
      <c r="J1903">
        <v>0</v>
      </c>
      <c r="L1903">
        <v>4458</v>
      </c>
      <c r="N1903">
        <v>4624</v>
      </c>
      <c r="P1903">
        <v>120</v>
      </c>
      <c r="R1903">
        <v>4744</v>
      </c>
      <c r="T1903">
        <v>158239</v>
      </c>
      <c r="V1903">
        <v>411719</v>
      </c>
      <c r="X1903">
        <v>385268</v>
      </c>
      <c r="Z1903">
        <v>26451</v>
      </c>
    </row>
    <row r="1904" spans="2:26" hidden="1" x14ac:dyDescent="0.35">
      <c r="B1904" t="s">
        <v>82</v>
      </c>
      <c r="C1904" t="s">
        <v>83</v>
      </c>
      <c r="D1904" s="1">
        <v>44287</v>
      </c>
      <c r="E1904" t="s">
        <v>34</v>
      </c>
      <c r="F1904" t="s">
        <v>35</v>
      </c>
      <c r="G1904" t="s">
        <v>32</v>
      </c>
      <c r="H1904">
        <v>4131</v>
      </c>
      <c r="J1904">
        <v>0</v>
      </c>
      <c r="L1904">
        <v>4131</v>
      </c>
      <c r="N1904">
        <v>3706</v>
      </c>
      <c r="P1904">
        <v>122</v>
      </c>
      <c r="R1904">
        <v>3828</v>
      </c>
      <c r="T1904">
        <v>158901</v>
      </c>
      <c r="V1904">
        <v>415647</v>
      </c>
      <c r="X1904">
        <v>389273</v>
      </c>
      <c r="Z1904">
        <v>26374</v>
      </c>
    </row>
    <row r="1905" spans="2:26" hidden="1" x14ac:dyDescent="0.35">
      <c r="B1905" t="s">
        <v>82</v>
      </c>
      <c r="C1905" t="s">
        <v>83</v>
      </c>
      <c r="D1905" s="1">
        <v>44287</v>
      </c>
      <c r="E1905" t="s">
        <v>34</v>
      </c>
      <c r="F1905" t="s">
        <v>33</v>
      </c>
      <c r="G1905" t="s">
        <v>34</v>
      </c>
      <c r="H1905">
        <v>4131</v>
      </c>
      <c r="J1905">
        <v>0</v>
      </c>
      <c r="L1905">
        <v>4131</v>
      </c>
      <c r="N1905">
        <v>3706</v>
      </c>
      <c r="P1905">
        <v>122</v>
      </c>
      <c r="R1905">
        <v>3828</v>
      </c>
      <c r="T1905">
        <v>158901</v>
      </c>
      <c r="V1905">
        <v>415647</v>
      </c>
      <c r="X1905">
        <v>389273</v>
      </c>
      <c r="Z1905">
        <v>26374</v>
      </c>
    </row>
    <row r="1906" spans="2:26" hidden="1" x14ac:dyDescent="0.35">
      <c r="B1906" t="s">
        <v>82</v>
      </c>
      <c r="C1906" t="s">
        <v>83</v>
      </c>
      <c r="D1906" s="1">
        <v>44317</v>
      </c>
      <c r="E1906" t="s">
        <v>34</v>
      </c>
      <c r="F1906" t="s">
        <v>33</v>
      </c>
      <c r="G1906" t="s">
        <v>34</v>
      </c>
      <c r="H1906">
        <v>3441</v>
      </c>
      <c r="J1906">
        <v>0</v>
      </c>
      <c r="L1906">
        <v>3441</v>
      </c>
      <c r="N1906">
        <v>3178</v>
      </c>
      <c r="P1906">
        <v>123</v>
      </c>
      <c r="R1906">
        <v>3301</v>
      </c>
      <c r="T1906">
        <v>159402</v>
      </c>
      <c r="V1906">
        <v>418088</v>
      </c>
      <c r="X1906">
        <v>392372</v>
      </c>
      <c r="Z1906">
        <v>25716</v>
      </c>
    </row>
    <row r="1907" spans="2:26" hidden="1" x14ac:dyDescent="0.35">
      <c r="B1907" t="s">
        <v>82</v>
      </c>
      <c r="C1907" t="s">
        <v>83</v>
      </c>
      <c r="D1907" s="1">
        <v>44317</v>
      </c>
      <c r="E1907" t="s">
        <v>34</v>
      </c>
      <c r="F1907" t="s">
        <v>35</v>
      </c>
      <c r="G1907" t="s">
        <v>32</v>
      </c>
      <c r="H1907">
        <v>3441</v>
      </c>
      <c r="J1907">
        <v>0</v>
      </c>
      <c r="L1907">
        <v>3441</v>
      </c>
      <c r="N1907">
        <v>3178</v>
      </c>
      <c r="P1907">
        <v>123</v>
      </c>
      <c r="R1907">
        <v>3301</v>
      </c>
      <c r="T1907">
        <v>159402</v>
      </c>
      <c r="V1907">
        <v>418088</v>
      </c>
      <c r="X1907">
        <v>392372</v>
      </c>
      <c r="Z1907">
        <v>25716</v>
      </c>
    </row>
    <row r="1908" spans="2:26" hidden="1" x14ac:dyDescent="0.35">
      <c r="B1908" t="s">
        <v>82</v>
      </c>
      <c r="C1908" t="s">
        <v>83</v>
      </c>
      <c r="D1908" s="1">
        <v>44348</v>
      </c>
      <c r="E1908" t="s">
        <v>34</v>
      </c>
      <c r="F1908" t="s">
        <v>35</v>
      </c>
      <c r="G1908" t="s">
        <v>32</v>
      </c>
      <c r="H1908">
        <v>3812</v>
      </c>
      <c r="J1908">
        <v>0</v>
      </c>
      <c r="L1908">
        <v>3812</v>
      </c>
      <c r="N1908">
        <v>3298</v>
      </c>
      <c r="P1908">
        <v>99</v>
      </c>
      <c r="R1908">
        <v>3397</v>
      </c>
      <c r="T1908">
        <v>159903</v>
      </c>
      <c r="V1908">
        <v>420829</v>
      </c>
      <c r="X1908">
        <v>395016</v>
      </c>
      <c r="Z1908">
        <v>25813</v>
      </c>
    </row>
    <row r="1909" spans="2:26" hidden="1" x14ac:dyDescent="0.35">
      <c r="B1909" t="s">
        <v>82</v>
      </c>
      <c r="C1909" t="s">
        <v>83</v>
      </c>
      <c r="D1909" s="1">
        <v>44348</v>
      </c>
      <c r="E1909" t="s">
        <v>34</v>
      </c>
      <c r="F1909" t="s">
        <v>33</v>
      </c>
      <c r="G1909" t="s">
        <v>34</v>
      </c>
      <c r="H1909">
        <v>3812</v>
      </c>
      <c r="J1909">
        <v>0</v>
      </c>
      <c r="L1909">
        <v>3812</v>
      </c>
      <c r="N1909">
        <v>3298</v>
      </c>
      <c r="P1909">
        <v>99</v>
      </c>
      <c r="R1909">
        <v>3397</v>
      </c>
      <c r="T1909">
        <v>159903</v>
      </c>
      <c r="V1909">
        <v>420829</v>
      </c>
      <c r="X1909">
        <v>395016</v>
      </c>
      <c r="Z1909">
        <v>25813</v>
      </c>
    </row>
    <row r="1910" spans="2:26" hidden="1" x14ac:dyDescent="0.35">
      <c r="B1910" t="s">
        <v>82</v>
      </c>
      <c r="C1910" t="s">
        <v>83</v>
      </c>
      <c r="D1910" s="1">
        <v>44378</v>
      </c>
      <c r="E1910" t="s">
        <v>34</v>
      </c>
      <c r="F1910" t="s">
        <v>35</v>
      </c>
      <c r="G1910" t="s">
        <v>32</v>
      </c>
      <c r="H1910">
        <v>3659</v>
      </c>
      <c r="J1910">
        <v>0</v>
      </c>
      <c r="L1910">
        <v>3659</v>
      </c>
      <c r="N1910">
        <v>3494</v>
      </c>
      <c r="P1910">
        <v>131</v>
      </c>
      <c r="R1910">
        <v>3625</v>
      </c>
      <c r="T1910">
        <v>160680</v>
      </c>
      <c r="V1910">
        <v>424531</v>
      </c>
      <c r="X1910">
        <v>398711</v>
      </c>
      <c r="Z1910">
        <v>25820</v>
      </c>
    </row>
    <row r="1911" spans="2:26" hidden="1" x14ac:dyDescent="0.35">
      <c r="B1911" t="s">
        <v>82</v>
      </c>
      <c r="C1911" t="s">
        <v>83</v>
      </c>
      <c r="D1911" s="1">
        <v>44378</v>
      </c>
      <c r="E1911" t="s">
        <v>34</v>
      </c>
      <c r="F1911" t="s">
        <v>33</v>
      </c>
      <c r="G1911" t="s">
        <v>34</v>
      </c>
      <c r="H1911">
        <v>3659</v>
      </c>
      <c r="J1911">
        <v>0</v>
      </c>
      <c r="L1911">
        <v>3659</v>
      </c>
      <c r="N1911">
        <v>3494</v>
      </c>
      <c r="P1911">
        <v>131</v>
      </c>
      <c r="R1911">
        <v>3625</v>
      </c>
      <c r="T1911">
        <v>160680</v>
      </c>
      <c r="V1911">
        <v>424531</v>
      </c>
      <c r="X1911">
        <v>398711</v>
      </c>
      <c r="Z1911">
        <v>25820</v>
      </c>
    </row>
    <row r="1912" spans="2:26" hidden="1" x14ac:dyDescent="0.35">
      <c r="B1912" t="s">
        <v>82</v>
      </c>
      <c r="C1912" t="s">
        <v>83</v>
      </c>
      <c r="D1912" s="1">
        <v>44409</v>
      </c>
      <c r="E1912" t="s">
        <v>34</v>
      </c>
      <c r="F1912" t="s">
        <v>35</v>
      </c>
      <c r="G1912" t="s">
        <v>32</v>
      </c>
      <c r="H1912">
        <v>4007</v>
      </c>
      <c r="J1912">
        <v>0</v>
      </c>
      <c r="L1912">
        <v>4007</v>
      </c>
      <c r="N1912">
        <v>654</v>
      </c>
      <c r="P1912">
        <v>28</v>
      </c>
      <c r="R1912">
        <v>682</v>
      </c>
      <c r="T1912">
        <v>161299</v>
      </c>
      <c r="V1912">
        <v>427508</v>
      </c>
      <c r="X1912">
        <v>401632</v>
      </c>
      <c r="Z1912">
        <v>25876</v>
      </c>
    </row>
    <row r="1913" spans="2:26" hidden="1" x14ac:dyDescent="0.35">
      <c r="B1913" t="s">
        <v>82</v>
      </c>
      <c r="C1913" t="s">
        <v>83</v>
      </c>
      <c r="D1913" s="1">
        <v>44409</v>
      </c>
      <c r="E1913" t="s">
        <v>34</v>
      </c>
      <c r="F1913" t="s">
        <v>33</v>
      </c>
      <c r="G1913" t="s">
        <v>34</v>
      </c>
      <c r="H1913">
        <v>4007</v>
      </c>
      <c r="J1913">
        <v>0</v>
      </c>
      <c r="L1913">
        <v>4007</v>
      </c>
      <c r="N1913">
        <v>654</v>
      </c>
      <c r="P1913">
        <v>28</v>
      </c>
      <c r="R1913">
        <v>682</v>
      </c>
      <c r="T1913">
        <v>161299</v>
      </c>
      <c r="V1913">
        <v>427508</v>
      </c>
      <c r="X1913">
        <v>401632</v>
      </c>
      <c r="Z1913">
        <v>25876</v>
      </c>
    </row>
    <row r="1914" spans="2:26" hidden="1" x14ac:dyDescent="0.35">
      <c r="B1914" t="s">
        <v>82</v>
      </c>
      <c r="C1914" t="s">
        <v>83</v>
      </c>
      <c r="D1914" s="1">
        <v>44440</v>
      </c>
      <c r="E1914" t="s">
        <v>34</v>
      </c>
      <c r="F1914" t="s">
        <v>35</v>
      </c>
      <c r="G1914" t="s">
        <v>32</v>
      </c>
      <c r="H1914">
        <v>3848</v>
      </c>
      <c r="J1914">
        <v>0</v>
      </c>
      <c r="L1914">
        <v>3848</v>
      </c>
      <c r="N1914">
        <v>384</v>
      </c>
      <c r="P1914">
        <v>13</v>
      </c>
      <c r="R1914">
        <v>397</v>
      </c>
      <c r="T1914">
        <v>161766</v>
      </c>
      <c r="V1914">
        <v>430185</v>
      </c>
      <c r="X1914">
        <v>404361</v>
      </c>
      <c r="Z1914">
        <v>25824</v>
      </c>
    </row>
    <row r="1915" spans="2:26" hidden="1" x14ac:dyDescent="0.35">
      <c r="B1915" t="s">
        <v>82</v>
      </c>
      <c r="C1915" t="s">
        <v>83</v>
      </c>
      <c r="D1915" s="1">
        <v>44440</v>
      </c>
      <c r="E1915" t="s">
        <v>34</v>
      </c>
      <c r="F1915" t="s">
        <v>33</v>
      </c>
      <c r="G1915" t="s">
        <v>34</v>
      </c>
      <c r="H1915">
        <v>3848</v>
      </c>
      <c r="J1915">
        <v>0</v>
      </c>
      <c r="L1915">
        <v>3848</v>
      </c>
      <c r="N1915">
        <v>384</v>
      </c>
      <c r="P1915">
        <v>13</v>
      </c>
      <c r="R1915">
        <v>397</v>
      </c>
      <c r="T1915">
        <v>161766</v>
      </c>
      <c r="V1915">
        <v>430185</v>
      </c>
      <c r="X1915">
        <v>404361</v>
      </c>
      <c r="Z1915">
        <v>25824</v>
      </c>
    </row>
    <row r="1916" spans="2:26" hidden="1" x14ac:dyDescent="0.35">
      <c r="B1916" t="s">
        <v>82</v>
      </c>
      <c r="C1916" t="s">
        <v>83</v>
      </c>
      <c r="D1916" s="1">
        <v>44470</v>
      </c>
      <c r="E1916" t="s">
        <v>34</v>
      </c>
      <c r="F1916" t="s">
        <v>35</v>
      </c>
      <c r="G1916" t="s">
        <v>32</v>
      </c>
      <c r="H1916">
        <v>3560</v>
      </c>
      <c r="J1916">
        <v>0</v>
      </c>
      <c r="L1916">
        <v>3560</v>
      </c>
      <c r="N1916">
        <v>3048</v>
      </c>
      <c r="P1916">
        <v>93</v>
      </c>
      <c r="R1916">
        <v>3141</v>
      </c>
      <c r="T1916">
        <v>161790</v>
      </c>
      <c r="V1916">
        <v>431196</v>
      </c>
      <c r="X1916">
        <v>405493</v>
      </c>
      <c r="Z1916">
        <v>25703</v>
      </c>
    </row>
    <row r="1917" spans="2:26" hidden="1" x14ac:dyDescent="0.35">
      <c r="B1917" t="s">
        <v>82</v>
      </c>
      <c r="C1917" t="s">
        <v>83</v>
      </c>
      <c r="D1917" s="1">
        <v>44470</v>
      </c>
      <c r="E1917" t="s">
        <v>34</v>
      </c>
      <c r="F1917" t="s">
        <v>33</v>
      </c>
      <c r="G1917" t="s">
        <v>34</v>
      </c>
      <c r="H1917">
        <v>3560</v>
      </c>
      <c r="J1917">
        <v>0</v>
      </c>
      <c r="L1917">
        <v>3560</v>
      </c>
      <c r="N1917">
        <v>3048</v>
      </c>
      <c r="P1917">
        <v>93</v>
      </c>
      <c r="R1917">
        <v>3141</v>
      </c>
      <c r="T1917">
        <v>161790</v>
      </c>
      <c r="V1917">
        <v>431196</v>
      </c>
      <c r="X1917">
        <v>405493</v>
      </c>
      <c r="Z1917">
        <v>25703</v>
      </c>
    </row>
    <row r="1918" spans="2:26" hidden="1" x14ac:dyDescent="0.35">
      <c r="B1918" t="s">
        <v>82</v>
      </c>
      <c r="C1918" t="s">
        <v>83</v>
      </c>
      <c r="D1918" s="1">
        <v>44501</v>
      </c>
      <c r="E1918" t="s">
        <v>34</v>
      </c>
      <c r="F1918" t="s">
        <v>35</v>
      </c>
      <c r="G1918" t="s">
        <v>32</v>
      </c>
      <c r="H1918">
        <v>3587</v>
      </c>
      <c r="J1918">
        <v>0</v>
      </c>
      <c r="L1918">
        <v>3587</v>
      </c>
      <c r="N1918">
        <v>3753</v>
      </c>
      <c r="P1918">
        <v>161</v>
      </c>
      <c r="R1918">
        <v>3914</v>
      </c>
      <c r="T1918">
        <v>162191</v>
      </c>
      <c r="V1918">
        <v>434403</v>
      </c>
      <c r="X1918">
        <v>408658</v>
      </c>
      <c r="Z1918">
        <v>25745</v>
      </c>
    </row>
    <row r="1919" spans="2:26" hidden="1" x14ac:dyDescent="0.35">
      <c r="B1919" t="s">
        <v>82</v>
      </c>
      <c r="C1919" t="s">
        <v>83</v>
      </c>
      <c r="D1919" s="1">
        <v>44501</v>
      </c>
      <c r="E1919" t="s">
        <v>34</v>
      </c>
      <c r="F1919" t="s">
        <v>33</v>
      </c>
      <c r="G1919" t="s">
        <v>34</v>
      </c>
      <c r="H1919">
        <v>3587</v>
      </c>
      <c r="J1919">
        <v>0</v>
      </c>
      <c r="L1919">
        <v>3587</v>
      </c>
      <c r="N1919">
        <v>3753</v>
      </c>
      <c r="P1919">
        <v>161</v>
      </c>
      <c r="R1919">
        <v>3914</v>
      </c>
      <c r="T1919">
        <v>162191</v>
      </c>
      <c r="V1919">
        <v>434403</v>
      </c>
      <c r="X1919">
        <v>408658</v>
      </c>
      <c r="Z1919">
        <v>25745</v>
      </c>
    </row>
    <row r="1920" spans="2:26" hidden="1" x14ac:dyDescent="0.35">
      <c r="B1920" t="s">
        <v>82</v>
      </c>
      <c r="C1920" t="s">
        <v>83</v>
      </c>
      <c r="D1920" s="1">
        <v>44531</v>
      </c>
      <c r="E1920" t="s">
        <v>34</v>
      </c>
      <c r="F1920" t="s">
        <v>35</v>
      </c>
      <c r="G1920" t="s">
        <v>32</v>
      </c>
      <c r="H1920">
        <v>3198</v>
      </c>
      <c r="J1920">
        <v>0</v>
      </c>
      <c r="L1920">
        <v>3198</v>
      </c>
      <c r="N1920">
        <v>3431</v>
      </c>
      <c r="P1920">
        <v>146</v>
      </c>
      <c r="R1920">
        <v>3577</v>
      </c>
      <c r="T1920">
        <v>162525</v>
      </c>
      <c r="V1920">
        <v>437335</v>
      </c>
      <c r="X1920">
        <v>411604</v>
      </c>
      <c r="Z1920">
        <v>25731</v>
      </c>
    </row>
    <row r="1921" spans="2:26" hidden="1" x14ac:dyDescent="0.35">
      <c r="B1921" t="s">
        <v>82</v>
      </c>
      <c r="C1921" t="s">
        <v>83</v>
      </c>
      <c r="D1921" s="1">
        <v>44531</v>
      </c>
      <c r="E1921" t="s">
        <v>34</v>
      </c>
      <c r="F1921" t="s">
        <v>33</v>
      </c>
      <c r="G1921" t="s">
        <v>34</v>
      </c>
      <c r="H1921">
        <v>3198</v>
      </c>
      <c r="J1921">
        <v>0</v>
      </c>
      <c r="L1921">
        <v>3198</v>
      </c>
      <c r="N1921">
        <v>3431</v>
      </c>
      <c r="P1921">
        <v>146</v>
      </c>
      <c r="R1921">
        <v>3577</v>
      </c>
      <c r="T1921">
        <v>162525</v>
      </c>
      <c r="V1921">
        <v>437335</v>
      </c>
      <c r="X1921">
        <v>411604</v>
      </c>
      <c r="Z1921">
        <v>25731</v>
      </c>
    </row>
    <row r="1922" spans="2:26" hidden="1" x14ac:dyDescent="0.35">
      <c r="B1922" t="s">
        <v>82</v>
      </c>
      <c r="C1922" t="s">
        <v>83</v>
      </c>
      <c r="D1922" s="1">
        <v>44562</v>
      </c>
      <c r="E1922" t="s">
        <v>34</v>
      </c>
      <c r="F1922" t="s">
        <v>35</v>
      </c>
      <c r="G1922" t="s">
        <v>32</v>
      </c>
      <c r="H1922">
        <v>3314</v>
      </c>
      <c r="J1922">
        <v>0</v>
      </c>
      <c r="L1922">
        <v>3314</v>
      </c>
      <c r="N1922">
        <v>3670</v>
      </c>
      <c r="P1922">
        <v>158</v>
      </c>
      <c r="R1922">
        <v>3828</v>
      </c>
      <c r="T1922">
        <v>163074</v>
      </c>
      <c r="V1922">
        <v>440394</v>
      </c>
      <c r="X1922">
        <v>414674</v>
      </c>
      <c r="Z1922">
        <v>25720</v>
      </c>
    </row>
    <row r="1923" spans="2:26" hidden="1" x14ac:dyDescent="0.35">
      <c r="B1923" t="s">
        <v>82</v>
      </c>
      <c r="C1923" t="s">
        <v>83</v>
      </c>
      <c r="D1923" s="1">
        <v>44562</v>
      </c>
      <c r="E1923" t="s">
        <v>34</v>
      </c>
      <c r="F1923" t="s">
        <v>33</v>
      </c>
      <c r="G1923" t="s">
        <v>34</v>
      </c>
      <c r="H1923">
        <v>3314</v>
      </c>
      <c r="J1923">
        <v>0</v>
      </c>
      <c r="L1923">
        <v>3314</v>
      </c>
      <c r="N1923">
        <v>3670</v>
      </c>
      <c r="P1923">
        <v>158</v>
      </c>
      <c r="R1923">
        <v>3828</v>
      </c>
      <c r="T1923">
        <v>163074</v>
      </c>
      <c r="V1923">
        <v>440394</v>
      </c>
      <c r="X1923">
        <v>414674</v>
      </c>
      <c r="Z1923">
        <v>25720</v>
      </c>
    </row>
    <row r="1924" spans="2:26" hidden="1" x14ac:dyDescent="0.35">
      <c r="B1924" t="s">
        <v>82</v>
      </c>
      <c r="C1924" t="s">
        <v>83</v>
      </c>
      <c r="D1924" s="1">
        <v>44593</v>
      </c>
      <c r="E1924" t="s">
        <v>34</v>
      </c>
      <c r="F1924" t="s">
        <v>35</v>
      </c>
      <c r="G1924" t="s">
        <v>32</v>
      </c>
      <c r="H1924">
        <v>2917</v>
      </c>
      <c r="J1924">
        <v>0</v>
      </c>
      <c r="L1924">
        <v>2917</v>
      </c>
      <c r="N1924">
        <v>2698</v>
      </c>
      <c r="P1924">
        <v>72</v>
      </c>
      <c r="R1924">
        <v>2770</v>
      </c>
      <c r="T1924">
        <v>163322</v>
      </c>
      <c r="V1924">
        <v>441896</v>
      </c>
      <c r="X1924">
        <v>416237</v>
      </c>
      <c r="Z1924">
        <v>25659</v>
      </c>
    </row>
    <row r="1925" spans="2:26" hidden="1" x14ac:dyDescent="0.35">
      <c r="B1925" t="s">
        <v>82</v>
      </c>
      <c r="C1925" t="s">
        <v>83</v>
      </c>
      <c r="D1925" s="1">
        <v>44593</v>
      </c>
      <c r="E1925" t="s">
        <v>34</v>
      </c>
      <c r="F1925" t="s">
        <v>33</v>
      </c>
      <c r="G1925" t="s">
        <v>34</v>
      </c>
      <c r="H1925">
        <v>2917</v>
      </c>
      <c r="J1925">
        <v>0</v>
      </c>
      <c r="L1925">
        <v>2917</v>
      </c>
      <c r="N1925">
        <v>2698</v>
      </c>
      <c r="P1925">
        <v>72</v>
      </c>
      <c r="R1925">
        <v>2770</v>
      </c>
      <c r="T1925">
        <v>163322</v>
      </c>
      <c r="V1925">
        <v>441896</v>
      </c>
      <c r="X1925">
        <v>416237</v>
      </c>
      <c r="Z1925">
        <v>25659</v>
      </c>
    </row>
    <row r="1926" spans="2:26" hidden="1" x14ac:dyDescent="0.35">
      <c r="B1926" t="s">
        <v>82</v>
      </c>
      <c r="C1926" t="s">
        <v>83</v>
      </c>
      <c r="D1926" s="1">
        <v>44621</v>
      </c>
      <c r="E1926" t="s">
        <v>34</v>
      </c>
      <c r="F1926" t="s">
        <v>35</v>
      </c>
      <c r="G1926" t="s">
        <v>32</v>
      </c>
      <c r="H1926">
        <v>3231</v>
      </c>
      <c r="J1926">
        <v>0</v>
      </c>
      <c r="L1926">
        <v>3231</v>
      </c>
      <c r="N1926">
        <v>2924</v>
      </c>
      <c r="P1926">
        <v>80</v>
      </c>
      <c r="R1926">
        <v>3004</v>
      </c>
      <c r="T1926">
        <v>163827</v>
      </c>
      <c r="V1926">
        <v>444463</v>
      </c>
      <c r="X1926">
        <v>418854</v>
      </c>
      <c r="Z1926">
        <v>25609</v>
      </c>
    </row>
    <row r="1927" spans="2:26" hidden="1" x14ac:dyDescent="0.35">
      <c r="B1927" t="s">
        <v>82</v>
      </c>
      <c r="C1927" t="s">
        <v>83</v>
      </c>
      <c r="D1927" s="1">
        <v>44621</v>
      </c>
      <c r="E1927" t="s">
        <v>34</v>
      </c>
      <c r="F1927" t="s">
        <v>33</v>
      </c>
      <c r="G1927" t="s">
        <v>34</v>
      </c>
      <c r="H1927">
        <v>3231</v>
      </c>
      <c r="J1927">
        <v>0</v>
      </c>
      <c r="L1927">
        <v>3231</v>
      </c>
      <c r="N1927">
        <v>2924</v>
      </c>
      <c r="P1927">
        <v>80</v>
      </c>
      <c r="R1927">
        <v>3004</v>
      </c>
      <c r="T1927">
        <v>163827</v>
      </c>
      <c r="V1927">
        <v>444463</v>
      </c>
      <c r="X1927">
        <v>418854</v>
      </c>
      <c r="Z1927">
        <v>25609</v>
      </c>
    </row>
    <row r="1928" spans="2:26" hidden="1" x14ac:dyDescent="0.35">
      <c r="B1928" t="s">
        <v>82</v>
      </c>
      <c r="C1928" t="s">
        <v>83</v>
      </c>
      <c r="D1928" s="1">
        <v>44652</v>
      </c>
      <c r="E1928" t="s">
        <v>34</v>
      </c>
      <c r="F1928" t="s">
        <v>35</v>
      </c>
      <c r="G1928" t="s">
        <v>32</v>
      </c>
      <c r="H1928">
        <v>3021</v>
      </c>
      <c r="J1928">
        <v>0</v>
      </c>
      <c r="L1928">
        <v>3021</v>
      </c>
      <c r="N1928">
        <v>2637</v>
      </c>
      <c r="P1928">
        <v>91</v>
      </c>
      <c r="R1928">
        <v>2728</v>
      </c>
      <c r="T1928">
        <v>164135</v>
      </c>
      <c r="V1928">
        <v>446467</v>
      </c>
      <c r="X1928">
        <v>420897</v>
      </c>
      <c r="Z1928">
        <v>25570</v>
      </c>
    </row>
    <row r="1929" spans="2:26" hidden="1" x14ac:dyDescent="0.35">
      <c r="B1929" t="s">
        <v>82</v>
      </c>
      <c r="C1929" t="s">
        <v>83</v>
      </c>
      <c r="D1929" s="1">
        <v>44652</v>
      </c>
      <c r="E1929" t="s">
        <v>34</v>
      </c>
      <c r="F1929" t="s">
        <v>33</v>
      </c>
      <c r="G1929" t="s">
        <v>34</v>
      </c>
      <c r="H1929">
        <v>3021</v>
      </c>
      <c r="J1929">
        <v>0</v>
      </c>
      <c r="L1929">
        <v>3021</v>
      </c>
      <c r="N1929">
        <v>2637</v>
      </c>
      <c r="P1929">
        <v>91</v>
      </c>
      <c r="R1929">
        <v>2728</v>
      </c>
      <c r="T1929">
        <v>164135</v>
      </c>
      <c r="V1929">
        <v>446467</v>
      </c>
      <c r="X1929">
        <v>420897</v>
      </c>
      <c r="Z1929">
        <v>25570</v>
      </c>
    </row>
    <row r="1930" spans="2:26" hidden="1" x14ac:dyDescent="0.35">
      <c r="B1930" t="s">
        <v>82</v>
      </c>
      <c r="C1930" t="s">
        <v>83</v>
      </c>
      <c r="D1930" s="1">
        <v>44682</v>
      </c>
      <c r="E1930" t="s">
        <v>34</v>
      </c>
      <c r="F1930" t="s">
        <v>35</v>
      </c>
      <c r="G1930" t="s">
        <v>32</v>
      </c>
      <c r="H1930">
        <v>2971</v>
      </c>
      <c r="J1930">
        <v>0</v>
      </c>
      <c r="L1930">
        <v>2971</v>
      </c>
      <c r="N1930">
        <v>2724</v>
      </c>
      <c r="P1930">
        <v>97</v>
      </c>
      <c r="R1930">
        <v>2821</v>
      </c>
      <c r="T1930">
        <v>164261</v>
      </c>
      <c r="V1930">
        <v>448383</v>
      </c>
      <c r="X1930">
        <v>423134</v>
      </c>
      <c r="Z1930">
        <v>25249</v>
      </c>
    </row>
    <row r="1931" spans="2:26" hidden="1" x14ac:dyDescent="0.35">
      <c r="B1931" t="s">
        <v>82</v>
      </c>
      <c r="C1931" t="s">
        <v>83</v>
      </c>
      <c r="D1931" s="1">
        <v>44682</v>
      </c>
      <c r="E1931" t="s">
        <v>34</v>
      </c>
      <c r="F1931" t="s">
        <v>33</v>
      </c>
      <c r="G1931" t="s">
        <v>34</v>
      </c>
      <c r="H1931">
        <v>2971</v>
      </c>
      <c r="J1931">
        <v>0</v>
      </c>
      <c r="L1931">
        <v>2971</v>
      </c>
      <c r="N1931">
        <v>2724</v>
      </c>
      <c r="P1931">
        <v>97</v>
      </c>
      <c r="R1931">
        <v>2821</v>
      </c>
      <c r="T1931">
        <v>164261</v>
      </c>
      <c r="V1931">
        <v>448383</v>
      </c>
      <c r="X1931">
        <v>423134</v>
      </c>
      <c r="Z1931">
        <v>25249</v>
      </c>
    </row>
    <row r="1932" spans="2:26" hidden="1" x14ac:dyDescent="0.35">
      <c r="B1932" t="s">
        <v>82</v>
      </c>
      <c r="C1932" t="s">
        <v>83</v>
      </c>
      <c r="D1932" s="1">
        <v>44713</v>
      </c>
      <c r="E1932" t="s">
        <v>34</v>
      </c>
      <c r="F1932" t="s">
        <v>35</v>
      </c>
      <c r="G1932" t="s">
        <v>32</v>
      </c>
      <c r="H1932">
        <v>2994</v>
      </c>
      <c r="J1932">
        <v>0</v>
      </c>
      <c r="L1932">
        <v>2994</v>
      </c>
      <c r="N1932">
        <v>2900</v>
      </c>
      <c r="P1932">
        <v>109</v>
      </c>
      <c r="R1932">
        <v>3009</v>
      </c>
      <c r="T1932">
        <v>164470</v>
      </c>
      <c r="V1932">
        <v>450481</v>
      </c>
      <c r="X1932">
        <v>425511</v>
      </c>
      <c r="Z1932">
        <v>24970</v>
      </c>
    </row>
    <row r="1933" spans="2:26" hidden="1" x14ac:dyDescent="0.35">
      <c r="B1933" t="s">
        <v>82</v>
      </c>
      <c r="C1933" t="s">
        <v>83</v>
      </c>
      <c r="D1933" s="1">
        <v>44713</v>
      </c>
      <c r="E1933" t="s">
        <v>34</v>
      </c>
      <c r="F1933" t="s">
        <v>33</v>
      </c>
      <c r="G1933" t="s">
        <v>34</v>
      </c>
      <c r="H1933">
        <v>2994</v>
      </c>
      <c r="J1933">
        <v>0</v>
      </c>
      <c r="L1933">
        <v>2994</v>
      </c>
      <c r="N1933">
        <v>2900</v>
      </c>
      <c r="P1933">
        <v>109</v>
      </c>
      <c r="R1933">
        <v>3009</v>
      </c>
      <c r="T1933">
        <v>164470</v>
      </c>
      <c r="V1933">
        <v>450481</v>
      </c>
      <c r="X1933">
        <v>425511</v>
      </c>
      <c r="Z1933">
        <v>24970</v>
      </c>
    </row>
    <row r="1934" spans="2:26" hidden="1" x14ac:dyDescent="0.35">
      <c r="B1934" t="s">
        <v>82</v>
      </c>
      <c r="C1934" t="s">
        <v>83</v>
      </c>
      <c r="D1934" s="1">
        <v>44743</v>
      </c>
      <c r="E1934" t="s">
        <v>34</v>
      </c>
      <c r="F1934" t="s">
        <v>35</v>
      </c>
      <c r="G1934" t="s">
        <v>32</v>
      </c>
      <c r="H1934">
        <v>3045</v>
      </c>
      <c r="J1934">
        <v>0</v>
      </c>
      <c r="L1934">
        <v>3045</v>
      </c>
      <c r="N1934">
        <v>3060</v>
      </c>
      <c r="P1934">
        <v>117</v>
      </c>
      <c r="R1934">
        <v>3177</v>
      </c>
      <c r="T1934">
        <v>164991</v>
      </c>
      <c r="V1934">
        <v>452696</v>
      </c>
      <c r="X1934">
        <v>427937</v>
      </c>
      <c r="Z1934">
        <v>24759</v>
      </c>
    </row>
    <row r="1935" spans="2:26" hidden="1" x14ac:dyDescent="0.35">
      <c r="B1935" t="s">
        <v>82</v>
      </c>
      <c r="C1935" t="s">
        <v>83</v>
      </c>
      <c r="D1935" s="1">
        <v>44743</v>
      </c>
      <c r="E1935" t="s">
        <v>34</v>
      </c>
      <c r="F1935" t="s">
        <v>33</v>
      </c>
      <c r="G1935" t="s">
        <v>34</v>
      </c>
      <c r="H1935">
        <v>3045</v>
      </c>
      <c r="J1935">
        <v>0</v>
      </c>
      <c r="L1935">
        <v>3045</v>
      </c>
      <c r="N1935">
        <v>3060</v>
      </c>
      <c r="P1935">
        <v>117</v>
      </c>
      <c r="R1935">
        <v>3177</v>
      </c>
      <c r="T1935">
        <v>164991</v>
      </c>
      <c r="V1935">
        <v>452696</v>
      </c>
      <c r="X1935">
        <v>427937</v>
      </c>
      <c r="Z1935">
        <v>24759</v>
      </c>
    </row>
    <row r="1936" spans="2:26" hidden="1" x14ac:dyDescent="0.35">
      <c r="B1936" t="s">
        <v>82</v>
      </c>
      <c r="C1936" t="s">
        <v>83</v>
      </c>
      <c r="D1936" s="1">
        <v>44774</v>
      </c>
      <c r="E1936" t="s">
        <v>34</v>
      </c>
      <c r="F1936" t="s">
        <v>35</v>
      </c>
      <c r="G1936" t="s">
        <v>32</v>
      </c>
      <c r="H1936">
        <v>3343</v>
      </c>
      <c r="J1936">
        <v>0</v>
      </c>
      <c r="L1936">
        <v>3343</v>
      </c>
      <c r="N1936">
        <v>3438</v>
      </c>
      <c r="P1936">
        <v>132</v>
      </c>
      <c r="R1936">
        <v>3570</v>
      </c>
      <c r="T1936">
        <v>165529</v>
      </c>
      <c r="V1936">
        <v>454990</v>
      </c>
      <c r="X1936">
        <v>430360</v>
      </c>
      <c r="Z1936">
        <v>24630</v>
      </c>
    </row>
    <row r="1937" spans="2:26" hidden="1" x14ac:dyDescent="0.35">
      <c r="B1937" t="s">
        <v>82</v>
      </c>
      <c r="C1937" t="s">
        <v>83</v>
      </c>
      <c r="D1937" s="1">
        <v>44774</v>
      </c>
      <c r="E1937" t="s">
        <v>34</v>
      </c>
      <c r="F1937" t="s">
        <v>33</v>
      </c>
      <c r="G1937" t="s">
        <v>34</v>
      </c>
      <c r="H1937">
        <v>3343</v>
      </c>
      <c r="J1937">
        <v>0</v>
      </c>
      <c r="L1937">
        <v>3343</v>
      </c>
      <c r="N1937">
        <v>3438</v>
      </c>
      <c r="P1937">
        <v>132</v>
      </c>
      <c r="R1937">
        <v>3570</v>
      </c>
      <c r="T1937">
        <v>165529</v>
      </c>
      <c r="V1937">
        <v>454990</v>
      </c>
      <c r="X1937">
        <v>430360</v>
      </c>
      <c r="Z1937">
        <v>24630</v>
      </c>
    </row>
    <row r="1938" spans="2:26" hidden="1" x14ac:dyDescent="0.35">
      <c r="B1938" t="s">
        <v>82</v>
      </c>
      <c r="C1938" t="s">
        <v>83</v>
      </c>
      <c r="D1938" s="1">
        <v>44805</v>
      </c>
      <c r="E1938" t="s">
        <v>34</v>
      </c>
      <c r="F1938" t="s">
        <v>35</v>
      </c>
      <c r="G1938" t="s">
        <v>32</v>
      </c>
      <c r="H1938">
        <v>2978</v>
      </c>
      <c r="J1938">
        <v>0</v>
      </c>
      <c r="L1938">
        <v>2978</v>
      </c>
      <c r="N1938">
        <v>3452</v>
      </c>
      <c r="P1938">
        <v>91</v>
      </c>
      <c r="R1938">
        <v>3543</v>
      </c>
      <c r="T1938">
        <v>165073</v>
      </c>
      <c r="V1938">
        <v>456658</v>
      </c>
      <c r="X1938">
        <v>432878</v>
      </c>
      <c r="Z1938">
        <v>23780</v>
      </c>
    </row>
    <row r="1939" spans="2:26" hidden="1" x14ac:dyDescent="0.35">
      <c r="B1939" t="s">
        <v>82</v>
      </c>
      <c r="C1939" t="s">
        <v>83</v>
      </c>
      <c r="D1939" s="1">
        <v>44805</v>
      </c>
      <c r="E1939" t="s">
        <v>34</v>
      </c>
      <c r="F1939" t="s">
        <v>33</v>
      </c>
      <c r="G1939" t="s">
        <v>34</v>
      </c>
      <c r="H1939">
        <v>2978</v>
      </c>
      <c r="J1939">
        <v>0</v>
      </c>
      <c r="L1939">
        <v>2978</v>
      </c>
      <c r="N1939">
        <v>3452</v>
      </c>
      <c r="P1939">
        <v>91</v>
      </c>
      <c r="R1939">
        <v>3543</v>
      </c>
      <c r="T1939">
        <v>165073</v>
      </c>
      <c r="V1939">
        <v>456658</v>
      </c>
      <c r="X1939">
        <v>432878</v>
      </c>
      <c r="Z1939">
        <v>23780</v>
      </c>
    </row>
    <row r="1940" spans="2:26" hidden="1" x14ac:dyDescent="0.35">
      <c r="B1940" t="s">
        <v>82</v>
      </c>
      <c r="C1940" t="s">
        <v>83</v>
      </c>
      <c r="D1940" s="1">
        <v>44835</v>
      </c>
      <c r="E1940" t="s">
        <v>34</v>
      </c>
      <c r="F1940" t="s">
        <v>35</v>
      </c>
      <c r="G1940" t="s">
        <v>32</v>
      </c>
      <c r="H1940">
        <v>2887</v>
      </c>
      <c r="J1940">
        <v>0</v>
      </c>
      <c r="L1940">
        <v>2887</v>
      </c>
      <c r="N1940">
        <v>2737</v>
      </c>
      <c r="P1940">
        <v>101</v>
      </c>
      <c r="R1940">
        <v>2838</v>
      </c>
      <c r="T1940">
        <v>163844</v>
      </c>
      <c r="V1940">
        <v>453026</v>
      </c>
      <c r="X1940">
        <v>429529</v>
      </c>
      <c r="Z1940">
        <v>23497</v>
      </c>
    </row>
    <row r="1941" spans="2:26" hidden="1" x14ac:dyDescent="0.35">
      <c r="B1941" t="s">
        <v>82</v>
      </c>
      <c r="C1941" t="s">
        <v>83</v>
      </c>
      <c r="D1941" s="1">
        <v>44835</v>
      </c>
      <c r="E1941" t="s">
        <v>34</v>
      </c>
      <c r="F1941" t="s">
        <v>33</v>
      </c>
      <c r="G1941" t="s">
        <v>34</v>
      </c>
      <c r="H1941">
        <v>2887</v>
      </c>
      <c r="J1941">
        <v>0</v>
      </c>
      <c r="L1941">
        <v>2887</v>
      </c>
      <c r="N1941">
        <v>2737</v>
      </c>
      <c r="P1941">
        <v>101</v>
      </c>
      <c r="R1941">
        <v>2838</v>
      </c>
      <c r="T1941">
        <v>163951</v>
      </c>
      <c r="V1941">
        <v>453133</v>
      </c>
      <c r="X1941">
        <v>429635</v>
      </c>
      <c r="Z1941">
        <v>23498</v>
      </c>
    </row>
    <row r="1942" spans="2:26" hidden="1" x14ac:dyDescent="0.35">
      <c r="B1942" t="s">
        <v>82</v>
      </c>
      <c r="C1942" t="s">
        <v>83</v>
      </c>
      <c r="D1942" s="1">
        <v>44866</v>
      </c>
      <c r="E1942" t="s">
        <v>34</v>
      </c>
      <c r="F1942" t="s">
        <v>35</v>
      </c>
      <c r="G1942" t="s">
        <v>32</v>
      </c>
      <c r="H1942">
        <v>2807</v>
      </c>
      <c r="J1942">
        <v>0</v>
      </c>
      <c r="L1942">
        <v>2807</v>
      </c>
      <c r="N1942">
        <v>3147</v>
      </c>
      <c r="P1942">
        <v>158</v>
      </c>
      <c r="R1942">
        <v>3305</v>
      </c>
      <c r="T1942">
        <v>164259</v>
      </c>
      <c r="V1942">
        <v>455425</v>
      </c>
      <c r="X1942">
        <v>431737</v>
      </c>
      <c r="Z1942">
        <v>23688</v>
      </c>
    </row>
    <row r="1943" spans="2:26" hidden="1" x14ac:dyDescent="0.35">
      <c r="B1943" t="s">
        <v>82</v>
      </c>
      <c r="C1943" t="s">
        <v>83</v>
      </c>
      <c r="D1943" s="1">
        <v>44866</v>
      </c>
      <c r="E1943" t="s">
        <v>34</v>
      </c>
      <c r="F1943" t="s">
        <v>33</v>
      </c>
      <c r="G1943" t="s">
        <v>34</v>
      </c>
      <c r="H1943">
        <v>2807</v>
      </c>
      <c r="J1943">
        <v>0</v>
      </c>
      <c r="L1943">
        <v>2807</v>
      </c>
      <c r="N1943">
        <v>3147</v>
      </c>
      <c r="P1943">
        <v>158</v>
      </c>
      <c r="R1943">
        <v>3305</v>
      </c>
      <c r="T1943">
        <v>164367</v>
      </c>
      <c r="V1943">
        <v>455533</v>
      </c>
      <c r="X1943">
        <v>431843</v>
      </c>
      <c r="Z1943">
        <v>23690</v>
      </c>
    </row>
    <row r="1944" spans="2:26" hidden="1" x14ac:dyDescent="0.35">
      <c r="B1944" t="s">
        <v>82</v>
      </c>
      <c r="C1944" t="s">
        <v>83</v>
      </c>
      <c r="D1944" s="1">
        <v>44896</v>
      </c>
      <c r="E1944" t="s">
        <v>34</v>
      </c>
      <c r="F1944" t="s">
        <v>35</v>
      </c>
      <c r="G1944" t="s">
        <v>32</v>
      </c>
      <c r="H1944">
        <v>2429</v>
      </c>
      <c r="J1944">
        <v>0</v>
      </c>
      <c r="L1944">
        <v>2429</v>
      </c>
      <c r="N1944">
        <v>3350</v>
      </c>
      <c r="P1944">
        <v>152</v>
      </c>
      <c r="R1944">
        <v>3502</v>
      </c>
      <c r="T1944">
        <v>165137</v>
      </c>
      <c r="V1944">
        <v>459131</v>
      </c>
      <c r="X1944">
        <v>435317</v>
      </c>
      <c r="Z1944">
        <v>23814</v>
      </c>
    </row>
    <row r="1945" spans="2:26" hidden="1" x14ac:dyDescent="0.35">
      <c r="B1945" t="s">
        <v>82</v>
      </c>
      <c r="C1945" t="s">
        <v>83</v>
      </c>
      <c r="D1945" s="1">
        <v>44896</v>
      </c>
      <c r="E1945" t="s">
        <v>34</v>
      </c>
      <c r="F1945" t="s">
        <v>33</v>
      </c>
      <c r="G1945" t="s">
        <v>34</v>
      </c>
      <c r="H1945">
        <v>2429</v>
      </c>
      <c r="J1945">
        <v>0</v>
      </c>
      <c r="L1945">
        <v>2429</v>
      </c>
      <c r="N1945">
        <v>3350</v>
      </c>
      <c r="P1945">
        <v>152</v>
      </c>
      <c r="R1945">
        <v>3502</v>
      </c>
      <c r="T1945">
        <v>165267</v>
      </c>
      <c r="V1945">
        <v>459261</v>
      </c>
      <c r="X1945">
        <v>435444</v>
      </c>
      <c r="Z1945">
        <v>23817</v>
      </c>
    </row>
    <row r="1946" spans="2:26" hidden="1" x14ac:dyDescent="0.35">
      <c r="B1946" t="s">
        <v>82</v>
      </c>
      <c r="C1946" t="s">
        <v>83</v>
      </c>
      <c r="D1946" s="1">
        <v>44927</v>
      </c>
      <c r="E1946" t="s">
        <v>34</v>
      </c>
      <c r="F1946" t="s">
        <v>35</v>
      </c>
      <c r="G1946" t="s">
        <v>32</v>
      </c>
      <c r="H1946">
        <v>2867</v>
      </c>
      <c r="J1946">
        <v>0</v>
      </c>
      <c r="L1946">
        <v>2867</v>
      </c>
      <c r="N1946">
        <v>3313</v>
      </c>
      <c r="P1946">
        <v>146</v>
      </c>
      <c r="R1946">
        <v>3459</v>
      </c>
      <c r="T1946">
        <v>165644</v>
      </c>
      <c r="V1946">
        <v>461869</v>
      </c>
      <c r="X1946">
        <v>437833</v>
      </c>
      <c r="Z1946">
        <v>24036</v>
      </c>
    </row>
    <row r="1947" spans="2:26" hidden="1" x14ac:dyDescent="0.35">
      <c r="B1947" t="s">
        <v>82</v>
      </c>
      <c r="C1947" t="s">
        <v>83</v>
      </c>
      <c r="D1947" s="1">
        <v>44927</v>
      </c>
      <c r="E1947" t="s">
        <v>34</v>
      </c>
      <c r="F1947" t="s">
        <v>33</v>
      </c>
      <c r="G1947" t="s">
        <v>34</v>
      </c>
      <c r="H1947">
        <v>2867</v>
      </c>
      <c r="J1947">
        <v>0</v>
      </c>
      <c r="L1947">
        <v>2867</v>
      </c>
      <c r="N1947">
        <v>3313</v>
      </c>
      <c r="P1947">
        <v>146</v>
      </c>
      <c r="R1947">
        <v>3459</v>
      </c>
      <c r="T1947">
        <v>165765</v>
      </c>
      <c r="V1947">
        <v>461990</v>
      </c>
      <c r="X1947">
        <v>437951</v>
      </c>
      <c r="Z1947">
        <v>24039</v>
      </c>
    </row>
    <row r="1948" spans="2:26" hidden="1" x14ac:dyDescent="0.35">
      <c r="B1948" t="s">
        <v>82</v>
      </c>
      <c r="C1948" t="s">
        <v>83</v>
      </c>
      <c r="D1948" s="1">
        <v>44958</v>
      </c>
      <c r="E1948" t="s">
        <v>34</v>
      </c>
      <c r="F1948" t="s">
        <v>35</v>
      </c>
      <c r="G1948" t="s">
        <v>32</v>
      </c>
      <c r="H1948">
        <v>2595</v>
      </c>
      <c r="J1948">
        <v>0</v>
      </c>
      <c r="L1948">
        <v>2595</v>
      </c>
      <c r="N1948">
        <v>2501</v>
      </c>
      <c r="P1948">
        <v>55</v>
      </c>
      <c r="R1948">
        <v>2556</v>
      </c>
      <c r="T1948">
        <v>165988</v>
      </c>
      <c r="V1948">
        <v>463733</v>
      </c>
      <c r="X1948">
        <v>439573</v>
      </c>
      <c r="Z1948">
        <v>24160</v>
      </c>
    </row>
    <row r="1949" spans="2:26" hidden="1" x14ac:dyDescent="0.35">
      <c r="B1949" t="s">
        <v>82</v>
      </c>
      <c r="C1949" t="s">
        <v>83</v>
      </c>
      <c r="D1949" s="1">
        <v>44958</v>
      </c>
      <c r="E1949" t="s">
        <v>34</v>
      </c>
      <c r="F1949" t="s">
        <v>33</v>
      </c>
      <c r="G1949" t="s">
        <v>34</v>
      </c>
      <c r="H1949">
        <v>2595</v>
      </c>
      <c r="J1949">
        <v>0</v>
      </c>
      <c r="L1949">
        <v>2595</v>
      </c>
      <c r="N1949">
        <v>2501</v>
      </c>
      <c r="P1949">
        <v>55</v>
      </c>
      <c r="R1949">
        <v>2556</v>
      </c>
      <c r="T1949">
        <v>166097</v>
      </c>
      <c r="V1949">
        <v>463842</v>
      </c>
      <c r="X1949">
        <v>439682</v>
      </c>
      <c r="Z1949">
        <v>24160</v>
      </c>
    </row>
    <row r="1950" spans="2:26" hidden="1" x14ac:dyDescent="0.35">
      <c r="B1950" t="s">
        <v>82</v>
      </c>
      <c r="C1950" t="s">
        <v>83</v>
      </c>
      <c r="D1950" s="1">
        <v>44986</v>
      </c>
      <c r="E1950" t="s">
        <v>34</v>
      </c>
      <c r="F1950" t="s">
        <v>35</v>
      </c>
      <c r="G1950" t="s">
        <v>32</v>
      </c>
      <c r="H1950">
        <v>2912</v>
      </c>
      <c r="J1950">
        <v>0</v>
      </c>
      <c r="L1950">
        <v>2912</v>
      </c>
      <c r="N1950">
        <v>2624</v>
      </c>
      <c r="P1950">
        <v>70</v>
      </c>
      <c r="R1950">
        <v>2694</v>
      </c>
      <c r="T1950">
        <v>166299</v>
      </c>
      <c r="V1950">
        <v>465379</v>
      </c>
      <c r="X1950">
        <v>441198</v>
      </c>
      <c r="Z1950">
        <v>24181</v>
      </c>
    </row>
    <row r="1951" spans="2:26" hidden="1" x14ac:dyDescent="0.35">
      <c r="B1951" t="s">
        <v>82</v>
      </c>
      <c r="C1951" t="s">
        <v>83</v>
      </c>
      <c r="D1951" s="1">
        <v>44986</v>
      </c>
      <c r="E1951" t="s">
        <v>34</v>
      </c>
      <c r="F1951" t="s">
        <v>33</v>
      </c>
      <c r="G1951" t="s">
        <v>34</v>
      </c>
      <c r="H1951">
        <v>2912</v>
      </c>
      <c r="J1951">
        <v>0</v>
      </c>
      <c r="L1951">
        <v>2912</v>
      </c>
      <c r="N1951">
        <v>2624</v>
      </c>
      <c r="P1951">
        <v>70</v>
      </c>
      <c r="R1951">
        <v>2694</v>
      </c>
      <c r="T1951">
        <v>166394</v>
      </c>
      <c r="V1951">
        <v>465474</v>
      </c>
      <c r="X1951">
        <v>441293</v>
      </c>
      <c r="Z1951">
        <v>24181</v>
      </c>
    </row>
    <row r="1952" spans="2:26" hidden="1" x14ac:dyDescent="0.35">
      <c r="B1952" t="s">
        <v>82</v>
      </c>
      <c r="C1952" t="s">
        <v>83</v>
      </c>
      <c r="D1952" s="1">
        <v>45017</v>
      </c>
      <c r="E1952" t="s">
        <v>34</v>
      </c>
      <c r="F1952" t="s">
        <v>35</v>
      </c>
      <c r="G1952" t="s">
        <v>32</v>
      </c>
      <c r="H1952">
        <v>2484</v>
      </c>
      <c r="J1952">
        <v>0</v>
      </c>
      <c r="L1952">
        <v>2484</v>
      </c>
      <c r="N1952">
        <v>2719</v>
      </c>
      <c r="P1952">
        <v>114</v>
      </c>
      <c r="R1952">
        <v>2833</v>
      </c>
      <c r="T1952">
        <v>164735</v>
      </c>
      <c r="V1952">
        <v>461367</v>
      </c>
      <c r="X1952">
        <v>437293</v>
      </c>
      <c r="Z1952">
        <v>24074</v>
      </c>
    </row>
    <row r="1953" spans="2:26" hidden="1" x14ac:dyDescent="0.35">
      <c r="B1953" t="s">
        <v>82</v>
      </c>
      <c r="C1953" t="s">
        <v>83</v>
      </c>
      <c r="D1953" s="1">
        <v>45017</v>
      </c>
      <c r="E1953" t="s">
        <v>34</v>
      </c>
      <c r="F1953" t="s">
        <v>33</v>
      </c>
      <c r="G1953" t="s">
        <v>34</v>
      </c>
      <c r="H1953">
        <v>2484</v>
      </c>
      <c r="J1953">
        <v>0</v>
      </c>
      <c r="L1953">
        <v>2484</v>
      </c>
      <c r="N1953">
        <v>2719</v>
      </c>
      <c r="P1953">
        <v>114</v>
      </c>
      <c r="R1953">
        <v>2833</v>
      </c>
      <c r="T1953">
        <v>164872</v>
      </c>
      <c r="V1953">
        <v>461504</v>
      </c>
      <c r="X1953">
        <v>437427</v>
      </c>
      <c r="Z1953">
        <v>24077</v>
      </c>
    </row>
    <row r="1954" spans="2:26" hidden="1" x14ac:dyDescent="0.35">
      <c r="B1954" t="s">
        <v>82</v>
      </c>
      <c r="C1954" t="s">
        <v>83</v>
      </c>
      <c r="D1954" s="1">
        <v>45047</v>
      </c>
      <c r="E1954" t="s">
        <v>34</v>
      </c>
      <c r="F1954" t="s">
        <v>35</v>
      </c>
      <c r="G1954" t="s">
        <v>32</v>
      </c>
      <c r="H1954">
        <v>2614</v>
      </c>
      <c r="J1954">
        <v>0</v>
      </c>
      <c r="L1954">
        <v>2614</v>
      </c>
      <c r="N1954">
        <v>2930</v>
      </c>
      <c r="P1954">
        <v>120</v>
      </c>
      <c r="R1954">
        <v>3050</v>
      </c>
      <c r="T1954">
        <v>164500</v>
      </c>
      <c r="V1954">
        <v>461170</v>
      </c>
      <c r="X1954">
        <v>437260</v>
      </c>
      <c r="Z1954">
        <v>23910</v>
      </c>
    </row>
    <row r="1955" spans="2:26" hidden="1" x14ac:dyDescent="0.35">
      <c r="B1955" t="s">
        <v>82</v>
      </c>
      <c r="C1955" t="s">
        <v>83</v>
      </c>
      <c r="D1955" s="1">
        <v>45047</v>
      </c>
      <c r="E1955" t="s">
        <v>34</v>
      </c>
      <c r="F1955" t="s">
        <v>33</v>
      </c>
      <c r="G1955" t="s">
        <v>34</v>
      </c>
      <c r="H1955">
        <v>2614</v>
      </c>
      <c r="J1955">
        <v>0</v>
      </c>
      <c r="L1955">
        <v>2614</v>
      </c>
      <c r="N1955">
        <v>2930</v>
      </c>
      <c r="P1955">
        <v>120</v>
      </c>
      <c r="R1955">
        <v>3050</v>
      </c>
      <c r="T1955">
        <v>164679</v>
      </c>
      <c r="V1955">
        <v>461349</v>
      </c>
      <c r="X1955">
        <v>437439</v>
      </c>
      <c r="Z1955">
        <v>23910</v>
      </c>
    </row>
    <row r="1956" spans="2:26" hidden="1" x14ac:dyDescent="0.35">
      <c r="B1956" t="s">
        <v>82</v>
      </c>
      <c r="C1956" t="s">
        <v>83</v>
      </c>
      <c r="D1956" s="1">
        <v>45078</v>
      </c>
      <c r="E1956" t="s">
        <v>34</v>
      </c>
      <c r="F1956" t="s">
        <v>35</v>
      </c>
      <c r="G1956" t="s">
        <v>32</v>
      </c>
      <c r="H1956">
        <v>2650</v>
      </c>
      <c r="J1956">
        <v>0</v>
      </c>
      <c r="L1956">
        <v>2650</v>
      </c>
      <c r="N1956">
        <v>3229</v>
      </c>
      <c r="P1956">
        <v>126</v>
      </c>
      <c r="R1956">
        <v>3355</v>
      </c>
      <c r="T1956">
        <v>156429</v>
      </c>
      <c r="V1956">
        <v>443463</v>
      </c>
      <c r="X1956">
        <v>420501</v>
      </c>
      <c r="Z1956">
        <v>22962</v>
      </c>
    </row>
    <row r="1957" spans="2:26" hidden="1" x14ac:dyDescent="0.35">
      <c r="B1957" t="s">
        <v>82</v>
      </c>
      <c r="C1957" t="s">
        <v>83</v>
      </c>
      <c r="D1957" s="1">
        <v>45078</v>
      </c>
      <c r="E1957" t="s">
        <v>34</v>
      </c>
      <c r="F1957" t="s">
        <v>33</v>
      </c>
      <c r="G1957" t="s">
        <v>34</v>
      </c>
      <c r="H1957">
        <v>2650</v>
      </c>
      <c r="J1957">
        <v>0</v>
      </c>
      <c r="L1957">
        <v>2650</v>
      </c>
      <c r="N1957">
        <v>3229</v>
      </c>
      <c r="P1957">
        <v>126</v>
      </c>
      <c r="R1957">
        <v>3355</v>
      </c>
      <c r="T1957">
        <v>156587</v>
      </c>
      <c r="V1957">
        <v>443621</v>
      </c>
      <c r="X1957">
        <v>420657</v>
      </c>
      <c r="Z1957">
        <v>22964</v>
      </c>
    </row>
    <row r="1958" spans="2:26" hidden="1" x14ac:dyDescent="0.35">
      <c r="B1958" t="s">
        <v>82</v>
      </c>
      <c r="C1958" t="s">
        <v>83</v>
      </c>
      <c r="D1958" s="1">
        <v>45108</v>
      </c>
      <c r="E1958" t="s">
        <v>34</v>
      </c>
      <c r="F1958" t="s">
        <v>35</v>
      </c>
      <c r="G1958" t="s">
        <v>32</v>
      </c>
      <c r="H1958">
        <v>2923</v>
      </c>
      <c r="J1958">
        <v>0</v>
      </c>
      <c r="L1958">
        <v>2923</v>
      </c>
      <c r="N1958">
        <v>4491</v>
      </c>
      <c r="P1958">
        <v>289</v>
      </c>
      <c r="R1958">
        <v>4780</v>
      </c>
      <c r="T1958">
        <v>154964</v>
      </c>
      <c r="V1958">
        <v>438044</v>
      </c>
      <c r="X1958">
        <v>415111</v>
      </c>
      <c r="Z1958">
        <v>22933</v>
      </c>
    </row>
    <row r="1959" spans="2:26" hidden="1" x14ac:dyDescent="0.35">
      <c r="B1959" t="s">
        <v>82</v>
      </c>
      <c r="C1959" t="s">
        <v>83</v>
      </c>
      <c r="D1959" s="1">
        <v>45108</v>
      </c>
      <c r="E1959" t="s">
        <v>34</v>
      </c>
      <c r="F1959" t="s">
        <v>33</v>
      </c>
      <c r="G1959" t="s">
        <v>34</v>
      </c>
      <c r="H1959">
        <v>2923</v>
      </c>
      <c r="J1959">
        <v>0</v>
      </c>
      <c r="L1959">
        <v>2923</v>
      </c>
      <c r="N1959">
        <v>4491</v>
      </c>
      <c r="P1959">
        <v>289</v>
      </c>
      <c r="R1959">
        <v>4780</v>
      </c>
      <c r="T1959">
        <v>155114</v>
      </c>
      <c r="V1959">
        <v>438194</v>
      </c>
      <c r="X1959">
        <v>415259</v>
      </c>
      <c r="Z1959">
        <v>22935</v>
      </c>
    </row>
    <row r="1960" spans="2:26" hidden="1" x14ac:dyDescent="0.35">
      <c r="B1960" t="s">
        <v>82</v>
      </c>
      <c r="C1960" t="s">
        <v>83</v>
      </c>
      <c r="D1960" s="1">
        <v>45139</v>
      </c>
      <c r="E1960" t="s">
        <v>34</v>
      </c>
      <c r="F1960" t="s">
        <v>35</v>
      </c>
      <c r="G1960" t="s">
        <v>32</v>
      </c>
      <c r="H1960">
        <v>3440</v>
      </c>
      <c r="J1960">
        <v>0</v>
      </c>
      <c r="L1960">
        <v>3440</v>
      </c>
      <c r="N1960">
        <v>4721</v>
      </c>
      <c r="P1960">
        <v>217</v>
      </c>
      <c r="R1960">
        <v>4938</v>
      </c>
      <c r="T1960">
        <v>154881</v>
      </c>
      <c r="V1960">
        <v>437191</v>
      </c>
      <c r="X1960">
        <v>414359</v>
      </c>
      <c r="Z1960">
        <v>22832</v>
      </c>
    </row>
    <row r="1961" spans="2:26" hidden="1" x14ac:dyDescent="0.35">
      <c r="B1961" t="s">
        <v>82</v>
      </c>
      <c r="C1961" t="s">
        <v>83</v>
      </c>
      <c r="D1961" s="1">
        <v>45139</v>
      </c>
      <c r="E1961" t="s">
        <v>34</v>
      </c>
      <c r="F1961" t="s">
        <v>33</v>
      </c>
      <c r="G1961" t="s">
        <v>34</v>
      </c>
      <c r="H1961">
        <v>3440</v>
      </c>
      <c r="J1961">
        <v>0</v>
      </c>
      <c r="L1961">
        <v>3440</v>
      </c>
      <c r="N1961">
        <v>4721</v>
      </c>
      <c r="P1961">
        <v>217</v>
      </c>
      <c r="R1961">
        <v>4938</v>
      </c>
      <c r="T1961">
        <v>155080</v>
      </c>
      <c r="V1961">
        <v>437390</v>
      </c>
      <c r="X1961">
        <v>414555</v>
      </c>
      <c r="Z1961">
        <v>22835</v>
      </c>
    </row>
    <row r="1962" spans="2:26" hidden="1" x14ac:dyDescent="0.35">
      <c r="B1962" t="s">
        <v>82</v>
      </c>
      <c r="C1962" t="s">
        <v>83</v>
      </c>
      <c r="D1962" s="1">
        <v>45170</v>
      </c>
      <c r="E1962" t="s">
        <v>34</v>
      </c>
      <c r="F1962" t="s">
        <v>35</v>
      </c>
      <c r="G1962" t="s">
        <v>32</v>
      </c>
      <c r="H1962">
        <v>3078</v>
      </c>
      <c r="J1962">
        <v>0</v>
      </c>
      <c r="L1962">
        <v>3078</v>
      </c>
      <c r="N1962">
        <v>2776</v>
      </c>
      <c r="P1962">
        <v>128</v>
      </c>
      <c r="R1962">
        <v>2904</v>
      </c>
      <c r="T1962">
        <v>163742</v>
      </c>
      <c r="V1962">
        <v>454777</v>
      </c>
      <c r="X1962">
        <v>430784</v>
      </c>
      <c r="Z1962">
        <v>23993</v>
      </c>
    </row>
    <row r="1963" spans="2:26" hidden="1" x14ac:dyDescent="0.35">
      <c r="B1963" t="s">
        <v>82</v>
      </c>
      <c r="C1963" t="s">
        <v>83</v>
      </c>
      <c r="D1963" s="1">
        <v>45170</v>
      </c>
      <c r="E1963" t="s">
        <v>34</v>
      </c>
      <c r="F1963" t="s">
        <v>33</v>
      </c>
      <c r="G1963" t="s">
        <v>34</v>
      </c>
      <c r="H1963">
        <v>3078</v>
      </c>
      <c r="J1963">
        <v>0</v>
      </c>
      <c r="L1963">
        <v>3078</v>
      </c>
      <c r="N1963">
        <v>2776</v>
      </c>
      <c r="P1963">
        <v>128</v>
      </c>
      <c r="R1963">
        <v>2904</v>
      </c>
      <c r="T1963">
        <v>163939</v>
      </c>
      <c r="V1963">
        <v>454974</v>
      </c>
      <c r="X1963">
        <v>430981</v>
      </c>
      <c r="Z1963">
        <v>23993</v>
      </c>
    </row>
    <row r="1964" spans="2:26" hidden="1" x14ac:dyDescent="0.35">
      <c r="B1964" t="s">
        <v>82</v>
      </c>
      <c r="C1964" t="s">
        <v>83</v>
      </c>
      <c r="D1964" s="1">
        <v>45200</v>
      </c>
      <c r="E1964" t="s">
        <v>34</v>
      </c>
      <c r="F1964" t="s">
        <v>35</v>
      </c>
      <c r="G1964" t="s">
        <v>32</v>
      </c>
      <c r="H1964">
        <v>3037</v>
      </c>
      <c r="J1964">
        <v>0</v>
      </c>
      <c r="L1964">
        <v>3037</v>
      </c>
      <c r="N1964">
        <v>3475</v>
      </c>
      <c r="P1964">
        <v>137</v>
      </c>
      <c r="R1964">
        <v>3612</v>
      </c>
      <c r="T1964">
        <v>165805</v>
      </c>
      <c r="V1964">
        <v>463294</v>
      </c>
      <c r="X1964">
        <v>439319</v>
      </c>
      <c r="Z1964">
        <v>23975</v>
      </c>
    </row>
    <row r="1965" spans="2:26" hidden="1" x14ac:dyDescent="0.35">
      <c r="B1965" t="s">
        <v>82</v>
      </c>
      <c r="C1965" t="s">
        <v>83</v>
      </c>
      <c r="D1965" s="1">
        <v>45200</v>
      </c>
      <c r="E1965" t="s">
        <v>34</v>
      </c>
      <c r="F1965" t="s">
        <v>33</v>
      </c>
      <c r="G1965" t="s">
        <v>34</v>
      </c>
      <c r="H1965">
        <v>3037</v>
      </c>
      <c r="J1965">
        <v>0</v>
      </c>
      <c r="L1965">
        <v>3037</v>
      </c>
      <c r="N1965">
        <v>3475</v>
      </c>
      <c r="P1965">
        <v>137</v>
      </c>
      <c r="R1965">
        <v>3612</v>
      </c>
      <c r="T1965">
        <v>165955</v>
      </c>
      <c r="V1965">
        <v>463445</v>
      </c>
      <c r="X1965">
        <v>439468</v>
      </c>
      <c r="Z1965">
        <v>23977</v>
      </c>
    </row>
    <row r="1966" spans="2:26" hidden="1" x14ac:dyDescent="0.35">
      <c r="B1966" t="s">
        <v>82</v>
      </c>
      <c r="C1966" t="s">
        <v>83</v>
      </c>
      <c r="D1966" s="1">
        <v>45231</v>
      </c>
      <c r="E1966" t="s">
        <v>34</v>
      </c>
      <c r="F1966" t="s">
        <v>35</v>
      </c>
      <c r="G1966" t="s">
        <v>32</v>
      </c>
      <c r="H1966">
        <v>2897</v>
      </c>
      <c r="J1966">
        <v>0</v>
      </c>
      <c r="L1966">
        <v>2897</v>
      </c>
      <c r="N1966">
        <v>3087</v>
      </c>
      <c r="P1966">
        <v>183</v>
      </c>
      <c r="R1966">
        <v>3270</v>
      </c>
      <c r="T1966">
        <v>166328</v>
      </c>
      <c r="V1966">
        <v>465871</v>
      </c>
      <c r="X1966">
        <v>441904</v>
      </c>
      <c r="Z1966">
        <v>23967</v>
      </c>
    </row>
    <row r="1967" spans="2:26" hidden="1" x14ac:dyDescent="0.35">
      <c r="B1967" t="s">
        <v>82</v>
      </c>
      <c r="C1967" t="s">
        <v>83</v>
      </c>
      <c r="D1967" s="1">
        <v>45231</v>
      </c>
      <c r="E1967" t="s">
        <v>34</v>
      </c>
      <c r="F1967" t="s">
        <v>33</v>
      </c>
      <c r="G1967" t="s">
        <v>34</v>
      </c>
      <c r="H1967">
        <v>2897</v>
      </c>
      <c r="J1967">
        <v>0</v>
      </c>
      <c r="L1967">
        <v>2897</v>
      </c>
      <c r="N1967">
        <v>3087</v>
      </c>
      <c r="P1967">
        <v>183</v>
      </c>
      <c r="R1967">
        <v>3270</v>
      </c>
      <c r="T1967">
        <v>166464</v>
      </c>
      <c r="V1967">
        <v>466007</v>
      </c>
      <c r="X1967">
        <v>442037</v>
      </c>
      <c r="Z1967">
        <v>23970</v>
      </c>
    </row>
    <row r="1968" spans="2:26" hidden="1" x14ac:dyDescent="0.35">
      <c r="B1968" t="s">
        <v>82</v>
      </c>
      <c r="C1968" t="s">
        <v>83</v>
      </c>
      <c r="D1968" s="1">
        <v>45261</v>
      </c>
      <c r="E1968" t="s">
        <v>34</v>
      </c>
      <c r="F1968" t="s">
        <v>35</v>
      </c>
      <c r="G1968" t="s">
        <v>32</v>
      </c>
      <c r="H1968">
        <v>2516</v>
      </c>
      <c r="J1968">
        <v>0</v>
      </c>
      <c r="L1968">
        <v>2516</v>
      </c>
      <c r="N1968">
        <v>3100</v>
      </c>
      <c r="P1968">
        <v>150</v>
      </c>
      <c r="R1968">
        <v>3250</v>
      </c>
      <c r="T1968">
        <v>166789</v>
      </c>
      <c r="V1968">
        <v>469156</v>
      </c>
      <c r="X1968">
        <v>445153</v>
      </c>
      <c r="Z1968">
        <v>24003</v>
      </c>
    </row>
    <row r="1969" spans="2:26" hidden="1" x14ac:dyDescent="0.35">
      <c r="B1969" t="s">
        <v>82</v>
      </c>
      <c r="C1969" t="s">
        <v>83</v>
      </c>
      <c r="D1969" s="1">
        <v>45261</v>
      </c>
      <c r="E1969" t="s">
        <v>34</v>
      </c>
      <c r="F1969" t="s">
        <v>33</v>
      </c>
      <c r="G1969" t="s">
        <v>34</v>
      </c>
      <c r="H1969">
        <v>2516</v>
      </c>
      <c r="J1969">
        <v>0</v>
      </c>
      <c r="L1969">
        <v>2516</v>
      </c>
      <c r="N1969">
        <v>3100</v>
      </c>
      <c r="P1969">
        <v>150</v>
      </c>
      <c r="R1969">
        <v>3250</v>
      </c>
      <c r="T1969">
        <v>166934</v>
      </c>
      <c r="V1969">
        <v>469301</v>
      </c>
      <c r="X1969">
        <v>445297</v>
      </c>
      <c r="Z1969">
        <v>24004</v>
      </c>
    </row>
    <row r="1970" spans="2:26" hidden="1" x14ac:dyDescent="0.35">
      <c r="B1970" t="s">
        <v>82</v>
      </c>
      <c r="C1970" t="s">
        <v>83</v>
      </c>
      <c r="D1970" s="1">
        <v>45292</v>
      </c>
      <c r="E1970" t="s">
        <v>34</v>
      </c>
      <c r="F1970" t="s">
        <v>35</v>
      </c>
      <c r="G1970" t="s">
        <v>32</v>
      </c>
      <c r="H1970">
        <v>2894</v>
      </c>
      <c r="J1970">
        <v>0</v>
      </c>
      <c r="L1970">
        <v>2894</v>
      </c>
      <c r="N1970">
        <v>2822</v>
      </c>
      <c r="P1970">
        <v>109</v>
      </c>
      <c r="R1970">
        <v>2931</v>
      </c>
      <c r="T1970">
        <v>166094</v>
      </c>
      <c r="V1970">
        <v>466437</v>
      </c>
      <c r="X1970">
        <v>442471</v>
      </c>
      <c r="Z1970">
        <v>23966</v>
      </c>
    </row>
    <row r="1971" spans="2:26" hidden="1" x14ac:dyDescent="0.35">
      <c r="B1971" t="s">
        <v>82</v>
      </c>
      <c r="C1971" t="s">
        <v>83</v>
      </c>
      <c r="D1971" s="1">
        <v>45292</v>
      </c>
      <c r="E1971" t="s">
        <v>34</v>
      </c>
      <c r="F1971" t="s">
        <v>33</v>
      </c>
      <c r="G1971" t="s">
        <v>34</v>
      </c>
      <c r="H1971">
        <v>2894</v>
      </c>
      <c r="J1971">
        <v>0</v>
      </c>
      <c r="L1971">
        <v>2894</v>
      </c>
      <c r="N1971">
        <v>2822</v>
      </c>
      <c r="P1971">
        <v>109</v>
      </c>
      <c r="R1971">
        <v>2931</v>
      </c>
      <c r="T1971">
        <v>166226</v>
      </c>
      <c r="V1971">
        <v>466569</v>
      </c>
      <c r="X1971">
        <v>442603</v>
      </c>
      <c r="Z1971">
        <v>23966</v>
      </c>
    </row>
    <row r="1972" spans="2:26" hidden="1" x14ac:dyDescent="0.35">
      <c r="B1972" t="s">
        <v>82</v>
      </c>
      <c r="C1972" t="s">
        <v>83</v>
      </c>
      <c r="D1972" s="1">
        <v>45323</v>
      </c>
      <c r="E1972" t="s">
        <v>34</v>
      </c>
      <c r="F1972" t="s">
        <v>35</v>
      </c>
      <c r="G1972" t="s">
        <v>32</v>
      </c>
      <c r="H1972">
        <v>2542</v>
      </c>
      <c r="J1972">
        <v>0</v>
      </c>
      <c r="L1972">
        <v>2542</v>
      </c>
      <c r="N1972">
        <v>2132</v>
      </c>
      <c r="P1972">
        <v>99</v>
      </c>
      <c r="R1972">
        <v>2231</v>
      </c>
      <c r="T1972">
        <v>164743</v>
      </c>
      <c r="V1972">
        <v>461532</v>
      </c>
      <c r="X1972">
        <v>437669</v>
      </c>
      <c r="Z1972">
        <v>23863</v>
      </c>
    </row>
    <row r="1973" spans="2:26" hidden="1" x14ac:dyDescent="0.35">
      <c r="B1973" t="s">
        <v>82</v>
      </c>
      <c r="C1973" t="s">
        <v>83</v>
      </c>
      <c r="D1973" s="1">
        <v>45323</v>
      </c>
      <c r="E1973" t="s">
        <v>34</v>
      </c>
      <c r="F1973" t="s">
        <v>33</v>
      </c>
      <c r="G1973" t="s">
        <v>34</v>
      </c>
      <c r="H1973">
        <v>2542</v>
      </c>
      <c r="J1973">
        <v>0</v>
      </c>
      <c r="L1973">
        <v>2542</v>
      </c>
      <c r="N1973">
        <v>2132</v>
      </c>
      <c r="P1973">
        <v>99</v>
      </c>
      <c r="R1973">
        <v>2231</v>
      </c>
      <c r="T1973">
        <v>164881</v>
      </c>
      <c r="V1973">
        <v>461670</v>
      </c>
      <c r="X1973">
        <v>437806</v>
      </c>
      <c r="Z1973">
        <v>23864</v>
      </c>
    </row>
    <row r="1974" spans="2:26" hidden="1" x14ac:dyDescent="0.35">
      <c r="B1974" t="s">
        <v>82</v>
      </c>
      <c r="C1974" t="s">
        <v>83</v>
      </c>
      <c r="D1974" s="1">
        <v>45352</v>
      </c>
      <c r="E1974" t="s">
        <v>34</v>
      </c>
      <c r="F1974" t="s">
        <v>35</v>
      </c>
      <c r="G1974" t="s">
        <v>32</v>
      </c>
      <c r="H1974">
        <v>2617</v>
      </c>
      <c r="J1974">
        <v>0</v>
      </c>
      <c r="L1974">
        <v>2617</v>
      </c>
      <c r="N1974">
        <v>2218</v>
      </c>
      <c r="P1974">
        <v>64</v>
      </c>
      <c r="R1974">
        <v>2282</v>
      </c>
      <c r="T1974">
        <v>163419</v>
      </c>
      <c r="V1974">
        <v>455390</v>
      </c>
      <c r="X1974">
        <v>431747</v>
      </c>
      <c r="Z1974">
        <v>23643</v>
      </c>
    </row>
    <row r="1975" spans="2:26" hidden="1" x14ac:dyDescent="0.35">
      <c r="B1975" t="s">
        <v>84</v>
      </c>
      <c r="C1975" t="s">
        <v>85</v>
      </c>
      <c r="D1975" s="1">
        <v>41518</v>
      </c>
      <c r="E1975" t="s">
        <v>34</v>
      </c>
      <c r="F1975" t="s">
        <v>33</v>
      </c>
      <c r="G1975" t="s">
        <v>34</v>
      </c>
      <c r="V1975">
        <v>238150</v>
      </c>
    </row>
    <row r="1976" spans="2:26" hidden="1" x14ac:dyDescent="0.35">
      <c r="B1976" t="s">
        <v>84</v>
      </c>
      <c r="C1976" t="s">
        <v>85</v>
      </c>
      <c r="D1976" s="1">
        <v>42887</v>
      </c>
      <c r="E1976" t="s">
        <v>34</v>
      </c>
      <c r="F1976" t="s">
        <v>35</v>
      </c>
      <c r="G1976" t="s">
        <v>32</v>
      </c>
      <c r="H1976">
        <v>7443</v>
      </c>
      <c r="J1976">
        <v>0</v>
      </c>
      <c r="L1976">
        <v>7443</v>
      </c>
      <c r="N1976">
        <v>5030</v>
      </c>
      <c r="P1976">
        <v>287</v>
      </c>
      <c r="R1976">
        <v>5317</v>
      </c>
      <c r="T1976">
        <v>212885</v>
      </c>
      <c r="V1976">
        <v>293696</v>
      </c>
      <c r="X1976">
        <v>271189</v>
      </c>
      <c r="Z1976">
        <v>22507</v>
      </c>
    </row>
    <row r="1977" spans="2:26" hidden="1" x14ac:dyDescent="0.35">
      <c r="B1977" t="s">
        <v>84</v>
      </c>
      <c r="C1977" t="s">
        <v>85</v>
      </c>
      <c r="D1977" s="1">
        <v>42887</v>
      </c>
      <c r="E1977" t="s">
        <v>34</v>
      </c>
      <c r="F1977" t="s">
        <v>33</v>
      </c>
      <c r="G1977" t="s">
        <v>34</v>
      </c>
      <c r="H1977">
        <v>7395</v>
      </c>
      <c r="J1977">
        <v>0</v>
      </c>
      <c r="L1977">
        <v>7395</v>
      </c>
      <c r="N1977">
        <v>5075</v>
      </c>
      <c r="P1977">
        <v>288</v>
      </c>
      <c r="R1977">
        <v>5363</v>
      </c>
      <c r="T1977">
        <v>213554</v>
      </c>
      <c r="V1977">
        <v>294792</v>
      </c>
      <c r="X1977">
        <v>272228</v>
      </c>
      <c r="Z1977">
        <v>22564</v>
      </c>
    </row>
    <row r="1978" spans="2:26" hidden="1" x14ac:dyDescent="0.35">
      <c r="B1978" t="s">
        <v>84</v>
      </c>
      <c r="C1978" t="s">
        <v>85</v>
      </c>
      <c r="D1978" s="1">
        <v>42917</v>
      </c>
      <c r="E1978" t="s">
        <v>34</v>
      </c>
      <c r="F1978" t="s">
        <v>35</v>
      </c>
      <c r="G1978" t="s">
        <v>32</v>
      </c>
      <c r="H1978">
        <v>6556</v>
      </c>
      <c r="J1978">
        <v>0</v>
      </c>
      <c r="L1978">
        <v>6556</v>
      </c>
      <c r="N1978">
        <v>4941</v>
      </c>
      <c r="P1978">
        <v>244</v>
      </c>
      <c r="R1978">
        <v>5185</v>
      </c>
      <c r="T1978">
        <v>212510</v>
      </c>
      <c r="V1978">
        <v>293207</v>
      </c>
      <c r="X1978">
        <v>270909</v>
      </c>
      <c r="Z1978">
        <v>22298</v>
      </c>
    </row>
    <row r="1979" spans="2:26" hidden="1" x14ac:dyDescent="0.35">
      <c r="B1979" t="s">
        <v>84</v>
      </c>
      <c r="C1979" t="s">
        <v>85</v>
      </c>
      <c r="D1979" s="1">
        <v>42917</v>
      </c>
      <c r="E1979" t="s">
        <v>34</v>
      </c>
      <c r="F1979" t="s">
        <v>33</v>
      </c>
      <c r="G1979" t="s">
        <v>34</v>
      </c>
      <c r="H1979">
        <v>6880</v>
      </c>
      <c r="J1979">
        <v>0</v>
      </c>
      <c r="L1979">
        <v>6880</v>
      </c>
      <c r="N1979">
        <v>5099</v>
      </c>
      <c r="P1979">
        <v>252</v>
      </c>
      <c r="R1979">
        <v>5351</v>
      </c>
      <c r="T1979">
        <v>213399</v>
      </c>
      <c r="V1979">
        <v>294571</v>
      </c>
      <c r="X1979">
        <v>272084</v>
      </c>
      <c r="Z1979">
        <v>22487</v>
      </c>
    </row>
    <row r="1980" spans="2:26" hidden="1" x14ac:dyDescent="0.35">
      <c r="B1980" t="s">
        <v>84</v>
      </c>
      <c r="C1980" t="s">
        <v>85</v>
      </c>
      <c r="D1980" s="1">
        <v>42948</v>
      </c>
      <c r="E1980" t="s">
        <v>34</v>
      </c>
      <c r="F1980" t="s">
        <v>33</v>
      </c>
      <c r="G1980" t="s">
        <v>34</v>
      </c>
      <c r="H1980">
        <v>7865</v>
      </c>
      <c r="J1980">
        <v>0</v>
      </c>
      <c r="L1980">
        <v>7865</v>
      </c>
      <c r="N1980">
        <v>5936</v>
      </c>
      <c r="P1980">
        <v>367</v>
      </c>
      <c r="R1980">
        <v>6303</v>
      </c>
      <c r="T1980">
        <v>214899</v>
      </c>
      <c r="V1980">
        <v>296356</v>
      </c>
      <c r="X1980">
        <v>273867</v>
      </c>
      <c r="Z1980">
        <v>22489</v>
      </c>
    </row>
    <row r="1981" spans="2:26" hidden="1" x14ac:dyDescent="0.35">
      <c r="B1981" t="s">
        <v>84</v>
      </c>
      <c r="C1981" t="s">
        <v>85</v>
      </c>
      <c r="D1981" s="1">
        <v>42948</v>
      </c>
      <c r="E1981" t="s">
        <v>34</v>
      </c>
      <c r="F1981" t="s">
        <v>35</v>
      </c>
      <c r="G1981" t="s">
        <v>32</v>
      </c>
      <c r="H1981">
        <v>7907</v>
      </c>
      <c r="J1981">
        <v>0</v>
      </c>
      <c r="L1981">
        <v>7907</v>
      </c>
      <c r="N1981">
        <v>5992</v>
      </c>
      <c r="P1981">
        <v>367</v>
      </c>
      <c r="R1981">
        <v>6359</v>
      </c>
      <c r="T1981">
        <v>214142</v>
      </c>
      <c r="V1981">
        <v>295186</v>
      </c>
      <c r="X1981">
        <v>272772</v>
      </c>
      <c r="Z1981">
        <v>22414</v>
      </c>
    </row>
    <row r="1982" spans="2:26" hidden="1" x14ac:dyDescent="0.35">
      <c r="B1982" t="s">
        <v>84</v>
      </c>
      <c r="C1982" t="s">
        <v>85</v>
      </c>
      <c r="D1982" s="1">
        <v>42979</v>
      </c>
      <c r="E1982" t="s">
        <v>34</v>
      </c>
      <c r="F1982" t="s">
        <v>35</v>
      </c>
      <c r="G1982" t="s">
        <v>32</v>
      </c>
      <c r="H1982">
        <v>7013</v>
      </c>
      <c r="J1982">
        <v>0</v>
      </c>
      <c r="L1982">
        <v>7013</v>
      </c>
      <c r="N1982">
        <v>5495</v>
      </c>
      <c r="P1982">
        <v>277</v>
      </c>
      <c r="R1982">
        <v>5772</v>
      </c>
      <c r="T1982">
        <v>214743</v>
      </c>
      <c r="V1982">
        <v>295810</v>
      </c>
      <c r="X1982">
        <v>273621</v>
      </c>
      <c r="Z1982">
        <v>22189</v>
      </c>
    </row>
    <row r="1983" spans="2:26" hidden="1" x14ac:dyDescent="0.35">
      <c r="B1983" t="s">
        <v>84</v>
      </c>
      <c r="C1983" t="s">
        <v>85</v>
      </c>
      <c r="D1983" s="1">
        <v>42979</v>
      </c>
      <c r="E1983" t="s">
        <v>34</v>
      </c>
      <c r="F1983" t="s">
        <v>33</v>
      </c>
      <c r="G1983" t="s">
        <v>34</v>
      </c>
      <c r="H1983">
        <v>6978</v>
      </c>
      <c r="J1983">
        <v>0</v>
      </c>
      <c r="L1983">
        <v>6978</v>
      </c>
      <c r="N1983">
        <v>5465</v>
      </c>
      <c r="P1983">
        <v>277</v>
      </c>
      <c r="R1983">
        <v>5742</v>
      </c>
      <c r="T1983">
        <v>215524</v>
      </c>
      <c r="V1983">
        <v>297066</v>
      </c>
      <c r="X1983">
        <v>274809</v>
      </c>
      <c r="Z1983">
        <v>22257</v>
      </c>
    </row>
    <row r="1984" spans="2:26" hidden="1" x14ac:dyDescent="0.35">
      <c r="B1984" t="s">
        <v>84</v>
      </c>
      <c r="C1984" t="s">
        <v>85</v>
      </c>
      <c r="D1984" s="1">
        <v>43009</v>
      </c>
      <c r="E1984" t="s">
        <v>34</v>
      </c>
      <c r="F1984" t="s">
        <v>35</v>
      </c>
      <c r="G1984" t="s">
        <v>32</v>
      </c>
      <c r="H1984">
        <v>9172</v>
      </c>
      <c r="J1984">
        <v>0</v>
      </c>
      <c r="L1984">
        <v>9172</v>
      </c>
      <c r="N1984">
        <v>12931</v>
      </c>
      <c r="P1984">
        <v>856</v>
      </c>
      <c r="R1984">
        <v>13787</v>
      </c>
      <c r="T1984">
        <v>215258</v>
      </c>
      <c r="V1984">
        <v>296117</v>
      </c>
      <c r="X1984">
        <v>273973</v>
      </c>
      <c r="Z1984">
        <v>22144</v>
      </c>
    </row>
    <row r="1985" spans="2:26" hidden="1" x14ac:dyDescent="0.35">
      <c r="B1985" t="s">
        <v>84</v>
      </c>
      <c r="C1985" t="s">
        <v>85</v>
      </c>
      <c r="D1985" s="1">
        <v>43009</v>
      </c>
      <c r="E1985" t="s">
        <v>34</v>
      </c>
      <c r="F1985" t="s">
        <v>33</v>
      </c>
      <c r="G1985" t="s">
        <v>34</v>
      </c>
      <c r="H1985">
        <v>9008</v>
      </c>
      <c r="J1985">
        <v>0</v>
      </c>
      <c r="L1985">
        <v>9008</v>
      </c>
      <c r="N1985">
        <v>11710</v>
      </c>
      <c r="P1985">
        <v>792</v>
      </c>
      <c r="R1985">
        <v>12502</v>
      </c>
      <c r="T1985">
        <v>216065</v>
      </c>
      <c r="V1985">
        <v>297445</v>
      </c>
      <c r="X1985">
        <v>275246</v>
      </c>
      <c r="Z1985">
        <v>22199</v>
      </c>
    </row>
    <row r="1986" spans="2:26" hidden="1" x14ac:dyDescent="0.35">
      <c r="B1986" t="s">
        <v>84</v>
      </c>
      <c r="C1986" t="s">
        <v>85</v>
      </c>
      <c r="D1986" s="1">
        <v>43040</v>
      </c>
      <c r="E1986" t="s">
        <v>34</v>
      </c>
      <c r="F1986" t="s">
        <v>35</v>
      </c>
      <c r="G1986" t="s">
        <v>32</v>
      </c>
      <c r="H1986">
        <v>14664</v>
      </c>
      <c r="J1986">
        <v>0</v>
      </c>
      <c r="L1986">
        <v>14664</v>
      </c>
      <c r="N1986">
        <v>6108</v>
      </c>
      <c r="P1986">
        <v>538</v>
      </c>
      <c r="R1986">
        <v>6646</v>
      </c>
      <c r="T1986">
        <v>215053</v>
      </c>
      <c r="V1986">
        <v>295607</v>
      </c>
      <c r="X1986">
        <v>273568</v>
      </c>
      <c r="Z1986">
        <v>22039</v>
      </c>
    </row>
    <row r="1987" spans="2:26" hidden="1" x14ac:dyDescent="0.35">
      <c r="B1987" t="s">
        <v>84</v>
      </c>
      <c r="C1987" t="s">
        <v>85</v>
      </c>
      <c r="D1987" s="1">
        <v>43040</v>
      </c>
      <c r="E1987" t="s">
        <v>34</v>
      </c>
      <c r="F1987" t="s">
        <v>33</v>
      </c>
      <c r="G1987" t="s">
        <v>34</v>
      </c>
      <c r="H1987">
        <v>14436</v>
      </c>
      <c r="J1987">
        <v>0</v>
      </c>
      <c r="L1987">
        <v>14436</v>
      </c>
      <c r="N1987">
        <v>5802</v>
      </c>
      <c r="P1987">
        <v>501</v>
      </c>
      <c r="R1987">
        <v>6303</v>
      </c>
      <c r="T1987">
        <v>215872</v>
      </c>
      <c r="V1987">
        <v>296910</v>
      </c>
      <c r="X1987">
        <v>274802</v>
      </c>
      <c r="Z1987">
        <v>22108</v>
      </c>
    </row>
    <row r="1988" spans="2:26" hidden="1" x14ac:dyDescent="0.35">
      <c r="B1988" t="s">
        <v>84</v>
      </c>
      <c r="C1988" t="s">
        <v>85</v>
      </c>
      <c r="D1988" s="1">
        <v>43070</v>
      </c>
      <c r="E1988" t="s">
        <v>34</v>
      </c>
      <c r="F1988" t="s">
        <v>35</v>
      </c>
      <c r="G1988" t="s">
        <v>32</v>
      </c>
      <c r="H1988">
        <v>17274</v>
      </c>
      <c r="J1988">
        <v>0</v>
      </c>
      <c r="L1988">
        <v>17274</v>
      </c>
      <c r="N1988">
        <v>7124</v>
      </c>
      <c r="P1988">
        <v>628</v>
      </c>
      <c r="R1988">
        <v>7752</v>
      </c>
      <c r="T1988">
        <v>215162</v>
      </c>
      <c r="V1988">
        <v>295591</v>
      </c>
      <c r="X1988">
        <v>273664</v>
      </c>
      <c r="Z1988">
        <v>21927</v>
      </c>
    </row>
    <row r="1989" spans="2:26" hidden="1" x14ac:dyDescent="0.35">
      <c r="B1989" t="s">
        <v>84</v>
      </c>
      <c r="C1989" t="s">
        <v>85</v>
      </c>
      <c r="D1989" s="1">
        <v>43070</v>
      </c>
      <c r="E1989" t="s">
        <v>34</v>
      </c>
      <c r="F1989" t="s">
        <v>33</v>
      </c>
      <c r="G1989" t="s">
        <v>34</v>
      </c>
      <c r="H1989">
        <v>17139</v>
      </c>
      <c r="J1989">
        <v>0</v>
      </c>
      <c r="L1989">
        <v>17139</v>
      </c>
      <c r="N1989">
        <v>7093</v>
      </c>
      <c r="P1989">
        <v>626</v>
      </c>
      <c r="R1989">
        <v>7719</v>
      </c>
      <c r="T1989">
        <v>216479</v>
      </c>
      <c r="V1989">
        <v>297688</v>
      </c>
      <c r="X1989">
        <v>275693</v>
      </c>
      <c r="Z1989">
        <v>21995</v>
      </c>
    </row>
    <row r="1990" spans="2:26" hidden="1" x14ac:dyDescent="0.35">
      <c r="B1990" t="s">
        <v>84</v>
      </c>
      <c r="C1990" t="s">
        <v>85</v>
      </c>
      <c r="D1990" s="1">
        <v>43101</v>
      </c>
      <c r="E1990" t="s">
        <v>34</v>
      </c>
      <c r="F1990" t="s">
        <v>35</v>
      </c>
      <c r="G1990" t="s">
        <v>32</v>
      </c>
      <c r="H1990">
        <v>10791</v>
      </c>
      <c r="J1990">
        <v>0</v>
      </c>
      <c r="L1990">
        <v>10791</v>
      </c>
      <c r="N1990">
        <v>8552</v>
      </c>
      <c r="P1990">
        <v>841</v>
      </c>
      <c r="R1990">
        <v>9393</v>
      </c>
      <c r="T1990">
        <v>204980</v>
      </c>
      <c r="V1990">
        <v>284494</v>
      </c>
      <c r="X1990">
        <v>259043</v>
      </c>
      <c r="Z1990">
        <v>25451</v>
      </c>
    </row>
    <row r="1991" spans="2:26" hidden="1" x14ac:dyDescent="0.35">
      <c r="B1991" t="s">
        <v>84</v>
      </c>
      <c r="C1991" t="s">
        <v>85</v>
      </c>
      <c r="D1991" s="1">
        <v>43101</v>
      </c>
      <c r="E1991" t="s">
        <v>34</v>
      </c>
      <c r="F1991" t="s">
        <v>33</v>
      </c>
      <c r="G1991" t="s">
        <v>34</v>
      </c>
      <c r="H1991">
        <v>10741</v>
      </c>
      <c r="J1991">
        <v>0</v>
      </c>
      <c r="L1991">
        <v>10741</v>
      </c>
      <c r="N1991">
        <v>8497</v>
      </c>
      <c r="P1991">
        <v>838</v>
      </c>
      <c r="R1991">
        <v>9335</v>
      </c>
      <c r="T1991">
        <v>205996</v>
      </c>
      <c r="V1991">
        <v>286089</v>
      </c>
      <c r="X1991">
        <v>260538</v>
      </c>
      <c r="Z1991">
        <v>25551</v>
      </c>
    </row>
    <row r="1992" spans="2:26" hidden="1" x14ac:dyDescent="0.35">
      <c r="B1992" t="s">
        <v>84</v>
      </c>
      <c r="C1992" t="s">
        <v>85</v>
      </c>
      <c r="D1992" s="1">
        <v>43132</v>
      </c>
      <c r="E1992" t="s">
        <v>34</v>
      </c>
      <c r="F1992" t="s">
        <v>35</v>
      </c>
      <c r="G1992" t="s">
        <v>32</v>
      </c>
      <c r="H1992">
        <v>8322</v>
      </c>
      <c r="J1992">
        <v>0</v>
      </c>
      <c r="L1992">
        <v>8322</v>
      </c>
      <c r="N1992">
        <v>7457</v>
      </c>
      <c r="P1992">
        <v>804</v>
      </c>
      <c r="R1992">
        <v>8261</v>
      </c>
      <c r="T1992">
        <v>203484</v>
      </c>
      <c r="V1992">
        <v>282592</v>
      </c>
      <c r="X1992">
        <v>257626</v>
      </c>
      <c r="Z1992">
        <v>24966</v>
      </c>
    </row>
    <row r="1993" spans="2:26" hidden="1" x14ac:dyDescent="0.35">
      <c r="B1993" t="s">
        <v>84</v>
      </c>
      <c r="C1993" t="s">
        <v>85</v>
      </c>
      <c r="D1993" s="1">
        <v>43132</v>
      </c>
      <c r="E1993" t="s">
        <v>34</v>
      </c>
      <c r="F1993" t="s">
        <v>33</v>
      </c>
      <c r="G1993" t="s">
        <v>34</v>
      </c>
      <c r="H1993">
        <v>8274</v>
      </c>
      <c r="J1993">
        <v>0</v>
      </c>
      <c r="L1993">
        <v>8274</v>
      </c>
      <c r="N1993">
        <v>7409</v>
      </c>
      <c r="P1993">
        <v>804</v>
      </c>
      <c r="R1993">
        <v>8213</v>
      </c>
      <c r="T1993">
        <v>204455</v>
      </c>
      <c r="V1993">
        <v>284104</v>
      </c>
      <c r="X1993">
        <v>259032</v>
      </c>
      <c r="Z1993">
        <v>25072</v>
      </c>
    </row>
    <row r="1994" spans="2:26" hidden="1" x14ac:dyDescent="0.35">
      <c r="B1994" t="s">
        <v>84</v>
      </c>
      <c r="C1994" t="s">
        <v>85</v>
      </c>
      <c r="D1994" s="1">
        <v>43160</v>
      </c>
      <c r="E1994" t="s">
        <v>34</v>
      </c>
      <c r="F1994" t="s">
        <v>33</v>
      </c>
      <c r="G1994" t="s">
        <v>34</v>
      </c>
      <c r="H1994">
        <v>10725</v>
      </c>
      <c r="J1994">
        <v>0</v>
      </c>
      <c r="L1994">
        <v>10725</v>
      </c>
      <c r="N1994">
        <v>9787</v>
      </c>
      <c r="P1994">
        <v>2190</v>
      </c>
      <c r="R1994">
        <v>11977</v>
      </c>
      <c r="T1994">
        <v>201416</v>
      </c>
      <c r="V1994">
        <v>277803</v>
      </c>
      <c r="X1994">
        <v>252527</v>
      </c>
      <c r="Z1994">
        <v>25276</v>
      </c>
    </row>
    <row r="1995" spans="2:26" hidden="1" x14ac:dyDescent="0.35">
      <c r="B1995" t="s">
        <v>84</v>
      </c>
      <c r="C1995" t="s">
        <v>85</v>
      </c>
      <c r="D1995" s="1">
        <v>43160</v>
      </c>
      <c r="E1995" t="s">
        <v>34</v>
      </c>
      <c r="F1995" t="s">
        <v>35</v>
      </c>
      <c r="G1995" t="s">
        <v>32</v>
      </c>
      <c r="H1995">
        <v>11316</v>
      </c>
      <c r="J1995">
        <v>0</v>
      </c>
      <c r="L1995">
        <v>11316</v>
      </c>
      <c r="N1995">
        <v>9811</v>
      </c>
      <c r="P1995">
        <v>2192</v>
      </c>
      <c r="R1995">
        <v>12003</v>
      </c>
      <c r="T1995">
        <v>200429</v>
      </c>
      <c r="V1995">
        <v>276323</v>
      </c>
      <c r="X1995">
        <v>251150</v>
      </c>
      <c r="Z1995">
        <v>25173</v>
      </c>
    </row>
    <row r="1996" spans="2:26" hidden="1" x14ac:dyDescent="0.35">
      <c r="B1996" t="s">
        <v>84</v>
      </c>
      <c r="C1996" t="s">
        <v>85</v>
      </c>
      <c r="D1996" s="1">
        <v>43191</v>
      </c>
      <c r="E1996" t="s">
        <v>34</v>
      </c>
      <c r="F1996" t="s">
        <v>35</v>
      </c>
      <c r="G1996" t="s">
        <v>32</v>
      </c>
      <c r="H1996">
        <v>8530</v>
      </c>
      <c r="J1996">
        <v>0</v>
      </c>
      <c r="L1996">
        <v>8530</v>
      </c>
      <c r="N1996">
        <v>7840</v>
      </c>
      <c r="P1996">
        <v>935</v>
      </c>
      <c r="R1996">
        <v>8775</v>
      </c>
      <c r="T1996">
        <v>192050</v>
      </c>
      <c r="V1996">
        <v>267990</v>
      </c>
      <c r="X1996">
        <v>243656</v>
      </c>
      <c r="Z1996">
        <v>24334</v>
      </c>
    </row>
    <row r="1997" spans="2:26" hidden="1" x14ac:dyDescent="0.35">
      <c r="B1997" t="s">
        <v>84</v>
      </c>
      <c r="C1997" t="s">
        <v>85</v>
      </c>
      <c r="D1997" s="1">
        <v>43191</v>
      </c>
      <c r="E1997" t="s">
        <v>34</v>
      </c>
      <c r="F1997" t="s">
        <v>33</v>
      </c>
      <c r="G1997" t="s">
        <v>34</v>
      </c>
      <c r="H1997">
        <v>8507</v>
      </c>
      <c r="J1997">
        <v>0</v>
      </c>
      <c r="L1997">
        <v>8507</v>
      </c>
      <c r="N1997">
        <v>7801</v>
      </c>
      <c r="P1997">
        <v>934</v>
      </c>
      <c r="R1997">
        <v>8735</v>
      </c>
      <c r="T1997">
        <v>192977</v>
      </c>
      <c r="V1997">
        <v>269430</v>
      </c>
      <c r="X1997">
        <v>244994</v>
      </c>
      <c r="Z1997">
        <v>24436</v>
      </c>
    </row>
    <row r="1998" spans="2:26" hidden="1" x14ac:dyDescent="0.35">
      <c r="B1998" t="s">
        <v>84</v>
      </c>
      <c r="C1998" t="s">
        <v>85</v>
      </c>
      <c r="D1998" s="1">
        <v>43221</v>
      </c>
      <c r="E1998" t="s">
        <v>34</v>
      </c>
      <c r="F1998" t="s">
        <v>33</v>
      </c>
      <c r="G1998" t="s">
        <v>34</v>
      </c>
      <c r="H1998">
        <v>8070</v>
      </c>
      <c r="J1998">
        <v>0</v>
      </c>
      <c r="L1998">
        <v>8070</v>
      </c>
      <c r="N1998">
        <v>6724</v>
      </c>
      <c r="P1998">
        <v>607</v>
      </c>
      <c r="R1998">
        <v>7331</v>
      </c>
      <c r="T1998">
        <v>194596</v>
      </c>
      <c r="V1998">
        <v>271305</v>
      </c>
      <c r="X1998">
        <v>246820</v>
      </c>
      <c r="Z1998">
        <v>24485</v>
      </c>
    </row>
    <row r="1999" spans="2:26" hidden="1" x14ac:dyDescent="0.35">
      <c r="B1999" t="s">
        <v>84</v>
      </c>
      <c r="C1999" t="s">
        <v>85</v>
      </c>
      <c r="D1999" s="1">
        <v>43221</v>
      </c>
      <c r="E1999" t="s">
        <v>34</v>
      </c>
      <c r="F1999" t="s">
        <v>35</v>
      </c>
      <c r="G1999" t="s">
        <v>32</v>
      </c>
      <c r="H1999">
        <v>8098</v>
      </c>
      <c r="J1999">
        <v>0</v>
      </c>
      <c r="L1999">
        <v>8098</v>
      </c>
      <c r="N1999">
        <v>6724</v>
      </c>
      <c r="P1999">
        <v>607</v>
      </c>
      <c r="R1999">
        <v>7331</v>
      </c>
      <c r="T1999">
        <v>193693</v>
      </c>
      <c r="V1999">
        <v>269909</v>
      </c>
      <c r="X1999">
        <v>245506</v>
      </c>
      <c r="Z1999">
        <v>24403</v>
      </c>
    </row>
    <row r="2000" spans="2:26" hidden="1" x14ac:dyDescent="0.35">
      <c r="B2000" t="s">
        <v>84</v>
      </c>
      <c r="C2000" t="s">
        <v>85</v>
      </c>
      <c r="D2000" s="1">
        <v>43252</v>
      </c>
      <c r="E2000" t="s">
        <v>34</v>
      </c>
      <c r="F2000" t="s">
        <v>33</v>
      </c>
      <c r="G2000" t="s">
        <v>34</v>
      </c>
      <c r="H2000">
        <v>7259</v>
      </c>
      <c r="J2000">
        <v>0</v>
      </c>
      <c r="L2000">
        <v>7259</v>
      </c>
      <c r="N2000">
        <v>6458</v>
      </c>
      <c r="P2000">
        <v>525</v>
      </c>
      <c r="R2000">
        <v>6983</v>
      </c>
      <c r="T2000">
        <v>196088</v>
      </c>
      <c r="V2000">
        <v>273002</v>
      </c>
      <c r="X2000">
        <v>248502</v>
      </c>
      <c r="Z2000">
        <v>24500</v>
      </c>
    </row>
    <row r="2001" spans="2:26" hidden="1" x14ac:dyDescent="0.35">
      <c r="B2001" t="s">
        <v>84</v>
      </c>
      <c r="C2001" t="s">
        <v>85</v>
      </c>
      <c r="D2001" s="1">
        <v>43252</v>
      </c>
      <c r="E2001" t="s">
        <v>34</v>
      </c>
      <c r="F2001" t="s">
        <v>35</v>
      </c>
      <c r="G2001" t="s">
        <v>32</v>
      </c>
      <c r="H2001">
        <v>7287</v>
      </c>
      <c r="J2001">
        <v>0</v>
      </c>
      <c r="L2001">
        <v>7287</v>
      </c>
      <c r="N2001">
        <v>6480</v>
      </c>
      <c r="P2001">
        <v>525</v>
      </c>
      <c r="R2001">
        <v>7005</v>
      </c>
      <c r="T2001">
        <v>195235</v>
      </c>
      <c r="V2001">
        <v>271705</v>
      </c>
      <c r="X2001">
        <v>247296</v>
      </c>
      <c r="Z2001">
        <v>24409</v>
      </c>
    </row>
    <row r="2002" spans="2:26" hidden="1" x14ac:dyDescent="0.35">
      <c r="B2002" t="s">
        <v>84</v>
      </c>
      <c r="C2002" t="s">
        <v>85</v>
      </c>
      <c r="D2002" s="1">
        <v>43282</v>
      </c>
      <c r="E2002" t="s">
        <v>34</v>
      </c>
      <c r="F2002" t="s">
        <v>35</v>
      </c>
      <c r="G2002" t="s">
        <v>32</v>
      </c>
      <c r="H2002">
        <v>7561</v>
      </c>
      <c r="J2002">
        <v>0</v>
      </c>
      <c r="L2002">
        <v>7561</v>
      </c>
      <c r="N2002">
        <v>6117</v>
      </c>
      <c r="P2002">
        <v>435</v>
      </c>
      <c r="R2002">
        <v>6552</v>
      </c>
      <c r="T2002">
        <v>196551</v>
      </c>
      <c r="V2002">
        <v>273384</v>
      </c>
      <c r="X2002">
        <v>249029</v>
      </c>
      <c r="Z2002">
        <v>24355</v>
      </c>
    </row>
    <row r="2003" spans="2:26" hidden="1" x14ac:dyDescent="0.35">
      <c r="B2003" t="s">
        <v>84</v>
      </c>
      <c r="C2003" t="s">
        <v>85</v>
      </c>
      <c r="D2003" s="1">
        <v>43282</v>
      </c>
      <c r="E2003" t="s">
        <v>34</v>
      </c>
      <c r="F2003" t="s">
        <v>33</v>
      </c>
      <c r="G2003" t="s">
        <v>34</v>
      </c>
      <c r="H2003">
        <v>7529</v>
      </c>
      <c r="J2003">
        <v>0</v>
      </c>
      <c r="L2003">
        <v>7529</v>
      </c>
      <c r="N2003">
        <v>6093</v>
      </c>
      <c r="P2003">
        <v>435</v>
      </c>
      <c r="R2003">
        <v>6528</v>
      </c>
      <c r="T2003">
        <v>197414</v>
      </c>
      <c r="V2003">
        <v>274741</v>
      </c>
      <c r="X2003">
        <v>250297</v>
      </c>
      <c r="Z2003">
        <v>24444</v>
      </c>
    </row>
    <row r="2004" spans="2:26" hidden="1" x14ac:dyDescent="0.35">
      <c r="B2004" t="s">
        <v>84</v>
      </c>
      <c r="C2004" t="s">
        <v>85</v>
      </c>
      <c r="D2004" s="1">
        <v>43313</v>
      </c>
      <c r="E2004" t="s">
        <v>34</v>
      </c>
      <c r="F2004" t="s">
        <v>35</v>
      </c>
      <c r="G2004" t="s">
        <v>32</v>
      </c>
      <c r="H2004">
        <v>8316</v>
      </c>
      <c r="J2004">
        <v>0</v>
      </c>
      <c r="L2004">
        <v>8316</v>
      </c>
      <c r="N2004">
        <v>7071</v>
      </c>
      <c r="P2004">
        <v>487</v>
      </c>
      <c r="R2004">
        <v>7558</v>
      </c>
      <c r="T2004">
        <v>198414</v>
      </c>
      <c r="V2004">
        <v>275783</v>
      </c>
      <c r="X2004">
        <v>251430</v>
      </c>
      <c r="Z2004">
        <v>24353</v>
      </c>
    </row>
    <row r="2005" spans="2:26" hidden="1" x14ac:dyDescent="0.35">
      <c r="B2005" t="s">
        <v>84</v>
      </c>
      <c r="C2005" t="s">
        <v>85</v>
      </c>
      <c r="D2005" s="1">
        <v>43313</v>
      </c>
      <c r="E2005" t="s">
        <v>34</v>
      </c>
      <c r="F2005" t="s">
        <v>33</v>
      </c>
      <c r="G2005" t="s">
        <v>34</v>
      </c>
      <c r="H2005">
        <v>8294</v>
      </c>
      <c r="J2005">
        <v>0</v>
      </c>
      <c r="L2005">
        <v>8294</v>
      </c>
      <c r="N2005">
        <v>7024</v>
      </c>
      <c r="P2005">
        <v>487</v>
      </c>
      <c r="R2005">
        <v>7511</v>
      </c>
      <c r="T2005">
        <v>199171</v>
      </c>
      <c r="V2005">
        <v>276978</v>
      </c>
      <c r="X2005">
        <v>252550</v>
      </c>
      <c r="Z2005">
        <v>24428</v>
      </c>
    </row>
    <row r="2006" spans="2:26" hidden="1" x14ac:dyDescent="0.35">
      <c r="B2006" t="s">
        <v>84</v>
      </c>
      <c r="C2006" t="s">
        <v>85</v>
      </c>
      <c r="D2006" s="1">
        <v>43344</v>
      </c>
      <c r="E2006" t="s">
        <v>34</v>
      </c>
      <c r="F2006" t="s">
        <v>35</v>
      </c>
      <c r="G2006" t="s">
        <v>32</v>
      </c>
      <c r="H2006">
        <v>7142</v>
      </c>
      <c r="J2006">
        <v>0</v>
      </c>
      <c r="L2006">
        <v>7142</v>
      </c>
      <c r="N2006">
        <v>6253</v>
      </c>
      <c r="P2006">
        <v>435</v>
      </c>
      <c r="R2006">
        <v>6688</v>
      </c>
      <c r="T2006">
        <v>199418</v>
      </c>
      <c r="V2006">
        <v>276941</v>
      </c>
      <c r="X2006">
        <v>252668</v>
      </c>
      <c r="Z2006">
        <v>24273</v>
      </c>
    </row>
    <row r="2007" spans="2:26" hidden="1" x14ac:dyDescent="0.35">
      <c r="B2007" t="s">
        <v>84</v>
      </c>
      <c r="C2007" t="s">
        <v>85</v>
      </c>
      <c r="D2007" s="1">
        <v>43344</v>
      </c>
      <c r="E2007" t="s">
        <v>34</v>
      </c>
      <c r="F2007" t="s">
        <v>33</v>
      </c>
      <c r="G2007" t="s">
        <v>34</v>
      </c>
      <c r="H2007">
        <v>7122</v>
      </c>
      <c r="J2007">
        <v>0</v>
      </c>
      <c r="L2007">
        <v>7122</v>
      </c>
      <c r="N2007">
        <v>6213</v>
      </c>
      <c r="P2007">
        <v>435</v>
      </c>
      <c r="R2007">
        <v>6648</v>
      </c>
      <c r="T2007">
        <v>200340</v>
      </c>
      <c r="V2007">
        <v>278382</v>
      </c>
      <c r="X2007">
        <v>254013</v>
      </c>
      <c r="Z2007">
        <v>24369</v>
      </c>
    </row>
    <row r="2008" spans="2:26" hidden="1" x14ac:dyDescent="0.35">
      <c r="B2008" t="s">
        <v>84</v>
      </c>
      <c r="C2008" t="s">
        <v>85</v>
      </c>
      <c r="D2008" s="1">
        <v>43374</v>
      </c>
      <c r="E2008" t="s">
        <v>34</v>
      </c>
      <c r="F2008" t="s">
        <v>35</v>
      </c>
      <c r="G2008" t="s">
        <v>32</v>
      </c>
      <c r="H2008">
        <v>9046</v>
      </c>
      <c r="J2008">
        <v>0</v>
      </c>
      <c r="L2008">
        <v>9046</v>
      </c>
      <c r="N2008">
        <v>15006</v>
      </c>
      <c r="P2008">
        <v>1151</v>
      </c>
      <c r="R2008">
        <v>16157</v>
      </c>
      <c r="T2008">
        <v>199845</v>
      </c>
      <c r="V2008">
        <v>277352</v>
      </c>
      <c r="X2008">
        <v>253042</v>
      </c>
      <c r="Z2008">
        <v>24310</v>
      </c>
    </row>
    <row r="2009" spans="2:26" hidden="1" x14ac:dyDescent="0.35">
      <c r="B2009" t="s">
        <v>84</v>
      </c>
      <c r="C2009" t="s">
        <v>85</v>
      </c>
      <c r="D2009" s="1">
        <v>43374</v>
      </c>
      <c r="E2009" t="s">
        <v>34</v>
      </c>
      <c r="F2009" t="s">
        <v>33</v>
      </c>
      <c r="G2009" t="s">
        <v>34</v>
      </c>
      <c r="H2009">
        <v>8986</v>
      </c>
      <c r="J2009">
        <v>0</v>
      </c>
      <c r="L2009">
        <v>8986</v>
      </c>
      <c r="N2009">
        <v>13273</v>
      </c>
      <c r="P2009">
        <v>1049</v>
      </c>
      <c r="R2009">
        <v>14322</v>
      </c>
      <c r="T2009">
        <v>200757</v>
      </c>
      <c r="V2009">
        <v>278870</v>
      </c>
      <c r="X2009">
        <v>254492</v>
      </c>
      <c r="Z2009">
        <v>24378</v>
      </c>
    </row>
    <row r="2010" spans="2:26" hidden="1" x14ac:dyDescent="0.35">
      <c r="B2010" t="s">
        <v>84</v>
      </c>
      <c r="C2010" t="s">
        <v>85</v>
      </c>
      <c r="D2010" s="1">
        <v>43405</v>
      </c>
      <c r="E2010" t="s">
        <v>34</v>
      </c>
      <c r="F2010" t="s">
        <v>35</v>
      </c>
      <c r="G2010" t="s">
        <v>32</v>
      </c>
      <c r="H2010">
        <v>13265</v>
      </c>
      <c r="J2010">
        <v>0</v>
      </c>
      <c r="L2010">
        <v>13265</v>
      </c>
      <c r="N2010">
        <v>6305</v>
      </c>
      <c r="P2010">
        <v>529</v>
      </c>
      <c r="R2010">
        <v>6834</v>
      </c>
      <c r="T2010">
        <v>201184</v>
      </c>
      <c r="V2010">
        <v>279162</v>
      </c>
      <c r="X2010">
        <v>254999</v>
      </c>
      <c r="Z2010">
        <v>24163</v>
      </c>
    </row>
    <row r="2011" spans="2:26" hidden="1" x14ac:dyDescent="0.35">
      <c r="B2011" t="s">
        <v>84</v>
      </c>
      <c r="C2011" t="s">
        <v>85</v>
      </c>
      <c r="D2011" s="1">
        <v>43405</v>
      </c>
      <c r="E2011" t="s">
        <v>34</v>
      </c>
      <c r="F2011" t="s">
        <v>33</v>
      </c>
      <c r="G2011" t="s">
        <v>34</v>
      </c>
      <c r="H2011">
        <v>13135</v>
      </c>
      <c r="J2011">
        <v>0</v>
      </c>
      <c r="L2011">
        <v>13135</v>
      </c>
      <c r="N2011">
        <v>6109</v>
      </c>
      <c r="P2011">
        <v>503</v>
      </c>
      <c r="R2011">
        <v>6612</v>
      </c>
      <c r="T2011">
        <v>201899</v>
      </c>
      <c r="V2011">
        <v>280331</v>
      </c>
      <c r="X2011">
        <v>256110</v>
      </c>
      <c r="Z2011">
        <v>24221</v>
      </c>
    </row>
    <row r="2012" spans="2:26" hidden="1" x14ac:dyDescent="0.35">
      <c r="B2012" t="s">
        <v>84</v>
      </c>
      <c r="C2012" t="s">
        <v>85</v>
      </c>
      <c r="D2012" s="1">
        <v>43435</v>
      </c>
      <c r="E2012" t="s">
        <v>34</v>
      </c>
      <c r="F2012" t="s">
        <v>35</v>
      </c>
      <c r="G2012" t="s">
        <v>32</v>
      </c>
      <c r="H2012">
        <v>14719</v>
      </c>
      <c r="J2012">
        <v>0</v>
      </c>
      <c r="L2012">
        <v>14719</v>
      </c>
      <c r="N2012">
        <v>7613</v>
      </c>
      <c r="P2012">
        <v>676</v>
      </c>
      <c r="R2012">
        <v>8289</v>
      </c>
      <c r="T2012">
        <v>201729</v>
      </c>
      <c r="V2012">
        <v>279575</v>
      </c>
      <c r="X2012">
        <v>255628</v>
      </c>
      <c r="Z2012">
        <v>23947</v>
      </c>
    </row>
    <row r="2013" spans="2:26" hidden="1" x14ac:dyDescent="0.35">
      <c r="B2013" t="s">
        <v>84</v>
      </c>
      <c r="C2013" t="s">
        <v>85</v>
      </c>
      <c r="D2013" s="1">
        <v>43435</v>
      </c>
      <c r="E2013" t="s">
        <v>34</v>
      </c>
      <c r="F2013" t="s">
        <v>33</v>
      </c>
      <c r="G2013" t="s">
        <v>34</v>
      </c>
      <c r="H2013">
        <v>14639</v>
      </c>
      <c r="J2013">
        <v>0</v>
      </c>
      <c r="L2013">
        <v>14639</v>
      </c>
      <c r="N2013">
        <v>7604</v>
      </c>
      <c r="P2013">
        <v>676</v>
      </c>
      <c r="R2013">
        <v>8280</v>
      </c>
      <c r="T2013">
        <v>202303</v>
      </c>
      <c r="V2013">
        <v>280570</v>
      </c>
      <c r="X2013">
        <v>256565</v>
      </c>
      <c r="Z2013">
        <v>24005</v>
      </c>
    </row>
    <row r="2014" spans="2:26" hidden="1" x14ac:dyDescent="0.35">
      <c r="B2014" t="s">
        <v>84</v>
      </c>
      <c r="C2014" t="s">
        <v>85</v>
      </c>
      <c r="D2014" s="1">
        <v>43466</v>
      </c>
      <c r="E2014" t="s">
        <v>34</v>
      </c>
      <c r="F2014" t="s">
        <v>35</v>
      </c>
      <c r="G2014" t="s">
        <v>32</v>
      </c>
      <c r="H2014">
        <v>10852</v>
      </c>
      <c r="J2014">
        <v>0</v>
      </c>
      <c r="L2014">
        <v>10852</v>
      </c>
      <c r="N2014">
        <v>8272</v>
      </c>
      <c r="P2014">
        <v>1039</v>
      </c>
      <c r="R2014">
        <v>9311</v>
      </c>
      <c r="T2014">
        <v>190063</v>
      </c>
      <c r="V2014">
        <v>266351</v>
      </c>
      <c r="X2014">
        <v>239712</v>
      </c>
      <c r="Z2014">
        <v>26639</v>
      </c>
    </row>
    <row r="2015" spans="2:26" hidden="1" x14ac:dyDescent="0.35">
      <c r="B2015" t="s">
        <v>84</v>
      </c>
      <c r="C2015" t="s">
        <v>85</v>
      </c>
      <c r="D2015" s="1">
        <v>43466</v>
      </c>
      <c r="E2015" t="s">
        <v>34</v>
      </c>
      <c r="F2015" t="s">
        <v>33</v>
      </c>
      <c r="G2015" t="s">
        <v>34</v>
      </c>
      <c r="H2015">
        <v>10819</v>
      </c>
      <c r="J2015">
        <v>0</v>
      </c>
      <c r="L2015">
        <v>10819</v>
      </c>
      <c r="N2015">
        <v>8233</v>
      </c>
      <c r="P2015">
        <v>1039</v>
      </c>
      <c r="R2015">
        <v>9272</v>
      </c>
      <c r="T2015">
        <v>191108</v>
      </c>
      <c r="V2015">
        <v>267944</v>
      </c>
      <c r="X2015">
        <v>241187</v>
      </c>
      <c r="Z2015">
        <v>26757</v>
      </c>
    </row>
    <row r="2016" spans="2:26" hidden="1" x14ac:dyDescent="0.35">
      <c r="B2016" t="s">
        <v>84</v>
      </c>
      <c r="C2016" t="s">
        <v>85</v>
      </c>
      <c r="D2016" s="1">
        <v>43497</v>
      </c>
      <c r="E2016" t="s">
        <v>34</v>
      </c>
      <c r="F2016" t="s">
        <v>35</v>
      </c>
      <c r="G2016" t="s">
        <v>32</v>
      </c>
      <c r="H2016">
        <v>7458</v>
      </c>
      <c r="J2016">
        <v>0</v>
      </c>
      <c r="L2016">
        <v>7458</v>
      </c>
      <c r="N2016">
        <v>5784</v>
      </c>
      <c r="P2016">
        <v>564</v>
      </c>
      <c r="R2016">
        <v>6348</v>
      </c>
      <c r="T2016">
        <v>191731</v>
      </c>
      <c r="V2016">
        <v>268417</v>
      </c>
      <c r="X2016">
        <v>241990</v>
      </c>
      <c r="Z2016">
        <v>26427</v>
      </c>
    </row>
    <row r="2017" spans="2:26" hidden="1" x14ac:dyDescent="0.35">
      <c r="B2017" t="s">
        <v>84</v>
      </c>
      <c r="C2017" t="s">
        <v>85</v>
      </c>
      <c r="D2017" s="1">
        <v>43497</v>
      </c>
      <c r="E2017" t="s">
        <v>34</v>
      </c>
      <c r="F2017" t="s">
        <v>33</v>
      </c>
      <c r="G2017" t="s">
        <v>34</v>
      </c>
      <c r="H2017">
        <v>7428</v>
      </c>
      <c r="J2017">
        <v>0</v>
      </c>
      <c r="L2017">
        <v>7428</v>
      </c>
      <c r="N2017">
        <v>5736</v>
      </c>
      <c r="P2017">
        <v>563</v>
      </c>
      <c r="R2017">
        <v>6299</v>
      </c>
      <c r="T2017">
        <v>192703</v>
      </c>
      <c r="V2017">
        <v>269916</v>
      </c>
      <c r="X2017">
        <v>243379</v>
      </c>
      <c r="Z2017">
        <v>26537</v>
      </c>
    </row>
    <row r="2018" spans="2:26" hidden="1" x14ac:dyDescent="0.35">
      <c r="B2018" t="s">
        <v>84</v>
      </c>
      <c r="C2018" t="s">
        <v>85</v>
      </c>
      <c r="D2018" s="1">
        <v>43525</v>
      </c>
      <c r="E2018" t="s">
        <v>34</v>
      </c>
      <c r="F2018" t="s">
        <v>35</v>
      </c>
      <c r="G2018" t="s">
        <v>32</v>
      </c>
      <c r="H2018">
        <v>7714</v>
      </c>
      <c r="J2018">
        <v>0</v>
      </c>
      <c r="L2018">
        <v>7714</v>
      </c>
      <c r="N2018">
        <v>6340</v>
      </c>
      <c r="P2018">
        <v>591</v>
      </c>
      <c r="R2018">
        <v>6931</v>
      </c>
      <c r="T2018">
        <v>192718</v>
      </c>
      <c r="V2018">
        <v>269689</v>
      </c>
      <c r="X2018">
        <v>243277</v>
      </c>
      <c r="Z2018">
        <v>26412</v>
      </c>
    </row>
    <row r="2019" spans="2:26" hidden="1" x14ac:dyDescent="0.35">
      <c r="B2019" t="s">
        <v>84</v>
      </c>
      <c r="C2019" t="s">
        <v>85</v>
      </c>
      <c r="D2019" s="1">
        <v>43525</v>
      </c>
      <c r="E2019" t="s">
        <v>34</v>
      </c>
      <c r="F2019" t="s">
        <v>33</v>
      </c>
      <c r="G2019" t="s">
        <v>34</v>
      </c>
      <c r="H2019">
        <v>7693</v>
      </c>
      <c r="J2019">
        <v>0</v>
      </c>
      <c r="L2019">
        <v>7693</v>
      </c>
      <c r="N2019">
        <v>6319</v>
      </c>
      <c r="P2019">
        <v>589</v>
      </c>
      <c r="R2019">
        <v>6908</v>
      </c>
      <c r="T2019">
        <v>193675</v>
      </c>
      <c r="V2019">
        <v>271203</v>
      </c>
      <c r="X2019">
        <v>244691</v>
      </c>
      <c r="Z2019">
        <v>26512</v>
      </c>
    </row>
    <row r="2020" spans="2:26" hidden="1" x14ac:dyDescent="0.35">
      <c r="B2020" t="s">
        <v>84</v>
      </c>
      <c r="C2020" t="s">
        <v>85</v>
      </c>
      <c r="D2020" s="1">
        <v>43556</v>
      </c>
      <c r="E2020" t="s">
        <v>34</v>
      </c>
      <c r="F2020" t="s">
        <v>35</v>
      </c>
      <c r="G2020" t="s">
        <v>32</v>
      </c>
      <c r="H2020">
        <v>7847</v>
      </c>
      <c r="J2020">
        <v>0</v>
      </c>
      <c r="L2020">
        <v>7847</v>
      </c>
      <c r="N2020">
        <v>6203</v>
      </c>
      <c r="P2020">
        <v>465</v>
      </c>
      <c r="R2020">
        <v>6668</v>
      </c>
      <c r="T2020">
        <v>193830</v>
      </c>
      <c r="V2020">
        <v>271163</v>
      </c>
      <c r="X2020">
        <v>245033</v>
      </c>
      <c r="Z2020">
        <v>26130</v>
      </c>
    </row>
    <row r="2021" spans="2:26" hidden="1" x14ac:dyDescent="0.35">
      <c r="B2021" t="s">
        <v>84</v>
      </c>
      <c r="C2021" t="s">
        <v>85</v>
      </c>
      <c r="D2021" s="1">
        <v>43556</v>
      </c>
      <c r="E2021" t="s">
        <v>34</v>
      </c>
      <c r="F2021" t="s">
        <v>33</v>
      </c>
      <c r="G2021" t="s">
        <v>34</v>
      </c>
      <c r="H2021">
        <v>7827</v>
      </c>
      <c r="J2021">
        <v>0</v>
      </c>
      <c r="L2021">
        <v>7827</v>
      </c>
      <c r="N2021">
        <v>6179</v>
      </c>
      <c r="P2021">
        <v>465</v>
      </c>
      <c r="R2021">
        <v>6644</v>
      </c>
      <c r="T2021">
        <v>194704</v>
      </c>
      <c r="V2021">
        <v>272589</v>
      </c>
      <c r="X2021">
        <v>246377</v>
      </c>
      <c r="Z2021">
        <v>26212</v>
      </c>
    </row>
    <row r="2022" spans="2:26" hidden="1" x14ac:dyDescent="0.35">
      <c r="B2022" t="s">
        <v>84</v>
      </c>
      <c r="C2022" t="s">
        <v>85</v>
      </c>
      <c r="D2022" s="1">
        <v>43586</v>
      </c>
      <c r="E2022" t="s">
        <v>34</v>
      </c>
      <c r="F2022" t="s">
        <v>35</v>
      </c>
      <c r="G2022" t="s">
        <v>32</v>
      </c>
      <c r="H2022">
        <v>7434</v>
      </c>
      <c r="J2022">
        <v>0</v>
      </c>
      <c r="L2022">
        <v>7434</v>
      </c>
      <c r="N2022">
        <v>5408</v>
      </c>
      <c r="P2022">
        <v>375</v>
      </c>
      <c r="R2022">
        <v>5783</v>
      </c>
      <c r="T2022">
        <v>194866</v>
      </c>
      <c r="V2022">
        <v>272552</v>
      </c>
      <c r="X2022">
        <v>246706</v>
      </c>
      <c r="Z2022">
        <v>25846</v>
      </c>
    </row>
    <row r="2023" spans="2:26" hidden="1" x14ac:dyDescent="0.35">
      <c r="B2023" t="s">
        <v>84</v>
      </c>
      <c r="C2023" t="s">
        <v>85</v>
      </c>
      <c r="D2023" s="1">
        <v>43586</v>
      </c>
      <c r="E2023" t="s">
        <v>34</v>
      </c>
      <c r="F2023" t="s">
        <v>33</v>
      </c>
      <c r="G2023" t="s">
        <v>34</v>
      </c>
      <c r="H2023">
        <v>7417</v>
      </c>
      <c r="J2023">
        <v>0</v>
      </c>
      <c r="L2023">
        <v>7417</v>
      </c>
      <c r="N2023">
        <v>5369</v>
      </c>
      <c r="P2023">
        <v>374</v>
      </c>
      <c r="R2023">
        <v>5743</v>
      </c>
      <c r="T2023">
        <v>195677</v>
      </c>
      <c r="V2023">
        <v>273856</v>
      </c>
      <c r="X2023">
        <v>247939</v>
      </c>
      <c r="Z2023">
        <v>25917</v>
      </c>
    </row>
    <row r="2024" spans="2:26" hidden="1" x14ac:dyDescent="0.35">
      <c r="B2024" t="s">
        <v>84</v>
      </c>
      <c r="C2024" t="s">
        <v>85</v>
      </c>
      <c r="D2024" s="1">
        <v>43617</v>
      </c>
      <c r="E2024" t="s">
        <v>34</v>
      </c>
      <c r="F2024" t="s">
        <v>35</v>
      </c>
      <c r="G2024" t="s">
        <v>32</v>
      </c>
      <c r="H2024">
        <v>7079</v>
      </c>
      <c r="J2024">
        <v>0</v>
      </c>
      <c r="L2024">
        <v>7079</v>
      </c>
      <c r="N2024">
        <v>5307</v>
      </c>
      <c r="P2024">
        <v>339</v>
      </c>
      <c r="R2024">
        <v>5646</v>
      </c>
      <c r="T2024">
        <v>195692</v>
      </c>
      <c r="V2024">
        <v>273379</v>
      </c>
      <c r="X2024">
        <v>247855</v>
      </c>
      <c r="Z2024">
        <v>25524</v>
      </c>
    </row>
    <row r="2025" spans="2:26" hidden="1" x14ac:dyDescent="0.35">
      <c r="B2025" t="s">
        <v>84</v>
      </c>
      <c r="C2025" t="s">
        <v>85</v>
      </c>
      <c r="D2025" s="1">
        <v>43617</v>
      </c>
      <c r="E2025" t="s">
        <v>34</v>
      </c>
      <c r="F2025" t="s">
        <v>33</v>
      </c>
      <c r="G2025" t="s">
        <v>34</v>
      </c>
      <c r="H2025">
        <v>7063</v>
      </c>
      <c r="J2025">
        <v>0</v>
      </c>
      <c r="L2025">
        <v>7063</v>
      </c>
      <c r="N2025">
        <v>5272</v>
      </c>
      <c r="P2025">
        <v>332</v>
      </c>
      <c r="R2025">
        <v>5604</v>
      </c>
      <c r="T2025">
        <v>196683</v>
      </c>
      <c r="V2025">
        <v>274946</v>
      </c>
      <c r="X2025">
        <v>249346</v>
      </c>
      <c r="Z2025">
        <v>25600</v>
      </c>
    </row>
    <row r="2026" spans="2:26" hidden="1" x14ac:dyDescent="0.35">
      <c r="B2026" t="s">
        <v>84</v>
      </c>
      <c r="C2026" t="s">
        <v>85</v>
      </c>
      <c r="D2026" s="1">
        <v>43647</v>
      </c>
      <c r="E2026" t="s">
        <v>34</v>
      </c>
      <c r="F2026" t="s">
        <v>33</v>
      </c>
      <c r="G2026" t="s">
        <v>34</v>
      </c>
      <c r="H2026">
        <v>12649</v>
      </c>
      <c r="J2026">
        <v>0</v>
      </c>
      <c r="L2026">
        <v>12649</v>
      </c>
      <c r="N2026">
        <v>9452</v>
      </c>
      <c r="P2026">
        <v>1198</v>
      </c>
      <c r="R2026">
        <v>10650</v>
      </c>
      <c r="T2026">
        <v>187915</v>
      </c>
      <c r="V2026">
        <v>265493</v>
      </c>
      <c r="X2026">
        <v>239694</v>
      </c>
      <c r="Z2026">
        <v>25799</v>
      </c>
    </row>
    <row r="2027" spans="2:26" hidden="1" x14ac:dyDescent="0.35">
      <c r="B2027" t="s">
        <v>84</v>
      </c>
      <c r="C2027" t="s">
        <v>85</v>
      </c>
      <c r="D2027" s="1">
        <v>43647</v>
      </c>
      <c r="E2027" t="s">
        <v>34</v>
      </c>
      <c r="F2027" t="s">
        <v>35</v>
      </c>
      <c r="G2027" t="s">
        <v>32</v>
      </c>
      <c r="H2027">
        <v>12676</v>
      </c>
      <c r="J2027">
        <v>0</v>
      </c>
      <c r="L2027">
        <v>12676</v>
      </c>
      <c r="N2027">
        <v>9501</v>
      </c>
      <c r="P2027">
        <v>1198</v>
      </c>
      <c r="R2027">
        <v>10699</v>
      </c>
      <c r="T2027">
        <v>186636</v>
      </c>
      <c r="V2027">
        <v>263697</v>
      </c>
      <c r="X2027">
        <v>238100</v>
      </c>
      <c r="Z2027">
        <v>25597</v>
      </c>
    </row>
    <row r="2028" spans="2:26" hidden="1" x14ac:dyDescent="0.35">
      <c r="B2028" t="s">
        <v>84</v>
      </c>
      <c r="C2028" t="s">
        <v>85</v>
      </c>
      <c r="D2028" s="1">
        <v>43678</v>
      </c>
      <c r="E2028" t="s">
        <v>34</v>
      </c>
      <c r="F2028" t="s">
        <v>33</v>
      </c>
      <c r="G2028" t="s">
        <v>34</v>
      </c>
      <c r="H2028">
        <v>12515</v>
      </c>
      <c r="J2028">
        <v>0</v>
      </c>
      <c r="L2028">
        <v>12515</v>
      </c>
      <c r="N2028">
        <v>10182</v>
      </c>
      <c r="P2028">
        <v>1179</v>
      </c>
      <c r="R2028">
        <v>11361</v>
      </c>
      <c r="T2028">
        <v>183224</v>
      </c>
      <c r="V2028">
        <v>259850</v>
      </c>
      <c r="X2028">
        <v>233930</v>
      </c>
      <c r="Z2028">
        <v>25920</v>
      </c>
    </row>
    <row r="2029" spans="2:26" hidden="1" x14ac:dyDescent="0.35">
      <c r="B2029" t="s">
        <v>84</v>
      </c>
      <c r="C2029" t="s">
        <v>85</v>
      </c>
      <c r="D2029" s="1">
        <v>43678</v>
      </c>
      <c r="E2029" t="s">
        <v>34</v>
      </c>
      <c r="F2029" t="s">
        <v>35</v>
      </c>
      <c r="G2029" t="s">
        <v>32</v>
      </c>
      <c r="H2029">
        <v>12545</v>
      </c>
      <c r="J2029">
        <v>0</v>
      </c>
      <c r="L2029">
        <v>12545</v>
      </c>
      <c r="N2029">
        <v>10234</v>
      </c>
      <c r="P2029">
        <v>1180</v>
      </c>
      <c r="R2029">
        <v>11414</v>
      </c>
      <c r="T2029">
        <v>182061</v>
      </c>
      <c r="V2029">
        <v>258209</v>
      </c>
      <c r="X2029">
        <v>232437</v>
      </c>
      <c r="Z2029">
        <v>25772</v>
      </c>
    </row>
    <row r="2030" spans="2:26" hidden="1" x14ac:dyDescent="0.35">
      <c r="B2030" t="s">
        <v>84</v>
      </c>
      <c r="C2030" t="s">
        <v>85</v>
      </c>
      <c r="D2030" s="1">
        <v>43709</v>
      </c>
      <c r="E2030" t="s">
        <v>34</v>
      </c>
      <c r="F2030" t="s">
        <v>35</v>
      </c>
      <c r="G2030" t="s">
        <v>32</v>
      </c>
      <c r="H2030">
        <v>10695</v>
      </c>
      <c r="J2030">
        <v>0</v>
      </c>
      <c r="L2030">
        <v>10695</v>
      </c>
      <c r="N2030">
        <v>8525</v>
      </c>
      <c r="P2030">
        <v>739</v>
      </c>
      <c r="R2030">
        <v>9264</v>
      </c>
      <c r="T2030">
        <v>184550</v>
      </c>
      <c r="V2030">
        <v>261045</v>
      </c>
      <c r="X2030">
        <v>235155</v>
      </c>
      <c r="Z2030">
        <v>25890</v>
      </c>
    </row>
    <row r="2031" spans="2:26" hidden="1" x14ac:dyDescent="0.35">
      <c r="B2031" t="s">
        <v>84</v>
      </c>
      <c r="C2031" t="s">
        <v>85</v>
      </c>
      <c r="D2031" s="1">
        <v>43709</v>
      </c>
      <c r="E2031" t="s">
        <v>34</v>
      </c>
      <c r="F2031" t="s">
        <v>33</v>
      </c>
      <c r="G2031" t="s">
        <v>34</v>
      </c>
      <c r="H2031">
        <v>10671</v>
      </c>
      <c r="J2031">
        <v>0</v>
      </c>
      <c r="L2031">
        <v>10671</v>
      </c>
      <c r="N2031">
        <v>8491</v>
      </c>
      <c r="P2031">
        <v>739</v>
      </c>
      <c r="R2031">
        <v>9230</v>
      </c>
      <c r="T2031">
        <v>185620</v>
      </c>
      <c r="V2031">
        <v>262616</v>
      </c>
      <c r="X2031">
        <v>236614</v>
      </c>
      <c r="Z2031">
        <v>26002</v>
      </c>
    </row>
    <row r="2032" spans="2:26" hidden="1" x14ac:dyDescent="0.35">
      <c r="B2032" t="s">
        <v>84</v>
      </c>
      <c r="C2032" t="s">
        <v>85</v>
      </c>
      <c r="D2032" s="1">
        <v>43739</v>
      </c>
      <c r="E2032" t="s">
        <v>34</v>
      </c>
      <c r="F2032" t="s">
        <v>33</v>
      </c>
      <c r="G2032" t="s">
        <v>34</v>
      </c>
      <c r="H2032">
        <v>12752</v>
      </c>
      <c r="J2032">
        <v>0</v>
      </c>
      <c r="L2032">
        <v>12752</v>
      </c>
      <c r="N2032">
        <v>11819</v>
      </c>
      <c r="P2032">
        <v>971</v>
      </c>
      <c r="R2032">
        <v>12790</v>
      </c>
      <c r="T2032">
        <v>187533</v>
      </c>
      <c r="V2032">
        <v>264965</v>
      </c>
      <c r="X2032">
        <v>238986</v>
      </c>
      <c r="Z2032">
        <v>25979</v>
      </c>
    </row>
    <row r="2033" spans="2:26" hidden="1" x14ac:dyDescent="0.35">
      <c r="B2033" t="s">
        <v>84</v>
      </c>
      <c r="C2033" t="s">
        <v>85</v>
      </c>
      <c r="D2033" s="1">
        <v>43739</v>
      </c>
      <c r="E2033" t="s">
        <v>34</v>
      </c>
      <c r="F2033" t="s">
        <v>35</v>
      </c>
      <c r="G2033" t="s">
        <v>32</v>
      </c>
      <c r="H2033">
        <v>12809</v>
      </c>
      <c r="J2033">
        <v>0</v>
      </c>
      <c r="L2033">
        <v>12809</v>
      </c>
      <c r="N2033">
        <v>12601</v>
      </c>
      <c r="P2033">
        <v>1032</v>
      </c>
      <c r="R2033">
        <v>13633</v>
      </c>
      <c r="T2033">
        <v>186514</v>
      </c>
      <c r="V2033">
        <v>263397</v>
      </c>
      <c r="X2033">
        <v>237547</v>
      </c>
      <c r="Z2033">
        <v>25850</v>
      </c>
    </row>
    <row r="2034" spans="2:26" hidden="1" x14ac:dyDescent="0.35">
      <c r="B2034" t="s">
        <v>84</v>
      </c>
      <c r="C2034" t="s">
        <v>85</v>
      </c>
      <c r="D2034" s="1">
        <v>43770</v>
      </c>
      <c r="E2034" t="s">
        <v>34</v>
      </c>
      <c r="F2034" t="s">
        <v>35</v>
      </c>
      <c r="G2034" t="s">
        <v>32</v>
      </c>
      <c r="H2034">
        <v>18572</v>
      </c>
      <c r="J2034">
        <v>0</v>
      </c>
      <c r="L2034">
        <v>18572</v>
      </c>
      <c r="N2034">
        <v>14617</v>
      </c>
      <c r="P2034">
        <v>1843</v>
      </c>
      <c r="R2034">
        <v>16460</v>
      </c>
      <c r="T2034">
        <v>187953</v>
      </c>
      <c r="V2034">
        <v>265065</v>
      </c>
      <c r="X2034">
        <v>239148</v>
      </c>
      <c r="Z2034">
        <v>25917</v>
      </c>
    </row>
    <row r="2035" spans="2:26" hidden="1" x14ac:dyDescent="0.35">
      <c r="B2035" t="s">
        <v>84</v>
      </c>
      <c r="C2035" t="s">
        <v>85</v>
      </c>
      <c r="D2035" s="1">
        <v>43770</v>
      </c>
      <c r="E2035" t="s">
        <v>34</v>
      </c>
      <c r="F2035" t="s">
        <v>33</v>
      </c>
      <c r="G2035" t="s">
        <v>34</v>
      </c>
      <c r="H2035">
        <v>18472</v>
      </c>
      <c r="J2035">
        <v>0</v>
      </c>
      <c r="L2035">
        <v>18472</v>
      </c>
      <c r="N2035">
        <v>12275</v>
      </c>
      <c r="P2035">
        <v>1729</v>
      </c>
      <c r="R2035">
        <v>14004</v>
      </c>
      <c r="T2035">
        <v>189091</v>
      </c>
      <c r="V2035">
        <v>266732</v>
      </c>
      <c r="X2035">
        <v>240676</v>
      </c>
      <c r="Z2035">
        <v>26056</v>
      </c>
    </row>
    <row r="2036" spans="2:26" hidden="1" x14ac:dyDescent="0.35">
      <c r="B2036" t="s">
        <v>84</v>
      </c>
      <c r="C2036" t="s">
        <v>85</v>
      </c>
      <c r="D2036" s="1">
        <v>43800</v>
      </c>
      <c r="E2036" t="s">
        <v>34</v>
      </c>
      <c r="F2036" t="s">
        <v>35</v>
      </c>
      <c r="G2036" t="s">
        <v>32</v>
      </c>
      <c r="H2036">
        <v>19673</v>
      </c>
      <c r="J2036">
        <v>0</v>
      </c>
      <c r="L2036">
        <v>19673</v>
      </c>
      <c r="N2036">
        <v>8339</v>
      </c>
      <c r="P2036">
        <v>839</v>
      </c>
      <c r="R2036">
        <v>9178</v>
      </c>
      <c r="T2036">
        <v>189044</v>
      </c>
      <c r="V2036">
        <v>266030</v>
      </c>
      <c r="X2036">
        <v>240084</v>
      </c>
      <c r="Z2036">
        <v>25946</v>
      </c>
    </row>
    <row r="2037" spans="2:26" hidden="1" x14ac:dyDescent="0.35">
      <c r="B2037" t="s">
        <v>84</v>
      </c>
      <c r="C2037" t="s">
        <v>85</v>
      </c>
      <c r="D2037" s="1">
        <v>43800</v>
      </c>
      <c r="E2037" t="s">
        <v>34</v>
      </c>
      <c r="F2037" t="s">
        <v>33</v>
      </c>
      <c r="G2037" t="s">
        <v>34</v>
      </c>
      <c r="H2037">
        <v>19471</v>
      </c>
      <c r="J2037">
        <v>0</v>
      </c>
      <c r="L2037">
        <v>19471</v>
      </c>
      <c r="N2037">
        <v>8308</v>
      </c>
      <c r="P2037">
        <v>839</v>
      </c>
      <c r="R2037">
        <v>9147</v>
      </c>
      <c r="T2037">
        <v>190135</v>
      </c>
      <c r="V2037">
        <v>267602</v>
      </c>
      <c r="X2037">
        <v>241549</v>
      </c>
      <c r="Z2037">
        <v>26053</v>
      </c>
    </row>
    <row r="2038" spans="2:26" hidden="1" x14ac:dyDescent="0.35">
      <c r="B2038" t="s">
        <v>84</v>
      </c>
      <c r="C2038" t="s">
        <v>85</v>
      </c>
      <c r="D2038" s="1">
        <v>43831</v>
      </c>
      <c r="E2038" t="s">
        <v>34</v>
      </c>
      <c r="F2038" t="s">
        <v>35</v>
      </c>
      <c r="G2038" t="s">
        <v>32</v>
      </c>
      <c r="H2038">
        <v>20449</v>
      </c>
      <c r="J2038">
        <v>0</v>
      </c>
      <c r="L2038">
        <v>20449</v>
      </c>
      <c r="N2038">
        <v>21398</v>
      </c>
      <c r="P2038">
        <v>2314</v>
      </c>
      <c r="R2038">
        <v>23712</v>
      </c>
      <c r="T2038">
        <v>173233</v>
      </c>
      <c r="V2038">
        <v>313122</v>
      </c>
      <c r="X2038">
        <v>285354</v>
      </c>
      <c r="Z2038">
        <v>27768</v>
      </c>
    </row>
    <row r="2039" spans="2:26" hidden="1" x14ac:dyDescent="0.35">
      <c r="B2039" t="s">
        <v>84</v>
      </c>
      <c r="C2039" t="s">
        <v>85</v>
      </c>
      <c r="D2039" s="1">
        <v>43831</v>
      </c>
      <c r="E2039" t="s">
        <v>34</v>
      </c>
      <c r="F2039" t="s">
        <v>33</v>
      </c>
      <c r="G2039" t="s">
        <v>34</v>
      </c>
      <c r="H2039">
        <v>20404</v>
      </c>
      <c r="J2039">
        <v>0</v>
      </c>
      <c r="L2039">
        <v>20404</v>
      </c>
      <c r="N2039">
        <v>21398</v>
      </c>
      <c r="P2039">
        <v>2314</v>
      </c>
      <c r="R2039">
        <v>23712</v>
      </c>
      <c r="T2039">
        <v>173233</v>
      </c>
      <c r="V2039">
        <v>313122</v>
      </c>
      <c r="X2039">
        <v>285354</v>
      </c>
      <c r="Z2039">
        <v>27768</v>
      </c>
    </row>
    <row r="2040" spans="2:26" hidden="1" x14ac:dyDescent="0.35">
      <c r="B2040" t="s">
        <v>84</v>
      </c>
      <c r="C2040" t="s">
        <v>85</v>
      </c>
      <c r="D2040" s="1">
        <v>43862</v>
      </c>
      <c r="E2040" t="s">
        <v>34</v>
      </c>
      <c r="F2040" t="s">
        <v>33</v>
      </c>
      <c r="G2040" t="s">
        <v>34</v>
      </c>
      <c r="H2040">
        <v>12045</v>
      </c>
      <c r="J2040">
        <v>0</v>
      </c>
      <c r="L2040">
        <v>12045</v>
      </c>
      <c r="N2040">
        <v>15040</v>
      </c>
      <c r="P2040">
        <v>1392</v>
      </c>
      <c r="R2040">
        <v>16432</v>
      </c>
      <c r="T2040">
        <v>175309</v>
      </c>
      <c r="V2040">
        <v>319534</v>
      </c>
      <c r="X2040">
        <v>291745</v>
      </c>
      <c r="Z2040">
        <v>27789</v>
      </c>
    </row>
    <row r="2041" spans="2:26" hidden="1" x14ac:dyDescent="0.35">
      <c r="B2041" t="s">
        <v>84</v>
      </c>
      <c r="C2041" t="s">
        <v>85</v>
      </c>
      <c r="D2041" s="1">
        <v>43862</v>
      </c>
      <c r="E2041" t="s">
        <v>34</v>
      </c>
      <c r="F2041" t="s">
        <v>35</v>
      </c>
      <c r="G2041" t="s">
        <v>32</v>
      </c>
      <c r="H2041">
        <v>12071</v>
      </c>
      <c r="J2041">
        <v>0</v>
      </c>
      <c r="L2041">
        <v>12071</v>
      </c>
      <c r="N2041">
        <v>15040</v>
      </c>
      <c r="P2041">
        <v>1392</v>
      </c>
      <c r="R2041">
        <v>16432</v>
      </c>
      <c r="T2041">
        <v>175309</v>
      </c>
      <c r="V2041">
        <v>319534</v>
      </c>
      <c r="X2041">
        <v>291745</v>
      </c>
      <c r="Z2041">
        <v>27789</v>
      </c>
    </row>
    <row r="2042" spans="2:26" hidden="1" x14ac:dyDescent="0.35">
      <c r="B2042" t="s">
        <v>84</v>
      </c>
      <c r="C2042" t="s">
        <v>85</v>
      </c>
      <c r="D2042" s="1">
        <v>43891</v>
      </c>
      <c r="E2042" t="s">
        <v>34</v>
      </c>
      <c r="F2042" t="s">
        <v>35</v>
      </c>
      <c r="G2042" t="s">
        <v>32</v>
      </c>
      <c r="H2042">
        <v>11312</v>
      </c>
      <c r="J2042">
        <v>0</v>
      </c>
      <c r="L2042">
        <v>11312</v>
      </c>
      <c r="N2042">
        <v>13263</v>
      </c>
      <c r="P2042">
        <v>847</v>
      </c>
      <c r="R2042">
        <v>14110</v>
      </c>
      <c r="T2042">
        <v>177091</v>
      </c>
      <c r="V2042">
        <v>324506</v>
      </c>
      <c r="X2042">
        <v>296824</v>
      </c>
      <c r="Z2042">
        <v>27682</v>
      </c>
    </row>
    <row r="2043" spans="2:26" hidden="1" x14ac:dyDescent="0.35">
      <c r="B2043" t="s">
        <v>84</v>
      </c>
      <c r="C2043" t="s">
        <v>85</v>
      </c>
      <c r="D2043" s="1">
        <v>43891</v>
      </c>
      <c r="E2043" t="s">
        <v>34</v>
      </c>
      <c r="F2043" t="s">
        <v>33</v>
      </c>
      <c r="G2043" t="s">
        <v>34</v>
      </c>
      <c r="H2043">
        <v>11277</v>
      </c>
      <c r="J2043">
        <v>0</v>
      </c>
      <c r="L2043">
        <v>11277</v>
      </c>
      <c r="N2043">
        <v>13202</v>
      </c>
      <c r="P2043">
        <v>847</v>
      </c>
      <c r="R2043">
        <v>14049</v>
      </c>
      <c r="T2043">
        <v>177196</v>
      </c>
      <c r="V2043">
        <v>325353</v>
      </c>
      <c r="X2043">
        <v>298022</v>
      </c>
      <c r="Z2043">
        <v>27331</v>
      </c>
    </row>
    <row r="2044" spans="2:26" hidden="1" x14ac:dyDescent="0.35">
      <c r="B2044" t="s">
        <v>84</v>
      </c>
      <c r="C2044" t="s">
        <v>85</v>
      </c>
      <c r="D2044" s="1">
        <v>43922</v>
      </c>
      <c r="E2044" t="s">
        <v>34</v>
      </c>
      <c r="F2044" t="s">
        <v>33</v>
      </c>
      <c r="G2044" t="s">
        <v>34</v>
      </c>
      <c r="H2044">
        <v>10274</v>
      </c>
      <c r="J2044">
        <v>0</v>
      </c>
      <c r="L2044">
        <v>10274</v>
      </c>
      <c r="N2044">
        <v>13957</v>
      </c>
      <c r="P2044">
        <v>666</v>
      </c>
      <c r="R2044">
        <v>14623</v>
      </c>
      <c r="T2044">
        <v>179778</v>
      </c>
      <c r="V2044">
        <v>332920</v>
      </c>
      <c r="X2044">
        <v>305509</v>
      </c>
      <c r="Z2044">
        <v>27411</v>
      </c>
    </row>
    <row r="2045" spans="2:26" hidden="1" x14ac:dyDescent="0.35">
      <c r="B2045" t="s">
        <v>84</v>
      </c>
      <c r="C2045" t="s">
        <v>85</v>
      </c>
      <c r="D2045" s="1">
        <v>43922</v>
      </c>
      <c r="E2045" t="s">
        <v>34</v>
      </c>
      <c r="F2045" t="s">
        <v>35</v>
      </c>
      <c r="G2045" t="s">
        <v>32</v>
      </c>
      <c r="H2045">
        <v>10290</v>
      </c>
      <c r="J2045">
        <v>0</v>
      </c>
      <c r="L2045">
        <v>10290</v>
      </c>
      <c r="N2045">
        <v>14019</v>
      </c>
      <c r="P2045">
        <v>673</v>
      </c>
      <c r="R2045">
        <v>14692</v>
      </c>
      <c r="T2045">
        <v>178988</v>
      </c>
      <c r="V2045">
        <v>331199</v>
      </c>
      <c r="X2045">
        <v>303868</v>
      </c>
      <c r="Z2045">
        <v>27331</v>
      </c>
    </row>
    <row r="2046" spans="2:26" hidden="1" x14ac:dyDescent="0.35">
      <c r="B2046" t="s">
        <v>84</v>
      </c>
      <c r="C2046" t="s">
        <v>85</v>
      </c>
      <c r="D2046" s="1">
        <v>43952</v>
      </c>
      <c r="E2046" t="s">
        <v>34</v>
      </c>
      <c r="F2046" t="s">
        <v>35</v>
      </c>
      <c r="G2046" t="s">
        <v>32</v>
      </c>
      <c r="H2046">
        <v>8167</v>
      </c>
      <c r="J2046">
        <v>0</v>
      </c>
      <c r="L2046">
        <v>8167</v>
      </c>
      <c r="N2046">
        <v>8915</v>
      </c>
      <c r="P2046">
        <v>348</v>
      </c>
      <c r="R2046">
        <v>9263</v>
      </c>
      <c r="T2046">
        <v>180008</v>
      </c>
      <c r="V2046">
        <v>335685</v>
      </c>
      <c r="X2046">
        <v>309175</v>
      </c>
      <c r="Z2046">
        <v>26510</v>
      </c>
    </row>
    <row r="2047" spans="2:26" hidden="1" x14ac:dyDescent="0.35">
      <c r="B2047" t="s">
        <v>84</v>
      </c>
      <c r="C2047" t="s">
        <v>85</v>
      </c>
      <c r="D2047" s="1">
        <v>43952</v>
      </c>
      <c r="E2047" t="s">
        <v>34</v>
      </c>
      <c r="F2047" t="s">
        <v>33</v>
      </c>
      <c r="G2047" t="s">
        <v>34</v>
      </c>
      <c r="H2047">
        <v>8154</v>
      </c>
      <c r="J2047">
        <v>0</v>
      </c>
      <c r="L2047">
        <v>8154</v>
      </c>
      <c r="N2047">
        <v>8871</v>
      </c>
      <c r="P2047">
        <v>346</v>
      </c>
      <c r="R2047">
        <v>9217</v>
      </c>
      <c r="T2047">
        <v>180965</v>
      </c>
      <c r="V2047">
        <v>337725</v>
      </c>
      <c r="X2047">
        <v>311105</v>
      </c>
      <c r="Z2047">
        <v>26620</v>
      </c>
    </row>
    <row r="2048" spans="2:26" hidden="1" x14ac:dyDescent="0.35">
      <c r="B2048" t="s">
        <v>84</v>
      </c>
      <c r="C2048" t="s">
        <v>85</v>
      </c>
      <c r="D2048" s="1">
        <v>43983</v>
      </c>
      <c r="E2048" t="s">
        <v>34</v>
      </c>
      <c r="F2048" t="s">
        <v>35</v>
      </c>
      <c r="G2048" t="s">
        <v>32</v>
      </c>
      <c r="H2048">
        <v>8854</v>
      </c>
      <c r="J2048">
        <v>0</v>
      </c>
      <c r="L2048">
        <v>8854</v>
      </c>
      <c r="N2048">
        <v>8801</v>
      </c>
      <c r="P2048">
        <v>376</v>
      </c>
      <c r="R2048">
        <v>9177</v>
      </c>
      <c r="T2048">
        <v>181363</v>
      </c>
      <c r="V2048">
        <v>340742</v>
      </c>
      <c r="X2048">
        <v>314253</v>
      </c>
      <c r="Z2048">
        <v>26489</v>
      </c>
    </row>
    <row r="2049" spans="2:26" hidden="1" x14ac:dyDescent="0.35">
      <c r="B2049" t="s">
        <v>84</v>
      </c>
      <c r="C2049" t="s">
        <v>85</v>
      </c>
      <c r="D2049" s="1">
        <v>43983</v>
      </c>
      <c r="E2049" t="s">
        <v>34</v>
      </c>
      <c r="F2049" t="s">
        <v>33</v>
      </c>
      <c r="G2049" t="s">
        <v>34</v>
      </c>
      <c r="H2049">
        <v>8838</v>
      </c>
      <c r="J2049">
        <v>0</v>
      </c>
      <c r="L2049">
        <v>8838</v>
      </c>
      <c r="N2049">
        <v>8760</v>
      </c>
      <c r="P2049">
        <v>375</v>
      </c>
      <c r="R2049">
        <v>9135</v>
      </c>
      <c r="T2049">
        <v>182090</v>
      </c>
      <c r="V2049">
        <v>342341</v>
      </c>
      <c r="X2049">
        <v>315855</v>
      </c>
      <c r="Z2049">
        <v>26486</v>
      </c>
    </row>
    <row r="2050" spans="2:26" hidden="1" x14ac:dyDescent="0.35">
      <c r="B2050" t="s">
        <v>84</v>
      </c>
      <c r="C2050" t="s">
        <v>85</v>
      </c>
      <c r="D2050" s="1">
        <v>44013</v>
      </c>
      <c r="E2050" t="s">
        <v>34</v>
      </c>
      <c r="F2050" t="s">
        <v>35</v>
      </c>
      <c r="G2050" t="s">
        <v>32</v>
      </c>
      <c r="H2050">
        <v>9288</v>
      </c>
      <c r="J2050">
        <v>0</v>
      </c>
      <c r="L2050">
        <v>9288</v>
      </c>
      <c r="N2050">
        <v>8990</v>
      </c>
      <c r="P2050">
        <v>359</v>
      </c>
      <c r="R2050">
        <v>9349</v>
      </c>
      <c r="T2050">
        <v>182886</v>
      </c>
      <c r="V2050">
        <v>345793</v>
      </c>
      <c r="X2050">
        <v>319045</v>
      </c>
      <c r="Z2050">
        <v>26748</v>
      </c>
    </row>
    <row r="2051" spans="2:26" hidden="1" x14ac:dyDescent="0.35">
      <c r="B2051" t="s">
        <v>84</v>
      </c>
      <c r="C2051" t="s">
        <v>85</v>
      </c>
      <c r="D2051" s="1">
        <v>44013</v>
      </c>
      <c r="E2051" t="s">
        <v>34</v>
      </c>
      <c r="F2051" t="s">
        <v>33</v>
      </c>
      <c r="G2051" t="s">
        <v>34</v>
      </c>
      <c r="H2051">
        <v>9272</v>
      </c>
      <c r="J2051">
        <v>0</v>
      </c>
      <c r="L2051">
        <v>9272</v>
      </c>
      <c r="N2051">
        <v>8940</v>
      </c>
      <c r="P2051">
        <v>359</v>
      </c>
      <c r="R2051">
        <v>9299</v>
      </c>
      <c r="T2051">
        <v>183847</v>
      </c>
      <c r="V2051">
        <v>347777</v>
      </c>
      <c r="X2051">
        <v>320907</v>
      </c>
      <c r="Z2051">
        <v>26870</v>
      </c>
    </row>
    <row r="2052" spans="2:26" hidden="1" x14ac:dyDescent="0.35">
      <c r="B2052" t="s">
        <v>84</v>
      </c>
      <c r="C2052" t="s">
        <v>85</v>
      </c>
      <c r="D2052" s="1">
        <v>44044</v>
      </c>
      <c r="E2052" t="s">
        <v>34</v>
      </c>
      <c r="F2052" t="s">
        <v>33</v>
      </c>
      <c r="G2052" t="s">
        <v>34</v>
      </c>
      <c r="H2052">
        <v>8964</v>
      </c>
      <c r="J2052">
        <v>0</v>
      </c>
      <c r="L2052">
        <v>8964</v>
      </c>
      <c r="N2052">
        <v>8658</v>
      </c>
      <c r="P2052">
        <v>365</v>
      </c>
      <c r="R2052">
        <v>9023</v>
      </c>
      <c r="T2052">
        <v>185886</v>
      </c>
      <c r="V2052">
        <v>354061</v>
      </c>
      <c r="X2052">
        <v>326839</v>
      </c>
      <c r="Z2052">
        <v>27222</v>
      </c>
    </row>
    <row r="2053" spans="2:26" hidden="1" x14ac:dyDescent="0.35">
      <c r="B2053" t="s">
        <v>84</v>
      </c>
      <c r="C2053" t="s">
        <v>85</v>
      </c>
      <c r="D2053" s="1">
        <v>44044</v>
      </c>
      <c r="E2053" t="s">
        <v>34</v>
      </c>
      <c r="F2053" t="s">
        <v>35</v>
      </c>
      <c r="G2053" t="s">
        <v>32</v>
      </c>
      <c r="H2053">
        <v>8992</v>
      </c>
      <c r="J2053">
        <v>0</v>
      </c>
      <c r="L2053">
        <v>8992</v>
      </c>
      <c r="N2053">
        <v>8699</v>
      </c>
      <c r="P2053">
        <v>367</v>
      </c>
      <c r="R2053">
        <v>9066</v>
      </c>
      <c r="T2053">
        <v>184698</v>
      </c>
      <c r="V2053">
        <v>351597</v>
      </c>
      <c r="X2053">
        <v>324494</v>
      </c>
      <c r="Z2053">
        <v>27103</v>
      </c>
    </row>
    <row r="2054" spans="2:26" hidden="1" x14ac:dyDescent="0.35">
      <c r="B2054" t="s">
        <v>84</v>
      </c>
      <c r="C2054" t="s">
        <v>85</v>
      </c>
      <c r="D2054" s="1">
        <v>44075</v>
      </c>
      <c r="E2054" t="s">
        <v>34</v>
      </c>
      <c r="F2054" t="s">
        <v>35</v>
      </c>
      <c r="G2054" t="s">
        <v>32</v>
      </c>
      <c r="H2054">
        <v>9054</v>
      </c>
      <c r="J2054">
        <v>0</v>
      </c>
      <c r="L2054">
        <v>9054</v>
      </c>
      <c r="N2054">
        <v>8778</v>
      </c>
      <c r="P2054">
        <v>398</v>
      </c>
      <c r="R2054">
        <v>9176</v>
      </c>
      <c r="T2054">
        <v>186440</v>
      </c>
      <c r="V2054">
        <v>357346</v>
      </c>
      <c r="X2054">
        <v>330277</v>
      </c>
      <c r="Z2054">
        <v>27069</v>
      </c>
    </row>
    <row r="2055" spans="2:26" hidden="1" x14ac:dyDescent="0.35">
      <c r="B2055" t="s">
        <v>84</v>
      </c>
      <c r="C2055" t="s">
        <v>85</v>
      </c>
      <c r="D2055" s="1">
        <v>44075</v>
      </c>
      <c r="E2055" t="s">
        <v>34</v>
      </c>
      <c r="F2055" t="s">
        <v>33</v>
      </c>
      <c r="G2055" t="s">
        <v>34</v>
      </c>
      <c r="H2055">
        <v>9041</v>
      </c>
      <c r="J2055">
        <v>0</v>
      </c>
      <c r="L2055">
        <v>9041</v>
      </c>
      <c r="N2055">
        <v>8757</v>
      </c>
      <c r="P2055">
        <v>431</v>
      </c>
      <c r="R2055">
        <v>9188</v>
      </c>
      <c r="T2055">
        <v>187177</v>
      </c>
      <c r="V2055">
        <v>359001</v>
      </c>
      <c r="X2055">
        <v>331920</v>
      </c>
      <c r="Z2055">
        <v>27081</v>
      </c>
    </row>
    <row r="2056" spans="2:26" hidden="1" x14ac:dyDescent="0.35">
      <c r="B2056" t="s">
        <v>84</v>
      </c>
      <c r="C2056" t="s">
        <v>85</v>
      </c>
      <c r="D2056" s="1">
        <v>44105</v>
      </c>
      <c r="E2056" t="s">
        <v>34</v>
      </c>
      <c r="F2056" t="s">
        <v>33</v>
      </c>
      <c r="G2056" t="s">
        <v>34</v>
      </c>
      <c r="H2056">
        <v>15567</v>
      </c>
      <c r="J2056">
        <v>0</v>
      </c>
      <c r="L2056">
        <v>15567</v>
      </c>
      <c r="N2056">
        <v>13303</v>
      </c>
      <c r="P2056">
        <v>807</v>
      </c>
      <c r="R2056">
        <v>14110</v>
      </c>
      <c r="T2056">
        <v>188454</v>
      </c>
      <c r="V2056">
        <v>363581</v>
      </c>
      <c r="X2056">
        <v>336485</v>
      </c>
      <c r="Z2056">
        <v>27096</v>
      </c>
    </row>
    <row r="2057" spans="2:26" hidden="1" x14ac:dyDescent="0.35">
      <c r="B2057" t="s">
        <v>84</v>
      </c>
      <c r="C2057" t="s">
        <v>85</v>
      </c>
      <c r="D2057" s="1">
        <v>44105</v>
      </c>
      <c r="E2057" t="s">
        <v>34</v>
      </c>
      <c r="F2057" t="s">
        <v>35</v>
      </c>
      <c r="G2057" t="s">
        <v>32</v>
      </c>
      <c r="H2057">
        <v>15895</v>
      </c>
      <c r="J2057">
        <v>0</v>
      </c>
      <c r="L2057">
        <v>15895</v>
      </c>
      <c r="N2057">
        <v>13386</v>
      </c>
      <c r="P2057">
        <v>619</v>
      </c>
      <c r="R2057">
        <v>14005</v>
      </c>
      <c r="T2057">
        <v>187427</v>
      </c>
      <c r="V2057">
        <v>361596</v>
      </c>
      <c r="X2057">
        <v>334737</v>
      </c>
      <c r="Z2057">
        <v>26859</v>
      </c>
    </row>
    <row r="2058" spans="2:26" hidden="1" x14ac:dyDescent="0.35">
      <c r="B2058" t="s">
        <v>84</v>
      </c>
      <c r="C2058" t="s">
        <v>85</v>
      </c>
      <c r="D2058" s="1">
        <v>44136</v>
      </c>
      <c r="E2058" t="s">
        <v>34</v>
      </c>
      <c r="F2058" t="s">
        <v>35</v>
      </c>
      <c r="G2058" t="s">
        <v>32</v>
      </c>
      <c r="H2058">
        <v>11838</v>
      </c>
      <c r="J2058">
        <v>0</v>
      </c>
      <c r="L2058">
        <v>11838</v>
      </c>
      <c r="N2058">
        <v>8781</v>
      </c>
      <c r="P2058">
        <v>430</v>
      </c>
      <c r="R2058">
        <v>9211</v>
      </c>
      <c r="T2058">
        <v>193586</v>
      </c>
      <c r="V2058">
        <v>371288</v>
      </c>
      <c r="X2058">
        <v>344245</v>
      </c>
      <c r="Z2058">
        <v>27043</v>
      </c>
    </row>
    <row r="2059" spans="2:26" hidden="1" x14ac:dyDescent="0.35">
      <c r="B2059" t="s">
        <v>84</v>
      </c>
      <c r="C2059" t="s">
        <v>85</v>
      </c>
      <c r="D2059" s="1">
        <v>44136</v>
      </c>
      <c r="E2059" t="s">
        <v>34</v>
      </c>
      <c r="F2059" t="s">
        <v>33</v>
      </c>
      <c r="G2059" t="s">
        <v>34</v>
      </c>
      <c r="H2059">
        <v>11799</v>
      </c>
      <c r="J2059">
        <v>0</v>
      </c>
      <c r="L2059">
        <v>11799</v>
      </c>
      <c r="N2059">
        <v>8721</v>
      </c>
      <c r="P2059">
        <v>53</v>
      </c>
      <c r="R2059">
        <v>8774</v>
      </c>
      <c r="T2059">
        <v>194786</v>
      </c>
      <c r="V2059">
        <v>373786</v>
      </c>
      <c r="X2059">
        <v>346626</v>
      </c>
      <c r="Z2059">
        <v>27160</v>
      </c>
    </row>
    <row r="2060" spans="2:26" hidden="1" x14ac:dyDescent="0.35">
      <c r="B2060" t="s">
        <v>84</v>
      </c>
      <c r="C2060" t="s">
        <v>85</v>
      </c>
      <c r="D2060" s="1">
        <v>44166</v>
      </c>
      <c r="E2060" t="s">
        <v>34</v>
      </c>
      <c r="F2060" t="s">
        <v>35</v>
      </c>
      <c r="G2060" t="s">
        <v>32</v>
      </c>
      <c r="H2060">
        <v>14444</v>
      </c>
      <c r="J2060">
        <v>0</v>
      </c>
      <c r="L2060">
        <v>14444</v>
      </c>
      <c r="N2060">
        <v>12695</v>
      </c>
      <c r="P2060">
        <v>640</v>
      </c>
      <c r="R2060">
        <v>13335</v>
      </c>
      <c r="T2060">
        <v>193751</v>
      </c>
      <c r="V2060">
        <v>373553</v>
      </c>
      <c r="X2060">
        <v>346649</v>
      </c>
      <c r="Z2060">
        <v>26904</v>
      </c>
    </row>
    <row r="2061" spans="2:26" hidden="1" x14ac:dyDescent="0.35">
      <c r="B2061" t="s">
        <v>84</v>
      </c>
      <c r="C2061" t="s">
        <v>85</v>
      </c>
      <c r="D2061" s="1">
        <v>44166</v>
      </c>
      <c r="E2061" t="s">
        <v>34</v>
      </c>
      <c r="F2061" t="s">
        <v>33</v>
      </c>
      <c r="G2061" t="s">
        <v>34</v>
      </c>
      <c r="H2061">
        <v>14388</v>
      </c>
      <c r="J2061">
        <v>0</v>
      </c>
      <c r="L2061">
        <v>14388</v>
      </c>
      <c r="N2061">
        <v>12676</v>
      </c>
      <c r="P2061">
        <v>1227</v>
      </c>
      <c r="R2061">
        <v>13903</v>
      </c>
      <c r="T2061">
        <v>195654</v>
      </c>
      <c r="V2061">
        <v>376688</v>
      </c>
      <c r="X2061">
        <v>348775</v>
      </c>
      <c r="Z2061">
        <v>27913</v>
      </c>
    </row>
    <row r="2062" spans="2:26" hidden="1" x14ac:dyDescent="0.35">
      <c r="B2062" t="s">
        <v>84</v>
      </c>
      <c r="C2062" t="s">
        <v>85</v>
      </c>
      <c r="D2062" s="1">
        <v>44197</v>
      </c>
      <c r="E2062" t="s">
        <v>34</v>
      </c>
      <c r="F2062" t="s">
        <v>33</v>
      </c>
      <c r="G2062" t="s">
        <v>34</v>
      </c>
      <c r="H2062">
        <v>9169</v>
      </c>
      <c r="J2062">
        <v>0</v>
      </c>
      <c r="L2062">
        <v>9169</v>
      </c>
      <c r="N2062">
        <v>8809</v>
      </c>
      <c r="P2062">
        <v>2401</v>
      </c>
      <c r="R2062">
        <v>11210</v>
      </c>
      <c r="T2062">
        <v>197159</v>
      </c>
      <c r="V2062">
        <v>383589</v>
      </c>
      <c r="X2062">
        <v>354382</v>
      </c>
      <c r="Z2062">
        <v>29207</v>
      </c>
    </row>
    <row r="2063" spans="2:26" hidden="1" x14ac:dyDescent="0.35">
      <c r="B2063" t="s">
        <v>84</v>
      </c>
      <c r="C2063" t="s">
        <v>85</v>
      </c>
      <c r="D2063" s="1">
        <v>44197</v>
      </c>
      <c r="E2063" t="s">
        <v>34</v>
      </c>
      <c r="F2063" t="s">
        <v>35</v>
      </c>
      <c r="G2063" t="s">
        <v>32</v>
      </c>
      <c r="H2063">
        <v>9195</v>
      </c>
      <c r="J2063">
        <v>0</v>
      </c>
      <c r="L2063">
        <v>9195</v>
      </c>
      <c r="N2063">
        <v>8821</v>
      </c>
      <c r="P2063">
        <v>1814</v>
      </c>
      <c r="R2063">
        <v>10635</v>
      </c>
      <c r="T2063">
        <v>196143</v>
      </c>
      <c r="V2063">
        <v>381402</v>
      </c>
      <c r="X2063">
        <v>352262</v>
      </c>
      <c r="Z2063">
        <v>29140</v>
      </c>
    </row>
    <row r="2064" spans="2:26" hidden="1" x14ac:dyDescent="0.35">
      <c r="B2064" t="s">
        <v>84</v>
      </c>
      <c r="C2064" t="s">
        <v>85</v>
      </c>
      <c r="D2064" s="1">
        <v>44228</v>
      </c>
      <c r="E2064" t="s">
        <v>34</v>
      </c>
      <c r="F2064" t="s">
        <v>33</v>
      </c>
      <c r="G2064" t="s">
        <v>34</v>
      </c>
      <c r="H2064">
        <v>8222</v>
      </c>
      <c r="J2064">
        <v>0</v>
      </c>
      <c r="L2064">
        <v>8222</v>
      </c>
      <c r="N2064">
        <v>7685</v>
      </c>
      <c r="P2064">
        <v>340</v>
      </c>
      <c r="R2064">
        <v>8025</v>
      </c>
      <c r="T2064">
        <v>197984</v>
      </c>
      <c r="V2064">
        <v>386821</v>
      </c>
      <c r="X2064">
        <v>357508</v>
      </c>
      <c r="Z2064">
        <v>29313</v>
      </c>
    </row>
    <row r="2065" spans="2:26" hidden="1" x14ac:dyDescent="0.35">
      <c r="B2065" t="s">
        <v>84</v>
      </c>
      <c r="C2065" t="s">
        <v>85</v>
      </c>
      <c r="D2065" s="1">
        <v>44228</v>
      </c>
      <c r="E2065" t="s">
        <v>34</v>
      </c>
      <c r="F2065" t="s">
        <v>35</v>
      </c>
      <c r="G2065" t="s">
        <v>32</v>
      </c>
      <c r="H2065">
        <v>8250</v>
      </c>
      <c r="J2065">
        <v>0</v>
      </c>
      <c r="L2065">
        <v>8250</v>
      </c>
      <c r="N2065">
        <v>7703</v>
      </c>
      <c r="P2065">
        <v>340</v>
      </c>
      <c r="R2065">
        <v>8043</v>
      </c>
      <c r="T2065">
        <v>196816</v>
      </c>
      <c r="V2065">
        <v>384416</v>
      </c>
      <c r="X2065">
        <v>355209</v>
      </c>
      <c r="Z2065">
        <v>29207</v>
      </c>
    </row>
    <row r="2066" spans="2:26" hidden="1" x14ac:dyDescent="0.35">
      <c r="B2066" t="s">
        <v>84</v>
      </c>
      <c r="C2066" t="s">
        <v>85</v>
      </c>
      <c r="D2066" s="1">
        <v>44256</v>
      </c>
      <c r="E2066" t="s">
        <v>34</v>
      </c>
      <c r="F2066" t="s">
        <v>35</v>
      </c>
      <c r="G2066" t="s">
        <v>32</v>
      </c>
      <c r="H2066">
        <v>10258</v>
      </c>
      <c r="J2066">
        <v>0</v>
      </c>
      <c r="L2066">
        <v>10258</v>
      </c>
      <c r="N2066">
        <v>8232</v>
      </c>
      <c r="P2066">
        <v>746</v>
      </c>
      <c r="R2066">
        <v>8978</v>
      </c>
      <c r="T2066">
        <v>198543</v>
      </c>
      <c r="V2066">
        <v>389440</v>
      </c>
      <c r="X2066">
        <v>359725</v>
      </c>
      <c r="Z2066">
        <v>29715</v>
      </c>
    </row>
    <row r="2067" spans="2:26" hidden="1" x14ac:dyDescent="0.35">
      <c r="B2067" t="s">
        <v>84</v>
      </c>
      <c r="C2067" t="s">
        <v>85</v>
      </c>
      <c r="D2067" s="1">
        <v>44256</v>
      </c>
      <c r="E2067" t="s">
        <v>34</v>
      </c>
      <c r="F2067" t="s">
        <v>33</v>
      </c>
      <c r="G2067" t="s">
        <v>34</v>
      </c>
      <c r="H2067">
        <v>10233</v>
      </c>
      <c r="J2067">
        <v>0</v>
      </c>
      <c r="L2067">
        <v>10233</v>
      </c>
      <c r="N2067">
        <v>8207</v>
      </c>
      <c r="P2067">
        <v>746</v>
      </c>
      <c r="R2067">
        <v>8953</v>
      </c>
      <c r="T2067">
        <v>199536</v>
      </c>
      <c r="V2067">
        <v>391548</v>
      </c>
      <c r="X2067">
        <v>361626</v>
      </c>
      <c r="Z2067">
        <v>29922</v>
      </c>
    </row>
    <row r="2068" spans="2:26" hidden="1" x14ac:dyDescent="0.35">
      <c r="B2068" t="s">
        <v>84</v>
      </c>
      <c r="C2068" t="s">
        <v>85</v>
      </c>
      <c r="D2068" s="1">
        <v>44287</v>
      </c>
      <c r="E2068" t="s">
        <v>34</v>
      </c>
      <c r="F2068" t="s">
        <v>35</v>
      </c>
      <c r="G2068" t="s">
        <v>32</v>
      </c>
      <c r="H2068">
        <v>10259</v>
      </c>
      <c r="J2068">
        <v>0</v>
      </c>
      <c r="L2068">
        <v>10259</v>
      </c>
      <c r="N2068">
        <v>7567</v>
      </c>
      <c r="P2068">
        <v>318</v>
      </c>
      <c r="R2068">
        <v>7885</v>
      </c>
      <c r="T2068">
        <v>199511</v>
      </c>
      <c r="V2068">
        <v>393355</v>
      </c>
      <c r="X2068">
        <v>362765</v>
      </c>
      <c r="Z2068">
        <v>30590</v>
      </c>
    </row>
    <row r="2069" spans="2:26" hidden="1" x14ac:dyDescent="0.35">
      <c r="B2069" t="s">
        <v>84</v>
      </c>
      <c r="C2069" t="s">
        <v>85</v>
      </c>
      <c r="D2069" s="1">
        <v>44287</v>
      </c>
      <c r="E2069" t="s">
        <v>34</v>
      </c>
      <c r="F2069" t="s">
        <v>33</v>
      </c>
      <c r="G2069" t="s">
        <v>34</v>
      </c>
      <c r="H2069">
        <v>10233</v>
      </c>
      <c r="J2069">
        <v>0</v>
      </c>
      <c r="L2069">
        <v>10233</v>
      </c>
      <c r="N2069">
        <v>7514</v>
      </c>
      <c r="P2069">
        <v>318</v>
      </c>
      <c r="R2069">
        <v>7832</v>
      </c>
      <c r="T2069">
        <v>200822</v>
      </c>
      <c r="V2069">
        <v>395586</v>
      </c>
      <c r="X2069">
        <v>364507</v>
      </c>
      <c r="Z2069">
        <v>31079</v>
      </c>
    </row>
    <row r="2070" spans="2:26" hidden="1" x14ac:dyDescent="0.35">
      <c r="B2070" t="s">
        <v>84</v>
      </c>
      <c r="C2070" t="s">
        <v>85</v>
      </c>
      <c r="D2070" s="1">
        <v>44317</v>
      </c>
      <c r="E2070" t="s">
        <v>34</v>
      </c>
      <c r="F2070" t="s">
        <v>33</v>
      </c>
      <c r="G2070" t="s">
        <v>34</v>
      </c>
      <c r="H2070">
        <v>7907</v>
      </c>
      <c r="J2070">
        <v>0</v>
      </c>
      <c r="L2070">
        <v>7907</v>
      </c>
      <c r="N2070">
        <v>6781</v>
      </c>
      <c r="P2070">
        <v>346</v>
      </c>
      <c r="R2070">
        <v>7127</v>
      </c>
      <c r="T2070">
        <v>200438</v>
      </c>
      <c r="V2070">
        <v>396646</v>
      </c>
      <c r="X2070">
        <v>365359</v>
      </c>
      <c r="Z2070">
        <v>31287</v>
      </c>
    </row>
    <row r="2071" spans="2:26" hidden="1" x14ac:dyDescent="0.35">
      <c r="B2071" t="s">
        <v>84</v>
      </c>
      <c r="C2071" t="s">
        <v>85</v>
      </c>
      <c r="D2071" s="1">
        <v>44317</v>
      </c>
      <c r="E2071" t="s">
        <v>34</v>
      </c>
      <c r="F2071" t="s">
        <v>35</v>
      </c>
      <c r="G2071" t="s">
        <v>32</v>
      </c>
      <c r="H2071">
        <v>7931</v>
      </c>
      <c r="J2071">
        <v>0</v>
      </c>
      <c r="L2071">
        <v>7931</v>
      </c>
      <c r="N2071">
        <v>6804</v>
      </c>
      <c r="P2071">
        <v>347</v>
      </c>
      <c r="R2071">
        <v>7151</v>
      </c>
      <c r="T2071">
        <v>199271</v>
      </c>
      <c r="V2071">
        <v>394436</v>
      </c>
      <c r="X2071">
        <v>363357</v>
      </c>
      <c r="Z2071">
        <v>31079</v>
      </c>
    </row>
    <row r="2072" spans="2:26" hidden="1" x14ac:dyDescent="0.35">
      <c r="B2072" t="s">
        <v>84</v>
      </c>
      <c r="C2072" t="s">
        <v>85</v>
      </c>
      <c r="D2072" s="1">
        <v>44348</v>
      </c>
      <c r="E2072" t="s">
        <v>34</v>
      </c>
      <c r="F2072" t="s">
        <v>35</v>
      </c>
      <c r="G2072" t="s">
        <v>32</v>
      </c>
      <c r="H2072">
        <v>8878</v>
      </c>
      <c r="J2072">
        <v>0</v>
      </c>
      <c r="L2072">
        <v>8878</v>
      </c>
      <c r="N2072">
        <v>7436</v>
      </c>
      <c r="P2072">
        <v>383</v>
      </c>
      <c r="R2072">
        <v>7819</v>
      </c>
      <c r="T2072">
        <v>198758</v>
      </c>
      <c r="V2072">
        <v>393787</v>
      </c>
      <c r="X2072">
        <v>362474</v>
      </c>
      <c r="Z2072">
        <v>31313</v>
      </c>
    </row>
    <row r="2073" spans="2:26" hidden="1" x14ac:dyDescent="0.35">
      <c r="B2073" t="s">
        <v>84</v>
      </c>
      <c r="C2073" t="s">
        <v>85</v>
      </c>
      <c r="D2073" s="1">
        <v>44348</v>
      </c>
      <c r="E2073" t="s">
        <v>34</v>
      </c>
      <c r="F2073" t="s">
        <v>33</v>
      </c>
      <c r="G2073" t="s">
        <v>34</v>
      </c>
      <c r="H2073">
        <v>8858</v>
      </c>
      <c r="J2073">
        <v>0</v>
      </c>
      <c r="L2073">
        <v>8858</v>
      </c>
      <c r="N2073">
        <v>7422</v>
      </c>
      <c r="P2073">
        <v>381</v>
      </c>
      <c r="R2073">
        <v>7803</v>
      </c>
      <c r="T2073">
        <v>199776</v>
      </c>
      <c r="V2073">
        <v>395822</v>
      </c>
      <c r="X2073">
        <v>364391</v>
      </c>
      <c r="Z2073">
        <v>31431</v>
      </c>
    </row>
    <row r="2074" spans="2:26" hidden="1" x14ac:dyDescent="0.35">
      <c r="B2074" t="s">
        <v>84</v>
      </c>
      <c r="C2074" t="s">
        <v>85</v>
      </c>
      <c r="D2074" s="1">
        <v>44378</v>
      </c>
      <c r="E2074" t="s">
        <v>34</v>
      </c>
      <c r="F2074" t="s">
        <v>33</v>
      </c>
      <c r="G2074" t="s">
        <v>34</v>
      </c>
      <c r="H2074">
        <v>8384</v>
      </c>
      <c r="J2074">
        <v>0</v>
      </c>
      <c r="L2074">
        <v>8384</v>
      </c>
      <c r="N2074">
        <v>7568</v>
      </c>
      <c r="P2074">
        <v>336</v>
      </c>
      <c r="R2074">
        <v>7904</v>
      </c>
      <c r="T2074">
        <v>200952</v>
      </c>
      <c r="V2074">
        <v>399433</v>
      </c>
      <c r="X2074">
        <v>367331</v>
      </c>
      <c r="Z2074">
        <v>32102</v>
      </c>
    </row>
    <row r="2075" spans="2:26" hidden="1" x14ac:dyDescent="0.35">
      <c r="B2075" t="s">
        <v>84</v>
      </c>
      <c r="C2075" t="s">
        <v>85</v>
      </c>
      <c r="D2075" s="1">
        <v>44378</v>
      </c>
      <c r="E2075" t="s">
        <v>34</v>
      </c>
      <c r="F2075" t="s">
        <v>35</v>
      </c>
      <c r="G2075" t="s">
        <v>32</v>
      </c>
      <c r="H2075">
        <v>8405</v>
      </c>
      <c r="J2075">
        <v>0</v>
      </c>
      <c r="L2075">
        <v>8405</v>
      </c>
      <c r="N2075">
        <v>7600</v>
      </c>
      <c r="P2075">
        <v>336</v>
      </c>
      <c r="R2075">
        <v>7936</v>
      </c>
      <c r="T2075">
        <v>199767</v>
      </c>
      <c r="V2075">
        <v>397072</v>
      </c>
      <c r="X2075">
        <v>365099</v>
      </c>
      <c r="Z2075">
        <v>31973</v>
      </c>
    </row>
    <row r="2076" spans="2:26" hidden="1" x14ac:dyDescent="0.35">
      <c r="B2076" t="s">
        <v>84</v>
      </c>
      <c r="C2076" t="s">
        <v>85</v>
      </c>
      <c r="D2076" s="1">
        <v>44409</v>
      </c>
      <c r="E2076" t="s">
        <v>34</v>
      </c>
      <c r="F2076" t="s">
        <v>35</v>
      </c>
      <c r="G2076" t="s">
        <v>32</v>
      </c>
      <c r="H2076">
        <v>8958</v>
      </c>
      <c r="J2076">
        <v>0</v>
      </c>
      <c r="L2076">
        <v>8958</v>
      </c>
      <c r="N2076">
        <v>7535</v>
      </c>
      <c r="P2076">
        <v>486</v>
      </c>
      <c r="R2076">
        <v>8021</v>
      </c>
      <c r="T2076">
        <v>196824</v>
      </c>
      <c r="V2076">
        <v>396170</v>
      </c>
      <c r="X2076">
        <v>362850</v>
      </c>
      <c r="Z2076">
        <v>33320</v>
      </c>
    </row>
    <row r="2077" spans="2:26" hidden="1" x14ac:dyDescent="0.35">
      <c r="B2077" t="s">
        <v>84</v>
      </c>
      <c r="C2077" t="s">
        <v>85</v>
      </c>
      <c r="D2077" s="1">
        <v>44409</v>
      </c>
      <c r="E2077" t="s">
        <v>34</v>
      </c>
      <c r="F2077" t="s">
        <v>33</v>
      </c>
      <c r="G2077" t="s">
        <v>34</v>
      </c>
      <c r="H2077">
        <v>8925</v>
      </c>
      <c r="J2077">
        <v>0</v>
      </c>
      <c r="L2077">
        <v>8925</v>
      </c>
      <c r="N2077">
        <v>7497</v>
      </c>
      <c r="P2077">
        <v>480</v>
      </c>
      <c r="R2077">
        <v>7977</v>
      </c>
      <c r="T2077">
        <v>197790</v>
      </c>
      <c r="V2077">
        <v>398124</v>
      </c>
      <c r="X2077">
        <v>364712</v>
      </c>
      <c r="Z2077">
        <v>33412</v>
      </c>
    </row>
    <row r="2078" spans="2:26" hidden="1" x14ac:dyDescent="0.35">
      <c r="B2078" t="s">
        <v>84</v>
      </c>
      <c r="C2078" t="s">
        <v>85</v>
      </c>
      <c r="D2078" s="1">
        <v>44440</v>
      </c>
      <c r="E2078" t="s">
        <v>34</v>
      </c>
      <c r="F2078" t="s">
        <v>35</v>
      </c>
      <c r="G2078" t="s">
        <v>32</v>
      </c>
      <c r="H2078">
        <v>8265</v>
      </c>
      <c r="J2078">
        <v>0</v>
      </c>
      <c r="L2078">
        <v>8265</v>
      </c>
      <c r="N2078">
        <v>7398</v>
      </c>
      <c r="P2078">
        <v>322</v>
      </c>
      <c r="R2078">
        <v>7720</v>
      </c>
      <c r="T2078">
        <v>196953</v>
      </c>
      <c r="V2078">
        <v>398309</v>
      </c>
      <c r="X2078">
        <v>364418</v>
      </c>
      <c r="Z2078">
        <v>33891</v>
      </c>
    </row>
    <row r="2079" spans="2:26" hidden="1" x14ac:dyDescent="0.35">
      <c r="B2079" t="s">
        <v>84</v>
      </c>
      <c r="C2079" t="s">
        <v>85</v>
      </c>
      <c r="D2079" s="1">
        <v>44440</v>
      </c>
      <c r="E2079" t="s">
        <v>34</v>
      </c>
      <c r="F2079" t="s">
        <v>33</v>
      </c>
      <c r="G2079" t="s">
        <v>34</v>
      </c>
      <c r="H2079">
        <v>8241</v>
      </c>
      <c r="J2079">
        <v>0</v>
      </c>
      <c r="L2079">
        <v>8241</v>
      </c>
      <c r="N2079">
        <v>7350</v>
      </c>
      <c r="P2079">
        <v>322</v>
      </c>
      <c r="R2079">
        <v>7672</v>
      </c>
      <c r="T2079">
        <v>197885</v>
      </c>
      <c r="V2079">
        <v>400157</v>
      </c>
      <c r="X2079">
        <v>366172</v>
      </c>
      <c r="Z2079">
        <v>33985</v>
      </c>
    </row>
    <row r="2080" spans="2:26" hidden="1" x14ac:dyDescent="0.35">
      <c r="B2080" t="s">
        <v>84</v>
      </c>
      <c r="C2080" t="s">
        <v>85</v>
      </c>
      <c r="D2080" s="1">
        <v>44470</v>
      </c>
      <c r="E2080" t="s">
        <v>34</v>
      </c>
      <c r="F2080" t="s">
        <v>35</v>
      </c>
      <c r="G2080" t="s">
        <v>32</v>
      </c>
      <c r="H2080">
        <v>7984</v>
      </c>
      <c r="J2080">
        <v>0</v>
      </c>
      <c r="L2080">
        <v>7984</v>
      </c>
      <c r="N2080">
        <v>7158</v>
      </c>
      <c r="P2080">
        <v>514</v>
      </c>
      <c r="R2080">
        <v>7672</v>
      </c>
      <c r="T2080">
        <v>197191</v>
      </c>
      <c r="V2080">
        <v>401326</v>
      </c>
      <c r="X2080">
        <v>367071</v>
      </c>
      <c r="Z2080">
        <v>34255</v>
      </c>
    </row>
    <row r="2081" spans="2:26" hidden="1" x14ac:dyDescent="0.35">
      <c r="B2081" t="s">
        <v>84</v>
      </c>
      <c r="C2081" t="s">
        <v>85</v>
      </c>
      <c r="D2081" s="1">
        <v>44470</v>
      </c>
      <c r="E2081" t="s">
        <v>34</v>
      </c>
      <c r="F2081" t="s">
        <v>33</v>
      </c>
      <c r="G2081" t="s">
        <v>34</v>
      </c>
      <c r="H2081">
        <v>7957</v>
      </c>
      <c r="J2081">
        <v>0</v>
      </c>
      <c r="L2081">
        <v>7957</v>
      </c>
      <c r="N2081">
        <v>7078</v>
      </c>
      <c r="P2081">
        <v>475</v>
      </c>
      <c r="R2081">
        <v>7553</v>
      </c>
      <c r="T2081">
        <v>198802</v>
      </c>
      <c r="V2081">
        <v>403570</v>
      </c>
      <c r="X2081">
        <v>369194</v>
      </c>
      <c r="Z2081">
        <v>34376</v>
      </c>
    </row>
    <row r="2082" spans="2:26" hidden="1" x14ac:dyDescent="0.35">
      <c r="B2082" t="s">
        <v>84</v>
      </c>
      <c r="C2082" t="s">
        <v>85</v>
      </c>
      <c r="D2082" s="1">
        <v>44501</v>
      </c>
      <c r="E2082" t="s">
        <v>34</v>
      </c>
      <c r="F2082" t="s">
        <v>35</v>
      </c>
      <c r="G2082" t="s">
        <v>32</v>
      </c>
      <c r="H2082">
        <v>9416</v>
      </c>
      <c r="J2082">
        <v>0</v>
      </c>
      <c r="L2082">
        <v>9416</v>
      </c>
      <c r="N2082">
        <v>6995</v>
      </c>
      <c r="P2082">
        <v>339</v>
      </c>
      <c r="R2082">
        <v>7334</v>
      </c>
      <c r="T2082">
        <v>198599</v>
      </c>
      <c r="V2082">
        <v>404709</v>
      </c>
      <c r="X2082">
        <v>370437</v>
      </c>
      <c r="Z2082">
        <v>34272</v>
      </c>
    </row>
    <row r="2083" spans="2:26" hidden="1" x14ac:dyDescent="0.35">
      <c r="B2083" t="s">
        <v>84</v>
      </c>
      <c r="C2083" t="s">
        <v>85</v>
      </c>
      <c r="D2083" s="1">
        <v>44501</v>
      </c>
      <c r="E2083" t="s">
        <v>34</v>
      </c>
      <c r="F2083" t="s">
        <v>33</v>
      </c>
      <c r="G2083" t="s">
        <v>34</v>
      </c>
      <c r="H2083">
        <v>9375</v>
      </c>
      <c r="J2083">
        <v>0</v>
      </c>
      <c r="L2083">
        <v>9375</v>
      </c>
      <c r="N2083">
        <v>6984</v>
      </c>
      <c r="P2083">
        <v>337</v>
      </c>
      <c r="R2083">
        <v>7321</v>
      </c>
      <c r="T2083">
        <v>199464</v>
      </c>
      <c r="V2083">
        <v>406367</v>
      </c>
      <c r="X2083">
        <v>371882</v>
      </c>
      <c r="Z2083">
        <v>34485</v>
      </c>
    </row>
    <row r="2084" spans="2:26" hidden="1" x14ac:dyDescent="0.35">
      <c r="B2084" t="s">
        <v>84</v>
      </c>
      <c r="C2084" t="s">
        <v>85</v>
      </c>
      <c r="D2084" s="1">
        <v>44531</v>
      </c>
      <c r="E2084" t="s">
        <v>34</v>
      </c>
      <c r="F2084" t="s">
        <v>35</v>
      </c>
      <c r="G2084" t="s">
        <v>32</v>
      </c>
      <c r="H2084">
        <v>10787</v>
      </c>
      <c r="J2084">
        <v>0</v>
      </c>
      <c r="L2084">
        <v>10787</v>
      </c>
      <c r="N2084">
        <v>8073</v>
      </c>
      <c r="P2084">
        <v>350</v>
      </c>
      <c r="R2084">
        <v>8423</v>
      </c>
      <c r="T2084">
        <v>199472</v>
      </c>
      <c r="V2084">
        <v>407906</v>
      </c>
      <c r="X2084">
        <v>373432</v>
      </c>
      <c r="Z2084">
        <v>34474</v>
      </c>
    </row>
    <row r="2085" spans="2:26" hidden="1" x14ac:dyDescent="0.35">
      <c r="B2085" t="s">
        <v>84</v>
      </c>
      <c r="C2085" t="s">
        <v>85</v>
      </c>
      <c r="D2085" s="1">
        <v>44531</v>
      </c>
      <c r="E2085" t="s">
        <v>34</v>
      </c>
      <c r="F2085" t="s">
        <v>33</v>
      </c>
      <c r="G2085" t="s">
        <v>34</v>
      </c>
      <c r="H2085">
        <v>10753</v>
      </c>
      <c r="J2085">
        <v>0</v>
      </c>
      <c r="L2085">
        <v>10753</v>
      </c>
      <c r="N2085">
        <v>8053</v>
      </c>
      <c r="P2085">
        <v>350</v>
      </c>
      <c r="R2085">
        <v>8403</v>
      </c>
      <c r="T2085">
        <v>200381</v>
      </c>
      <c r="V2085">
        <v>409836</v>
      </c>
      <c r="X2085">
        <v>375242</v>
      </c>
      <c r="Z2085">
        <v>34594</v>
      </c>
    </row>
    <row r="2086" spans="2:26" hidden="1" x14ac:dyDescent="0.35">
      <c r="B2086" t="s">
        <v>84</v>
      </c>
      <c r="C2086" t="s">
        <v>85</v>
      </c>
      <c r="D2086" s="1">
        <v>44562</v>
      </c>
      <c r="E2086" t="s">
        <v>34</v>
      </c>
      <c r="F2086" t="s">
        <v>35</v>
      </c>
      <c r="G2086" t="s">
        <v>32</v>
      </c>
      <c r="H2086">
        <v>11170</v>
      </c>
      <c r="J2086">
        <v>0</v>
      </c>
      <c r="L2086">
        <v>11170</v>
      </c>
      <c r="N2086">
        <v>6670</v>
      </c>
      <c r="P2086">
        <v>358</v>
      </c>
      <c r="R2086">
        <v>7028</v>
      </c>
      <c r="T2086">
        <v>200277</v>
      </c>
      <c r="V2086">
        <v>411076</v>
      </c>
      <c r="X2086">
        <v>376281</v>
      </c>
      <c r="Z2086">
        <v>34795</v>
      </c>
    </row>
    <row r="2087" spans="2:26" hidden="1" x14ac:dyDescent="0.35">
      <c r="B2087" t="s">
        <v>84</v>
      </c>
      <c r="C2087" t="s">
        <v>85</v>
      </c>
      <c r="D2087" s="1">
        <v>44562</v>
      </c>
      <c r="E2087" t="s">
        <v>34</v>
      </c>
      <c r="F2087" t="s">
        <v>33</v>
      </c>
      <c r="G2087" t="s">
        <v>34</v>
      </c>
      <c r="H2087">
        <v>11106</v>
      </c>
      <c r="J2087">
        <v>0</v>
      </c>
      <c r="L2087">
        <v>11106</v>
      </c>
      <c r="N2087">
        <v>6651</v>
      </c>
      <c r="P2087">
        <v>358</v>
      </c>
      <c r="R2087">
        <v>7009</v>
      </c>
      <c r="T2087">
        <v>201399</v>
      </c>
      <c r="V2087">
        <v>413410</v>
      </c>
      <c r="X2087">
        <v>378465</v>
      </c>
      <c r="Z2087">
        <v>34945</v>
      </c>
    </row>
    <row r="2088" spans="2:26" hidden="1" x14ac:dyDescent="0.35">
      <c r="B2088" t="s">
        <v>84</v>
      </c>
      <c r="C2088" t="s">
        <v>85</v>
      </c>
      <c r="D2088" s="1">
        <v>44593</v>
      </c>
      <c r="E2088" t="s">
        <v>34</v>
      </c>
      <c r="F2088" t="s">
        <v>35</v>
      </c>
      <c r="G2088" t="s">
        <v>32</v>
      </c>
      <c r="H2088">
        <v>8658</v>
      </c>
      <c r="J2088">
        <v>0</v>
      </c>
      <c r="L2088">
        <v>8658</v>
      </c>
      <c r="N2088">
        <v>6745</v>
      </c>
      <c r="P2088">
        <v>364</v>
      </c>
      <c r="R2088">
        <v>7109</v>
      </c>
      <c r="T2088">
        <v>199191</v>
      </c>
      <c r="V2088">
        <v>409619</v>
      </c>
      <c r="X2088">
        <v>375091</v>
      </c>
      <c r="Z2088">
        <v>34528</v>
      </c>
    </row>
    <row r="2089" spans="2:26" hidden="1" x14ac:dyDescent="0.35">
      <c r="B2089" t="s">
        <v>84</v>
      </c>
      <c r="C2089" t="s">
        <v>85</v>
      </c>
      <c r="D2089" s="1">
        <v>44593</v>
      </c>
      <c r="E2089" t="s">
        <v>34</v>
      </c>
      <c r="F2089" t="s">
        <v>33</v>
      </c>
      <c r="G2089" t="s">
        <v>34</v>
      </c>
      <c r="H2089">
        <v>8631</v>
      </c>
      <c r="J2089">
        <v>0</v>
      </c>
      <c r="L2089">
        <v>8631</v>
      </c>
      <c r="N2089">
        <v>6736</v>
      </c>
      <c r="P2089">
        <v>364</v>
      </c>
      <c r="R2089">
        <v>7100</v>
      </c>
      <c r="T2089">
        <v>200520</v>
      </c>
      <c r="V2089">
        <v>412356</v>
      </c>
      <c r="X2089">
        <v>377698</v>
      </c>
      <c r="Z2089">
        <v>34658</v>
      </c>
    </row>
    <row r="2090" spans="2:26" hidden="1" x14ac:dyDescent="0.35">
      <c r="B2090" t="s">
        <v>84</v>
      </c>
      <c r="C2090" t="s">
        <v>85</v>
      </c>
      <c r="D2090" s="1">
        <v>44621</v>
      </c>
      <c r="E2090" t="s">
        <v>34</v>
      </c>
      <c r="F2090" t="s">
        <v>35</v>
      </c>
      <c r="G2090" t="s">
        <v>32</v>
      </c>
      <c r="H2090">
        <v>8634</v>
      </c>
      <c r="J2090">
        <v>0</v>
      </c>
      <c r="L2090">
        <v>8634</v>
      </c>
      <c r="N2090">
        <v>7392</v>
      </c>
      <c r="P2090">
        <v>314</v>
      </c>
      <c r="R2090">
        <v>7706</v>
      </c>
      <c r="T2090">
        <v>200694</v>
      </c>
      <c r="V2090">
        <v>413564</v>
      </c>
      <c r="X2090">
        <v>378524</v>
      </c>
      <c r="Z2090">
        <v>35040</v>
      </c>
    </row>
    <row r="2091" spans="2:26" hidden="1" x14ac:dyDescent="0.35">
      <c r="B2091" t="s">
        <v>84</v>
      </c>
      <c r="C2091" t="s">
        <v>85</v>
      </c>
      <c r="D2091" s="1">
        <v>44621</v>
      </c>
      <c r="E2091" t="s">
        <v>34</v>
      </c>
      <c r="F2091" t="s">
        <v>33</v>
      </c>
      <c r="G2091" t="s">
        <v>34</v>
      </c>
      <c r="H2091">
        <v>8612</v>
      </c>
      <c r="J2091">
        <v>0</v>
      </c>
      <c r="L2091">
        <v>8612</v>
      </c>
      <c r="N2091">
        <v>7363</v>
      </c>
      <c r="P2091">
        <v>314</v>
      </c>
      <c r="R2091">
        <v>7677</v>
      </c>
      <c r="T2091">
        <v>201578</v>
      </c>
      <c r="V2091">
        <v>415362</v>
      </c>
      <c r="X2091">
        <v>380216</v>
      </c>
      <c r="Z2091">
        <v>35146</v>
      </c>
    </row>
    <row r="2092" spans="2:26" hidden="1" x14ac:dyDescent="0.35">
      <c r="B2092" t="s">
        <v>84</v>
      </c>
      <c r="C2092" t="s">
        <v>85</v>
      </c>
      <c r="D2092" s="1">
        <v>44652</v>
      </c>
      <c r="E2092" t="s">
        <v>34</v>
      </c>
      <c r="F2092" t="s">
        <v>35</v>
      </c>
      <c r="G2092" t="s">
        <v>32</v>
      </c>
      <c r="H2092">
        <v>7563</v>
      </c>
      <c r="J2092">
        <v>0</v>
      </c>
      <c r="L2092">
        <v>7563</v>
      </c>
      <c r="N2092">
        <v>6594</v>
      </c>
      <c r="P2092">
        <v>273</v>
      </c>
      <c r="R2092">
        <v>6867</v>
      </c>
      <c r="T2092">
        <v>200049</v>
      </c>
      <c r="V2092">
        <v>414966</v>
      </c>
      <c r="X2092">
        <v>380473</v>
      </c>
      <c r="Z2092">
        <v>34493</v>
      </c>
    </row>
    <row r="2093" spans="2:26" hidden="1" x14ac:dyDescent="0.35">
      <c r="B2093" t="s">
        <v>84</v>
      </c>
      <c r="C2093" t="s">
        <v>85</v>
      </c>
      <c r="D2093" s="1">
        <v>44652</v>
      </c>
      <c r="E2093" t="s">
        <v>34</v>
      </c>
      <c r="F2093" t="s">
        <v>33</v>
      </c>
      <c r="G2093" t="s">
        <v>34</v>
      </c>
      <c r="H2093">
        <v>7547</v>
      </c>
      <c r="J2093">
        <v>0</v>
      </c>
      <c r="L2093">
        <v>7547</v>
      </c>
      <c r="N2093">
        <v>6567</v>
      </c>
      <c r="P2093">
        <v>232</v>
      </c>
      <c r="R2093">
        <v>6799</v>
      </c>
      <c r="T2093">
        <v>201943</v>
      </c>
      <c r="V2093">
        <v>417777</v>
      </c>
      <c r="X2093">
        <v>382170</v>
      </c>
      <c r="Z2093">
        <v>35607</v>
      </c>
    </row>
    <row r="2094" spans="2:26" hidden="1" x14ac:dyDescent="0.35">
      <c r="B2094" t="s">
        <v>84</v>
      </c>
      <c r="C2094" t="s">
        <v>85</v>
      </c>
      <c r="D2094" s="1">
        <v>44682</v>
      </c>
      <c r="E2094" t="s">
        <v>34</v>
      </c>
      <c r="F2094" t="s">
        <v>35</v>
      </c>
      <c r="G2094" t="s">
        <v>32</v>
      </c>
      <c r="H2094">
        <v>6870</v>
      </c>
      <c r="J2094">
        <v>0</v>
      </c>
      <c r="L2094">
        <v>6870</v>
      </c>
      <c r="N2094">
        <v>5938</v>
      </c>
      <c r="P2094">
        <v>191</v>
      </c>
      <c r="R2094">
        <v>6129</v>
      </c>
      <c r="T2094">
        <v>201879</v>
      </c>
      <c r="V2094">
        <v>418946</v>
      </c>
      <c r="X2094">
        <v>382695</v>
      </c>
      <c r="Z2094">
        <v>36251</v>
      </c>
    </row>
    <row r="2095" spans="2:26" hidden="1" x14ac:dyDescent="0.35">
      <c r="B2095" t="s">
        <v>84</v>
      </c>
      <c r="C2095" t="s">
        <v>85</v>
      </c>
      <c r="D2095" s="1">
        <v>44682</v>
      </c>
      <c r="E2095" t="s">
        <v>34</v>
      </c>
      <c r="F2095" t="s">
        <v>33</v>
      </c>
      <c r="G2095" t="s">
        <v>34</v>
      </c>
      <c r="H2095">
        <v>6858</v>
      </c>
      <c r="J2095">
        <v>0</v>
      </c>
      <c r="L2095">
        <v>6858</v>
      </c>
      <c r="N2095">
        <v>5917</v>
      </c>
      <c r="P2095">
        <v>309</v>
      </c>
      <c r="R2095">
        <v>6226</v>
      </c>
      <c r="T2095">
        <v>202035</v>
      </c>
      <c r="V2095">
        <v>419898</v>
      </c>
      <c r="X2095">
        <v>384132</v>
      </c>
      <c r="Z2095">
        <v>35766</v>
      </c>
    </row>
    <row r="2096" spans="2:26" hidden="1" x14ac:dyDescent="0.35">
      <c r="B2096" t="s">
        <v>84</v>
      </c>
      <c r="C2096" t="s">
        <v>85</v>
      </c>
      <c r="D2096" s="1">
        <v>44713</v>
      </c>
      <c r="E2096" t="s">
        <v>34</v>
      </c>
      <c r="F2096" t="s">
        <v>35</v>
      </c>
      <c r="G2096" t="s">
        <v>32</v>
      </c>
      <c r="H2096">
        <v>7019</v>
      </c>
      <c r="J2096">
        <v>0</v>
      </c>
      <c r="L2096">
        <v>7019</v>
      </c>
      <c r="N2096">
        <v>6210</v>
      </c>
      <c r="P2096">
        <v>387</v>
      </c>
      <c r="R2096">
        <v>6597</v>
      </c>
      <c r="T2096">
        <v>201341</v>
      </c>
      <c r="V2096">
        <v>419671</v>
      </c>
      <c r="X2096">
        <v>383907</v>
      </c>
      <c r="Z2096">
        <v>35764</v>
      </c>
    </row>
    <row r="2097" spans="2:26" hidden="1" x14ac:dyDescent="0.35">
      <c r="B2097" t="s">
        <v>84</v>
      </c>
      <c r="C2097" t="s">
        <v>85</v>
      </c>
      <c r="D2097" s="1">
        <v>44713</v>
      </c>
      <c r="E2097" t="s">
        <v>34</v>
      </c>
      <c r="F2097" t="s">
        <v>33</v>
      </c>
      <c r="G2097" t="s">
        <v>34</v>
      </c>
      <c r="H2097">
        <v>6993</v>
      </c>
      <c r="J2097">
        <v>0</v>
      </c>
      <c r="L2097">
        <v>6993</v>
      </c>
      <c r="N2097">
        <v>6179</v>
      </c>
      <c r="P2097">
        <v>387</v>
      </c>
      <c r="R2097">
        <v>6566</v>
      </c>
      <c r="T2097">
        <v>204030</v>
      </c>
      <c r="V2097">
        <v>426582</v>
      </c>
      <c r="X2097">
        <v>390003</v>
      </c>
      <c r="Z2097">
        <v>36579</v>
      </c>
    </row>
    <row r="2098" spans="2:26" hidden="1" x14ac:dyDescent="0.35">
      <c r="B2098" t="s">
        <v>84</v>
      </c>
      <c r="C2098" t="s">
        <v>85</v>
      </c>
      <c r="D2098" s="1">
        <v>44743</v>
      </c>
      <c r="E2098" t="s">
        <v>34</v>
      </c>
      <c r="F2098" t="s">
        <v>35</v>
      </c>
      <c r="G2098" t="s">
        <v>32</v>
      </c>
      <c r="H2098">
        <v>6527</v>
      </c>
      <c r="J2098">
        <v>0</v>
      </c>
      <c r="L2098">
        <v>6527</v>
      </c>
      <c r="N2098">
        <v>5995</v>
      </c>
      <c r="P2098">
        <v>256</v>
      </c>
      <c r="R2098">
        <v>6251</v>
      </c>
      <c r="T2098">
        <v>204065</v>
      </c>
      <c r="V2098">
        <v>428160</v>
      </c>
      <c r="X2098">
        <v>391620</v>
      </c>
      <c r="Z2098">
        <v>36540</v>
      </c>
    </row>
    <row r="2099" spans="2:26" hidden="1" x14ac:dyDescent="0.35">
      <c r="B2099" t="s">
        <v>84</v>
      </c>
      <c r="C2099" t="s">
        <v>85</v>
      </c>
      <c r="D2099" s="1">
        <v>44743</v>
      </c>
      <c r="E2099" t="s">
        <v>34</v>
      </c>
      <c r="F2099" t="s">
        <v>33</v>
      </c>
      <c r="G2099" t="s">
        <v>34</v>
      </c>
      <c r="H2099">
        <v>6171</v>
      </c>
      <c r="J2099">
        <v>0</v>
      </c>
      <c r="L2099">
        <v>6171</v>
      </c>
      <c r="N2099">
        <v>5973</v>
      </c>
      <c r="P2099">
        <v>256</v>
      </c>
      <c r="R2099">
        <v>6229</v>
      </c>
      <c r="T2099">
        <v>205009</v>
      </c>
      <c r="V2099">
        <v>430307</v>
      </c>
      <c r="X2099">
        <v>393687</v>
      </c>
      <c r="Z2099">
        <v>36620</v>
      </c>
    </row>
    <row r="2100" spans="2:26" hidden="1" x14ac:dyDescent="0.35">
      <c r="B2100" t="s">
        <v>84</v>
      </c>
      <c r="C2100" t="s">
        <v>85</v>
      </c>
      <c r="D2100" s="1">
        <v>44774</v>
      </c>
      <c r="E2100" t="s">
        <v>34</v>
      </c>
      <c r="F2100" t="s">
        <v>35</v>
      </c>
      <c r="G2100" t="s">
        <v>32</v>
      </c>
      <c r="H2100">
        <v>7581</v>
      </c>
      <c r="J2100">
        <v>0</v>
      </c>
      <c r="L2100">
        <v>7581</v>
      </c>
      <c r="N2100">
        <v>7213</v>
      </c>
      <c r="P2100">
        <v>312</v>
      </c>
      <c r="R2100">
        <v>7525</v>
      </c>
      <c r="T2100">
        <v>204736</v>
      </c>
      <c r="V2100">
        <v>430593</v>
      </c>
      <c r="X2100">
        <v>393373</v>
      </c>
      <c r="Z2100">
        <v>37220</v>
      </c>
    </row>
    <row r="2101" spans="2:26" hidden="1" x14ac:dyDescent="0.35">
      <c r="B2101" t="s">
        <v>84</v>
      </c>
      <c r="C2101" t="s">
        <v>85</v>
      </c>
      <c r="D2101" s="1">
        <v>44774</v>
      </c>
      <c r="E2101" t="s">
        <v>34</v>
      </c>
      <c r="F2101" t="s">
        <v>33</v>
      </c>
      <c r="G2101" t="s">
        <v>34</v>
      </c>
      <c r="H2101">
        <v>7562</v>
      </c>
      <c r="J2101">
        <v>0</v>
      </c>
      <c r="L2101">
        <v>7562</v>
      </c>
      <c r="N2101">
        <v>7193</v>
      </c>
      <c r="P2101">
        <v>310</v>
      </c>
      <c r="R2101">
        <v>7503</v>
      </c>
      <c r="T2101">
        <v>205916</v>
      </c>
      <c r="V2101">
        <v>432974</v>
      </c>
      <c r="X2101">
        <v>395652</v>
      </c>
      <c r="Z2101">
        <v>37322</v>
      </c>
    </row>
    <row r="2102" spans="2:26" hidden="1" x14ac:dyDescent="0.35">
      <c r="B2102" t="s">
        <v>84</v>
      </c>
      <c r="C2102" t="s">
        <v>85</v>
      </c>
      <c r="D2102" s="1">
        <v>44805</v>
      </c>
      <c r="E2102" t="s">
        <v>34</v>
      </c>
      <c r="F2102" t="s">
        <v>35</v>
      </c>
      <c r="G2102" t="s">
        <v>32</v>
      </c>
      <c r="H2102">
        <v>6884</v>
      </c>
      <c r="J2102">
        <v>0</v>
      </c>
      <c r="L2102">
        <v>6884</v>
      </c>
      <c r="N2102">
        <v>6935</v>
      </c>
      <c r="P2102">
        <v>324</v>
      </c>
      <c r="R2102">
        <v>7259</v>
      </c>
      <c r="T2102">
        <v>205826</v>
      </c>
      <c r="V2102">
        <v>434151</v>
      </c>
      <c r="X2102">
        <v>396401</v>
      </c>
      <c r="Z2102">
        <v>37750</v>
      </c>
    </row>
    <row r="2103" spans="2:26" hidden="1" x14ac:dyDescent="0.35">
      <c r="B2103" t="s">
        <v>84</v>
      </c>
      <c r="C2103" t="s">
        <v>85</v>
      </c>
      <c r="D2103" s="1">
        <v>44805</v>
      </c>
      <c r="E2103" t="s">
        <v>34</v>
      </c>
      <c r="F2103" t="s">
        <v>33</v>
      </c>
      <c r="G2103" t="s">
        <v>34</v>
      </c>
      <c r="H2103">
        <v>6871</v>
      </c>
      <c r="J2103">
        <v>0</v>
      </c>
      <c r="L2103">
        <v>6871</v>
      </c>
      <c r="N2103">
        <v>6917</v>
      </c>
      <c r="P2103">
        <v>323</v>
      </c>
      <c r="R2103">
        <v>7240</v>
      </c>
      <c r="T2103">
        <v>207027</v>
      </c>
      <c r="V2103">
        <v>436769</v>
      </c>
      <c r="X2103">
        <v>398911</v>
      </c>
      <c r="Z2103">
        <v>37858</v>
      </c>
    </row>
    <row r="2104" spans="2:26" hidden="1" x14ac:dyDescent="0.35">
      <c r="B2104" t="s">
        <v>84</v>
      </c>
      <c r="C2104" t="s">
        <v>85</v>
      </c>
      <c r="D2104" s="1">
        <v>44835</v>
      </c>
      <c r="E2104" t="s">
        <v>34</v>
      </c>
      <c r="F2104" t="s">
        <v>35</v>
      </c>
      <c r="G2104" t="s">
        <v>32</v>
      </c>
      <c r="H2104">
        <v>6626</v>
      </c>
      <c r="J2104">
        <v>0</v>
      </c>
      <c r="L2104">
        <v>6626</v>
      </c>
      <c r="N2104">
        <v>6610</v>
      </c>
      <c r="P2104">
        <v>227</v>
      </c>
      <c r="R2104">
        <v>6837</v>
      </c>
      <c r="T2104">
        <v>206928</v>
      </c>
      <c r="V2104">
        <v>438171</v>
      </c>
      <c r="X2104">
        <v>399921</v>
      </c>
      <c r="Z2104">
        <v>38250</v>
      </c>
    </row>
    <row r="2105" spans="2:26" hidden="1" x14ac:dyDescent="0.35">
      <c r="B2105" t="s">
        <v>84</v>
      </c>
      <c r="C2105" t="s">
        <v>85</v>
      </c>
      <c r="D2105" s="1">
        <v>44835</v>
      </c>
      <c r="E2105" t="s">
        <v>34</v>
      </c>
      <c r="F2105" t="s">
        <v>33</v>
      </c>
      <c r="G2105" t="s">
        <v>34</v>
      </c>
      <c r="H2105">
        <v>6602</v>
      </c>
      <c r="J2105">
        <v>0</v>
      </c>
      <c r="L2105">
        <v>6602</v>
      </c>
      <c r="N2105">
        <v>6584</v>
      </c>
      <c r="P2105">
        <v>227</v>
      </c>
      <c r="R2105">
        <v>6811</v>
      </c>
      <c r="T2105">
        <v>209634</v>
      </c>
      <c r="V2105">
        <v>445060</v>
      </c>
      <c r="X2105">
        <v>406518</v>
      </c>
      <c r="Z2105">
        <v>38542</v>
      </c>
    </row>
    <row r="2106" spans="2:26" hidden="1" x14ac:dyDescent="0.35">
      <c r="B2106" t="s">
        <v>84</v>
      </c>
      <c r="C2106" t="s">
        <v>85</v>
      </c>
      <c r="D2106" s="1">
        <v>44866</v>
      </c>
      <c r="E2106" t="s">
        <v>34</v>
      </c>
      <c r="F2106" t="s">
        <v>35</v>
      </c>
      <c r="G2106" t="s">
        <v>32</v>
      </c>
      <c r="H2106">
        <v>6654</v>
      </c>
      <c r="J2106">
        <v>0</v>
      </c>
      <c r="L2106">
        <v>6654</v>
      </c>
      <c r="N2106">
        <v>6238</v>
      </c>
      <c r="P2106">
        <v>318</v>
      </c>
      <c r="R2106">
        <v>6556</v>
      </c>
      <c r="T2106">
        <v>209507</v>
      </c>
      <c r="V2106">
        <v>446373</v>
      </c>
      <c r="X2106">
        <v>407741</v>
      </c>
      <c r="Z2106">
        <v>38632</v>
      </c>
    </row>
    <row r="2107" spans="2:26" hidden="1" x14ac:dyDescent="0.35">
      <c r="B2107" t="s">
        <v>84</v>
      </c>
      <c r="C2107" t="s">
        <v>85</v>
      </c>
      <c r="D2107" s="1">
        <v>44866</v>
      </c>
      <c r="E2107" t="s">
        <v>34</v>
      </c>
      <c r="F2107" t="s">
        <v>33</v>
      </c>
      <c r="G2107" t="s">
        <v>34</v>
      </c>
      <c r="H2107">
        <v>6638</v>
      </c>
      <c r="J2107">
        <v>0</v>
      </c>
      <c r="L2107">
        <v>6638</v>
      </c>
      <c r="N2107">
        <v>6209</v>
      </c>
      <c r="P2107">
        <v>318</v>
      </c>
      <c r="R2107">
        <v>6527</v>
      </c>
      <c r="T2107">
        <v>211296</v>
      </c>
      <c r="V2107">
        <v>449203</v>
      </c>
      <c r="X2107">
        <v>410466</v>
      </c>
      <c r="Z2107">
        <v>38737</v>
      </c>
    </row>
    <row r="2108" spans="2:26" hidden="1" x14ac:dyDescent="0.35">
      <c r="B2108" t="s">
        <v>84</v>
      </c>
      <c r="C2108" t="s">
        <v>85</v>
      </c>
      <c r="D2108" s="1">
        <v>44896</v>
      </c>
      <c r="E2108" t="s">
        <v>34</v>
      </c>
      <c r="F2108" t="s">
        <v>35</v>
      </c>
      <c r="G2108" t="s">
        <v>32</v>
      </c>
      <c r="H2108">
        <v>6584</v>
      </c>
      <c r="J2108">
        <v>0</v>
      </c>
      <c r="L2108">
        <v>6584</v>
      </c>
      <c r="N2108">
        <v>7670</v>
      </c>
      <c r="P2108">
        <v>441</v>
      </c>
      <c r="R2108">
        <v>8111</v>
      </c>
      <c r="T2108">
        <v>209746</v>
      </c>
      <c r="V2108">
        <v>449214</v>
      </c>
      <c r="X2108">
        <v>410802</v>
      </c>
      <c r="Z2108">
        <v>38412</v>
      </c>
    </row>
    <row r="2109" spans="2:26" hidden="1" x14ac:dyDescent="0.35">
      <c r="B2109" t="s">
        <v>84</v>
      </c>
      <c r="C2109" t="s">
        <v>85</v>
      </c>
      <c r="D2109" s="1">
        <v>44896</v>
      </c>
      <c r="E2109" t="s">
        <v>34</v>
      </c>
      <c r="F2109" t="s">
        <v>33</v>
      </c>
      <c r="G2109" t="s">
        <v>34</v>
      </c>
      <c r="H2109">
        <v>6555</v>
      </c>
      <c r="J2109">
        <v>0</v>
      </c>
      <c r="L2109">
        <v>6555</v>
      </c>
      <c r="N2109">
        <v>7661</v>
      </c>
      <c r="P2109">
        <v>441</v>
      </c>
      <c r="R2109">
        <v>8102</v>
      </c>
      <c r="T2109">
        <v>211641</v>
      </c>
      <c r="V2109">
        <v>452903</v>
      </c>
      <c r="X2109">
        <v>413988</v>
      </c>
      <c r="Z2109">
        <v>38915</v>
      </c>
    </row>
    <row r="2110" spans="2:26" hidden="1" x14ac:dyDescent="0.35">
      <c r="B2110" t="s">
        <v>84</v>
      </c>
      <c r="C2110" t="s">
        <v>85</v>
      </c>
      <c r="D2110" s="1">
        <v>44927</v>
      </c>
      <c r="E2110" t="s">
        <v>34</v>
      </c>
      <c r="F2110" t="s">
        <v>35</v>
      </c>
      <c r="G2110" t="s">
        <v>32</v>
      </c>
      <c r="H2110">
        <v>6851</v>
      </c>
      <c r="J2110">
        <v>0</v>
      </c>
      <c r="L2110">
        <v>6851</v>
      </c>
      <c r="N2110">
        <v>6885</v>
      </c>
      <c r="P2110">
        <v>325</v>
      </c>
      <c r="R2110">
        <v>7210</v>
      </c>
      <c r="T2110">
        <v>211514</v>
      </c>
      <c r="V2110">
        <v>454013</v>
      </c>
      <c r="X2110">
        <v>414770</v>
      </c>
      <c r="Z2110">
        <v>39243</v>
      </c>
    </row>
    <row r="2111" spans="2:26" hidden="1" x14ac:dyDescent="0.35">
      <c r="B2111" t="s">
        <v>84</v>
      </c>
      <c r="C2111" t="s">
        <v>85</v>
      </c>
      <c r="D2111" s="1">
        <v>44927</v>
      </c>
      <c r="E2111" t="s">
        <v>34</v>
      </c>
      <c r="F2111" t="s">
        <v>33</v>
      </c>
      <c r="G2111" t="s">
        <v>34</v>
      </c>
      <c r="H2111">
        <v>6851</v>
      </c>
      <c r="J2111">
        <v>0</v>
      </c>
      <c r="L2111">
        <v>6851</v>
      </c>
      <c r="N2111">
        <v>6853</v>
      </c>
      <c r="P2111">
        <v>324</v>
      </c>
      <c r="R2111">
        <v>7177</v>
      </c>
      <c r="T2111">
        <v>212232</v>
      </c>
      <c r="V2111">
        <v>455548</v>
      </c>
      <c r="X2111">
        <v>416219</v>
      </c>
      <c r="Z2111">
        <v>39329</v>
      </c>
    </row>
    <row r="2112" spans="2:26" hidden="1" x14ac:dyDescent="0.35">
      <c r="B2112" t="s">
        <v>84</v>
      </c>
      <c r="C2112" t="s">
        <v>85</v>
      </c>
      <c r="D2112" s="1">
        <v>44958</v>
      </c>
      <c r="E2112" t="s">
        <v>34</v>
      </c>
      <c r="F2112" t="s">
        <v>35</v>
      </c>
      <c r="G2112" t="s">
        <v>32</v>
      </c>
      <c r="H2112">
        <v>5905</v>
      </c>
      <c r="J2112">
        <v>0</v>
      </c>
      <c r="L2112">
        <v>5905</v>
      </c>
      <c r="N2112">
        <v>5549</v>
      </c>
      <c r="P2112">
        <v>268</v>
      </c>
      <c r="R2112">
        <v>5817</v>
      </c>
      <c r="T2112">
        <v>211671</v>
      </c>
      <c r="V2112">
        <v>456006</v>
      </c>
      <c r="X2112">
        <v>416699</v>
      </c>
      <c r="Z2112">
        <v>39307</v>
      </c>
    </row>
    <row r="2113" spans="2:26" hidden="1" x14ac:dyDescent="0.35">
      <c r="B2113" t="s">
        <v>84</v>
      </c>
      <c r="C2113" t="s">
        <v>85</v>
      </c>
      <c r="D2113" s="1">
        <v>44958</v>
      </c>
      <c r="E2113" t="s">
        <v>34</v>
      </c>
      <c r="F2113" t="s">
        <v>33</v>
      </c>
      <c r="G2113" t="s">
        <v>34</v>
      </c>
      <c r="H2113">
        <v>5905</v>
      </c>
      <c r="J2113">
        <v>0</v>
      </c>
      <c r="L2113">
        <v>5905</v>
      </c>
      <c r="N2113">
        <v>5528</v>
      </c>
      <c r="P2113">
        <v>268</v>
      </c>
      <c r="R2113">
        <v>5796</v>
      </c>
      <c r="T2113">
        <v>212284</v>
      </c>
      <c r="V2113">
        <v>457355</v>
      </c>
      <c r="X2113">
        <v>418002</v>
      </c>
      <c r="Z2113">
        <v>39353</v>
      </c>
    </row>
    <row r="2114" spans="2:26" hidden="1" x14ac:dyDescent="0.35">
      <c r="B2114" t="s">
        <v>84</v>
      </c>
      <c r="C2114" t="s">
        <v>85</v>
      </c>
      <c r="D2114" s="1">
        <v>44986</v>
      </c>
      <c r="E2114" t="s">
        <v>34</v>
      </c>
      <c r="F2114" t="s">
        <v>35</v>
      </c>
      <c r="G2114" t="s">
        <v>32</v>
      </c>
      <c r="H2114">
        <v>6567</v>
      </c>
      <c r="J2114">
        <v>0</v>
      </c>
      <c r="L2114">
        <v>6567</v>
      </c>
      <c r="N2114">
        <v>5865</v>
      </c>
      <c r="P2114">
        <v>310</v>
      </c>
      <c r="R2114">
        <v>6175</v>
      </c>
      <c r="T2114">
        <v>212048</v>
      </c>
      <c r="V2114">
        <v>458143</v>
      </c>
      <c r="X2114">
        <v>418774</v>
      </c>
      <c r="Z2114">
        <v>39369</v>
      </c>
    </row>
    <row r="2115" spans="2:26" hidden="1" x14ac:dyDescent="0.35">
      <c r="B2115" t="s">
        <v>84</v>
      </c>
      <c r="C2115" t="s">
        <v>85</v>
      </c>
      <c r="D2115" s="1">
        <v>44986</v>
      </c>
      <c r="E2115" t="s">
        <v>34</v>
      </c>
      <c r="F2115" t="s">
        <v>33</v>
      </c>
      <c r="G2115" t="s">
        <v>34</v>
      </c>
      <c r="H2115">
        <v>6567</v>
      </c>
      <c r="J2115">
        <v>0</v>
      </c>
      <c r="L2115">
        <v>6567</v>
      </c>
      <c r="N2115">
        <v>5827</v>
      </c>
      <c r="P2115">
        <v>310</v>
      </c>
      <c r="R2115">
        <v>6137</v>
      </c>
      <c r="T2115">
        <v>213027</v>
      </c>
      <c r="V2115">
        <v>460085</v>
      </c>
      <c r="X2115">
        <v>420638</v>
      </c>
      <c r="Z2115">
        <v>39447</v>
      </c>
    </row>
    <row r="2116" spans="2:26" hidden="1" x14ac:dyDescent="0.35">
      <c r="B2116" t="s">
        <v>84</v>
      </c>
      <c r="C2116" t="s">
        <v>85</v>
      </c>
      <c r="D2116" s="1">
        <v>45017</v>
      </c>
      <c r="E2116" t="s">
        <v>34</v>
      </c>
      <c r="F2116" t="s">
        <v>35</v>
      </c>
      <c r="G2116" t="s">
        <v>32</v>
      </c>
      <c r="H2116">
        <v>6754</v>
      </c>
      <c r="J2116">
        <v>0</v>
      </c>
      <c r="L2116">
        <v>6754</v>
      </c>
      <c r="N2116">
        <v>5496</v>
      </c>
      <c r="P2116">
        <v>239</v>
      </c>
      <c r="R2116">
        <v>5735</v>
      </c>
      <c r="T2116">
        <v>206373</v>
      </c>
      <c r="V2116">
        <v>440891</v>
      </c>
      <c r="X2116">
        <v>404640</v>
      </c>
      <c r="Z2116">
        <v>36251</v>
      </c>
    </row>
    <row r="2117" spans="2:26" hidden="1" x14ac:dyDescent="0.35">
      <c r="B2117" t="s">
        <v>84</v>
      </c>
      <c r="C2117" t="s">
        <v>85</v>
      </c>
      <c r="D2117" s="1">
        <v>45017</v>
      </c>
      <c r="E2117" t="s">
        <v>34</v>
      </c>
      <c r="F2117" t="s">
        <v>33</v>
      </c>
      <c r="G2117" t="s">
        <v>34</v>
      </c>
      <c r="H2117">
        <v>6754</v>
      </c>
      <c r="J2117">
        <v>0</v>
      </c>
      <c r="L2117">
        <v>6754</v>
      </c>
      <c r="N2117">
        <v>5489</v>
      </c>
      <c r="P2117">
        <v>239</v>
      </c>
      <c r="R2117">
        <v>5728</v>
      </c>
      <c r="T2117">
        <v>207630</v>
      </c>
      <c r="V2117">
        <v>443371</v>
      </c>
      <c r="X2117">
        <v>407002</v>
      </c>
      <c r="Z2117">
        <v>36369</v>
      </c>
    </row>
    <row r="2118" spans="2:26" hidden="1" x14ac:dyDescent="0.35">
      <c r="B2118" t="s">
        <v>84</v>
      </c>
      <c r="C2118" t="s">
        <v>85</v>
      </c>
      <c r="D2118" s="1">
        <v>45047</v>
      </c>
      <c r="E2118" t="s">
        <v>34</v>
      </c>
      <c r="F2118" t="s">
        <v>35</v>
      </c>
      <c r="G2118" t="s">
        <v>32</v>
      </c>
      <c r="H2118">
        <v>7528</v>
      </c>
      <c r="J2118">
        <v>0</v>
      </c>
      <c r="L2118">
        <v>7528</v>
      </c>
      <c r="N2118">
        <v>6063</v>
      </c>
      <c r="P2118">
        <v>346</v>
      </c>
      <c r="R2118">
        <v>6409</v>
      </c>
      <c r="T2118">
        <v>201974</v>
      </c>
      <c r="V2118">
        <v>430487</v>
      </c>
      <c r="X2118">
        <v>396828</v>
      </c>
      <c r="Z2118">
        <v>33659</v>
      </c>
    </row>
    <row r="2119" spans="2:26" hidden="1" x14ac:dyDescent="0.35">
      <c r="B2119" t="s">
        <v>84</v>
      </c>
      <c r="C2119" t="s">
        <v>85</v>
      </c>
      <c r="D2119" s="1">
        <v>45047</v>
      </c>
      <c r="E2119" t="s">
        <v>34</v>
      </c>
      <c r="F2119" t="s">
        <v>33</v>
      </c>
      <c r="G2119" t="s">
        <v>34</v>
      </c>
      <c r="H2119">
        <v>7528</v>
      </c>
      <c r="J2119">
        <v>0</v>
      </c>
      <c r="L2119">
        <v>7528</v>
      </c>
      <c r="N2119">
        <v>6056</v>
      </c>
      <c r="P2119">
        <v>346</v>
      </c>
      <c r="R2119">
        <v>6402</v>
      </c>
      <c r="T2119">
        <v>203124</v>
      </c>
      <c r="V2119">
        <v>432712</v>
      </c>
      <c r="X2119">
        <v>398924</v>
      </c>
      <c r="Z2119">
        <v>33788</v>
      </c>
    </row>
    <row r="2120" spans="2:26" hidden="1" x14ac:dyDescent="0.35">
      <c r="B2120" t="s">
        <v>84</v>
      </c>
      <c r="C2120" t="s">
        <v>85</v>
      </c>
      <c r="D2120" s="1">
        <v>45078</v>
      </c>
      <c r="E2120" t="s">
        <v>34</v>
      </c>
      <c r="F2120" t="s">
        <v>35</v>
      </c>
      <c r="G2120" t="s">
        <v>32</v>
      </c>
      <c r="H2120">
        <v>9890</v>
      </c>
      <c r="J2120">
        <v>0</v>
      </c>
      <c r="L2120">
        <v>9890</v>
      </c>
      <c r="N2120">
        <v>7895</v>
      </c>
      <c r="P2120">
        <v>681</v>
      </c>
      <c r="R2120">
        <v>8576</v>
      </c>
      <c r="T2120">
        <v>182203</v>
      </c>
      <c r="V2120">
        <v>381778</v>
      </c>
      <c r="X2120">
        <v>354575</v>
      </c>
      <c r="Z2120">
        <v>27203</v>
      </c>
    </row>
    <row r="2121" spans="2:26" hidden="1" x14ac:dyDescent="0.35">
      <c r="B2121" t="s">
        <v>84</v>
      </c>
      <c r="C2121" t="s">
        <v>85</v>
      </c>
      <c r="D2121" s="1">
        <v>45078</v>
      </c>
      <c r="E2121" t="s">
        <v>34</v>
      </c>
      <c r="F2121" t="s">
        <v>33</v>
      </c>
      <c r="G2121" t="s">
        <v>34</v>
      </c>
      <c r="H2121">
        <v>9890</v>
      </c>
      <c r="J2121">
        <v>0</v>
      </c>
      <c r="L2121">
        <v>9890</v>
      </c>
      <c r="N2121">
        <v>7895</v>
      </c>
      <c r="P2121">
        <v>681</v>
      </c>
      <c r="R2121">
        <v>8576</v>
      </c>
      <c r="T2121">
        <v>184123</v>
      </c>
      <c r="V2121">
        <v>385133</v>
      </c>
      <c r="X2121">
        <v>357575</v>
      </c>
      <c r="Z2121">
        <v>27558</v>
      </c>
    </row>
    <row r="2122" spans="2:26" hidden="1" x14ac:dyDescent="0.35">
      <c r="B2122" t="s">
        <v>84</v>
      </c>
      <c r="C2122" t="s">
        <v>85</v>
      </c>
      <c r="D2122" s="1">
        <v>45108</v>
      </c>
      <c r="E2122" t="s">
        <v>34</v>
      </c>
      <c r="F2122" t="s">
        <v>35</v>
      </c>
      <c r="G2122" t="s">
        <v>32</v>
      </c>
      <c r="H2122">
        <v>9629</v>
      </c>
      <c r="J2122">
        <v>0</v>
      </c>
      <c r="L2122">
        <v>9629</v>
      </c>
      <c r="N2122">
        <v>8770</v>
      </c>
      <c r="P2122">
        <v>753</v>
      </c>
      <c r="R2122">
        <v>9523</v>
      </c>
      <c r="T2122">
        <v>174199</v>
      </c>
      <c r="V2122">
        <v>359738</v>
      </c>
      <c r="X2122">
        <v>334429</v>
      </c>
      <c r="Z2122">
        <v>25309</v>
      </c>
    </row>
    <row r="2123" spans="2:26" hidden="1" x14ac:dyDescent="0.35">
      <c r="B2123" t="s">
        <v>84</v>
      </c>
      <c r="C2123" t="s">
        <v>85</v>
      </c>
      <c r="D2123" s="1">
        <v>45108</v>
      </c>
      <c r="E2123" t="s">
        <v>34</v>
      </c>
      <c r="F2123" t="s">
        <v>33</v>
      </c>
      <c r="G2123" t="s">
        <v>34</v>
      </c>
      <c r="H2123">
        <v>9629</v>
      </c>
      <c r="J2123">
        <v>0</v>
      </c>
      <c r="L2123">
        <v>9629</v>
      </c>
      <c r="N2123">
        <v>8745</v>
      </c>
      <c r="P2123">
        <v>753</v>
      </c>
      <c r="R2123">
        <v>9498</v>
      </c>
      <c r="T2123">
        <v>176213</v>
      </c>
      <c r="V2123">
        <v>363567</v>
      </c>
      <c r="X2123">
        <v>337970</v>
      </c>
      <c r="Z2123">
        <v>25597</v>
      </c>
    </row>
    <row r="2124" spans="2:26" hidden="1" x14ac:dyDescent="0.35">
      <c r="B2124" t="s">
        <v>84</v>
      </c>
      <c r="C2124" t="s">
        <v>85</v>
      </c>
      <c r="D2124" s="1">
        <v>45139</v>
      </c>
      <c r="E2124" t="s">
        <v>34</v>
      </c>
      <c r="F2124" t="s">
        <v>35</v>
      </c>
      <c r="G2124" t="s">
        <v>32</v>
      </c>
      <c r="H2124">
        <v>11521</v>
      </c>
      <c r="J2124">
        <v>0</v>
      </c>
      <c r="L2124">
        <v>11521</v>
      </c>
      <c r="N2124">
        <v>10533</v>
      </c>
      <c r="P2124">
        <v>1021</v>
      </c>
      <c r="R2124">
        <v>11554</v>
      </c>
      <c r="T2124">
        <v>167492</v>
      </c>
      <c r="V2124">
        <v>341215</v>
      </c>
      <c r="X2124">
        <v>317363</v>
      </c>
      <c r="Z2124">
        <v>23852</v>
      </c>
    </row>
    <row r="2125" spans="2:26" hidden="1" x14ac:dyDescent="0.35">
      <c r="B2125" t="s">
        <v>84</v>
      </c>
      <c r="C2125" t="s">
        <v>85</v>
      </c>
      <c r="D2125" s="1">
        <v>45139</v>
      </c>
      <c r="E2125" t="s">
        <v>34</v>
      </c>
      <c r="F2125" t="s">
        <v>33</v>
      </c>
      <c r="G2125" t="s">
        <v>34</v>
      </c>
      <c r="H2125">
        <v>11521</v>
      </c>
      <c r="J2125">
        <v>0</v>
      </c>
      <c r="L2125">
        <v>11521</v>
      </c>
      <c r="N2125">
        <v>10518</v>
      </c>
      <c r="P2125">
        <v>1021</v>
      </c>
      <c r="R2125">
        <v>11539</v>
      </c>
      <c r="T2125">
        <v>169319</v>
      </c>
      <c r="V2125">
        <v>344660</v>
      </c>
      <c r="X2125">
        <v>320498</v>
      </c>
      <c r="Z2125">
        <v>24162</v>
      </c>
    </row>
    <row r="2126" spans="2:26" hidden="1" x14ac:dyDescent="0.35">
      <c r="B2126" t="s">
        <v>84</v>
      </c>
      <c r="C2126" t="s">
        <v>85</v>
      </c>
      <c r="D2126" s="1">
        <v>45170</v>
      </c>
      <c r="E2126" t="s">
        <v>34</v>
      </c>
      <c r="F2126" t="s">
        <v>35</v>
      </c>
      <c r="G2126" t="s">
        <v>32</v>
      </c>
      <c r="H2126">
        <v>11433</v>
      </c>
      <c r="J2126">
        <v>0</v>
      </c>
      <c r="L2126">
        <v>11433</v>
      </c>
      <c r="N2126">
        <v>10425</v>
      </c>
      <c r="P2126">
        <v>977</v>
      </c>
      <c r="R2126">
        <v>11402</v>
      </c>
      <c r="T2126">
        <v>155468</v>
      </c>
      <c r="V2126">
        <v>310784</v>
      </c>
      <c r="X2126">
        <v>289864</v>
      </c>
      <c r="Z2126">
        <v>20920</v>
      </c>
    </row>
    <row r="2127" spans="2:26" hidden="1" x14ac:dyDescent="0.35">
      <c r="B2127" t="s">
        <v>84</v>
      </c>
      <c r="C2127" t="s">
        <v>85</v>
      </c>
      <c r="D2127" s="1">
        <v>45170</v>
      </c>
      <c r="E2127" t="s">
        <v>34</v>
      </c>
      <c r="F2127" t="s">
        <v>33</v>
      </c>
      <c r="G2127" t="s">
        <v>34</v>
      </c>
      <c r="H2127">
        <v>11433</v>
      </c>
      <c r="J2127">
        <v>0</v>
      </c>
      <c r="L2127">
        <v>11433</v>
      </c>
      <c r="N2127">
        <v>10401</v>
      </c>
      <c r="P2127">
        <v>977</v>
      </c>
      <c r="R2127">
        <v>11378</v>
      </c>
      <c r="T2127">
        <v>157417</v>
      </c>
      <c r="V2127">
        <v>314488</v>
      </c>
      <c r="X2127">
        <v>293225</v>
      </c>
      <c r="Z2127">
        <v>21263</v>
      </c>
    </row>
    <row r="2128" spans="2:26" hidden="1" x14ac:dyDescent="0.35">
      <c r="B2128" t="s">
        <v>84</v>
      </c>
      <c r="C2128" t="s">
        <v>85</v>
      </c>
      <c r="D2128" s="1">
        <v>45200</v>
      </c>
      <c r="E2128" t="s">
        <v>34</v>
      </c>
      <c r="F2128" t="s">
        <v>35</v>
      </c>
      <c r="G2128" t="s">
        <v>32</v>
      </c>
      <c r="H2128">
        <v>10550</v>
      </c>
      <c r="J2128">
        <v>0</v>
      </c>
      <c r="L2128">
        <v>10550</v>
      </c>
      <c r="N2128">
        <v>10882</v>
      </c>
      <c r="P2128">
        <v>963</v>
      </c>
      <c r="R2128">
        <v>11845</v>
      </c>
      <c r="T2128">
        <v>157666</v>
      </c>
      <c r="V2128">
        <v>315630</v>
      </c>
      <c r="X2128">
        <v>294253</v>
      </c>
      <c r="Z2128">
        <v>21377</v>
      </c>
    </row>
    <row r="2129" spans="2:26" hidden="1" x14ac:dyDescent="0.35">
      <c r="B2129" t="s">
        <v>84</v>
      </c>
      <c r="C2129" t="s">
        <v>85</v>
      </c>
      <c r="D2129" s="1">
        <v>45200</v>
      </c>
      <c r="E2129" t="s">
        <v>34</v>
      </c>
      <c r="F2129" t="s">
        <v>33</v>
      </c>
      <c r="G2129" t="s">
        <v>34</v>
      </c>
      <c r="H2129">
        <v>10550</v>
      </c>
      <c r="J2129">
        <v>0</v>
      </c>
      <c r="L2129">
        <v>10550</v>
      </c>
      <c r="N2129">
        <v>10863</v>
      </c>
      <c r="P2129">
        <v>963</v>
      </c>
      <c r="R2129">
        <v>11826</v>
      </c>
      <c r="T2129">
        <v>159348</v>
      </c>
      <c r="V2129">
        <v>318932</v>
      </c>
      <c r="X2129">
        <v>297242</v>
      </c>
      <c r="Z2129">
        <v>21690</v>
      </c>
    </row>
    <row r="2130" spans="2:26" hidden="1" x14ac:dyDescent="0.35">
      <c r="B2130" t="s">
        <v>84</v>
      </c>
      <c r="C2130" t="s">
        <v>85</v>
      </c>
      <c r="D2130" s="1">
        <v>45231</v>
      </c>
      <c r="E2130" t="s">
        <v>34</v>
      </c>
      <c r="F2130" t="s">
        <v>35</v>
      </c>
      <c r="G2130" t="s">
        <v>32</v>
      </c>
      <c r="H2130">
        <v>10036</v>
      </c>
      <c r="J2130">
        <v>0</v>
      </c>
      <c r="L2130">
        <v>10036</v>
      </c>
      <c r="N2130">
        <v>10208</v>
      </c>
      <c r="P2130">
        <v>874</v>
      </c>
      <c r="R2130">
        <v>11082</v>
      </c>
      <c r="T2130">
        <v>158323</v>
      </c>
      <c r="V2130">
        <v>316804</v>
      </c>
      <c r="X2130">
        <v>295263</v>
      </c>
      <c r="Z2130">
        <v>21541</v>
      </c>
    </row>
    <row r="2131" spans="2:26" hidden="1" x14ac:dyDescent="0.35">
      <c r="B2131" t="s">
        <v>84</v>
      </c>
      <c r="C2131" t="s">
        <v>85</v>
      </c>
      <c r="D2131" s="1">
        <v>45231</v>
      </c>
      <c r="E2131" t="s">
        <v>34</v>
      </c>
      <c r="F2131" t="s">
        <v>33</v>
      </c>
      <c r="G2131" t="s">
        <v>34</v>
      </c>
      <c r="H2131">
        <v>9966</v>
      </c>
      <c r="J2131">
        <v>0</v>
      </c>
      <c r="L2131">
        <v>9966</v>
      </c>
      <c r="N2131">
        <v>10192</v>
      </c>
      <c r="P2131">
        <v>874</v>
      </c>
      <c r="R2131">
        <v>11066</v>
      </c>
      <c r="T2131">
        <v>165185</v>
      </c>
      <c r="V2131">
        <v>336928</v>
      </c>
      <c r="X2131">
        <v>314172</v>
      </c>
      <c r="Z2131">
        <v>22756</v>
      </c>
    </row>
    <row r="2132" spans="2:26" hidden="1" x14ac:dyDescent="0.35">
      <c r="B2132" t="s">
        <v>84</v>
      </c>
      <c r="C2132" t="s">
        <v>85</v>
      </c>
      <c r="D2132" s="1">
        <v>45261</v>
      </c>
      <c r="E2132" t="s">
        <v>34</v>
      </c>
      <c r="F2132" t="s">
        <v>35</v>
      </c>
      <c r="G2132" t="s">
        <v>32</v>
      </c>
      <c r="H2132">
        <v>9360</v>
      </c>
      <c r="J2132">
        <v>0</v>
      </c>
      <c r="L2132">
        <v>9360</v>
      </c>
      <c r="N2132">
        <v>12070</v>
      </c>
      <c r="P2132">
        <v>1069</v>
      </c>
      <c r="R2132">
        <v>13139</v>
      </c>
      <c r="T2132">
        <v>164344</v>
      </c>
      <c r="V2132">
        <v>335115</v>
      </c>
      <c r="X2132">
        <v>312467</v>
      </c>
      <c r="Z2132">
        <v>22648</v>
      </c>
    </row>
    <row r="2133" spans="2:26" hidden="1" x14ac:dyDescent="0.35">
      <c r="B2133" t="s">
        <v>84</v>
      </c>
      <c r="C2133" t="s">
        <v>85</v>
      </c>
      <c r="D2133" s="1">
        <v>45261</v>
      </c>
      <c r="E2133" t="s">
        <v>34</v>
      </c>
      <c r="F2133" t="s">
        <v>33</v>
      </c>
      <c r="G2133" t="s">
        <v>34</v>
      </c>
      <c r="H2133">
        <v>9289</v>
      </c>
      <c r="J2133">
        <v>0</v>
      </c>
      <c r="L2133">
        <v>9289</v>
      </c>
      <c r="N2133">
        <v>12058</v>
      </c>
      <c r="P2133">
        <v>1069</v>
      </c>
      <c r="R2133">
        <v>13127</v>
      </c>
      <c r="T2133">
        <v>165869</v>
      </c>
      <c r="V2133">
        <v>338380</v>
      </c>
      <c r="X2133">
        <v>315498</v>
      </c>
      <c r="Z2133">
        <v>22882</v>
      </c>
    </row>
    <row r="2134" spans="2:26" hidden="1" x14ac:dyDescent="0.35">
      <c r="B2134" t="s">
        <v>84</v>
      </c>
      <c r="C2134" t="s">
        <v>85</v>
      </c>
      <c r="D2134" s="1">
        <v>45292</v>
      </c>
      <c r="E2134" t="s">
        <v>34</v>
      </c>
      <c r="F2134" t="s">
        <v>35</v>
      </c>
      <c r="G2134" t="s">
        <v>32</v>
      </c>
      <c r="H2134">
        <v>10633</v>
      </c>
      <c r="J2134">
        <v>0</v>
      </c>
      <c r="L2134">
        <v>10633</v>
      </c>
      <c r="N2134">
        <v>9398</v>
      </c>
      <c r="P2134">
        <v>744</v>
      </c>
      <c r="R2134">
        <v>10142</v>
      </c>
      <c r="T2134">
        <v>164277</v>
      </c>
      <c r="V2134">
        <v>334980</v>
      </c>
      <c r="X2134">
        <v>312599</v>
      </c>
      <c r="Z2134">
        <v>22381</v>
      </c>
    </row>
    <row r="2135" spans="2:26" hidden="1" x14ac:dyDescent="0.35">
      <c r="B2135" t="s">
        <v>84</v>
      </c>
      <c r="C2135" t="s">
        <v>85</v>
      </c>
      <c r="D2135" s="1">
        <v>45292</v>
      </c>
      <c r="E2135" t="s">
        <v>34</v>
      </c>
      <c r="F2135" t="s">
        <v>33</v>
      </c>
      <c r="G2135" t="s">
        <v>34</v>
      </c>
      <c r="H2135">
        <v>10578</v>
      </c>
      <c r="J2135">
        <v>0</v>
      </c>
      <c r="L2135">
        <v>10578</v>
      </c>
      <c r="N2135">
        <v>9384</v>
      </c>
      <c r="P2135">
        <v>744</v>
      </c>
      <c r="R2135">
        <v>10128</v>
      </c>
      <c r="T2135">
        <v>166319</v>
      </c>
      <c r="V2135">
        <v>338912</v>
      </c>
      <c r="X2135">
        <v>316175</v>
      </c>
      <c r="Z2135">
        <v>22737</v>
      </c>
    </row>
    <row r="2136" spans="2:26" hidden="1" x14ac:dyDescent="0.35">
      <c r="B2136" t="s">
        <v>84</v>
      </c>
      <c r="C2136" t="s">
        <v>85</v>
      </c>
      <c r="D2136" s="1">
        <v>45323</v>
      </c>
      <c r="E2136" t="s">
        <v>34</v>
      </c>
      <c r="F2136" t="s">
        <v>35</v>
      </c>
      <c r="G2136" t="s">
        <v>32</v>
      </c>
      <c r="H2136">
        <v>9458</v>
      </c>
      <c r="J2136">
        <v>0</v>
      </c>
      <c r="L2136">
        <v>9458</v>
      </c>
      <c r="N2136">
        <v>9129</v>
      </c>
      <c r="P2136">
        <v>693</v>
      </c>
      <c r="R2136">
        <v>9822</v>
      </c>
      <c r="T2136">
        <v>162924</v>
      </c>
      <c r="V2136">
        <v>331599</v>
      </c>
      <c r="X2136">
        <v>309409</v>
      </c>
      <c r="Z2136">
        <v>22190</v>
      </c>
    </row>
    <row r="2137" spans="2:26" hidden="1" x14ac:dyDescent="0.35">
      <c r="B2137" t="s">
        <v>84</v>
      </c>
      <c r="C2137" t="s">
        <v>85</v>
      </c>
      <c r="D2137" s="1">
        <v>45323</v>
      </c>
      <c r="E2137" t="s">
        <v>34</v>
      </c>
      <c r="F2137" t="s">
        <v>33</v>
      </c>
      <c r="G2137" t="s">
        <v>34</v>
      </c>
      <c r="H2137">
        <v>9405</v>
      </c>
      <c r="J2137">
        <v>0</v>
      </c>
      <c r="L2137">
        <v>9405</v>
      </c>
      <c r="N2137">
        <v>9106</v>
      </c>
      <c r="P2137">
        <v>693</v>
      </c>
      <c r="R2137">
        <v>9799</v>
      </c>
      <c r="T2137">
        <v>164934</v>
      </c>
      <c r="V2137">
        <v>335633</v>
      </c>
      <c r="X2137">
        <v>313131</v>
      </c>
      <c r="Z2137">
        <v>22502</v>
      </c>
    </row>
    <row r="2138" spans="2:26" hidden="1" x14ac:dyDescent="0.35">
      <c r="B2138" t="s">
        <v>84</v>
      </c>
      <c r="C2138" t="s">
        <v>85</v>
      </c>
      <c r="D2138" s="1">
        <v>45352</v>
      </c>
      <c r="E2138" t="s">
        <v>34</v>
      </c>
      <c r="F2138" t="s">
        <v>35</v>
      </c>
      <c r="G2138" t="s">
        <v>32</v>
      </c>
      <c r="H2138">
        <v>9333</v>
      </c>
      <c r="J2138">
        <v>0</v>
      </c>
      <c r="L2138">
        <v>9333</v>
      </c>
      <c r="N2138">
        <v>9037</v>
      </c>
      <c r="P2138">
        <v>679</v>
      </c>
      <c r="R2138">
        <v>9716</v>
      </c>
      <c r="T2138">
        <v>163050</v>
      </c>
      <c r="V2138">
        <v>330995</v>
      </c>
      <c r="X2138">
        <v>309069</v>
      </c>
      <c r="Z2138">
        <v>21926</v>
      </c>
    </row>
    <row r="2139" spans="2:26" hidden="1" x14ac:dyDescent="0.35">
      <c r="B2139" t="s">
        <v>86</v>
      </c>
      <c r="C2139" t="s">
        <v>87</v>
      </c>
      <c r="D2139" s="1">
        <v>41518</v>
      </c>
      <c r="E2139" t="s">
        <v>34</v>
      </c>
      <c r="F2139" t="s">
        <v>33</v>
      </c>
      <c r="G2139" t="s">
        <v>34</v>
      </c>
      <c r="V2139">
        <v>2626943</v>
      </c>
    </row>
    <row r="2140" spans="2:26" hidden="1" x14ac:dyDescent="0.35">
      <c r="B2140" t="s">
        <v>86</v>
      </c>
      <c r="C2140" t="s">
        <v>87</v>
      </c>
      <c r="D2140" s="1">
        <v>42887</v>
      </c>
      <c r="E2140" t="s">
        <v>34</v>
      </c>
      <c r="F2140" t="s">
        <v>35</v>
      </c>
      <c r="G2140" t="s">
        <v>32</v>
      </c>
      <c r="H2140">
        <v>68813</v>
      </c>
      <c r="J2140">
        <v>0</v>
      </c>
      <c r="L2140">
        <v>68813</v>
      </c>
      <c r="N2140">
        <v>43628</v>
      </c>
      <c r="P2140">
        <v>13251</v>
      </c>
      <c r="R2140">
        <v>56879</v>
      </c>
      <c r="T2140">
        <v>1420184</v>
      </c>
      <c r="V2140">
        <v>3046336</v>
      </c>
      <c r="X2140">
        <v>2797074</v>
      </c>
      <c r="Z2140">
        <v>249262</v>
      </c>
    </row>
    <row r="2141" spans="2:26" hidden="1" x14ac:dyDescent="0.35">
      <c r="B2141" t="s">
        <v>86</v>
      </c>
      <c r="C2141" t="s">
        <v>87</v>
      </c>
      <c r="D2141" s="1">
        <v>42887</v>
      </c>
      <c r="E2141" t="s">
        <v>34</v>
      </c>
      <c r="F2141" t="s">
        <v>33</v>
      </c>
      <c r="G2141" t="s">
        <v>34</v>
      </c>
      <c r="H2141">
        <v>68813</v>
      </c>
      <c r="J2141">
        <v>0</v>
      </c>
      <c r="L2141">
        <v>68813</v>
      </c>
      <c r="N2141">
        <v>43628</v>
      </c>
      <c r="P2141">
        <v>13251</v>
      </c>
      <c r="R2141">
        <v>56879</v>
      </c>
      <c r="T2141">
        <v>1436185</v>
      </c>
      <c r="V2141">
        <v>3075710</v>
      </c>
      <c r="X2141">
        <v>2824233</v>
      </c>
      <c r="Z2141">
        <v>251477</v>
      </c>
    </row>
    <row r="2142" spans="2:26" hidden="1" x14ac:dyDescent="0.35">
      <c r="B2142" t="s">
        <v>86</v>
      </c>
      <c r="C2142" t="s">
        <v>87</v>
      </c>
      <c r="D2142" s="1">
        <v>42917</v>
      </c>
      <c r="E2142" t="s">
        <v>34</v>
      </c>
      <c r="F2142" t="s">
        <v>33</v>
      </c>
      <c r="G2142" t="s">
        <v>34</v>
      </c>
      <c r="H2142">
        <v>67016</v>
      </c>
      <c r="J2142">
        <v>0</v>
      </c>
      <c r="L2142">
        <v>67016</v>
      </c>
      <c r="N2142">
        <v>38361</v>
      </c>
      <c r="P2142">
        <v>11994</v>
      </c>
      <c r="R2142">
        <v>50355</v>
      </c>
      <c r="T2142">
        <v>1431681</v>
      </c>
      <c r="V2142">
        <v>3073670</v>
      </c>
      <c r="X2142">
        <v>2820285</v>
      </c>
      <c r="Z2142">
        <v>253385</v>
      </c>
    </row>
    <row r="2143" spans="2:26" hidden="1" x14ac:dyDescent="0.35">
      <c r="B2143" t="s">
        <v>86</v>
      </c>
      <c r="C2143" t="s">
        <v>87</v>
      </c>
      <c r="D2143" s="1">
        <v>42917</v>
      </c>
      <c r="E2143" t="s">
        <v>34</v>
      </c>
      <c r="F2143" t="s">
        <v>35</v>
      </c>
      <c r="G2143" t="s">
        <v>32</v>
      </c>
      <c r="H2143">
        <v>67016</v>
      </c>
      <c r="J2143">
        <v>0</v>
      </c>
      <c r="L2143">
        <v>67016</v>
      </c>
      <c r="N2143">
        <v>38361</v>
      </c>
      <c r="P2143">
        <v>11994</v>
      </c>
      <c r="R2143">
        <v>50355</v>
      </c>
      <c r="T2143">
        <v>1417408</v>
      </c>
      <c r="V2143">
        <v>3040025</v>
      </c>
      <c r="X2143">
        <v>2789217</v>
      </c>
      <c r="Z2143">
        <v>250808</v>
      </c>
    </row>
    <row r="2144" spans="2:26" hidden="1" x14ac:dyDescent="0.35">
      <c r="B2144" t="s">
        <v>86</v>
      </c>
      <c r="C2144" t="s">
        <v>87</v>
      </c>
      <c r="D2144" s="1">
        <v>42948</v>
      </c>
      <c r="E2144" t="s">
        <v>34</v>
      </c>
      <c r="F2144" t="s">
        <v>35</v>
      </c>
      <c r="G2144" t="s">
        <v>32</v>
      </c>
      <c r="H2144">
        <v>78681</v>
      </c>
      <c r="J2144">
        <v>0</v>
      </c>
      <c r="L2144">
        <v>78681</v>
      </c>
      <c r="N2144">
        <v>46748</v>
      </c>
      <c r="P2144">
        <v>15619</v>
      </c>
      <c r="R2144">
        <v>62367</v>
      </c>
      <c r="T2144">
        <v>1409119</v>
      </c>
      <c r="V2144">
        <v>3022660</v>
      </c>
      <c r="X2144">
        <v>2772365</v>
      </c>
      <c r="Z2144">
        <v>250295</v>
      </c>
    </row>
    <row r="2145" spans="2:26" hidden="1" x14ac:dyDescent="0.35">
      <c r="B2145" t="s">
        <v>86</v>
      </c>
      <c r="C2145" t="s">
        <v>87</v>
      </c>
      <c r="D2145" s="1">
        <v>42948</v>
      </c>
      <c r="E2145" t="s">
        <v>34</v>
      </c>
      <c r="F2145" t="s">
        <v>33</v>
      </c>
      <c r="G2145" t="s">
        <v>34</v>
      </c>
      <c r="H2145">
        <v>78681</v>
      </c>
      <c r="J2145">
        <v>0</v>
      </c>
      <c r="L2145">
        <v>78681</v>
      </c>
      <c r="N2145">
        <v>46748</v>
      </c>
      <c r="P2145">
        <v>15619</v>
      </c>
      <c r="R2145">
        <v>62367</v>
      </c>
      <c r="T2145">
        <v>1432510</v>
      </c>
      <c r="V2145">
        <v>3078351</v>
      </c>
      <c r="X2145">
        <v>2823816</v>
      </c>
      <c r="Z2145">
        <v>254535</v>
      </c>
    </row>
    <row r="2146" spans="2:26" hidden="1" x14ac:dyDescent="0.35">
      <c r="B2146" t="s">
        <v>86</v>
      </c>
      <c r="C2146" t="s">
        <v>87</v>
      </c>
      <c r="D2146" s="1">
        <v>42979</v>
      </c>
      <c r="E2146" t="s">
        <v>34</v>
      </c>
      <c r="F2146" t="s">
        <v>35</v>
      </c>
      <c r="G2146" t="s">
        <v>32</v>
      </c>
      <c r="H2146">
        <v>67589</v>
      </c>
      <c r="J2146">
        <v>0</v>
      </c>
      <c r="L2146">
        <v>67589</v>
      </c>
      <c r="N2146">
        <v>46500</v>
      </c>
      <c r="P2146">
        <v>15581</v>
      </c>
      <c r="R2146">
        <v>62081</v>
      </c>
      <c r="T2146">
        <v>1417934</v>
      </c>
      <c r="V2146">
        <v>3042186</v>
      </c>
      <c r="X2146">
        <v>2790471</v>
      </c>
      <c r="Z2146">
        <v>251715</v>
      </c>
    </row>
    <row r="2147" spans="2:26" hidden="1" x14ac:dyDescent="0.35">
      <c r="B2147" t="s">
        <v>86</v>
      </c>
      <c r="C2147" t="s">
        <v>87</v>
      </c>
      <c r="D2147" s="1">
        <v>42979</v>
      </c>
      <c r="E2147" t="s">
        <v>34</v>
      </c>
      <c r="F2147" t="s">
        <v>33</v>
      </c>
      <c r="G2147" t="s">
        <v>34</v>
      </c>
      <c r="H2147">
        <v>67589</v>
      </c>
      <c r="J2147">
        <v>0</v>
      </c>
      <c r="L2147">
        <v>67589</v>
      </c>
      <c r="N2147">
        <v>46500</v>
      </c>
      <c r="P2147">
        <v>15581</v>
      </c>
      <c r="R2147">
        <v>62081</v>
      </c>
      <c r="T2147">
        <v>1432856</v>
      </c>
      <c r="V2147">
        <v>3070815</v>
      </c>
      <c r="X2147">
        <v>2816541</v>
      </c>
      <c r="Z2147">
        <v>254274</v>
      </c>
    </row>
    <row r="2148" spans="2:26" hidden="1" x14ac:dyDescent="0.35">
      <c r="B2148" t="s">
        <v>86</v>
      </c>
      <c r="C2148" t="s">
        <v>87</v>
      </c>
      <c r="D2148" s="1">
        <v>43009</v>
      </c>
      <c r="E2148" t="s">
        <v>34</v>
      </c>
      <c r="F2148" t="s">
        <v>35</v>
      </c>
      <c r="G2148" t="s">
        <v>32</v>
      </c>
      <c r="H2148">
        <v>43382</v>
      </c>
      <c r="J2148">
        <v>0</v>
      </c>
      <c r="L2148">
        <v>43382</v>
      </c>
      <c r="N2148">
        <v>7406</v>
      </c>
      <c r="P2148">
        <v>598</v>
      </c>
      <c r="R2148">
        <v>8004</v>
      </c>
      <c r="T2148">
        <v>1441705</v>
      </c>
      <c r="V2148">
        <v>3166200</v>
      </c>
      <c r="X2148">
        <v>2937918</v>
      </c>
      <c r="Z2148">
        <v>228282</v>
      </c>
    </row>
    <row r="2149" spans="2:26" hidden="1" x14ac:dyDescent="0.35">
      <c r="B2149" t="s">
        <v>86</v>
      </c>
      <c r="C2149" t="s">
        <v>87</v>
      </c>
      <c r="D2149" s="1">
        <v>43009</v>
      </c>
      <c r="E2149" t="s">
        <v>34</v>
      </c>
      <c r="F2149" t="s">
        <v>33</v>
      </c>
      <c r="G2149" t="s">
        <v>34</v>
      </c>
      <c r="H2149">
        <v>43382</v>
      </c>
      <c r="J2149">
        <v>0</v>
      </c>
      <c r="L2149">
        <v>43382</v>
      </c>
      <c r="N2149">
        <v>7406</v>
      </c>
      <c r="P2149">
        <v>598</v>
      </c>
      <c r="R2149">
        <v>8004</v>
      </c>
      <c r="T2149">
        <v>1441705</v>
      </c>
      <c r="V2149">
        <v>3166200</v>
      </c>
      <c r="X2149">
        <v>2937918</v>
      </c>
      <c r="Z2149">
        <v>228282</v>
      </c>
    </row>
    <row r="2150" spans="2:26" hidden="1" x14ac:dyDescent="0.35">
      <c r="B2150" t="s">
        <v>86</v>
      </c>
      <c r="C2150" t="s">
        <v>87</v>
      </c>
      <c r="D2150" s="1">
        <v>43040</v>
      </c>
      <c r="E2150" t="s">
        <v>34</v>
      </c>
      <c r="F2150" t="s">
        <v>35</v>
      </c>
      <c r="G2150" t="s">
        <v>32</v>
      </c>
      <c r="H2150">
        <v>54641</v>
      </c>
      <c r="J2150">
        <v>0</v>
      </c>
      <c r="L2150">
        <v>54641</v>
      </c>
      <c r="N2150">
        <v>33825</v>
      </c>
      <c r="P2150">
        <v>3207</v>
      </c>
      <c r="R2150">
        <v>37032</v>
      </c>
      <c r="T2150">
        <v>1440064</v>
      </c>
      <c r="V2150">
        <v>3166443</v>
      </c>
      <c r="X2150">
        <v>2937222</v>
      </c>
      <c r="Z2150">
        <v>229221</v>
      </c>
    </row>
    <row r="2151" spans="2:26" hidden="1" x14ac:dyDescent="0.35">
      <c r="B2151" t="s">
        <v>86</v>
      </c>
      <c r="C2151" t="s">
        <v>87</v>
      </c>
      <c r="D2151" s="1">
        <v>43040</v>
      </c>
      <c r="E2151" t="s">
        <v>34</v>
      </c>
      <c r="F2151" t="s">
        <v>33</v>
      </c>
      <c r="G2151" t="s">
        <v>34</v>
      </c>
      <c r="H2151">
        <v>54641</v>
      </c>
      <c r="J2151">
        <v>0</v>
      </c>
      <c r="L2151">
        <v>54641</v>
      </c>
      <c r="N2151">
        <v>33825</v>
      </c>
      <c r="P2151">
        <v>3207</v>
      </c>
      <c r="R2151">
        <v>37032</v>
      </c>
      <c r="T2151">
        <v>1440064</v>
      </c>
      <c r="V2151">
        <v>3166443</v>
      </c>
      <c r="X2151">
        <v>2937222</v>
      </c>
      <c r="Z2151">
        <v>229221</v>
      </c>
    </row>
    <row r="2152" spans="2:26" hidden="1" x14ac:dyDescent="0.35">
      <c r="B2152" t="s">
        <v>86</v>
      </c>
      <c r="C2152" t="s">
        <v>87</v>
      </c>
      <c r="D2152" s="1">
        <v>43070</v>
      </c>
      <c r="E2152" t="s">
        <v>34</v>
      </c>
      <c r="F2152" t="s">
        <v>35</v>
      </c>
      <c r="G2152" t="s">
        <v>32</v>
      </c>
      <c r="H2152">
        <v>52396</v>
      </c>
      <c r="J2152">
        <v>0</v>
      </c>
      <c r="L2152">
        <v>52396</v>
      </c>
      <c r="N2152">
        <v>33040</v>
      </c>
      <c r="P2152">
        <v>3237</v>
      </c>
      <c r="R2152">
        <v>36277</v>
      </c>
      <c r="T2152">
        <v>1444931</v>
      </c>
      <c r="V2152">
        <v>3189788</v>
      </c>
      <c r="X2152">
        <v>2964143</v>
      </c>
      <c r="Z2152">
        <v>225645</v>
      </c>
    </row>
    <row r="2153" spans="2:26" hidden="1" x14ac:dyDescent="0.35">
      <c r="B2153" t="s">
        <v>86</v>
      </c>
      <c r="C2153" t="s">
        <v>87</v>
      </c>
      <c r="D2153" s="1">
        <v>43070</v>
      </c>
      <c r="E2153" t="s">
        <v>34</v>
      </c>
      <c r="F2153" t="s">
        <v>33</v>
      </c>
      <c r="G2153" t="s">
        <v>34</v>
      </c>
      <c r="H2153">
        <v>52396</v>
      </c>
      <c r="J2153">
        <v>0</v>
      </c>
      <c r="L2153">
        <v>52396</v>
      </c>
      <c r="N2153">
        <v>33040</v>
      </c>
      <c r="P2153">
        <v>3237</v>
      </c>
      <c r="R2153">
        <v>36277</v>
      </c>
      <c r="T2153">
        <v>1444931</v>
      </c>
      <c r="V2153">
        <v>3189788</v>
      </c>
      <c r="X2153">
        <v>2964143</v>
      </c>
      <c r="Z2153">
        <v>225645</v>
      </c>
    </row>
    <row r="2154" spans="2:26" hidden="1" x14ac:dyDescent="0.35">
      <c r="B2154" t="s">
        <v>86</v>
      </c>
      <c r="C2154" t="s">
        <v>87</v>
      </c>
      <c r="D2154" s="1">
        <v>43101</v>
      </c>
      <c r="E2154" t="s">
        <v>34</v>
      </c>
      <c r="F2154" t="s">
        <v>35</v>
      </c>
      <c r="G2154" t="s">
        <v>32</v>
      </c>
      <c r="H2154">
        <v>57642</v>
      </c>
      <c r="J2154">
        <v>0</v>
      </c>
      <c r="L2154">
        <v>57642</v>
      </c>
      <c r="N2154">
        <v>39297</v>
      </c>
      <c r="P2154">
        <v>4061</v>
      </c>
      <c r="R2154">
        <v>43358</v>
      </c>
      <c r="T2154">
        <v>1423889</v>
      </c>
      <c r="V2154">
        <v>3054889</v>
      </c>
      <c r="X2154">
        <v>2816124</v>
      </c>
      <c r="Z2154">
        <v>238765</v>
      </c>
    </row>
    <row r="2155" spans="2:26" hidden="1" x14ac:dyDescent="0.35">
      <c r="B2155" t="s">
        <v>86</v>
      </c>
      <c r="C2155" t="s">
        <v>87</v>
      </c>
      <c r="D2155" s="1">
        <v>43101</v>
      </c>
      <c r="E2155" t="s">
        <v>34</v>
      </c>
      <c r="F2155" t="s">
        <v>33</v>
      </c>
      <c r="G2155" t="s">
        <v>34</v>
      </c>
      <c r="H2155">
        <v>57642</v>
      </c>
      <c r="J2155">
        <v>0</v>
      </c>
      <c r="L2155">
        <v>57642</v>
      </c>
      <c r="N2155">
        <v>39297</v>
      </c>
      <c r="P2155">
        <v>4061</v>
      </c>
      <c r="R2155">
        <v>43358</v>
      </c>
      <c r="T2155">
        <v>1434640</v>
      </c>
      <c r="V2155">
        <v>3076689</v>
      </c>
      <c r="X2155">
        <v>2833653</v>
      </c>
      <c r="Z2155">
        <v>243036</v>
      </c>
    </row>
    <row r="2156" spans="2:26" hidden="1" x14ac:dyDescent="0.35">
      <c r="B2156" t="s">
        <v>86</v>
      </c>
      <c r="C2156" t="s">
        <v>87</v>
      </c>
      <c r="D2156" s="1">
        <v>43132</v>
      </c>
      <c r="E2156" t="s">
        <v>34</v>
      </c>
      <c r="F2156" t="s">
        <v>33</v>
      </c>
      <c r="G2156" t="s">
        <v>34</v>
      </c>
      <c r="H2156">
        <v>46974</v>
      </c>
      <c r="J2156">
        <v>0</v>
      </c>
      <c r="L2156">
        <v>46974</v>
      </c>
      <c r="N2156">
        <v>42050</v>
      </c>
      <c r="P2156">
        <v>4742</v>
      </c>
      <c r="R2156">
        <v>46792</v>
      </c>
      <c r="T2156">
        <v>1430437</v>
      </c>
      <c r="V2156">
        <v>3153458</v>
      </c>
      <c r="X2156">
        <v>2935728</v>
      </c>
      <c r="Z2156">
        <v>217730</v>
      </c>
    </row>
    <row r="2157" spans="2:26" hidden="1" x14ac:dyDescent="0.35">
      <c r="B2157" t="s">
        <v>86</v>
      </c>
      <c r="C2157" t="s">
        <v>87</v>
      </c>
      <c r="D2157" s="1">
        <v>43132</v>
      </c>
      <c r="E2157" t="s">
        <v>34</v>
      </c>
      <c r="F2157" t="s">
        <v>35</v>
      </c>
      <c r="G2157" t="s">
        <v>32</v>
      </c>
      <c r="H2157">
        <v>46974</v>
      </c>
      <c r="J2157">
        <v>0</v>
      </c>
      <c r="L2157">
        <v>46974</v>
      </c>
      <c r="N2157">
        <v>42050</v>
      </c>
      <c r="P2157">
        <v>4742</v>
      </c>
      <c r="R2157">
        <v>46792</v>
      </c>
      <c r="T2157">
        <v>1430437</v>
      </c>
      <c r="V2157">
        <v>3153458</v>
      </c>
      <c r="X2157">
        <v>2935728</v>
      </c>
      <c r="Z2157">
        <v>217730</v>
      </c>
    </row>
    <row r="2158" spans="2:26" hidden="1" x14ac:dyDescent="0.35">
      <c r="B2158" t="s">
        <v>86</v>
      </c>
      <c r="C2158" t="s">
        <v>87</v>
      </c>
      <c r="D2158" s="1">
        <v>43160</v>
      </c>
      <c r="E2158" t="s">
        <v>34</v>
      </c>
      <c r="F2158" t="s">
        <v>35</v>
      </c>
      <c r="G2158" t="s">
        <v>32</v>
      </c>
      <c r="H2158">
        <v>54979</v>
      </c>
      <c r="J2158">
        <v>0</v>
      </c>
      <c r="L2158">
        <v>54979</v>
      </c>
      <c r="N2158">
        <v>49874</v>
      </c>
      <c r="P2158">
        <v>6163</v>
      </c>
      <c r="R2158">
        <v>56037</v>
      </c>
      <c r="T2158">
        <v>1422781</v>
      </c>
      <c r="V2158">
        <v>3132875</v>
      </c>
      <c r="X2158">
        <v>2916048</v>
      </c>
      <c r="Z2158">
        <v>216827</v>
      </c>
    </row>
    <row r="2159" spans="2:26" hidden="1" x14ac:dyDescent="0.35">
      <c r="B2159" t="s">
        <v>86</v>
      </c>
      <c r="C2159" t="s">
        <v>87</v>
      </c>
      <c r="D2159" s="1">
        <v>43160</v>
      </c>
      <c r="E2159" t="s">
        <v>34</v>
      </c>
      <c r="F2159" t="s">
        <v>33</v>
      </c>
      <c r="G2159" t="s">
        <v>34</v>
      </c>
      <c r="H2159">
        <v>54979</v>
      </c>
      <c r="J2159">
        <v>0</v>
      </c>
      <c r="L2159">
        <v>54979</v>
      </c>
      <c r="N2159">
        <v>49874</v>
      </c>
      <c r="P2159">
        <v>6163</v>
      </c>
      <c r="R2159">
        <v>56037</v>
      </c>
      <c r="T2159">
        <v>1422781</v>
      </c>
      <c r="V2159">
        <v>3132875</v>
      </c>
      <c r="X2159">
        <v>2916048</v>
      </c>
      <c r="Z2159">
        <v>216827</v>
      </c>
    </row>
    <row r="2160" spans="2:26" hidden="1" x14ac:dyDescent="0.35">
      <c r="B2160" t="s">
        <v>86</v>
      </c>
      <c r="C2160" t="s">
        <v>87</v>
      </c>
      <c r="D2160" s="1">
        <v>43191</v>
      </c>
      <c r="E2160" t="s">
        <v>34</v>
      </c>
      <c r="F2160" t="s">
        <v>35</v>
      </c>
      <c r="G2160" t="s">
        <v>32</v>
      </c>
      <c r="H2160">
        <v>51846</v>
      </c>
      <c r="J2160">
        <v>0</v>
      </c>
      <c r="L2160">
        <v>51846</v>
      </c>
      <c r="N2160">
        <v>47817</v>
      </c>
      <c r="P2160">
        <v>5574</v>
      </c>
      <c r="R2160">
        <v>53391</v>
      </c>
      <c r="T2160">
        <v>1413176</v>
      </c>
      <c r="V2160">
        <v>3104999</v>
      </c>
      <c r="X2160">
        <v>2887682</v>
      </c>
      <c r="Z2160">
        <v>217317</v>
      </c>
    </row>
    <row r="2161" spans="2:26" hidden="1" x14ac:dyDescent="0.35">
      <c r="B2161" t="s">
        <v>86</v>
      </c>
      <c r="C2161" t="s">
        <v>87</v>
      </c>
      <c r="D2161" s="1">
        <v>43191</v>
      </c>
      <c r="E2161" t="s">
        <v>34</v>
      </c>
      <c r="F2161" t="s">
        <v>33</v>
      </c>
      <c r="G2161" t="s">
        <v>34</v>
      </c>
      <c r="H2161">
        <v>51846</v>
      </c>
      <c r="J2161">
        <v>0</v>
      </c>
      <c r="L2161">
        <v>51846</v>
      </c>
      <c r="N2161">
        <v>47817</v>
      </c>
      <c r="P2161">
        <v>5574</v>
      </c>
      <c r="R2161">
        <v>53391</v>
      </c>
      <c r="T2161">
        <v>1413176</v>
      </c>
      <c r="V2161">
        <v>3104999</v>
      </c>
      <c r="X2161">
        <v>2887682</v>
      </c>
      <c r="Z2161">
        <v>217317</v>
      </c>
    </row>
    <row r="2162" spans="2:26" hidden="1" x14ac:dyDescent="0.35">
      <c r="B2162" t="s">
        <v>86</v>
      </c>
      <c r="C2162" t="s">
        <v>87</v>
      </c>
      <c r="D2162" s="1">
        <v>43221</v>
      </c>
      <c r="E2162" t="s">
        <v>34</v>
      </c>
      <c r="F2162" t="s">
        <v>33</v>
      </c>
      <c r="G2162" t="s">
        <v>34</v>
      </c>
      <c r="H2162">
        <v>50091</v>
      </c>
      <c r="J2162">
        <v>0</v>
      </c>
      <c r="L2162">
        <v>50091</v>
      </c>
      <c r="N2162">
        <v>50422</v>
      </c>
      <c r="P2162">
        <v>6057</v>
      </c>
      <c r="R2162">
        <v>56479</v>
      </c>
      <c r="T2162">
        <v>1423180</v>
      </c>
      <c r="V2162">
        <v>3122954</v>
      </c>
      <c r="X2162">
        <v>2905048</v>
      </c>
      <c r="Z2162">
        <v>217906</v>
      </c>
    </row>
    <row r="2163" spans="2:26" hidden="1" x14ac:dyDescent="0.35">
      <c r="B2163" t="s">
        <v>86</v>
      </c>
      <c r="C2163" t="s">
        <v>87</v>
      </c>
      <c r="D2163" s="1">
        <v>43221</v>
      </c>
      <c r="E2163" t="s">
        <v>34</v>
      </c>
      <c r="F2163" t="s">
        <v>35</v>
      </c>
      <c r="G2163" t="s">
        <v>32</v>
      </c>
      <c r="H2163">
        <v>50091</v>
      </c>
      <c r="J2163">
        <v>0</v>
      </c>
      <c r="L2163">
        <v>50091</v>
      </c>
      <c r="N2163">
        <v>50422</v>
      </c>
      <c r="P2163">
        <v>6057</v>
      </c>
      <c r="R2163">
        <v>56479</v>
      </c>
      <c r="T2163">
        <v>1423180</v>
      </c>
      <c r="V2163">
        <v>3122954</v>
      </c>
      <c r="X2163">
        <v>2905048</v>
      </c>
      <c r="Z2163">
        <v>217906</v>
      </c>
    </row>
    <row r="2164" spans="2:26" hidden="1" x14ac:dyDescent="0.35">
      <c r="B2164" t="s">
        <v>86</v>
      </c>
      <c r="C2164" t="s">
        <v>87</v>
      </c>
      <c r="D2164" s="1">
        <v>43252</v>
      </c>
      <c r="E2164" t="s">
        <v>34</v>
      </c>
      <c r="F2164" t="s">
        <v>33</v>
      </c>
      <c r="G2164" t="s">
        <v>34</v>
      </c>
      <c r="H2164">
        <v>50018</v>
      </c>
      <c r="J2164">
        <v>0</v>
      </c>
      <c r="L2164">
        <v>50018</v>
      </c>
      <c r="N2164">
        <v>48191</v>
      </c>
      <c r="P2164">
        <v>5874</v>
      </c>
      <c r="R2164">
        <v>54065</v>
      </c>
      <c r="T2164">
        <v>1420256</v>
      </c>
      <c r="V2164">
        <v>3108756</v>
      </c>
      <c r="X2164">
        <v>2887939</v>
      </c>
      <c r="Z2164">
        <v>220817</v>
      </c>
    </row>
    <row r="2165" spans="2:26" hidden="1" x14ac:dyDescent="0.35">
      <c r="B2165" t="s">
        <v>86</v>
      </c>
      <c r="C2165" t="s">
        <v>87</v>
      </c>
      <c r="D2165" s="1">
        <v>43252</v>
      </c>
      <c r="E2165" t="s">
        <v>34</v>
      </c>
      <c r="F2165" t="s">
        <v>35</v>
      </c>
      <c r="G2165" t="s">
        <v>32</v>
      </c>
      <c r="H2165">
        <v>50018</v>
      </c>
      <c r="J2165">
        <v>0</v>
      </c>
      <c r="L2165">
        <v>50018</v>
      </c>
      <c r="N2165">
        <v>48191</v>
      </c>
      <c r="P2165">
        <v>5874</v>
      </c>
      <c r="R2165">
        <v>54065</v>
      </c>
      <c r="T2165">
        <v>1420256</v>
      </c>
      <c r="V2165">
        <v>3108756</v>
      </c>
      <c r="X2165">
        <v>2887939</v>
      </c>
      <c r="Z2165">
        <v>220817</v>
      </c>
    </row>
    <row r="2166" spans="2:26" hidden="1" x14ac:dyDescent="0.35">
      <c r="B2166" t="s">
        <v>86</v>
      </c>
      <c r="C2166" t="s">
        <v>87</v>
      </c>
      <c r="D2166" s="1">
        <v>43282</v>
      </c>
      <c r="E2166" t="s">
        <v>34</v>
      </c>
      <c r="F2166" t="s">
        <v>33</v>
      </c>
      <c r="G2166" t="s">
        <v>34</v>
      </c>
      <c r="H2166">
        <v>53145</v>
      </c>
      <c r="J2166">
        <v>0</v>
      </c>
      <c r="L2166">
        <v>53145</v>
      </c>
      <c r="N2166">
        <v>46313</v>
      </c>
      <c r="P2166">
        <v>5558</v>
      </c>
      <c r="R2166">
        <v>51871</v>
      </c>
      <c r="T2166">
        <v>1418935</v>
      </c>
      <c r="V2166">
        <v>3099179</v>
      </c>
      <c r="X2166">
        <v>2874555</v>
      </c>
      <c r="Z2166">
        <v>224624</v>
      </c>
    </row>
    <row r="2167" spans="2:26" hidden="1" x14ac:dyDescent="0.35">
      <c r="B2167" t="s">
        <v>86</v>
      </c>
      <c r="C2167" t="s">
        <v>87</v>
      </c>
      <c r="D2167" s="1">
        <v>43282</v>
      </c>
      <c r="E2167" t="s">
        <v>34</v>
      </c>
      <c r="F2167" t="s">
        <v>35</v>
      </c>
      <c r="G2167" t="s">
        <v>32</v>
      </c>
      <c r="H2167">
        <v>53145</v>
      </c>
      <c r="J2167">
        <v>0</v>
      </c>
      <c r="L2167">
        <v>53145</v>
      </c>
      <c r="N2167">
        <v>46313</v>
      </c>
      <c r="P2167">
        <v>5558</v>
      </c>
      <c r="R2167">
        <v>51871</v>
      </c>
      <c r="T2167">
        <v>1418935</v>
      </c>
      <c r="V2167">
        <v>3099179</v>
      </c>
      <c r="X2167">
        <v>2874555</v>
      </c>
      <c r="Z2167">
        <v>224624</v>
      </c>
    </row>
    <row r="2168" spans="2:26" hidden="1" x14ac:dyDescent="0.35">
      <c r="B2168" t="s">
        <v>86</v>
      </c>
      <c r="C2168" t="s">
        <v>87</v>
      </c>
      <c r="D2168" s="1">
        <v>43313</v>
      </c>
      <c r="E2168" t="s">
        <v>34</v>
      </c>
      <c r="F2168" t="s">
        <v>35</v>
      </c>
      <c r="G2168" t="s">
        <v>32</v>
      </c>
      <c r="H2168">
        <v>55842</v>
      </c>
      <c r="J2168">
        <v>0</v>
      </c>
      <c r="L2168">
        <v>55842</v>
      </c>
      <c r="N2168">
        <v>53418</v>
      </c>
      <c r="P2168">
        <v>6812</v>
      </c>
      <c r="R2168">
        <v>60230</v>
      </c>
      <c r="T2168">
        <v>1418383</v>
      </c>
      <c r="V2168">
        <v>3089647</v>
      </c>
      <c r="X2168">
        <v>2862080</v>
      </c>
      <c r="Z2168">
        <v>227567</v>
      </c>
    </row>
    <row r="2169" spans="2:26" hidden="1" x14ac:dyDescent="0.35">
      <c r="B2169" t="s">
        <v>86</v>
      </c>
      <c r="C2169" t="s">
        <v>87</v>
      </c>
      <c r="D2169" s="1">
        <v>43313</v>
      </c>
      <c r="E2169" t="s">
        <v>34</v>
      </c>
      <c r="F2169" t="s">
        <v>33</v>
      </c>
      <c r="G2169" t="s">
        <v>34</v>
      </c>
      <c r="H2169">
        <v>55842</v>
      </c>
      <c r="J2169">
        <v>0</v>
      </c>
      <c r="L2169">
        <v>55842</v>
      </c>
      <c r="N2169">
        <v>53418</v>
      </c>
      <c r="P2169">
        <v>6812</v>
      </c>
      <c r="R2169">
        <v>60230</v>
      </c>
      <c r="T2169">
        <v>1418383</v>
      </c>
      <c r="V2169">
        <v>3089647</v>
      </c>
      <c r="X2169">
        <v>2862080</v>
      </c>
      <c r="Z2169">
        <v>227567</v>
      </c>
    </row>
    <row r="2170" spans="2:26" hidden="1" x14ac:dyDescent="0.35">
      <c r="B2170" t="s">
        <v>86</v>
      </c>
      <c r="C2170" t="s">
        <v>87</v>
      </c>
      <c r="D2170" s="1">
        <v>43344</v>
      </c>
      <c r="E2170" t="s">
        <v>34</v>
      </c>
      <c r="F2170" t="s">
        <v>35</v>
      </c>
      <c r="G2170" t="s">
        <v>32</v>
      </c>
      <c r="H2170">
        <v>47069</v>
      </c>
      <c r="J2170">
        <v>0</v>
      </c>
      <c r="L2170">
        <v>47069</v>
      </c>
      <c r="N2170">
        <v>43809</v>
      </c>
      <c r="P2170">
        <v>4805</v>
      </c>
      <c r="R2170">
        <v>48614</v>
      </c>
      <c r="T2170">
        <v>1412823</v>
      </c>
      <c r="V2170">
        <v>3071476</v>
      </c>
      <c r="X2170">
        <v>2839767</v>
      </c>
      <c r="Z2170">
        <v>231709</v>
      </c>
    </row>
    <row r="2171" spans="2:26" hidden="1" x14ac:dyDescent="0.35">
      <c r="B2171" t="s">
        <v>86</v>
      </c>
      <c r="C2171" t="s">
        <v>87</v>
      </c>
      <c r="D2171" s="1">
        <v>43344</v>
      </c>
      <c r="E2171" t="s">
        <v>34</v>
      </c>
      <c r="F2171" t="s">
        <v>33</v>
      </c>
      <c r="G2171" t="s">
        <v>34</v>
      </c>
      <c r="H2171">
        <v>47069</v>
      </c>
      <c r="J2171">
        <v>0</v>
      </c>
      <c r="L2171">
        <v>47069</v>
      </c>
      <c r="N2171">
        <v>43809</v>
      </c>
      <c r="P2171">
        <v>4805</v>
      </c>
      <c r="R2171">
        <v>48614</v>
      </c>
      <c r="T2171">
        <v>1412823</v>
      </c>
      <c r="V2171">
        <v>3071476</v>
      </c>
      <c r="X2171">
        <v>2839767</v>
      </c>
      <c r="Z2171">
        <v>231709</v>
      </c>
    </row>
    <row r="2172" spans="2:26" hidden="1" x14ac:dyDescent="0.35">
      <c r="B2172" t="s">
        <v>86</v>
      </c>
      <c r="C2172" t="s">
        <v>87</v>
      </c>
      <c r="D2172" s="1">
        <v>43374</v>
      </c>
      <c r="E2172" t="s">
        <v>34</v>
      </c>
      <c r="F2172" t="s">
        <v>35</v>
      </c>
      <c r="G2172" t="s">
        <v>32</v>
      </c>
      <c r="H2172">
        <v>55168</v>
      </c>
      <c r="J2172">
        <v>0</v>
      </c>
      <c r="L2172">
        <v>55168</v>
      </c>
      <c r="N2172">
        <v>49371</v>
      </c>
      <c r="P2172">
        <v>4996</v>
      </c>
      <c r="R2172">
        <v>54367</v>
      </c>
      <c r="T2172">
        <v>1405990</v>
      </c>
      <c r="V2172">
        <v>3045999</v>
      </c>
      <c r="X2172">
        <v>2808656</v>
      </c>
      <c r="Z2172">
        <v>237343</v>
      </c>
    </row>
    <row r="2173" spans="2:26" hidden="1" x14ac:dyDescent="0.35">
      <c r="B2173" t="s">
        <v>86</v>
      </c>
      <c r="C2173" t="s">
        <v>87</v>
      </c>
      <c r="D2173" s="1">
        <v>43374</v>
      </c>
      <c r="E2173" t="s">
        <v>34</v>
      </c>
      <c r="F2173" t="s">
        <v>33</v>
      </c>
      <c r="G2173" t="s">
        <v>34</v>
      </c>
      <c r="H2173">
        <v>55168</v>
      </c>
      <c r="J2173">
        <v>0</v>
      </c>
      <c r="L2173">
        <v>55168</v>
      </c>
      <c r="N2173">
        <v>49371</v>
      </c>
      <c r="P2173">
        <v>4996</v>
      </c>
      <c r="R2173">
        <v>54367</v>
      </c>
      <c r="T2173">
        <v>1405990</v>
      </c>
      <c r="V2173">
        <v>3045999</v>
      </c>
      <c r="X2173">
        <v>2808656</v>
      </c>
      <c r="Z2173">
        <v>237343</v>
      </c>
    </row>
    <row r="2174" spans="2:26" hidden="1" x14ac:dyDescent="0.35">
      <c r="B2174" t="s">
        <v>86</v>
      </c>
      <c r="C2174" t="s">
        <v>87</v>
      </c>
      <c r="D2174" s="1">
        <v>43405</v>
      </c>
      <c r="E2174" t="s">
        <v>34</v>
      </c>
      <c r="F2174" t="s">
        <v>35</v>
      </c>
      <c r="G2174" t="s">
        <v>32</v>
      </c>
      <c r="H2174">
        <v>49244</v>
      </c>
      <c r="J2174">
        <v>0</v>
      </c>
      <c r="L2174">
        <v>49244</v>
      </c>
      <c r="N2174">
        <v>39512</v>
      </c>
      <c r="P2174">
        <v>4190</v>
      </c>
      <c r="R2174">
        <v>43702</v>
      </c>
      <c r="T2174">
        <v>1395501</v>
      </c>
      <c r="V2174">
        <v>3020847</v>
      </c>
      <c r="X2174">
        <v>2779840</v>
      </c>
      <c r="Z2174">
        <v>241007</v>
      </c>
    </row>
    <row r="2175" spans="2:26" hidden="1" x14ac:dyDescent="0.35">
      <c r="B2175" t="s">
        <v>86</v>
      </c>
      <c r="C2175" t="s">
        <v>87</v>
      </c>
      <c r="D2175" s="1">
        <v>43405</v>
      </c>
      <c r="E2175" t="s">
        <v>34</v>
      </c>
      <c r="F2175" t="s">
        <v>33</v>
      </c>
      <c r="G2175" t="s">
        <v>34</v>
      </c>
      <c r="H2175">
        <v>49244</v>
      </c>
      <c r="J2175">
        <v>0</v>
      </c>
      <c r="L2175">
        <v>49244</v>
      </c>
      <c r="N2175">
        <v>39512</v>
      </c>
      <c r="P2175">
        <v>4190</v>
      </c>
      <c r="R2175">
        <v>43702</v>
      </c>
      <c r="T2175">
        <v>1395501</v>
      </c>
      <c r="V2175">
        <v>3020847</v>
      </c>
      <c r="X2175">
        <v>2779840</v>
      </c>
      <c r="Z2175">
        <v>241007</v>
      </c>
    </row>
    <row r="2176" spans="2:26" hidden="1" x14ac:dyDescent="0.35">
      <c r="B2176" t="s">
        <v>86</v>
      </c>
      <c r="C2176" t="s">
        <v>87</v>
      </c>
      <c r="D2176" s="1">
        <v>43435</v>
      </c>
      <c r="E2176" t="s">
        <v>34</v>
      </c>
      <c r="F2176" t="s">
        <v>35</v>
      </c>
      <c r="G2176" t="s">
        <v>32</v>
      </c>
      <c r="H2176">
        <v>47680</v>
      </c>
      <c r="J2176">
        <v>0</v>
      </c>
      <c r="L2176">
        <v>47680</v>
      </c>
      <c r="N2176">
        <v>40874</v>
      </c>
      <c r="P2176">
        <v>4255</v>
      </c>
      <c r="R2176">
        <v>45129</v>
      </c>
      <c r="T2176">
        <v>1384337</v>
      </c>
      <c r="V2176">
        <v>2996633</v>
      </c>
      <c r="X2176">
        <v>2751624</v>
      </c>
      <c r="Z2176">
        <v>245009</v>
      </c>
    </row>
    <row r="2177" spans="2:26" hidden="1" x14ac:dyDescent="0.35">
      <c r="B2177" t="s">
        <v>86</v>
      </c>
      <c r="C2177" t="s">
        <v>87</v>
      </c>
      <c r="D2177" s="1">
        <v>43435</v>
      </c>
      <c r="E2177" t="s">
        <v>34</v>
      </c>
      <c r="F2177" t="s">
        <v>33</v>
      </c>
      <c r="G2177" t="s">
        <v>34</v>
      </c>
      <c r="H2177">
        <v>47680</v>
      </c>
      <c r="J2177">
        <v>0</v>
      </c>
      <c r="L2177">
        <v>47680</v>
      </c>
      <c r="N2177">
        <v>40874</v>
      </c>
      <c r="P2177">
        <v>4255</v>
      </c>
      <c r="R2177">
        <v>45129</v>
      </c>
      <c r="T2177">
        <v>1384337</v>
      </c>
      <c r="V2177">
        <v>2996633</v>
      </c>
      <c r="X2177">
        <v>2751624</v>
      </c>
      <c r="Z2177">
        <v>245009</v>
      </c>
    </row>
    <row r="2178" spans="2:26" hidden="1" x14ac:dyDescent="0.35">
      <c r="B2178" t="s">
        <v>86</v>
      </c>
      <c r="C2178" t="s">
        <v>87</v>
      </c>
      <c r="D2178" s="1">
        <v>43466</v>
      </c>
      <c r="E2178" t="s">
        <v>34</v>
      </c>
      <c r="F2178" t="s">
        <v>33</v>
      </c>
      <c r="G2178" t="s">
        <v>34</v>
      </c>
      <c r="H2178">
        <v>51212</v>
      </c>
      <c r="J2178">
        <v>0</v>
      </c>
      <c r="L2178">
        <v>51212</v>
      </c>
      <c r="N2178">
        <v>43859</v>
      </c>
      <c r="P2178">
        <v>4752</v>
      </c>
      <c r="R2178">
        <v>48611</v>
      </c>
      <c r="T2178">
        <v>1379502</v>
      </c>
      <c r="V2178">
        <v>2984833</v>
      </c>
      <c r="X2178">
        <v>2739921</v>
      </c>
      <c r="Z2178">
        <v>244912</v>
      </c>
    </row>
    <row r="2179" spans="2:26" hidden="1" x14ac:dyDescent="0.35">
      <c r="B2179" t="s">
        <v>86</v>
      </c>
      <c r="C2179" t="s">
        <v>87</v>
      </c>
      <c r="D2179" s="1">
        <v>43466</v>
      </c>
      <c r="E2179" t="s">
        <v>34</v>
      </c>
      <c r="F2179" t="s">
        <v>35</v>
      </c>
      <c r="G2179" t="s">
        <v>32</v>
      </c>
      <c r="H2179">
        <v>51212</v>
      </c>
      <c r="J2179">
        <v>0</v>
      </c>
      <c r="L2179">
        <v>51212</v>
      </c>
      <c r="N2179">
        <v>43859</v>
      </c>
      <c r="P2179">
        <v>4752</v>
      </c>
      <c r="R2179">
        <v>48611</v>
      </c>
      <c r="T2179">
        <v>1379502</v>
      </c>
      <c r="V2179">
        <v>2984833</v>
      </c>
      <c r="X2179">
        <v>2739921</v>
      </c>
      <c r="Z2179">
        <v>244912</v>
      </c>
    </row>
    <row r="2180" spans="2:26" hidden="1" x14ac:dyDescent="0.35">
      <c r="B2180" t="s">
        <v>86</v>
      </c>
      <c r="C2180" t="s">
        <v>87</v>
      </c>
      <c r="D2180" s="1">
        <v>43497</v>
      </c>
      <c r="E2180" t="s">
        <v>34</v>
      </c>
      <c r="F2180" t="s">
        <v>35</v>
      </c>
      <c r="G2180" t="s">
        <v>32</v>
      </c>
      <c r="H2180">
        <v>48822</v>
      </c>
      <c r="J2180">
        <v>0</v>
      </c>
      <c r="L2180">
        <v>48822</v>
      </c>
      <c r="N2180">
        <v>36296</v>
      </c>
      <c r="P2180">
        <v>3752</v>
      </c>
      <c r="R2180">
        <v>40048</v>
      </c>
      <c r="T2180">
        <v>1371479</v>
      </c>
      <c r="V2180">
        <v>2959871</v>
      </c>
      <c r="X2180">
        <v>2712626</v>
      </c>
      <c r="Z2180">
        <v>247245</v>
      </c>
    </row>
    <row r="2181" spans="2:26" hidden="1" x14ac:dyDescent="0.35">
      <c r="B2181" t="s">
        <v>86</v>
      </c>
      <c r="C2181" t="s">
        <v>87</v>
      </c>
      <c r="D2181" s="1">
        <v>43497</v>
      </c>
      <c r="E2181" t="s">
        <v>34</v>
      </c>
      <c r="F2181" t="s">
        <v>33</v>
      </c>
      <c r="G2181" t="s">
        <v>34</v>
      </c>
      <c r="H2181">
        <v>48822</v>
      </c>
      <c r="J2181">
        <v>0</v>
      </c>
      <c r="L2181">
        <v>48822</v>
      </c>
      <c r="N2181">
        <v>36296</v>
      </c>
      <c r="P2181">
        <v>3752</v>
      </c>
      <c r="R2181">
        <v>40048</v>
      </c>
      <c r="T2181">
        <v>1371479</v>
      </c>
      <c r="V2181">
        <v>2959871</v>
      </c>
      <c r="X2181">
        <v>2712626</v>
      </c>
      <c r="Z2181">
        <v>247245</v>
      </c>
    </row>
    <row r="2182" spans="2:26" hidden="1" x14ac:dyDescent="0.35">
      <c r="B2182" t="s">
        <v>86</v>
      </c>
      <c r="C2182" t="s">
        <v>87</v>
      </c>
      <c r="D2182" s="1">
        <v>43525</v>
      </c>
      <c r="E2182" t="s">
        <v>34</v>
      </c>
      <c r="F2182" t="s">
        <v>35</v>
      </c>
      <c r="G2182" t="s">
        <v>32</v>
      </c>
      <c r="H2182">
        <v>52867</v>
      </c>
      <c r="J2182">
        <v>0</v>
      </c>
      <c r="L2182">
        <v>52867</v>
      </c>
      <c r="N2182">
        <v>44574</v>
      </c>
      <c r="P2182">
        <v>4288</v>
      </c>
      <c r="R2182">
        <v>48862</v>
      </c>
      <c r="T2182">
        <v>1370249</v>
      </c>
      <c r="V2182">
        <v>2953478</v>
      </c>
      <c r="X2182">
        <v>2702681</v>
      </c>
      <c r="Z2182">
        <v>250797</v>
      </c>
    </row>
    <row r="2183" spans="2:26" hidden="1" x14ac:dyDescent="0.35">
      <c r="B2183" t="s">
        <v>86</v>
      </c>
      <c r="C2183" t="s">
        <v>87</v>
      </c>
      <c r="D2183" s="1">
        <v>43525</v>
      </c>
      <c r="E2183" t="s">
        <v>34</v>
      </c>
      <c r="F2183" t="s">
        <v>33</v>
      </c>
      <c r="G2183" t="s">
        <v>34</v>
      </c>
      <c r="H2183">
        <v>52867</v>
      </c>
      <c r="J2183">
        <v>0</v>
      </c>
      <c r="L2183">
        <v>52867</v>
      </c>
      <c r="N2183">
        <v>44574</v>
      </c>
      <c r="P2183">
        <v>4288</v>
      </c>
      <c r="R2183">
        <v>48862</v>
      </c>
      <c r="T2183">
        <v>1370249</v>
      </c>
      <c r="V2183">
        <v>2953478</v>
      </c>
      <c r="X2183">
        <v>2702681</v>
      </c>
      <c r="Z2183">
        <v>250797</v>
      </c>
    </row>
    <row r="2184" spans="2:26" hidden="1" x14ac:dyDescent="0.35">
      <c r="B2184" t="s">
        <v>86</v>
      </c>
      <c r="C2184" t="s">
        <v>87</v>
      </c>
      <c r="D2184" s="1">
        <v>43556</v>
      </c>
      <c r="E2184" t="s">
        <v>34</v>
      </c>
      <c r="F2184" t="s">
        <v>33</v>
      </c>
      <c r="G2184" t="s">
        <v>34</v>
      </c>
      <c r="H2184">
        <v>52798</v>
      </c>
      <c r="J2184">
        <v>0</v>
      </c>
      <c r="L2184">
        <v>52798</v>
      </c>
      <c r="N2184">
        <v>49648</v>
      </c>
      <c r="P2184">
        <v>4726</v>
      </c>
      <c r="R2184">
        <v>54374</v>
      </c>
      <c r="T2184">
        <v>1372966</v>
      </c>
      <c r="V2184">
        <v>2959731</v>
      </c>
      <c r="X2184">
        <v>2706097</v>
      </c>
      <c r="Z2184">
        <v>253634</v>
      </c>
    </row>
    <row r="2185" spans="2:26" hidden="1" x14ac:dyDescent="0.35">
      <c r="B2185" t="s">
        <v>86</v>
      </c>
      <c r="C2185" t="s">
        <v>87</v>
      </c>
      <c r="D2185" s="1">
        <v>43556</v>
      </c>
      <c r="E2185" t="s">
        <v>34</v>
      </c>
      <c r="F2185" t="s">
        <v>35</v>
      </c>
      <c r="G2185" t="s">
        <v>32</v>
      </c>
      <c r="H2185">
        <v>52798</v>
      </c>
      <c r="J2185">
        <v>0</v>
      </c>
      <c r="L2185">
        <v>52798</v>
      </c>
      <c r="N2185">
        <v>49648</v>
      </c>
      <c r="P2185">
        <v>4726</v>
      </c>
      <c r="R2185">
        <v>54374</v>
      </c>
      <c r="T2185">
        <v>1372966</v>
      </c>
      <c r="V2185">
        <v>2959731</v>
      </c>
      <c r="X2185">
        <v>2706097</v>
      </c>
      <c r="Z2185">
        <v>253634</v>
      </c>
    </row>
    <row r="2186" spans="2:26" hidden="1" x14ac:dyDescent="0.35">
      <c r="B2186" t="s">
        <v>86</v>
      </c>
      <c r="C2186" t="s">
        <v>87</v>
      </c>
      <c r="D2186" s="1">
        <v>43586</v>
      </c>
      <c r="E2186" t="s">
        <v>34</v>
      </c>
      <c r="F2186" t="s">
        <v>35</v>
      </c>
      <c r="G2186" t="s">
        <v>32</v>
      </c>
      <c r="H2186">
        <v>52419</v>
      </c>
      <c r="J2186">
        <v>0</v>
      </c>
      <c r="L2186">
        <v>52419</v>
      </c>
      <c r="N2186">
        <v>50759</v>
      </c>
      <c r="P2186">
        <v>5198</v>
      </c>
      <c r="R2186">
        <v>55957</v>
      </c>
      <c r="T2186">
        <v>1370956</v>
      </c>
      <c r="V2186">
        <v>2952683</v>
      </c>
      <c r="X2186">
        <v>2700146</v>
      </c>
      <c r="Z2186">
        <v>252537</v>
      </c>
    </row>
    <row r="2187" spans="2:26" hidden="1" x14ac:dyDescent="0.35">
      <c r="B2187" t="s">
        <v>86</v>
      </c>
      <c r="C2187" t="s">
        <v>87</v>
      </c>
      <c r="D2187" s="1">
        <v>43586</v>
      </c>
      <c r="E2187" t="s">
        <v>34</v>
      </c>
      <c r="F2187" t="s">
        <v>33</v>
      </c>
      <c r="G2187" t="s">
        <v>34</v>
      </c>
      <c r="H2187">
        <v>52419</v>
      </c>
      <c r="J2187">
        <v>0</v>
      </c>
      <c r="L2187">
        <v>52419</v>
      </c>
      <c r="N2187">
        <v>50759</v>
      </c>
      <c r="P2187">
        <v>5198</v>
      </c>
      <c r="R2187">
        <v>55957</v>
      </c>
      <c r="T2187">
        <v>1370956</v>
      </c>
      <c r="V2187">
        <v>2952683</v>
      </c>
      <c r="X2187">
        <v>2700146</v>
      </c>
      <c r="Z2187">
        <v>252537</v>
      </c>
    </row>
    <row r="2188" spans="2:26" hidden="1" x14ac:dyDescent="0.35">
      <c r="B2188" t="s">
        <v>86</v>
      </c>
      <c r="C2188" t="s">
        <v>87</v>
      </c>
      <c r="D2188" s="1">
        <v>43617</v>
      </c>
      <c r="E2188" t="s">
        <v>34</v>
      </c>
      <c r="F2188" t="s">
        <v>33</v>
      </c>
      <c r="G2188" t="s">
        <v>34</v>
      </c>
      <c r="H2188">
        <v>51483</v>
      </c>
      <c r="J2188">
        <v>0</v>
      </c>
      <c r="L2188">
        <v>51483</v>
      </c>
      <c r="N2188">
        <v>45379</v>
      </c>
      <c r="P2188">
        <v>4268</v>
      </c>
      <c r="R2188">
        <v>49647</v>
      </c>
      <c r="T2188">
        <v>1371815</v>
      </c>
      <c r="V2188">
        <v>2954400</v>
      </c>
      <c r="X2188">
        <v>2699965</v>
      </c>
      <c r="Z2188">
        <v>254435</v>
      </c>
    </row>
    <row r="2189" spans="2:26" hidden="1" x14ac:dyDescent="0.35">
      <c r="B2189" t="s">
        <v>86</v>
      </c>
      <c r="C2189" t="s">
        <v>87</v>
      </c>
      <c r="D2189" s="1">
        <v>43617</v>
      </c>
      <c r="E2189" t="s">
        <v>34</v>
      </c>
      <c r="F2189" t="s">
        <v>35</v>
      </c>
      <c r="G2189" t="s">
        <v>32</v>
      </c>
      <c r="H2189">
        <v>51483</v>
      </c>
      <c r="J2189">
        <v>0</v>
      </c>
      <c r="L2189">
        <v>51483</v>
      </c>
      <c r="N2189">
        <v>45379</v>
      </c>
      <c r="P2189">
        <v>4268</v>
      </c>
      <c r="R2189">
        <v>49647</v>
      </c>
      <c r="T2189">
        <v>1371815</v>
      </c>
      <c r="V2189">
        <v>2954400</v>
      </c>
      <c r="X2189">
        <v>2699965</v>
      </c>
      <c r="Z2189">
        <v>254435</v>
      </c>
    </row>
    <row r="2190" spans="2:26" hidden="1" x14ac:dyDescent="0.35">
      <c r="B2190" t="s">
        <v>86</v>
      </c>
      <c r="C2190" t="s">
        <v>87</v>
      </c>
      <c r="D2190" s="1">
        <v>43647</v>
      </c>
      <c r="E2190" t="s">
        <v>34</v>
      </c>
      <c r="F2190" t="s">
        <v>33</v>
      </c>
      <c r="G2190" t="s">
        <v>34</v>
      </c>
      <c r="H2190">
        <v>62434</v>
      </c>
      <c r="J2190">
        <v>0</v>
      </c>
      <c r="L2190">
        <v>62434</v>
      </c>
      <c r="N2190">
        <v>49417</v>
      </c>
      <c r="P2190">
        <v>4694</v>
      </c>
      <c r="R2190">
        <v>54111</v>
      </c>
      <c r="T2190">
        <v>1371270</v>
      </c>
      <c r="V2190">
        <v>2956137</v>
      </c>
      <c r="X2190">
        <v>2698856</v>
      </c>
      <c r="Z2190">
        <v>257281</v>
      </c>
    </row>
    <row r="2191" spans="2:26" hidden="1" x14ac:dyDescent="0.35">
      <c r="B2191" t="s">
        <v>86</v>
      </c>
      <c r="C2191" t="s">
        <v>87</v>
      </c>
      <c r="D2191" s="1">
        <v>43647</v>
      </c>
      <c r="E2191" t="s">
        <v>34</v>
      </c>
      <c r="F2191" t="s">
        <v>35</v>
      </c>
      <c r="G2191" t="s">
        <v>32</v>
      </c>
      <c r="H2191">
        <v>62434</v>
      </c>
      <c r="J2191">
        <v>0</v>
      </c>
      <c r="L2191">
        <v>62434</v>
      </c>
      <c r="N2191">
        <v>49417</v>
      </c>
      <c r="P2191">
        <v>4694</v>
      </c>
      <c r="R2191">
        <v>54111</v>
      </c>
      <c r="T2191">
        <v>1371270</v>
      </c>
      <c r="V2191">
        <v>2956137</v>
      </c>
      <c r="X2191">
        <v>2698856</v>
      </c>
      <c r="Z2191">
        <v>257281</v>
      </c>
    </row>
    <row r="2192" spans="2:26" hidden="1" x14ac:dyDescent="0.35">
      <c r="B2192" t="s">
        <v>86</v>
      </c>
      <c r="C2192" t="s">
        <v>87</v>
      </c>
      <c r="D2192" s="1">
        <v>43678</v>
      </c>
      <c r="E2192" t="s">
        <v>34</v>
      </c>
      <c r="F2192" t="s">
        <v>35</v>
      </c>
      <c r="G2192" t="s">
        <v>32</v>
      </c>
      <c r="H2192">
        <v>63234</v>
      </c>
      <c r="J2192">
        <v>0</v>
      </c>
      <c r="L2192">
        <v>63234</v>
      </c>
      <c r="N2192">
        <v>50157</v>
      </c>
      <c r="P2192">
        <v>5174</v>
      </c>
      <c r="R2192">
        <v>55331</v>
      </c>
      <c r="T2192">
        <v>1372769</v>
      </c>
      <c r="V2192">
        <v>2962259</v>
      </c>
      <c r="X2192">
        <v>2702676</v>
      </c>
      <c r="Z2192">
        <v>259583</v>
      </c>
    </row>
    <row r="2193" spans="2:26" hidden="1" x14ac:dyDescent="0.35">
      <c r="B2193" t="s">
        <v>86</v>
      </c>
      <c r="C2193" t="s">
        <v>87</v>
      </c>
      <c r="D2193" s="1">
        <v>43678</v>
      </c>
      <c r="E2193" t="s">
        <v>34</v>
      </c>
      <c r="F2193" t="s">
        <v>33</v>
      </c>
      <c r="G2193" t="s">
        <v>34</v>
      </c>
      <c r="H2193">
        <v>63234</v>
      </c>
      <c r="J2193">
        <v>0</v>
      </c>
      <c r="L2193">
        <v>63234</v>
      </c>
      <c r="N2193">
        <v>50157</v>
      </c>
      <c r="P2193">
        <v>5174</v>
      </c>
      <c r="R2193">
        <v>55331</v>
      </c>
      <c r="T2193">
        <v>1372769</v>
      </c>
      <c r="V2193">
        <v>2962259</v>
      </c>
      <c r="X2193">
        <v>2702676</v>
      </c>
      <c r="Z2193">
        <v>259583</v>
      </c>
    </row>
    <row r="2194" spans="2:26" hidden="1" x14ac:dyDescent="0.35">
      <c r="B2194" t="s">
        <v>86</v>
      </c>
      <c r="C2194" t="s">
        <v>87</v>
      </c>
      <c r="D2194" s="1">
        <v>43709</v>
      </c>
      <c r="E2194" t="s">
        <v>34</v>
      </c>
      <c r="F2194" t="s">
        <v>33</v>
      </c>
      <c r="G2194" t="s">
        <v>34</v>
      </c>
      <c r="H2194">
        <v>57146</v>
      </c>
      <c r="J2194">
        <v>0</v>
      </c>
      <c r="L2194">
        <v>57146</v>
      </c>
      <c r="N2194">
        <v>44704</v>
      </c>
      <c r="P2194">
        <v>4590</v>
      </c>
      <c r="R2194">
        <v>49294</v>
      </c>
      <c r="T2194">
        <v>1372042</v>
      </c>
      <c r="V2194">
        <v>2960638</v>
      </c>
      <c r="X2194">
        <v>2697338</v>
      </c>
      <c r="Z2194">
        <v>263300</v>
      </c>
    </row>
    <row r="2195" spans="2:26" hidden="1" x14ac:dyDescent="0.35">
      <c r="B2195" t="s">
        <v>86</v>
      </c>
      <c r="C2195" t="s">
        <v>87</v>
      </c>
      <c r="D2195" s="1">
        <v>43709</v>
      </c>
      <c r="E2195" t="s">
        <v>34</v>
      </c>
      <c r="F2195" t="s">
        <v>35</v>
      </c>
      <c r="G2195" t="s">
        <v>32</v>
      </c>
      <c r="H2195">
        <v>57146</v>
      </c>
      <c r="J2195">
        <v>0</v>
      </c>
      <c r="L2195">
        <v>57146</v>
      </c>
      <c r="N2195">
        <v>44704</v>
      </c>
      <c r="P2195">
        <v>4590</v>
      </c>
      <c r="R2195">
        <v>49294</v>
      </c>
      <c r="T2195">
        <v>1372042</v>
      </c>
      <c r="V2195">
        <v>2960638</v>
      </c>
      <c r="X2195">
        <v>2697338</v>
      </c>
      <c r="Z2195">
        <v>263300</v>
      </c>
    </row>
    <row r="2196" spans="2:26" hidden="1" x14ac:dyDescent="0.35">
      <c r="B2196" t="s">
        <v>86</v>
      </c>
      <c r="C2196" t="s">
        <v>87</v>
      </c>
      <c r="D2196" s="1">
        <v>43739</v>
      </c>
      <c r="E2196" t="s">
        <v>34</v>
      </c>
      <c r="F2196" t="s">
        <v>35</v>
      </c>
      <c r="G2196" t="s">
        <v>32</v>
      </c>
      <c r="H2196">
        <v>61506</v>
      </c>
      <c r="J2196">
        <v>0</v>
      </c>
      <c r="L2196">
        <v>61506</v>
      </c>
      <c r="N2196">
        <v>48308</v>
      </c>
      <c r="P2196">
        <v>4643</v>
      </c>
      <c r="R2196">
        <v>52951</v>
      </c>
      <c r="T2196">
        <v>1371721</v>
      </c>
      <c r="V2196">
        <v>2961049</v>
      </c>
      <c r="X2196">
        <v>2694439</v>
      </c>
      <c r="Z2196">
        <v>266610</v>
      </c>
    </row>
    <row r="2197" spans="2:26" hidden="1" x14ac:dyDescent="0.35">
      <c r="B2197" t="s">
        <v>86</v>
      </c>
      <c r="C2197" t="s">
        <v>87</v>
      </c>
      <c r="D2197" s="1">
        <v>43739</v>
      </c>
      <c r="E2197" t="s">
        <v>34</v>
      </c>
      <c r="F2197" t="s">
        <v>33</v>
      </c>
      <c r="G2197" t="s">
        <v>34</v>
      </c>
      <c r="H2197">
        <v>61506</v>
      </c>
      <c r="J2197">
        <v>0</v>
      </c>
      <c r="L2197">
        <v>61506</v>
      </c>
      <c r="N2197">
        <v>48308</v>
      </c>
      <c r="P2197">
        <v>4643</v>
      </c>
      <c r="R2197">
        <v>52951</v>
      </c>
      <c r="T2197">
        <v>1371721</v>
      </c>
      <c r="V2197">
        <v>2961049</v>
      </c>
      <c r="X2197">
        <v>2694439</v>
      </c>
      <c r="Z2197">
        <v>266610</v>
      </c>
    </row>
    <row r="2198" spans="2:26" hidden="1" x14ac:dyDescent="0.35">
      <c r="B2198" t="s">
        <v>86</v>
      </c>
      <c r="C2198" t="s">
        <v>87</v>
      </c>
      <c r="D2198" s="1">
        <v>43770</v>
      </c>
      <c r="E2198" t="s">
        <v>34</v>
      </c>
      <c r="F2198" t="s">
        <v>35</v>
      </c>
      <c r="G2198" t="s">
        <v>32</v>
      </c>
      <c r="H2198">
        <v>52945</v>
      </c>
      <c r="J2198">
        <v>0</v>
      </c>
      <c r="L2198">
        <v>52945</v>
      </c>
      <c r="N2198">
        <v>43158</v>
      </c>
      <c r="P2198">
        <v>4585</v>
      </c>
      <c r="R2198">
        <v>47743</v>
      </c>
      <c r="T2198">
        <v>1369323</v>
      </c>
      <c r="V2198">
        <v>2955990</v>
      </c>
      <c r="X2198">
        <v>2686995</v>
      </c>
      <c r="Z2198">
        <v>268995</v>
      </c>
    </row>
    <row r="2199" spans="2:26" hidden="1" x14ac:dyDescent="0.35">
      <c r="B2199" t="s">
        <v>86</v>
      </c>
      <c r="C2199" t="s">
        <v>87</v>
      </c>
      <c r="D2199" s="1">
        <v>43770</v>
      </c>
      <c r="E2199" t="s">
        <v>34</v>
      </c>
      <c r="F2199" t="s">
        <v>33</v>
      </c>
      <c r="G2199" t="s">
        <v>34</v>
      </c>
      <c r="H2199">
        <v>52945</v>
      </c>
      <c r="J2199">
        <v>0</v>
      </c>
      <c r="L2199">
        <v>52945</v>
      </c>
      <c r="N2199">
        <v>43158</v>
      </c>
      <c r="P2199">
        <v>4585</v>
      </c>
      <c r="R2199">
        <v>47743</v>
      </c>
      <c r="T2199">
        <v>1369323</v>
      </c>
      <c r="V2199">
        <v>2955990</v>
      </c>
      <c r="X2199">
        <v>2686995</v>
      </c>
      <c r="Z2199">
        <v>268995</v>
      </c>
    </row>
    <row r="2200" spans="2:26" hidden="1" x14ac:dyDescent="0.35">
      <c r="B2200" t="s">
        <v>86</v>
      </c>
      <c r="C2200" t="s">
        <v>87</v>
      </c>
      <c r="D2200" s="1">
        <v>43800</v>
      </c>
      <c r="E2200" t="s">
        <v>34</v>
      </c>
      <c r="F2200" t="s">
        <v>35</v>
      </c>
      <c r="G2200" t="s">
        <v>32</v>
      </c>
      <c r="H2200">
        <v>52593</v>
      </c>
      <c r="J2200">
        <v>0</v>
      </c>
      <c r="L2200">
        <v>52593</v>
      </c>
      <c r="N2200">
        <v>40466</v>
      </c>
      <c r="P2200">
        <v>4233</v>
      </c>
      <c r="R2200">
        <v>44699</v>
      </c>
      <c r="T2200">
        <v>1368609</v>
      </c>
      <c r="V2200">
        <v>2956343</v>
      </c>
      <c r="X2200">
        <v>2686085</v>
      </c>
      <c r="Z2200">
        <v>270258</v>
      </c>
    </row>
    <row r="2201" spans="2:26" hidden="1" x14ac:dyDescent="0.35">
      <c r="B2201" t="s">
        <v>86</v>
      </c>
      <c r="C2201" t="s">
        <v>87</v>
      </c>
      <c r="D2201" s="1">
        <v>43800</v>
      </c>
      <c r="E2201" t="s">
        <v>34</v>
      </c>
      <c r="F2201" t="s">
        <v>33</v>
      </c>
      <c r="G2201" t="s">
        <v>34</v>
      </c>
      <c r="H2201">
        <v>52593</v>
      </c>
      <c r="J2201">
        <v>0</v>
      </c>
      <c r="L2201">
        <v>52593</v>
      </c>
      <c r="N2201">
        <v>40466</v>
      </c>
      <c r="P2201">
        <v>4233</v>
      </c>
      <c r="R2201">
        <v>44699</v>
      </c>
      <c r="T2201">
        <v>1368609</v>
      </c>
      <c r="V2201">
        <v>2956343</v>
      </c>
      <c r="X2201">
        <v>2686085</v>
      </c>
      <c r="Z2201">
        <v>270258</v>
      </c>
    </row>
    <row r="2202" spans="2:26" hidden="1" x14ac:dyDescent="0.35">
      <c r="B2202" t="s">
        <v>86</v>
      </c>
      <c r="C2202" t="s">
        <v>87</v>
      </c>
      <c r="D2202" s="1">
        <v>43831</v>
      </c>
      <c r="E2202" t="s">
        <v>34</v>
      </c>
      <c r="F2202" t="s">
        <v>33</v>
      </c>
      <c r="G2202" t="s">
        <v>34</v>
      </c>
      <c r="H2202">
        <v>63018</v>
      </c>
      <c r="J2202">
        <v>0</v>
      </c>
      <c r="L2202">
        <v>63018</v>
      </c>
      <c r="N2202">
        <v>47118</v>
      </c>
      <c r="P2202">
        <v>4552</v>
      </c>
      <c r="R2202">
        <v>51670</v>
      </c>
      <c r="T2202">
        <v>1368157</v>
      </c>
      <c r="V2202">
        <v>2953326</v>
      </c>
      <c r="X2202">
        <v>2686003</v>
      </c>
      <c r="Z2202">
        <v>267323</v>
      </c>
    </row>
    <row r="2203" spans="2:26" hidden="1" x14ac:dyDescent="0.35">
      <c r="B2203" t="s">
        <v>86</v>
      </c>
      <c r="C2203" t="s">
        <v>87</v>
      </c>
      <c r="D2203" s="1">
        <v>43831</v>
      </c>
      <c r="E2203" t="s">
        <v>34</v>
      </c>
      <c r="F2203" t="s">
        <v>35</v>
      </c>
      <c r="G2203" t="s">
        <v>32</v>
      </c>
      <c r="H2203">
        <v>63018</v>
      </c>
      <c r="J2203">
        <v>0</v>
      </c>
      <c r="L2203">
        <v>63018</v>
      </c>
      <c r="N2203">
        <v>47118</v>
      </c>
      <c r="P2203">
        <v>4552</v>
      </c>
      <c r="R2203">
        <v>51670</v>
      </c>
      <c r="T2203">
        <v>1368157</v>
      </c>
      <c r="V2203">
        <v>2953326</v>
      </c>
      <c r="X2203">
        <v>2686003</v>
      </c>
      <c r="Z2203">
        <v>267323</v>
      </c>
    </row>
    <row r="2204" spans="2:26" hidden="1" x14ac:dyDescent="0.35">
      <c r="B2204" t="s">
        <v>86</v>
      </c>
      <c r="C2204" t="s">
        <v>87</v>
      </c>
      <c r="D2204" s="1">
        <v>43862</v>
      </c>
      <c r="E2204" t="s">
        <v>34</v>
      </c>
      <c r="F2204" t="s">
        <v>35</v>
      </c>
      <c r="G2204" t="s">
        <v>32</v>
      </c>
      <c r="H2204">
        <v>53049</v>
      </c>
      <c r="J2204">
        <v>0</v>
      </c>
      <c r="L2204">
        <v>53049</v>
      </c>
      <c r="N2204">
        <v>44065</v>
      </c>
      <c r="P2204">
        <v>4439</v>
      </c>
      <c r="R2204">
        <v>48504</v>
      </c>
      <c r="T2204">
        <v>1365783</v>
      </c>
      <c r="V2204">
        <v>2947846</v>
      </c>
      <c r="X2204">
        <v>2680372</v>
      </c>
      <c r="Z2204">
        <v>267474</v>
      </c>
    </row>
    <row r="2205" spans="2:26" hidden="1" x14ac:dyDescent="0.35">
      <c r="B2205" t="s">
        <v>86</v>
      </c>
      <c r="C2205" t="s">
        <v>87</v>
      </c>
      <c r="D2205" s="1">
        <v>43862</v>
      </c>
      <c r="E2205" t="s">
        <v>34</v>
      </c>
      <c r="F2205" t="s">
        <v>33</v>
      </c>
      <c r="G2205" t="s">
        <v>34</v>
      </c>
      <c r="H2205">
        <v>53049</v>
      </c>
      <c r="J2205">
        <v>0</v>
      </c>
      <c r="L2205">
        <v>53049</v>
      </c>
      <c r="N2205">
        <v>44065</v>
      </c>
      <c r="P2205">
        <v>4439</v>
      </c>
      <c r="R2205">
        <v>48504</v>
      </c>
      <c r="T2205">
        <v>1365783</v>
      </c>
      <c r="V2205">
        <v>2947846</v>
      </c>
      <c r="X2205">
        <v>2680372</v>
      </c>
      <c r="Z2205">
        <v>267474</v>
      </c>
    </row>
    <row r="2206" spans="2:26" hidden="1" x14ac:dyDescent="0.35">
      <c r="B2206" t="s">
        <v>86</v>
      </c>
      <c r="C2206" t="s">
        <v>87</v>
      </c>
      <c r="D2206" s="1">
        <v>43891</v>
      </c>
      <c r="E2206" t="s">
        <v>34</v>
      </c>
      <c r="F2206" t="s">
        <v>33</v>
      </c>
      <c r="G2206" t="s">
        <v>34</v>
      </c>
      <c r="H2206">
        <v>72554</v>
      </c>
      <c r="J2206">
        <v>0</v>
      </c>
      <c r="L2206">
        <v>72554</v>
      </c>
      <c r="N2206">
        <v>47131</v>
      </c>
      <c r="P2206">
        <v>3981</v>
      </c>
      <c r="R2206">
        <v>51112</v>
      </c>
      <c r="T2206">
        <v>1366162</v>
      </c>
      <c r="V2206">
        <v>2969831</v>
      </c>
      <c r="X2206">
        <v>2689438</v>
      </c>
      <c r="Z2206">
        <v>280393</v>
      </c>
    </row>
    <row r="2207" spans="2:26" hidden="1" x14ac:dyDescent="0.35">
      <c r="B2207" t="s">
        <v>86</v>
      </c>
      <c r="C2207" t="s">
        <v>87</v>
      </c>
      <c r="D2207" s="1">
        <v>43891</v>
      </c>
      <c r="E2207" t="s">
        <v>34</v>
      </c>
      <c r="F2207" t="s">
        <v>35</v>
      </c>
      <c r="G2207" t="s">
        <v>32</v>
      </c>
      <c r="H2207">
        <v>72554</v>
      </c>
      <c r="J2207">
        <v>0</v>
      </c>
      <c r="L2207">
        <v>72554</v>
      </c>
      <c r="N2207">
        <v>47131</v>
      </c>
      <c r="P2207">
        <v>3981</v>
      </c>
      <c r="R2207">
        <v>51112</v>
      </c>
      <c r="T2207">
        <v>1366162</v>
      </c>
      <c r="V2207">
        <v>2969831</v>
      </c>
      <c r="X2207">
        <v>2689438</v>
      </c>
      <c r="Z2207">
        <v>280393</v>
      </c>
    </row>
    <row r="2208" spans="2:26" hidden="1" x14ac:dyDescent="0.35">
      <c r="B2208" t="s">
        <v>86</v>
      </c>
      <c r="C2208" t="s">
        <v>87</v>
      </c>
      <c r="D2208" s="1">
        <v>43922</v>
      </c>
      <c r="E2208" t="s">
        <v>34</v>
      </c>
      <c r="F2208" t="s">
        <v>33</v>
      </c>
      <c r="G2208" t="s">
        <v>34</v>
      </c>
      <c r="H2208">
        <v>82039</v>
      </c>
      <c r="J2208">
        <v>0</v>
      </c>
      <c r="L2208">
        <v>82039</v>
      </c>
      <c r="N2208">
        <v>77317</v>
      </c>
      <c r="P2208">
        <v>5570</v>
      </c>
      <c r="R2208">
        <v>82887</v>
      </c>
      <c r="T2208">
        <v>1378170</v>
      </c>
      <c r="V2208">
        <v>3033816</v>
      </c>
      <c r="X2208">
        <v>2750902</v>
      </c>
      <c r="Z2208">
        <v>282914</v>
      </c>
    </row>
    <row r="2209" spans="2:26" hidden="1" x14ac:dyDescent="0.35">
      <c r="B2209" t="s">
        <v>86</v>
      </c>
      <c r="C2209" t="s">
        <v>87</v>
      </c>
      <c r="D2209" s="1">
        <v>43922</v>
      </c>
      <c r="E2209" t="s">
        <v>34</v>
      </c>
      <c r="F2209" t="s">
        <v>35</v>
      </c>
      <c r="G2209" t="s">
        <v>32</v>
      </c>
      <c r="H2209">
        <v>82039</v>
      </c>
      <c r="J2209">
        <v>0</v>
      </c>
      <c r="L2209">
        <v>82039</v>
      </c>
      <c r="N2209">
        <v>77317</v>
      </c>
      <c r="P2209">
        <v>5570</v>
      </c>
      <c r="R2209">
        <v>82887</v>
      </c>
      <c r="T2209">
        <v>1378170</v>
      </c>
      <c r="V2209">
        <v>3033816</v>
      </c>
      <c r="X2209">
        <v>2750902</v>
      </c>
      <c r="Z2209">
        <v>282914</v>
      </c>
    </row>
    <row r="2210" spans="2:26" hidden="1" x14ac:dyDescent="0.35">
      <c r="B2210" t="s">
        <v>86</v>
      </c>
      <c r="C2210" t="s">
        <v>87</v>
      </c>
      <c r="D2210" s="1">
        <v>43952</v>
      </c>
      <c r="E2210" t="s">
        <v>34</v>
      </c>
      <c r="F2210" t="s">
        <v>35</v>
      </c>
      <c r="G2210" t="s">
        <v>32</v>
      </c>
      <c r="H2210">
        <v>49200</v>
      </c>
      <c r="J2210">
        <v>0</v>
      </c>
      <c r="L2210">
        <v>49200</v>
      </c>
      <c r="N2210">
        <v>60210</v>
      </c>
      <c r="P2210">
        <v>5848</v>
      </c>
      <c r="R2210">
        <v>66058</v>
      </c>
      <c r="T2210">
        <v>1387714</v>
      </c>
      <c r="V2210">
        <v>3071698</v>
      </c>
      <c r="X2210">
        <v>2784830</v>
      </c>
      <c r="Z2210">
        <v>286868</v>
      </c>
    </row>
    <row r="2211" spans="2:26" hidden="1" x14ac:dyDescent="0.35">
      <c r="B2211" t="s">
        <v>86</v>
      </c>
      <c r="C2211" t="s">
        <v>87</v>
      </c>
      <c r="D2211" s="1">
        <v>43952</v>
      </c>
      <c r="E2211" t="s">
        <v>34</v>
      </c>
      <c r="F2211" t="s">
        <v>33</v>
      </c>
      <c r="G2211" t="s">
        <v>34</v>
      </c>
      <c r="H2211">
        <v>49200</v>
      </c>
      <c r="J2211">
        <v>0</v>
      </c>
      <c r="L2211">
        <v>49200</v>
      </c>
      <c r="N2211">
        <v>60210</v>
      </c>
      <c r="P2211">
        <v>5848</v>
      </c>
      <c r="R2211">
        <v>66058</v>
      </c>
      <c r="T2211">
        <v>1387714</v>
      </c>
      <c r="V2211">
        <v>3071698</v>
      </c>
      <c r="X2211">
        <v>2784830</v>
      </c>
      <c r="Z2211">
        <v>286868</v>
      </c>
    </row>
    <row r="2212" spans="2:26" hidden="1" x14ac:dyDescent="0.35">
      <c r="B2212" t="s">
        <v>86</v>
      </c>
      <c r="C2212" t="s">
        <v>87</v>
      </c>
      <c r="D2212" s="1">
        <v>43983</v>
      </c>
      <c r="E2212" t="s">
        <v>34</v>
      </c>
      <c r="F2212" t="s">
        <v>35</v>
      </c>
      <c r="G2212" t="s">
        <v>32</v>
      </c>
      <c r="H2212">
        <v>43534</v>
      </c>
      <c r="J2212">
        <v>0</v>
      </c>
      <c r="L2212">
        <v>43534</v>
      </c>
      <c r="N2212">
        <v>39185</v>
      </c>
      <c r="P2212">
        <v>3710</v>
      </c>
      <c r="R2212">
        <v>42895</v>
      </c>
      <c r="T2212">
        <v>1397809</v>
      </c>
      <c r="V2212">
        <v>3103953</v>
      </c>
      <c r="X2212">
        <v>2812874</v>
      </c>
      <c r="Z2212">
        <v>291079</v>
      </c>
    </row>
    <row r="2213" spans="2:26" hidden="1" x14ac:dyDescent="0.35">
      <c r="B2213" t="s">
        <v>86</v>
      </c>
      <c r="C2213" t="s">
        <v>87</v>
      </c>
      <c r="D2213" s="1">
        <v>43983</v>
      </c>
      <c r="E2213" t="s">
        <v>34</v>
      </c>
      <c r="F2213" t="s">
        <v>33</v>
      </c>
      <c r="G2213" t="s">
        <v>34</v>
      </c>
      <c r="H2213">
        <v>43534</v>
      </c>
      <c r="J2213">
        <v>0</v>
      </c>
      <c r="L2213">
        <v>43534</v>
      </c>
      <c r="N2213">
        <v>39185</v>
      </c>
      <c r="P2213">
        <v>3710</v>
      </c>
      <c r="R2213">
        <v>42895</v>
      </c>
      <c r="T2213">
        <v>1397809</v>
      </c>
      <c r="V2213">
        <v>3103953</v>
      </c>
      <c r="X2213">
        <v>2812874</v>
      </c>
      <c r="Z2213">
        <v>291079</v>
      </c>
    </row>
    <row r="2214" spans="2:26" hidden="1" x14ac:dyDescent="0.35">
      <c r="B2214" t="s">
        <v>86</v>
      </c>
      <c r="C2214" t="s">
        <v>87</v>
      </c>
      <c r="D2214" s="1">
        <v>44013</v>
      </c>
      <c r="E2214" t="s">
        <v>34</v>
      </c>
      <c r="F2214" t="s">
        <v>35</v>
      </c>
      <c r="G2214" t="s">
        <v>32</v>
      </c>
      <c r="H2214">
        <v>50736</v>
      </c>
      <c r="J2214">
        <v>0</v>
      </c>
      <c r="L2214">
        <v>50736</v>
      </c>
      <c r="N2214">
        <v>31155</v>
      </c>
      <c r="P2214">
        <v>2843</v>
      </c>
      <c r="R2214">
        <v>33998</v>
      </c>
      <c r="T2214">
        <v>1408845</v>
      </c>
      <c r="V2214">
        <v>3139748</v>
      </c>
      <c r="X2214">
        <v>2845037</v>
      </c>
      <c r="Z2214">
        <v>294711</v>
      </c>
    </row>
    <row r="2215" spans="2:26" hidden="1" x14ac:dyDescent="0.35">
      <c r="B2215" t="s">
        <v>86</v>
      </c>
      <c r="C2215" t="s">
        <v>87</v>
      </c>
      <c r="D2215" s="1">
        <v>44013</v>
      </c>
      <c r="E2215" t="s">
        <v>34</v>
      </c>
      <c r="F2215" t="s">
        <v>33</v>
      </c>
      <c r="G2215" t="s">
        <v>34</v>
      </c>
      <c r="H2215">
        <v>50736</v>
      </c>
      <c r="J2215">
        <v>0</v>
      </c>
      <c r="L2215">
        <v>50736</v>
      </c>
      <c r="N2215">
        <v>31155</v>
      </c>
      <c r="P2215">
        <v>2843</v>
      </c>
      <c r="R2215">
        <v>33998</v>
      </c>
      <c r="T2215">
        <v>1408845</v>
      </c>
      <c r="V2215">
        <v>3139748</v>
      </c>
      <c r="X2215">
        <v>2845037</v>
      </c>
      <c r="Z2215">
        <v>294711</v>
      </c>
    </row>
    <row r="2216" spans="2:26" hidden="1" x14ac:dyDescent="0.35">
      <c r="B2216" t="s">
        <v>86</v>
      </c>
      <c r="C2216" t="s">
        <v>87</v>
      </c>
      <c r="D2216" s="1">
        <v>44044</v>
      </c>
      <c r="E2216" t="s">
        <v>34</v>
      </c>
      <c r="F2216" t="s">
        <v>35</v>
      </c>
      <c r="G2216" t="s">
        <v>32</v>
      </c>
      <c r="H2216">
        <v>54606</v>
      </c>
      <c r="J2216">
        <v>0</v>
      </c>
      <c r="L2216">
        <v>54606</v>
      </c>
      <c r="N2216">
        <v>34560</v>
      </c>
      <c r="P2216">
        <v>3357</v>
      </c>
      <c r="R2216">
        <v>37917</v>
      </c>
      <c r="T2216">
        <v>1420232</v>
      </c>
      <c r="V2216">
        <v>3168080</v>
      </c>
      <c r="X2216">
        <v>2870069</v>
      </c>
      <c r="Z2216">
        <v>298011</v>
      </c>
    </row>
    <row r="2217" spans="2:26" hidden="1" x14ac:dyDescent="0.35">
      <c r="B2217" t="s">
        <v>86</v>
      </c>
      <c r="C2217" t="s">
        <v>87</v>
      </c>
      <c r="D2217" s="1">
        <v>44044</v>
      </c>
      <c r="E2217" t="s">
        <v>34</v>
      </c>
      <c r="F2217" t="s">
        <v>33</v>
      </c>
      <c r="G2217" t="s">
        <v>34</v>
      </c>
      <c r="H2217">
        <v>54606</v>
      </c>
      <c r="J2217">
        <v>0</v>
      </c>
      <c r="L2217">
        <v>54606</v>
      </c>
      <c r="N2217">
        <v>34560</v>
      </c>
      <c r="P2217">
        <v>3357</v>
      </c>
      <c r="R2217">
        <v>37917</v>
      </c>
      <c r="T2217">
        <v>1420232</v>
      </c>
      <c r="V2217">
        <v>3168080</v>
      </c>
      <c r="X2217">
        <v>2870069</v>
      </c>
      <c r="Z2217">
        <v>298011</v>
      </c>
    </row>
    <row r="2218" spans="2:26" hidden="1" x14ac:dyDescent="0.35">
      <c r="B2218" t="s">
        <v>86</v>
      </c>
      <c r="C2218" t="s">
        <v>87</v>
      </c>
      <c r="D2218" s="1">
        <v>44075</v>
      </c>
      <c r="E2218" t="s">
        <v>34</v>
      </c>
      <c r="F2218" t="s">
        <v>35</v>
      </c>
      <c r="G2218" t="s">
        <v>32</v>
      </c>
      <c r="H2218">
        <v>51872</v>
      </c>
      <c r="J2218">
        <v>0</v>
      </c>
      <c r="L2218">
        <v>51872</v>
      </c>
      <c r="N2218">
        <v>33362</v>
      </c>
      <c r="P2218">
        <v>3342</v>
      </c>
      <c r="R2218">
        <v>36704</v>
      </c>
      <c r="T2218">
        <v>1429626</v>
      </c>
      <c r="V2218">
        <v>3198170</v>
      </c>
      <c r="X2218">
        <v>2897180</v>
      </c>
      <c r="Z2218">
        <v>300990</v>
      </c>
    </row>
    <row r="2219" spans="2:26" hidden="1" x14ac:dyDescent="0.35">
      <c r="B2219" t="s">
        <v>86</v>
      </c>
      <c r="C2219" t="s">
        <v>87</v>
      </c>
      <c r="D2219" s="1">
        <v>44075</v>
      </c>
      <c r="E2219" t="s">
        <v>34</v>
      </c>
      <c r="F2219" t="s">
        <v>33</v>
      </c>
      <c r="G2219" t="s">
        <v>34</v>
      </c>
      <c r="H2219">
        <v>51872</v>
      </c>
      <c r="J2219">
        <v>0</v>
      </c>
      <c r="L2219">
        <v>51872</v>
      </c>
      <c r="N2219">
        <v>33362</v>
      </c>
      <c r="P2219">
        <v>3342</v>
      </c>
      <c r="R2219">
        <v>36704</v>
      </c>
      <c r="T2219">
        <v>1429626</v>
      </c>
      <c r="V2219">
        <v>3198170</v>
      </c>
      <c r="X2219">
        <v>2897180</v>
      </c>
      <c r="Z2219">
        <v>300990</v>
      </c>
    </row>
    <row r="2220" spans="2:26" hidden="1" x14ac:dyDescent="0.35">
      <c r="B2220" t="s">
        <v>86</v>
      </c>
      <c r="C2220" t="s">
        <v>87</v>
      </c>
      <c r="D2220" s="1">
        <v>44105</v>
      </c>
      <c r="E2220" t="s">
        <v>34</v>
      </c>
      <c r="F2220" t="s">
        <v>35</v>
      </c>
      <c r="G2220" t="s">
        <v>32</v>
      </c>
      <c r="H2220">
        <v>53691</v>
      </c>
      <c r="J2220">
        <v>0</v>
      </c>
      <c r="L2220">
        <v>53691</v>
      </c>
      <c r="N2220">
        <v>33753</v>
      </c>
      <c r="P2220">
        <v>3262</v>
      </c>
      <c r="R2220">
        <v>37015</v>
      </c>
      <c r="T2220">
        <v>1437185</v>
      </c>
      <c r="V2220">
        <v>3227552</v>
      </c>
      <c r="X2220">
        <v>2923915</v>
      </c>
      <c r="Z2220">
        <v>303637</v>
      </c>
    </row>
    <row r="2221" spans="2:26" hidden="1" x14ac:dyDescent="0.35">
      <c r="B2221" t="s">
        <v>86</v>
      </c>
      <c r="C2221" t="s">
        <v>87</v>
      </c>
      <c r="D2221" s="1">
        <v>44105</v>
      </c>
      <c r="E2221" t="s">
        <v>34</v>
      </c>
      <c r="F2221" t="s">
        <v>33</v>
      </c>
      <c r="G2221" t="s">
        <v>34</v>
      </c>
      <c r="H2221">
        <v>53691</v>
      </c>
      <c r="J2221">
        <v>0</v>
      </c>
      <c r="L2221">
        <v>53691</v>
      </c>
      <c r="N2221">
        <v>33753</v>
      </c>
      <c r="P2221">
        <v>3262</v>
      </c>
      <c r="R2221">
        <v>37015</v>
      </c>
      <c r="T2221">
        <v>1437185</v>
      </c>
      <c r="V2221">
        <v>3227552</v>
      </c>
      <c r="X2221">
        <v>2923915</v>
      </c>
      <c r="Z2221">
        <v>303637</v>
      </c>
    </row>
    <row r="2222" spans="2:26" hidden="1" x14ac:dyDescent="0.35">
      <c r="B2222" t="s">
        <v>86</v>
      </c>
      <c r="C2222" t="s">
        <v>87</v>
      </c>
      <c r="D2222" s="1">
        <v>44136</v>
      </c>
      <c r="E2222" t="s">
        <v>34</v>
      </c>
      <c r="F2222" t="s">
        <v>35</v>
      </c>
      <c r="G2222" t="s">
        <v>32</v>
      </c>
      <c r="H2222">
        <v>50531</v>
      </c>
      <c r="J2222">
        <v>0</v>
      </c>
      <c r="L2222">
        <v>50531</v>
      </c>
      <c r="N2222">
        <v>26526</v>
      </c>
      <c r="P2222">
        <v>2238</v>
      </c>
      <c r="R2222">
        <v>28764</v>
      </c>
      <c r="T2222">
        <v>1446720</v>
      </c>
      <c r="V2222">
        <v>3274771</v>
      </c>
      <c r="X2222">
        <v>2968245</v>
      </c>
      <c r="Z2222">
        <v>306526</v>
      </c>
    </row>
    <row r="2223" spans="2:26" hidden="1" x14ac:dyDescent="0.35">
      <c r="B2223" t="s">
        <v>86</v>
      </c>
      <c r="C2223" t="s">
        <v>87</v>
      </c>
      <c r="D2223" s="1">
        <v>44136</v>
      </c>
      <c r="E2223" t="s">
        <v>34</v>
      </c>
      <c r="F2223" t="s">
        <v>33</v>
      </c>
      <c r="G2223" t="s">
        <v>34</v>
      </c>
      <c r="H2223">
        <v>50531</v>
      </c>
      <c r="J2223">
        <v>0</v>
      </c>
      <c r="L2223">
        <v>50531</v>
      </c>
      <c r="N2223">
        <v>26526</v>
      </c>
      <c r="P2223">
        <v>2238</v>
      </c>
      <c r="R2223">
        <v>28764</v>
      </c>
      <c r="T2223">
        <v>1446720</v>
      </c>
      <c r="V2223">
        <v>3274771</v>
      </c>
      <c r="X2223">
        <v>2968245</v>
      </c>
      <c r="Z2223">
        <v>306526</v>
      </c>
    </row>
    <row r="2224" spans="2:26" hidden="1" x14ac:dyDescent="0.35">
      <c r="B2224" t="s">
        <v>86</v>
      </c>
      <c r="C2224" t="s">
        <v>87</v>
      </c>
      <c r="D2224" s="1">
        <v>44166</v>
      </c>
      <c r="E2224" t="s">
        <v>34</v>
      </c>
      <c r="F2224" t="s">
        <v>35</v>
      </c>
      <c r="G2224" t="s">
        <v>32</v>
      </c>
      <c r="H2224">
        <v>45993</v>
      </c>
      <c r="J2224">
        <v>0</v>
      </c>
      <c r="L2224">
        <v>45993</v>
      </c>
      <c r="N2224">
        <v>32482</v>
      </c>
      <c r="P2224">
        <v>2855</v>
      </c>
      <c r="R2224">
        <v>35337</v>
      </c>
      <c r="T2224">
        <v>1455742</v>
      </c>
      <c r="V2224">
        <v>3317815</v>
      </c>
      <c r="X2224">
        <v>3008423</v>
      </c>
      <c r="Z2224">
        <v>309392</v>
      </c>
    </row>
    <row r="2225" spans="2:26" hidden="1" x14ac:dyDescent="0.35">
      <c r="B2225" t="s">
        <v>86</v>
      </c>
      <c r="C2225" t="s">
        <v>87</v>
      </c>
      <c r="D2225" s="1">
        <v>44166</v>
      </c>
      <c r="E2225" t="s">
        <v>34</v>
      </c>
      <c r="F2225" t="s">
        <v>33</v>
      </c>
      <c r="G2225" t="s">
        <v>34</v>
      </c>
      <c r="H2225">
        <v>45993</v>
      </c>
      <c r="J2225">
        <v>0</v>
      </c>
      <c r="L2225">
        <v>45993</v>
      </c>
      <c r="N2225">
        <v>32482</v>
      </c>
      <c r="P2225">
        <v>2855</v>
      </c>
      <c r="R2225">
        <v>35337</v>
      </c>
      <c r="T2225">
        <v>1455742</v>
      </c>
      <c r="V2225">
        <v>3317815</v>
      </c>
      <c r="X2225">
        <v>3008423</v>
      </c>
      <c r="Z2225">
        <v>309392</v>
      </c>
    </row>
    <row r="2226" spans="2:26" hidden="1" x14ac:dyDescent="0.35">
      <c r="B2226" t="s">
        <v>86</v>
      </c>
      <c r="C2226" t="s">
        <v>87</v>
      </c>
      <c r="D2226" s="1">
        <v>44197</v>
      </c>
      <c r="E2226" t="s">
        <v>34</v>
      </c>
      <c r="F2226" t="s">
        <v>35</v>
      </c>
      <c r="G2226" t="s">
        <v>32</v>
      </c>
      <c r="H2226">
        <v>48660</v>
      </c>
      <c r="J2226">
        <v>0</v>
      </c>
      <c r="L2226">
        <v>48660</v>
      </c>
      <c r="N2226">
        <v>31462</v>
      </c>
      <c r="P2226">
        <v>3081</v>
      </c>
      <c r="R2226">
        <v>34543</v>
      </c>
      <c r="T2226">
        <v>1461043</v>
      </c>
      <c r="V2226">
        <v>3339928</v>
      </c>
      <c r="X2226">
        <v>3028486</v>
      </c>
      <c r="Z2226">
        <v>311442</v>
      </c>
    </row>
    <row r="2227" spans="2:26" hidden="1" x14ac:dyDescent="0.35">
      <c r="B2227" t="s">
        <v>86</v>
      </c>
      <c r="C2227" t="s">
        <v>87</v>
      </c>
      <c r="D2227" s="1">
        <v>44197</v>
      </c>
      <c r="E2227" t="s">
        <v>34</v>
      </c>
      <c r="F2227" t="s">
        <v>33</v>
      </c>
      <c r="G2227" t="s">
        <v>34</v>
      </c>
      <c r="H2227">
        <v>48660</v>
      </c>
      <c r="J2227">
        <v>0</v>
      </c>
      <c r="L2227">
        <v>48660</v>
      </c>
      <c r="N2227">
        <v>31462</v>
      </c>
      <c r="P2227">
        <v>3081</v>
      </c>
      <c r="R2227">
        <v>34543</v>
      </c>
      <c r="T2227">
        <v>1461043</v>
      </c>
      <c r="V2227">
        <v>3339928</v>
      </c>
      <c r="X2227">
        <v>3028486</v>
      </c>
      <c r="Z2227">
        <v>311442</v>
      </c>
    </row>
    <row r="2228" spans="2:26" hidden="1" x14ac:dyDescent="0.35">
      <c r="B2228" t="s">
        <v>86</v>
      </c>
      <c r="C2228" t="s">
        <v>87</v>
      </c>
      <c r="D2228" s="1">
        <v>44228</v>
      </c>
      <c r="E2228" t="s">
        <v>34</v>
      </c>
      <c r="F2228" t="s">
        <v>33</v>
      </c>
      <c r="G2228" t="s">
        <v>34</v>
      </c>
      <c r="H2228">
        <v>42454</v>
      </c>
      <c r="J2228">
        <v>0</v>
      </c>
      <c r="L2228">
        <v>42454</v>
      </c>
      <c r="N2228">
        <v>31944</v>
      </c>
      <c r="P2228">
        <v>4024</v>
      </c>
      <c r="R2228">
        <v>35968</v>
      </c>
      <c r="T2228">
        <v>1465580</v>
      </c>
      <c r="V2228">
        <v>3354800</v>
      </c>
      <c r="X2228">
        <v>3041238</v>
      </c>
      <c r="Z2228">
        <v>313562</v>
      </c>
    </row>
    <row r="2229" spans="2:26" hidden="1" x14ac:dyDescent="0.35">
      <c r="B2229" t="s">
        <v>86</v>
      </c>
      <c r="C2229" t="s">
        <v>87</v>
      </c>
      <c r="D2229" s="1">
        <v>44228</v>
      </c>
      <c r="E2229" t="s">
        <v>34</v>
      </c>
      <c r="F2229" t="s">
        <v>35</v>
      </c>
      <c r="G2229" t="s">
        <v>32</v>
      </c>
      <c r="H2229">
        <v>42454</v>
      </c>
      <c r="J2229">
        <v>0</v>
      </c>
      <c r="L2229">
        <v>42454</v>
      </c>
      <c r="N2229">
        <v>31944</v>
      </c>
      <c r="P2229">
        <v>4024</v>
      </c>
      <c r="R2229">
        <v>35968</v>
      </c>
      <c r="T2229">
        <v>1465580</v>
      </c>
      <c r="V2229">
        <v>3354800</v>
      </c>
      <c r="X2229">
        <v>3041238</v>
      </c>
      <c r="Z2229">
        <v>313562</v>
      </c>
    </row>
    <row r="2230" spans="2:26" hidden="1" x14ac:dyDescent="0.35">
      <c r="B2230" t="s">
        <v>86</v>
      </c>
      <c r="C2230" t="s">
        <v>87</v>
      </c>
      <c r="D2230" s="1">
        <v>44256</v>
      </c>
      <c r="E2230" t="s">
        <v>34</v>
      </c>
      <c r="F2230" t="s">
        <v>35</v>
      </c>
      <c r="G2230" t="s">
        <v>32</v>
      </c>
      <c r="H2230">
        <v>48353</v>
      </c>
      <c r="J2230">
        <v>0</v>
      </c>
      <c r="L2230">
        <v>48353</v>
      </c>
      <c r="N2230">
        <v>33846</v>
      </c>
      <c r="P2230">
        <v>3896</v>
      </c>
      <c r="R2230">
        <v>37742</v>
      </c>
      <c r="T2230">
        <v>1471379</v>
      </c>
      <c r="V2230">
        <v>3373256</v>
      </c>
      <c r="X2230">
        <v>3056711</v>
      </c>
      <c r="Z2230">
        <v>316545</v>
      </c>
    </row>
    <row r="2231" spans="2:26" hidden="1" x14ac:dyDescent="0.35">
      <c r="B2231" t="s">
        <v>86</v>
      </c>
      <c r="C2231" t="s">
        <v>87</v>
      </c>
      <c r="D2231" s="1">
        <v>44256</v>
      </c>
      <c r="E2231" t="s">
        <v>34</v>
      </c>
      <c r="F2231" t="s">
        <v>33</v>
      </c>
      <c r="G2231" t="s">
        <v>34</v>
      </c>
      <c r="H2231">
        <v>48353</v>
      </c>
      <c r="J2231">
        <v>0</v>
      </c>
      <c r="L2231">
        <v>48353</v>
      </c>
      <c r="N2231">
        <v>33846</v>
      </c>
      <c r="P2231">
        <v>3896</v>
      </c>
      <c r="R2231">
        <v>37742</v>
      </c>
      <c r="T2231">
        <v>1471379</v>
      </c>
      <c r="V2231">
        <v>3373256</v>
      </c>
      <c r="X2231">
        <v>3056711</v>
      </c>
      <c r="Z2231">
        <v>316545</v>
      </c>
    </row>
    <row r="2232" spans="2:26" hidden="1" x14ac:dyDescent="0.35">
      <c r="B2232" t="s">
        <v>86</v>
      </c>
      <c r="C2232" t="s">
        <v>87</v>
      </c>
      <c r="D2232" s="1">
        <v>44287</v>
      </c>
      <c r="E2232" t="s">
        <v>34</v>
      </c>
      <c r="F2232" t="s">
        <v>33</v>
      </c>
      <c r="G2232" t="s">
        <v>34</v>
      </c>
      <c r="H2232">
        <v>43438</v>
      </c>
      <c r="J2232">
        <v>0</v>
      </c>
      <c r="L2232">
        <v>43438</v>
      </c>
      <c r="N2232">
        <v>25827</v>
      </c>
      <c r="P2232">
        <v>2379</v>
      </c>
      <c r="R2232">
        <v>28206</v>
      </c>
      <c r="T2232">
        <v>1477524</v>
      </c>
      <c r="V2232">
        <v>3395134</v>
      </c>
      <c r="X2232">
        <v>3075237</v>
      </c>
      <c r="Z2232">
        <v>319897</v>
      </c>
    </row>
    <row r="2233" spans="2:26" hidden="1" x14ac:dyDescent="0.35">
      <c r="B2233" t="s">
        <v>86</v>
      </c>
      <c r="C2233" t="s">
        <v>87</v>
      </c>
      <c r="D2233" s="1">
        <v>44287</v>
      </c>
      <c r="E2233" t="s">
        <v>34</v>
      </c>
      <c r="F2233" t="s">
        <v>35</v>
      </c>
      <c r="G2233" t="s">
        <v>32</v>
      </c>
      <c r="H2233">
        <v>43438</v>
      </c>
      <c r="J2233">
        <v>0</v>
      </c>
      <c r="L2233">
        <v>43438</v>
      </c>
      <c r="N2233">
        <v>25827</v>
      </c>
      <c r="P2233">
        <v>2379</v>
      </c>
      <c r="R2233">
        <v>28206</v>
      </c>
      <c r="T2233">
        <v>1477524</v>
      </c>
      <c r="V2233">
        <v>3395134</v>
      </c>
      <c r="X2233">
        <v>3075237</v>
      </c>
      <c r="Z2233">
        <v>319897</v>
      </c>
    </row>
    <row r="2234" spans="2:26" hidden="1" x14ac:dyDescent="0.35">
      <c r="B2234" t="s">
        <v>86</v>
      </c>
      <c r="C2234" t="s">
        <v>87</v>
      </c>
      <c r="D2234" s="1">
        <v>44317</v>
      </c>
      <c r="E2234" t="s">
        <v>34</v>
      </c>
      <c r="F2234" t="s">
        <v>33</v>
      </c>
      <c r="G2234" t="s">
        <v>34</v>
      </c>
      <c r="H2234">
        <v>41361</v>
      </c>
      <c r="J2234">
        <v>0</v>
      </c>
      <c r="L2234">
        <v>41361</v>
      </c>
      <c r="N2234">
        <v>22814</v>
      </c>
      <c r="P2234">
        <v>2157</v>
      </c>
      <c r="R2234">
        <v>24971</v>
      </c>
      <c r="T2234">
        <v>1476295</v>
      </c>
      <c r="V2234">
        <v>3398838</v>
      </c>
      <c r="X2234">
        <v>3077986</v>
      </c>
      <c r="Z2234">
        <v>320852</v>
      </c>
    </row>
    <row r="2235" spans="2:26" hidden="1" x14ac:dyDescent="0.35">
      <c r="B2235" t="s">
        <v>86</v>
      </c>
      <c r="C2235" t="s">
        <v>87</v>
      </c>
      <c r="D2235" s="1">
        <v>44317</v>
      </c>
      <c r="E2235" t="s">
        <v>34</v>
      </c>
      <c r="F2235" t="s">
        <v>35</v>
      </c>
      <c r="G2235" t="s">
        <v>32</v>
      </c>
      <c r="H2235">
        <v>41361</v>
      </c>
      <c r="J2235">
        <v>0</v>
      </c>
      <c r="L2235">
        <v>41361</v>
      </c>
      <c r="N2235">
        <v>22814</v>
      </c>
      <c r="P2235">
        <v>2157</v>
      </c>
      <c r="R2235">
        <v>24971</v>
      </c>
      <c r="T2235">
        <v>1476295</v>
      </c>
      <c r="V2235">
        <v>3398838</v>
      </c>
      <c r="X2235">
        <v>3077986</v>
      </c>
      <c r="Z2235">
        <v>320852</v>
      </c>
    </row>
    <row r="2236" spans="2:26" hidden="1" x14ac:dyDescent="0.35">
      <c r="B2236" t="s">
        <v>86</v>
      </c>
      <c r="C2236" t="s">
        <v>87</v>
      </c>
      <c r="D2236" s="1">
        <v>44348</v>
      </c>
      <c r="E2236" t="s">
        <v>34</v>
      </c>
      <c r="F2236" t="s">
        <v>33</v>
      </c>
      <c r="G2236" t="s">
        <v>34</v>
      </c>
      <c r="H2236">
        <v>46144</v>
      </c>
      <c r="J2236">
        <v>0</v>
      </c>
      <c r="L2236">
        <v>46144</v>
      </c>
      <c r="N2236">
        <v>25346</v>
      </c>
      <c r="P2236">
        <v>2127</v>
      </c>
      <c r="R2236">
        <v>27473</v>
      </c>
      <c r="T2236">
        <v>1480847</v>
      </c>
      <c r="V2236">
        <v>3417591</v>
      </c>
      <c r="X2236">
        <v>3095163</v>
      </c>
      <c r="Z2236">
        <v>322428</v>
      </c>
    </row>
    <row r="2237" spans="2:26" hidden="1" x14ac:dyDescent="0.35">
      <c r="B2237" t="s">
        <v>86</v>
      </c>
      <c r="C2237" t="s">
        <v>87</v>
      </c>
      <c r="D2237" s="1">
        <v>44348</v>
      </c>
      <c r="E2237" t="s">
        <v>34</v>
      </c>
      <c r="F2237" t="s">
        <v>35</v>
      </c>
      <c r="G2237" t="s">
        <v>32</v>
      </c>
      <c r="H2237">
        <v>46144</v>
      </c>
      <c r="J2237">
        <v>0</v>
      </c>
      <c r="L2237">
        <v>46144</v>
      </c>
      <c r="N2237">
        <v>25346</v>
      </c>
      <c r="P2237">
        <v>2127</v>
      </c>
      <c r="R2237">
        <v>27473</v>
      </c>
      <c r="T2237">
        <v>1480847</v>
      </c>
      <c r="V2237">
        <v>3417591</v>
      </c>
      <c r="X2237">
        <v>3095163</v>
      </c>
      <c r="Z2237">
        <v>322428</v>
      </c>
    </row>
    <row r="2238" spans="2:26" hidden="1" x14ac:dyDescent="0.35">
      <c r="B2238" t="s">
        <v>86</v>
      </c>
      <c r="C2238" t="s">
        <v>87</v>
      </c>
      <c r="D2238" s="1">
        <v>44378</v>
      </c>
      <c r="E2238" t="s">
        <v>34</v>
      </c>
      <c r="F2238" t="s">
        <v>35</v>
      </c>
      <c r="G2238" t="s">
        <v>32</v>
      </c>
      <c r="H2238">
        <v>47726</v>
      </c>
      <c r="J2238">
        <v>0</v>
      </c>
      <c r="L2238">
        <v>47726</v>
      </c>
      <c r="N2238">
        <v>25209</v>
      </c>
      <c r="P2238">
        <v>2225</v>
      </c>
      <c r="R2238">
        <v>27434</v>
      </c>
      <c r="T2238">
        <v>1487168</v>
      </c>
      <c r="V2238">
        <v>3440508</v>
      </c>
      <c r="X2238">
        <v>3116063</v>
      </c>
      <c r="Z2238">
        <v>324445</v>
      </c>
    </row>
    <row r="2239" spans="2:26" hidden="1" x14ac:dyDescent="0.35">
      <c r="B2239" t="s">
        <v>86</v>
      </c>
      <c r="C2239" t="s">
        <v>87</v>
      </c>
      <c r="D2239" s="1">
        <v>44378</v>
      </c>
      <c r="E2239" t="s">
        <v>34</v>
      </c>
      <c r="F2239" t="s">
        <v>33</v>
      </c>
      <c r="G2239" t="s">
        <v>34</v>
      </c>
      <c r="H2239">
        <v>47726</v>
      </c>
      <c r="J2239">
        <v>0</v>
      </c>
      <c r="L2239">
        <v>47726</v>
      </c>
      <c r="N2239">
        <v>25209</v>
      </c>
      <c r="P2239">
        <v>2225</v>
      </c>
      <c r="R2239">
        <v>27434</v>
      </c>
      <c r="T2239">
        <v>1487168</v>
      </c>
      <c r="V2239">
        <v>3440508</v>
      </c>
      <c r="X2239">
        <v>3116063</v>
      </c>
      <c r="Z2239">
        <v>324445</v>
      </c>
    </row>
    <row r="2240" spans="2:26" hidden="1" x14ac:dyDescent="0.35">
      <c r="B2240" t="s">
        <v>86</v>
      </c>
      <c r="C2240" t="s">
        <v>87</v>
      </c>
      <c r="D2240" s="1">
        <v>44409</v>
      </c>
      <c r="E2240" t="s">
        <v>34</v>
      </c>
      <c r="F2240" t="s">
        <v>35</v>
      </c>
      <c r="G2240" t="s">
        <v>32</v>
      </c>
      <c r="H2240">
        <v>50207</v>
      </c>
      <c r="J2240">
        <v>0</v>
      </c>
      <c r="L2240">
        <v>50207</v>
      </c>
      <c r="N2240">
        <v>27211</v>
      </c>
      <c r="P2240">
        <v>2482</v>
      </c>
      <c r="R2240">
        <v>29693</v>
      </c>
      <c r="T2240">
        <v>1494044</v>
      </c>
      <c r="V2240">
        <v>3465672</v>
      </c>
      <c r="X2240">
        <v>3139292</v>
      </c>
      <c r="Z2240">
        <v>326380</v>
      </c>
    </row>
    <row r="2241" spans="2:26" hidden="1" x14ac:dyDescent="0.35">
      <c r="B2241" t="s">
        <v>86</v>
      </c>
      <c r="C2241" t="s">
        <v>87</v>
      </c>
      <c r="D2241" s="1">
        <v>44409</v>
      </c>
      <c r="E2241" t="s">
        <v>34</v>
      </c>
      <c r="F2241" t="s">
        <v>33</v>
      </c>
      <c r="G2241" t="s">
        <v>34</v>
      </c>
      <c r="H2241">
        <v>50207</v>
      </c>
      <c r="J2241">
        <v>0</v>
      </c>
      <c r="L2241">
        <v>50207</v>
      </c>
      <c r="N2241">
        <v>27211</v>
      </c>
      <c r="P2241">
        <v>2482</v>
      </c>
      <c r="R2241">
        <v>29693</v>
      </c>
      <c r="T2241">
        <v>1494044</v>
      </c>
      <c r="V2241">
        <v>3465672</v>
      </c>
      <c r="X2241">
        <v>3139292</v>
      </c>
      <c r="Z2241">
        <v>326380</v>
      </c>
    </row>
    <row r="2242" spans="2:26" hidden="1" x14ac:dyDescent="0.35">
      <c r="B2242" t="s">
        <v>86</v>
      </c>
      <c r="C2242" t="s">
        <v>87</v>
      </c>
      <c r="D2242" s="1">
        <v>44440</v>
      </c>
      <c r="E2242" t="s">
        <v>34</v>
      </c>
      <c r="F2242" t="s">
        <v>35</v>
      </c>
      <c r="G2242" t="s">
        <v>32</v>
      </c>
      <c r="H2242">
        <v>49510</v>
      </c>
      <c r="J2242">
        <v>0</v>
      </c>
      <c r="L2242">
        <v>49510</v>
      </c>
      <c r="N2242">
        <v>26994</v>
      </c>
      <c r="P2242">
        <v>2415</v>
      </c>
      <c r="R2242">
        <v>29409</v>
      </c>
      <c r="T2242">
        <v>1498529</v>
      </c>
      <c r="V2242">
        <v>3483116</v>
      </c>
      <c r="X2242">
        <v>3154996</v>
      </c>
      <c r="Z2242">
        <v>328120</v>
      </c>
    </row>
    <row r="2243" spans="2:26" hidden="1" x14ac:dyDescent="0.35">
      <c r="B2243" t="s">
        <v>86</v>
      </c>
      <c r="C2243" t="s">
        <v>87</v>
      </c>
      <c r="D2243" s="1">
        <v>44440</v>
      </c>
      <c r="E2243" t="s">
        <v>34</v>
      </c>
      <c r="F2243" t="s">
        <v>33</v>
      </c>
      <c r="G2243" t="s">
        <v>34</v>
      </c>
      <c r="H2243">
        <v>49510</v>
      </c>
      <c r="J2243">
        <v>0</v>
      </c>
      <c r="L2243">
        <v>49510</v>
      </c>
      <c r="N2243">
        <v>26994</v>
      </c>
      <c r="P2243">
        <v>2415</v>
      </c>
      <c r="R2243">
        <v>29409</v>
      </c>
      <c r="T2243">
        <v>1498529</v>
      </c>
      <c r="V2243">
        <v>3483116</v>
      </c>
      <c r="X2243">
        <v>3154996</v>
      </c>
      <c r="Z2243">
        <v>328120</v>
      </c>
    </row>
    <row r="2244" spans="2:26" hidden="1" x14ac:dyDescent="0.35">
      <c r="B2244" t="s">
        <v>86</v>
      </c>
      <c r="C2244" t="s">
        <v>87</v>
      </c>
      <c r="D2244" s="1">
        <v>44470</v>
      </c>
      <c r="E2244" t="s">
        <v>34</v>
      </c>
      <c r="F2244" t="s">
        <v>35</v>
      </c>
      <c r="G2244" t="s">
        <v>32</v>
      </c>
      <c r="H2244">
        <v>51765</v>
      </c>
      <c r="J2244">
        <v>0</v>
      </c>
      <c r="L2244">
        <v>51765</v>
      </c>
      <c r="N2244">
        <v>26938</v>
      </c>
      <c r="P2244">
        <v>2168</v>
      </c>
      <c r="R2244">
        <v>29106</v>
      </c>
      <c r="T2244">
        <v>1502856</v>
      </c>
      <c r="V2244">
        <v>3501788</v>
      </c>
      <c r="X2244">
        <v>3172072</v>
      </c>
      <c r="Z2244">
        <v>329716</v>
      </c>
    </row>
    <row r="2245" spans="2:26" hidden="1" x14ac:dyDescent="0.35">
      <c r="B2245" t="s">
        <v>86</v>
      </c>
      <c r="C2245" t="s">
        <v>87</v>
      </c>
      <c r="D2245" s="1">
        <v>44470</v>
      </c>
      <c r="E2245" t="s">
        <v>34</v>
      </c>
      <c r="F2245" t="s">
        <v>33</v>
      </c>
      <c r="G2245" t="s">
        <v>34</v>
      </c>
      <c r="H2245">
        <v>51765</v>
      </c>
      <c r="J2245">
        <v>0</v>
      </c>
      <c r="L2245">
        <v>51765</v>
      </c>
      <c r="N2245">
        <v>26938</v>
      </c>
      <c r="P2245">
        <v>2168</v>
      </c>
      <c r="R2245">
        <v>29106</v>
      </c>
      <c r="T2245">
        <v>1502856</v>
      </c>
      <c r="V2245">
        <v>3501788</v>
      </c>
      <c r="X2245">
        <v>3172072</v>
      </c>
      <c r="Z2245">
        <v>329716</v>
      </c>
    </row>
    <row r="2246" spans="2:26" hidden="1" x14ac:dyDescent="0.35">
      <c r="B2246" t="s">
        <v>86</v>
      </c>
      <c r="C2246" t="s">
        <v>87</v>
      </c>
      <c r="D2246" s="1">
        <v>44501</v>
      </c>
      <c r="E2246" t="s">
        <v>34</v>
      </c>
      <c r="F2246" t="s">
        <v>35</v>
      </c>
      <c r="G2246" t="s">
        <v>32</v>
      </c>
      <c r="H2246">
        <v>49001</v>
      </c>
      <c r="J2246">
        <v>0</v>
      </c>
      <c r="L2246">
        <v>49001</v>
      </c>
      <c r="N2246">
        <v>25501</v>
      </c>
      <c r="P2246">
        <v>2287</v>
      </c>
      <c r="R2246">
        <v>27788</v>
      </c>
      <c r="T2246">
        <v>1508632</v>
      </c>
      <c r="V2246">
        <v>3531035</v>
      </c>
      <c r="X2246">
        <v>3201784</v>
      </c>
      <c r="Z2246">
        <v>329251</v>
      </c>
    </row>
    <row r="2247" spans="2:26" hidden="1" x14ac:dyDescent="0.35">
      <c r="B2247" t="s">
        <v>86</v>
      </c>
      <c r="C2247" t="s">
        <v>87</v>
      </c>
      <c r="D2247" s="1">
        <v>44501</v>
      </c>
      <c r="E2247" t="s">
        <v>34</v>
      </c>
      <c r="F2247" t="s">
        <v>33</v>
      </c>
      <c r="G2247" t="s">
        <v>34</v>
      </c>
      <c r="H2247">
        <v>49001</v>
      </c>
      <c r="J2247">
        <v>0</v>
      </c>
      <c r="L2247">
        <v>49001</v>
      </c>
      <c r="N2247">
        <v>25501</v>
      </c>
      <c r="P2247">
        <v>2287</v>
      </c>
      <c r="R2247">
        <v>27788</v>
      </c>
      <c r="T2247">
        <v>1508632</v>
      </c>
      <c r="V2247">
        <v>3531035</v>
      </c>
      <c r="X2247">
        <v>3201784</v>
      </c>
      <c r="Z2247">
        <v>329251</v>
      </c>
    </row>
    <row r="2248" spans="2:26" hidden="1" x14ac:dyDescent="0.35">
      <c r="B2248" t="s">
        <v>86</v>
      </c>
      <c r="C2248" t="s">
        <v>87</v>
      </c>
      <c r="D2248" s="1">
        <v>44531</v>
      </c>
      <c r="E2248" t="s">
        <v>34</v>
      </c>
      <c r="F2248" t="s">
        <v>35</v>
      </c>
      <c r="G2248" t="s">
        <v>32</v>
      </c>
      <c r="H2248">
        <v>44940</v>
      </c>
      <c r="J2248">
        <v>0</v>
      </c>
      <c r="L2248">
        <v>44940</v>
      </c>
      <c r="N2248">
        <v>27756</v>
      </c>
      <c r="P2248">
        <v>3303</v>
      </c>
      <c r="R2248">
        <v>31059</v>
      </c>
      <c r="T2248">
        <v>1512084</v>
      </c>
      <c r="V2248">
        <v>3555289</v>
      </c>
      <c r="X2248">
        <v>3224583</v>
      </c>
      <c r="Z2248">
        <v>330706</v>
      </c>
    </row>
    <row r="2249" spans="2:26" hidden="1" x14ac:dyDescent="0.35">
      <c r="B2249" t="s">
        <v>86</v>
      </c>
      <c r="C2249" t="s">
        <v>87</v>
      </c>
      <c r="D2249" s="1">
        <v>44531</v>
      </c>
      <c r="E2249" t="s">
        <v>34</v>
      </c>
      <c r="F2249" t="s">
        <v>33</v>
      </c>
      <c r="G2249" t="s">
        <v>34</v>
      </c>
      <c r="H2249">
        <v>44940</v>
      </c>
      <c r="J2249">
        <v>0</v>
      </c>
      <c r="L2249">
        <v>44940</v>
      </c>
      <c r="N2249">
        <v>27756</v>
      </c>
      <c r="P2249">
        <v>3303</v>
      </c>
      <c r="R2249">
        <v>31059</v>
      </c>
      <c r="T2249">
        <v>1512084</v>
      </c>
      <c r="V2249">
        <v>3555289</v>
      </c>
      <c r="X2249">
        <v>3224583</v>
      </c>
      <c r="Z2249">
        <v>330706</v>
      </c>
    </row>
    <row r="2250" spans="2:26" hidden="1" x14ac:dyDescent="0.35">
      <c r="B2250" t="s">
        <v>86</v>
      </c>
      <c r="C2250" t="s">
        <v>87</v>
      </c>
      <c r="D2250" s="1">
        <v>44562</v>
      </c>
      <c r="E2250" t="s">
        <v>34</v>
      </c>
      <c r="F2250" t="s">
        <v>35</v>
      </c>
      <c r="G2250" t="s">
        <v>32</v>
      </c>
      <c r="H2250">
        <v>48710</v>
      </c>
      <c r="J2250">
        <v>0</v>
      </c>
      <c r="L2250">
        <v>48710</v>
      </c>
      <c r="N2250">
        <v>27948</v>
      </c>
      <c r="P2250">
        <v>2703</v>
      </c>
      <c r="R2250">
        <v>30651</v>
      </c>
      <c r="T2250">
        <v>1516780</v>
      </c>
      <c r="V2250">
        <v>3577276</v>
      </c>
      <c r="X2250">
        <v>3244603</v>
      </c>
      <c r="Z2250">
        <v>332673</v>
      </c>
    </row>
    <row r="2251" spans="2:26" hidden="1" x14ac:dyDescent="0.35">
      <c r="B2251" t="s">
        <v>86</v>
      </c>
      <c r="C2251" t="s">
        <v>87</v>
      </c>
      <c r="D2251" s="1">
        <v>44562</v>
      </c>
      <c r="E2251" t="s">
        <v>34</v>
      </c>
      <c r="F2251" t="s">
        <v>33</v>
      </c>
      <c r="G2251" t="s">
        <v>34</v>
      </c>
      <c r="H2251">
        <v>48710</v>
      </c>
      <c r="J2251">
        <v>0</v>
      </c>
      <c r="L2251">
        <v>48710</v>
      </c>
      <c r="N2251">
        <v>27948</v>
      </c>
      <c r="P2251">
        <v>2703</v>
      </c>
      <c r="R2251">
        <v>30651</v>
      </c>
      <c r="T2251">
        <v>1516780</v>
      </c>
      <c r="V2251">
        <v>3577276</v>
      </c>
      <c r="X2251">
        <v>3244603</v>
      </c>
      <c r="Z2251">
        <v>332673</v>
      </c>
    </row>
    <row r="2252" spans="2:26" hidden="1" x14ac:dyDescent="0.35">
      <c r="B2252" t="s">
        <v>86</v>
      </c>
      <c r="C2252" t="s">
        <v>87</v>
      </c>
      <c r="D2252" s="1">
        <v>44593</v>
      </c>
      <c r="E2252" t="s">
        <v>34</v>
      </c>
      <c r="F2252" t="s">
        <v>35</v>
      </c>
      <c r="G2252" t="s">
        <v>32</v>
      </c>
      <c r="H2252">
        <v>39238</v>
      </c>
      <c r="J2252">
        <v>0</v>
      </c>
      <c r="L2252">
        <v>39238</v>
      </c>
      <c r="N2252">
        <v>26534</v>
      </c>
      <c r="P2252">
        <v>1936</v>
      </c>
      <c r="R2252">
        <v>28470</v>
      </c>
      <c r="T2252">
        <v>1520273</v>
      </c>
      <c r="V2252">
        <v>3586291</v>
      </c>
      <c r="X2252">
        <v>3251696</v>
      </c>
      <c r="Z2252">
        <v>334595</v>
      </c>
    </row>
    <row r="2253" spans="2:26" hidden="1" x14ac:dyDescent="0.35">
      <c r="B2253" t="s">
        <v>86</v>
      </c>
      <c r="C2253" t="s">
        <v>87</v>
      </c>
      <c r="D2253" s="1">
        <v>44593</v>
      </c>
      <c r="E2253" t="s">
        <v>34</v>
      </c>
      <c r="F2253" t="s">
        <v>33</v>
      </c>
      <c r="G2253" t="s">
        <v>34</v>
      </c>
      <c r="H2253">
        <v>39238</v>
      </c>
      <c r="J2253">
        <v>0</v>
      </c>
      <c r="L2253">
        <v>39238</v>
      </c>
      <c r="N2253">
        <v>26534</v>
      </c>
      <c r="P2253">
        <v>1936</v>
      </c>
      <c r="R2253">
        <v>28470</v>
      </c>
      <c r="T2253">
        <v>1520273</v>
      </c>
      <c r="V2253">
        <v>3586291</v>
      </c>
      <c r="X2253">
        <v>3251696</v>
      </c>
      <c r="Z2253">
        <v>334595</v>
      </c>
    </row>
    <row r="2254" spans="2:26" hidden="1" x14ac:dyDescent="0.35">
      <c r="B2254" t="s">
        <v>86</v>
      </c>
      <c r="C2254" t="s">
        <v>87</v>
      </c>
      <c r="D2254" s="1">
        <v>44621</v>
      </c>
      <c r="E2254" t="s">
        <v>34</v>
      </c>
      <c r="F2254" t="s">
        <v>35</v>
      </c>
      <c r="G2254" t="s">
        <v>32</v>
      </c>
      <c r="H2254">
        <v>47767</v>
      </c>
      <c r="J2254">
        <v>0</v>
      </c>
      <c r="L2254">
        <v>47767</v>
      </c>
      <c r="N2254">
        <v>25093</v>
      </c>
      <c r="P2254">
        <v>2151</v>
      </c>
      <c r="R2254">
        <v>27244</v>
      </c>
      <c r="T2254">
        <v>1524706</v>
      </c>
      <c r="V2254">
        <v>3602642</v>
      </c>
      <c r="X2254">
        <v>3266530</v>
      </c>
      <c r="Z2254">
        <v>336112</v>
      </c>
    </row>
    <row r="2255" spans="2:26" hidden="1" x14ac:dyDescent="0.35">
      <c r="B2255" t="s">
        <v>86</v>
      </c>
      <c r="C2255" t="s">
        <v>87</v>
      </c>
      <c r="D2255" s="1">
        <v>44621</v>
      </c>
      <c r="E2255" t="s">
        <v>34</v>
      </c>
      <c r="F2255" t="s">
        <v>33</v>
      </c>
      <c r="G2255" t="s">
        <v>34</v>
      </c>
      <c r="H2255">
        <v>47767</v>
      </c>
      <c r="J2255">
        <v>0</v>
      </c>
      <c r="L2255">
        <v>47767</v>
      </c>
      <c r="N2255">
        <v>25093</v>
      </c>
      <c r="P2255">
        <v>2151</v>
      </c>
      <c r="R2255">
        <v>27244</v>
      </c>
      <c r="T2255">
        <v>1524706</v>
      </c>
      <c r="V2255">
        <v>3602642</v>
      </c>
      <c r="X2255">
        <v>3266530</v>
      </c>
      <c r="Z2255">
        <v>336112</v>
      </c>
    </row>
    <row r="2256" spans="2:26" hidden="1" x14ac:dyDescent="0.35">
      <c r="B2256" t="s">
        <v>86</v>
      </c>
      <c r="C2256" t="s">
        <v>87</v>
      </c>
      <c r="D2256" s="1">
        <v>44652</v>
      </c>
      <c r="E2256" t="s">
        <v>34</v>
      </c>
      <c r="F2256" t="s">
        <v>35</v>
      </c>
      <c r="G2256" t="s">
        <v>32</v>
      </c>
      <c r="H2256">
        <v>43222</v>
      </c>
      <c r="J2256">
        <v>0</v>
      </c>
      <c r="L2256">
        <v>43222</v>
      </c>
      <c r="N2256">
        <v>21668</v>
      </c>
      <c r="P2256">
        <v>1577</v>
      </c>
      <c r="R2256">
        <v>23245</v>
      </c>
      <c r="T2256">
        <v>1528547</v>
      </c>
      <c r="V2256">
        <v>3617664</v>
      </c>
      <c r="X2256">
        <v>3280469</v>
      </c>
      <c r="Z2256">
        <v>337195</v>
      </c>
    </row>
    <row r="2257" spans="2:26" hidden="1" x14ac:dyDescent="0.35">
      <c r="B2257" t="s">
        <v>86</v>
      </c>
      <c r="C2257" t="s">
        <v>87</v>
      </c>
      <c r="D2257" s="1">
        <v>44652</v>
      </c>
      <c r="E2257" t="s">
        <v>34</v>
      </c>
      <c r="F2257" t="s">
        <v>33</v>
      </c>
      <c r="G2257" t="s">
        <v>34</v>
      </c>
      <c r="H2257">
        <v>43222</v>
      </c>
      <c r="J2257">
        <v>0</v>
      </c>
      <c r="L2257">
        <v>43222</v>
      </c>
      <c r="N2257">
        <v>21668</v>
      </c>
      <c r="P2257">
        <v>1577</v>
      </c>
      <c r="R2257">
        <v>23245</v>
      </c>
      <c r="T2257">
        <v>1528547</v>
      </c>
      <c r="V2257">
        <v>3617664</v>
      </c>
      <c r="X2257">
        <v>3280469</v>
      </c>
      <c r="Z2257">
        <v>337195</v>
      </c>
    </row>
    <row r="2258" spans="2:26" hidden="1" x14ac:dyDescent="0.35">
      <c r="B2258" t="s">
        <v>86</v>
      </c>
      <c r="C2258" t="s">
        <v>87</v>
      </c>
      <c r="D2258" s="1">
        <v>44682</v>
      </c>
      <c r="E2258" t="s">
        <v>34</v>
      </c>
      <c r="F2258" t="s">
        <v>35</v>
      </c>
      <c r="G2258" t="s">
        <v>32</v>
      </c>
      <c r="H2258">
        <v>44133</v>
      </c>
      <c r="J2258">
        <v>0</v>
      </c>
      <c r="L2258">
        <v>44133</v>
      </c>
      <c r="N2258">
        <v>21391</v>
      </c>
      <c r="P2258">
        <v>1633</v>
      </c>
      <c r="R2258">
        <v>23024</v>
      </c>
      <c r="T2258">
        <v>1531857</v>
      </c>
      <c r="V2258">
        <v>3634453</v>
      </c>
      <c r="X2258">
        <v>3296138</v>
      </c>
      <c r="Z2258">
        <v>338315</v>
      </c>
    </row>
    <row r="2259" spans="2:26" hidden="1" x14ac:dyDescent="0.35">
      <c r="B2259" t="s">
        <v>86</v>
      </c>
      <c r="C2259" t="s">
        <v>87</v>
      </c>
      <c r="D2259" s="1">
        <v>44682</v>
      </c>
      <c r="E2259" t="s">
        <v>34</v>
      </c>
      <c r="F2259" t="s">
        <v>33</v>
      </c>
      <c r="G2259" t="s">
        <v>34</v>
      </c>
      <c r="H2259">
        <v>44133</v>
      </c>
      <c r="J2259">
        <v>0</v>
      </c>
      <c r="L2259">
        <v>44133</v>
      </c>
      <c r="N2259">
        <v>21391</v>
      </c>
      <c r="P2259">
        <v>1633</v>
      </c>
      <c r="R2259">
        <v>23024</v>
      </c>
      <c r="T2259">
        <v>1531857</v>
      </c>
      <c r="V2259">
        <v>3634453</v>
      </c>
      <c r="X2259">
        <v>3296138</v>
      </c>
      <c r="Z2259">
        <v>338315</v>
      </c>
    </row>
    <row r="2260" spans="2:26" hidden="1" x14ac:dyDescent="0.35">
      <c r="B2260" t="s">
        <v>86</v>
      </c>
      <c r="C2260" t="s">
        <v>87</v>
      </c>
      <c r="D2260" s="1">
        <v>44713</v>
      </c>
      <c r="E2260" t="s">
        <v>34</v>
      </c>
      <c r="F2260" t="s">
        <v>35</v>
      </c>
      <c r="G2260" t="s">
        <v>32</v>
      </c>
      <c r="H2260">
        <v>47843</v>
      </c>
      <c r="J2260">
        <v>0</v>
      </c>
      <c r="L2260">
        <v>47843</v>
      </c>
      <c r="N2260">
        <v>23062</v>
      </c>
      <c r="P2260">
        <v>1746</v>
      </c>
      <c r="R2260">
        <v>24808</v>
      </c>
      <c r="T2260">
        <v>1536340</v>
      </c>
      <c r="V2260">
        <v>3652784</v>
      </c>
      <c r="X2260">
        <v>3313334</v>
      </c>
      <c r="Z2260">
        <v>339450</v>
      </c>
    </row>
    <row r="2261" spans="2:26" hidden="1" x14ac:dyDescent="0.35">
      <c r="B2261" t="s">
        <v>86</v>
      </c>
      <c r="C2261" t="s">
        <v>87</v>
      </c>
      <c r="D2261" s="1">
        <v>44713</v>
      </c>
      <c r="E2261" t="s">
        <v>34</v>
      </c>
      <c r="F2261" t="s">
        <v>33</v>
      </c>
      <c r="G2261" t="s">
        <v>34</v>
      </c>
      <c r="H2261">
        <v>47843</v>
      </c>
      <c r="J2261">
        <v>0</v>
      </c>
      <c r="L2261">
        <v>47843</v>
      </c>
      <c r="N2261">
        <v>23062</v>
      </c>
      <c r="P2261">
        <v>1746</v>
      </c>
      <c r="R2261">
        <v>24808</v>
      </c>
      <c r="T2261">
        <v>1536340</v>
      </c>
      <c r="V2261">
        <v>3652784</v>
      </c>
      <c r="X2261">
        <v>3313334</v>
      </c>
      <c r="Z2261">
        <v>339450</v>
      </c>
    </row>
    <row r="2262" spans="2:26" hidden="1" x14ac:dyDescent="0.35">
      <c r="B2262" t="s">
        <v>86</v>
      </c>
      <c r="C2262" t="s">
        <v>87</v>
      </c>
      <c r="D2262" s="1">
        <v>44743</v>
      </c>
      <c r="E2262" t="s">
        <v>34</v>
      </c>
      <c r="F2262" t="s">
        <v>35</v>
      </c>
      <c r="G2262" t="s">
        <v>32</v>
      </c>
      <c r="H2262">
        <v>55308</v>
      </c>
      <c r="J2262">
        <v>0</v>
      </c>
      <c r="L2262">
        <v>55308</v>
      </c>
      <c r="N2262">
        <v>24248</v>
      </c>
      <c r="P2262">
        <v>2051</v>
      </c>
      <c r="R2262">
        <v>26299</v>
      </c>
      <c r="T2262">
        <v>1543590</v>
      </c>
      <c r="V2262">
        <v>3675203</v>
      </c>
      <c r="X2262">
        <v>3334260</v>
      </c>
      <c r="Z2262">
        <v>340943</v>
      </c>
    </row>
    <row r="2263" spans="2:26" hidden="1" x14ac:dyDescent="0.35">
      <c r="B2263" t="s">
        <v>86</v>
      </c>
      <c r="C2263" t="s">
        <v>87</v>
      </c>
      <c r="D2263" s="1">
        <v>44743</v>
      </c>
      <c r="E2263" t="s">
        <v>34</v>
      </c>
      <c r="F2263" t="s">
        <v>33</v>
      </c>
      <c r="G2263" t="s">
        <v>34</v>
      </c>
      <c r="H2263">
        <v>55308</v>
      </c>
      <c r="J2263">
        <v>0</v>
      </c>
      <c r="L2263">
        <v>55308</v>
      </c>
      <c r="N2263">
        <v>24248</v>
      </c>
      <c r="P2263">
        <v>2051</v>
      </c>
      <c r="R2263">
        <v>26299</v>
      </c>
      <c r="T2263">
        <v>1543590</v>
      </c>
      <c r="V2263">
        <v>3675203</v>
      </c>
      <c r="X2263">
        <v>3334260</v>
      </c>
      <c r="Z2263">
        <v>340943</v>
      </c>
    </row>
    <row r="2264" spans="2:26" hidden="1" x14ac:dyDescent="0.35">
      <c r="B2264" t="s">
        <v>86</v>
      </c>
      <c r="C2264" t="s">
        <v>87</v>
      </c>
      <c r="D2264" s="1">
        <v>44774</v>
      </c>
      <c r="E2264" t="s">
        <v>34</v>
      </c>
      <c r="F2264" t="s">
        <v>35</v>
      </c>
      <c r="G2264" t="s">
        <v>32</v>
      </c>
      <c r="H2264">
        <v>62224</v>
      </c>
      <c r="J2264">
        <v>0</v>
      </c>
      <c r="L2264">
        <v>62224</v>
      </c>
      <c r="N2264">
        <v>28779</v>
      </c>
      <c r="P2264">
        <v>2659</v>
      </c>
      <c r="R2264">
        <v>31438</v>
      </c>
      <c r="T2264">
        <v>1550339</v>
      </c>
      <c r="V2264">
        <v>3703488</v>
      </c>
      <c r="X2264">
        <v>3368621</v>
      </c>
      <c r="Z2264">
        <v>334867</v>
      </c>
    </row>
    <row r="2265" spans="2:26" hidden="1" x14ac:dyDescent="0.35">
      <c r="B2265" t="s">
        <v>86</v>
      </c>
      <c r="C2265" t="s">
        <v>87</v>
      </c>
      <c r="D2265" s="1">
        <v>44774</v>
      </c>
      <c r="E2265" t="s">
        <v>34</v>
      </c>
      <c r="F2265" t="s">
        <v>33</v>
      </c>
      <c r="G2265" t="s">
        <v>34</v>
      </c>
      <c r="H2265">
        <v>62224</v>
      </c>
      <c r="J2265">
        <v>0</v>
      </c>
      <c r="L2265">
        <v>62224</v>
      </c>
      <c r="N2265">
        <v>28779</v>
      </c>
      <c r="P2265">
        <v>2659</v>
      </c>
      <c r="R2265">
        <v>31438</v>
      </c>
      <c r="T2265">
        <v>1550339</v>
      </c>
      <c r="V2265">
        <v>3703488</v>
      </c>
      <c r="X2265">
        <v>3368621</v>
      </c>
      <c r="Z2265">
        <v>334867</v>
      </c>
    </row>
    <row r="2266" spans="2:26" hidden="1" x14ac:dyDescent="0.35">
      <c r="B2266" t="s">
        <v>86</v>
      </c>
      <c r="C2266" t="s">
        <v>87</v>
      </c>
      <c r="D2266" s="1">
        <v>44805</v>
      </c>
      <c r="E2266" t="s">
        <v>34</v>
      </c>
      <c r="F2266" t="s">
        <v>35</v>
      </c>
      <c r="G2266" t="s">
        <v>32</v>
      </c>
      <c r="H2266">
        <v>55016</v>
      </c>
      <c r="J2266">
        <v>0</v>
      </c>
      <c r="L2266">
        <v>55016</v>
      </c>
      <c r="N2266">
        <v>26288</v>
      </c>
      <c r="P2266">
        <v>2232</v>
      </c>
      <c r="R2266">
        <v>28520</v>
      </c>
      <c r="T2266">
        <v>1554639</v>
      </c>
      <c r="V2266">
        <v>3722306</v>
      </c>
      <c r="X2266">
        <v>3386032</v>
      </c>
      <c r="Z2266">
        <v>336274</v>
      </c>
    </row>
    <row r="2267" spans="2:26" hidden="1" x14ac:dyDescent="0.35">
      <c r="B2267" t="s">
        <v>86</v>
      </c>
      <c r="C2267" t="s">
        <v>87</v>
      </c>
      <c r="D2267" s="1">
        <v>44805</v>
      </c>
      <c r="E2267" t="s">
        <v>34</v>
      </c>
      <c r="F2267" t="s">
        <v>33</v>
      </c>
      <c r="G2267" t="s">
        <v>34</v>
      </c>
      <c r="H2267">
        <v>55016</v>
      </c>
      <c r="J2267">
        <v>0</v>
      </c>
      <c r="L2267">
        <v>55016</v>
      </c>
      <c r="N2267">
        <v>26288</v>
      </c>
      <c r="P2267">
        <v>2232</v>
      </c>
      <c r="R2267">
        <v>28520</v>
      </c>
      <c r="T2267">
        <v>1554639</v>
      </c>
      <c r="V2267">
        <v>3722306</v>
      </c>
      <c r="X2267">
        <v>3386032</v>
      </c>
      <c r="Z2267">
        <v>336274</v>
      </c>
    </row>
    <row r="2268" spans="2:26" hidden="1" x14ac:dyDescent="0.35">
      <c r="B2268" t="s">
        <v>86</v>
      </c>
      <c r="C2268" t="s">
        <v>87</v>
      </c>
      <c r="D2268" s="1">
        <v>44835</v>
      </c>
      <c r="E2268" t="s">
        <v>34</v>
      </c>
      <c r="F2268" t="s">
        <v>35</v>
      </c>
      <c r="G2268" t="s">
        <v>32</v>
      </c>
      <c r="H2268">
        <v>55216</v>
      </c>
      <c r="J2268">
        <v>0</v>
      </c>
      <c r="L2268">
        <v>55216</v>
      </c>
      <c r="N2268">
        <v>25923</v>
      </c>
      <c r="P2268">
        <v>2277</v>
      </c>
      <c r="R2268">
        <v>28200</v>
      </c>
      <c r="T2268">
        <v>1556728</v>
      </c>
      <c r="V2268">
        <v>3735580</v>
      </c>
      <c r="X2268">
        <v>3398265</v>
      </c>
      <c r="Z2268">
        <v>337315</v>
      </c>
    </row>
    <row r="2269" spans="2:26" hidden="1" x14ac:dyDescent="0.35">
      <c r="B2269" t="s">
        <v>86</v>
      </c>
      <c r="C2269" t="s">
        <v>87</v>
      </c>
      <c r="D2269" s="1">
        <v>44835</v>
      </c>
      <c r="E2269" t="s">
        <v>34</v>
      </c>
      <c r="F2269" t="s">
        <v>33</v>
      </c>
      <c r="G2269" t="s">
        <v>34</v>
      </c>
      <c r="H2269">
        <v>55216</v>
      </c>
      <c r="J2269">
        <v>0</v>
      </c>
      <c r="L2269">
        <v>55216</v>
      </c>
      <c r="N2269">
        <v>25923</v>
      </c>
      <c r="P2269">
        <v>2277</v>
      </c>
      <c r="R2269">
        <v>28200</v>
      </c>
      <c r="T2269">
        <v>1556728</v>
      </c>
      <c r="V2269">
        <v>3735580</v>
      </c>
      <c r="X2269">
        <v>3398265</v>
      </c>
      <c r="Z2269">
        <v>337315</v>
      </c>
    </row>
    <row r="2270" spans="2:26" hidden="1" x14ac:dyDescent="0.35">
      <c r="B2270" t="s">
        <v>86</v>
      </c>
      <c r="C2270" t="s">
        <v>87</v>
      </c>
      <c r="D2270" s="1">
        <v>44866</v>
      </c>
      <c r="E2270" t="s">
        <v>34</v>
      </c>
      <c r="F2270" t="s">
        <v>35</v>
      </c>
      <c r="G2270" t="s">
        <v>32</v>
      </c>
      <c r="H2270">
        <v>44701</v>
      </c>
      <c r="J2270">
        <v>0</v>
      </c>
      <c r="L2270">
        <v>44701</v>
      </c>
      <c r="N2270">
        <v>23876</v>
      </c>
      <c r="P2270">
        <v>2856</v>
      </c>
      <c r="R2270">
        <v>26732</v>
      </c>
      <c r="T2270">
        <v>1561192</v>
      </c>
      <c r="V2270">
        <v>3759229</v>
      </c>
      <c r="X2270">
        <v>3419471</v>
      </c>
      <c r="Z2270">
        <v>339758</v>
      </c>
    </row>
    <row r="2271" spans="2:26" hidden="1" x14ac:dyDescent="0.35">
      <c r="B2271" t="s">
        <v>86</v>
      </c>
      <c r="C2271" t="s">
        <v>87</v>
      </c>
      <c r="D2271" s="1">
        <v>44866</v>
      </c>
      <c r="E2271" t="s">
        <v>34</v>
      </c>
      <c r="F2271" t="s">
        <v>33</v>
      </c>
      <c r="G2271" t="s">
        <v>34</v>
      </c>
      <c r="H2271">
        <v>44701</v>
      </c>
      <c r="J2271">
        <v>0</v>
      </c>
      <c r="L2271">
        <v>44701</v>
      </c>
      <c r="N2271">
        <v>23876</v>
      </c>
      <c r="P2271">
        <v>2856</v>
      </c>
      <c r="R2271">
        <v>26732</v>
      </c>
      <c r="T2271">
        <v>1561192</v>
      </c>
      <c r="V2271">
        <v>3759229</v>
      </c>
      <c r="X2271">
        <v>3419471</v>
      </c>
      <c r="Z2271">
        <v>339758</v>
      </c>
    </row>
    <row r="2272" spans="2:26" hidden="1" x14ac:dyDescent="0.35">
      <c r="B2272" t="s">
        <v>86</v>
      </c>
      <c r="C2272" t="s">
        <v>87</v>
      </c>
      <c r="D2272" s="1">
        <v>44896</v>
      </c>
      <c r="E2272" t="s">
        <v>34</v>
      </c>
      <c r="F2272" t="s">
        <v>35</v>
      </c>
      <c r="G2272" t="s">
        <v>32</v>
      </c>
      <c r="H2272">
        <v>43360</v>
      </c>
      <c r="J2272">
        <v>0</v>
      </c>
      <c r="L2272">
        <v>43360</v>
      </c>
      <c r="N2272">
        <v>26259</v>
      </c>
      <c r="P2272">
        <v>3515</v>
      </c>
      <c r="R2272">
        <v>29774</v>
      </c>
      <c r="T2272">
        <v>1566918</v>
      </c>
      <c r="V2272">
        <v>3788584</v>
      </c>
      <c r="X2272">
        <v>3446137</v>
      </c>
      <c r="Z2272">
        <v>342447</v>
      </c>
    </row>
    <row r="2273" spans="2:26" hidden="1" x14ac:dyDescent="0.35">
      <c r="B2273" t="s">
        <v>86</v>
      </c>
      <c r="C2273" t="s">
        <v>87</v>
      </c>
      <c r="D2273" s="1">
        <v>44896</v>
      </c>
      <c r="E2273" t="s">
        <v>34</v>
      </c>
      <c r="F2273" t="s">
        <v>33</v>
      </c>
      <c r="G2273" t="s">
        <v>34</v>
      </c>
      <c r="H2273">
        <v>43360</v>
      </c>
      <c r="J2273">
        <v>0</v>
      </c>
      <c r="L2273">
        <v>43360</v>
      </c>
      <c r="N2273">
        <v>26259</v>
      </c>
      <c r="P2273">
        <v>3515</v>
      </c>
      <c r="R2273">
        <v>29774</v>
      </c>
      <c r="T2273">
        <v>1566918</v>
      </c>
      <c r="V2273">
        <v>3788584</v>
      </c>
      <c r="X2273">
        <v>3446137</v>
      </c>
      <c r="Z2273">
        <v>342447</v>
      </c>
    </row>
    <row r="2274" spans="2:26" hidden="1" x14ac:dyDescent="0.35">
      <c r="B2274" t="s">
        <v>86</v>
      </c>
      <c r="C2274" t="s">
        <v>87</v>
      </c>
      <c r="D2274" s="1">
        <v>44927</v>
      </c>
      <c r="E2274" t="s">
        <v>34</v>
      </c>
      <c r="F2274" t="s">
        <v>35</v>
      </c>
      <c r="G2274" t="s">
        <v>32</v>
      </c>
      <c r="H2274">
        <v>49534</v>
      </c>
      <c r="J2274">
        <v>0</v>
      </c>
      <c r="L2274">
        <v>49534</v>
      </c>
      <c r="N2274">
        <v>26885</v>
      </c>
      <c r="P2274">
        <v>2855</v>
      </c>
      <c r="R2274">
        <v>29740</v>
      </c>
      <c r="T2274">
        <v>1568138</v>
      </c>
      <c r="V2274">
        <v>3800055</v>
      </c>
      <c r="X2274">
        <v>3456508</v>
      </c>
      <c r="Z2274">
        <v>343547</v>
      </c>
    </row>
    <row r="2275" spans="2:26" hidden="1" x14ac:dyDescent="0.35">
      <c r="B2275" t="s">
        <v>86</v>
      </c>
      <c r="C2275" t="s">
        <v>87</v>
      </c>
      <c r="D2275" s="1">
        <v>44927</v>
      </c>
      <c r="E2275" t="s">
        <v>34</v>
      </c>
      <c r="F2275" t="s">
        <v>33</v>
      </c>
      <c r="G2275" t="s">
        <v>34</v>
      </c>
      <c r="H2275">
        <v>49534</v>
      </c>
      <c r="J2275">
        <v>0</v>
      </c>
      <c r="L2275">
        <v>49534</v>
      </c>
      <c r="N2275">
        <v>26885</v>
      </c>
      <c r="P2275">
        <v>2855</v>
      </c>
      <c r="R2275">
        <v>29740</v>
      </c>
      <c r="T2275">
        <v>1571285</v>
      </c>
      <c r="V2275">
        <v>3808385</v>
      </c>
      <c r="X2275">
        <v>3463814</v>
      </c>
      <c r="Z2275">
        <v>344571</v>
      </c>
    </row>
    <row r="2276" spans="2:26" hidden="1" x14ac:dyDescent="0.35">
      <c r="B2276" t="s">
        <v>86</v>
      </c>
      <c r="C2276" t="s">
        <v>87</v>
      </c>
      <c r="D2276" s="1">
        <v>44958</v>
      </c>
      <c r="E2276" t="s">
        <v>34</v>
      </c>
      <c r="F2276" t="s">
        <v>35</v>
      </c>
      <c r="G2276" t="s">
        <v>32</v>
      </c>
      <c r="H2276">
        <v>39750</v>
      </c>
      <c r="J2276">
        <v>0</v>
      </c>
      <c r="L2276">
        <v>39750</v>
      </c>
      <c r="N2276">
        <v>25056</v>
      </c>
      <c r="P2276">
        <v>2369</v>
      </c>
      <c r="R2276">
        <v>27425</v>
      </c>
      <c r="T2276">
        <v>1571953</v>
      </c>
      <c r="V2276">
        <v>3810186</v>
      </c>
      <c r="X2276">
        <v>3464879</v>
      </c>
      <c r="Z2276">
        <v>345307</v>
      </c>
    </row>
    <row r="2277" spans="2:26" hidden="1" x14ac:dyDescent="0.35">
      <c r="B2277" t="s">
        <v>86</v>
      </c>
      <c r="C2277" t="s">
        <v>87</v>
      </c>
      <c r="D2277" s="1">
        <v>44958</v>
      </c>
      <c r="E2277" t="s">
        <v>34</v>
      </c>
      <c r="F2277" t="s">
        <v>33</v>
      </c>
      <c r="G2277" t="s">
        <v>34</v>
      </c>
      <c r="H2277">
        <v>39750</v>
      </c>
      <c r="J2277">
        <v>0</v>
      </c>
      <c r="L2277">
        <v>39750</v>
      </c>
      <c r="N2277">
        <v>25056</v>
      </c>
      <c r="P2277">
        <v>2369</v>
      </c>
      <c r="R2277">
        <v>27425</v>
      </c>
      <c r="T2277">
        <v>1575398</v>
      </c>
      <c r="V2277">
        <v>3818769</v>
      </c>
      <c r="X2277">
        <v>3472883</v>
      </c>
      <c r="Z2277">
        <v>345886</v>
      </c>
    </row>
    <row r="2278" spans="2:26" hidden="1" x14ac:dyDescent="0.35">
      <c r="B2278" t="s">
        <v>86</v>
      </c>
      <c r="C2278" t="s">
        <v>87</v>
      </c>
      <c r="D2278" s="1">
        <v>44986</v>
      </c>
      <c r="E2278" t="s">
        <v>34</v>
      </c>
      <c r="F2278" t="s">
        <v>35</v>
      </c>
      <c r="G2278" t="s">
        <v>32</v>
      </c>
      <c r="H2278">
        <v>44391</v>
      </c>
      <c r="J2278">
        <v>0</v>
      </c>
      <c r="L2278">
        <v>44391</v>
      </c>
      <c r="N2278">
        <v>24793</v>
      </c>
      <c r="P2278">
        <v>2127</v>
      </c>
      <c r="R2278">
        <v>26920</v>
      </c>
      <c r="T2278">
        <v>1574263</v>
      </c>
      <c r="V2278">
        <v>3817674</v>
      </c>
      <c r="X2278">
        <v>3471258</v>
      </c>
      <c r="Z2278">
        <v>346416</v>
      </c>
    </row>
    <row r="2279" spans="2:26" hidden="1" x14ac:dyDescent="0.35">
      <c r="B2279" t="s">
        <v>86</v>
      </c>
      <c r="C2279" t="s">
        <v>87</v>
      </c>
      <c r="D2279" s="1">
        <v>44986</v>
      </c>
      <c r="E2279" t="s">
        <v>34</v>
      </c>
      <c r="F2279" t="s">
        <v>33</v>
      </c>
      <c r="G2279" t="s">
        <v>34</v>
      </c>
      <c r="H2279">
        <v>44391</v>
      </c>
      <c r="J2279">
        <v>0</v>
      </c>
      <c r="L2279">
        <v>44391</v>
      </c>
      <c r="N2279">
        <v>24793</v>
      </c>
      <c r="P2279">
        <v>2127</v>
      </c>
      <c r="R2279">
        <v>26920</v>
      </c>
      <c r="T2279">
        <v>1577632</v>
      </c>
      <c r="V2279">
        <v>3826461</v>
      </c>
      <c r="X2279">
        <v>3479696</v>
      </c>
      <c r="Z2279">
        <v>346765</v>
      </c>
    </row>
    <row r="2280" spans="2:26" hidden="1" x14ac:dyDescent="0.35">
      <c r="B2280" t="s">
        <v>86</v>
      </c>
      <c r="C2280" t="s">
        <v>87</v>
      </c>
      <c r="D2280" s="1">
        <v>45017</v>
      </c>
      <c r="E2280" t="s">
        <v>34</v>
      </c>
      <c r="F2280" t="s">
        <v>35</v>
      </c>
      <c r="G2280" t="s">
        <v>32</v>
      </c>
      <c r="H2280">
        <v>40189</v>
      </c>
      <c r="J2280">
        <v>0</v>
      </c>
      <c r="L2280">
        <v>40189</v>
      </c>
      <c r="N2280">
        <v>20535</v>
      </c>
      <c r="P2280">
        <v>1768</v>
      </c>
      <c r="R2280">
        <v>22303</v>
      </c>
      <c r="T2280">
        <v>1577019</v>
      </c>
      <c r="V2280">
        <v>3831026</v>
      </c>
      <c r="X2280">
        <v>3484085</v>
      </c>
      <c r="Z2280">
        <v>346941</v>
      </c>
    </row>
    <row r="2281" spans="2:26" hidden="1" x14ac:dyDescent="0.35">
      <c r="B2281" t="s">
        <v>86</v>
      </c>
      <c r="C2281" t="s">
        <v>87</v>
      </c>
      <c r="D2281" s="1">
        <v>45017</v>
      </c>
      <c r="E2281" t="s">
        <v>34</v>
      </c>
      <c r="F2281" t="s">
        <v>33</v>
      </c>
      <c r="G2281" t="s">
        <v>34</v>
      </c>
      <c r="H2281">
        <v>40189</v>
      </c>
      <c r="J2281">
        <v>0</v>
      </c>
      <c r="L2281">
        <v>40189</v>
      </c>
      <c r="N2281">
        <v>20535</v>
      </c>
      <c r="P2281">
        <v>1768</v>
      </c>
      <c r="R2281">
        <v>22303</v>
      </c>
      <c r="T2281">
        <v>1580955</v>
      </c>
      <c r="V2281">
        <v>3839112</v>
      </c>
      <c r="X2281">
        <v>3492850</v>
      </c>
      <c r="Z2281">
        <v>346262</v>
      </c>
    </row>
    <row r="2282" spans="2:26" hidden="1" x14ac:dyDescent="0.35">
      <c r="B2282" t="s">
        <v>86</v>
      </c>
      <c r="C2282" t="s">
        <v>87</v>
      </c>
      <c r="D2282" s="1">
        <v>45047</v>
      </c>
      <c r="E2282" t="s">
        <v>34</v>
      </c>
      <c r="F2282" t="s">
        <v>35</v>
      </c>
      <c r="G2282" t="s">
        <v>32</v>
      </c>
      <c r="H2282">
        <v>47130</v>
      </c>
      <c r="J2282">
        <v>0</v>
      </c>
      <c r="L2282">
        <v>47130</v>
      </c>
      <c r="N2282">
        <v>21411</v>
      </c>
      <c r="P2282">
        <v>2003</v>
      </c>
      <c r="R2282">
        <v>23414</v>
      </c>
      <c r="T2282">
        <v>1580563</v>
      </c>
      <c r="V2282">
        <v>3843425</v>
      </c>
      <c r="X2282">
        <v>3496905</v>
      </c>
      <c r="Z2282">
        <v>346520</v>
      </c>
    </row>
    <row r="2283" spans="2:26" hidden="1" x14ac:dyDescent="0.35">
      <c r="B2283" t="s">
        <v>86</v>
      </c>
      <c r="C2283" t="s">
        <v>87</v>
      </c>
      <c r="D2283" s="1">
        <v>45047</v>
      </c>
      <c r="E2283" t="s">
        <v>34</v>
      </c>
      <c r="F2283" t="s">
        <v>33</v>
      </c>
      <c r="G2283" t="s">
        <v>34</v>
      </c>
      <c r="H2283">
        <v>47130</v>
      </c>
      <c r="J2283">
        <v>0</v>
      </c>
      <c r="L2283">
        <v>47130</v>
      </c>
      <c r="N2283">
        <v>21411</v>
      </c>
      <c r="P2283">
        <v>2003</v>
      </c>
      <c r="R2283">
        <v>23414</v>
      </c>
      <c r="T2283">
        <v>1584559</v>
      </c>
      <c r="V2283">
        <v>3851907</v>
      </c>
      <c r="X2283">
        <v>3505416</v>
      </c>
      <c r="Z2283">
        <v>346491</v>
      </c>
    </row>
    <row r="2284" spans="2:26" hidden="1" x14ac:dyDescent="0.35">
      <c r="B2284" t="s">
        <v>86</v>
      </c>
      <c r="C2284" t="s">
        <v>87</v>
      </c>
      <c r="D2284" s="1">
        <v>45078</v>
      </c>
      <c r="E2284" t="s">
        <v>34</v>
      </c>
      <c r="F2284" t="s">
        <v>35</v>
      </c>
      <c r="G2284" t="s">
        <v>32</v>
      </c>
      <c r="H2284">
        <v>51101</v>
      </c>
      <c r="J2284">
        <v>0</v>
      </c>
      <c r="L2284">
        <v>51101</v>
      </c>
      <c r="N2284">
        <v>21520</v>
      </c>
      <c r="P2284">
        <v>1967</v>
      </c>
      <c r="R2284">
        <v>23487</v>
      </c>
      <c r="T2284">
        <v>1584660</v>
      </c>
      <c r="V2284">
        <v>3857818</v>
      </c>
      <c r="X2284">
        <v>3510969</v>
      </c>
      <c r="Z2284">
        <v>346849</v>
      </c>
    </row>
    <row r="2285" spans="2:26" hidden="1" x14ac:dyDescent="0.35">
      <c r="B2285" t="s">
        <v>86</v>
      </c>
      <c r="C2285" t="s">
        <v>87</v>
      </c>
      <c r="D2285" s="1">
        <v>45078</v>
      </c>
      <c r="E2285" t="s">
        <v>34</v>
      </c>
      <c r="F2285" t="s">
        <v>33</v>
      </c>
      <c r="G2285" t="s">
        <v>34</v>
      </c>
      <c r="H2285">
        <v>51101</v>
      </c>
      <c r="J2285">
        <v>0</v>
      </c>
      <c r="L2285">
        <v>51101</v>
      </c>
      <c r="N2285">
        <v>21520</v>
      </c>
      <c r="P2285">
        <v>1967</v>
      </c>
      <c r="R2285">
        <v>23487</v>
      </c>
      <c r="T2285">
        <v>1588377</v>
      </c>
      <c r="V2285">
        <v>3866234</v>
      </c>
      <c r="X2285">
        <v>3518864</v>
      </c>
      <c r="Z2285">
        <v>347370</v>
      </c>
    </row>
    <row r="2286" spans="2:26" hidden="1" x14ac:dyDescent="0.35">
      <c r="B2286" t="s">
        <v>86</v>
      </c>
      <c r="C2286" t="s">
        <v>87</v>
      </c>
      <c r="D2286" s="1">
        <v>45108</v>
      </c>
      <c r="E2286" t="s">
        <v>34</v>
      </c>
      <c r="F2286" t="s">
        <v>35</v>
      </c>
      <c r="G2286" t="s">
        <v>32</v>
      </c>
      <c r="H2286">
        <v>49147</v>
      </c>
      <c r="J2286">
        <v>0</v>
      </c>
      <c r="L2286">
        <v>49147</v>
      </c>
      <c r="N2286">
        <v>21434</v>
      </c>
      <c r="P2286">
        <v>1994</v>
      </c>
      <c r="R2286">
        <v>23428</v>
      </c>
      <c r="T2286">
        <v>1587203</v>
      </c>
      <c r="V2286">
        <v>3863904</v>
      </c>
      <c r="X2286">
        <v>3512728</v>
      </c>
      <c r="Z2286">
        <v>351176</v>
      </c>
    </row>
    <row r="2287" spans="2:26" hidden="1" x14ac:dyDescent="0.35">
      <c r="B2287" t="s">
        <v>86</v>
      </c>
      <c r="C2287" t="s">
        <v>87</v>
      </c>
      <c r="D2287" s="1">
        <v>45108</v>
      </c>
      <c r="E2287" t="s">
        <v>34</v>
      </c>
      <c r="F2287" t="s">
        <v>33</v>
      </c>
      <c r="G2287" t="s">
        <v>34</v>
      </c>
      <c r="H2287">
        <v>49147</v>
      </c>
      <c r="J2287">
        <v>0</v>
      </c>
      <c r="L2287">
        <v>49147</v>
      </c>
      <c r="N2287">
        <v>21434</v>
      </c>
      <c r="P2287">
        <v>1994</v>
      </c>
      <c r="R2287">
        <v>23428</v>
      </c>
      <c r="T2287">
        <v>1591271</v>
      </c>
      <c r="V2287">
        <v>3872945</v>
      </c>
      <c r="X2287">
        <v>3521298</v>
      </c>
      <c r="Z2287">
        <v>351647</v>
      </c>
    </row>
    <row r="2288" spans="2:26" hidden="1" x14ac:dyDescent="0.35">
      <c r="B2288" t="s">
        <v>86</v>
      </c>
      <c r="C2288" t="s">
        <v>87</v>
      </c>
      <c r="D2288" s="1">
        <v>45139</v>
      </c>
      <c r="E2288" t="s">
        <v>34</v>
      </c>
      <c r="F2288" t="s">
        <v>35</v>
      </c>
      <c r="G2288" t="s">
        <v>32</v>
      </c>
      <c r="H2288">
        <v>57687</v>
      </c>
      <c r="J2288">
        <v>0</v>
      </c>
      <c r="L2288">
        <v>57687</v>
      </c>
      <c r="N2288">
        <v>25189</v>
      </c>
      <c r="P2288">
        <v>2253</v>
      </c>
      <c r="R2288">
        <v>27442</v>
      </c>
      <c r="T2288">
        <v>1579529</v>
      </c>
      <c r="V2288">
        <v>3837155</v>
      </c>
      <c r="X2288">
        <v>3481754</v>
      </c>
      <c r="Z2288">
        <v>355401</v>
      </c>
    </row>
    <row r="2289" spans="2:26" hidden="1" x14ac:dyDescent="0.35">
      <c r="B2289" t="s">
        <v>86</v>
      </c>
      <c r="C2289" t="s">
        <v>87</v>
      </c>
      <c r="D2289" s="1">
        <v>45139</v>
      </c>
      <c r="E2289" t="s">
        <v>34</v>
      </c>
      <c r="F2289" t="s">
        <v>33</v>
      </c>
      <c r="G2289" t="s">
        <v>34</v>
      </c>
      <c r="H2289">
        <v>57687</v>
      </c>
      <c r="J2289">
        <v>0</v>
      </c>
      <c r="L2289">
        <v>57687</v>
      </c>
      <c r="N2289">
        <v>25189</v>
      </c>
      <c r="P2289">
        <v>2253</v>
      </c>
      <c r="R2289">
        <v>27442</v>
      </c>
      <c r="T2289">
        <v>1584024</v>
      </c>
      <c r="V2289">
        <v>3846699</v>
      </c>
      <c r="X2289">
        <v>3490346</v>
      </c>
      <c r="Z2289">
        <v>356353</v>
      </c>
    </row>
    <row r="2290" spans="2:26" hidden="1" x14ac:dyDescent="0.35">
      <c r="B2290" t="s">
        <v>86</v>
      </c>
      <c r="C2290" t="s">
        <v>87</v>
      </c>
      <c r="D2290" s="1">
        <v>45170</v>
      </c>
      <c r="E2290" t="s">
        <v>34</v>
      </c>
      <c r="F2290" t="s">
        <v>35</v>
      </c>
      <c r="G2290" t="s">
        <v>32</v>
      </c>
      <c r="H2290">
        <v>54162</v>
      </c>
      <c r="J2290">
        <v>0</v>
      </c>
      <c r="L2290">
        <v>54162</v>
      </c>
      <c r="N2290">
        <v>26692</v>
      </c>
      <c r="P2290">
        <v>2659</v>
      </c>
      <c r="R2290">
        <v>29351</v>
      </c>
      <c r="T2290">
        <v>1558088</v>
      </c>
      <c r="V2290">
        <v>3781953</v>
      </c>
      <c r="X2290">
        <v>3423421</v>
      </c>
      <c r="Z2290">
        <v>358532</v>
      </c>
    </row>
    <row r="2291" spans="2:26" hidden="1" x14ac:dyDescent="0.35">
      <c r="B2291" t="s">
        <v>86</v>
      </c>
      <c r="C2291" t="s">
        <v>87</v>
      </c>
      <c r="D2291" s="1">
        <v>45170</v>
      </c>
      <c r="E2291" t="s">
        <v>34</v>
      </c>
      <c r="F2291" t="s">
        <v>33</v>
      </c>
      <c r="G2291" t="s">
        <v>34</v>
      </c>
      <c r="H2291">
        <v>54162</v>
      </c>
      <c r="J2291">
        <v>0</v>
      </c>
      <c r="L2291">
        <v>54162</v>
      </c>
      <c r="N2291">
        <v>26692</v>
      </c>
      <c r="P2291">
        <v>2659</v>
      </c>
      <c r="R2291">
        <v>29351</v>
      </c>
      <c r="T2291">
        <v>1585012</v>
      </c>
      <c r="V2291">
        <v>3840472</v>
      </c>
      <c r="X2291">
        <v>3477798</v>
      </c>
      <c r="Z2291">
        <v>362674</v>
      </c>
    </row>
    <row r="2292" spans="2:26" hidden="1" x14ac:dyDescent="0.35">
      <c r="B2292" t="s">
        <v>86</v>
      </c>
      <c r="C2292" t="s">
        <v>87</v>
      </c>
      <c r="D2292" s="1">
        <v>45200</v>
      </c>
      <c r="E2292" t="s">
        <v>34</v>
      </c>
      <c r="F2292" t="s">
        <v>35</v>
      </c>
      <c r="G2292" t="s">
        <v>32</v>
      </c>
      <c r="H2292">
        <v>62187</v>
      </c>
      <c r="J2292">
        <v>0</v>
      </c>
      <c r="L2292">
        <v>62187</v>
      </c>
      <c r="N2292">
        <v>29385</v>
      </c>
      <c r="P2292">
        <v>3048</v>
      </c>
      <c r="R2292">
        <v>32433</v>
      </c>
      <c r="T2292">
        <v>1551098</v>
      </c>
      <c r="V2292">
        <v>3725047</v>
      </c>
      <c r="X2292">
        <v>3371248</v>
      </c>
      <c r="Z2292">
        <v>353799</v>
      </c>
    </row>
    <row r="2293" spans="2:26" hidden="1" x14ac:dyDescent="0.35">
      <c r="B2293" t="s">
        <v>86</v>
      </c>
      <c r="C2293" t="s">
        <v>87</v>
      </c>
      <c r="D2293" s="1">
        <v>45200</v>
      </c>
      <c r="E2293" t="s">
        <v>34</v>
      </c>
      <c r="F2293" t="s">
        <v>33</v>
      </c>
      <c r="G2293" t="s">
        <v>34</v>
      </c>
      <c r="H2293">
        <v>62187</v>
      </c>
      <c r="J2293">
        <v>0</v>
      </c>
      <c r="L2293">
        <v>62187</v>
      </c>
      <c r="N2293">
        <v>29385</v>
      </c>
      <c r="P2293">
        <v>3048</v>
      </c>
      <c r="R2293">
        <v>32433</v>
      </c>
      <c r="T2293">
        <v>1556905</v>
      </c>
      <c r="V2293">
        <v>3738745</v>
      </c>
      <c r="X2293">
        <v>3383694</v>
      </c>
      <c r="Z2293">
        <v>355051</v>
      </c>
    </row>
    <row r="2294" spans="2:26" hidden="1" x14ac:dyDescent="0.35">
      <c r="B2294" t="s">
        <v>86</v>
      </c>
      <c r="C2294" t="s">
        <v>87</v>
      </c>
      <c r="D2294" s="1">
        <v>45231</v>
      </c>
      <c r="E2294" t="s">
        <v>34</v>
      </c>
      <c r="F2294" t="s">
        <v>35</v>
      </c>
      <c r="G2294" t="s">
        <v>32</v>
      </c>
      <c r="H2294">
        <v>59164</v>
      </c>
      <c r="J2294">
        <v>0</v>
      </c>
      <c r="L2294">
        <v>59164</v>
      </c>
      <c r="N2294">
        <v>25844</v>
      </c>
      <c r="P2294">
        <v>2679</v>
      </c>
      <c r="R2294">
        <v>28523</v>
      </c>
      <c r="T2294">
        <v>1541560</v>
      </c>
      <c r="V2294">
        <v>3686440</v>
      </c>
      <c r="X2294">
        <v>3334024</v>
      </c>
      <c r="Z2294">
        <v>352416</v>
      </c>
    </row>
    <row r="2295" spans="2:26" hidden="1" x14ac:dyDescent="0.35">
      <c r="B2295" t="s">
        <v>86</v>
      </c>
      <c r="C2295" t="s">
        <v>87</v>
      </c>
      <c r="D2295" s="1">
        <v>45231</v>
      </c>
      <c r="E2295" t="s">
        <v>34</v>
      </c>
      <c r="F2295" t="s">
        <v>33</v>
      </c>
      <c r="G2295" t="s">
        <v>34</v>
      </c>
      <c r="H2295">
        <v>59164</v>
      </c>
      <c r="J2295">
        <v>0</v>
      </c>
      <c r="L2295">
        <v>59164</v>
      </c>
      <c r="N2295">
        <v>25844</v>
      </c>
      <c r="P2295">
        <v>2679</v>
      </c>
      <c r="R2295">
        <v>28523</v>
      </c>
      <c r="T2295">
        <v>1546768</v>
      </c>
      <c r="V2295">
        <v>3698378</v>
      </c>
      <c r="X2295">
        <v>3344512</v>
      </c>
      <c r="Z2295">
        <v>353866</v>
      </c>
    </row>
    <row r="2296" spans="2:26" hidden="1" x14ac:dyDescent="0.35">
      <c r="B2296" t="s">
        <v>86</v>
      </c>
      <c r="C2296" t="s">
        <v>87</v>
      </c>
      <c r="D2296" s="1">
        <v>45261</v>
      </c>
      <c r="E2296" t="s">
        <v>34</v>
      </c>
      <c r="F2296" t="s">
        <v>35</v>
      </c>
      <c r="G2296" t="s">
        <v>32</v>
      </c>
      <c r="H2296">
        <v>54898</v>
      </c>
      <c r="J2296">
        <v>0</v>
      </c>
      <c r="L2296">
        <v>54898</v>
      </c>
      <c r="N2296">
        <v>26017</v>
      </c>
      <c r="P2296">
        <v>2866</v>
      </c>
      <c r="R2296">
        <v>28883</v>
      </c>
      <c r="T2296">
        <v>1530804</v>
      </c>
      <c r="V2296">
        <v>3645743</v>
      </c>
      <c r="X2296">
        <v>3296014</v>
      </c>
      <c r="Z2296">
        <v>349729</v>
      </c>
    </row>
    <row r="2297" spans="2:26" hidden="1" x14ac:dyDescent="0.35">
      <c r="B2297" t="s">
        <v>86</v>
      </c>
      <c r="C2297" t="s">
        <v>87</v>
      </c>
      <c r="D2297" s="1">
        <v>45261</v>
      </c>
      <c r="E2297" t="s">
        <v>34</v>
      </c>
      <c r="F2297" t="s">
        <v>33</v>
      </c>
      <c r="G2297" t="s">
        <v>34</v>
      </c>
      <c r="H2297">
        <v>54898</v>
      </c>
      <c r="J2297">
        <v>0</v>
      </c>
      <c r="L2297">
        <v>54898</v>
      </c>
      <c r="N2297">
        <v>26017</v>
      </c>
      <c r="P2297">
        <v>2866</v>
      </c>
      <c r="R2297">
        <v>28883</v>
      </c>
      <c r="T2297">
        <v>1539190</v>
      </c>
      <c r="V2297">
        <v>3664724</v>
      </c>
      <c r="X2297">
        <v>3313240</v>
      </c>
      <c r="Z2297">
        <v>351484</v>
      </c>
    </row>
    <row r="2298" spans="2:26" hidden="1" x14ac:dyDescent="0.35">
      <c r="B2298" t="s">
        <v>86</v>
      </c>
      <c r="C2298" t="s">
        <v>87</v>
      </c>
      <c r="D2298" s="1">
        <v>45292</v>
      </c>
      <c r="E2298" t="s">
        <v>34</v>
      </c>
      <c r="F2298" t="s">
        <v>35</v>
      </c>
      <c r="G2298" t="s">
        <v>32</v>
      </c>
      <c r="H2298">
        <v>69334</v>
      </c>
      <c r="J2298">
        <v>0</v>
      </c>
      <c r="L2298">
        <v>69334</v>
      </c>
      <c r="N2298">
        <v>31748</v>
      </c>
      <c r="P2298">
        <v>3240</v>
      </c>
      <c r="R2298">
        <v>34988</v>
      </c>
      <c r="T2298">
        <v>1528500</v>
      </c>
      <c r="V2298">
        <v>3619702</v>
      </c>
      <c r="X2298">
        <v>3273517</v>
      </c>
      <c r="Z2298">
        <v>346185</v>
      </c>
    </row>
    <row r="2299" spans="2:26" hidden="1" x14ac:dyDescent="0.35">
      <c r="B2299" t="s">
        <v>86</v>
      </c>
      <c r="C2299" t="s">
        <v>87</v>
      </c>
      <c r="D2299" s="1">
        <v>45292</v>
      </c>
      <c r="E2299" t="s">
        <v>34</v>
      </c>
      <c r="F2299" t="s">
        <v>33</v>
      </c>
      <c r="G2299" t="s">
        <v>34</v>
      </c>
      <c r="H2299">
        <v>69334</v>
      </c>
      <c r="J2299">
        <v>0</v>
      </c>
      <c r="L2299">
        <v>69334</v>
      </c>
      <c r="N2299">
        <v>31748</v>
      </c>
      <c r="P2299">
        <v>3240</v>
      </c>
      <c r="R2299">
        <v>34988</v>
      </c>
      <c r="T2299">
        <v>1532901</v>
      </c>
      <c r="V2299">
        <v>3630553</v>
      </c>
      <c r="X2299">
        <v>3284014</v>
      </c>
      <c r="Z2299">
        <v>346539</v>
      </c>
    </row>
    <row r="2300" spans="2:26" hidden="1" x14ac:dyDescent="0.35">
      <c r="B2300" t="s">
        <v>86</v>
      </c>
      <c r="C2300" t="s">
        <v>87</v>
      </c>
      <c r="D2300" s="1">
        <v>45323</v>
      </c>
      <c r="E2300" t="s">
        <v>34</v>
      </c>
      <c r="F2300" t="s">
        <v>35</v>
      </c>
      <c r="G2300" t="s">
        <v>32</v>
      </c>
      <c r="H2300">
        <v>58634</v>
      </c>
      <c r="J2300">
        <v>0</v>
      </c>
      <c r="L2300">
        <v>58634</v>
      </c>
      <c r="N2300">
        <v>31529</v>
      </c>
      <c r="P2300">
        <v>3292</v>
      </c>
      <c r="R2300">
        <v>34821</v>
      </c>
      <c r="T2300">
        <v>1519248</v>
      </c>
      <c r="V2300">
        <v>3574589</v>
      </c>
      <c r="X2300">
        <v>3233733</v>
      </c>
      <c r="Z2300">
        <v>340856</v>
      </c>
    </row>
    <row r="2301" spans="2:26" hidden="1" x14ac:dyDescent="0.35">
      <c r="B2301" t="s">
        <v>86</v>
      </c>
      <c r="C2301" t="s">
        <v>87</v>
      </c>
      <c r="D2301" s="1">
        <v>45323</v>
      </c>
      <c r="E2301" t="s">
        <v>34</v>
      </c>
      <c r="F2301" t="s">
        <v>33</v>
      </c>
      <c r="G2301" t="s">
        <v>34</v>
      </c>
      <c r="H2301">
        <v>58634</v>
      </c>
      <c r="J2301">
        <v>0</v>
      </c>
      <c r="L2301">
        <v>58634</v>
      </c>
      <c r="N2301">
        <v>31529</v>
      </c>
      <c r="P2301">
        <v>3292</v>
      </c>
      <c r="R2301">
        <v>34821</v>
      </c>
      <c r="T2301">
        <v>1527482</v>
      </c>
      <c r="V2301">
        <v>3596117</v>
      </c>
      <c r="X2301">
        <v>3254491</v>
      </c>
      <c r="Z2301">
        <v>341626</v>
      </c>
    </row>
    <row r="2302" spans="2:26" hidden="1" x14ac:dyDescent="0.35">
      <c r="B2302" t="s">
        <v>86</v>
      </c>
      <c r="C2302" t="s">
        <v>87</v>
      </c>
      <c r="D2302" s="1">
        <v>45352</v>
      </c>
      <c r="E2302" t="s">
        <v>34</v>
      </c>
      <c r="F2302" t="s">
        <v>35</v>
      </c>
      <c r="G2302" t="s">
        <v>32</v>
      </c>
      <c r="H2302">
        <v>59460</v>
      </c>
      <c r="J2302">
        <v>0</v>
      </c>
      <c r="L2302">
        <v>59460</v>
      </c>
      <c r="N2302">
        <v>36896</v>
      </c>
      <c r="P2302">
        <v>4040</v>
      </c>
      <c r="R2302">
        <v>40936</v>
      </c>
      <c r="T2302">
        <v>1509060</v>
      </c>
      <c r="V2302">
        <v>3526011</v>
      </c>
      <c r="X2302">
        <v>3193071</v>
      </c>
      <c r="Z2302">
        <v>332940</v>
      </c>
    </row>
    <row r="2303" spans="2:26" hidden="1" x14ac:dyDescent="0.35">
      <c r="B2303" t="s">
        <v>88</v>
      </c>
      <c r="C2303" t="s">
        <v>89</v>
      </c>
      <c r="D2303" s="1">
        <v>41518</v>
      </c>
      <c r="E2303" t="s">
        <v>34</v>
      </c>
      <c r="F2303" t="s">
        <v>33</v>
      </c>
      <c r="G2303" t="s">
        <v>34</v>
      </c>
      <c r="V2303">
        <v>1120674</v>
      </c>
    </row>
    <row r="2304" spans="2:26" hidden="1" x14ac:dyDescent="0.35">
      <c r="B2304" t="s">
        <v>88</v>
      </c>
      <c r="C2304" t="s">
        <v>89</v>
      </c>
      <c r="D2304" s="1">
        <v>42887</v>
      </c>
      <c r="E2304" t="s">
        <v>34</v>
      </c>
      <c r="F2304" t="s">
        <v>35</v>
      </c>
      <c r="G2304" t="s">
        <v>32</v>
      </c>
      <c r="H2304">
        <v>76018</v>
      </c>
      <c r="J2304">
        <v>0</v>
      </c>
      <c r="L2304">
        <v>76018</v>
      </c>
      <c r="N2304">
        <v>34151</v>
      </c>
      <c r="P2304">
        <v>2323</v>
      </c>
      <c r="R2304">
        <v>36474</v>
      </c>
      <c r="T2304">
        <v>697798</v>
      </c>
      <c r="V2304">
        <v>1382276</v>
      </c>
      <c r="X2304">
        <v>1277414</v>
      </c>
      <c r="Z2304">
        <v>104862</v>
      </c>
    </row>
    <row r="2305" spans="2:26" hidden="1" x14ac:dyDescent="0.35">
      <c r="B2305" t="s">
        <v>88</v>
      </c>
      <c r="C2305" t="s">
        <v>89</v>
      </c>
      <c r="D2305" s="1">
        <v>42887</v>
      </c>
      <c r="E2305" t="s">
        <v>34</v>
      </c>
      <c r="F2305" t="s">
        <v>33</v>
      </c>
      <c r="G2305" t="s">
        <v>34</v>
      </c>
      <c r="H2305">
        <v>76018</v>
      </c>
      <c r="J2305">
        <v>0</v>
      </c>
      <c r="L2305">
        <v>76018</v>
      </c>
      <c r="N2305">
        <v>34151</v>
      </c>
      <c r="P2305">
        <v>2323</v>
      </c>
      <c r="R2305">
        <v>36474</v>
      </c>
      <c r="T2305">
        <v>697798</v>
      </c>
      <c r="V2305">
        <v>1382276</v>
      </c>
      <c r="X2305">
        <v>1277414</v>
      </c>
      <c r="Z2305">
        <v>104862</v>
      </c>
    </row>
    <row r="2306" spans="2:26" hidden="1" x14ac:dyDescent="0.35">
      <c r="B2306" t="s">
        <v>88</v>
      </c>
      <c r="C2306" t="s">
        <v>89</v>
      </c>
      <c r="D2306" s="1">
        <v>42917</v>
      </c>
      <c r="E2306" t="s">
        <v>34</v>
      </c>
      <c r="F2306" t="s">
        <v>35</v>
      </c>
      <c r="G2306" t="s">
        <v>32</v>
      </c>
      <c r="H2306">
        <v>74080</v>
      </c>
      <c r="J2306">
        <v>0</v>
      </c>
      <c r="L2306">
        <v>74080</v>
      </c>
      <c r="N2306">
        <v>31529</v>
      </c>
      <c r="P2306">
        <v>2201</v>
      </c>
      <c r="R2306">
        <v>33730</v>
      </c>
      <c r="T2306">
        <v>699025</v>
      </c>
      <c r="V2306">
        <v>1383067</v>
      </c>
      <c r="X2306">
        <v>1277971</v>
      </c>
      <c r="Z2306">
        <v>105096</v>
      </c>
    </row>
    <row r="2307" spans="2:26" hidden="1" x14ac:dyDescent="0.35">
      <c r="B2307" t="s">
        <v>88</v>
      </c>
      <c r="C2307" t="s">
        <v>89</v>
      </c>
      <c r="D2307" s="1">
        <v>42917</v>
      </c>
      <c r="E2307" t="s">
        <v>34</v>
      </c>
      <c r="F2307" t="s">
        <v>33</v>
      </c>
      <c r="G2307" t="s">
        <v>34</v>
      </c>
      <c r="H2307">
        <v>74080</v>
      </c>
      <c r="J2307">
        <v>0</v>
      </c>
      <c r="L2307">
        <v>74080</v>
      </c>
      <c r="N2307">
        <v>31529</v>
      </c>
      <c r="P2307">
        <v>2201</v>
      </c>
      <c r="R2307">
        <v>33730</v>
      </c>
      <c r="T2307">
        <v>699025</v>
      </c>
      <c r="V2307">
        <v>1383067</v>
      </c>
      <c r="X2307">
        <v>1277971</v>
      </c>
      <c r="Z2307">
        <v>105096</v>
      </c>
    </row>
    <row r="2308" spans="2:26" hidden="1" x14ac:dyDescent="0.35">
      <c r="B2308" t="s">
        <v>88</v>
      </c>
      <c r="C2308" t="s">
        <v>89</v>
      </c>
      <c r="D2308" s="1">
        <v>42948</v>
      </c>
      <c r="E2308" t="s">
        <v>34</v>
      </c>
      <c r="F2308" t="s">
        <v>33</v>
      </c>
      <c r="G2308" t="s">
        <v>34</v>
      </c>
      <c r="H2308">
        <v>86257</v>
      </c>
      <c r="J2308">
        <v>0</v>
      </c>
      <c r="L2308">
        <v>86257</v>
      </c>
      <c r="N2308">
        <v>39482</v>
      </c>
      <c r="P2308">
        <v>3474</v>
      </c>
      <c r="R2308">
        <v>42956</v>
      </c>
      <c r="T2308">
        <v>700595</v>
      </c>
      <c r="V2308">
        <v>1383030</v>
      </c>
      <c r="X2308">
        <v>1277834</v>
      </c>
      <c r="Z2308">
        <v>105196</v>
      </c>
    </row>
    <row r="2309" spans="2:26" hidden="1" x14ac:dyDescent="0.35">
      <c r="B2309" t="s">
        <v>88</v>
      </c>
      <c r="C2309" t="s">
        <v>89</v>
      </c>
      <c r="D2309" s="1">
        <v>42948</v>
      </c>
      <c r="E2309" t="s">
        <v>34</v>
      </c>
      <c r="F2309" t="s">
        <v>35</v>
      </c>
      <c r="G2309" t="s">
        <v>32</v>
      </c>
      <c r="H2309">
        <v>86257</v>
      </c>
      <c r="J2309">
        <v>0</v>
      </c>
      <c r="L2309">
        <v>86257</v>
      </c>
      <c r="N2309">
        <v>39482</v>
      </c>
      <c r="P2309">
        <v>3474</v>
      </c>
      <c r="R2309">
        <v>42956</v>
      </c>
      <c r="T2309">
        <v>700595</v>
      </c>
      <c r="V2309">
        <v>1383030</v>
      </c>
      <c r="X2309">
        <v>1277834</v>
      </c>
      <c r="Z2309">
        <v>105196</v>
      </c>
    </row>
    <row r="2310" spans="2:26" hidden="1" x14ac:dyDescent="0.35">
      <c r="B2310" t="s">
        <v>88</v>
      </c>
      <c r="C2310" t="s">
        <v>89</v>
      </c>
      <c r="D2310" s="1">
        <v>42979</v>
      </c>
      <c r="E2310" t="s">
        <v>34</v>
      </c>
      <c r="F2310" t="s">
        <v>35</v>
      </c>
      <c r="G2310" t="s">
        <v>32</v>
      </c>
      <c r="H2310">
        <v>77938</v>
      </c>
      <c r="J2310">
        <v>0</v>
      </c>
      <c r="L2310">
        <v>77938</v>
      </c>
      <c r="N2310">
        <v>33034</v>
      </c>
      <c r="P2310">
        <v>2868</v>
      </c>
      <c r="R2310">
        <v>35902</v>
      </c>
      <c r="T2310">
        <v>700595</v>
      </c>
      <c r="V2310">
        <v>1383030</v>
      </c>
      <c r="X2310">
        <v>1277834</v>
      </c>
      <c r="Z2310">
        <v>105196</v>
      </c>
    </row>
    <row r="2311" spans="2:26" hidden="1" x14ac:dyDescent="0.35">
      <c r="B2311" t="s">
        <v>88</v>
      </c>
      <c r="C2311" t="s">
        <v>89</v>
      </c>
      <c r="D2311" s="1">
        <v>42979</v>
      </c>
      <c r="E2311" t="s">
        <v>34</v>
      </c>
      <c r="F2311" t="s">
        <v>33</v>
      </c>
      <c r="G2311" t="s">
        <v>34</v>
      </c>
      <c r="H2311">
        <v>77938</v>
      </c>
      <c r="J2311">
        <v>0</v>
      </c>
      <c r="L2311">
        <v>77938</v>
      </c>
      <c r="N2311">
        <v>33034</v>
      </c>
      <c r="P2311">
        <v>2868</v>
      </c>
      <c r="R2311">
        <v>35902</v>
      </c>
      <c r="T2311">
        <v>700595</v>
      </c>
      <c r="V2311">
        <v>1383030</v>
      </c>
      <c r="X2311">
        <v>1277834</v>
      </c>
      <c r="Z2311">
        <v>105196</v>
      </c>
    </row>
    <row r="2312" spans="2:26" hidden="1" x14ac:dyDescent="0.35">
      <c r="B2312" t="s">
        <v>88</v>
      </c>
      <c r="C2312" t="s">
        <v>89</v>
      </c>
      <c r="D2312" s="1">
        <v>43009</v>
      </c>
      <c r="E2312" t="s">
        <v>34</v>
      </c>
      <c r="F2312" t="s">
        <v>35</v>
      </c>
      <c r="G2312" t="s">
        <v>32</v>
      </c>
      <c r="H2312">
        <v>77871</v>
      </c>
      <c r="J2312">
        <v>0</v>
      </c>
      <c r="L2312">
        <v>77871</v>
      </c>
      <c r="N2312">
        <v>33362</v>
      </c>
      <c r="P2312">
        <v>3005</v>
      </c>
      <c r="R2312">
        <v>36367</v>
      </c>
      <c r="T2312">
        <v>700285</v>
      </c>
      <c r="V2312">
        <v>1378256</v>
      </c>
      <c r="X2312">
        <v>1271405</v>
      </c>
      <c r="Z2312">
        <v>106851</v>
      </c>
    </row>
    <row r="2313" spans="2:26" hidden="1" x14ac:dyDescent="0.35">
      <c r="B2313" t="s">
        <v>88</v>
      </c>
      <c r="C2313" t="s">
        <v>89</v>
      </c>
      <c r="D2313" s="1">
        <v>43009</v>
      </c>
      <c r="E2313" t="s">
        <v>34</v>
      </c>
      <c r="F2313" t="s">
        <v>33</v>
      </c>
      <c r="G2313" t="s">
        <v>34</v>
      </c>
      <c r="H2313">
        <v>77871</v>
      </c>
      <c r="J2313">
        <v>0</v>
      </c>
      <c r="L2313">
        <v>77871</v>
      </c>
      <c r="N2313">
        <v>33362</v>
      </c>
      <c r="P2313">
        <v>3005</v>
      </c>
      <c r="R2313">
        <v>36367</v>
      </c>
      <c r="T2313">
        <v>700285</v>
      </c>
      <c r="V2313">
        <v>1378256</v>
      </c>
      <c r="X2313">
        <v>1271405</v>
      </c>
      <c r="Z2313">
        <v>106851</v>
      </c>
    </row>
    <row r="2314" spans="2:26" hidden="1" x14ac:dyDescent="0.35">
      <c r="B2314" t="s">
        <v>88</v>
      </c>
      <c r="C2314" t="s">
        <v>89</v>
      </c>
      <c r="D2314" s="1">
        <v>43040</v>
      </c>
      <c r="E2314" t="s">
        <v>34</v>
      </c>
      <c r="F2314" t="s">
        <v>35</v>
      </c>
      <c r="G2314" t="s">
        <v>32</v>
      </c>
      <c r="H2314">
        <v>71322</v>
      </c>
      <c r="J2314">
        <v>0</v>
      </c>
      <c r="L2314">
        <v>71322</v>
      </c>
      <c r="N2314">
        <v>32912</v>
      </c>
      <c r="P2314">
        <v>2966</v>
      </c>
      <c r="R2314">
        <v>35878</v>
      </c>
      <c r="T2314">
        <v>699666</v>
      </c>
      <c r="V2314">
        <v>1374366</v>
      </c>
      <c r="X2314">
        <v>1266274</v>
      </c>
      <c r="Z2314">
        <v>108092</v>
      </c>
    </row>
    <row r="2315" spans="2:26" hidden="1" x14ac:dyDescent="0.35">
      <c r="B2315" t="s">
        <v>88</v>
      </c>
      <c r="C2315" t="s">
        <v>89</v>
      </c>
      <c r="D2315" s="1">
        <v>43040</v>
      </c>
      <c r="E2315" t="s">
        <v>34</v>
      </c>
      <c r="F2315" t="s">
        <v>33</v>
      </c>
      <c r="G2315" t="s">
        <v>34</v>
      </c>
      <c r="H2315">
        <v>71322</v>
      </c>
      <c r="J2315">
        <v>0</v>
      </c>
      <c r="L2315">
        <v>71322</v>
      </c>
      <c r="N2315">
        <v>32912</v>
      </c>
      <c r="P2315">
        <v>2966</v>
      </c>
      <c r="R2315">
        <v>35878</v>
      </c>
      <c r="T2315">
        <v>699666</v>
      </c>
      <c r="V2315">
        <v>1374366</v>
      </c>
      <c r="X2315">
        <v>1266274</v>
      </c>
      <c r="Z2315">
        <v>108092</v>
      </c>
    </row>
    <row r="2316" spans="2:26" hidden="1" x14ac:dyDescent="0.35">
      <c r="B2316" t="s">
        <v>88</v>
      </c>
      <c r="C2316" t="s">
        <v>89</v>
      </c>
      <c r="D2316" s="1">
        <v>43070</v>
      </c>
      <c r="E2316" t="s">
        <v>34</v>
      </c>
      <c r="F2316" t="s">
        <v>35</v>
      </c>
      <c r="G2316" t="s">
        <v>32</v>
      </c>
      <c r="H2316">
        <v>76120</v>
      </c>
      <c r="J2316">
        <v>0</v>
      </c>
      <c r="L2316">
        <v>76120</v>
      </c>
      <c r="N2316">
        <v>30553</v>
      </c>
      <c r="P2316">
        <v>2579</v>
      </c>
      <c r="R2316">
        <v>33132</v>
      </c>
      <c r="T2316">
        <v>698734</v>
      </c>
      <c r="V2316">
        <v>1366818</v>
      </c>
      <c r="X2316">
        <v>1257906</v>
      </c>
      <c r="Z2316">
        <v>108912</v>
      </c>
    </row>
    <row r="2317" spans="2:26" hidden="1" x14ac:dyDescent="0.35">
      <c r="B2317" t="s">
        <v>88</v>
      </c>
      <c r="C2317" t="s">
        <v>89</v>
      </c>
      <c r="D2317" s="1">
        <v>43070</v>
      </c>
      <c r="E2317" t="s">
        <v>34</v>
      </c>
      <c r="F2317" t="s">
        <v>33</v>
      </c>
      <c r="G2317" t="s">
        <v>34</v>
      </c>
      <c r="H2317">
        <v>76120</v>
      </c>
      <c r="J2317">
        <v>0</v>
      </c>
      <c r="L2317">
        <v>76120</v>
      </c>
      <c r="N2317">
        <v>30553</v>
      </c>
      <c r="P2317">
        <v>2579</v>
      </c>
      <c r="R2317">
        <v>33132</v>
      </c>
      <c r="T2317">
        <v>698734</v>
      </c>
      <c r="V2317">
        <v>1366818</v>
      </c>
      <c r="X2317">
        <v>1257906</v>
      </c>
      <c r="Z2317">
        <v>108912</v>
      </c>
    </row>
    <row r="2318" spans="2:26" hidden="1" x14ac:dyDescent="0.35">
      <c r="B2318" t="s">
        <v>88</v>
      </c>
      <c r="C2318" t="s">
        <v>89</v>
      </c>
      <c r="D2318" s="1">
        <v>43101</v>
      </c>
      <c r="E2318" t="s">
        <v>34</v>
      </c>
      <c r="F2318" t="s">
        <v>35</v>
      </c>
      <c r="G2318" t="s">
        <v>32</v>
      </c>
      <c r="H2318">
        <v>97732</v>
      </c>
      <c r="J2318">
        <v>0</v>
      </c>
      <c r="L2318">
        <v>97732</v>
      </c>
      <c r="N2318">
        <v>36050</v>
      </c>
      <c r="P2318">
        <v>3021</v>
      </c>
      <c r="R2318">
        <v>39071</v>
      </c>
      <c r="T2318">
        <v>698823</v>
      </c>
      <c r="V2318">
        <v>1364478</v>
      </c>
      <c r="X2318">
        <v>1254856</v>
      </c>
      <c r="Z2318">
        <v>109622</v>
      </c>
    </row>
    <row r="2319" spans="2:26" hidden="1" x14ac:dyDescent="0.35">
      <c r="B2319" t="s">
        <v>88</v>
      </c>
      <c r="C2319" t="s">
        <v>89</v>
      </c>
      <c r="D2319" s="1">
        <v>43101</v>
      </c>
      <c r="E2319" t="s">
        <v>34</v>
      </c>
      <c r="F2319" t="s">
        <v>33</v>
      </c>
      <c r="G2319" t="s">
        <v>34</v>
      </c>
      <c r="H2319">
        <v>97732</v>
      </c>
      <c r="J2319">
        <v>0</v>
      </c>
      <c r="L2319">
        <v>97732</v>
      </c>
      <c r="N2319">
        <v>36050</v>
      </c>
      <c r="P2319">
        <v>3021</v>
      </c>
      <c r="R2319">
        <v>39071</v>
      </c>
      <c r="T2319">
        <v>698823</v>
      </c>
      <c r="V2319">
        <v>1364478</v>
      </c>
      <c r="X2319">
        <v>1254856</v>
      </c>
      <c r="Z2319">
        <v>109622</v>
      </c>
    </row>
    <row r="2320" spans="2:26" hidden="1" x14ac:dyDescent="0.35">
      <c r="B2320" t="s">
        <v>88</v>
      </c>
      <c r="C2320" t="s">
        <v>89</v>
      </c>
      <c r="D2320" s="1">
        <v>43132</v>
      </c>
      <c r="E2320" t="s">
        <v>34</v>
      </c>
      <c r="F2320" t="s">
        <v>33</v>
      </c>
      <c r="G2320" t="s">
        <v>34</v>
      </c>
      <c r="H2320">
        <v>87289</v>
      </c>
      <c r="J2320">
        <v>0</v>
      </c>
      <c r="L2320">
        <v>87289</v>
      </c>
      <c r="N2320">
        <v>35260</v>
      </c>
      <c r="P2320">
        <v>2942</v>
      </c>
      <c r="R2320">
        <v>38202</v>
      </c>
      <c r="T2320">
        <v>700323</v>
      </c>
      <c r="V2320">
        <v>1355485</v>
      </c>
      <c r="X2320">
        <v>1245025</v>
      </c>
      <c r="Z2320">
        <v>110460</v>
      </c>
    </row>
    <row r="2321" spans="2:26" hidden="1" x14ac:dyDescent="0.35">
      <c r="B2321" t="s">
        <v>88</v>
      </c>
      <c r="C2321" t="s">
        <v>89</v>
      </c>
      <c r="D2321" s="1">
        <v>43132</v>
      </c>
      <c r="E2321" t="s">
        <v>34</v>
      </c>
      <c r="F2321" t="s">
        <v>35</v>
      </c>
      <c r="G2321" t="s">
        <v>32</v>
      </c>
      <c r="H2321">
        <v>87289</v>
      </c>
      <c r="J2321">
        <v>0</v>
      </c>
      <c r="L2321">
        <v>87289</v>
      </c>
      <c r="N2321">
        <v>35260</v>
      </c>
      <c r="P2321">
        <v>2942</v>
      </c>
      <c r="R2321">
        <v>38202</v>
      </c>
      <c r="T2321">
        <v>700323</v>
      </c>
      <c r="V2321">
        <v>1355485</v>
      </c>
      <c r="X2321">
        <v>1245025</v>
      </c>
      <c r="Z2321">
        <v>110460</v>
      </c>
    </row>
    <row r="2322" spans="2:26" hidden="1" x14ac:dyDescent="0.35">
      <c r="B2322" t="s">
        <v>88</v>
      </c>
      <c r="C2322" t="s">
        <v>89</v>
      </c>
      <c r="D2322" s="1">
        <v>43160</v>
      </c>
      <c r="E2322" t="s">
        <v>34</v>
      </c>
      <c r="F2322" t="s">
        <v>35</v>
      </c>
      <c r="G2322" t="s">
        <v>32</v>
      </c>
      <c r="H2322">
        <v>89212</v>
      </c>
      <c r="J2322">
        <v>0</v>
      </c>
      <c r="L2322">
        <v>89212</v>
      </c>
      <c r="N2322">
        <v>37522</v>
      </c>
      <c r="P2322">
        <v>3221</v>
      </c>
      <c r="R2322">
        <v>40743</v>
      </c>
      <c r="T2322">
        <v>700135</v>
      </c>
      <c r="V2322">
        <v>1351032</v>
      </c>
      <c r="X2322">
        <v>1240324</v>
      </c>
      <c r="Z2322">
        <v>110708</v>
      </c>
    </row>
    <row r="2323" spans="2:26" hidden="1" x14ac:dyDescent="0.35">
      <c r="B2323" t="s">
        <v>88</v>
      </c>
      <c r="C2323" t="s">
        <v>89</v>
      </c>
      <c r="D2323" s="1">
        <v>43160</v>
      </c>
      <c r="E2323" t="s">
        <v>34</v>
      </c>
      <c r="F2323" t="s">
        <v>33</v>
      </c>
      <c r="G2323" t="s">
        <v>34</v>
      </c>
      <c r="H2323">
        <v>89212</v>
      </c>
      <c r="J2323">
        <v>0</v>
      </c>
      <c r="L2323">
        <v>89212</v>
      </c>
      <c r="N2323">
        <v>37522</v>
      </c>
      <c r="P2323">
        <v>3221</v>
      </c>
      <c r="R2323">
        <v>40743</v>
      </c>
      <c r="T2323">
        <v>700135</v>
      </c>
      <c r="V2323">
        <v>1351032</v>
      </c>
      <c r="X2323">
        <v>1240324</v>
      </c>
      <c r="Z2323">
        <v>110708</v>
      </c>
    </row>
    <row r="2324" spans="2:26" hidden="1" x14ac:dyDescent="0.35">
      <c r="B2324" t="s">
        <v>88</v>
      </c>
      <c r="C2324" t="s">
        <v>89</v>
      </c>
      <c r="D2324" s="1">
        <v>43191</v>
      </c>
      <c r="E2324" t="s">
        <v>34</v>
      </c>
      <c r="F2324" t="s">
        <v>33</v>
      </c>
      <c r="G2324" t="s">
        <v>34</v>
      </c>
      <c r="H2324">
        <v>85051</v>
      </c>
      <c r="J2324">
        <v>0</v>
      </c>
      <c r="L2324">
        <v>85051</v>
      </c>
      <c r="N2324">
        <v>40020</v>
      </c>
      <c r="P2324">
        <v>3679</v>
      </c>
      <c r="R2324">
        <v>43699</v>
      </c>
      <c r="T2324">
        <v>699991</v>
      </c>
      <c r="V2324">
        <v>1348841</v>
      </c>
      <c r="X2324">
        <v>1238008</v>
      </c>
      <c r="Z2324">
        <v>110833</v>
      </c>
    </row>
    <row r="2325" spans="2:26" hidden="1" x14ac:dyDescent="0.35">
      <c r="B2325" t="s">
        <v>88</v>
      </c>
      <c r="C2325" t="s">
        <v>89</v>
      </c>
      <c r="D2325" s="1">
        <v>43191</v>
      </c>
      <c r="E2325" t="s">
        <v>34</v>
      </c>
      <c r="F2325" t="s">
        <v>35</v>
      </c>
      <c r="G2325" t="s">
        <v>32</v>
      </c>
      <c r="H2325">
        <v>85051</v>
      </c>
      <c r="J2325">
        <v>0</v>
      </c>
      <c r="L2325">
        <v>85051</v>
      </c>
      <c r="N2325">
        <v>40020</v>
      </c>
      <c r="P2325">
        <v>3679</v>
      </c>
      <c r="R2325">
        <v>43699</v>
      </c>
      <c r="T2325">
        <v>699991</v>
      </c>
      <c r="V2325">
        <v>1348841</v>
      </c>
      <c r="X2325">
        <v>1238008</v>
      </c>
      <c r="Z2325">
        <v>110833</v>
      </c>
    </row>
    <row r="2326" spans="2:26" hidden="1" x14ac:dyDescent="0.35">
      <c r="B2326" t="s">
        <v>88</v>
      </c>
      <c r="C2326" t="s">
        <v>89</v>
      </c>
      <c r="D2326" s="1">
        <v>43221</v>
      </c>
      <c r="E2326" t="s">
        <v>34</v>
      </c>
      <c r="F2326" t="s">
        <v>33</v>
      </c>
      <c r="G2326" t="s">
        <v>34</v>
      </c>
      <c r="H2326">
        <v>79430</v>
      </c>
      <c r="J2326">
        <v>0</v>
      </c>
      <c r="L2326">
        <v>79430</v>
      </c>
      <c r="N2326">
        <v>37127</v>
      </c>
      <c r="P2326">
        <v>3169</v>
      </c>
      <c r="R2326">
        <v>40296</v>
      </c>
      <c r="T2326">
        <v>699277</v>
      </c>
      <c r="V2326">
        <v>1346771</v>
      </c>
      <c r="X2326">
        <v>1235291</v>
      </c>
      <c r="Z2326">
        <v>111480</v>
      </c>
    </row>
    <row r="2327" spans="2:26" hidden="1" x14ac:dyDescent="0.35">
      <c r="B2327" t="s">
        <v>88</v>
      </c>
      <c r="C2327" t="s">
        <v>89</v>
      </c>
      <c r="D2327" s="1">
        <v>43221</v>
      </c>
      <c r="E2327" t="s">
        <v>34</v>
      </c>
      <c r="F2327" t="s">
        <v>35</v>
      </c>
      <c r="G2327" t="s">
        <v>32</v>
      </c>
      <c r="H2327">
        <v>79430</v>
      </c>
      <c r="J2327">
        <v>0</v>
      </c>
      <c r="L2327">
        <v>79430</v>
      </c>
      <c r="N2327">
        <v>37127</v>
      </c>
      <c r="P2327">
        <v>3169</v>
      </c>
      <c r="R2327">
        <v>40296</v>
      </c>
      <c r="T2327">
        <v>699277</v>
      </c>
      <c r="V2327">
        <v>1346771</v>
      </c>
      <c r="X2327">
        <v>1235291</v>
      </c>
      <c r="Z2327">
        <v>111480</v>
      </c>
    </row>
    <row r="2328" spans="2:26" hidden="1" x14ac:dyDescent="0.35">
      <c r="B2328" t="s">
        <v>88</v>
      </c>
      <c r="C2328" t="s">
        <v>89</v>
      </c>
      <c r="D2328" s="1">
        <v>43252</v>
      </c>
      <c r="E2328" t="s">
        <v>34</v>
      </c>
      <c r="F2328" t="s">
        <v>33</v>
      </c>
      <c r="G2328" t="s">
        <v>34</v>
      </c>
      <c r="H2328">
        <v>78830</v>
      </c>
      <c r="J2328">
        <v>0</v>
      </c>
      <c r="L2328">
        <v>78830</v>
      </c>
      <c r="N2328">
        <v>33862</v>
      </c>
      <c r="P2328">
        <v>2706</v>
      </c>
      <c r="R2328">
        <v>36568</v>
      </c>
      <c r="T2328">
        <v>696761</v>
      </c>
      <c r="V2328">
        <v>1341244</v>
      </c>
      <c r="X2328">
        <v>1229433</v>
      </c>
      <c r="Z2328">
        <v>111811</v>
      </c>
    </row>
    <row r="2329" spans="2:26" hidden="1" x14ac:dyDescent="0.35">
      <c r="B2329" t="s">
        <v>88</v>
      </c>
      <c r="C2329" t="s">
        <v>89</v>
      </c>
      <c r="D2329" s="1">
        <v>43252</v>
      </c>
      <c r="E2329" t="s">
        <v>34</v>
      </c>
      <c r="F2329" t="s">
        <v>35</v>
      </c>
      <c r="G2329" t="s">
        <v>32</v>
      </c>
      <c r="H2329">
        <v>78830</v>
      </c>
      <c r="J2329">
        <v>0</v>
      </c>
      <c r="L2329">
        <v>78830</v>
      </c>
      <c r="N2329">
        <v>33862</v>
      </c>
      <c r="P2329">
        <v>2706</v>
      </c>
      <c r="R2329">
        <v>36568</v>
      </c>
      <c r="T2329">
        <v>696761</v>
      </c>
      <c r="V2329">
        <v>1341244</v>
      </c>
      <c r="X2329">
        <v>1229433</v>
      </c>
      <c r="Z2329">
        <v>111811</v>
      </c>
    </row>
    <row r="2330" spans="2:26" hidden="1" x14ac:dyDescent="0.35">
      <c r="B2330" t="s">
        <v>88</v>
      </c>
      <c r="C2330" t="s">
        <v>89</v>
      </c>
      <c r="D2330" s="1">
        <v>43282</v>
      </c>
      <c r="E2330" t="s">
        <v>34</v>
      </c>
      <c r="F2330" t="s">
        <v>33</v>
      </c>
      <c r="G2330" t="s">
        <v>34</v>
      </c>
      <c r="H2330">
        <v>84387</v>
      </c>
      <c r="J2330">
        <v>0</v>
      </c>
      <c r="L2330">
        <v>84387</v>
      </c>
      <c r="N2330">
        <v>34905</v>
      </c>
      <c r="P2330">
        <v>2736</v>
      </c>
      <c r="R2330">
        <v>37641</v>
      </c>
      <c r="T2330">
        <v>697935</v>
      </c>
      <c r="V2330">
        <v>1342577</v>
      </c>
      <c r="X2330">
        <v>1230394</v>
      </c>
      <c r="Z2330">
        <v>112183</v>
      </c>
    </row>
    <row r="2331" spans="2:26" hidden="1" x14ac:dyDescent="0.35">
      <c r="B2331" t="s">
        <v>88</v>
      </c>
      <c r="C2331" t="s">
        <v>89</v>
      </c>
      <c r="D2331" s="1">
        <v>43282</v>
      </c>
      <c r="E2331" t="s">
        <v>34</v>
      </c>
      <c r="F2331" t="s">
        <v>35</v>
      </c>
      <c r="G2331" t="s">
        <v>32</v>
      </c>
      <c r="H2331">
        <v>84387</v>
      </c>
      <c r="J2331">
        <v>0</v>
      </c>
      <c r="L2331">
        <v>84387</v>
      </c>
      <c r="N2331">
        <v>34905</v>
      </c>
      <c r="P2331">
        <v>2736</v>
      </c>
      <c r="R2331">
        <v>37641</v>
      </c>
      <c r="T2331">
        <v>697935</v>
      </c>
      <c r="V2331">
        <v>1342577</v>
      </c>
      <c r="X2331">
        <v>1230394</v>
      </c>
      <c r="Z2331">
        <v>112183</v>
      </c>
    </row>
    <row r="2332" spans="2:26" hidden="1" x14ac:dyDescent="0.35">
      <c r="B2332" t="s">
        <v>88</v>
      </c>
      <c r="C2332" t="s">
        <v>89</v>
      </c>
      <c r="D2332" s="1">
        <v>43313</v>
      </c>
      <c r="E2332" t="s">
        <v>34</v>
      </c>
      <c r="F2332" t="s">
        <v>35</v>
      </c>
      <c r="G2332" t="s">
        <v>32</v>
      </c>
      <c r="H2332">
        <v>102364</v>
      </c>
      <c r="J2332">
        <v>0</v>
      </c>
      <c r="L2332">
        <v>102364</v>
      </c>
      <c r="N2332">
        <v>42365</v>
      </c>
      <c r="P2332">
        <v>3668</v>
      </c>
      <c r="R2332">
        <v>46033</v>
      </c>
      <c r="T2332">
        <v>697882</v>
      </c>
      <c r="V2332">
        <v>1343027</v>
      </c>
      <c r="X2332">
        <v>1229658</v>
      </c>
      <c r="Z2332">
        <v>113369</v>
      </c>
    </row>
    <row r="2333" spans="2:26" hidden="1" x14ac:dyDescent="0.35">
      <c r="B2333" t="s">
        <v>88</v>
      </c>
      <c r="C2333" t="s">
        <v>89</v>
      </c>
      <c r="D2333" s="1">
        <v>43313</v>
      </c>
      <c r="E2333" t="s">
        <v>34</v>
      </c>
      <c r="F2333" t="s">
        <v>33</v>
      </c>
      <c r="G2333" t="s">
        <v>34</v>
      </c>
      <c r="H2333">
        <v>102364</v>
      </c>
      <c r="J2333">
        <v>0</v>
      </c>
      <c r="L2333">
        <v>102364</v>
      </c>
      <c r="N2333">
        <v>42365</v>
      </c>
      <c r="P2333">
        <v>3668</v>
      </c>
      <c r="R2333">
        <v>46033</v>
      </c>
      <c r="T2333">
        <v>697882</v>
      </c>
      <c r="V2333">
        <v>1343027</v>
      </c>
      <c r="X2333">
        <v>1229658</v>
      </c>
      <c r="Z2333">
        <v>113369</v>
      </c>
    </row>
    <row r="2334" spans="2:26" hidden="1" x14ac:dyDescent="0.35">
      <c r="B2334" t="s">
        <v>88</v>
      </c>
      <c r="C2334" t="s">
        <v>89</v>
      </c>
      <c r="D2334" s="1">
        <v>43344</v>
      </c>
      <c r="E2334" t="s">
        <v>34</v>
      </c>
      <c r="F2334" t="s">
        <v>33</v>
      </c>
      <c r="G2334" t="s">
        <v>34</v>
      </c>
      <c r="H2334">
        <v>83371</v>
      </c>
      <c r="J2334">
        <v>0</v>
      </c>
      <c r="L2334">
        <v>83371</v>
      </c>
      <c r="N2334">
        <v>35148</v>
      </c>
      <c r="P2334">
        <v>3332</v>
      </c>
      <c r="R2334">
        <v>38480</v>
      </c>
      <c r="T2334">
        <v>696294</v>
      </c>
      <c r="V2334">
        <v>1339484</v>
      </c>
      <c r="X2334">
        <v>1225273</v>
      </c>
      <c r="Z2334">
        <v>114211</v>
      </c>
    </row>
    <row r="2335" spans="2:26" hidden="1" x14ac:dyDescent="0.35">
      <c r="B2335" t="s">
        <v>88</v>
      </c>
      <c r="C2335" t="s">
        <v>89</v>
      </c>
      <c r="D2335" s="1">
        <v>43344</v>
      </c>
      <c r="E2335" t="s">
        <v>34</v>
      </c>
      <c r="F2335" t="s">
        <v>35</v>
      </c>
      <c r="G2335" t="s">
        <v>32</v>
      </c>
      <c r="H2335">
        <v>83371</v>
      </c>
      <c r="J2335">
        <v>0</v>
      </c>
      <c r="L2335">
        <v>83371</v>
      </c>
      <c r="N2335">
        <v>35148</v>
      </c>
      <c r="P2335">
        <v>3332</v>
      </c>
      <c r="R2335">
        <v>38480</v>
      </c>
      <c r="T2335">
        <v>696294</v>
      </c>
      <c r="V2335">
        <v>1339484</v>
      </c>
      <c r="X2335">
        <v>1225273</v>
      </c>
      <c r="Z2335">
        <v>114211</v>
      </c>
    </row>
    <row r="2336" spans="2:26" hidden="1" x14ac:dyDescent="0.35">
      <c r="B2336" t="s">
        <v>88</v>
      </c>
      <c r="C2336" t="s">
        <v>89</v>
      </c>
      <c r="D2336" s="1">
        <v>43374</v>
      </c>
      <c r="E2336" t="s">
        <v>34</v>
      </c>
      <c r="F2336" t="s">
        <v>33</v>
      </c>
      <c r="G2336" t="s">
        <v>34</v>
      </c>
      <c r="H2336">
        <v>92925</v>
      </c>
      <c r="J2336">
        <v>0</v>
      </c>
      <c r="L2336">
        <v>92925</v>
      </c>
      <c r="N2336">
        <v>43929</v>
      </c>
      <c r="P2336">
        <v>4308</v>
      </c>
      <c r="R2336">
        <v>48237</v>
      </c>
      <c r="T2336">
        <v>697066</v>
      </c>
      <c r="V2336">
        <v>1342946</v>
      </c>
      <c r="X2336">
        <v>1228130</v>
      </c>
      <c r="Z2336">
        <v>114816</v>
      </c>
    </row>
    <row r="2337" spans="2:26" hidden="1" x14ac:dyDescent="0.35">
      <c r="B2337" t="s">
        <v>88</v>
      </c>
      <c r="C2337" t="s">
        <v>89</v>
      </c>
      <c r="D2337" s="1">
        <v>43374</v>
      </c>
      <c r="E2337" t="s">
        <v>34</v>
      </c>
      <c r="F2337" t="s">
        <v>35</v>
      </c>
      <c r="G2337" t="s">
        <v>32</v>
      </c>
      <c r="H2337">
        <v>92925</v>
      </c>
      <c r="J2337">
        <v>0</v>
      </c>
      <c r="L2337">
        <v>92925</v>
      </c>
      <c r="N2337">
        <v>43929</v>
      </c>
      <c r="P2337">
        <v>4308</v>
      </c>
      <c r="R2337">
        <v>48237</v>
      </c>
      <c r="T2337">
        <v>697066</v>
      </c>
      <c r="V2337">
        <v>1342946</v>
      </c>
      <c r="X2337">
        <v>1228130</v>
      </c>
      <c r="Z2337">
        <v>114816</v>
      </c>
    </row>
    <row r="2338" spans="2:26" hidden="1" x14ac:dyDescent="0.35">
      <c r="B2338" t="s">
        <v>88</v>
      </c>
      <c r="C2338" t="s">
        <v>89</v>
      </c>
      <c r="D2338" s="1">
        <v>43405</v>
      </c>
      <c r="E2338" t="s">
        <v>34</v>
      </c>
      <c r="F2338" t="s">
        <v>33</v>
      </c>
      <c r="G2338" t="s">
        <v>34</v>
      </c>
      <c r="H2338">
        <v>79038</v>
      </c>
      <c r="J2338">
        <v>0</v>
      </c>
      <c r="L2338">
        <v>79038</v>
      </c>
      <c r="N2338">
        <v>34524</v>
      </c>
      <c r="P2338">
        <v>3394</v>
      </c>
      <c r="R2338">
        <v>37918</v>
      </c>
      <c r="T2338">
        <v>695264</v>
      </c>
      <c r="V2338">
        <v>1341452</v>
      </c>
      <c r="X2338">
        <v>1225524</v>
      </c>
      <c r="Z2338">
        <v>115928</v>
      </c>
    </row>
    <row r="2339" spans="2:26" hidden="1" x14ac:dyDescent="0.35">
      <c r="B2339" t="s">
        <v>88</v>
      </c>
      <c r="C2339" t="s">
        <v>89</v>
      </c>
      <c r="D2339" s="1">
        <v>43405</v>
      </c>
      <c r="E2339" t="s">
        <v>34</v>
      </c>
      <c r="F2339" t="s">
        <v>35</v>
      </c>
      <c r="G2339" t="s">
        <v>32</v>
      </c>
      <c r="H2339">
        <v>79038</v>
      </c>
      <c r="J2339">
        <v>0</v>
      </c>
      <c r="L2339">
        <v>79038</v>
      </c>
      <c r="N2339">
        <v>34524</v>
      </c>
      <c r="P2339">
        <v>3394</v>
      </c>
      <c r="R2339">
        <v>37918</v>
      </c>
      <c r="T2339">
        <v>695264</v>
      </c>
      <c r="V2339">
        <v>1341452</v>
      </c>
      <c r="X2339">
        <v>1225524</v>
      </c>
      <c r="Z2339">
        <v>115928</v>
      </c>
    </row>
    <row r="2340" spans="2:26" hidden="1" x14ac:dyDescent="0.35">
      <c r="B2340" t="s">
        <v>88</v>
      </c>
      <c r="C2340" t="s">
        <v>89</v>
      </c>
      <c r="D2340" s="1">
        <v>43435</v>
      </c>
      <c r="E2340" t="s">
        <v>34</v>
      </c>
      <c r="F2340" t="s">
        <v>35</v>
      </c>
      <c r="G2340" t="s">
        <v>32</v>
      </c>
      <c r="H2340">
        <v>77916</v>
      </c>
      <c r="J2340">
        <v>0</v>
      </c>
      <c r="L2340">
        <v>77916</v>
      </c>
      <c r="N2340">
        <v>34484</v>
      </c>
      <c r="P2340">
        <v>3142</v>
      </c>
      <c r="R2340">
        <v>37626</v>
      </c>
      <c r="T2340">
        <v>693310</v>
      </c>
      <c r="V2340">
        <v>1337411</v>
      </c>
      <c r="X2340">
        <v>1220949</v>
      </c>
      <c r="Z2340">
        <v>116462</v>
      </c>
    </row>
    <row r="2341" spans="2:26" hidden="1" x14ac:dyDescent="0.35">
      <c r="B2341" t="s">
        <v>88</v>
      </c>
      <c r="C2341" t="s">
        <v>89</v>
      </c>
      <c r="D2341" s="1">
        <v>43435</v>
      </c>
      <c r="E2341" t="s">
        <v>34</v>
      </c>
      <c r="F2341" t="s">
        <v>33</v>
      </c>
      <c r="G2341" t="s">
        <v>34</v>
      </c>
      <c r="H2341">
        <v>77916</v>
      </c>
      <c r="J2341">
        <v>0</v>
      </c>
      <c r="L2341">
        <v>77916</v>
      </c>
      <c r="N2341">
        <v>34484</v>
      </c>
      <c r="P2341">
        <v>3142</v>
      </c>
      <c r="R2341">
        <v>37626</v>
      </c>
      <c r="T2341">
        <v>693310</v>
      </c>
      <c r="V2341">
        <v>1337411</v>
      </c>
      <c r="X2341">
        <v>1220949</v>
      </c>
      <c r="Z2341">
        <v>116462</v>
      </c>
    </row>
    <row r="2342" spans="2:26" hidden="1" x14ac:dyDescent="0.35">
      <c r="B2342" t="s">
        <v>88</v>
      </c>
      <c r="C2342" t="s">
        <v>89</v>
      </c>
      <c r="D2342" s="1">
        <v>43466</v>
      </c>
      <c r="E2342" t="s">
        <v>34</v>
      </c>
      <c r="F2342" t="s">
        <v>33</v>
      </c>
      <c r="G2342" t="s">
        <v>34</v>
      </c>
      <c r="H2342">
        <v>98151</v>
      </c>
      <c r="J2342">
        <v>0</v>
      </c>
      <c r="L2342">
        <v>98151</v>
      </c>
      <c r="N2342">
        <v>41697</v>
      </c>
      <c r="P2342">
        <v>3343</v>
      </c>
      <c r="R2342">
        <v>45040</v>
      </c>
      <c r="T2342">
        <v>693177</v>
      </c>
      <c r="V2342">
        <v>1339542</v>
      </c>
      <c r="X2342">
        <v>1222555</v>
      </c>
      <c r="Z2342">
        <v>116987</v>
      </c>
    </row>
    <row r="2343" spans="2:26" hidden="1" x14ac:dyDescent="0.35">
      <c r="B2343" t="s">
        <v>88</v>
      </c>
      <c r="C2343" t="s">
        <v>89</v>
      </c>
      <c r="D2343" s="1">
        <v>43466</v>
      </c>
      <c r="E2343" t="s">
        <v>34</v>
      </c>
      <c r="F2343" t="s">
        <v>35</v>
      </c>
      <c r="G2343" t="s">
        <v>32</v>
      </c>
      <c r="H2343">
        <v>98151</v>
      </c>
      <c r="J2343">
        <v>0</v>
      </c>
      <c r="L2343">
        <v>98151</v>
      </c>
      <c r="N2343">
        <v>41697</v>
      </c>
      <c r="P2343">
        <v>3343</v>
      </c>
      <c r="R2343">
        <v>45040</v>
      </c>
      <c r="T2343">
        <v>693177</v>
      </c>
      <c r="V2343">
        <v>1339542</v>
      </c>
      <c r="X2343">
        <v>1222555</v>
      </c>
      <c r="Z2343">
        <v>116987</v>
      </c>
    </row>
    <row r="2344" spans="2:26" hidden="1" x14ac:dyDescent="0.35">
      <c r="B2344" t="s">
        <v>88</v>
      </c>
      <c r="C2344" t="s">
        <v>89</v>
      </c>
      <c r="D2344" s="1">
        <v>43497</v>
      </c>
      <c r="E2344" t="s">
        <v>34</v>
      </c>
      <c r="F2344" t="s">
        <v>33</v>
      </c>
      <c r="G2344" t="s">
        <v>34</v>
      </c>
      <c r="H2344">
        <v>87809</v>
      </c>
      <c r="J2344">
        <v>0</v>
      </c>
      <c r="L2344">
        <v>87809</v>
      </c>
      <c r="N2344">
        <v>34391</v>
      </c>
      <c r="P2344">
        <v>3156</v>
      </c>
      <c r="R2344">
        <v>37547</v>
      </c>
      <c r="T2344">
        <v>695613</v>
      </c>
      <c r="V2344">
        <v>1347875</v>
      </c>
      <c r="X2344">
        <v>1230964</v>
      </c>
      <c r="Z2344">
        <v>116911</v>
      </c>
    </row>
    <row r="2345" spans="2:26" hidden="1" x14ac:dyDescent="0.35">
      <c r="B2345" t="s">
        <v>88</v>
      </c>
      <c r="C2345" t="s">
        <v>89</v>
      </c>
      <c r="D2345" s="1">
        <v>43497</v>
      </c>
      <c r="E2345" t="s">
        <v>34</v>
      </c>
      <c r="F2345" t="s">
        <v>35</v>
      </c>
      <c r="G2345" t="s">
        <v>32</v>
      </c>
      <c r="H2345">
        <v>87809</v>
      </c>
      <c r="J2345">
        <v>0</v>
      </c>
      <c r="L2345">
        <v>87809</v>
      </c>
      <c r="N2345">
        <v>34391</v>
      </c>
      <c r="P2345">
        <v>3156</v>
      </c>
      <c r="R2345">
        <v>37547</v>
      </c>
      <c r="T2345">
        <v>695613</v>
      </c>
      <c r="V2345">
        <v>1347875</v>
      </c>
      <c r="X2345">
        <v>1230964</v>
      </c>
      <c r="Z2345">
        <v>116911</v>
      </c>
    </row>
    <row r="2346" spans="2:26" hidden="1" x14ac:dyDescent="0.35">
      <c r="B2346" t="s">
        <v>88</v>
      </c>
      <c r="C2346" t="s">
        <v>89</v>
      </c>
      <c r="D2346" s="1">
        <v>43525</v>
      </c>
      <c r="E2346" t="s">
        <v>34</v>
      </c>
      <c r="F2346" t="s">
        <v>33</v>
      </c>
      <c r="G2346" t="s">
        <v>34</v>
      </c>
      <c r="H2346">
        <v>96587</v>
      </c>
      <c r="J2346">
        <v>0</v>
      </c>
      <c r="L2346">
        <v>96587</v>
      </c>
      <c r="N2346">
        <v>37569</v>
      </c>
      <c r="P2346">
        <v>3227</v>
      </c>
      <c r="R2346">
        <v>40796</v>
      </c>
      <c r="T2346">
        <v>696439</v>
      </c>
      <c r="V2346">
        <v>1350600</v>
      </c>
      <c r="X2346">
        <v>1233834</v>
      </c>
      <c r="Z2346">
        <v>116766</v>
      </c>
    </row>
    <row r="2347" spans="2:26" hidden="1" x14ac:dyDescent="0.35">
      <c r="B2347" t="s">
        <v>88</v>
      </c>
      <c r="C2347" t="s">
        <v>89</v>
      </c>
      <c r="D2347" s="1">
        <v>43525</v>
      </c>
      <c r="E2347" t="s">
        <v>34</v>
      </c>
      <c r="F2347" t="s">
        <v>35</v>
      </c>
      <c r="G2347" t="s">
        <v>32</v>
      </c>
      <c r="H2347">
        <v>96587</v>
      </c>
      <c r="J2347">
        <v>0</v>
      </c>
      <c r="L2347">
        <v>96587</v>
      </c>
      <c r="N2347">
        <v>37569</v>
      </c>
      <c r="P2347">
        <v>3227</v>
      </c>
      <c r="R2347">
        <v>40796</v>
      </c>
      <c r="T2347">
        <v>696439</v>
      </c>
      <c r="V2347">
        <v>1350600</v>
      </c>
      <c r="X2347">
        <v>1233834</v>
      </c>
      <c r="Z2347">
        <v>116766</v>
      </c>
    </row>
    <row r="2348" spans="2:26" hidden="1" x14ac:dyDescent="0.35">
      <c r="B2348" t="s">
        <v>88</v>
      </c>
      <c r="C2348" t="s">
        <v>89</v>
      </c>
      <c r="D2348" s="1">
        <v>43556</v>
      </c>
      <c r="E2348" t="s">
        <v>34</v>
      </c>
      <c r="F2348" t="s">
        <v>33</v>
      </c>
      <c r="G2348" t="s">
        <v>34</v>
      </c>
      <c r="H2348">
        <v>94483</v>
      </c>
      <c r="J2348">
        <v>0</v>
      </c>
      <c r="L2348">
        <v>94483</v>
      </c>
      <c r="N2348">
        <v>41133</v>
      </c>
      <c r="P2348">
        <v>3676</v>
      </c>
      <c r="R2348">
        <v>44809</v>
      </c>
      <c r="T2348">
        <v>698018</v>
      </c>
      <c r="V2348">
        <v>1354533</v>
      </c>
      <c r="X2348">
        <v>1238536</v>
      </c>
      <c r="Z2348">
        <v>115997</v>
      </c>
    </row>
    <row r="2349" spans="2:26" hidden="1" x14ac:dyDescent="0.35">
      <c r="B2349" t="s">
        <v>88</v>
      </c>
      <c r="C2349" t="s">
        <v>89</v>
      </c>
      <c r="D2349" s="1">
        <v>43556</v>
      </c>
      <c r="E2349" t="s">
        <v>34</v>
      </c>
      <c r="F2349" t="s">
        <v>35</v>
      </c>
      <c r="G2349" t="s">
        <v>32</v>
      </c>
      <c r="H2349">
        <v>94483</v>
      </c>
      <c r="J2349">
        <v>0</v>
      </c>
      <c r="L2349">
        <v>94483</v>
      </c>
      <c r="N2349">
        <v>41133</v>
      </c>
      <c r="P2349">
        <v>3676</v>
      </c>
      <c r="R2349">
        <v>44809</v>
      </c>
      <c r="T2349">
        <v>698018</v>
      </c>
      <c r="V2349">
        <v>1354533</v>
      </c>
      <c r="X2349">
        <v>1238536</v>
      </c>
      <c r="Z2349">
        <v>115997</v>
      </c>
    </row>
    <row r="2350" spans="2:26" hidden="1" x14ac:dyDescent="0.35">
      <c r="B2350" t="s">
        <v>88</v>
      </c>
      <c r="C2350" t="s">
        <v>89</v>
      </c>
      <c r="D2350" s="1">
        <v>43586</v>
      </c>
      <c r="E2350" t="s">
        <v>34</v>
      </c>
      <c r="F2350" t="s">
        <v>35</v>
      </c>
      <c r="G2350" t="s">
        <v>32</v>
      </c>
      <c r="H2350">
        <v>82180</v>
      </c>
      <c r="J2350">
        <v>0</v>
      </c>
      <c r="L2350">
        <v>82180</v>
      </c>
      <c r="N2350">
        <v>35265</v>
      </c>
      <c r="P2350">
        <v>3085</v>
      </c>
      <c r="R2350">
        <v>38350</v>
      </c>
      <c r="T2350">
        <v>696924</v>
      </c>
      <c r="V2350">
        <v>1354702</v>
      </c>
      <c r="X2350">
        <v>1239071</v>
      </c>
      <c r="Z2350">
        <v>115631</v>
      </c>
    </row>
    <row r="2351" spans="2:26" hidden="1" x14ac:dyDescent="0.35">
      <c r="B2351" t="s">
        <v>88</v>
      </c>
      <c r="C2351" t="s">
        <v>89</v>
      </c>
      <c r="D2351" s="1">
        <v>43586</v>
      </c>
      <c r="E2351" t="s">
        <v>34</v>
      </c>
      <c r="F2351" t="s">
        <v>33</v>
      </c>
      <c r="G2351" t="s">
        <v>34</v>
      </c>
      <c r="H2351">
        <v>82180</v>
      </c>
      <c r="J2351">
        <v>0</v>
      </c>
      <c r="L2351">
        <v>82180</v>
      </c>
      <c r="N2351">
        <v>35265</v>
      </c>
      <c r="P2351">
        <v>3085</v>
      </c>
      <c r="R2351">
        <v>38350</v>
      </c>
      <c r="T2351">
        <v>696924</v>
      </c>
      <c r="V2351">
        <v>1354702</v>
      </c>
      <c r="X2351">
        <v>1239071</v>
      </c>
      <c r="Z2351">
        <v>115631</v>
      </c>
    </row>
    <row r="2352" spans="2:26" hidden="1" x14ac:dyDescent="0.35">
      <c r="B2352" t="s">
        <v>88</v>
      </c>
      <c r="C2352" t="s">
        <v>89</v>
      </c>
      <c r="D2352" s="1">
        <v>43617</v>
      </c>
      <c r="E2352" t="s">
        <v>34</v>
      </c>
      <c r="F2352" t="s">
        <v>33</v>
      </c>
      <c r="G2352" t="s">
        <v>34</v>
      </c>
      <c r="H2352">
        <v>78026</v>
      </c>
      <c r="J2352">
        <v>0</v>
      </c>
      <c r="L2352">
        <v>78026</v>
      </c>
      <c r="N2352">
        <v>30850</v>
      </c>
      <c r="P2352">
        <v>2340</v>
      </c>
      <c r="R2352">
        <v>33190</v>
      </c>
      <c r="T2352">
        <v>696655</v>
      </c>
      <c r="V2352">
        <v>1354126</v>
      </c>
      <c r="X2352">
        <v>1238338</v>
      </c>
      <c r="Z2352">
        <v>115788</v>
      </c>
    </row>
    <row r="2353" spans="2:26" hidden="1" x14ac:dyDescent="0.35">
      <c r="B2353" t="s">
        <v>88</v>
      </c>
      <c r="C2353" t="s">
        <v>89</v>
      </c>
      <c r="D2353" s="1">
        <v>43617</v>
      </c>
      <c r="E2353" t="s">
        <v>34</v>
      </c>
      <c r="F2353" t="s">
        <v>35</v>
      </c>
      <c r="G2353" t="s">
        <v>32</v>
      </c>
      <c r="H2353">
        <v>78026</v>
      </c>
      <c r="J2353">
        <v>0</v>
      </c>
      <c r="L2353">
        <v>78026</v>
      </c>
      <c r="N2353">
        <v>30850</v>
      </c>
      <c r="P2353">
        <v>2340</v>
      </c>
      <c r="R2353">
        <v>33190</v>
      </c>
      <c r="T2353">
        <v>696655</v>
      </c>
      <c r="V2353">
        <v>1354126</v>
      </c>
      <c r="X2353">
        <v>1238338</v>
      </c>
      <c r="Z2353">
        <v>115788</v>
      </c>
    </row>
    <row r="2354" spans="2:26" hidden="1" x14ac:dyDescent="0.35">
      <c r="B2354" t="s">
        <v>88</v>
      </c>
      <c r="C2354" t="s">
        <v>89</v>
      </c>
      <c r="D2354" s="1">
        <v>43647</v>
      </c>
      <c r="E2354" t="s">
        <v>34</v>
      </c>
      <c r="F2354" t="s">
        <v>33</v>
      </c>
      <c r="G2354" t="s">
        <v>34</v>
      </c>
      <c r="H2354">
        <v>86455</v>
      </c>
      <c r="J2354">
        <v>0</v>
      </c>
      <c r="L2354">
        <v>86455</v>
      </c>
      <c r="N2354">
        <v>35170</v>
      </c>
      <c r="P2354">
        <v>2761</v>
      </c>
      <c r="R2354">
        <v>37931</v>
      </c>
      <c r="T2354">
        <v>697857</v>
      </c>
      <c r="V2354">
        <v>1357675</v>
      </c>
      <c r="X2354">
        <v>1241842</v>
      </c>
      <c r="Z2354">
        <v>115833</v>
      </c>
    </row>
    <row r="2355" spans="2:26" hidden="1" x14ac:dyDescent="0.35">
      <c r="B2355" t="s">
        <v>88</v>
      </c>
      <c r="C2355" t="s">
        <v>89</v>
      </c>
      <c r="D2355" s="1">
        <v>43647</v>
      </c>
      <c r="E2355" t="s">
        <v>34</v>
      </c>
      <c r="F2355" t="s">
        <v>35</v>
      </c>
      <c r="G2355" t="s">
        <v>32</v>
      </c>
      <c r="H2355">
        <v>86455</v>
      </c>
      <c r="J2355">
        <v>0</v>
      </c>
      <c r="L2355">
        <v>86455</v>
      </c>
      <c r="N2355">
        <v>35170</v>
      </c>
      <c r="P2355">
        <v>2761</v>
      </c>
      <c r="R2355">
        <v>37931</v>
      </c>
      <c r="T2355">
        <v>697857</v>
      </c>
      <c r="V2355">
        <v>1357675</v>
      </c>
      <c r="X2355">
        <v>1241842</v>
      </c>
      <c r="Z2355">
        <v>115833</v>
      </c>
    </row>
    <row r="2356" spans="2:26" hidden="1" x14ac:dyDescent="0.35">
      <c r="B2356" t="s">
        <v>88</v>
      </c>
      <c r="C2356" t="s">
        <v>89</v>
      </c>
      <c r="D2356" s="1">
        <v>43678</v>
      </c>
      <c r="E2356" t="s">
        <v>34</v>
      </c>
      <c r="F2356" t="s">
        <v>35</v>
      </c>
      <c r="G2356" t="s">
        <v>32</v>
      </c>
      <c r="H2356">
        <v>101819</v>
      </c>
      <c r="J2356">
        <v>0</v>
      </c>
      <c r="L2356">
        <v>101819</v>
      </c>
      <c r="N2356">
        <v>39350</v>
      </c>
      <c r="P2356">
        <v>3292</v>
      </c>
      <c r="R2356">
        <v>42642</v>
      </c>
      <c r="T2356">
        <v>697997</v>
      </c>
      <c r="V2356">
        <v>1359573</v>
      </c>
      <c r="X2356">
        <v>1243511</v>
      </c>
      <c r="Z2356">
        <v>116062</v>
      </c>
    </row>
    <row r="2357" spans="2:26" hidden="1" x14ac:dyDescent="0.35">
      <c r="B2357" t="s">
        <v>88</v>
      </c>
      <c r="C2357" t="s">
        <v>89</v>
      </c>
      <c r="D2357" s="1">
        <v>43678</v>
      </c>
      <c r="E2357" t="s">
        <v>34</v>
      </c>
      <c r="F2357" t="s">
        <v>33</v>
      </c>
      <c r="G2357" t="s">
        <v>34</v>
      </c>
      <c r="H2357">
        <v>101819</v>
      </c>
      <c r="J2357">
        <v>0</v>
      </c>
      <c r="L2357">
        <v>101819</v>
      </c>
      <c r="N2357">
        <v>39350</v>
      </c>
      <c r="P2357">
        <v>3292</v>
      </c>
      <c r="R2357">
        <v>42642</v>
      </c>
      <c r="T2357">
        <v>697997</v>
      </c>
      <c r="V2357">
        <v>1359573</v>
      </c>
      <c r="X2357">
        <v>1243511</v>
      </c>
      <c r="Z2357">
        <v>116062</v>
      </c>
    </row>
    <row r="2358" spans="2:26" hidden="1" x14ac:dyDescent="0.35">
      <c r="B2358" t="s">
        <v>88</v>
      </c>
      <c r="C2358" t="s">
        <v>89</v>
      </c>
      <c r="D2358" s="1">
        <v>43709</v>
      </c>
      <c r="E2358" t="s">
        <v>34</v>
      </c>
      <c r="F2358" t="s">
        <v>35</v>
      </c>
      <c r="G2358" t="s">
        <v>32</v>
      </c>
      <c r="H2358">
        <v>93874</v>
      </c>
      <c r="J2358">
        <v>0</v>
      </c>
      <c r="L2358">
        <v>93874</v>
      </c>
      <c r="N2358">
        <v>35011</v>
      </c>
      <c r="P2358">
        <v>3209</v>
      </c>
      <c r="R2358">
        <v>38220</v>
      </c>
      <c r="T2358">
        <v>698994</v>
      </c>
      <c r="V2358">
        <v>1363106</v>
      </c>
      <c r="X2358">
        <v>1246253</v>
      </c>
      <c r="Z2358">
        <v>116853</v>
      </c>
    </row>
    <row r="2359" spans="2:26" hidden="1" x14ac:dyDescent="0.35">
      <c r="B2359" t="s">
        <v>88</v>
      </c>
      <c r="C2359" t="s">
        <v>89</v>
      </c>
      <c r="D2359" s="1">
        <v>43709</v>
      </c>
      <c r="E2359" t="s">
        <v>34</v>
      </c>
      <c r="F2359" t="s">
        <v>33</v>
      </c>
      <c r="G2359" t="s">
        <v>34</v>
      </c>
      <c r="H2359">
        <v>93874</v>
      </c>
      <c r="J2359">
        <v>0</v>
      </c>
      <c r="L2359">
        <v>93874</v>
      </c>
      <c r="N2359">
        <v>35011</v>
      </c>
      <c r="P2359">
        <v>3209</v>
      </c>
      <c r="R2359">
        <v>38220</v>
      </c>
      <c r="T2359">
        <v>698994</v>
      </c>
      <c r="V2359">
        <v>1363106</v>
      </c>
      <c r="X2359">
        <v>1246253</v>
      </c>
      <c r="Z2359">
        <v>116853</v>
      </c>
    </row>
    <row r="2360" spans="2:26" hidden="1" x14ac:dyDescent="0.35">
      <c r="B2360" t="s">
        <v>88</v>
      </c>
      <c r="C2360" t="s">
        <v>89</v>
      </c>
      <c r="D2360" s="1">
        <v>43739</v>
      </c>
      <c r="E2360" t="s">
        <v>34</v>
      </c>
      <c r="F2360" t="s">
        <v>33</v>
      </c>
      <c r="G2360" t="s">
        <v>34</v>
      </c>
      <c r="H2360">
        <v>97957</v>
      </c>
      <c r="J2360">
        <v>0</v>
      </c>
      <c r="L2360">
        <v>97957</v>
      </c>
      <c r="N2360">
        <v>40094</v>
      </c>
      <c r="P2360">
        <v>3839</v>
      </c>
      <c r="R2360">
        <v>43933</v>
      </c>
      <c r="T2360">
        <v>700461</v>
      </c>
      <c r="V2360">
        <v>1367736</v>
      </c>
      <c r="X2360">
        <v>1250371</v>
      </c>
      <c r="Z2360">
        <v>117365</v>
      </c>
    </row>
    <row r="2361" spans="2:26" hidden="1" x14ac:dyDescent="0.35">
      <c r="B2361" t="s">
        <v>88</v>
      </c>
      <c r="C2361" t="s">
        <v>89</v>
      </c>
      <c r="D2361" s="1">
        <v>43739</v>
      </c>
      <c r="E2361" t="s">
        <v>34</v>
      </c>
      <c r="F2361" t="s">
        <v>35</v>
      </c>
      <c r="G2361" t="s">
        <v>32</v>
      </c>
      <c r="H2361">
        <v>97957</v>
      </c>
      <c r="J2361">
        <v>0</v>
      </c>
      <c r="L2361">
        <v>97957</v>
      </c>
      <c r="N2361">
        <v>40094</v>
      </c>
      <c r="P2361">
        <v>3839</v>
      </c>
      <c r="R2361">
        <v>43933</v>
      </c>
      <c r="T2361">
        <v>700461</v>
      </c>
      <c r="V2361">
        <v>1367736</v>
      </c>
      <c r="X2361">
        <v>1250371</v>
      </c>
      <c r="Z2361">
        <v>117365</v>
      </c>
    </row>
    <row r="2362" spans="2:26" hidden="1" x14ac:dyDescent="0.35">
      <c r="B2362" t="s">
        <v>88</v>
      </c>
      <c r="C2362" t="s">
        <v>89</v>
      </c>
      <c r="D2362" s="1">
        <v>43770</v>
      </c>
      <c r="E2362" t="s">
        <v>34</v>
      </c>
      <c r="F2362" t="s">
        <v>35</v>
      </c>
      <c r="G2362" t="s">
        <v>32</v>
      </c>
      <c r="H2362">
        <v>72057</v>
      </c>
      <c r="J2362">
        <v>0</v>
      </c>
      <c r="L2362">
        <v>72057</v>
      </c>
      <c r="N2362">
        <v>27423</v>
      </c>
      <c r="P2362">
        <v>2502</v>
      </c>
      <c r="R2362">
        <v>29925</v>
      </c>
      <c r="T2362">
        <v>699858</v>
      </c>
      <c r="V2362">
        <v>1368916</v>
      </c>
      <c r="X2362">
        <v>1250663</v>
      </c>
      <c r="Z2362">
        <v>118253</v>
      </c>
    </row>
    <row r="2363" spans="2:26" hidden="1" x14ac:dyDescent="0.35">
      <c r="B2363" t="s">
        <v>88</v>
      </c>
      <c r="C2363" t="s">
        <v>89</v>
      </c>
      <c r="D2363" s="1">
        <v>43770</v>
      </c>
      <c r="E2363" t="s">
        <v>34</v>
      </c>
      <c r="F2363" t="s">
        <v>33</v>
      </c>
      <c r="G2363" t="s">
        <v>34</v>
      </c>
      <c r="H2363">
        <v>72057</v>
      </c>
      <c r="J2363">
        <v>0</v>
      </c>
      <c r="L2363">
        <v>72057</v>
      </c>
      <c r="N2363">
        <v>27423</v>
      </c>
      <c r="P2363">
        <v>2502</v>
      </c>
      <c r="R2363">
        <v>29925</v>
      </c>
      <c r="T2363">
        <v>699858</v>
      </c>
      <c r="V2363">
        <v>1368916</v>
      </c>
      <c r="X2363">
        <v>1250663</v>
      </c>
      <c r="Z2363">
        <v>118253</v>
      </c>
    </row>
    <row r="2364" spans="2:26" hidden="1" x14ac:dyDescent="0.35">
      <c r="B2364" t="s">
        <v>88</v>
      </c>
      <c r="C2364" t="s">
        <v>89</v>
      </c>
      <c r="D2364" s="1">
        <v>43800</v>
      </c>
      <c r="E2364" t="s">
        <v>34</v>
      </c>
      <c r="F2364" t="s">
        <v>33</v>
      </c>
      <c r="G2364" t="s">
        <v>34</v>
      </c>
      <c r="H2364">
        <v>86490</v>
      </c>
      <c r="J2364">
        <v>0</v>
      </c>
      <c r="L2364">
        <v>86490</v>
      </c>
      <c r="N2364">
        <v>32822</v>
      </c>
      <c r="P2364">
        <v>3169</v>
      </c>
      <c r="R2364">
        <v>35991</v>
      </c>
      <c r="T2364">
        <v>702018</v>
      </c>
      <c r="V2364">
        <v>1373098</v>
      </c>
      <c r="X2364">
        <v>1254606</v>
      </c>
      <c r="Z2364">
        <v>118492</v>
      </c>
    </row>
    <row r="2365" spans="2:26" hidden="1" x14ac:dyDescent="0.35">
      <c r="B2365" t="s">
        <v>88</v>
      </c>
      <c r="C2365" t="s">
        <v>89</v>
      </c>
      <c r="D2365" s="1">
        <v>43800</v>
      </c>
      <c r="E2365" t="s">
        <v>34</v>
      </c>
      <c r="F2365" t="s">
        <v>35</v>
      </c>
      <c r="G2365" t="s">
        <v>32</v>
      </c>
      <c r="H2365">
        <v>86490</v>
      </c>
      <c r="J2365">
        <v>0</v>
      </c>
      <c r="L2365">
        <v>86490</v>
      </c>
      <c r="N2365">
        <v>32822</v>
      </c>
      <c r="P2365">
        <v>3169</v>
      </c>
      <c r="R2365">
        <v>35991</v>
      </c>
      <c r="T2365">
        <v>702018</v>
      </c>
      <c r="V2365">
        <v>1373098</v>
      </c>
      <c r="X2365">
        <v>1254606</v>
      </c>
      <c r="Z2365">
        <v>118492</v>
      </c>
    </row>
    <row r="2366" spans="2:26" hidden="1" x14ac:dyDescent="0.35">
      <c r="B2366" t="s">
        <v>88</v>
      </c>
      <c r="C2366" t="s">
        <v>89</v>
      </c>
      <c r="D2366" s="1">
        <v>43831</v>
      </c>
      <c r="E2366" t="s">
        <v>34</v>
      </c>
      <c r="F2366" t="s">
        <v>35</v>
      </c>
      <c r="G2366" t="s">
        <v>32</v>
      </c>
      <c r="H2366">
        <v>103538</v>
      </c>
      <c r="J2366">
        <v>0</v>
      </c>
      <c r="L2366">
        <v>103538</v>
      </c>
      <c r="N2366">
        <v>40203</v>
      </c>
      <c r="P2366">
        <v>3584</v>
      </c>
      <c r="R2366">
        <v>43787</v>
      </c>
      <c r="T2366">
        <v>702884</v>
      </c>
      <c r="V2366">
        <v>1377566</v>
      </c>
      <c r="X2366">
        <v>1258885</v>
      </c>
      <c r="Z2366">
        <v>118681</v>
      </c>
    </row>
    <row r="2367" spans="2:26" hidden="1" x14ac:dyDescent="0.35">
      <c r="B2367" t="s">
        <v>88</v>
      </c>
      <c r="C2367" t="s">
        <v>89</v>
      </c>
      <c r="D2367" s="1">
        <v>43831</v>
      </c>
      <c r="E2367" t="s">
        <v>34</v>
      </c>
      <c r="F2367" t="s">
        <v>33</v>
      </c>
      <c r="G2367" t="s">
        <v>34</v>
      </c>
      <c r="H2367">
        <v>103538</v>
      </c>
      <c r="J2367">
        <v>0</v>
      </c>
      <c r="L2367">
        <v>103538</v>
      </c>
      <c r="N2367">
        <v>40203</v>
      </c>
      <c r="P2367">
        <v>3584</v>
      </c>
      <c r="R2367">
        <v>43787</v>
      </c>
      <c r="T2367">
        <v>702884</v>
      </c>
      <c r="V2367">
        <v>1377566</v>
      </c>
      <c r="X2367">
        <v>1258885</v>
      </c>
      <c r="Z2367">
        <v>118681</v>
      </c>
    </row>
    <row r="2368" spans="2:26" hidden="1" x14ac:dyDescent="0.35">
      <c r="B2368" t="s">
        <v>88</v>
      </c>
      <c r="C2368" t="s">
        <v>89</v>
      </c>
      <c r="D2368" s="1">
        <v>43862</v>
      </c>
      <c r="E2368" t="s">
        <v>34</v>
      </c>
      <c r="F2368" t="s">
        <v>33</v>
      </c>
      <c r="G2368" t="s">
        <v>34</v>
      </c>
      <c r="H2368">
        <v>85121</v>
      </c>
      <c r="J2368">
        <v>0</v>
      </c>
      <c r="L2368">
        <v>85121</v>
      </c>
      <c r="N2368">
        <v>37147</v>
      </c>
      <c r="P2368">
        <v>3371</v>
      </c>
      <c r="R2368">
        <v>40518</v>
      </c>
      <c r="T2368">
        <v>706248</v>
      </c>
      <c r="V2368">
        <v>1387931</v>
      </c>
      <c r="X2368">
        <v>1268843</v>
      </c>
      <c r="Z2368">
        <v>119088</v>
      </c>
    </row>
    <row r="2369" spans="2:26" hidden="1" x14ac:dyDescent="0.35">
      <c r="B2369" t="s">
        <v>88</v>
      </c>
      <c r="C2369" t="s">
        <v>89</v>
      </c>
      <c r="D2369" s="1">
        <v>43862</v>
      </c>
      <c r="E2369" t="s">
        <v>34</v>
      </c>
      <c r="F2369" t="s">
        <v>35</v>
      </c>
      <c r="G2369" t="s">
        <v>32</v>
      </c>
      <c r="H2369">
        <v>85121</v>
      </c>
      <c r="J2369">
        <v>0</v>
      </c>
      <c r="L2369">
        <v>85121</v>
      </c>
      <c r="N2369">
        <v>37147</v>
      </c>
      <c r="P2369">
        <v>3371</v>
      </c>
      <c r="R2369">
        <v>40518</v>
      </c>
      <c r="T2369">
        <v>706248</v>
      </c>
      <c r="V2369">
        <v>1387931</v>
      </c>
      <c r="X2369">
        <v>1268843</v>
      </c>
      <c r="Z2369">
        <v>119088</v>
      </c>
    </row>
    <row r="2370" spans="2:26" hidden="1" x14ac:dyDescent="0.35">
      <c r="B2370" t="s">
        <v>88</v>
      </c>
      <c r="C2370" t="s">
        <v>89</v>
      </c>
      <c r="D2370" s="1">
        <v>43891</v>
      </c>
      <c r="E2370" t="s">
        <v>34</v>
      </c>
      <c r="F2370" t="s">
        <v>33</v>
      </c>
      <c r="G2370" t="s">
        <v>34</v>
      </c>
      <c r="H2370">
        <v>76559</v>
      </c>
      <c r="J2370">
        <v>0</v>
      </c>
      <c r="L2370">
        <v>76559</v>
      </c>
      <c r="N2370">
        <v>36570</v>
      </c>
      <c r="P2370">
        <v>3858</v>
      </c>
      <c r="R2370">
        <v>40428</v>
      </c>
      <c r="T2370">
        <v>710108</v>
      </c>
      <c r="V2370">
        <v>1417332</v>
      </c>
      <c r="X2370">
        <v>1297259</v>
      </c>
      <c r="Z2370">
        <v>120073</v>
      </c>
    </row>
    <row r="2371" spans="2:26" hidden="1" x14ac:dyDescent="0.35">
      <c r="B2371" t="s">
        <v>88</v>
      </c>
      <c r="C2371" t="s">
        <v>89</v>
      </c>
      <c r="D2371" s="1">
        <v>43891</v>
      </c>
      <c r="E2371" t="s">
        <v>34</v>
      </c>
      <c r="F2371" t="s">
        <v>35</v>
      </c>
      <c r="G2371" t="s">
        <v>32</v>
      </c>
      <c r="H2371">
        <v>76559</v>
      </c>
      <c r="J2371">
        <v>0</v>
      </c>
      <c r="L2371">
        <v>76559</v>
      </c>
      <c r="N2371">
        <v>36570</v>
      </c>
      <c r="P2371">
        <v>3858</v>
      </c>
      <c r="R2371">
        <v>40428</v>
      </c>
      <c r="T2371">
        <v>710108</v>
      </c>
      <c r="V2371">
        <v>1417332</v>
      </c>
      <c r="X2371">
        <v>1297259</v>
      </c>
      <c r="Z2371">
        <v>120073</v>
      </c>
    </row>
    <row r="2372" spans="2:26" hidden="1" x14ac:dyDescent="0.35">
      <c r="B2372" t="s">
        <v>88</v>
      </c>
      <c r="C2372" t="s">
        <v>89</v>
      </c>
      <c r="D2372" s="1">
        <v>43922</v>
      </c>
      <c r="E2372" t="s">
        <v>34</v>
      </c>
      <c r="F2372" t="s">
        <v>35</v>
      </c>
      <c r="G2372" t="s">
        <v>32</v>
      </c>
      <c r="H2372">
        <v>76583</v>
      </c>
      <c r="J2372">
        <v>0</v>
      </c>
      <c r="L2372">
        <v>76583</v>
      </c>
      <c r="N2372">
        <v>40239</v>
      </c>
      <c r="P2372">
        <v>2398</v>
      </c>
      <c r="R2372">
        <v>42637</v>
      </c>
      <c r="T2372">
        <v>720232</v>
      </c>
      <c r="V2372">
        <v>1451788</v>
      </c>
      <c r="X2372">
        <v>1329602</v>
      </c>
      <c r="Z2372">
        <v>122186</v>
      </c>
    </row>
    <row r="2373" spans="2:26" hidden="1" x14ac:dyDescent="0.35">
      <c r="B2373" t="s">
        <v>88</v>
      </c>
      <c r="C2373" t="s">
        <v>89</v>
      </c>
      <c r="D2373" s="1">
        <v>43922</v>
      </c>
      <c r="E2373" t="s">
        <v>34</v>
      </c>
      <c r="F2373" t="s">
        <v>33</v>
      </c>
      <c r="G2373" t="s">
        <v>34</v>
      </c>
      <c r="H2373">
        <v>76583</v>
      </c>
      <c r="J2373">
        <v>0</v>
      </c>
      <c r="L2373">
        <v>76583</v>
      </c>
      <c r="N2373">
        <v>40239</v>
      </c>
      <c r="P2373">
        <v>2398</v>
      </c>
      <c r="R2373">
        <v>42637</v>
      </c>
      <c r="T2373">
        <v>720232</v>
      </c>
      <c r="V2373">
        <v>1451788</v>
      </c>
      <c r="X2373">
        <v>1329602</v>
      </c>
      <c r="Z2373">
        <v>122186</v>
      </c>
    </row>
    <row r="2374" spans="2:26" hidden="1" x14ac:dyDescent="0.35">
      <c r="B2374" t="s">
        <v>88</v>
      </c>
      <c r="C2374" t="s">
        <v>89</v>
      </c>
      <c r="D2374" s="1">
        <v>43952</v>
      </c>
      <c r="E2374" t="s">
        <v>34</v>
      </c>
      <c r="F2374" t="s">
        <v>33</v>
      </c>
      <c r="G2374" t="s">
        <v>34</v>
      </c>
      <c r="H2374">
        <v>67090</v>
      </c>
      <c r="J2374">
        <v>0</v>
      </c>
      <c r="L2374">
        <v>67090</v>
      </c>
      <c r="N2374">
        <v>35354</v>
      </c>
      <c r="P2374">
        <v>2048</v>
      </c>
      <c r="R2374">
        <v>37402</v>
      </c>
      <c r="T2374">
        <v>730134</v>
      </c>
      <c r="V2374">
        <v>1482327</v>
      </c>
      <c r="X2374">
        <v>1363286</v>
      </c>
      <c r="Z2374">
        <v>119041</v>
      </c>
    </row>
    <row r="2375" spans="2:26" hidden="1" x14ac:dyDescent="0.35">
      <c r="B2375" t="s">
        <v>88</v>
      </c>
      <c r="C2375" t="s">
        <v>89</v>
      </c>
      <c r="D2375" s="1">
        <v>43952</v>
      </c>
      <c r="E2375" t="s">
        <v>34</v>
      </c>
      <c r="F2375" t="s">
        <v>35</v>
      </c>
      <c r="G2375" t="s">
        <v>32</v>
      </c>
      <c r="H2375">
        <v>67090</v>
      </c>
      <c r="J2375">
        <v>0</v>
      </c>
      <c r="L2375">
        <v>67090</v>
      </c>
      <c r="N2375">
        <v>35354</v>
      </c>
      <c r="P2375">
        <v>2048</v>
      </c>
      <c r="R2375">
        <v>37402</v>
      </c>
      <c r="T2375">
        <v>730134</v>
      </c>
      <c r="V2375">
        <v>1482327</v>
      </c>
      <c r="X2375">
        <v>1363286</v>
      </c>
      <c r="Z2375">
        <v>119041</v>
      </c>
    </row>
    <row r="2376" spans="2:26" hidden="1" x14ac:dyDescent="0.35">
      <c r="B2376" t="s">
        <v>88</v>
      </c>
      <c r="C2376" t="s">
        <v>89</v>
      </c>
      <c r="D2376" s="1">
        <v>43983</v>
      </c>
      <c r="E2376" t="s">
        <v>34</v>
      </c>
      <c r="F2376" t="s">
        <v>33</v>
      </c>
      <c r="G2376" t="s">
        <v>34</v>
      </c>
      <c r="H2376">
        <v>57835</v>
      </c>
      <c r="J2376">
        <v>0</v>
      </c>
      <c r="L2376">
        <v>57835</v>
      </c>
      <c r="N2376">
        <v>40707</v>
      </c>
      <c r="P2376">
        <v>2749</v>
      </c>
      <c r="R2376">
        <v>43456</v>
      </c>
      <c r="T2376">
        <v>740575</v>
      </c>
      <c r="V2376">
        <v>1513958</v>
      </c>
      <c r="X2376">
        <v>1397486</v>
      </c>
      <c r="Z2376">
        <v>116472</v>
      </c>
    </row>
    <row r="2377" spans="2:26" hidden="1" x14ac:dyDescent="0.35">
      <c r="B2377" t="s">
        <v>88</v>
      </c>
      <c r="C2377" t="s">
        <v>89</v>
      </c>
      <c r="D2377" s="1">
        <v>43983</v>
      </c>
      <c r="E2377" t="s">
        <v>34</v>
      </c>
      <c r="F2377" t="s">
        <v>35</v>
      </c>
      <c r="G2377" t="s">
        <v>32</v>
      </c>
      <c r="H2377">
        <v>57835</v>
      </c>
      <c r="J2377">
        <v>0</v>
      </c>
      <c r="L2377">
        <v>57835</v>
      </c>
      <c r="N2377">
        <v>40707</v>
      </c>
      <c r="P2377">
        <v>2749</v>
      </c>
      <c r="R2377">
        <v>43456</v>
      </c>
      <c r="T2377">
        <v>740575</v>
      </c>
      <c r="V2377">
        <v>1513958</v>
      </c>
      <c r="X2377">
        <v>1397486</v>
      </c>
      <c r="Z2377">
        <v>116472</v>
      </c>
    </row>
    <row r="2378" spans="2:26" hidden="1" x14ac:dyDescent="0.35">
      <c r="B2378" t="s">
        <v>88</v>
      </c>
      <c r="C2378" t="s">
        <v>89</v>
      </c>
      <c r="D2378" s="1">
        <v>44013</v>
      </c>
      <c r="E2378" t="s">
        <v>34</v>
      </c>
      <c r="F2378" t="s">
        <v>35</v>
      </c>
      <c r="G2378" t="s">
        <v>32</v>
      </c>
      <c r="H2378">
        <v>49834</v>
      </c>
      <c r="J2378">
        <v>0</v>
      </c>
      <c r="L2378">
        <v>49834</v>
      </c>
      <c r="N2378">
        <v>27956</v>
      </c>
      <c r="P2378">
        <v>1783</v>
      </c>
      <c r="R2378">
        <v>29739</v>
      </c>
      <c r="T2378">
        <v>750602</v>
      </c>
      <c r="V2378">
        <v>1543368</v>
      </c>
      <c r="X2378">
        <v>1428099</v>
      </c>
      <c r="Z2378">
        <v>115269</v>
      </c>
    </row>
    <row r="2379" spans="2:26" hidden="1" x14ac:dyDescent="0.35">
      <c r="B2379" t="s">
        <v>88</v>
      </c>
      <c r="C2379" t="s">
        <v>89</v>
      </c>
      <c r="D2379" s="1">
        <v>44013</v>
      </c>
      <c r="E2379" t="s">
        <v>34</v>
      </c>
      <c r="F2379" t="s">
        <v>33</v>
      </c>
      <c r="G2379" t="s">
        <v>34</v>
      </c>
      <c r="H2379">
        <v>49834</v>
      </c>
      <c r="J2379">
        <v>0</v>
      </c>
      <c r="L2379">
        <v>49834</v>
      </c>
      <c r="N2379">
        <v>27956</v>
      </c>
      <c r="P2379">
        <v>1783</v>
      </c>
      <c r="R2379">
        <v>29739</v>
      </c>
      <c r="T2379">
        <v>750602</v>
      </c>
      <c r="V2379">
        <v>1543368</v>
      </c>
      <c r="X2379">
        <v>1428099</v>
      </c>
      <c r="Z2379">
        <v>115269</v>
      </c>
    </row>
    <row r="2380" spans="2:26" hidden="1" x14ac:dyDescent="0.35">
      <c r="B2380" t="s">
        <v>88</v>
      </c>
      <c r="C2380" t="s">
        <v>89</v>
      </c>
      <c r="D2380" s="1">
        <v>44044</v>
      </c>
      <c r="E2380" t="s">
        <v>34</v>
      </c>
      <c r="F2380" t="s">
        <v>35</v>
      </c>
      <c r="G2380" t="s">
        <v>32</v>
      </c>
      <c r="H2380">
        <v>50137</v>
      </c>
      <c r="J2380">
        <v>0</v>
      </c>
      <c r="L2380">
        <v>50137</v>
      </c>
      <c r="N2380">
        <v>29381</v>
      </c>
      <c r="P2380">
        <v>2067</v>
      </c>
      <c r="R2380">
        <v>31448</v>
      </c>
      <c r="T2380">
        <v>759853</v>
      </c>
      <c r="V2380">
        <v>1570951</v>
      </c>
      <c r="X2380">
        <v>1455589</v>
      </c>
      <c r="Z2380">
        <v>115362</v>
      </c>
    </row>
    <row r="2381" spans="2:26" hidden="1" x14ac:dyDescent="0.35">
      <c r="B2381" t="s">
        <v>88</v>
      </c>
      <c r="C2381" t="s">
        <v>89</v>
      </c>
      <c r="D2381" s="1">
        <v>44044</v>
      </c>
      <c r="E2381" t="s">
        <v>34</v>
      </c>
      <c r="F2381" t="s">
        <v>33</v>
      </c>
      <c r="G2381" t="s">
        <v>34</v>
      </c>
      <c r="H2381">
        <v>50137</v>
      </c>
      <c r="J2381">
        <v>0</v>
      </c>
      <c r="L2381">
        <v>50137</v>
      </c>
      <c r="N2381">
        <v>29381</v>
      </c>
      <c r="P2381">
        <v>2067</v>
      </c>
      <c r="R2381">
        <v>31448</v>
      </c>
      <c r="T2381">
        <v>759853</v>
      </c>
      <c r="V2381">
        <v>1570951</v>
      </c>
      <c r="X2381">
        <v>1455589</v>
      </c>
      <c r="Z2381">
        <v>115362</v>
      </c>
    </row>
    <row r="2382" spans="2:26" hidden="1" x14ac:dyDescent="0.35">
      <c r="B2382" t="s">
        <v>88</v>
      </c>
      <c r="C2382" t="s">
        <v>89</v>
      </c>
      <c r="D2382" s="1">
        <v>44075</v>
      </c>
      <c r="E2382" t="s">
        <v>34</v>
      </c>
      <c r="F2382" t="s">
        <v>35</v>
      </c>
      <c r="G2382" t="s">
        <v>32</v>
      </c>
      <c r="H2382">
        <v>54392</v>
      </c>
      <c r="J2382">
        <v>0</v>
      </c>
      <c r="L2382">
        <v>54392</v>
      </c>
      <c r="N2382">
        <v>33804</v>
      </c>
      <c r="P2382">
        <v>2005</v>
      </c>
      <c r="R2382">
        <v>35809</v>
      </c>
      <c r="T2382">
        <v>765785</v>
      </c>
      <c r="V2382">
        <v>1593388</v>
      </c>
      <c r="X2382">
        <v>1478668</v>
      </c>
      <c r="Z2382">
        <v>114720</v>
      </c>
    </row>
    <row r="2383" spans="2:26" hidden="1" x14ac:dyDescent="0.35">
      <c r="B2383" t="s">
        <v>88</v>
      </c>
      <c r="C2383" t="s">
        <v>89</v>
      </c>
      <c r="D2383" s="1">
        <v>44075</v>
      </c>
      <c r="E2383" t="s">
        <v>34</v>
      </c>
      <c r="F2383" t="s">
        <v>33</v>
      </c>
      <c r="G2383" t="s">
        <v>34</v>
      </c>
      <c r="H2383">
        <v>54392</v>
      </c>
      <c r="J2383">
        <v>0</v>
      </c>
      <c r="L2383">
        <v>54392</v>
      </c>
      <c r="N2383">
        <v>33804</v>
      </c>
      <c r="P2383">
        <v>2005</v>
      </c>
      <c r="R2383">
        <v>35809</v>
      </c>
      <c r="T2383">
        <v>765785</v>
      </c>
      <c r="V2383">
        <v>1593388</v>
      </c>
      <c r="X2383">
        <v>1478668</v>
      </c>
      <c r="Z2383">
        <v>114720</v>
      </c>
    </row>
    <row r="2384" spans="2:26" hidden="1" x14ac:dyDescent="0.35">
      <c r="B2384" t="s">
        <v>88</v>
      </c>
      <c r="C2384" t="s">
        <v>89</v>
      </c>
      <c r="D2384" s="1">
        <v>44105</v>
      </c>
      <c r="E2384" t="s">
        <v>34</v>
      </c>
      <c r="F2384" t="s">
        <v>35</v>
      </c>
      <c r="G2384" t="s">
        <v>32</v>
      </c>
      <c r="H2384">
        <v>48362</v>
      </c>
      <c r="J2384">
        <v>0</v>
      </c>
      <c r="L2384">
        <v>48362</v>
      </c>
      <c r="N2384">
        <v>34263</v>
      </c>
      <c r="P2384">
        <v>2091</v>
      </c>
      <c r="R2384">
        <v>36354</v>
      </c>
      <c r="T2384">
        <v>771474</v>
      </c>
      <c r="V2384">
        <v>1616483</v>
      </c>
      <c r="X2384">
        <v>1503449</v>
      </c>
      <c r="Z2384">
        <v>113034</v>
      </c>
    </row>
    <row r="2385" spans="2:26" hidden="1" x14ac:dyDescent="0.35">
      <c r="B2385" t="s">
        <v>88</v>
      </c>
      <c r="C2385" t="s">
        <v>89</v>
      </c>
      <c r="D2385" s="1">
        <v>44105</v>
      </c>
      <c r="E2385" t="s">
        <v>34</v>
      </c>
      <c r="F2385" t="s">
        <v>33</v>
      </c>
      <c r="G2385" t="s">
        <v>34</v>
      </c>
      <c r="H2385">
        <v>48362</v>
      </c>
      <c r="J2385">
        <v>0</v>
      </c>
      <c r="L2385">
        <v>48362</v>
      </c>
      <c r="N2385">
        <v>34263</v>
      </c>
      <c r="P2385">
        <v>2091</v>
      </c>
      <c r="R2385">
        <v>36354</v>
      </c>
      <c r="T2385">
        <v>771474</v>
      </c>
      <c r="V2385">
        <v>1616483</v>
      </c>
      <c r="X2385">
        <v>1503449</v>
      </c>
      <c r="Z2385">
        <v>113034</v>
      </c>
    </row>
    <row r="2386" spans="2:26" hidden="1" x14ac:dyDescent="0.35">
      <c r="B2386" t="s">
        <v>88</v>
      </c>
      <c r="C2386" t="s">
        <v>89</v>
      </c>
      <c r="D2386" s="1">
        <v>44136</v>
      </c>
      <c r="E2386" t="s">
        <v>34</v>
      </c>
      <c r="F2386" t="s">
        <v>35</v>
      </c>
      <c r="G2386" t="s">
        <v>32</v>
      </c>
      <c r="H2386">
        <v>33911</v>
      </c>
      <c r="J2386">
        <v>0</v>
      </c>
      <c r="L2386">
        <v>33911</v>
      </c>
      <c r="N2386">
        <v>29869</v>
      </c>
      <c r="P2386">
        <v>2242</v>
      </c>
      <c r="R2386">
        <v>32111</v>
      </c>
      <c r="T2386">
        <v>777587</v>
      </c>
      <c r="V2386">
        <v>1640693</v>
      </c>
      <c r="X2386">
        <v>1528630</v>
      </c>
      <c r="Z2386">
        <v>112063</v>
      </c>
    </row>
    <row r="2387" spans="2:26" hidden="1" x14ac:dyDescent="0.35">
      <c r="B2387" t="s">
        <v>88</v>
      </c>
      <c r="C2387" t="s">
        <v>89</v>
      </c>
      <c r="D2387" s="1">
        <v>44136</v>
      </c>
      <c r="E2387" t="s">
        <v>34</v>
      </c>
      <c r="F2387" t="s">
        <v>33</v>
      </c>
      <c r="G2387" t="s">
        <v>34</v>
      </c>
      <c r="H2387">
        <v>33911</v>
      </c>
      <c r="J2387">
        <v>0</v>
      </c>
      <c r="L2387">
        <v>33911</v>
      </c>
      <c r="N2387">
        <v>29869</v>
      </c>
      <c r="P2387">
        <v>2242</v>
      </c>
      <c r="R2387">
        <v>32111</v>
      </c>
      <c r="T2387">
        <v>777587</v>
      </c>
      <c r="V2387">
        <v>1640693</v>
      </c>
      <c r="X2387">
        <v>1528630</v>
      </c>
      <c r="Z2387">
        <v>112063</v>
      </c>
    </row>
    <row r="2388" spans="2:26" hidden="1" x14ac:dyDescent="0.35">
      <c r="B2388" t="s">
        <v>88</v>
      </c>
      <c r="C2388" t="s">
        <v>89</v>
      </c>
      <c r="D2388" s="1">
        <v>44166</v>
      </c>
      <c r="E2388" t="s">
        <v>34</v>
      </c>
      <c r="F2388" t="s">
        <v>33</v>
      </c>
      <c r="G2388" t="s">
        <v>34</v>
      </c>
      <c r="H2388">
        <v>35749</v>
      </c>
      <c r="J2388">
        <v>0</v>
      </c>
      <c r="L2388">
        <v>35749</v>
      </c>
      <c r="N2388">
        <v>33896</v>
      </c>
      <c r="P2388">
        <v>3235</v>
      </c>
      <c r="R2388">
        <v>37131</v>
      </c>
      <c r="T2388">
        <v>783985</v>
      </c>
      <c r="V2388">
        <v>1664654</v>
      </c>
      <c r="X2388">
        <v>1552932</v>
      </c>
      <c r="Z2388">
        <v>111722</v>
      </c>
    </row>
    <row r="2389" spans="2:26" hidden="1" x14ac:dyDescent="0.35">
      <c r="B2389" t="s">
        <v>88</v>
      </c>
      <c r="C2389" t="s">
        <v>89</v>
      </c>
      <c r="D2389" s="1">
        <v>44166</v>
      </c>
      <c r="E2389" t="s">
        <v>34</v>
      </c>
      <c r="F2389" t="s">
        <v>35</v>
      </c>
      <c r="G2389" t="s">
        <v>32</v>
      </c>
      <c r="H2389">
        <v>35749</v>
      </c>
      <c r="J2389">
        <v>0</v>
      </c>
      <c r="L2389">
        <v>35749</v>
      </c>
      <c r="N2389">
        <v>33896</v>
      </c>
      <c r="P2389">
        <v>3235</v>
      </c>
      <c r="R2389">
        <v>37131</v>
      </c>
      <c r="T2389">
        <v>783985</v>
      </c>
      <c r="V2389">
        <v>1664654</v>
      </c>
      <c r="X2389">
        <v>1552932</v>
      </c>
      <c r="Z2389">
        <v>111722</v>
      </c>
    </row>
    <row r="2390" spans="2:26" hidden="1" x14ac:dyDescent="0.35">
      <c r="B2390" t="s">
        <v>88</v>
      </c>
      <c r="C2390" t="s">
        <v>89</v>
      </c>
      <c r="D2390" s="1">
        <v>44197</v>
      </c>
      <c r="E2390" t="s">
        <v>34</v>
      </c>
      <c r="F2390" t="s">
        <v>35</v>
      </c>
      <c r="G2390" t="s">
        <v>32</v>
      </c>
      <c r="H2390">
        <v>33623</v>
      </c>
      <c r="J2390">
        <v>0</v>
      </c>
      <c r="L2390">
        <v>33623</v>
      </c>
      <c r="N2390">
        <v>24998</v>
      </c>
      <c r="P2390">
        <v>1717</v>
      </c>
      <c r="R2390">
        <v>26715</v>
      </c>
      <c r="T2390">
        <v>788968</v>
      </c>
      <c r="V2390">
        <v>1682692</v>
      </c>
      <c r="X2390">
        <v>1572464</v>
      </c>
      <c r="Z2390">
        <v>110228</v>
      </c>
    </row>
    <row r="2391" spans="2:26" hidden="1" x14ac:dyDescent="0.35">
      <c r="B2391" t="s">
        <v>88</v>
      </c>
      <c r="C2391" t="s">
        <v>89</v>
      </c>
      <c r="D2391" s="1">
        <v>44197</v>
      </c>
      <c r="E2391" t="s">
        <v>34</v>
      </c>
      <c r="F2391" t="s">
        <v>33</v>
      </c>
      <c r="G2391" t="s">
        <v>34</v>
      </c>
      <c r="H2391">
        <v>33623</v>
      </c>
      <c r="J2391">
        <v>0</v>
      </c>
      <c r="L2391">
        <v>33623</v>
      </c>
      <c r="N2391">
        <v>24998</v>
      </c>
      <c r="P2391">
        <v>1717</v>
      </c>
      <c r="R2391">
        <v>26715</v>
      </c>
      <c r="T2391">
        <v>788968</v>
      </c>
      <c r="V2391">
        <v>1682692</v>
      </c>
      <c r="X2391">
        <v>1572464</v>
      </c>
      <c r="Z2391">
        <v>110228</v>
      </c>
    </row>
    <row r="2392" spans="2:26" hidden="1" x14ac:dyDescent="0.35">
      <c r="B2392" t="s">
        <v>88</v>
      </c>
      <c r="C2392" t="s">
        <v>89</v>
      </c>
      <c r="D2392" s="1">
        <v>44228</v>
      </c>
      <c r="E2392" t="s">
        <v>34</v>
      </c>
      <c r="F2392" t="s">
        <v>33</v>
      </c>
      <c r="G2392" t="s">
        <v>34</v>
      </c>
      <c r="H2392">
        <v>33484</v>
      </c>
      <c r="J2392">
        <v>0</v>
      </c>
      <c r="L2392">
        <v>33484</v>
      </c>
      <c r="N2392">
        <v>24431</v>
      </c>
      <c r="P2392">
        <v>1538</v>
      </c>
      <c r="R2392">
        <v>25969</v>
      </c>
      <c r="T2392">
        <v>793612</v>
      </c>
      <c r="V2392">
        <v>1699074</v>
      </c>
      <c r="X2392">
        <v>1589497</v>
      </c>
      <c r="Z2392">
        <v>109577</v>
      </c>
    </row>
    <row r="2393" spans="2:26" hidden="1" x14ac:dyDescent="0.35">
      <c r="B2393" t="s">
        <v>88</v>
      </c>
      <c r="C2393" t="s">
        <v>89</v>
      </c>
      <c r="D2393" s="1">
        <v>44228</v>
      </c>
      <c r="E2393" t="s">
        <v>34</v>
      </c>
      <c r="F2393" t="s">
        <v>35</v>
      </c>
      <c r="G2393" t="s">
        <v>32</v>
      </c>
      <c r="H2393">
        <v>33484</v>
      </c>
      <c r="J2393">
        <v>0</v>
      </c>
      <c r="L2393">
        <v>33484</v>
      </c>
      <c r="N2393">
        <v>24431</v>
      </c>
      <c r="P2393">
        <v>1538</v>
      </c>
      <c r="R2393">
        <v>25969</v>
      </c>
      <c r="T2393">
        <v>793612</v>
      </c>
      <c r="V2393">
        <v>1699074</v>
      </c>
      <c r="X2393">
        <v>1589497</v>
      </c>
      <c r="Z2393">
        <v>109577</v>
      </c>
    </row>
    <row r="2394" spans="2:26" hidden="1" x14ac:dyDescent="0.35">
      <c r="B2394" t="s">
        <v>88</v>
      </c>
      <c r="C2394" t="s">
        <v>89</v>
      </c>
      <c r="D2394" s="1">
        <v>44256</v>
      </c>
      <c r="E2394" t="s">
        <v>34</v>
      </c>
      <c r="F2394" t="s">
        <v>35</v>
      </c>
      <c r="G2394" t="s">
        <v>32</v>
      </c>
      <c r="H2394">
        <v>34490</v>
      </c>
      <c r="J2394">
        <v>0</v>
      </c>
      <c r="L2394">
        <v>34490</v>
      </c>
      <c r="N2394">
        <v>26753</v>
      </c>
      <c r="P2394">
        <v>1629</v>
      </c>
      <c r="R2394">
        <v>28382</v>
      </c>
      <c r="T2394">
        <v>798831</v>
      </c>
      <c r="V2394">
        <v>1717578</v>
      </c>
      <c r="X2394">
        <v>1608967</v>
      </c>
      <c r="Z2394">
        <v>108611</v>
      </c>
    </row>
    <row r="2395" spans="2:26" hidden="1" x14ac:dyDescent="0.35">
      <c r="B2395" t="s">
        <v>88</v>
      </c>
      <c r="C2395" t="s">
        <v>89</v>
      </c>
      <c r="D2395" s="1">
        <v>44256</v>
      </c>
      <c r="E2395" t="s">
        <v>34</v>
      </c>
      <c r="F2395" t="s">
        <v>33</v>
      </c>
      <c r="G2395" t="s">
        <v>34</v>
      </c>
      <c r="H2395">
        <v>34490</v>
      </c>
      <c r="J2395">
        <v>0</v>
      </c>
      <c r="L2395">
        <v>34490</v>
      </c>
      <c r="N2395">
        <v>26753</v>
      </c>
      <c r="P2395">
        <v>1629</v>
      </c>
      <c r="R2395">
        <v>28382</v>
      </c>
      <c r="T2395">
        <v>798831</v>
      </c>
      <c r="V2395">
        <v>1717578</v>
      </c>
      <c r="X2395">
        <v>1608967</v>
      </c>
      <c r="Z2395">
        <v>108611</v>
      </c>
    </row>
    <row r="2396" spans="2:26" hidden="1" x14ac:dyDescent="0.35">
      <c r="B2396" t="s">
        <v>88</v>
      </c>
      <c r="C2396" t="s">
        <v>89</v>
      </c>
      <c r="D2396" s="1">
        <v>44287</v>
      </c>
      <c r="E2396" t="s">
        <v>34</v>
      </c>
      <c r="F2396" t="s">
        <v>33</v>
      </c>
      <c r="G2396" t="s">
        <v>34</v>
      </c>
      <c r="H2396">
        <v>27556</v>
      </c>
      <c r="J2396">
        <v>0</v>
      </c>
      <c r="L2396">
        <v>27556</v>
      </c>
      <c r="N2396">
        <v>23107</v>
      </c>
      <c r="P2396">
        <v>1470</v>
      </c>
      <c r="R2396">
        <v>24577</v>
      </c>
      <c r="T2396">
        <v>804193</v>
      </c>
      <c r="V2396">
        <v>1736413</v>
      </c>
      <c r="X2396">
        <v>1629044</v>
      </c>
      <c r="Z2396">
        <v>107369</v>
      </c>
    </row>
    <row r="2397" spans="2:26" hidden="1" x14ac:dyDescent="0.35">
      <c r="B2397" t="s">
        <v>88</v>
      </c>
      <c r="C2397" t="s">
        <v>89</v>
      </c>
      <c r="D2397" s="1">
        <v>44287</v>
      </c>
      <c r="E2397" t="s">
        <v>34</v>
      </c>
      <c r="F2397" t="s">
        <v>35</v>
      </c>
      <c r="G2397" t="s">
        <v>32</v>
      </c>
      <c r="H2397">
        <v>27556</v>
      </c>
      <c r="J2397">
        <v>0</v>
      </c>
      <c r="L2397">
        <v>27556</v>
      </c>
      <c r="N2397">
        <v>23107</v>
      </c>
      <c r="P2397">
        <v>1470</v>
      </c>
      <c r="R2397">
        <v>24577</v>
      </c>
      <c r="T2397">
        <v>804193</v>
      </c>
      <c r="V2397">
        <v>1736413</v>
      </c>
      <c r="X2397">
        <v>1629044</v>
      </c>
      <c r="Z2397">
        <v>107369</v>
      </c>
    </row>
    <row r="2398" spans="2:26" hidden="1" x14ac:dyDescent="0.35">
      <c r="B2398" t="s">
        <v>88</v>
      </c>
      <c r="C2398" t="s">
        <v>89</v>
      </c>
      <c r="D2398" s="1">
        <v>44317</v>
      </c>
      <c r="E2398" t="s">
        <v>34</v>
      </c>
      <c r="F2398" t="s">
        <v>35</v>
      </c>
      <c r="G2398" t="s">
        <v>32</v>
      </c>
      <c r="H2398">
        <v>28625</v>
      </c>
      <c r="J2398">
        <v>0</v>
      </c>
      <c r="L2398">
        <v>28625</v>
      </c>
      <c r="N2398">
        <v>21328</v>
      </c>
      <c r="P2398">
        <v>1307</v>
      </c>
      <c r="R2398">
        <v>22635</v>
      </c>
      <c r="T2398">
        <v>810305</v>
      </c>
      <c r="V2398">
        <v>1753752</v>
      </c>
      <c r="X2398">
        <v>1646917</v>
      </c>
      <c r="Z2398">
        <v>106835</v>
      </c>
    </row>
    <row r="2399" spans="2:26" hidden="1" x14ac:dyDescent="0.35">
      <c r="B2399" t="s">
        <v>88</v>
      </c>
      <c r="C2399" t="s">
        <v>89</v>
      </c>
      <c r="D2399" s="1">
        <v>44317</v>
      </c>
      <c r="E2399" t="s">
        <v>34</v>
      </c>
      <c r="F2399" t="s">
        <v>33</v>
      </c>
      <c r="G2399" t="s">
        <v>34</v>
      </c>
      <c r="H2399">
        <v>28625</v>
      </c>
      <c r="J2399">
        <v>0</v>
      </c>
      <c r="L2399">
        <v>28625</v>
      </c>
      <c r="N2399">
        <v>21328</v>
      </c>
      <c r="P2399">
        <v>1307</v>
      </c>
      <c r="R2399">
        <v>22635</v>
      </c>
      <c r="T2399">
        <v>810305</v>
      </c>
      <c r="V2399">
        <v>1753752</v>
      </c>
      <c r="X2399">
        <v>1646917</v>
      </c>
      <c r="Z2399">
        <v>106835</v>
      </c>
    </row>
    <row r="2400" spans="2:26" hidden="1" x14ac:dyDescent="0.35">
      <c r="B2400" t="s">
        <v>88</v>
      </c>
      <c r="C2400" t="s">
        <v>89</v>
      </c>
      <c r="D2400" s="1">
        <v>44348</v>
      </c>
      <c r="E2400" t="s">
        <v>34</v>
      </c>
      <c r="F2400" t="s">
        <v>33</v>
      </c>
      <c r="G2400" t="s">
        <v>34</v>
      </c>
      <c r="H2400">
        <v>27486</v>
      </c>
      <c r="J2400">
        <v>0</v>
      </c>
      <c r="L2400">
        <v>27486</v>
      </c>
      <c r="N2400">
        <v>21040</v>
      </c>
      <c r="P2400">
        <v>1341</v>
      </c>
      <c r="R2400">
        <v>22381</v>
      </c>
      <c r="T2400">
        <v>815479</v>
      </c>
      <c r="V2400">
        <v>1769583</v>
      </c>
      <c r="X2400">
        <v>1663252</v>
      </c>
      <c r="Z2400">
        <v>106331</v>
      </c>
    </row>
    <row r="2401" spans="2:26" hidden="1" x14ac:dyDescent="0.35">
      <c r="B2401" t="s">
        <v>88</v>
      </c>
      <c r="C2401" t="s">
        <v>89</v>
      </c>
      <c r="D2401" s="1">
        <v>44348</v>
      </c>
      <c r="E2401" t="s">
        <v>34</v>
      </c>
      <c r="F2401" t="s">
        <v>35</v>
      </c>
      <c r="G2401" t="s">
        <v>32</v>
      </c>
      <c r="H2401">
        <v>27486</v>
      </c>
      <c r="J2401">
        <v>0</v>
      </c>
      <c r="L2401">
        <v>27486</v>
      </c>
      <c r="N2401">
        <v>21040</v>
      </c>
      <c r="P2401">
        <v>1341</v>
      </c>
      <c r="R2401">
        <v>22381</v>
      </c>
      <c r="T2401">
        <v>815479</v>
      </c>
      <c r="V2401">
        <v>1769583</v>
      </c>
      <c r="X2401">
        <v>1663252</v>
      </c>
      <c r="Z2401">
        <v>106331</v>
      </c>
    </row>
    <row r="2402" spans="2:26" hidden="1" x14ac:dyDescent="0.35">
      <c r="B2402" t="s">
        <v>88</v>
      </c>
      <c r="C2402" t="s">
        <v>89</v>
      </c>
      <c r="D2402" s="1">
        <v>44378</v>
      </c>
      <c r="E2402" t="s">
        <v>34</v>
      </c>
      <c r="F2402" t="s">
        <v>35</v>
      </c>
      <c r="G2402" t="s">
        <v>32</v>
      </c>
      <c r="H2402">
        <v>25719</v>
      </c>
      <c r="J2402">
        <v>0</v>
      </c>
      <c r="L2402">
        <v>25719</v>
      </c>
      <c r="N2402">
        <v>17397</v>
      </c>
      <c r="P2402">
        <v>1085</v>
      </c>
      <c r="R2402">
        <v>18482</v>
      </c>
      <c r="T2402">
        <v>820122</v>
      </c>
      <c r="V2402">
        <v>1786580</v>
      </c>
      <c r="X2402">
        <v>1680797</v>
      </c>
      <c r="Z2402">
        <v>105783</v>
      </c>
    </row>
    <row r="2403" spans="2:26" hidden="1" x14ac:dyDescent="0.35">
      <c r="B2403" t="s">
        <v>88</v>
      </c>
      <c r="C2403" t="s">
        <v>89</v>
      </c>
      <c r="D2403" s="1">
        <v>44378</v>
      </c>
      <c r="E2403" t="s">
        <v>34</v>
      </c>
      <c r="F2403" t="s">
        <v>33</v>
      </c>
      <c r="G2403" t="s">
        <v>34</v>
      </c>
      <c r="H2403">
        <v>25719</v>
      </c>
      <c r="J2403">
        <v>0</v>
      </c>
      <c r="L2403">
        <v>25719</v>
      </c>
      <c r="N2403">
        <v>17397</v>
      </c>
      <c r="P2403">
        <v>1085</v>
      </c>
      <c r="R2403">
        <v>18482</v>
      </c>
      <c r="T2403">
        <v>820122</v>
      </c>
      <c r="V2403">
        <v>1786580</v>
      </c>
      <c r="X2403">
        <v>1680797</v>
      </c>
      <c r="Z2403">
        <v>105783</v>
      </c>
    </row>
    <row r="2404" spans="2:26" hidden="1" x14ac:dyDescent="0.35">
      <c r="B2404" t="s">
        <v>88</v>
      </c>
      <c r="C2404" t="s">
        <v>89</v>
      </c>
      <c r="D2404" s="1">
        <v>44409</v>
      </c>
      <c r="E2404" t="s">
        <v>34</v>
      </c>
      <c r="F2404" t="s">
        <v>35</v>
      </c>
      <c r="G2404" t="s">
        <v>32</v>
      </c>
      <c r="H2404">
        <v>30650</v>
      </c>
      <c r="J2404">
        <v>0</v>
      </c>
      <c r="L2404">
        <v>30650</v>
      </c>
      <c r="N2404">
        <v>22003</v>
      </c>
      <c r="P2404">
        <v>1475</v>
      </c>
      <c r="R2404">
        <v>23478</v>
      </c>
      <c r="T2404">
        <v>825448</v>
      </c>
      <c r="V2404">
        <v>1804435</v>
      </c>
      <c r="X2404">
        <v>1698768</v>
      </c>
      <c r="Z2404">
        <v>105667</v>
      </c>
    </row>
    <row r="2405" spans="2:26" hidden="1" x14ac:dyDescent="0.35">
      <c r="B2405" t="s">
        <v>88</v>
      </c>
      <c r="C2405" t="s">
        <v>89</v>
      </c>
      <c r="D2405" s="1">
        <v>44409</v>
      </c>
      <c r="E2405" t="s">
        <v>34</v>
      </c>
      <c r="F2405" t="s">
        <v>33</v>
      </c>
      <c r="G2405" t="s">
        <v>34</v>
      </c>
      <c r="H2405">
        <v>30650</v>
      </c>
      <c r="J2405">
        <v>0</v>
      </c>
      <c r="L2405">
        <v>30650</v>
      </c>
      <c r="N2405">
        <v>22003</v>
      </c>
      <c r="P2405">
        <v>1475</v>
      </c>
      <c r="R2405">
        <v>23478</v>
      </c>
      <c r="T2405">
        <v>825448</v>
      </c>
      <c r="V2405">
        <v>1804435</v>
      </c>
      <c r="X2405">
        <v>1698768</v>
      </c>
      <c r="Z2405">
        <v>105667</v>
      </c>
    </row>
    <row r="2406" spans="2:26" hidden="1" x14ac:dyDescent="0.35">
      <c r="B2406" t="s">
        <v>88</v>
      </c>
      <c r="C2406" t="s">
        <v>89</v>
      </c>
      <c r="D2406" s="1">
        <v>44440</v>
      </c>
      <c r="E2406" t="s">
        <v>34</v>
      </c>
      <c r="F2406" t="s">
        <v>35</v>
      </c>
      <c r="G2406" t="s">
        <v>32</v>
      </c>
      <c r="H2406">
        <v>29819</v>
      </c>
      <c r="J2406">
        <v>0</v>
      </c>
      <c r="L2406">
        <v>29819</v>
      </c>
      <c r="N2406">
        <v>19260</v>
      </c>
      <c r="P2406">
        <v>1366</v>
      </c>
      <c r="R2406">
        <v>20626</v>
      </c>
      <c r="T2406">
        <v>829595</v>
      </c>
      <c r="V2406">
        <v>1819019</v>
      </c>
      <c r="X2406">
        <v>1714004</v>
      </c>
      <c r="Z2406">
        <v>105015</v>
      </c>
    </row>
    <row r="2407" spans="2:26" hidden="1" x14ac:dyDescent="0.35">
      <c r="B2407" t="s">
        <v>88</v>
      </c>
      <c r="C2407" t="s">
        <v>89</v>
      </c>
      <c r="D2407" s="1">
        <v>44440</v>
      </c>
      <c r="E2407" t="s">
        <v>34</v>
      </c>
      <c r="F2407" t="s">
        <v>33</v>
      </c>
      <c r="G2407" t="s">
        <v>34</v>
      </c>
      <c r="H2407">
        <v>29819</v>
      </c>
      <c r="J2407">
        <v>0</v>
      </c>
      <c r="L2407">
        <v>29819</v>
      </c>
      <c r="N2407">
        <v>19260</v>
      </c>
      <c r="P2407">
        <v>1366</v>
      </c>
      <c r="R2407">
        <v>20626</v>
      </c>
      <c r="T2407">
        <v>829595</v>
      </c>
      <c r="V2407">
        <v>1819019</v>
      </c>
      <c r="X2407">
        <v>1714004</v>
      </c>
      <c r="Z2407">
        <v>105015</v>
      </c>
    </row>
    <row r="2408" spans="2:26" hidden="1" x14ac:dyDescent="0.35">
      <c r="B2408" t="s">
        <v>88</v>
      </c>
      <c r="C2408" t="s">
        <v>89</v>
      </c>
      <c r="D2408" s="1">
        <v>44470</v>
      </c>
      <c r="E2408" t="s">
        <v>34</v>
      </c>
      <c r="F2408" t="s">
        <v>35</v>
      </c>
      <c r="G2408" t="s">
        <v>32</v>
      </c>
      <c r="H2408">
        <v>29517</v>
      </c>
      <c r="J2408">
        <v>0</v>
      </c>
      <c r="L2408">
        <v>29517</v>
      </c>
      <c r="N2408">
        <v>18975</v>
      </c>
      <c r="P2408">
        <v>1159</v>
      </c>
      <c r="R2408">
        <v>20134</v>
      </c>
      <c r="T2408">
        <v>834534</v>
      </c>
      <c r="V2408">
        <v>1833226</v>
      </c>
      <c r="X2408">
        <v>1728701</v>
      </c>
      <c r="Z2408">
        <v>104525</v>
      </c>
    </row>
    <row r="2409" spans="2:26" hidden="1" x14ac:dyDescent="0.35">
      <c r="B2409" t="s">
        <v>88</v>
      </c>
      <c r="C2409" t="s">
        <v>89</v>
      </c>
      <c r="D2409" s="1">
        <v>44470</v>
      </c>
      <c r="E2409" t="s">
        <v>34</v>
      </c>
      <c r="F2409" t="s">
        <v>33</v>
      </c>
      <c r="G2409" t="s">
        <v>34</v>
      </c>
      <c r="H2409">
        <v>29517</v>
      </c>
      <c r="J2409">
        <v>0</v>
      </c>
      <c r="L2409">
        <v>29517</v>
      </c>
      <c r="N2409">
        <v>18975</v>
      </c>
      <c r="P2409">
        <v>1159</v>
      </c>
      <c r="R2409">
        <v>20134</v>
      </c>
      <c r="T2409">
        <v>834534</v>
      </c>
      <c r="V2409">
        <v>1833226</v>
      </c>
      <c r="X2409">
        <v>1728701</v>
      </c>
      <c r="Z2409">
        <v>104525</v>
      </c>
    </row>
    <row r="2410" spans="2:26" hidden="1" x14ac:dyDescent="0.35">
      <c r="B2410" t="s">
        <v>88</v>
      </c>
      <c r="C2410" t="s">
        <v>89</v>
      </c>
      <c r="D2410" s="1">
        <v>44501</v>
      </c>
      <c r="E2410" t="s">
        <v>34</v>
      </c>
      <c r="F2410" t="s">
        <v>35</v>
      </c>
      <c r="G2410" t="s">
        <v>32</v>
      </c>
      <c r="H2410">
        <v>20077</v>
      </c>
      <c r="J2410">
        <v>0</v>
      </c>
      <c r="L2410">
        <v>20077</v>
      </c>
      <c r="N2410">
        <v>17538</v>
      </c>
      <c r="P2410">
        <v>1248</v>
      </c>
      <c r="R2410">
        <v>18786</v>
      </c>
      <c r="T2410">
        <v>838875</v>
      </c>
      <c r="V2410">
        <v>1849167</v>
      </c>
      <c r="X2410">
        <v>1745015</v>
      </c>
      <c r="Z2410">
        <v>104152</v>
      </c>
    </row>
    <row r="2411" spans="2:26" hidden="1" x14ac:dyDescent="0.35">
      <c r="B2411" t="s">
        <v>88</v>
      </c>
      <c r="C2411" t="s">
        <v>89</v>
      </c>
      <c r="D2411" s="1">
        <v>44501</v>
      </c>
      <c r="E2411" t="s">
        <v>34</v>
      </c>
      <c r="F2411" t="s">
        <v>33</v>
      </c>
      <c r="G2411" t="s">
        <v>34</v>
      </c>
      <c r="H2411">
        <v>20077</v>
      </c>
      <c r="J2411">
        <v>0</v>
      </c>
      <c r="L2411">
        <v>20077</v>
      </c>
      <c r="N2411">
        <v>17538</v>
      </c>
      <c r="P2411">
        <v>1248</v>
      </c>
      <c r="R2411">
        <v>18786</v>
      </c>
      <c r="T2411">
        <v>838875</v>
      </c>
      <c r="V2411">
        <v>1849167</v>
      </c>
      <c r="X2411">
        <v>1745015</v>
      </c>
      <c r="Z2411">
        <v>104152</v>
      </c>
    </row>
    <row r="2412" spans="2:26" hidden="1" x14ac:dyDescent="0.35">
      <c r="B2412" t="s">
        <v>88</v>
      </c>
      <c r="C2412" t="s">
        <v>89</v>
      </c>
      <c r="D2412" s="1">
        <v>44531</v>
      </c>
      <c r="E2412" t="s">
        <v>34</v>
      </c>
      <c r="F2412" t="s">
        <v>35</v>
      </c>
      <c r="G2412" t="s">
        <v>32</v>
      </c>
      <c r="H2412">
        <v>12967</v>
      </c>
      <c r="J2412">
        <v>0</v>
      </c>
      <c r="L2412">
        <v>12967</v>
      </c>
      <c r="N2412">
        <v>16359</v>
      </c>
      <c r="P2412">
        <v>1306</v>
      </c>
      <c r="R2412">
        <v>17665</v>
      </c>
      <c r="T2412">
        <v>843235</v>
      </c>
      <c r="V2412">
        <v>1865268</v>
      </c>
      <c r="X2412">
        <v>1761139</v>
      </c>
      <c r="Z2412">
        <v>104129</v>
      </c>
    </row>
    <row r="2413" spans="2:26" hidden="1" x14ac:dyDescent="0.35">
      <c r="B2413" t="s">
        <v>88</v>
      </c>
      <c r="C2413" t="s">
        <v>89</v>
      </c>
      <c r="D2413" s="1">
        <v>44531</v>
      </c>
      <c r="E2413" t="s">
        <v>34</v>
      </c>
      <c r="F2413" t="s">
        <v>33</v>
      </c>
      <c r="G2413" t="s">
        <v>34</v>
      </c>
      <c r="H2413">
        <v>12967</v>
      </c>
      <c r="J2413">
        <v>0</v>
      </c>
      <c r="L2413">
        <v>12967</v>
      </c>
      <c r="N2413">
        <v>16359</v>
      </c>
      <c r="P2413">
        <v>1306</v>
      </c>
      <c r="R2413">
        <v>17665</v>
      </c>
      <c r="T2413">
        <v>843235</v>
      </c>
      <c r="V2413">
        <v>1865268</v>
      </c>
      <c r="X2413">
        <v>1761139</v>
      </c>
      <c r="Z2413">
        <v>104129</v>
      </c>
    </row>
    <row r="2414" spans="2:26" hidden="1" x14ac:dyDescent="0.35">
      <c r="B2414" t="s">
        <v>88</v>
      </c>
      <c r="C2414" t="s">
        <v>89</v>
      </c>
      <c r="D2414" s="1">
        <v>44562</v>
      </c>
      <c r="E2414" t="s">
        <v>34</v>
      </c>
      <c r="F2414" t="s">
        <v>35</v>
      </c>
      <c r="G2414" t="s">
        <v>32</v>
      </c>
      <c r="H2414">
        <v>29109</v>
      </c>
      <c r="J2414">
        <v>0</v>
      </c>
      <c r="L2414">
        <v>29109</v>
      </c>
      <c r="N2414">
        <v>21882</v>
      </c>
      <c r="P2414">
        <v>1682</v>
      </c>
      <c r="R2414">
        <v>23564</v>
      </c>
      <c r="T2414">
        <v>846745</v>
      </c>
      <c r="V2414">
        <v>1879603</v>
      </c>
      <c r="X2414">
        <v>1775686</v>
      </c>
      <c r="Z2414">
        <v>103917</v>
      </c>
    </row>
    <row r="2415" spans="2:26" hidden="1" x14ac:dyDescent="0.35">
      <c r="B2415" t="s">
        <v>88</v>
      </c>
      <c r="C2415" t="s">
        <v>89</v>
      </c>
      <c r="D2415" s="1">
        <v>44562</v>
      </c>
      <c r="E2415" t="s">
        <v>34</v>
      </c>
      <c r="F2415" t="s">
        <v>33</v>
      </c>
      <c r="G2415" t="s">
        <v>34</v>
      </c>
      <c r="H2415">
        <v>29109</v>
      </c>
      <c r="J2415">
        <v>0</v>
      </c>
      <c r="L2415">
        <v>29109</v>
      </c>
      <c r="N2415">
        <v>21882</v>
      </c>
      <c r="P2415">
        <v>1682</v>
      </c>
      <c r="R2415">
        <v>23564</v>
      </c>
      <c r="T2415">
        <v>846745</v>
      </c>
      <c r="V2415">
        <v>1879603</v>
      </c>
      <c r="X2415">
        <v>1775686</v>
      </c>
      <c r="Z2415">
        <v>103917</v>
      </c>
    </row>
    <row r="2416" spans="2:26" hidden="1" x14ac:dyDescent="0.35">
      <c r="B2416" t="s">
        <v>88</v>
      </c>
      <c r="C2416" t="s">
        <v>89</v>
      </c>
      <c r="D2416" s="1">
        <v>44593</v>
      </c>
      <c r="E2416" t="s">
        <v>34</v>
      </c>
      <c r="F2416" t="s">
        <v>35</v>
      </c>
      <c r="G2416" t="s">
        <v>32</v>
      </c>
      <c r="H2416">
        <v>31482</v>
      </c>
      <c r="J2416">
        <v>0</v>
      </c>
      <c r="L2416">
        <v>31482</v>
      </c>
      <c r="N2416">
        <v>20357</v>
      </c>
      <c r="P2416">
        <v>1382</v>
      </c>
      <c r="R2416">
        <v>21739</v>
      </c>
      <c r="T2416">
        <v>850239</v>
      </c>
      <c r="V2416">
        <v>1891119</v>
      </c>
      <c r="X2416">
        <v>1787686</v>
      </c>
      <c r="Z2416">
        <v>103433</v>
      </c>
    </row>
    <row r="2417" spans="2:26" hidden="1" x14ac:dyDescent="0.35">
      <c r="B2417" t="s">
        <v>88</v>
      </c>
      <c r="C2417" t="s">
        <v>89</v>
      </c>
      <c r="D2417" s="1">
        <v>44593</v>
      </c>
      <c r="E2417" t="s">
        <v>34</v>
      </c>
      <c r="F2417" t="s">
        <v>33</v>
      </c>
      <c r="G2417" t="s">
        <v>34</v>
      </c>
      <c r="H2417">
        <v>31482</v>
      </c>
      <c r="J2417">
        <v>0</v>
      </c>
      <c r="L2417">
        <v>31482</v>
      </c>
      <c r="N2417">
        <v>20357</v>
      </c>
      <c r="P2417">
        <v>1382</v>
      </c>
      <c r="R2417">
        <v>21739</v>
      </c>
      <c r="T2417">
        <v>850239</v>
      </c>
      <c r="V2417">
        <v>1891119</v>
      </c>
      <c r="X2417">
        <v>1787686</v>
      </c>
      <c r="Z2417">
        <v>103433</v>
      </c>
    </row>
    <row r="2418" spans="2:26" hidden="1" x14ac:dyDescent="0.35">
      <c r="B2418" t="s">
        <v>88</v>
      </c>
      <c r="C2418" t="s">
        <v>89</v>
      </c>
      <c r="D2418" s="1">
        <v>44621</v>
      </c>
      <c r="E2418" t="s">
        <v>34</v>
      </c>
      <c r="F2418" t="s">
        <v>35</v>
      </c>
      <c r="G2418" t="s">
        <v>32</v>
      </c>
      <c r="H2418">
        <v>26847</v>
      </c>
      <c r="J2418">
        <v>0</v>
      </c>
      <c r="L2418">
        <v>26847</v>
      </c>
      <c r="N2418">
        <v>18523</v>
      </c>
      <c r="P2418">
        <v>1080</v>
      </c>
      <c r="R2418">
        <v>19603</v>
      </c>
      <c r="T2418">
        <v>854429</v>
      </c>
      <c r="V2418">
        <v>1904790</v>
      </c>
      <c r="X2418">
        <v>1802650</v>
      </c>
      <c r="Z2418">
        <v>102140</v>
      </c>
    </row>
    <row r="2419" spans="2:26" hidden="1" x14ac:dyDescent="0.35">
      <c r="B2419" t="s">
        <v>88</v>
      </c>
      <c r="C2419" t="s">
        <v>89</v>
      </c>
      <c r="D2419" s="1">
        <v>44621</v>
      </c>
      <c r="E2419" t="s">
        <v>34</v>
      </c>
      <c r="F2419" t="s">
        <v>33</v>
      </c>
      <c r="G2419" t="s">
        <v>34</v>
      </c>
      <c r="H2419">
        <v>26847</v>
      </c>
      <c r="J2419">
        <v>0</v>
      </c>
      <c r="L2419">
        <v>26847</v>
      </c>
      <c r="N2419">
        <v>18523</v>
      </c>
      <c r="P2419">
        <v>1080</v>
      </c>
      <c r="R2419">
        <v>19603</v>
      </c>
      <c r="T2419">
        <v>854429</v>
      </c>
      <c r="V2419">
        <v>1904790</v>
      </c>
      <c r="X2419">
        <v>1802650</v>
      </c>
      <c r="Z2419">
        <v>102140</v>
      </c>
    </row>
    <row r="2420" spans="2:26" hidden="1" x14ac:dyDescent="0.35">
      <c r="B2420" t="s">
        <v>88</v>
      </c>
      <c r="C2420" t="s">
        <v>89</v>
      </c>
      <c r="D2420" s="1">
        <v>44652</v>
      </c>
      <c r="E2420" t="s">
        <v>34</v>
      </c>
      <c r="F2420" t="s">
        <v>35</v>
      </c>
      <c r="G2420" t="s">
        <v>32</v>
      </c>
      <c r="H2420">
        <v>23639</v>
      </c>
      <c r="J2420">
        <v>0</v>
      </c>
      <c r="L2420">
        <v>23639</v>
      </c>
      <c r="N2420">
        <v>14875</v>
      </c>
      <c r="P2420">
        <v>859</v>
      </c>
      <c r="R2420">
        <v>15734</v>
      </c>
      <c r="T2420">
        <v>859239</v>
      </c>
      <c r="V2420">
        <v>1919037</v>
      </c>
      <c r="X2420">
        <v>1817629</v>
      </c>
      <c r="Z2420">
        <v>101408</v>
      </c>
    </row>
    <row r="2421" spans="2:26" hidden="1" x14ac:dyDescent="0.35">
      <c r="B2421" t="s">
        <v>88</v>
      </c>
      <c r="C2421" t="s">
        <v>89</v>
      </c>
      <c r="D2421" s="1">
        <v>44652</v>
      </c>
      <c r="E2421" t="s">
        <v>34</v>
      </c>
      <c r="F2421" t="s">
        <v>33</v>
      </c>
      <c r="G2421" t="s">
        <v>34</v>
      </c>
      <c r="H2421">
        <v>23639</v>
      </c>
      <c r="J2421">
        <v>0</v>
      </c>
      <c r="L2421">
        <v>23639</v>
      </c>
      <c r="N2421">
        <v>14875</v>
      </c>
      <c r="P2421">
        <v>859</v>
      </c>
      <c r="R2421">
        <v>15734</v>
      </c>
      <c r="T2421">
        <v>859239</v>
      </c>
      <c r="V2421">
        <v>1919037</v>
      </c>
      <c r="X2421">
        <v>1817629</v>
      </c>
      <c r="Z2421">
        <v>101408</v>
      </c>
    </row>
    <row r="2422" spans="2:26" hidden="1" x14ac:dyDescent="0.35">
      <c r="B2422" t="s">
        <v>88</v>
      </c>
      <c r="C2422" t="s">
        <v>89</v>
      </c>
      <c r="D2422" s="1">
        <v>44682</v>
      </c>
      <c r="E2422" t="s">
        <v>34</v>
      </c>
      <c r="F2422" t="s">
        <v>35</v>
      </c>
      <c r="G2422" t="s">
        <v>32</v>
      </c>
      <c r="H2422">
        <v>23931</v>
      </c>
      <c r="J2422">
        <v>0</v>
      </c>
      <c r="L2422">
        <v>23931</v>
      </c>
      <c r="N2422">
        <v>15060</v>
      </c>
      <c r="P2422">
        <v>768</v>
      </c>
      <c r="R2422">
        <v>15828</v>
      </c>
      <c r="T2422">
        <v>863669</v>
      </c>
      <c r="V2422">
        <v>1931829</v>
      </c>
      <c r="X2422">
        <v>1831279</v>
      </c>
      <c r="Z2422">
        <v>100550</v>
      </c>
    </row>
    <row r="2423" spans="2:26" hidden="1" x14ac:dyDescent="0.35">
      <c r="B2423" t="s">
        <v>88</v>
      </c>
      <c r="C2423" t="s">
        <v>89</v>
      </c>
      <c r="D2423" s="1">
        <v>44682</v>
      </c>
      <c r="E2423" t="s">
        <v>34</v>
      </c>
      <c r="F2423" t="s">
        <v>33</v>
      </c>
      <c r="G2423" t="s">
        <v>34</v>
      </c>
      <c r="H2423">
        <v>23931</v>
      </c>
      <c r="J2423">
        <v>0</v>
      </c>
      <c r="L2423">
        <v>23931</v>
      </c>
      <c r="N2423">
        <v>15060</v>
      </c>
      <c r="P2423">
        <v>768</v>
      </c>
      <c r="R2423">
        <v>15828</v>
      </c>
      <c r="T2423">
        <v>863669</v>
      </c>
      <c r="V2423">
        <v>1931829</v>
      </c>
      <c r="X2423">
        <v>1831279</v>
      </c>
      <c r="Z2423">
        <v>100550</v>
      </c>
    </row>
    <row r="2424" spans="2:26" hidden="1" x14ac:dyDescent="0.35">
      <c r="B2424" t="s">
        <v>88</v>
      </c>
      <c r="C2424" t="s">
        <v>89</v>
      </c>
      <c r="D2424" s="1">
        <v>44713</v>
      </c>
      <c r="E2424" t="s">
        <v>34</v>
      </c>
      <c r="F2424" t="s">
        <v>35</v>
      </c>
      <c r="G2424" t="s">
        <v>32</v>
      </c>
      <c r="H2424">
        <v>26599</v>
      </c>
      <c r="J2424">
        <v>0</v>
      </c>
      <c r="L2424">
        <v>26599</v>
      </c>
      <c r="N2424">
        <v>16325</v>
      </c>
      <c r="P2424">
        <v>925</v>
      </c>
      <c r="R2424">
        <v>17250</v>
      </c>
      <c r="T2424">
        <v>867353</v>
      </c>
      <c r="V2424">
        <v>1944084</v>
      </c>
      <c r="X2424">
        <v>1837475</v>
      </c>
      <c r="Z2424">
        <v>106609</v>
      </c>
    </row>
    <row r="2425" spans="2:26" hidden="1" x14ac:dyDescent="0.35">
      <c r="B2425" t="s">
        <v>88</v>
      </c>
      <c r="C2425" t="s">
        <v>89</v>
      </c>
      <c r="D2425" s="1">
        <v>44713</v>
      </c>
      <c r="E2425" t="s">
        <v>34</v>
      </c>
      <c r="F2425" t="s">
        <v>33</v>
      </c>
      <c r="G2425" t="s">
        <v>34</v>
      </c>
      <c r="H2425">
        <v>26599</v>
      </c>
      <c r="J2425">
        <v>0</v>
      </c>
      <c r="L2425">
        <v>26599</v>
      </c>
      <c r="N2425">
        <v>16325</v>
      </c>
      <c r="P2425">
        <v>925</v>
      </c>
      <c r="R2425">
        <v>17250</v>
      </c>
      <c r="T2425">
        <v>867353</v>
      </c>
      <c r="V2425">
        <v>1944084</v>
      </c>
      <c r="X2425">
        <v>1837475</v>
      </c>
      <c r="Z2425">
        <v>106609</v>
      </c>
    </row>
    <row r="2426" spans="2:26" hidden="1" x14ac:dyDescent="0.35">
      <c r="B2426" t="s">
        <v>88</v>
      </c>
      <c r="C2426" t="s">
        <v>89</v>
      </c>
      <c r="D2426" s="1">
        <v>44743</v>
      </c>
      <c r="E2426" t="s">
        <v>34</v>
      </c>
      <c r="F2426" t="s">
        <v>35</v>
      </c>
      <c r="G2426" t="s">
        <v>32</v>
      </c>
      <c r="H2426">
        <v>26271</v>
      </c>
      <c r="J2426">
        <v>0</v>
      </c>
      <c r="L2426">
        <v>26271</v>
      </c>
      <c r="N2426">
        <v>15338</v>
      </c>
      <c r="P2426">
        <v>722</v>
      </c>
      <c r="R2426">
        <v>16060</v>
      </c>
      <c r="T2426">
        <v>870155</v>
      </c>
      <c r="V2426">
        <v>1954908</v>
      </c>
      <c r="X2426">
        <v>1836172</v>
      </c>
      <c r="Z2426">
        <v>118736</v>
      </c>
    </row>
    <row r="2427" spans="2:26" hidden="1" x14ac:dyDescent="0.35">
      <c r="B2427" t="s">
        <v>88</v>
      </c>
      <c r="C2427" t="s">
        <v>89</v>
      </c>
      <c r="D2427" s="1">
        <v>44743</v>
      </c>
      <c r="E2427" t="s">
        <v>34</v>
      </c>
      <c r="F2427" t="s">
        <v>33</v>
      </c>
      <c r="G2427" t="s">
        <v>34</v>
      </c>
      <c r="H2427">
        <v>26271</v>
      </c>
      <c r="J2427">
        <v>0</v>
      </c>
      <c r="L2427">
        <v>26271</v>
      </c>
      <c r="N2427">
        <v>15338</v>
      </c>
      <c r="P2427">
        <v>722</v>
      </c>
      <c r="R2427">
        <v>16060</v>
      </c>
      <c r="T2427">
        <v>870155</v>
      </c>
      <c r="V2427">
        <v>1954908</v>
      </c>
      <c r="X2427">
        <v>1836172</v>
      </c>
      <c r="Z2427">
        <v>118736</v>
      </c>
    </row>
    <row r="2428" spans="2:26" hidden="1" x14ac:dyDescent="0.35">
      <c r="B2428" t="s">
        <v>88</v>
      </c>
      <c r="C2428" t="s">
        <v>89</v>
      </c>
      <c r="D2428" s="1">
        <v>44774</v>
      </c>
      <c r="E2428" t="s">
        <v>34</v>
      </c>
      <c r="F2428" t="s">
        <v>35</v>
      </c>
      <c r="G2428" t="s">
        <v>32</v>
      </c>
      <c r="H2428">
        <v>33221</v>
      </c>
      <c r="J2428">
        <v>0</v>
      </c>
      <c r="L2428">
        <v>33221</v>
      </c>
      <c r="N2428">
        <v>22339</v>
      </c>
      <c r="P2428">
        <v>1009</v>
      </c>
      <c r="R2428">
        <v>23348</v>
      </c>
      <c r="T2428">
        <v>875172</v>
      </c>
      <c r="V2428">
        <v>1969831</v>
      </c>
      <c r="X2428">
        <v>1847718</v>
      </c>
      <c r="Z2428">
        <v>122113</v>
      </c>
    </row>
    <row r="2429" spans="2:26" hidden="1" x14ac:dyDescent="0.35">
      <c r="B2429" t="s">
        <v>88</v>
      </c>
      <c r="C2429" t="s">
        <v>89</v>
      </c>
      <c r="D2429" s="1">
        <v>44774</v>
      </c>
      <c r="E2429" t="s">
        <v>34</v>
      </c>
      <c r="F2429" t="s">
        <v>33</v>
      </c>
      <c r="G2429" t="s">
        <v>34</v>
      </c>
      <c r="H2429">
        <v>33221</v>
      </c>
      <c r="J2429">
        <v>0</v>
      </c>
      <c r="L2429">
        <v>33221</v>
      </c>
      <c r="N2429">
        <v>22339</v>
      </c>
      <c r="P2429">
        <v>1009</v>
      </c>
      <c r="R2429">
        <v>23348</v>
      </c>
      <c r="T2429">
        <v>875172</v>
      </c>
      <c r="V2429">
        <v>1969831</v>
      </c>
      <c r="X2429">
        <v>1847718</v>
      </c>
      <c r="Z2429">
        <v>122113</v>
      </c>
    </row>
    <row r="2430" spans="2:26" hidden="1" x14ac:dyDescent="0.35">
      <c r="B2430" t="s">
        <v>88</v>
      </c>
      <c r="C2430" t="s">
        <v>89</v>
      </c>
      <c r="D2430" s="1">
        <v>44805</v>
      </c>
      <c r="E2430" t="s">
        <v>34</v>
      </c>
      <c r="F2430" t="s">
        <v>35</v>
      </c>
      <c r="G2430" t="s">
        <v>32</v>
      </c>
      <c r="H2430">
        <v>30383</v>
      </c>
      <c r="J2430">
        <v>0</v>
      </c>
      <c r="L2430">
        <v>30383</v>
      </c>
      <c r="N2430">
        <v>20528</v>
      </c>
      <c r="P2430">
        <v>1044</v>
      </c>
      <c r="R2430">
        <v>21572</v>
      </c>
      <c r="T2430">
        <v>878148</v>
      </c>
      <c r="V2430">
        <v>1981054</v>
      </c>
      <c r="X2430">
        <v>1855285</v>
      </c>
      <c r="Z2430">
        <v>125769</v>
      </c>
    </row>
    <row r="2431" spans="2:26" hidden="1" x14ac:dyDescent="0.35">
      <c r="B2431" t="s">
        <v>88</v>
      </c>
      <c r="C2431" t="s">
        <v>89</v>
      </c>
      <c r="D2431" s="1">
        <v>44805</v>
      </c>
      <c r="E2431" t="s">
        <v>34</v>
      </c>
      <c r="F2431" t="s">
        <v>33</v>
      </c>
      <c r="G2431" t="s">
        <v>34</v>
      </c>
      <c r="H2431">
        <v>30383</v>
      </c>
      <c r="J2431">
        <v>0</v>
      </c>
      <c r="L2431">
        <v>30383</v>
      </c>
      <c r="N2431">
        <v>20528</v>
      </c>
      <c r="P2431">
        <v>1044</v>
      </c>
      <c r="R2431">
        <v>21572</v>
      </c>
      <c r="T2431">
        <v>878148</v>
      </c>
      <c r="V2431">
        <v>1981054</v>
      </c>
      <c r="X2431">
        <v>1855285</v>
      </c>
      <c r="Z2431">
        <v>125769</v>
      </c>
    </row>
    <row r="2432" spans="2:26" hidden="1" x14ac:dyDescent="0.35">
      <c r="B2432" t="s">
        <v>88</v>
      </c>
      <c r="C2432" t="s">
        <v>89</v>
      </c>
      <c r="D2432" s="1">
        <v>44835</v>
      </c>
      <c r="E2432" t="s">
        <v>34</v>
      </c>
      <c r="F2432" t="s">
        <v>35</v>
      </c>
      <c r="G2432" t="s">
        <v>32</v>
      </c>
      <c r="H2432">
        <v>29973</v>
      </c>
      <c r="J2432">
        <v>0</v>
      </c>
      <c r="L2432">
        <v>29973</v>
      </c>
      <c r="N2432">
        <v>19595</v>
      </c>
      <c r="P2432">
        <v>1030</v>
      </c>
      <c r="R2432">
        <v>20625</v>
      </c>
      <c r="T2432">
        <v>879503</v>
      </c>
      <c r="V2432">
        <v>1990371</v>
      </c>
      <c r="X2432">
        <v>1862243</v>
      </c>
      <c r="Z2432">
        <v>128128</v>
      </c>
    </row>
    <row r="2433" spans="2:26" hidden="1" x14ac:dyDescent="0.35">
      <c r="B2433" t="s">
        <v>88</v>
      </c>
      <c r="C2433" t="s">
        <v>89</v>
      </c>
      <c r="D2433" s="1">
        <v>44835</v>
      </c>
      <c r="E2433" t="s">
        <v>34</v>
      </c>
      <c r="F2433" t="s">
        <v>33</v>
      </c>
      <c r="G2433" t="s">
        <v>34</v>
      </c>
      <c r="H2433">
        <v>29973</v>
      </c>
      <c r="J2433">
        <v>0</v>
      </c>
      <c r="L2433">
        <v>29973</v>
      </c>
      <c r="N2433">
        <v>19595</v>
      </c>
      <c r="P2433">
        <v>1030</v>
      </c>
      <c r="R2433">
        <v>20625</v>
      </c>
      <c r="T2433">
        <v>879503</v>
      </c>
      <c r="V2433">
        <v>1990371</v>
      </c>
      <c r="X2433">
        <v>1862243</v>
      </c>
      <c r="Z2433">
        <v>128128</v>
      </c>
    </row>
    <row r="2434" spans="2:26" hidden="1" x14ac:dyDescent="0.35">
      <c r="B2434" t="s">
        <v>88</v>
      </c>
      <c r="C2434" t="s">
        <v>89</v>
      </c>
      <c r="D2434" s="1">
        <v>44866</v>
      </c>
      <c r="E2434" t="s">
        <v>34</v>
      </c>
      <c r="F2434" t="s">
        <v>35</v>
      </c>
      <c r="G2434" t="s">
        <v>32</v>
      </c>
      <c r="H2434">
        <v>15512</v>
      </c>
      <c r="J2434">
        <v>0</v>
      </c>
      <c r="L2434">
        <v>15512</v>
      </c>
      <c r="N2434">
        <v>18528</v>
      </c>
      <c r="P2434">
        <v>1059</v>
      </c>
      <c r="R2434">
        <v>19587</v>
      </c>
      <c r="T2434">
        <v>879458</v>
      </c>
      <c r="V2434">
        <v>1998801</v>
      </c>
      <c r="X2434">
        <v>1868109</v>
      </c>
      <c r="Z2434">
        <v>130692</v>
      </c>
    </row>
    <row r="2435" spans="2:26" hidden="1" x14ac:dyDescent="0.35">
      <c r="B2435" t="s">
        <v>88</v>
      </c>
      <c r="C2435" t="s">
        <v>89</v>
      </c>
      <c r="D2435" s="1">
        <v>44866</v>
      </c>
      <c r="E2435" t="s">
        <v>34</v>
      </c>
      <c r="F2435" t="s">
        <v>33</v>
      </c>
      <c r="G2435" t="s">
        <v>34</v>
      </c>
      <c r="H2435">
        <v>15512</v>
      </c>
      <c r="J2435">
        <v>0</v>
      </c>
      <c r="L2435">
        <v>15512</v>
      </c>
      <c r="N2435">
        <v>18528</v>
      </c>
      <c r="P2435">
        <v>1059</v>
      </c>
      <c r="R2435">
        <v>19587</v>
      </c>
      <c r="T2435">
        <v>879458</v>
      </c>
      <c r="V2435">
        <v>1998801</v>
      </c>
      <c r="X2435">
        <v>1868109</v>
      </c>
      <c r="Z2435">
        <v>130692</v>
      </c>
    </row>
    <row r="2436" spans="2:26" hidden="1" x14ac:dyDescent="0.35">
      <c r="B2436" t="s">
        <v>88</v>
      </c>
      <c r="C2436" t="s">
        <v>89</v>
      </c>
      <c r="D2436" s="1">
        <v>44896</v>
      </c>
      <c r="E2436" t="s">
        <v>34</v>
      </c>
      <c r="F2436" t="s">
        <v>35</v>
      </c>
      <c r="G2436" t="s">
        <v>32</v>
      </c>
      <c r="H2436">
        <v>20901</v>
      </c>
      <c r="J2436">
        <v>0</v>
      </c>
      <c r="L2436">
        <v>20901</v>
      </c>
      <c r="N2436">
        <v>24662</v>
      </c>
      <c r="P2436">
        <v>1537</v>
      </c>
      <c r="R2436">
        <v>26199</v>
      </c>
      <c r="T2436">
        <v>879093</v>
      </c>
      <c r="V2436">
        <v>2005884</v>
      </c>
      <c r="X2436">
        <v>1872954</v>
      </c>
      <c r="Z2436">
        <v>132930</v>
      </c>
    </row>
    <row r="2437" spans="2:26" hidden="1" x14ac:dyDescent="0.35">
      <c r="B2437" t="s">
        <v>88</v>
      </c>
      <c r="C2437" t="s">
        <v>89</v>
      </c>
      <c r="D2437" s="1">
        <v>44896</v>
      </c>
      <c r="E2437" t="s">
        <v>34</v>
      </c>
      <c r="F2437" t="s">
        <v>33</v>
      </c>
      <c r="G2437" t="s">
        <v>34</v>
      </c>
      <c r="H2437">
        <v>20901</v>
      </c>
      <c r="J2437">
        <v>0</v>
      </c>
      <c r="L2437">
        <v>20901</v>
      </c>
      <c r="N2437">
        <v>24662</v>
      </c>
      <c r="P2437">
        <v>1537</v>
      </c>
      <c r="R2437">
        <v>26199</v>
      </c>
      <c r="T2437">
        <v>879093</v>
      </c>
      <c r="V2437">
        <v>2005884</v>
      </c>
      <c r="X2437">
        <v>1872954</v>
      </c>
      <c r="Z2437">
        <v>132930</v>
      </c>
    </row>
    <row r="2438" spans="2:26" hidden="1" x14ac:dyDescent="0.35">
      <c r="B2438" t="s">
        <v>88</v>
      </c>
      <c r="C2438" t="s">
        <v>89</v>
      </c>
      <c r="D2438" s="1">
        <v>44927</v>
      </c>
      <c r="E2438" t="s">
        <v>34</v>
      </c>
      <c r="F2438" t="s">
        <v>35</v>
      </c>
      <c r="G2438" t="s">
        <v>32</v>
      </c>
      <c r="H2438">
        <v>30924</v>
      </c>
      <c r="J2438">
        <v>0</v>
      </c>
      <c r="L2438">
        <v>30924</v>
      </c>
      <c r="N2438">
        <v>27507</v>
      </c>
      <c r="P2438">
        <v>1688</v>
      </c>
      <c r="R2438">
        <v>29195</v>
      </c>
      <c r="T2438">
        <v>880928</v>
      </c>
      <c r="V2438">
        <v>2016852</v>
      </c>
      <c r="X2438">
        <v>1881795</v>
      </c>
      <c r="Z2438">
        <v>135057</v>
      </c>
    </row>
    <row r="2439" spans="2:26" hidden="1" x14ac:dyDescent="0.35">
      <c r="B2439" t="s">
        <v>88</v>
      </c>
      <c r="C2439" t="s">
        <v>89</v>
      </c>
      <c r="D2439" s="1">
        <v>44927</v>
      </c>
      <c r="E2439" t="s">
        <v>34</v>
      </c>
      <c r="F2439" t="s">
        <v>33</v>
      </c>
      <c r="G2439" t="s">
        <v>34</v>
      </c>
      <c r="H2439">
        <v>30924</v>
      </c>
      <c r="J2439">
        <v>0</v>
      </c>
      <c r="L2439">
        <v>30924</v>
      </c>
      <c r="N2439">
        <v>27507</v>
      </c>
      <c r="P2439">
        <v>1688</v>
      </c>
      <c r="R2439">
        <v>29195</v>
      </c>
      <c r="T2439">
        <v>885409</v>
      </c>
      <c r="V2439">
        <v>2025386</v>
      </c>
      <c r="X2439">
        <v>1889722</v>
      </c>
      <c r="Z2439">
        <v>135664</v>
      </c>
    </row>
    <row r="2440" spans="2:26" hidden="1" x14ac:dyDescent="0.35">
      <c r="B2440" t="s">
        <v>88</v>
      </c>
      <c r="C2440" t="s">
        <v>89</v>
      </c>
      <c r="D2440" s="1">
        <v>44958</v>
      </c>
      <c r="E2440" t="s">
        <v>34</v>
      </c>
      <c r="F2440" t="s">
        <v>35</v>
      </c>
      <c r="G2440" t="s">
        <v>32</v>
      </c>
      <c r="H2440">
        <v>37326</v>
      </c>
      <c r="J2440">
        <v>0</v>
      </c>
      <c r="L2440">
        <v>37326</v>
      </c>
      <c r="N2440">
        <v>26169</v>
      </c>
      <c r="P2440">
        <v>1462</v>
      </c>
      <c r="R2440">
        <v>27631</v>
      </c>
      <c r="T2440">
        <v>883233</v>
      </c>
      <c r="V2440">
        <v>2027636</v>
      </c>
      <c r="X2440">
        <v>1889992</v>
      </c>
      <c r="Z2440">
        <v>137644</v>
      </c>
    </row>
    <row r="2441" spans="2:26" hidden="1" x14ac:dyDescent="0.35">
      <c r="B2441" t="s">
        <v>88</v>
      </c>
      <c r="C2441" t="s">
        <v>89</v>
      </c>
      <c r="D2441" s="1">
        <v>44958</v>
      </c>
      <c r="E2441" t="s">
        <v>34</v>
      </c>
      <c r="F2441" t="s">
        <v>33</v>
      </c>
      <c r="G2441" t="s">
        <v>34</v>
      </c>
      <c r="H2441">
        <v>37326</v>
      </c>
      <c r="J2441">
        <v>0</v>
      </c>
      <c r="L2441">
        <v>37326</v>
      </c>
      <c r="N2441">
        <v>26169</v>
      </c>
      <c r="P2441">
        <v>1462</v>
      </c>
      <c r="R2441">
        <v>27631</v>
      </c>
      <c r="T2441">
        <v>889654</v>
      </c>
      <c r="V2441">
        <v>2038189</v>
      </c>
      <c r="X2441">
        <v>1899807</v>
      </c>
      <c r="Z2441">
        <v>138382</v>
      </c>
    </row>
    <row r="2442" spans="2:26" hidden="1" x14ac:dyDescent="0.35">
      <c r="B2442" t="s">
        <v>88</v>
      </c>
      <c r="C2442" t="s">
        <v>89</v>
      </c>
      <c r="D2442" s="1">
        <v>44986</v>
      </c>
      <c r="E2442" t="s">
        <v>34</v>
      </c>
      <c r="F2442" t="s">
        <v>35</v>
      </c>
      <c r="G2442" t="s">
        <v>32</v>
      </c>
      <c r="H2442">
        <v>34238</v>
      </c>
      <c r="J2442">
        <v>0</v>
      </c>
      <c r="L2442">
        <v>34238</v>
      </c>
      <c r="N2442">
        <v>24547</v>
      </c>
      <c r="P2442">
        <v>1163</v>
      </c>
      <c r="R2442">
        <v>25710</v>
      </c>
      <c r="T2442">
        <v>887653</v>
      </c>
      <c r="V2442">
        <v>2041404</v>
      </c>
      <c r="X2442">
        <v>1904700</v>
      </c>
      <c r="Z2442">
        <v>136704</v>
      </c>
    </row>
    <row r="2443" spans="2:26" hidden="1" x14ac:dyDescent="0.35">
      <c r="B2443" t="s">
        <v>88</v>
      </c>
      <c r="C2443" t="s">
        <v>89</v>
      </c>
      <c r="D2443" s="1">
        <v>44986</v>
      </c>
      <c r="E2443" t="s">
        <v>34</v>
      </c>
      <c r="F2443" t="s">
        <v>33</v>
      </c>
      <c r="G2443" t="s">
        <v>34</v>
      </c>
      <c r="H2443">
        <v>34238</v>
      </c>
      <c r="J2443">
        <v>0</v>
      </c>
      <c r="L2443">
        <v>34238</v>
      </c>
      <c r="N2443">
        <v>24547</v>
      </c>
      <c r="P2443">
        <v>1163</v>
      </c>
      <c r="R2443">
        <v>25710</v>
      </c>
      <c r="T2443">
        <v>891772</v>
      </c>
      <c r="V2443">
        <v>2048631</v>
      </c>
      <c r="X2443">
        <v>1911455</v>
      </c>
      <c r="Z2443">
        <v>137176</v>
      </c>
    </row>
    <row r="2444" spans="2:26" hidden="1" x14ac:dyDescent="0.35">
      <c r="B2444" t="s">
        <v>88</v>
      </c>
      <c r="C2444" t="s">
        <v>89</v>
      </c>
      <c r="D2444" s="1">
        <v>45017</v>
      </c>
      <c r="E2444" t="s">
        <v>34</v>
      </c>
      <c r="F2444" t="s">
        <v>35</v>
      </c>
      <c r="G2444" t="s">
        <v>32</v>
      </c>
      <c r="H2444">
        <v>23621</v>
      </c>
      <c r="J2444">
        <v>0</v>
      </c>
      <c r="L2444">
        <v>23621</v>
      </c>
      <c r="N2444">
        <v>17397</v>
      </c>
      <c r="P2444">
        <v>696</v>
      </c>
      <c r="R2444">
        <v>18093</v>
      </c>
      <c r="T2444">
        <v>889597</v>
      </c>
      <c r="V2444">
        <v>2050024</v>
      </c>
      <c r="X2444">
        <v>1913654</v>
      </c>
      <c r="Z2444">
        <v>136370</v>
      </c>
    </row>
    <row r="2445" spans="2:26" hidden="1" x14ac:dyDescent="0.35">
      <c r="B2445" t="s">
        <v>88</v>
      </c>
      <c r="C2445" t="s">
        <v>89</v>
      </c>
      <c r="D2445" s="1">
        <v>45017</v>
      </c>
      <c r="E2445" t="s">
        <v>34</v>
      </c>
      <c r="F2445" t="s">
        <v>33</v>
      </c>
      <c r="G2445" t="s">
        <v>34</v>
      </c>
      <c r="H2445">
        <v>23621</v>
      </c>
      <c r="J2445">
        <v>0</v>
      </c>
      <c r="L2445">
        <v>23621</v>
      </c>
      <c r="N2445">
        <v>17397</v>
      </c>
      <c r="P2445">
        <v>696</v>
      </c>
      <c r="R2445">
        <v>18093</v>
      </c>
      <c r="T2445">
        <v>895012</v>
      </c>
      <c r="V2445">
        <v>2059657</v>
      </c>
      <c r="X2445">
        <v>1922745</v>
      </c>
      <c r="Z2445">
        <v>136912</v>
      </c>
    </row>
    <row r="2446" spans="2:26" hidden="1" x14ac:dyDescent="0.35">
      <c r="B2446" t="s">
        <v>88</v>
      </c>
      <c r="C2446" t="s">
        <v>89</v>
      </c>
      <c r="D2446" s="1">
        <v>45047</v>
      </c>
      <c r="E2446" t="s">
        <v>34</v>
      </c>
      <c r="F2446" t="s">
        <v>35</v>
      </c>
      <c r="G2446" t="s">
        <v>32</v>
      </c>
      <c r="H2446">
        <v>31833</v>
      </c>
      <c r="J2446">
        <v>0</v>
      </c>
      <c r="L2446">
        <v>31833</v>
      </c>
      <c r="N2446">
        <v>19394</v>
      </c>
      <c r="P2446">
        <v>998</v>
      </c>
      <c r="R2446">
        <v>20392</v>
      </c>
      <c r="T2446">
        <v>888921</v>
      </c>
      <c r="V2446">
        <v>2049731</v>
      </c>
      <c r="X2446">
        <v>1913884</v>
      </c>
      <c r="Z2446">
        <v>135847</v>
      </c>
    </row>
    <row r="2447" spans="2:26" hidden="1" x14ac:dyDescent="0.35">
      <c r="B2447" t="s">
        <v>88</v>
      </c>
      <c r="C2447" t="s">
        <v>89</v>
      </c>
      <c r="D2447" s="1">
        <v>45047</v>
      </c>
      <c r="E2447" t="s">
        <v>34</v>
      </c>
      <c r="F2447" t="s">
        <v>33</v>
      </c>
      <c r="G2447" t="s">
        <v>34</v>
      </c>
      <c r="H2447">
        <v>31833</v>
      </c>
      <c r="J2447">
        <v>0</v>
      </c>
      <c r="L2447">
        <v>31833</v>
      </c>
      <c r="N2447">
        <v>19394</v>
      </c>
      <c r="P2447">
        <v>998</v>
      </c>
      <c r="R2447">
        <v>20392</v>
      </c>
      <c r="T2447">
        <v>892607</v>
      </c>
      <c r="V2447">
        <v>2056226</v>
      </c>
      <c r="X2447">
        <v>1919881</v>
      </c>
      <c r="Z2447">
        <v>136345</v>
      </c>
    </row>
    <row r="2448" spans="2:26" hidden="1" x14ac:dyDescent="0.35">
      <c r="B2448" t="s">
        <v>88</v>
      </c>
      <c r="C2448" t="s">
        <v>89</v>
      </c>
      <c r="D2448" s="1">
        <v>45078</v>
      </c>
      <c r="E2448" t="s">
        <v>34</v>
      </c>
      <c r="F2448" t="s">
        <v>35</v>
      </c>
      <c r="G2448" t="s">
        <v>32</v>
      </c>
      <c r="H2448">
        <v>40759</v>
      </c>
      <c r="J2448">
        <v>0</v>
      </c>
      <c r="L2448">
        <v>40759</v>
      </c>
      <c r="N2448">
        <v>23290</v>
      </c>
      <c r="P2448">
        <v>1503</v>
      </c>
      <c r="R2448">
        <v>24793</v>
      </c>
      <c r="T2448">
        <v>875912</v>
      </c>
      <c r="V2448">
        <v>2012845</v>
      </c>
      <c r="X2448">
        <v>1877444</v>
      </c>
      <c r="Z2448">
        <v>135401</v>
      </c>
    </row>
    <row r="2449" spans="2:26" hidden="1" x14ac:dyDescent="0.35">
      <c r="B2449" t="s">
        <v>88</v>
      </c>
      <c r="C2449" t="s">
        <v>89</v>
      </c>
      <c r="D2449" s="1">
        <v>45078</v>
      </c>
      <c r="E2449" t="s">
        <v>34</v>
      </c>
      <c r="F2449" t="s">
        <v>33</v>
      </c>
      <c r="G2449" t="s">
        <v>34</v>
      </c>
      <c r="H2449">
        <v>40759</v>
      </c>
      <c r="J2449">
        <v>0</v>
      </c>
      <c r="L2449">
        <v>40759</v>
      </c>
      <c r="N2449">
        <v>23290</v>
      </c>
      <c r="P2449">
        <v>1503</v>
      </c>
      <c r="R2449">
        <v>24793</v>
      </c>
      <c r="T2449">
        <v>875912</v>
      </c>
      <c r="V2449">
        <v>2012845</v>
      </c>
      <c r="X2449">
        <v>1877444</v>
      </c>
      <c r="Z2449">
        <v>135401</v>
      </c>
    </row>
    <row r="2450" spans="2:26" hidden="1" x14ac:dyDescent="0.35">
      <c r="B2450" t="s">
        <v>88</v>
      </c>
      <c r="C2450" t="s">
        <v>89</v>
      </c>
      <c r="D2450" s="1">
        <v>45108</v>
      </c>
      <c r="E2450" t="s">
        <v>34</v>
      </c>
      <c r="F2450" t="s">
        <v>35</v>
      </c>
      <c r="G2450" t="s">
        <v>32</v>
      </c>
      <c r="H2450">
        <v>45942</v>
      </c>
      <c r="J2450">
        <v>0</v>
      </c>
      <c r="L2450">
        <v>45942</v>
      </c>
      <c r="N2450">
        <v>24220</v>
      </c>
      <c r="P2450">
        <v>1711</v>
      </c>
      <c r="R2450">
        <v>25931</v>
      </c>
      <c r="T2450">
        <v>853025</v>
      </c>
      <c r="V2450">
        <v>1960430</v>
      </c>
      <c r="X2450">
        <v>1827551</v>
      </c>
      <c r="Z2450">
        <v>132879</v>
      </c>
    </row>
    <row r="2451" spans="2:26" hidden="1" x14ac:dyDescent="0.35">
      <c r="B2451" t="s">
        <v>88</v>
      </c>
      <c r="C2451" t="s">
        <v>89</v>
      </c>
      <c r="D2451" s="1">
        <v>45108</v>
      </c>
      <c r="E2451" t="s">
        <v>34</v>
      </c>
      <c r="F2451" t="s">
        <v>33</v>
      </c>
      <c r="G2451" t="s">
        <v>34</v>
      </c>
      <c r="H2451">
        <v>45942</v>
      </c>
      <c r="J2451">
        <v>0</v>
      </c>
      <c r="L2451">
        <v>45942</v>
      </c>
      <c r="N2451">
        <v>24220</v>
      </c>
      <c r="P2451">
        <v>1711</v>
      </c>
      <c r="R2451">
        <v>25931</v>
      </c>
      <c r="T2451">
        <v>863859</v>
      </c>
      <c r="V2451">
        <v>1978780</v>
      </c>
      <c r="X2451">
        <v>1844121</v>
      </c>
      <c r="Z2451">
        <v>134659</v>
      </c>
    </row>
    <row r="2452" spans="2:26" hidden="1" x14ac:dyDescent="0.35">
      <c r="B2452" t="s">
        <v>88</v>
      </c>
      <c r="C2452" t="s">
        <v>89</v>
      </c>
      <c r="D2452" s="1">
        <v>45139</v>
      </c>
      <c r="E2452" t="s">
        <v>34</v>
      </c>
      <c r="F2452" t="s">
        <v>35</v>
      </c>
      <c r="G2452" t="s">
        <v>32</v>
      </c>
      <c r="H2452">
        <v>56670</v>
      </c>
      <c r="J2452">
        <v>0</v>
      </c>
      <c r="L2452">
        <v>56670</v>
      </c>
      <c r="N2452">
        <v>31493</v>
      </c>
      <c r="P2452">
        <v>2427</v>
      </c>
      <c r="R2452">
        <v>33920</v>
      </c>
      <c r="T2452">
        <v>842149</v>
      </c>
      <c r="V2452">
        <v>1931278</v>
      </c>
      <c r="X2452">
        <v>1798336</v>
      </c>
      <c r="Z2452">
        <v>132942</v>
      </c>
    </row>
    <row r="2453" spans="2:26" hidden="1" x14ac:dyDescent="0.35">
      <c r="B2453" t="s">
        <v>88</v>
      </c>
      <c r="C2453" t="s">
        <v>89</v>
      </c>
      <c r="D2453" s="1">
        <v>45139</v>
      </c>
      <c r="E2453" t="s">
        <v>34</v>
      </c>
      <c r="F2453" t="s">
        <v>33</v>
      </c>
      <c r="G2453" t="s">
        <v>34</v>
      </c>
      <c r="H2453">
        <v>56670</v>
      </c>
      <c r="J2453">
        <v>0</v>
      </c>
      <c r="L2453">
        <v>56670</v>
      </c>
      <c r="N2453">
        <v>31493</v>
      </c>
      <c r="P2453">
        <v>2427</v>
      </c>
      <c r="R2453">
        <v>33920</v>
      </c>
      <c r="T2453">
        <v>853145</v>
      </c>
      <c r="V2453">
        <v>1950151</v>
      </c>
      <c r="X2453">
        <v>1815252</v>
      </c>
      <c r="Z2453">
        <v>134899</v>
      </c>
    </row>
    <row r="2454" spans="2:26" hidden="1" x14ac:dyDescent="0.35">
      <c r="B2454" t="s">
        <v>88</v>
      </c>
      <c r="C2454" t="s">
        <v>89</v>
      </c>
      <c r="D2454" s="1">
        <v>45170</v>
      </c>
      <c r="E2454" t="s">
        <v>34</v>
      </c>
      <c r="F2454" t="s">
        <v>35</v>
      </c>
      <c r="G2454" t="s">
        <v>32</v>
      </c>
      <c r="H2454">
        <v>60015</v>
      </c>
      <c r="J2454">
        <v>0</v>
      </c>
      <c r="L2454">
        <v>60015</v>
      </c>
      <c r="N2454">
        <v>31340</v>
      </c>
      <c r="P2454">
        <v>2343</v>
      </c>
      <c r="R2454">
        <v>33683</v>
      </c>
      <c r="T2454">
        <v>833543</v>
      </c>
      <c r="V2454">
        <v>1904849</v>
      </c>
      <c r="X2454">
        <v>1771435</v>
      </c>
      <c r="Z2454">
        <v>133414</v>
      </c>
    </row>
    <row r="2455" spans="2:26" hidden="1" x14ac:dyDescent="0.35">
      <c r="B2455" t="s">
        <v>88</v>
      </c>
      <c r="C2455" t="s">
        <v>89</v>
      </c>
      <c r="D2455" s="1">
        <v>45170</v>
      </c>
      <c r="E2455" t="s">
        <v>34</v>
      </c>
      <c r="F2455" t="s">
        <v>33</v>
      </c>
      <c r="G2455" t="s">
        <v>34</v>
      </c>
      <c r="H2455">
        <v>60015</v>
      </c>
      <c r="J2455">
        <v>0</v>
      </c>
      <c r="L2455">
        <v>60015</v>
      </c>
      <c r="N2455">
        <v>31340</v>
      </c>
      <c r="P2455">
        <v>2343</v>
      </c>
      <c r="R2455">
        <v>33683</v>
      </c>
      <c r="T2455">
        <v>844536</v>
      </c>
      <c r="V2455">
        <v>1923847</v>
      </c>
      <c r="X2455">
        <v>1788261</v>
      </c>
      <c r="Z2455">
        <v>135586</v>
      </c>
    </row>
    <row r="2456" spans="2:26" hidden="1" x14ac:dyDescent="0.35">
      <c r="B2456" t="s">
        <v>88</v>
      </c>
      <c r="C2456" t="s">
        <v>89</v>
      </c>
      <c r="D2456" s="1">
        <v>45200</v>
      </c>
      <c r="E2456" t="s">
        <v>34</v>
      </c>
      <c r="F2456" t="s">
        <v>35</v>
      </c>
      <c r="G2456" t="s">
        <v>32</v>
      </c>
      <c r="H2456">
        <v>63576</v>
      </c>
      <c r="J2456">
        <v>0</v>
      </c>
      <c r="L2456">
        <v>63576</v>
      </c>
      <c r="N2456">
        <v>34147</v>
      </c>
      <c r="P2456">
        <v>2796</v>
      </c>
      <c r="R2456">
        <v>36943</v>
      </c>
      <c r="T2456">
        <v>825824</v>
      </c>
      <c r="V2456">
        <v>1882610</v>
      </c>
      <c r="X2456">
        <v>1748558</v>
      </c>
      <c r="Z2456">
        <v>134052</v>
      </c>
    </row>
    <row r="2457" spans="2:26" hidden="1" x14ac:dyDescent="0.35">
      <c r="B2457" t="s">
        <v>88</v>
      </c>
      <c r="C2457" t="s">
        <v>89</v>
      </c>
      <c r="D2457" s="1">
        <v>45200</v>
      </c>
      <c r="E2457" t="s">
        <v>34</v>
      </c>
      <c r="F2457" t="s">
        <v>33</v>
      </c>
      <c r="G2457" t="s">
        <v>34</v>
      </c>
      <c r="H2457">
        <v>63576</v>
      </c>
      <c r="J2457">
        <v>0</v>
      </c>
      <c r="L2457">
        <v>63576</v>
      </c>
      <c r="N2457">
        <v>34147</v>
      </c>
      <c r="P2457">
        <v>2796</v>
      </c>
      <c r="R2457">
        <v>36943</v>
      </c>
      <c r="T2457">
        <v>838458</v>
      </c>
      <c r="V2457">
        <v>1905514</v>
      </c>
      <c r="X2457">
        <v>1768949</v>
      </c>
      <c r="Z2457">
        <v>136565</v>
      </c>
    </row>
    <row r="2458" spans="2:26" hidden="1" x14ac:dyDescent="0.35">
      <c r="B2458" t="s">
        <v>88</v>
      </c>
      <c r="C2458" t="s">
        <v>89</v>
      </c>
      <c r="D2458" s="1">
        <v>45231</v>
      </c>
      <c r="E2458" t="s">
        <v>34</v>
      </c>
      <c r="F2458" t="s">
        <v>35</v>
      </c>
      <c r="G2458" t="s">
        <v>32</v>
      </c>
      <c r="H2458">
        <v>48893</v>
      </c>
      <c r="J2458">
        <v>0</v>
      </c>
      <c r="L2458">
        <v>48893</v>
      </c>
      <c r="N2458">
        <v>32066</v>
      </c>
      <c r="P2458">
        <v>2524</v>
      </c>
      <c r="R2458">
        <v>34590</v>
      </c>
      <c r="T2458">
        <v>819811</v>
      </c>
      <c r="V2458">
        <v>1862461</v>
      </c>
      <c r="X2458">
        <v>1727045</v>
      </c>
      <c r="Z2458">
        <v>135416</v>
      </c>
    </row>
    <row r="2459" spans="2:26" hidden="1" x14ac:dyDescent="0.35">
      <c r="B2459" t="s">
        <v>88</v>
      </c>
      <c r="C2459" t="s">
        <v>89</v>
      </c>
      <c r="D2459" s="1">
        <v>45231</v>
      </c>
      <c r="E2459" t="s">
        <v>34</v>
      </c>
      <c r="F2459" t="s">
        <v>33</v>
      </c>
      <c r="G2459" t="s">
        <v>34</v>
      </c>
      <c r="H2459">
        <v>48893</v>
      </c>
      <c r="J2459">
        <v>0</v>
      </c>
      <c r="L2459">
        <v>48893</v>
      </c>
      <c r="N2459">
        <v>32066</v>
      </c>
      <c r="P2459">
        <v>2524</v>
      </c>
      <c r="R2459">
        <v>34590</v>
      </c>
      <c r="T2459">
        <v>829908</v>
      </c>
      <c r="V2459">
        <v>1881314</v>
      </c>
      <c r="X2459">
        <v>1743799</v>
      </c>
      <c r="Z2459">
        <v>137515</v>
      </c>
    </row>
    <row r="2460" spans="2:26" hidden="1" x14ac:dyDescent="0.35">
      <c r="B2460" t="s">
        <v>88</v>
      </c>
      <c r="C2460" t="s">
        <v>89</v>
      </c>
      <c r="D2460" s="1">
        <v>45261</v>
      </c>
      <c r="E2460" t="s">
        <v>34</v>
      </c>
      <c r="F2460" t="s">
        <v>35</v>
      </c>
      <c r="G2460" t="s">
        <v>32</v>
      </c>
      <c r="H2460">
        <v>54369</v>
      </c>
      <c r="J2460">
        <v>0</v>
      </c>
      <c r="L2460">
        <v>54369</v>
      </c>
      <c r="N2460">
        <v>34417</v>
      </c>
      <c r="P2460">
        <v>2695</v>
      </c>
      <c r="R2460">
        <v>37112</v>
      </c>
      <c r="T2460">
        <v>810606</v>
      </c>
      <c r="V2460">
        <v>1834048</v>
      </c>
      <c r="X2460">
        <v>1698196</v>
      </c>
      <c r="Z2460">
        <v>135852</v>
      </c>
    </row>
    <row r="2461" spans="2:26" hidden="1" x14ac:dyDescent="0.35">
      <c r="B2461" t="s">
        <v>88</v>
      </c>
      <c r="C2461" t="s">
        <v>89</v>
      </c>
      <c r="D2461" s="1">
        <v>45261</v>
      </c>
      <c r="E2461" t="s">
        <v>34</v>
      </c>
      <c r="F2461" t="s">
        <v>33</v>
      </c>
      <c r="G2461" t="s">
        <v>34</v>
      </c>
      <c r="H2461">
        <v>54369</v>
      </c>
      <c r="J2461">
        <v>0</v>
      </c>
      <c r="L2461">
        <v>54369</v>
      </c>
      <c r="N2461">
        <v>34417</v>
      </c>
      <c r="P2461">
        <v>2695</v>
      </c>
      <c r="R2461">
        <v>37112</v>
      </c>
      <c r="T2461">
        <v>825412</v>
      </c>
      <c r="V2461">
        <v>1861409</v>
      </c>
      <c r="X2461">
        <v>1722587</v>
      </c>
      <c r="Z2461">
        <v>138822</v>
      </c>
    </row>
    <row r="2462" spans="2:26" hidden="1" x14ac:dyDescent="0.35">
      <c r="B2462" t="s">
        <v>88</v>
      </c>
      <c r="C2462" t="s">
        <v>89</v>
      </c>
      <c r="D2462" s="1">
        <v>45292</v>
      </c>
      <c r="E2462" t="s">
        <v>34</v>
      </c>
      <c r="F2462" t="s">
        <v>35</v>
      </c>
      <c r="G2462" t="s">
        <v>32</v>
      </c>
      <c r="H2462">
        <v>76628</v>
      </c>
      <c r="J2462">
        <v>0</v>
      </c>
      <c r="L2462">
        <v>76628</v>
      </c>
      <c r="N2462">
        <v>37986</v>
      </c>
      <c r="P2462">
        <v>2908</v>
      </c>
      <c r="R2462">
        <v>40894</v>
      </c>
      <c r="T2462">
        <v>811549</v>
      </c>
      <c r="V2462">
        <v>1828349</v>
      </c>
      <c r="X2462">
        <v>1690668</v>
      </c>
      <c r="Z2462">
        <v>137681</v>
      </c>
    </row>
    <row r="2463" spans="2:26" hidden="1" x14ac:dyDescent="0.35">
      <c r="B2463" t="s">
        <v>88</v>
      </c>
      <c r="C2463" t="s">
        <v>89</v>
      </c>
      <c r="D2463" s="1">
        <v>45292</v>
      </c>
      <c r="E2463" t="s">
        <v>34</v>
      </c>
      <c r="F2463" t="s">
        <v>33</v>
      </c>
      <c r="G2463" t="s">
        <v>34</v>
      </c>
      <c r="H2463">
        <v>76628</v>
      </c>
      <c r="J2463">
        <v>0</v>
      </c>
      <c r="L2463">
        <v>76628</v>
      </c>
      <c r="N2463">
        <v>37986</v>
      </c>
      <c r="P2463">
        <v>2908</v>
      </c>
      <c r="R2463">
        <v>40894</v>
      </c>
      <c r="T2463">
        <v>823274</v>
      </c>
      <c r="V2463">
        <v>1850202</v>
      </c>
      <c r="X2463">
        <v>1710356</v>
      </c>
      <c r="Z2463">
        <v>139846</v>
      </c>
    </row>
    <row r="2464" spans="2:26" hidden="1" x14ac:dyDescent="0.35">
      <c r="B2464" t="s">
        <v>88</v>
      </c>
      <c r="C2464" t="s">
        <v>89</v>
      </c>
      <c r="D2464" s="1">
        <v>45323</v>
      </c>
      <c r="E2464" t="s">
        <v>34</v>
      </c>
      <c r="F2464" t="s">
        <v>35</v>
      </c>
      <c r="G2464" t="s">
        <v>32</v>
      </c>
      <c r="H2464">
        <v>74238</v>
      </c>
      <c r="J2464">
        <v>0</v>
      </c>
      <c r="L2464">
        <v>74238</v>
      </c>
      <c r="N2464">
        <v>38269</v>
      </c>
      <c r="P2464">
        <v>2608</v>
      </c>
      <c r="R2464">
        <v>40877</v>
      </c>
      <c r="T2464">
        <v>811191</v>
      </c>
      <c r="V2464">
        <v>1817765</v>
      </c>
      <c r="X2464">
        <v>1679052</v>
      </c>
      <c r="Z2464">
        <v>138713</v>
      </c>
    </row>
    <row r="2465" spans="2:26" hidden="1" x14ac:dyDescent="0.35">
      <c r="B2465" t="s">
        <v>88</v>
      </c>
      <c r="C2465" t="s">
        <v>89</v>
      </c>
      <c r="D2465" s="1">
        <v>45323</v>
      </c>
      <c r="E2465" t="s">
        <v>34</v>
      </c>
      <c r="F2465" t="s">
        <v>33</v>
      </c>
      <c r="G2465" t="s">
        <v>34</v>
      </c>
      <c r="H2465">
        <v>74238</v>
      </c>
      <c r="J2465">
        <v>0</v>
      </c>
      <c r="L2465">
        <v>74238</v>
      </c>
      <c r="N2465">
        <v>38269</v>
      </c>
      <c r="P2465">
        <v>2608</v>
      </c>
      <c r="R2465">
        <v>40877</v>
      </c>
      <c r="T2465">
        <v>821100</v>
      </c>
      <c r="V2465">
        <v>1836542</v>
      </c>
      <c r="X2465">
        <v>1695952</v>
      </c>
      <c r="Z2465">
        <v>140590</v>
      </c>
    </row>
    <row r="2466" spans="2:26" hidden="1" x14ac:dyDescent="0.35">
      <c r="B2466" t="s">
        <v>88</v>
      </c>
      <c r="C2466" t="s">
        <v>89</v>
      </c>
      <c r="D2466" s="1">
        <v>45352</v>
      </c>
      <c r="E2466" t="s">
        <v>34</v>
      </c>
      <c r="F2466" t="s">
        <v>35</v>
      </c>
      <c r="G2466" t="s">
        <v>32</v>
      </c>
      <c r="H2466">
        <v>67143</v>
      </c>
      <c r="J2466">
        <v>0</v>
      </c>
      <c r="L2466">
        <v>67143</v>
      </c>
      <c r="N2466">
        <v>33073</v>
      </c>
      <c r="P2466">
        <v>2389</v>
      </c>
      <c r="R2466">
        <v>35462</v>
      </c>
      <c r="T2466">
        <v>813970</v>
      </c>
      <c r="V2466">
        <v>1811242</v>
      </c>
      <c r="X2466">
        <v>1673245</v>
      </c>
      <c r="Z2466">
        <v>137997</v>
      </c>
    </row>
    <row r="2467" spans="2:26" hidden="1" x14ac:dyDescent="0.35">
      <c r="B2467" t="s">
        <v>90</v>
      </c>
      <c r="C2467" t="s">
        <v>91</v>
      </c>
      <c r="D2467" s="1">
        <v>41518</v>
      </c>
      <c r="E2467" t="s">
        <v>34</v>
      </c>
      <c r="F2467" t="s">
        <v>33</v>
      </c>
      <c r="G2467" t="s">
        <v>34</v>
      </c>
      <c r="V2467">
        <v>493515</v>
      </c>
    </row>
    <row r="2468" spans="2:26" hidden="1" x14ac:dyDescent="0.35">
      <c r="B2468" t="s">
        <v>90</v>
      </c>
      <c r="C2468" t="s">
        <v>91</v>
      </c>
      <c r="D2468" s="1">
        <v>42887</v>
      </c>
      <c r="E2468" t="s">
        <v>34</v>
      </c>
      <c r="F2468" t="s">
        <v>35</v>
      </c>
      <c r="G2468" t="s">
        <v>32</v>
      </c>
      <c r="H2468">
        <v>15102</v>
      </c>
      <c r="I2468" t="s">
        <v>92</v>
      </c>
      <c r="J2468">
        <v>0</v>
      </c>
      <c r="L2468">
        <v>15102</v>
      </c>
      <c r="M2468" t="s">
        <v>92</v>
      </c>
      <c r="N2468">
        <v>3013</v>
      </c>
      <c r="O2468" t="s">
        <v>61</v>
      </c>
      <c r="P2468">
        <v>0</v>
      </c>
      <c r="Q2468" t="s">
        <v>62</v>
      </c>
      <c r="R2468">
        <v>3013</v>
      </c>
      <c r="S2468" t="s">
        <v>63</v>
      </c>
      <c r="T2468">
        <v>327307</v>
      </c>
      <c r="V2468">
        <v>649088</v>
      </c>
      <c r="X2468">
        <v>585696</v>
      </c>
      <c r="Z2468">
        <v>63392</v>
      </c>
    </row>
    <row r="2469" spans="2:26" hidden="1" x14ac:dyDescent="0.35">
      <c r="B2469" t="s">
        <v>90</v>
      </c>
      <c r="C2469" t="s">
        <v>91</v>
      </c>
      <c r="D2469" s="1">
        <v>42887</v>
      </c>
      <c r="E2469" t="s">
        <v>34</v>
      </c>
      <c r="F2469" t="s">
        <v>33</v>
      </c>
      <c r="G2469" t="s">
        <v>34</v>
      </c>
      <c r="H2469">
        <v>15102</v>
      </c>
      <c r="I2469" t="s">
        <v>92</v>
      </c>
      <c r="J2469">
        <v>0</v>
      </c>
      <c r="L2469">
        <v>15102</v>
      </c>
      <c r="M2469" t="s">
        <v>92</v>
      </c>
      <c r="N2469">
        <v>3013</v>
      </c>
      <c r="O2469" t="s">
        <v>61</v>
      </c>
      <c r="P2469">
        <v>0</v>
      </c>
      <c r="Q2469" t="s">
        <v>62</v>
      </c>
      <c r="R2469">
        <v>3013</v>
      </c>
      <c r="S2469" t="s">
        <v>63</v>
      </c>
      <c r="T2469">
        <v>327307</v>
      </c>
      <c r="V2469">
        <v>649088</v>
      </c>
      <c r="X2469">
        <v>585696</v>
      </c>
      <c r="Z2469">
        <v>63392</v>
      </c>
    </row>
    <row r="2470" spans="2:26" hidden="1" x14ac:dyDescent="0.35">
      <c r="B2470" t="s">
        <v>90</v>
      </c>
      <c r="C2470" t="s">
        <v>91</v>
      </c>
      <c r="D2470" s="1">
        <v>42917</v>
      </c>
      <c r="E2470" t="s">
        <v>34</v>
      </c>
      <c r="F2470" t="s">
        <v>35</v>
      </c>
      <c r="G2470" t="s">
        <v>32</v>
      </c>
      <c r="H2470">
        <v>16281</v>
      </c>
      <c r="I2470" t="s">
        <v>92</v>
      </c>
      <c r="J2470">
        <v>0</v>
      </c>
      <c r="L2470">
        <v>16281</v>
      </c>
      <c r="M2470" t="s">
        <v>92</v>
      </c>
      <c r="N2470">
        <v>2814</v>
      </c>
      <c r="O2470" t="s">
        <v>61</v>
      </c>
      <c r="P2470">
        <v>0</v>
      </c>
      <c r="Q2470" t="s">
        <v>62</v>
      </c>
      <c r="R2470">
        <v>2814</v>
      </c>
      <c r="S2470" t="s">
        <v>63</v>
      </c>
      <c r="T2470">
        <v>327846</v>
      </c>
      <c r="V2470">
        <v>649401</v>
      </c>
      <c r="X2470">
        <v>586034</v>
      </c>
      <c r="Z2470">
        <v>63367</v>
      </c>
    </row>
    <row r="2471" spans="2:26" hidden="1" x14ac:dyDescent="0.35">
      <c r="B2471" t="s">
        <v>90</v>
      </c>
      <c r="C2471" t="s">
        <v>91</v>
      </c>
      <c r="D2471" s="1">
        <v>42917</v>
      </c>
      <c r="E2471" t="s">
        <v>34</v>
      </c>
      <c r="F2471" t="s">
        <v>33</v>
      </c>
      <c r="G2471" t="s">
        <v>34</v>
      </c>
      <c r="H2471">
        <v>16281</v>
      </c>
      <c r="I2471" t="s">
        <v>92</v>
      </c>
      <c r="J2471">
        <v>0</v>
      </c>
      <c r="L2471">
        <v>16281</v>
      </c>
      <c r="M2471" t="s">
        <v>92</v>
      </c>
      <c r="N2471">
        <v>2814</v>
      </c>
      <c r="O2471" t="s">
        <v>61</v>
      </c>
      <c r="P2471">
        <v>0</v>
      </c>
      <c r="Q2471" t="s">
        <v>62</v>
      </c>
      <c r="R2471">
        <v>2814</v>
      </c>
      <c r="S2471" t="s">
        <v>63</v>
      </c>
      <c r="T2471">
        <v>327846</v>
      </c>
      <c r="V2471">
        <v>649401</v>
      </c>
      <c r="X2471">
        <v>586034</v>
      </c>
      <c r="Z2471">
        <v>63367</v>
      </c>
    </row>
    <row r="2472" spans="2:26" hidden="1" x14ac:dyDescent="0.35">
      <c r="B2472" t="s">
        <v>90</v>
      </c>
      <c r="C2472" t="s">
        <v>91</v>
      </c>
      <c r="D2472" s="1">
        <v>42948</v>
      </c>
      <c r="E2472" t="s">
        <v>34</v>
      </c>
      <c r="F2472" t="s">
        <v>35</v>
      </c>
      <c r="G2472" t="s">
        <v>32</v>
      </c>
      <c r="H2472">
        <v>18347</v>
      </c>
      <c r="I2472" t="s">
        <v>92</v>
      </c>
      <c r="J2472">
        <v>0</v>
      </c>
      <c r="L2472">
        <v>18347</v>
      </c>
      <c r="M2472" t="s">
        <v>92</v>
      </c>
      <c r="N2472">
        <v>3295</v>
      </c>
      <c r="O2472" t="s">
        <v>61</v>
      </c>
      <c r="P2472">
        <v>0</v>
      </c>
      <c r="Q2472" t="s">
        <v>62</v>
      </c>
      <c r="R2472">
        <v>3295</v>
      </c>
      <c r="S2472" t="s">
        <v>63</v>
      </c>
      <c r="T2472">
        <v>327747</v>
      </c>
      <c r="V2472">
        <v>647094</v>
      </c>
      <c r="X2472">
        <v>583122</v>
      </c>
      <c r="Z2472">
        <v>63972</v>
      </c>
    </row>
    <row r="2473" spans="2:26" hidden="1" x14ac:dyDescent="0.35">
      <c r="B2473" t="s">
        <v>90</v>
      </c>
      <c r="C2473" t="s">
        <v>91</v>
      </c>
      <c r="D2473" s="1">
        <v>42948</v>
      </c>
      <c r="E2473" t="s">
        <v>34</v>
      </c>
      <c r="F2473" t="s">
        <v>33</v>
      </c>
      <c r="G2473" t="s">
        <v>34</v>
      </c>
      <c r="H2473">
        <v>18347</v>
      </c>
      <c r="I2473" t="s">
        <v>92</v>
      </c>
      <c r="J2473">
        <v>0</v>
      </c>
      <c r="L2473">
        <v>18347</v>
      </c>
      <c r="M2473" t="s">
        <v>92</v>
      </c>
      <c r="N2473">
        <v>3295</v>
      </c>
      <c r="O2473" t="s">
        <v>61</v>
      </c>
      <c r="P2473">
        <v>0</v>
      </c>
      <c r="Q2473" t="s">
        <v>62</v>
      </c>
      <c r="R2473">
        <v>3295</v>
      </c>
      <c r="S2473" t="s">
        <v>63</v>
      </c>
      <c r="T2473">
        <v>327747</v>
      </c>
      <c r="V2473">
        <v>647094</v>
      </c>
      <c r="X2473">
        <v>583122</v>
      </c>
      <c r="Z2473">
        <v>63972</v>
      </c>
    </row>
    <row r="2474" spans="2:26" hidden="1" x14ac:dyDescent="0.35">
      <c r="B2474" t="s">
        <v>90</v>
      </c>
      <c r="C2474" t="s">
        <v>91</v>
      </c>
      <c r="D2474" s="1">
        <v>42979</v>
      </c>
      <c r="E2474" t="s">
        <v>34</v>
      </c>
      <c r="F2474" t="s">
        <v>35</v>
      </c>
      <c r="G2474" t="s">
        <v>32</v>
      </c>
      <c r="H2474">
        <v>16334</v>
      </c>
      <c r="I2474" t="s">
        <v>92</v>
      </c>
      <c r="J2474">
        <v>0</v>
      </c>
      <c r="L2474">
        <v>16334</v>
      </c>
      <c r="M2474" t="s">
        <v>92</v>
      </c>
      <c r="N2474">
        <v>3086</v>
      </c>
      <c r="O2474" t="s">
        <v>61</v>
      </c>
      <c r="P2474">
        <v>0</v>
      </c>
      <c r="Q2474" t="s">
        <v>62</v>
      </c>
      <c r="R2474">
        <v>3086</v>
      </c>
      <c r="S2474" t="s">
        <v>63</v>
      </c>
      <c r="T2474">
        <v>325753</v>
      </c>
      <c r="V2474">
        <v>641863</v>
      </c>
      <c r="X2474">
        <v>578621</v>
      </c>
      <c r="Z2474">
        <v>63242</v>
      </c>
    </row>
    <row r="2475" spans="2:26" hidden="1" x14ac:dyDescent="0.35">
      <c r="B2475" t="s">
        <v>90</v>
      </c>
      <c r="C2475" t="s">
        <v>91</v>
      </c>
      <c r="D2475" s="1">
        <v>42979</v>
      </c>
      <c r="E2475" t="s">
        <v>34</v>
      </c>
      <c r="F2475" t="s">
        <v>33</v>
      </c>
      <c r="G2475" t="s">
        <v>34</v>
      </c>
      <c r="H2475">
        <v>16334</v>
      </c>
      <c r="I2475" t="s">
        <v>92</v>
      </c>
      <c r="J2475">
        <v>0</v>
      </c>
      <c r="L2475">
        <v>16334</v>
      </c>
      <c r="M2475" t="s">
        <v>92</v>
      </c>
      <c r="N2475">
        <v>3086</v>
      </c>
      <c r="O2475" t="s">
        <v>61</v>
      </c>
      <c r="P2475">
        <v>0</v>
      </c>
      <c r="Q2475" t="s">
        <v>62</v>
      </c>
      <c r="R2475">
        <v>3086</v>
      </c>
      <c r="S2475" t="s">
        <v>63</v>
      </c>
      <c r="T2475">
        <v>325753</v>
      </c>
      <c r="V2475">
        <v>641863</v>
      </c>
      <c r="X2475">
        <v>578621</v>
      </c>
      <c r="Z2475">
        <v>63242</v>
      </c>
    </row>
    <row r="2476" spans="2:26" hidden="1" x14ac:dyDescent="0.35">
      <c r="B2476" t="s">
        <v>90</v>
      </c>
      <c r="C2476" t="s">
        <v>91</v>
      </c>
      <c r="D2476" s="1">
        <v>43009</v>
      </c>
      <c r="E2476" t="s">
        <v>34</v>
      </c>
      <c r="F2476" t="s">
        <v>35</v>
      </c>
      <c r="G2476" t="s">
        <v>32</v>
      </c>
      <c r="H2476">
        <v>17347</v>
      </c>
      <c r="I2476" t="s">
        <v>92</v>
      </c>
      <c r="J2476">
        <v>0</v>
      </c>
      <c r="L2476">
        <v>17347</v>
      </c>
      <c r="M2476" t="s">
        <v>92</v>
      </c>
      <c r="N2476">
        <v>3264</v>
      </c>
      <c r="O2476" t="s">
        <v>61</v>
      </c>
      <c r="P2476">
        <v>0</v>
      </c>
      <c r="Q2476" t="s">
        <v>62</v>
      </c>
      <c r="R2476">
        <v>3264</v>
      </c>
      <c r="S2476" t="s">
        <v>63</v>
      </c>
      <c r="T2476">
        <v>323798</v>
      </c>
      <c r="V2476">
        <v>637244</v>
      </c>
      <c r="X2476">
        <v>573307</v>
      </c>
      <c r="Z2476">
        <v>63937</v>
      </c>
    </row>
    <row r="2477" spans="2:26" hidden="1" x14ac:dyDescent="0.35">
      <c r="B2477" t="s">
        <v>90</v>
      </c>
      <c r="C2477" t="s">
        <v>91</v>
      </c>
      <c r="D2477" s="1">
        <v>43009</v>
      </c>
      <c r="E2477" t="s">
        <v>34</v>
      </c>
      <c r="F2477" t="s">
        <v>33</v>
      </c>
      <c r="G2477" t="s">
        <v>34</v>
      </c>
      <c r="H2477">
        <v>17347</v>
      </c>
      <c r="I2477" t="s">
        <v>92</v>
      </c>
      <c r="J2477">
        <v>0</v>
      </c>
      <c r="L2477">
        <v>17347</v>
      </c>
      <c r="M2477" t="s">
        <v>92</v>
      </c>
      <c r="N2477">
        <v>3264</v>
      </c>
      <c r="O2477" t="s">
        <v>61</v>
      </c>
      <c r="P2477">
        <v>0</v>
      </c>
      <c r="Q2477" t="s">
        <v>62</v>
      </c>
      <c r="R2477">
        <v>3264</v>
      </c>
      <c r="S2477" t="s">
        <v>63</v>
      </c>
      <c r="T2477">
        <v>323798</v>
      </c>
      <c r="V2477">
        <v>637244</v>
      </c>
      <c r="X2477">
        <v>573307</v>
      </c>
      <c r="Z2477">
        <v>63937</v>
      </c>
    </row>
    <row r="2478" spans="2:26" hidden="1" x14ac:dyDescent="0.35">
      <c r="B2478" t="s">
        <v>90</v>
      </c>
      <c r="C2478" t="s">
        <v>91</v>
      </c>
      <c r="D2478" s="1">
        <v>43040</v>
      </c>
      <c r="E2478" t="s">
        <v>34</v>
      </c>
      <c r="F2478" t="s">
        <v>35</v>
      </c>
      <c r="G2478" t="s">
        <v>32</v>
      </c>
      <c r="H2478">
        <v>16386</v>
      </c>
      <c r="I2478" t="s">
        <v>92</v>
      </c>
      <c r="J2478">
        <v>0</v>
      </c>
      <c r="L2478">
        <v>16386</v>
      </c>
      <c r="M2478" t="s">
        <v>92</v>
      </c>
      <c r="N2478">
        <v>2856</v>
      </c>
      <c r="O2478" t="s">
        <v>61</v>
      </c>
      <c r="P2478">
        <v>0</v>
      </c>
      <c r="Q2478" t="s">
        <v>62</v>
      </c>
      <c r="R2478">
        <v>2856</v>
      </c>
      <c r="S2478" t="s">
        <v>63</v>
      </c>
      <c r="T2478">
        <v>324011</v>
      </c>
      <c r="V2478">
        <v>638799</v>
      </c>
      <c r="X2478">
        <v>573782</v>
      </c>
      <c r="Z2478">
        <v>65017</v>
      </c>
    </row>
    <row r="2479" spans="2:26" hidden="1" x14ac:dyDescent="0.35">
      <c r="B2479" t="s">
        <v>90</v>
      </c>
      <c r="C2479" t="s">
        <v>91</v>
      </c>
      <c r="D2479" s="1">
        <v>43040</v>
      </c>
      <c r="E2479" t="s">
        <v>34</v>
      </c>
      <c r="F2479" t="s">
        <v>33</v>
      </c>
      <c r="G2479" t="s">
        <v>34</v>
      </c>
      <c r="H2479">
        <v>16386</v>
      </c>
      <c r="I2479" t="s">
        <v>92</v>
      </c>
      <c r="J2479">
        <v>0</v>
      </c>
      <c r="L2479">
        <v>16386</v>
      </c>
      <c r="M2479" t="s">
        <v>92</v>
      </c>
      <c r="N2479">
        <v>2856</v>
      </c>
      <c r="O2479" t="s">
        <v>61</v>
      </c>
      <c r="P2479">
        <v>0</v>
      </c>
      <c r="Q2479" t="s">
        <v>62</v>
      </c>
      <c r="R2479">
        <v>2856</v>
      </c>
      <c r="S2479" t="s">
        <v>63</v>
      </c>
      <c r="T2479">
        <v>324011</v>
      </c>
      <c r="V2479">
        <v>638799</v>
      </c>
      <c r="X2479">
        <v>573782</v>
      </c>
      <c r="Z2479">
        <v>65017</v>
      </c>
    </row>
    <row r="2480" spans="2:26" hidden="1" x14ac:dyDescent="0.35">
      <c r="B2480" t="s">
        <v>90</v>
      </c>
      <c r="C2480" t="s">
        <v>91</v>
      </c>
      <c r="D2480" s="1">
        <v>43070</v>
      </c>
      <c r="E2480" t="s">
        <v>34</v>
      </c>
      <c r="F2480" t="s">
        <v>33</v>
      </c>
      <c r="G2480" t="s">
        <v>34</v>
      </c>
      <c r="H2480">
        <v>15380</v>
      </c>
      <c r="I2480" t="s">
        <v>92</v>
      </c>
      <c r="J2480">
        <v>0</v>
      </c>
      <c r="L2480">
        <v>15380</v>
      </c>
      <c r="M2480" t="s">
        <v>92</v>
      </c>
      <c r="N2480">
        <v>2622</v>
      </c>
      <c r="O2480" t="s">
        <v>61</v>
      </c>
      <c r="P2480">
        <v>0</v>
      </c>
      <c r="Q2480" t="s">
        <v>62</v>
      </c>
      <c r="R2480">
        <v>2622</v>
      </c>
      <c r="S2480" t="s">
        <v>63</v>
      </c>
      <c r="T2480">
        <v>326299</v>
      </c>
      <c r="V2480">
        <v>644917</v>
      </c>
      <c r="X2480">
        <v>577721</v>
      </c>
      <c r="Z2480">
        <v>67196</v>
      </c>
    </row>
    <row r="2481" spans="2:26" hidden="1" x14ac:dyDescent="0.35">
      <c r="B2481" t="s">
        <v>90</v>
      </c>
      <c r="C2481" t="s">
        <v>91</v>
      </c>
      <c r="D2481" s="1">
        <v>43070</v>
      </c>
      <c r="E2481" t="s">
        <v>34</v>
      </c>
      <c r="F2481" t="s">
        <v>35</v>
      </c>
      <c r="G2481" t="s">
        <v>32</v>
      </c>
      <c r="H2481">
        <v>15380</v>
      </c>
      <c r="J2481">
        <v>0</v>
      </c>
      <c r="L2481">
        <v>15380</v>
      </c>
      <c r="N2481">
        <v>2622</v>
      </c>
      <c r="P2481">
        <v>0</v>
      </c>
      <c r="R2481">
        <v>2622</v>
      </c>
      <c r="T2481">
        <v>326299</v>
      </c>
      <c r="V2481">
        <v>644917</v>
      </c>
      <c r="X2481">
        <v>577721</v>
      </c>
      <c r="Z2481">
        <v>67196</v>
      </c>
    </row>
    <row r="2482" spans="2:26" hidden="1" x14ac:dyDescent="0.35">
      <c r="B2482" t="s">
        <v>90</v>
      </c>
      <c r="C2482" t="s">
        <v>91</v>
      </c>
      <c r="D2482" s="1">
        <v>43101</v>
      </c>
      <c r="E2482" t="s">
        <v>34</v>
      </c>
      <c r="F2482" t="s">
        <v>35</v>
      </c>
      <c r="G2482" t="s">
        <v>32</v>
      </c>
      <c r="H2482">
        <v>16566</v>
      </c>
      <c r="I2482" t="s">
        <v>92</v>
      </c>
      <c r="J2482">
        <v>0</v>
      </c>
      <c r="L2482">
        <v>16566</v>
      </c>
      <c r="M2482" t="s">
        <v>92</v>
      </c>
      <c r="N2482">
        <v>3038</v>
      </c>
      <c r="O2482" t="s">
        <v>61</v>
      </c>
      <c r="P2482">
        <v>0</v>
      </c>
      <c r="Q2482" t="s">
        <v>62</v>
      </c>
      <c r="R2482">
        <v>3038</v>
      </c>
      <c r="S2482" t="s">
        <v>63</v>
      </c>
      <c r="T2482">
        <v>327933</v>
      </c>
      <c r="V2482">
        <v>648396</v>
      </c>
      <c r="X2482">
        <v>579620</v>
      </c>
      <c r="Z2482">
        <v>68776</v>
      </c>
    </row>
    <row r="2483" spans="2:26" hidden="1" x14ac:dyDescent="0.35">
      <c r="B2483" t="s">
        <v>90</v>
      </c>
      <c r="C2483" t="s">
        <v>91</v>
      </c>
      <c r="D2483" s="1">
        <v>43101</v>
      </c>
      <c r="E2483" t="s">
        <v>34</v>
      </c>
      <c r="F2483" t="s">
        <v>33</v>
      </c>
      <c r="G2483" t="s">
        <v>34</v>
      </c>
      <c r="H2483">
        <v>16566</v>
      </c>
      <c r="I2483" t="s">
        <v>92</v>
      </c>
      <c r="J2483">
        <v>0</v>
      </c>
      <c r="L2483">
        <v>16566</v>
      </c>
      <c r="M2483" t="s">
        <v>92</v>
      </c>
      <c r="N2483">
        <v>3038</v>
      </c>
      <c r="O2483" t="s">
        <v>61</v>
      </c>
      <c r="P2483">
        <v>0</v>
      </c>
      <c r="Q2483" t="s">
        <v>62</v>
      </c>
      <c r="R2483">
        <v>3038</v>
      </c>
      <c r="S2483" t="s">
        <v>63</v>
      </c>
      <c r="T2483">
        <v>327933</v>
      </c>
      <c r="V2483">
        <v>648396</v>
      </c>
      <c r="X2483">
        <v>579620</v>
      </c>
      <c r="Z2483">
        <v>68776</v>
      </c>
    </row>
    <row r="2484" spans="2:26" hidden="1" x14ac:dyDescent="0.35">
      <c r="B2484" t="s">
        <v>90</v>
      </c>
      <c r="C2484" t="s">
        <v>91</v>
      </c>
      <c r="D2484" s="1">
        <v>43132</v>
      </c>
      <c r="E2484" t="s">
        <v>34</v>
      </c>
      <c r="F2484" t="s">
        <v>35</v>
      </c>
      <c r="G2484" t="s">
        <v>32</v>
      </c>
      <c r="H2484">
        <v>14452</v>
      </c>
      <c r="I2484" t="s">
        <v>92</v>
      </c>
      <c r="J2484">
        <v>0</v>
      </c>
      <c r="L2484">
        <v>14452</v>
      </c>
      <c r="M2484" t="s">
        <v>92</v>
      </c>
      <c r="N2484">
        <v>2829</v>
      </c>
      <c r="O2484" t="s">
        <v>61</v>
      </c>
      <c r="P2484">
        <v>0</v>
      </c>
      <c r="Q2484" t="s">
        <v>62</v>
      </c>
      <c r="R2484">
        <v>2829</v>
      </c>
      <c r="S2484" t="s">
        <v>63</v>
      </c>
      <c r="T2484">
        <v>328744</v>
      </c>
      <c r="V2484">
        <v>650690</v>
      </c>
      <c r="X2484">
        <v>581751</v>
      </c>
      <c r="Z2484">
        <v>68939</v>
      </c>
    </row>
    <row r="2485" spans="2:26" hidden="1" x14ac:dyDescent="0.35">
      <c r="B2485" t="s">
        <v>90</v>
      </c>
      <c r="C2485" t="s">
        <v>91</v>
      </c>
      <c r="D2485" s="1">
        <v>43132</v>
      </c>
      <c r="E2485" t="s">
        <v>34</v>
      </c>
      <c r="F2485" t="s">
        <v>33</v>
      </c>
      <c r="G2485" t="s">
        <v>34</v>
      </c>
      <c r="H2485">
        <v>14452</v>
      </c>
      <c r="J2485">
        <v>0</v>
      </c>
      <c r="L2485">
        <v>14452</v>
      </c>
      <c r="N2485">
        <v>2829</v>
      </c>
      <c r="P2485">
        <v>0</v>
      </c>
      <c r="R2485">
        <v>2829</v>
      </c>
      <c r="T2485">
        <v>328744</v>
      </c>
      <c r="V2485">
        <v>650690</v>
      </c>
      <c r="X2485">
        <v>581751</v>
      </c>
      <c r="Z2485">
        <v>68939</v>
      </c>
    </row>
    <row r="2486" spans="2:26" hidden="1" x14ac:dyDescent="0.35">
      <c r="B2486" t="s">
        <v>90</v>
      </c>
      <c r="C2486" t="s">
        <v>91</v>
      </c>
      <c r="D2486" s="1">
        <v>43160</v>
      </c>
      <c r="E2486" t="s">
        <v>34</v>
      </c>
      <c r="F2486" t="s">
        <v>35</v>
      </c>
      <c r="G2486" t="s">
        <v>32</v>
      </c>
      <c r="H2486">
        <v>14722</v>
      </c>
      <c r="I2486" t="s">
        <v>92</v>
      </c>
      <c r="J2486">
        <v>0</v>
      </c>
      <c r="L2486">
        <v>14722</v>
      </c>
      <c r="M2486" t="s">
        <v>92</v>
      </c>
      <c r="N2486">
        <v>2495</v>
      </c>
      <c r="O2486" t="s">
        <v>61</v>
      </c>
      <c r="P2486">
        <v>0</v>
      </c>
      <c r="Q2486" t="s">
        <v>62</v>
      </c>
      <c r="R2486">
        <v>2495</v>
      </c>
      <c r="S2486" t="s">
        <v>63</v>
      </c>
      <c r="T2486">
        <v>329601</v>
      </c>
      <c r="V2486">
        <v>653849</v>
      </c>
      <c r="X2486">
        <v>584237</v>
      </c>
      <c r="Z2486">
        <v>69612</v>
      </c>
    </row>
    <row r="2487" spans="2:26" hidden="1" x14ac:dyDescent="0.35">
      <c r="B2487" t="s">
        <v>90</v>
      </c>
      <c r="C2487" t="s">
        <v>91</v>
      </c>
      <c r="D2487" s="1">
        <v>43160</v>
      </c>
      <c r="E2487" t="s">
        <v>34</v>
      </c>
      <c r="F2487" t="s">
        <v>33</v>
      </c>
      <c r="G2487" t="s">
        <v>34</v>
      </c>
      <c r="H2487">
        <v>14722</v>
      </c>
      <c r="I2487" t="s">
        <v>92</v>
      </c>
      <c r="J2487">
        <v>0</v>
      </c>
      <c r="L2487">
        <v>14722</v>
      </c>
      <c r="M2487" t="s">
        <v>92</v>
      </c>
      <c r="N2487">
        <v>2495</v>
      </c>
      <c r="O2487" t="s">
        <v>61</v>
      </c>
      <c r="P2487">
        <v>0</v>
      </c>
      <c r="Q2487" t="s">
        <v>62</v>
      </c>
      <c r="R2487">
        <v>2495</v>
      </c>
      <c r="S2487" t="s">
        <v>63</v>
      </c>
      <c r="T2487">
        <v>329601</v>
      </c>
      <c r="V2487">
        <v>653849</v>
      </c>
      <c r="X2487">
        <v>584237</v>
      </c>
      <c r="Z2487">
        <v>69612</v>
      </c>
    </row>
    <row r="2488" spans="2:26" hidden="1" x14ac:dyDescent="0.35">
      <c r="B2488" t="s">
        <v>90</v>
      </c>
      <c r="C2488" t="s">
        <v>91</v>
      </c>
      <c r="D2488" s="1">
        <v>43191</v>
      </c>
      <c r="E2488" t="s">
        <v>34</v>
      </c>
      <c r="F2488" t="s">
        <v>35</v>
      </c>
      <c r="G2488" t="s">
        <v>32</v>
      </c>
      <c r="H2488">
        <v>14355</v>
      </c>
      <c r="I2488" t="s">
        <v>92</v>
      </c>
      <c r="J2488">
        <v>0</v>
      </c>
      <c r="L2488">
        <v>14355</v>
      </c>
      <c r="M2488" t="s">
        <v>92</v>
      </c>
      <c r="N2488">
        <v>1321</v>
      </c>
      <c r="O2488" t="s">
        <v>61</v>
      </c>
      <c r="P2488">
        <v>0</v>
      </c>
      <c r="Q2488" t="s">
        <v>62</v>
      </c>
      <c r="R2488">
        <v>1321</v>
      </c>
      <c r="S2488" t="s">
        <v>63</v>
      </c>
      <c r="T2488">
        <v>330180</v>
      </c>
      <c r="V2488">
        <v>655571</v>
      </c>
      <c r="X2488">
        <v>585243</v>
      </c>
      <c r="Z2488">
        <v>70328</v>
      </c>
    </row>
    <row r="2489" spans="2:26" hidden="1" x14ac:dyDescent="0.35">
      <c r="B2489" t="s">
        <v>90</v>
      </c>
      <c r="C2489" t="s">
        <v>91</v>
      </c>
      <c r="D2489" s="1">
        <v>43191</v>
      </c>
      <c r="E2489" t="s">
        <v>34</v>
      </c>
      <c r="F2489" t="s">
        <v>33</v>
      </c>
      <c r="G2489" t="s">
        <v>34</v>
      </c>
      <c r="H2489">
        <v>14355</v>
      </c>
      <c r="I2489" t="s">
        <v>92</v>
      </c>
      <c r="J2489">
        <v>0</v>
      </c>
      <c r="L2489">
        <v>14355</v>
      </c>
      <c r="M2489" t="s">
        <v>92</v>
      </c>
      <c r="N2489">
        <v>1321</v>
      </c>
      <c r="O2489" t="s">
        <v>61</v>
      </c>
      <c r="P2489">
        <v>0</v>
      </c>
      <c r="Q2489" t="s">
        <v>62</v>
      </c>
      <c r="R2489">
        <v>1321</v>
      </c>
      <c r="S2489" t="s">
        <v>63</v>
      </c>
      <c r="T2489">
        <v>330180</v>
      </c>
      <c r="V2489">
        <v>655571</v>
      </c>
      <c r="X2489">
        <v>585243</v>
      </c>
      <c r="Z2489">
        <v>70328</v>
      </c>
    </row>
    <row r="2490" spans="2:26" hidden="1" x14ac:dyDescent="0.35">
      <c r="B2490" t="s">
        <v>90</v>
      </c>
      <c r="C2490" t="s">
        <v>91</v>
      </c>
      <c r="D2490" s="1">
        <v>43221</v>
      </c>
      <c r="E2490" t="s">
        <v>34</v>
      </c>
      <c r="F2490" t="s">
        <v>35</v>
      </c>
      <c r="G2490" t="s">
        <v>32</v>
      </c>
      <c r="H2490">
        <v>13472</v>
      </c>
      <c r="I2490" t="s">
        <v>92</v>
      </c>
      <c r="J2490">
        <v>0</v>
      </c>
      <c r="L2490">
        <v>13472</v>
      </c>
      <c r="M2490" t="s">
        <v>92</v>
      </c>
      <c r="N2490">
        <v>1328</v>
      </c>
      <c r="O2490" t="s">
        <v>61</v>
      </c>
      <c r="P2490">
        <v>0</v>
      </c>
      <c r="Q2490" t="s">
        <v>62</v>
      </c>
      <c r="R2490">
        <v>1328</v>
      </c>
      <c r="S2490" t="s">
        <v>63</v>
      </c>
      <c r="T2490">
        <v>331427</v>
      </c>
      <c r="V2490">
        <v>658491</v>
      </c>
      <c r="X2490">
        <v>587547</v>
      </c>
      <c r="Z2490">
        <v>70944</v>
      </c>
    </row>
    <row r="2491" spans="2:26" hidden="1" x14ac:dyDescent="0.35">
      <c r="B2491" t="s">
        <v>90</v>
      </c>
      <c r="C2491" t="s">
        <v>91</v>
      </c>
      <c r="D2491" s="1">
        <v>43221</v>
      </c>
      <c r="E2491" t="s">
        <v>34</v>
      </c>
      <c r="F2491" t="s">
        <v>33</v>
      </c>
      <c r="G2491" t="s">
        <v>34</v>
      </c>
      <c r="H2491">
        <v>13472</v>
      </c>
      <c r="I2491" t="s">
        <v>92</v>
      </c>
      <c r="J2491">
        <v>0</v>
      </c>
      <c r="L2491">
        <v>13472</v>
      </c>
      <c r="M2491" t="s">
        <v>92</v>
      </c>
      <c r="N2491">
        <v>1328</v>
      </c>
      <c r="O2491" t="s">
        <v>61</v>
      </c>
      <c r="P2491">
        <v>0</v>
      </c>
      <c r="Q2491" t="s">
        <v>62</v>
      </c>
      <c r="R2491">
        <v>1328</v>
      </c>
      <c r="S2491" t="s">
        <v>63</v>
      </c>
      <c r="T2491">
        <v>331427</v>
      </c>
      <c r="V2491">
        <v>658491</v>
      </c>
      <c r="X2491">
        <v>587547</v>
      </c>
      <c r="Z2491">
        <v>70944</v>
      </c>
    </row>
    <row r="2492" spans="2:26" hidden="1" x14ac:dyDescent="0.35">
      <c r="B2492" t="s">
        <v>90</v>
      </c>
      <c r="C2492" t="s">
        <v>91</v>
      </c>
      <c r="D2492" s="1">
        <v>43252</v>
      </c>
      <c r="E2492" t="s">
        <v>34</v>
      </c>
      <c r="F2492" t="s">
        <v>33</v>
      </c>
      <c r="G2492" t="s">
        <v>34</v>
      </c>
      <c r="H2492">
        <v>13067</v>
      </c>
      <c r="I2492" t="s">
        <v>92</v>
      </c>
      <c r="J2492">
        <v>0</v>
      </c>
      <c r="L2492">
        <v>13067</v>
      </c>
      <c r="M2492" t="s">
        <v>92</v>
      </c>
      <c r="N2492">
        <v>1195</v>
      </c>
      <c r="O2492" t="s">
        <v>61</v>
      </c>
      <c r="P2492">
        <v>0</v>
      </c>
      <c r="Q2492" t="s">
        <v>62</v>
      </c>
      <c r="R2492">
        <v>1195</v>
      </c>
      <c r="S2492" t="s">
        <v>63</v>
      </c>
      <c r="T2492">
        <v>332348</v>
      </c>
      <c r="V2492">
        <v>661148</v>
      </c>
      <c r="X2492">
        <v>589778</v>
      </c>
      <c r="Z2492">
        <v>71370</v>
      </c>
    </row>
    <row r="2493" spans="2:26" hidden="1" x14ac:dyDescent="0.35">
      <c r="B2493" t="s">
        <v>90</v>
      </c>
      <c r="C2493" t="s">
        <v>91</v>
      </c>
      <c r="D2493" s="1">
        <v>43252</v>
      </c>
      <c r="E2493" t="s">
        <v>34</v>
      </c>
      <c r="F2493" t="s">
        <v>35</v>
      </c>
      <c r="G2493" t="s">
        <v>32</v>
      </c>
      <c r="H2493">
        <v>13067</v>
      </c>
      <c r="I2493" t="s">
        <v>92</v>
      </c>
      <c r="J2493">
        <v>0</v>
      </c>
      <c r="L2493">
        <v>13067</v>
      </c>
      <c r="M2493" t="s">
        <v>92</v>
      </c>
      <c r="N2493">
        <v>1195</v>
      </c>
      <c r="O2493" t="s">
        <v>61</v>
      </c>
      <c r="P2493">
        <v>0</v>
      </c>
      <c r="Q2493" t="s">
        <v>62</v>
      </c>
      <c r="R2493">
        <v>1195</v>
      </c>
      <c r="S2493" t="s">
        <v>63</v>
      </c>
      <c r="T2493">
        <v>332348</v>
      </c>
      <c r="V2493">
        <v>661148</v>
      </c>
      <c r="X2493">
        <v>589778</v>
      </c>
      <c r="Z2493">
        <v>71370</v>
      </c>
    </row>
    <row r="2494" spans="2:26" hidden="1" x14ac:dyDescent="0.35">
      <c r="B2494" t="s">
        <v>90</v>
      </c>
      <c r="C2494" t="s">
        <v>91</v>
      </c>
      <c r="D2494" s="1">
        <v>43282</v>
      </c>
      <c r="E2494" t="s">
        <v>34</v>
      </c>
      <c r="F2494" t="s">
        <v>35</v>
      </c>
      <c r="G2494" t="s">
        <v>32</v>
      </c>
      <c r="H2494">
        <v>12257</v>
      </c>
      <c r="I2494" t="s">
        <v>92</v>
      </c>
      <c r="J2494">
        <v>0</v>
      </c>
      <c r="L2494">
        <v>12257</v>
      </c>
      <c r="M2494" t="s">
        <v>92</v>
      </c>
      <c r="N2494">
        <v>1413</v>
      </c>
      <c r="O2494" t="s">
        <v>61</v>
      </c>
      <c r="P2494">
        <v>0</v>
      </c>
      <c r="Q2494" t="s">
        <v>62</v>
      </c>
      <c r="R2494">
        <v>1413</v>
      </c>
      <c r="S2494" t="s">
        <v>63</v>
      </c>
      <c r="T2494">
        <v>333170</v>
      </c>
      <c r="V2494">
        <v>662978</v>
      </c>
      <c r="X2494">
        <v>591447</v>
      </c>
      <c r="Z2494">
        <v>71531</v>
      </c>
    </row>
    <row r="2495" spans="2:26" hidden="1" x14ac:dyDescent="0.35">
      <c r="B2495" t="s">
        <v>90</v>
      </c>
      <c r="C2495" t="s">
        <v>91</v>
      </c>
      <c r="D2495" s="1">
        <v>43282</v>
      </c>
      <c r="E2495" t="s">
        <v>34</v>
      </c>
      <c r="F2495" t="s">
        <v>33</v>
      </c>
      <c r="G2495" t="s">
        <v>34</v>
      </c>
      <c r="H2495">
        <v>14283</v>
      </c>
      <c r="I2495" t="s">
        <v>92</v>
      </c>
      <c r="J2495">
        <v>0</v>
      </c>
      <c r="L2495">
        <v>14283</v>
      </c>
      <c r="M2495" t="s">
        <v>92</v>
      </c>
      <c r="N2495">
        <v>1413</v>
      </c>
      <c r="O2495" t="s">
        <v>61</v>
      </c>
      <c r="P2495">
        <v>0</v>
      </c>
      <c r="Q2495" t="s">
        <v>62</v>
      </c>
      <c r="R2495">
        <v>1413</v>
      </c>
      <c r="S2495" t="s">
        <v>63</v>
      </c>
      <c r="T2495">
        <v>333170</v>
      </c>
      <c r="V2495">
        <v>662978</v>
      </c>
      <c r="X2495">
        <v>591447</v>
      </c>
      <c r="Z2495">
        <v>71531</v>
      </c>
    </row>
    <row r="2496" spans="2:26" hidden="1" x14ac:dyDescent="0.35">
      <c r="B2496" t="s">
        <v>90</v>
      </c>
      <c r="C2496" t="s">
        <v>91</v>
      </c>
      <c r="D2496" s="1">
        <v>43313</v>
      </c>
      <c r="E2496" t="s">
        <v>34</v>
      </c>
      <c r="F2496" t="s">
        <v>35</v>
      </c>
      <c r="G2496" t="s">
        <v>32</v>
      </c>
      <c r="H2496">
        <v>15430</v>
      </c>
      <c r="I2496" t="s">
        <v>92</v>
      </c>
      <c r="J2496">
        <v>0</v>
      </c>
      <c r="L2496">
        <v>15430</v>
      </c>
      <c r="M2496" t="s">
        <v>92</v>
      </c>
      <c r="N2496">
        <v>1029</v>
      </c>
      <c r="O2496" t="s">
        <v>61</v>
      </c>
      <c r="P2496">
        <v>0</v>
      </c>
      <c r="Q2496" t="s">
        <v>62</v>
      </c>
      <c r="R2496">
        <v>1029</v>
      </c>
      <c r="S2496" t="s">
        <v>63</v>
      </c>
      <c r="T2496">
        <v>335003</v>
      </c>
      <c r="V2496">
        <v>667019</v>
      </c>
      <c r="X2496">
        <v>595556</v>
      </c>
      <c r="Z2496">
        <v>71463</v>
      </c>
    </row>
    <row r="2497" spans="2:26" hidden="1" x14ac:dyDescent="0.35">
      <c r="B2497" t="s">
        <v>90</v>
      </c>
      <c r="C2497" t="s">
        <v>91</v>
      </c>
      <c r="D2497" s="1">
        <v>43313</v>
      </c>
      <c r="E2497" t="s">
        <v>34</v>
      </c>
      <c r="F2497" t="s">
        <v>33</v>
      </c>
      <c r="G2497" t="s">
        <v>34</v>
      </c>
      <c r="H2497">
        <v>15430</v>
      </c>
      <c r="I2497" t="s">
        <v>92</v>
      </c>
      <c r="J2497">
        <v>0</v>
      </c>
      <c r="L2497">
        <v>15430</v>
      </c>
      <c r="M2497" t="s">
        <v>92</v>
      </c>
      <c r="N2497">
        <v>1029</v>
      </c>
      <c r="O2497" t="s">
        <v>61</v>
      </c>
      <c r="P2497">
        <v>0</v>
      </c>
      <c r="Q2497" t="s">
        <v>62</v>
      </c>
      <c r="R2497">
        <v>1029</v>
      </c>
      <c r="S2497" t="s">
        <v>63</v>
      </c>
      <c r="T2497">
        <v>335003</v>
      </c>
      <c r="V2497">
        <v>667019</v>
      </c>
      <c r="X2497">
        <v>595556</v>
      </c>
      <c r="Z2497">
        <v>71463</v>
      </c>
    </row>
    <row r="2498" spans="2:26" hidden="1" x14ac:dyDescent="0.35">
      <c r="B2498" t="s">
        <v>90</v>
      </c>
      <c r="C2498" t="s">
        <v>91</v>
      </c>
      <c r="D2498" s="1">
        <v>43344</v>
      </c>
      <c r="E2498" t="s">
        <v>34</v>
      </c>
      <c r="F2498" t="s">
        <v>35</v>
      </c>
      <c r="G2498" t="s">
        <v>32</v>
      </c>
      <c r="H2498">
        <v>13062</v>
      </c>
      <c r="I2498" t="s">
        <v>92</v>
      </c>
      <c r="J2498">
        <v>0</v>
      </c>
      <c r="L2498">
        <v>13062</v>
      </c>
      <c r="M2498" t="s">
        <v>92</v>
      </c>
      <c r="N2498">
        <v>1305</v>
      </c>
      <c r="O2498" t="s">
        <v>61</v>
      </c>
      <c r="P2498">
        <v>0</v>
      </c>
      <c r="Q2498" t="s">
        <v>62</v>
      </c>
      <c r="R2498">
        <v>1305</v>
      </c>
      <c r="S2498" t="s">
        <v>63</v>
      </c>
      <c r="T2498">
        <v>335304</v>
      </c>
      <c r="V2498">
        <v>668278</v>
      </c>
      <c r="X2498">
        <v>596530</v>
      </c>
      <c r="Z2498">
        <v>71748</v>
      </c>
    </row>
    <row r="2499" spans="2:26" hidden="1" x14ac:dyDescent="0.35">
      <c r="B2499" t="s">
        <v>90</v>
      </c>
      <c r="C2499" t="s">
        <v>91</v>
      </c>
      <c r="D2499" s="1">
        <v>43344</v>
      </c>
      <c r="E2499" t="s">
        <v>34</v>
      </c>
      <c r="F2499" t="s">
        <v>33</v>
      </c>
      <c r="G2499" t="s">
        <v>34</v>
      </c>
      <c r="H2499">
        <v>13306</v>
      </c>
      <c r="I2499" t="s">
        <v>92</v>
      </c>
      <c r="J2499">
        <v>0</v>
      </c>
      <c r="L2499">
        <v>13306</v>
      </c>
      <c r="M2499" t="s">
        <v>92</v>
      </c>
      <c r="N2499">
        <v>1305</v>
      </c>
      <c r="O2499" t="s">
        <v>61</v>
      </c>
      <c r="P2499">
        <v>0</v>
      </c>
      <c r="Q2499" t="s">
        <v>62</v>
      </c>
      <c r="R2499">
        <v>1305</v>
      </c>
      <c r="S2499" t="s">
        <v>63</v>
      </c>
      <c r="T2499">
        <v>335304</v>
      </c>
      <c r="V2499">
        <v>668278</v>
      </c>
      <c r="X2499">
        <v>596530</v>
      </c>
      <c r="Z2499">
        <v>71748</v>
      </c>
    </row>
    <row r="2500" spans="2:26" hidden="1" x14ac:dyDescent="0.35">
      <c r="B2500" t="s">
        <v>90</v>
      </c>
      <c r="C2500" t="s">
        <v>91</v>
      </c>
      <c r="D2500" s="1">
        <v>43374</v>
      </c>
      <c r="E2500" t="s">
        <v>34</v>
      </c>
      <c r="F2500" t="s">
        <v>35</v>
      </c>
      <c r="G2500" t="s">
        <v>32</v>
      </c>
      <c r="H2500">
        <v>15709</v>
      </c>
      <c r="I2500" t="s">
        <v>92</v>
      </c>
      <c r="J2500">
        <v>0</v>
      </c>
      <c r="L2500">
        <v>15709</v>
      </c>
      <c r="M2500" t="s">
        <v>92</v>
      </c>
      <c r="N2500">
        <v>1487</v>
      </c>
      <c r="O2500" t="s">
        <v>61</v>
      </c>
      <c r="P2500">
        <v>0</v>
      </c>
      <c r="Q2500" t="s">
        <v>62</v>
      </c>
      <c r="R2500">
        <v>1487</v>
      </c>
      <c r="S2500" t="s">
        <v>63</v>
      </c>
      <c r="T2500">
        <v>336772</v>
      </c>
      <c r="V2500">
        <v>670980</v>
      </c>
      <c r="X2500">
        <v>598693</v>
      </c>
      <c r="Z2500">
        <v>72287</v>
      </c>
    </row>
    <row r="2501" spans="2:26" hidden="1" x14ac:dyDescent="0.35">
      <c r="B2501" t="s">
        <v>90</v>
      </c>
      <c r="C2501" t="s">
        <v>91</v>
      </c>
      <c r="D2501" s="1">
        <v>43374</v>
      </c>
      <c r="E2501" t="s">
        <v>34</v>
      </c>
      <c r="F2501" t="s">
        <v>33</v>
      </c>
      <c r="G2501" t="s">
        <v>34</v>
      </c>
      <c r="H2501">
        <v>16114</v>
      </c>
      <c r="I2501" t="s">
        <v>92</v>
      </c>
      <c r="J2501">
        <v>0</v>
      </c>
      <c r="L2501">
        <v>16114</v>
      </c>
      <c r="M2501" t="s">
        <v>92</v>
      </c>
      <c r="N2501">
        <v>1487</v>
      </c>
      <c r="O2501" t="s">
        <v>61</v>
      </c>
      <c r="P2501">
        <v>0</v>
      </c>
      <c r="Q2501" t="s">
        <v>62</v>
      </c>
      <c r="R2501">
        <v>1487</v>
      </c>
      <c r="S2501" t="s">
        <v>63</v>
      </c>
      <c r="T2501">
        <v>336772</v>
      </c>
      <c r="V2501">
        <v>670980</v>
      </c>
      <c r="X2501">
        <v>598693</v>
      </c>
      <c r="Z2501">
        <v>72287</v>
      </c>
    </row>
    <row r="2502" spans="2:26" hidden="1" x14ac:dyDescent="0.35">
      <c r="B2502" t="s">
        <v>90</v>
      </c>
      <c r="C2502" t="s">
        <v>91</v>
      </c>
      <c r="D2502" s="1">
        <v>43405</v>
      </c>
      <c r="E2502" t="s">
        <v>34</v>
      </c>
      <c r="F2502" t="s">
        <v>33</v>
      </c>
      <c r="G2502" t="s">
        <v>34</v>
      </c>
      <c r="H2502">
        <v>14729</v>
      </c>
      <c r="I2502" t="s">
        <v>92</v>
      </c>
      <c r="J2502">
        <v>0</v>
      </c>
      <c r="L2502">
        <v>14729</v>
      </c>
      <c r="M2502" t="s">
        <v>92</v>
      </c>
      <c r="N2502">
        <v>1181</v>
      </c>
      <c r="O2502" t="s">
        <v>61</v>
      </c>
      <c r="P2502">
        <v>0</v>
      </c>
      <c r="Q2502" t="s">
        <v>62</v>
      </c>
      <c r="R2502">
        <v>1181</v>
      </c>
      <c r="S2502" t="s">
        <v>63</v>
      </c>
      <c r="T2502">
        <v>336411</v>
      </c>
      <c r="V2502">
        <v>672057</v>
      </c>
      <c r="X2502">
        <v>599373</v>
      </c>
      <c r="Z2502">
        <v>72684</v>
      </c>
    </row>
    <row r="2503" spans="2:26" hidden="1" x14ac:dyDescent="0.35">
      <c r="B2503" t="s">
        <v>90</v>
      </c>
      <c r="C2503" t="s">
        <v>91</v>
      </c>
      <c r="D2503" s="1">
        <v>43405</v>
      </c>
      <c r="E2503" t="s">
        <v>34</v>
      </c>
      <c r="F2503" t="s">
        <v>35</v>
      </c>
      <c r="G2503" t="s">
        <v>32</v>
      </c>
      <c r="H2503">
        <v>14435</v>
      </c>
      <c r="I2503" t="s">
        <v>92</v>
      </c>
      <c r="J2503">
        <v>0</v>
      </c>
      <c r="L2503">
        <v>14435</v>
      </c>
      <c r="M2503" t="s">
        <v>92</v>
      </c>
      <c r="N2503">
        <v>1181</v>
      </c>
      <c r="O2503" t="s">
        <v>61</v>
      </c>
      <c r="P2503">
        <v>0</v>
      </c>
      <c r="Q2503" t="s">
        <v>62</v>
      </c>
      <c r="R2503">
        <v>1181</v>
      </c>
      <c r="S2503" t="s">
        <v>63</v>
      </c>
      <c r="T2503">
        <v>336411</v>
      </c>
      <c r="V2503">
        <v>672057</v>
      </c>
      <c r="X2503">
        <v>599373</v>
      </c>
      <c r="Z2503">
        <v>72684</v>
      </c>
    </row>
    <row r="2504" spans="2:26" hidden="1" x14ac:dyDescent="0.35">
      <c r="B2504" t="s">
        <v>90</v>
      </c>
      <c r="C2504" t="s">
        <v>91</v>
      </c>
      <c r="D2504" s="1">
        <v>43435</v>
      </c>
      <c r="E2504" t="s">
        <v>34</v>
      </c>
      <c r="F2504" t="s">
        <v>33</v>
      </c>
      <c r="G2504" t="s">
        <v>34</v>
      </c>
      <c r="H2504">
        <v>13580</v>
      </c>
      <c r="I2504" t="s">
        <v>92</v>
      </c>
      <c r="J2504">
        <v>0</v>
      </c>
      <c r="L2504">
        <v>13580</v>
      </c>
      <c r="M2504" t="s">
        <v>92</v>
      </c>
      <c r="N2504">
        <v>1222</v>
      </c>
      <c r="O2504" t="s">
        <v>61</v>
      </c>
      <c r="P2504">
        <v>0</v>
      </c>
      <c r="Q2504" t="s">
        <v>62</v>
      </c>
      <c r="R2504">
        <v>1222</v>
      </c>
      <c r="S2504" t="s">
        <v>63</v>
      </c>
      <c r="T2504">
        <v>336471</v>
      </c>
      <c r="V2504">
        <v>673062</v>
      </c>
      <c r="X2504">
        <v>600368</v>
      </c>
      <c r="Z2504">
        <v>72694</v>
      </c>
    </row>
    <row r="2505" spans="2:26" hidden="1" x14ac:dyDescent="0.35">
      <c r="B2505" t="s">
        <v>90</v>
      </c>
      <c r="C2505" t="s">
        <v>91</v>
      </c>
      <c r="D2505" s="1">
        <v>43435</v>
      </c>
      <c r="E2505" t="s">
        <v>34</v>
      </c>
      <c r="F2505" t="s">
        <v>35</v>
      </c>
      <c r="G2505" t="s">
        <v>32</v>
      </c>
      <c r="H2505">
        <v>13165</v>
      </c>
      <c r="I2505" t="s">
        <v>92</v>
      </c>
      <c r="J2505">
        <v>0</v>
      </c>
      <c r="L2505">
        <v>13165</v>
      </c>
      <c r="M2505" t="s">
        <v>92</v>
      </c>
      <c r="N2505">
        <v>1222</v>
      </c>
      <c r="O2505" t="s">
        <v>61</v>
      </c>
      <c r="P2505">
        <v>0</v>
      </c>
      <c r="Q2505" t="s">
        <v>62</v>
      </c>
      <c r="R2505">
        <v>1222</v>
      </c>
      <c r="S2505" t="s">
        <v>63</v>
      </c>
      <c r="T2505">
        <v>331003</v>
      </c>
      <c r="V2505">
        <v>682344</v>
      </c>
      <c r="X2505">
        <v>611157</v>
      </c>
      <c r="Z2505">
        <v>71187</v>
      </c>
    </row>
    <row r="2506" spans="2:26" hidden="1" x14ac:dyDescent="0.35">
      <c r="B2506" t="s">
        <v>90</v>
      </c>
      <c r="C2506" t="s">
        <v>91</v>
      </c>
      <c r="D2506" s="1">
        <v>43466</v>
      </c>
      <c r="E2506" t="s">
        <v>34</v>
      </c>
      <c r="F2506" t="s">
        <v>33</v>
      </c>
      <c r="G2506" t="s">
        <v>34</v>
      </c>
      <c r="H2506">
        <v>14955</v>
      </c>
      <c r="I2506" t="s">
        <v>92</v>
      </c>
      <c r="J2506">
        <v>0</v>
      </c>
      <c r="L2506">
        <v>14955</v>
      </c>
      <c r="M2506" t="s">
        <v>92</v>
      </c>
      <c r="N2506">
        <v>1287</v>
      </c>
      <c r="O2506" t="s">
        <v>61</v>
      </c>
      <c r="P2506">
        <v>0</v>
      </c>
      <c r="Q2506" t="s">
        <v>62</v>
      </c>
      <c r="R2506">
        <v>1287</v>
      </c>
      <c r="S2506" t="s">
        <v>63</v>
      </c>
      <c r="T2506">
        <v>336536</v>
      </c>
      <c r="V2506">
        <v>673101</v>
      </c>
      <c r="X2506">
        <v>600393</v>
      </c>
      <c r="Z2506">
        <v>72708</v>
      </c>
    </row>
    <row r="2507" spans="2:26" hidden="1" x14ac:dyDescent="0.35">
      <c r="B2507" t="s">
        <v>90</v>
      </c>
      <c r="C2507" t="s">
        <v>91</v>
      </c>
      <c r="D2507" s="1">
        <v>43466</v>
      </c>
      <c r="E2507" t="s">
        <v>34</v>
      </c>
      <c r="F2507" t="s">
        <v>35</v>
      </c>
      <c r="G2507" t="s">
        <v>32</v>
      </c>
      <c r="H2507">
        <v>14666</v>
      </c>
      <c r="I2507" t="s">
        <v>92</v>
      </c>
      <c r="J2507">
        <v>0</v>
      </c>
      <c r="L2507">
        <v>14666</v>
      </c>
      <c r="M2507" t="s">
        <v>92</v>
      </c>
      <c r="N2507">
        <v>1287</v>
      </c>
      <c r="O2507" t="s">
        <v>61</v>
      </c>
      <c r="P2507">
        <v>0</v>
      </c>
      <c r="Q2507" t="s">
        <v>62</v>
      </c>
      <c r="R2507">
        <v>1287</v>
      </c>
      <c r="S2507" t="s">
        <v>63</v>
      </c>
      <c r="T2507">
        <v>331233</v>
      </c>
      <c r="V2507">
        <v>683137</v>
      </c>
      <c r="X2507">
        <v>611840</v>
      </c>
      <c r="Z2507">
        <v>71297</v>
      </c>
    </row>
    <row r="2508" spans="2:26" hidden="1" x14ac:dyDescent="0.35">
      <c r="B2508" t="s">
        <v>90</v>
      </c>
      <c r="C2508" t="s">
        <v>91</v>
      </c>
      <c r="D2508" s="1">
        <v>43497</v>
      </c>
      <c r="E2508" t="s">
        <v>34</v>
      </c>
      <c r="F2508" t="s">
        <v>35</v>
      </c>
      <c r="G2508" t="s">
        <v>32</v>
      </c>
      <c r="H2508">
        <v>13633</v>
      </c>
      <c r="I2508" t="s">
        <v>92</v>
      </c>
      <c r="J2508">
        <v>0</v>
      </c>
      <c r="L2508">
        <v>13633</v>
      </c>
      <c r="M2508" t="s">
        <v>92</v>
      </c>
      <c r="N2508">
        <v>1191</v>
      </c>
      <c r="O2508" t="s">
        <v>61</v>
      </c>
      <c r="P2508">
        <v>0</v>
      </c>
      <c r="Q2508" t="s">
        <v>62</v>
      </c>
      <c r="R2508">
        <v>1191</v>
      </c>
      <c r="S2508" t="s">
        <v>63</v>
      </c>
      <c r="T2508">
        <v>333126</v>
      </c>
      <c r="V2508">
        <v>688236</v>
      </c>
      <c r="X2508">
        <v>615777</v>
      </c>
      <c r="Z2508">
        <v>72459</v>
      </c>
    </row>
    <row r="2509" spans="2:26" hidden="1" x14ac:dyDescent="0.35">
      <c r="B2509" t="s">
        <v>90</v>
      </c>
      <c r="C2509" t="s">
        <v>91</v>
      </c>
      <c r="D2509" s="1">
        <v>43497</v>
      </c>
      <c r="E2509" t="s">
        <v>34</v>
      </c>
      <c r="F2509" t="s">
        <v>33</v>
      </c>
      <c r="G2509" t="s">
        <v>34</v>
      </c>
      <c r="H2509">
        <v>13883</v>
      </c>
      <c r="I2509" t="s">
        <v>92</v>
      </c>
      <c r="J2509">
        <v>0</v>
      </c>
      <c r="L2509">
        <v>13883</v>
      </c>
      <c r="M2509" t="s">
        <v>92</v>
      </c>
      <c r="N2509">
        <v>1191</v>
      </c>
      <c r="O2509" t="s">
        <v>61</v>
      </c>
      <c r="P2509">
        <v>0</v>
      </c>
      <c r="Q2509" t="s">
        <v>62</v>
      </c>
      <c r="R2509">
        <v>1191</v>
      </c>
      <c r="S2509" t="s">
        <v>63</v>
      </c>
      <c r="T2509">
        <v>336722</v>
      </c>
      <c r="V2509">
        <v>673768</v>
      </c>
      <c r="X2509">
        <v>600257</v>
      </c>
      <c r="Z2509">
        <v>73511</v>
      </c>
    </row>
    <row r="2510" spans="2:26" hidden="1" x14ac:dyDescent="0.35">
      <c r="B2510" t="s">
        <v>90</v>
      </c>
      <c r="C2510" t="s">
        <v>91</v>
      </c>
      <c r="D2510" s="1">
        <v>43525</v>
      </c>
      <c r="E2510" t="s">
        <v>34</v>
      </c>
      <c r="F2510" t="s">
        <v>33</v>
      </c>
      <c r="G2510" t="s">
        <v>34</v>
      </c>
      <c r="H2510">
        <v>15151</v>
      </c>
      <c r="I2510" t="s">
        <v>92</v>
      </c>
      <c r="J2510">
        <v>0</v>
      </c>
      <c r="L2510">
        <v>15151</v>
      </c>
      <c r="M2510" t="s">
        <v>92</v>
      </c>
      <c r="N2510">
        <v>1247</v>
      </c>
      <c r="O2510" t="s">
        <v>61</v>
      </c>
      <c r="P2510">
        <v>0</v>
      </c>
      <c r="Q2510" t="s">
        <v>62</v>
      </c>
      <c r="R2510">
        <v>1247</v>
      </c>
      <c r="S2510" t="s">
        <v>63</v>
      </c>
      <c r="T2510">
        <v>336587</v>
      </c>
      <c r="V2510">
        <v>673063</v>
      </c>
      <c r="X2510">
        <v>599171</v>
      </c>
      <c r="Z2510">
        <v>73892</v>
      </c>
    </row>
    <row r="2511" spans="2:26" hidden="1" x14ac:dyDescent="0.35">
      <c r="B2511" t="s">
        <v>90</v>
      </c>
      <c r="C2511" t="s">
        <v>91</v>
      </c>
      <c r="D2511" s="1">
        <v>43525</v>
      </c>
      <c r="E2511" t="s">
        <v>34</v>
      </c>
      <c r="F2511" t="s">
        <v>35</v>
      </c>
      <c r="G2511" t="s">
        <v>32</v>
      </c>
      <c r="H2511">
        <v>15084</v>
      </c>
      <c r="I2511" t="s">
        <v>92</v>
      </c>
      <c r="J2511">
        <v>0</v>
      </c>
      <c r="L2511">
        <v>15084</v>
      </c>
      <c r="M2511" t="s">
        <v>92</v>
      </c>
      <c r="N2511">
        <v>1247</v>
      </c>
      <c r="O2511" t="s">
        <v>61</v>
      </c>
      <c r="P2511">
        <v>0</v>
      </c>
      <c r="Q2511" t="s">
        <v>62</v>
      </c>
      <c r="R2511">
        <v>1247</v>
      </c>
      <c r="S2511" t="s">
        <v>63</v>
      </c>
      <c r="T2511">
        <v>333567</v>
      </c>
      <c r="V2511">
        <v>688332</v>
      </c>
      <c r="X2511">
        <v>615106</v>
      </c>
      <c r="Z2511">
        <v>73226</v>
      </c>
    </row>
    <row r="2512" spans="2:26" hidden="1" x14ac:dyDescent="0.35">
      <c r="B2512" t="s">
        <v>90</v>
      </c>
      <c r="C2512" t="s">
        <v>91</v>
      </c>
      <c r="D2512" s="1">
        <v>43556</v>
      </c>
      <c r="E2512" t="s">
        <v>34</v>
      </c>
      <c r="F2512" t="s">
        <v>35</v>
      </c>
      <c r="G2512" t="s">
        <v>32</v>
      </c>
      <c r="H2512">
        <v>15049</v>
      </c>
      <c r="I2512" t="s">
        <v>92</v>
      </c>
      <c r="J2512">
        <v>0</v>
      </c>
      <c r="L2512">
        <v>15049</v>
      </c>
      <c r="M2512" t="s">
        <v>92</v>
      </c>
      <c r="N2512">
        <v>1363</v>
      </c>
      <c r="O2512" t="s">
        <v>61</v>
      </c>
      <c r="P2512">
        <v>0</v>
      </c>
      <c r="Q2512" t="s">
        <v>62</v>
      </c>
      <c r="R2512">
        <v>1363</v>
      </c>
      <c r="S2512" t="s">
        <v>63</v>
      </c>
      <c r="T2512">
        <v>333869</v>
      </c>
      <c r="V2512">
        <v>689128</v>
      </c>
      <c r="X2512">
        <v>615980</v>
      </c>
      <c r="Z2512">
        <v>73148</v>
      </c>
    </row>
    <row r="2513" spans="2:26" hidden="1" x14ac:dyDescent="0.35">
      <c r="B2513" t="s">
        <v>90</v>
      </c>
      <c r="C2513" t="s">
        <v>91</v>
      </c>
      <c r="D2513" s="1">
        <v>43556</v>
      </c>
      <c r="E2513" t="s">
        <v>34</v>
      </c>
      <c r="F2513" t="s">
        <v>33</v>
      </c>
      <c r="G2513" t="s">
        <v>34</v>
      </c>
      <c r="H2513">
        <v>15262</v>
      </c>
      <c r="I2513" t="s">
        <v>92</v>
      </c>
      <c r="J2513">
        <v>0</v>
      </c>
      <c r="L2513">
        <v>15262</v>
      </c>
      <c r="M2513" t="s">
        <v>92</v>
      </c>
      <c r="N2513">
        <v>1363</v>
      </c>
      <c r="O2513" t="s">
        <v>61</v>
      </c>
      <c r="P2513">
        <v>0</v>
      </c>
      <c r="Q2513" t="s">
        <v>62</v>
      </c>
      <c r="R2513">
        <v>1363</v>
      </c>
      <c r="S2513" t="s">
        <v>63</v>
      </c>
      <c r="T2513">
        <v>336680</v>
      </c>
      <c r="V2513">
        <v>673656</v>
      </c>
      <c r="X2513">
        <v>599888</v>
      </c>
      <c r="Z2513">
        <v>73768</v>
      </c>
    </row>
    <row r="2514" spans="2:26" hidden="1" x14ac:dyDescent="0.35">
      <c r="B2514" t="s">
        <v>90</v>
      </c>
      <c r="C2514" t="s">
        <v>91</v>
      </c>
      <c r="D2514" s="1">
        <v>43586</v>
      </c>
      <c r="E2514" t="s">
        <v>34</v>
      </c>
      <c r="F2514" t="s">
        <v>33</v>
      </c>
      <c r="G2514" t="s">
        <v>34</v>
      </c>
      <c r="H2514">
        <v>15061</v>
      </c>
      <c r="I2514" t="s">
        <v>92</v>
      </c>
      <c r="J2514">
        <v>0</v>
      </c>
      <c r="L2514">
        <v>15061</v>
      </c>
      <c r="M2514" t="s">
        <v>92</v>
      </c>
      <c r="N2514">
        <v>1187</v>
      </c>
      <c r="O2514" t="s">
        <v>61</v>
      </c>
      <c r="P2514">
        <v>0</v>
      </c>
      <c r="Q2514" t="s">
        <v>62</v>
      </c>
      <c r="R2514">
        <v>1187</v>
      </c>
      <c r="S2514" t="s">
        <v>63</v>
      </c>
      <c r="T2514">
        <v>336469</v>
      </c>
      <c r="V2514">
        <v>674047</v>
      </c>
      <c r="X2514">
        <v>600632</v>
      </c>
      <c r="Z2514">
        <v>73415</v>
      </c>
    </row>
    <row r="2515" spans="2:26" hidden="1" x14ac:dyDescent="0.35">
      <c r="B2515" t="s">
        <v>90</v>
      </c>
      <c r="C2515" t="s">
        <v>91</v>
      </c>
      <c r="D2515" s="1">
        <v>43586</v>
      </c>
      <c r="E2515" t="s">
        <v>34</v>
      </c>
      <c r="F2515" t="s">
        <v>35</v>
      </c>
      <c r="G2515" t="s">
        <v>32</v>
      </c>
      <c r="H2515">
        <v>14858</v>
      </c>
      <c r="I2515" t="s">
        <v>92</v>
      </c>
      <c r="J2515">
        <v>0</v>
      </c>
      <c r="L2515">
        <v>14858</v>
      </c>
      <c r="M2515" t="s">
        <v>92</v>
      </c>
      <c r="N2515">
        <v>1187</v>
      </c>
      <c r="O2515" t="s">
        <v>61</v>
      </c>
      <c r="P2515">
        <v>0</v>
      </c>
      <c r="Q2515" t="s">
        <v>62</v>
      </c>
      <c r="R2515">
        <v>1187</v>
      </c>
      <c r="S2515" t="s">
        <v>63</v>
      </c>
      <c r="T2515">
        <v>334842</v>
      </c>
      <c r="V2515">
        <v>692141</v>
      </c>
      <c r="X2515">
        <v>619028</v>
      </c>
      <c r="Z2515">
        <v>73113</v>
      </c>
    </row>
    <row r="2516" spans="2:26" hidden="1" x14ac:dyDescent="0.35">
      <c r="B2516" t="s">
        <v>90</v>
      </c>
      <c r="C2516" t="s">
        <v>91</v>
      </c>
      <c r="D2516" s="1">
        <v>43617</v>
      </c>
      <c r="E2516" t="s">
        <v>34</v>
      </c>
      <c r="F2516" t="s">
        <v>33</v>
      </c>
      <c r="G2516" t="s">
        <v>34</v>
      </c>
      <c r="H2516">
        <v>13620</v>
      </c>
      <c r="I2516" t="s">
        <v>92</v>
      </c>
      <c r="J2516">
        <v>0</v>
      </c>
      <c r="L2516">
        <v>13620</v>
      </c>
      <c r="M2516" t="s">
        <v>92</v>
      </c>
      <c r="N2516">
        <v>963</v>
      </c>
      <c r="O2516" t="s">
        <v>61</v>
      </c>
      <c r="P2516">
        <v>0</v>
      </c>
      <c r="Q2516" t="s">
        <v>62</v>
      </c>
      <c r="R2516">
        <v>963</v>
      </c>
      <c r="S2516" t="s">
        <v>63</v>
      </c>
      <c r="T2516">
        <v>339084</v>
      </c>
      <c r="V2516">
        <v>676777</v>
      </c>
      <c r="X2516">
        <v>600432</v>
      </c>
      <c r="Z2516">
        <v>76345</v>
      </c>
    </row>
    <row r="2517" spans="2:26" hidden="1" x14ac:dyDescent="0.35">
      <c r="B2517" t="s">
        <v>90</v>
      </c>
      <c r="C2517" t="s">
        <v>91</v>
      </c>
      <c r="D2517" s="1">
        <v>43617</v>
      </c>
      <c r="E2517" t="s">
        <v>34</v>
      </c>
      <c r="F2517" t="s">
        <v>35</v>
      </c>
      <c r="G2517" t="s">
        <v>32</v>
      </c>
      <c r="H2517">
        <v>13544</v>
      </c>
      <c r="J2517">
        <v>0</v>
      </c>
      <c r="L2517">
        <v>13544</v>
      </c>
      <c r="N2517">
        <v>963</v>
      </c>
      <c r="P2517">
        <v>0</v>
      </c>
      <c r="R2517">
        <v>963</v>
      </c>
      <c r="T2517">
        <v>336836</v>
      </c>
      <c r="V2517">
        <v>692777</v>
      </c>
      <c r="X2517">
        <v>616469</v>
      </c>
      <c r="Z2517">
        <v>76308</v>
      </c>
    </row>
    <row r="2518" spans="2:26" hidden="1" x14ac:dyDescent="0.35">
      <c r="B2518" t="s">
        <v>90</v>
      </c>
      <c r="C2518" t="s">
        <v>91</v>
      </c>
      <c r="D2518" s="1">
        <v>43647</v>
      </c>
      <c r="E2518" t="s">
        <v>34</v>
      </c>
      <c r="F2518" t="s">
        <v>35</v>
      </c>
      <c r="G2518" t="s">
        <v>32</v>
      </c>
      <c r="H2518">
        <v>15288</v>
      </c>
      <c r="I2518" t="s">
        <v>92</v>
      </c>
      <c r="J2518">
        <v>0</v>
      </c>
      <c r="L2518">
        <v>15288</v>
      </c>
      <c r="M2518" t="s">
        <v>92</v>
      </c>
      <c r="N2518">
        <v>1170</v>
      </c>
      <c r="O2518" t="s">
        <v>61</v>
      </c>
      <c r="P2518">
        <v>0</v>
      </c>
      <c r="Q2518" t="s">
        <v>62</v>
      </c>
      <c r="R2518">
        <v>1170</v>
      </c>
      <c r="S2518" t="s">
        <v>63</v>
      </c>
      <c r="T2518">
        <v>336480</v>
      </c>
      <c r="V2518">
        <v>692063</v>
      </c>
      <c r="X2518">
        <v>615835</v>
      </c>
      <c r="Z2518">
        <v>76228</v>
      </c>
    </row>
    <row r="2519" spans="2:26" hidden="1" x14ac:dyDescent="0.35">
      <c r="B2519" t="s">
        <v>90</v>
      </c>
      <c r="C2519" t="s">
        <v>91</v>
      </c>
      <c r="D2519" s="1">
        <v>43647</v>
      </c>
      <c r="E2519" t="s">
        <v>34</v>
      </c>
      <c r="F2519" t="s">
        <v>33</v>
      </c>
      <c r="G2519" t="s">
        <v>34</v>
      </c>
      <c r="H2519">
        <v>15428</v>
      </c>
      <c r="I2519" t="s">
        <v>92</v>
      </c>
      <c r="J2519">
        <v>0</v>
      </c>
      <c r="L2519">
        <v>15428</v>
      </c>
      <c r="M2519" t="s">
        <v>92</v>
      </c>
      <c r="N2519">
        <v>1170</v>
      </c>
      <c r="O2519" t="s">
        <v>61</v>
      </c>
      <c r="P2519">
        <v>0</v>
      </c>
      <c r="Q2519" t="s">
        <v>62</v>
      </c>
      <c r="R2519">
        <v>1170</v>
      </c>
      <c r="S2519" t="s">
        <v>63</v>
      </c>
      <c r="T2519">
        <v>339875</v>
      </c>
      <c r="V2519">
        <v>678370</v>
      </c>
      <c r="X2519">
        <v>601829</v>
      </c>
      <c r="Z2519">
        <v>76541</v>
      </c>
    </row>
    <row r="2520" spans="2:26" hidden="1" x14ac:dyDescent="0.35">
      <c r="B2520" t="s">
        <v>90</v>
      </c>
      <c r="C2520" t="s">
        <v>91</v>
      </c>
      <c r="D2520" s="1">
        <v>43678</v>
      </c>
      <c r="E2520" t="s">
        <v>34</v>
      </c>
      <c r="F2520" t="s">
        <v>35</v>
      </c>
      <c r="G2520" t="s">
        <v>32</v>
      </c>
      <c r="H2520">
        <v>15366</v>
      </c>
      <c r="I2520" t="s">
        <v>92</v>
      </c>
      <c r="J2520">
        <v>0</v>
      </c>
      <c r="L2520">
        <v>15366</v>
      </c>
      <c r="M2520" t="s">
        <v>92</v>
      </c>
      <c r="N2520">
        <v>1012</v>
      </c>
      <c r="O2520" t="s">
        <v>61</v>
      </c>
      <c r="P2520">
        <v>0</v>
      </c>
      <c r="Q2520" t="s">
        <v>62</v>
      </c>
      <c r="R2520">
        <v>1012</v>
      </c>
      <c r="S2520" t="s">
        <v>63</v>
      </c>
      <c r="T2520">
        <v>334615</v>
      </c>
      <c r="V2520">
        <v>690978</v>
      </c>
      <c r="X2520">
        <v>616096</v>
      </c>
      <c r="Z2520">
        <v>74882</v>
      </c>
    </row>
    <row r="2521" spans="2:26" hidden="1" x14ac:dyDescent="0.35">
      <c r="B2521" t="s">
        <v>90</v>
      </c>
      <c r="C2521" t="s">
        <v>91</v>
      </c>
      <c r="D2521" s="1">
        <v>43678</v>
      </c>
      <c r="E2521" t="s">
        <v>34</v>
      </c>
      <c r="F2521" t="s">
        <v>33</v>
      </c>
      <c r="G2521" t="s">
        <v>34</v>
      </c>
      <c r="H2521">
        <v>15833</v>
      </c>
      <c r="I2521" t="s">
        <v>92</v>
      </c>
      <c r="J2521">
        <v>0</v>
      </c>
      <c r="L2521">
        <v>15833</v>
      </c>
      <c r="M2521" t="s">
        <v>92</v>
      </c>
      <c r="N2521">
        <v>1012</v>
      </c>
      <c r="O2521" t="s">
        <v>61</v>
      </c>
      <c r="P2521">
        <v>0</v>
      </c>
      <c r="Q2521" t="s">
        <v>62</v>
      </c>
      <c r="R2521">
        <v>1012</v>
      </c>
      <c r="S2521" t="s">
        <v>63</v>
      </c>
      <c r="T2521">
        <v>339329</v>
      </c>
      <c r="V2521">
        <v>678991</v>
      </c>
      <c r="X2521">
        <v>603062</v>
      </c>
      <c r="Z2521">
        <v>75929</v>
      </c>
    </row>
    <row r="2522" spans="2:26" hidden="1" x14ac:dyDescent="0.35">
      <c r="B2522" t="s">
        <v>90</v>
      </c>
      <c r="C2522" t="s">
        <v>91</v>
      </c>
      <c r="D2522" s="1">
        <v>43709</v>
      </c>
      <c r="E2522" t="s">
        <v>34</v>
      </c>
      <c r="F2522" t="s">
        <v>33</v>
      </c>
      <c r="G2522" t="s">
        <v>34</v>
      </c>
      <c r="H2522">
        <v>14284</v>
      </c>
      <c r="I2522" t="s">
        <v>92</v>
      </c>
      <c r="J2522">
        <v>0</v>
      </c>
      <c r="L2522">
        <v>14284</v>
      </c>
      <c r="M2522" t="s">
        <v>92</v>
      </c>
      <c r="N2522">
        <v>1061</v>
      </c>
      <c r="O2522" t="s">
        <v>61</v>
      </c>
      <c r="P2522">
        <v>0</v>
      </c>
      <c r="Q2522" t="s">
        <v>62</v>
      </c>
      <c r="R2522">
        <v>1061</v>
      </c>
      <c r="S2522" t="s">
        <v>63</v>
      </c>
      <c r="T2522">
        <v>338596</v>
      </c>
      <c r="V2522">
        <v>678361</v>
      </c>
      <c r="X2522">
        <v>602355</v>
      </c>
      <c r="Z2522">
        <v>76006</v>
      </c>
    </row>
    <row r="2523" spans="2:26" hidden="1" x14ac:dyDescent="0.35">
      <c r="B2523" t="s">
        <v>90</v>
      </c>
      <c r="C2523" t="s">
        <v>91</v>
      </c>
      <c r="D2523" s="1">
        <v>43709</v>
      </c>
      <c r="E2523" t="s">
        <v>34</v>
      </c>
      <c r="F2523" t="s">
        <v>35</v>
      </c>
      <c r="G2523" t="s">
        <v>32</v>
      </c>
      <c r="H2523">
        <v>13873</v>
      </c>
      <c r="I2523" t="s">
        <v>92</v>
      </c>
      <c r="J2523">
        <v>0</v>
      </c>
      <c r="L2523">
        <v>13873</v>
      </c>
      <c r="M2523" t="s">
        <v>92</v>
      </c>
      <c r="N2523">
        <v>1061</v>
      </c>
      <c r="O2523" t="s">
        <v>61</v>
      </c>
      <c r="P2523">
        <v>0</v>
      </c>
      <c r="Q2523" t="s">
        <v>62</v>
      </c>
      <c r="R2523">
        <v>1061</v>
      </c>
      <c r="S2523" t="s">
        <v>63</v>
      </c>
      <c r="T2523">
        <v>334583</v>
      </c>
      <c r="V2523">
        <v>690593</v>
      </c>
      <c r="X2523">
        <v>614787</v>
      </c>
      <c r="Z2523">
        <v>75806</v>
      </c>
    </row>
    <row r="2524" spans="2:26" hidden="1" x14ac:dyDescent="0.35">
      <c r="B2524" t="s">
        <v>90</v>
      </c>
      <c r="C2524" t="s">
        <v>91</v>
      </c>
      <c r="D2524" s="1">
        <v>43739</v>
      </c>
      <c r="E2524" t="s">
        <v>34</v>
      </c>
      <c r="F2524" t="s">
        <v>35</v>
      </c>
      <c r="G2524" t="s">
        <v>32</v>
      </c>
      <c r="H2524">
        <v>15676</v>
      </c>
      <c r="I2524" t="s">
        <v>92</v>
      </c>
      <c r="J2524">
        <v>0</v>
      </c>
      <c r="L2524">
        <v>15676</v>
      </c>
      <c r="M2524" t="s">
        <v>92</v>
      </c>
      <c r="N2524">
        <v>1263</v>
      </c>
      <c r="O2524" t="s">
        <v>61</v>
      </c>
      <c r="P2524">
        <v>0</v>
      </c>
      <c r="Q2524" t="s">
        <v>62</v>
      </c>
      <c r="R2524">
        <v>1263</v>
      </c>
      <c r="S2524" t="s">
        <v>63</v>
      </c>
      <c r="T2524">
        <v>335281</v>
      </c>
      <c r="V2524">
        <v>691826</v>
      </c>
      <c r="X2524">
        <v>615188</v>
      </c>
      <c r="Z2524">
        <v>76638</v>
      </c>
    </row>
    <row r="2525" spans="2:26" hidden="1" x14ac:dyDescent="0.35">
      <c r="B2525" t="s">
        <v>90</v>
      </c>
      <c r="C2525" t="s">
        <v>91</v>
      </c>
      <c r="D2525" s="1">
        <v>43739</v>
      </c>
      <c r="E2525" t="s">
        <v>34</v>
      </c>
      <c r="F2525" t="s">
        <v>33</v>
      </c>
      <c r="G2525" t="s">
        <v>34</v>
      </c>
      <c r="H2525">
        <v>16100</v>
      </c>
      <c r="I2525" t="s">
        <v>92</v>
      </c>
      <c r="J2525">
        <v>0</v>
      </c>
      <c r="L2525">
        <v>16100</v>
      </c>
      <c r="M2525" t="s">
        <v>92</v>
      </c>
      <c r="N2525">
        <v>1263</v>
      </c>
      <c r="O2525" t="s">
        <v>61</v>
      </c>
      <c r="P2525">
        <v>0</v>
      </c>
      <c r="Q2525" t="s">
        <v>62</v>
      </c>
      <c r="R2525">
        <v>1263</v>
      </c>
      <c r="S2525" t="s">
        <v>63</v>
      </c>
      <c r="T2525">
        <v>339555</v>
      </c>
      <c r="V2525">
        <v>679643</v>
      </c>
      <c r="X2525">
        <v>602280</v>
      </c>
      <c r="Z2525">
        <v>77363</v>
      </c>
    </row>
    <row r="2526" spans="2:26" hidden="1" x14ac:dyDescent="0.35">
      <c r="B2526" t="s">
        <v>90</v>
      </c>
      <c r="C2526" t="s">
        <v>91</v>
      </c>
      <c r="D2526" s="1">
        <v>43770</v>
      </c>
      <c r="E2526" t="s">
        <v>34</v>
      </c>
      <c r="F2526" t="s">
        <v>35</v>
      </c>
      <c r="G2526" t="s">
        <v>32</v>
      </c>
      <c r="H2526">
        <v>13089</v>
      </c>
      <c r="I2526" t="s">
        <v>92</v>
      </c>
      <c r="J2526">
        <v>0</v>
      </c>
      <c r="L2526">
        <v>13089</v>
      </c>
      <c r="M2526" t="s">
        <v>92</v>
      </c>
      <c r="N2526">
        <v>960</v>
      </c>
      <c r="O2526" t="s">
        <v>61</v>
      </c>
      <c r="P2526">
        <v>0</v>
      </c>
      <c r="Q2526" t="s">
        <v>62</v>
      </c>
      <c r="R2526">
        <v>960</v>
      </c>
      <c r="S2526" t="s">
        <v>63</v>
      </c>
      <c r="T2526">
        <v>334574</v>
      </c>
      <c r="V2526">
        <v>690673</v>
      </c>
      <c r="X2526">
        <v>613697</v>
      </c>
      <c r="Z2526">
        <v>76976</v>
      </c>
    </row>
    <row r="2527" spans="2:26" hidden="1" x14ac:dyDescent="0.35">
      <c r="B2527" t="s">
        <v>90</v>
      </c>
      <c r="C2527" t="s">
        <v>91</v>
      </c>
      <c r="D2527" s="1">
        <v>43770</v>
      </c>
      <c r="E2527" t="s">
        <v>34</v>
      </c>
      <c r="F2527" t="s">
        <v>33</v>
      </c>
      <c r="G2527" t="s">
        <v>34</v>
      </c>
      <c r="H2527">
        <v>13089</v>
      </c>
      <c r="I2527" t="s">
        <v>92</v>
      </c>
      <c r="J2527">
        <v>0</v>
      </c>
      <c r="L2527">
        <v>13089</v>
      </c>
      <c r="M2527" t="s">
        <v>92</v>
      </c>
      <c r="N2527">
        <v>11342</v>
      </c>
      <c r="O2527" t="s">
        <v>61</v>
      </c>
      <c r="P2527">
        <v>2364</v>
      </c>
      <c r="Q2527" t="s">
        <v>62</v>
      </c>
      <c r="R2527">
        <v>13706</v>
      </c>
      <c r="S2527" t="s">
        <v>63</v>
      </c>
      <c r="T2527">
        <v>338618</v>
      </c>
      <c r="V2527">
        <v>679156</v>
      </c>
      <c r="X2527">
        <v>601751</v>
      </c>
      <c r="Z2527">
        <v>77405</v>
      </c>
    </row>
    <row r="2528" spans="2:26" hidden="1" x14ac:dyDescent="0.35">
      <c r="B2528" t="s">
        <v>90</v>
      </c>
      <c r="C2528" t="s">
        <v>91</v>
      </c>
      <c r="D2528" s="1">
        <v>43800</v>
      </c>
      <c r="E2528" t="s">
        <v>34</v>
      </c>
      <c r="F2528" t="s">
        <v>33</v>
      </c>
      <c r="G2528" t="s">
        <v>34</v>
      </c>
      <c r="H2528">
        <v>13615</v>
      </c>
      <c r="I2528" t="s">
        <v>92</v>
      </c>
      <c r="J2528">
        <v>0</v>
      </c>
      <c r="L2528">
        <v>13615</v>
      </c>
      <c r="M2528" t="s">
        <v>92</v>
      </c>
      <c r="N2528">
        <v>12485</v>
      </c>
      <c r="O2528" t="s">
        <v>61</v>
      </c>
      <c r="P2528">
        <v>2380</v>
      </c>
      <c r="Q2528" t="s">
        <v>62</v>
      </c>
      <c r="R2528">
        <v>14865</v>
      </c>
      <c r="S2528" t="s">
        <v>63</v>
      </c>
      <c r="T2528">
        <v>338977</v>
      </c>
      <c r="V2528">
        <v>679651</v>
      </c>
      <c r="X2528">
        <v>600778</v>
      </c>
      <c r="Z2528">
        <v>78873</v>
      </c>
    </row>
    <row r="2529" spans="2:26" hidden="1" x14ac:dyDescent="0.35">
      <c r="B2529" t="s">
        <v>90</v>
      </c>
      <c r="C2529" t="s">
        <v>91</v>
      </c>
      <c r="D2529" s="1">
        <v>43800</v>
      </c>
      <c r="E2529" t="s">
        <v>34</v>
      </c>
      <c r="F2529" t="s">
        <v>35</v>
      </c>
      <c r="G2529" t="s">
        <v>32</v>
      </c>
      <c r="H2529">
        <v>13615</v>
      </c>
      <c r="I2529" t="s">
        <v>92</v>
      </c>
      <c r="J2529">
        <v>0</v>
      </c>
      <c r="L2529">
        <v>13615</v>
      </c>
      <c r="M2529" t="s">
        <v>92</v>
      </c>
      <c r="N2529">
        <v>12485</v>
      </c>
      <c r="O2529" t="s">
        <v>61</v>
      </c>
      <c r="P2529">
        <v>2380</v>
      </c>
      <c r="Q2529" t="s">
        <v>62</v>
      </c>
      <c r="R2529">
        <v>14865</v>
      </c>
      <c r="S2529" t="s">
        <v>63</v>
      </c>
      <c r="T2529">
        <v>335451</v>
      </c>
      <c r="V2529">
        <v>692089</v>
      </c>
      <c r="X2529">
        <v>613764</v>
      </c>
      <c r="Z2529">
        <v>78325</v>
      </c>
    </row>
    <row r="2530" spans="2:26" hidden="1" x14ac:dyDescent="0.35">
      <c r="B2530" t="s">
        <v>90</v>
      </c>
      <c r="C2530" t="s">
        <v>91</v>
      </c>
      <c r="D2530" s="1">
        <v>43831</v>
      </c>
      <c r="E2530" t="s">
        <v>34</v>
      </c>
      <c r="F2530" t="s">
        <v>35</v>
      </c>
      <c r="G2530" t="s">
        <v>32</v>
      </c>
      <c r="H2530">
        <v>14801</v>
      </c>
      <c r="I2530" t="s">
        <v>92</v>
      </c>
      <c r="J2530">
        <v>0</v>
      </c>
      <c r="L2530">
        <v>14801</v>
      </c>
      <c r="M2530" t="s">
        <v>92</v>
      </c>
      <c r="N2530">
        <v>12419</v>
      </c>
      <c r="O2530" t="s">
        <v>61</v>
      </c>
      <c r="P2530">
        <v>2307</v>
      </c>
      <c r="Q2530" t="s">
        <v>62</v>
      </c>
      <c r="R2530">
        <v>14726</v>
      </c>
      <c r="S2530" t="s">
        <v>63</v>
      </c>
      <c r="T2530">
        <v>334483</v>
      </c>
      <c r="V2530">
        <v>668967</v>
      </c>
      <c r="X2530">
        <v>590409</v>
      </c>
      <c r="Z2530">
        <v>78558</v>
      </c>
    </row>
    <row r="2531" spans="2:26" hidden="1" x14ac:dyDescent="0.35">
      <c r="B2531" t="s">
        <v>90</v>
      </c>
      <c r="C2531" t="s">
        <v>91</v>
      </c>
      <c r="D2531" s="1">
        <v>43831</v>
      </c>
      <c r="E2531" t="s">
        <v>34</v>
      </c>
      <c r="F2531" t="s">
        <v>33</v>
      </c>
      <c r="G2531" t="s">
        <v>34</v>
      </c>
      <c r="H2531">
        <v>14801</v>
      </c>
      <c r="I2531" t="s">
        <v>92</v>
      </c>
      <c r="J2531">
        <v>0</v>
      </c>
      <c r="L2531">
        <v>14801</v>
      </c>
      <c r="M2531" t="s">
        <v>92</v>
      </c>
      <c r="N2531">
        <v>12408</v>
      </c>
      <c r="O2531" t="s">
        <v>61</v>
      </c>
      <c r="P2531">
        <v>2302</v>
      </c>
      <c r="Q2531" t="s">
        <v>62</v>
      </c>
      <c r="R2531">
        <v>14710</v>
      </c>
      <c r="S2531" t="s">
        <v>63</v>
      </c>
      <c r="T2531">
        <v>339787</v>
      </c>
      <c r="V2531">
        <v>680117</v>
      </c>
      <c r="X2531">
        <v>600122</v>
      </c>
      <c r="Z2531">
        <v>79995</v>
      </c>
    </row>
    <row r="2532" spans="2:26" hidden="1" x14ac:dyDescent="0.35">
      <c r="B2532" t="s">
        <v>90</v>
      </c>
      <c r="C2532" t="s">
        <v>91</v>
      </c>
      <c r="D2532" s="1">
        <v>43862</v>
      </c>
      <c r="E2532" t="s">
        <v>34</v>
      </c>
      <c r="F2532" t="s">
        <v>33</v>
      </c>
      <c r="G2532" t="s">
        <v>34</v>
      </c>
      <c r="H2532">
        <v>13646</v>
      </c>
      <c r="I2532" t="s">
        <v>92</v>
      </c>
      <c r="J2532">
        <v>0</v>
      </c>
      <c r="L2532">
        <v>13646</v>
      </c>
      <c r="M2532" t="s">
        <v>92</v>
      </c>
      <c r="N2532">
        <v>12782</v>
      </c>
      <c r="O2532" t="s">
        <v>61</v>
      </c>
      <c r="P2532">
        <v>2730</v>
      </c>
      <c r="Q2532" t="s">
        <v>62</v>
      </c>
      <c r="R2532">
        <v>15512</v>
      </c>
      <c r="S2532" t="s">
        <v>63</v>
      </c>
      <c r="T2532">
        <v>337748</v>
      </c>
      <c r="V2532">
        <v>677141</v>
      </c>
      <c r="X2532">
        <v>597839</v>
      </c>
      <c r="Z2532">
        <v>79302</v>
      </c>
    </row>
    <row r="2533" spans="2:26" hidden="1" x14ac:dyDescent="0.35">
      <c r="B2533" t="s">
        <v>90</v>
      </c>
      <c r="C2533" t="s">
        <v>91</v>
      </c>
      <c r="D2533" s="1">
        <v>43862</v>
      </c>
      <c r="E2533" t="s">
        <v>34</v>
      </c>
      <c r="F2533" t="s">
        <v>35</v>
      </c>
      <c r="G2533" t="s">
        <v>32</v>
      </c>
      <c r="H2533">
        <v>13646</v>
      </c>
      <c r="I2533" t="s">
        <v>92</v>
      </c>
      <c r="J2533">
        <v>0</v>
      </c>
      <c r="L2533">
        <v>13646</v>
      </c>
      <c r="M2533" t="s">
        <v>92</v>
      </c>
      <c r="N2533">
        <v>12782</v>
      </c>
      <c r="O2533" t="s">
        <v>61</v>
      </c>
      <c r="P2533">
        <v>2730</v>
      </c>
      <c r="Q2533" t="s">
        <v>62</v>
      </c>
      <c r="R2533">
        <v>15512</v>
      </c>
      <c r="S2533" t="s">
        <v>63</v>
      </c>
      <c r="T2533">
        <v>333957</v>
      </c>
      <c r="V2533">
        <v>668481</v>
      </c>
      <c r="X2533">
        <v>589607</v>
      </c>
      <c r="Z2533">
        <v>78874</v>
      </c>
    </row>
    <row r="2534" spans="2:26" hidden="1" x14ac:dyDescent="0.35">
      <c r="B2534" t="s">
        <v>90</v>
      </c>
      <c r="C2534" t="s">
        <v>91</v>
      </c>
      <c r="D2534" s="1">
        <v>43891</v>
      </c>
      <c r="E2534" t="s">
        <v>34</v>
      </c>
      <c r="F2534" t="s">
        <v>35</v>
      </c>
      <c r="G2534" t="s">
        <v>32</v>
      </c>
      <c r="H2534">
        <v>13043</v>
      </c>
      <c r="I2534" t="s">
        <v>92</v>
      </c>
      <c r="J2534">
        <v>0</v>
      </c>
      <c r="L2534">
        <v>13043</v>
      </c>
      <c r="M2534" t="s">
        <v>92</v>
      </c>
      <c r="N2534">
        <v>12557</v>
      </c>
      <c r="O2534" t="s">
        <v>61</v>
      </c>
      <c r="P2534">
        <v>2661</v>
      </c>
      <c r="Q2534" t="s">
        <v>62</v>
      </c>
      <c r="R2534">
        <v>15218</v>
      </c>
      <c r="S2534" t="s">
        <v>63</v>
      </c>
      <c r="T2534">
        <v>333874</v>
      </c>
      <c r="V2534">
        <v>669011</v>
      </c>
      <c r="X2534">
        <v>589964</v>
      </c>
      <c r="Z2534">
        <v>79047</v>
      </c>
    </row>
    <row r="2535" spans="2:26" hidden="1" x14ac:dyDescent="0.35">
      <c r="B2535" t="s">
        <v>90</v>
      </c>
      <c r="C2535" t="s">
        <v>91</v>
      </c>
      <c r="D2535" s="1">
        <v>43891</v>
      </c>
      <c r="E2535" t="s">
        <v>34</v>
      </c>
      <c r="F2535" t="s">
        <v>33</v>
      </c>
      <c r="G2535" t="s">
        <v>34</v>
      </c>
      <c r="H2535">
        <v>13043</v>
      </c>
      <c r="I2535" t="s">
        <v>92</v>
      </c>
      <c r="J2535">
        <v>0</v>
      </c>
      <c r="L2535">
        <v>13043</v>
      </c>
      <c r="M2535" t="s">
        <v>92</v>
      </c>
      <c r="N2535">
        <v>12557</v>
      </c>
      <c r="O2535" t="s">
        <v>61</v>
      </c>
      <c r="P2535">
        <v>2661</v>
      </c>
      <c r="Q2535" t="s">
        <v>62</v>
      </c>
      <c r="R2535">
        <v>15218</v>
      </c>
      <c r="S2535" t="s">
        <v>63</v>
      </c>
      <c r="T2535">
        <v>338720</v>
      </c>
      <c r="V2535">
        <v>678312</v>
      </c>
      <c r="X2535">
        <v>597365</v>
      </c>
      <c r="Z2535">
        <v>80947</v>
      </c>
    </row>
    <row r="2536" spans="2:26" hidden="1" x14ac:dyDescent="0.35">
      <c r="B2536" t="s">
        <v>90</v>
      </c>
      <c r="C2536" t="s">
        <v>91</v>
      </c>
      <c r="D2536" s="1">
        <v>43922</v>
      </c>
      <c r="E2536" t="s">
        <v>34</v>
      </c>
      <c r="F2536" t="s">
        <v>33</v>
      </c>
      <c r="G2536" t="s">
        <v>34</v>
      </c>
      <c r="H2536">
        <v>10404</v>
      </c>
      <c r="I2536" t="s">
        <v>92</v>
      </c>
      <c r="J2536">
        <v>0</v>
      </c>
      <c r="L2536">
        <v>10404</v>
      </c>
      <c r="M2536" t="s">
        <v>92</v>
      </c>
      <c r="N2536">
        <v>13705</v>
      </c>
      <c r="O2536" t="s">
        <v>61</v>
      </c>
      <c r="P2536">
        <v>2143</v>
      </c>
      <c r="Q2536" t="s">
        <v>62</v>
      </c>
      <c r="R2536">
        <v>15848</v>
      </c>
      <c r="S2536" t="s">
        <v>63</v>
      </c>
      <c r="T2536">
        <v>341135</v>
      </c>
      <c r="V2536">
        <v>686819</v>
      </c>
      <c r="X2536">
        <v>605295</v>
      </c>
      <c r="Z2536">
        <v>81524</v>
      </c>
    </row>
    <row r="2537" spans="2:26" hidden="1" x14ac:dyDescent="0.35">
      <c r="B2537" t="s">
        <v>90</v>
      </c>
      <c r="C2537" t="s">
        <v>91</v>
      </c>
      <c r="D2537" s="1">
        <v>43922</v>
      </c>
      <c r="E2537" t="s">
        <v>34</v>
      </c>
      <c r="F2537" t="s">
        <v>35</v>
      </c>
      <c r="G2537" t="s">
        <v>32</v>
      </c>
      <c r="H2537">
        <v>10404</v>
      </c>
      <c r="I2537" t="s">
        <v>92</v>
      </c>
      <c r="J2537">
        <v>0</v>
      </c>
      <c r="L2537">
        <v>10404</v>
      </c>
      <c r="M2537" t="s">
        <v>92</v>
      </c>
      <c r="N2537">
        <v>13705</v>
      </c>
      <c r="O2537" t="s">
        <v>61</v>
      </c>
      <c r="P2537">
        <v>2143</v>
      </c>
      <c r="Q2537" t="s">
        <v>62</v>
      </c>
      <c r="R2537">
        <v>15848</v>
      </c>
      <c r="S2537" t="s">
        <v>63</v>
      </c>
      <c r="T2537">
        <v>338941</v>
      </c>
      <c r="V2537">
        <v>683201</v>
      </c>
      <c r="X2537">
        <v>602664</v>
      </c>
      <c r="Z2537">
        <v>80537</v>
      </c>
    </row>
    <row r="2538" spans="2:26" hidden="1" x14ac:dyDescent="0.35">
      <c r="B2538" t="s">
        <v>90</v>
      </c>
      <c r="C2538" t="s">
        <v>91</v>
      </c>
      <c r="D2538" s="1">
        <v>43952</v>
      </c>
      <c r="E2538" t="s">
        <v>34</v>
      </c>
      <c r="F2538" t="s">
        <v>35</v>
      </c>
      <c r="G2538" t="s">
        <v>32</v>
      </c>
      <c r="H2538">
        <v>8280</v>
      </c>
      <c r="I2538" t="s">
        <v>92</v>
      </c>
      <c r="J2538">
        <v>0</v>
      </c>
      <c r="L2538">
        <v>8280</v>
      </c>
      <c r="M2538" t="s">
        <v>92</v>
      </c>
      <c r="N2538">
        <v>9039</v>
      </c>
      <c r="O2538" t="s">
        <v>61</v>
      </c>
      <c r="P2538">
        <v>1257</v>
      </c>
      <c r="Q2538" t="s">
        <v>62</v>
      </c>
      <c r="R2538">
        <v>10296</v>
      </c>
      <c r="S2538" t="s">
        <v>63</v>
      </c>
      <c r="T2538">
        <v>341969</v>
      </c>
      <c r="V2538">
        <v>691585</v>
      </c>
      <c r="X2538">
        <v>610586</v>
      </c>
      <c r="Z2538">
        <v>80999</v>
      </c>
    </row>
    <row r="2539" spans="2:26" hidden="1" x14ac:dyDescent="0.35">
      <c r="B2539" t="s">
        <v>90</v>
      </c>
      <c r="C2539" t="s">
        <v>91</v>
      </c>
      <c r="D2539" s="1">
        <v>43952</v>
      </c>
      <c r="E2539" t="s">
        <v>34</v>
      </c>
      <c r="F2539" t="s">
        <v>33</v>
      </c>
      <c r="G2539" t="s">
        <v>34</v>
      </c>
      <c r="H2539">
        <v>8280</v>
      </c>
      <c r="I2539" t="s">
        <v>92</v>
      </c>
      <c r="J2539">
        <v>0</v>
      </c>
      <c r="L2539">
        <v>8280</v>
      </c>
      <c r="M2539" t="s">
        <v>92</v>
      </c>
      <c r="N2539">
        <v>9039</v>
      </c>
      <c r="O2539" t="s">
        <v>61</v>
      </c>
      <c r="P2539">
        <v>1257</v>
      </c>
      <c r="Q2539" t="s">
        <v>62</v>
      </c>
      <c r="R2539">
        <v>10296</v>
      </c>
      <c r="S2539" t="s">
        <v>63</v>
      </c>
      <c r="T2539">
        <v>343554</v>
      </c>
      <c r="V2539">
        <v>694372</v>
      </c>
      <c r="X2539">
        <v>613151</v>
      </c>
      <c r="Z2539">
        <v>81221</v>
      </c>
    </row>
    <row r="2540" spans="2:26" hidden="1" x14ac:dyDescent="0.35">
      <c r="B2540" t="s">
        <v>90</v>
      </c>
      <c r="C2540" t="s">
        <v>91</v>
      </c>
      <c r="D2540" s="1">
        <v>43983</v>
      </c>
      <c r="E2540" t="s">
        <v>34</v>
      </c>
      <c r="F2540" t="s">
        <v>35</v>
      </c>
      <c r="G2540" t="s">
        <v>32</v>
      </c>
      <c r="H2540">
        <v>9992</v>
      </c>
      <c r="I2540" t="s">
        <v>92</v>
      </c>
      <c r="J2540">
        <v>0</v>
      </c>
      <c r="L2540">
        <v>9992</v>
      </c>
      <c r="M2540" t="s">
        <v>92</v>
      </c>
      <c r="N2540">
        <v>9656</v>
      </c>
      <c r="O2540" t="s">
        <v>61</v>
      </c>
      <c r="P2540">
        <v>1544</v>
      </c>
      <c r="Q2540" t="s">
        <v>62</v>
      </c>
      <c r="R2540">
        <v>11200</v>
      </c>
      <c r="S2540" t="s">
        <v>63</v>
      </c>
      <c r="T2540">
        <v>344777</v>
      </c>
      <c r="V2540">
        <v>699741</v>
      </c>
      <c r="X2540">
        <v>618776</v>
      </c>
      <c r="Z2540">
        <v>80965</v>
      </c>
    </row>
    <row r="2541" spans="2:26" hidden="1" x14ac:dyDescent="0.35">
      <c r="B2541" t="s">
        <v>90</v>
      </c>
      <c r="C2541" t="s">
        <v>91</v>
      </c>
      <c r="D2541" s="1">
        <v>43983</v>
      </c>
      <c r="E2541" t="s">
        <v>34</v>
      </c>
      <c r="F2541" t="s">
        <v>33</v>
      </c>
      <c r="G2541" t="s">
        <v>34</v>
      </c>
      <c r="H2541">
        <v>9992</v>
      </c>
      <c r="I2541" t="s">
        <v>92</v>
      </c>
      <c r="J2541">
        <v>0</v>
      </c>
      <c r="L2541">
        <v>9992</v>
      </c>
      <c r="M2541" t="s">
        <v>92</v>
      </c>
      <c r="N2541">
        <v>9656</v>
      </c>
      <c r="O2541" t="s">
        <v>61</v>
      </c>
      <c r="P2541">
        <v>1544</v>
      </c>
      <c r="Q2541" t="s">
        <v>62</v>
      </c>
      <c r="R2541">
        <v>11200</v>
      </c>
      <c r="S2541" t="s">
        <v>63</v>
      </c>
      <c r="T2541">
        <v>346115</v>
      </c>
      <c r="V2541">
        <v>702567</v>
      </c>
      <c r="X2541">
        <v>621701</v>
      </c>
      <c r="Z2541">
        <v>80866</v>
      </c>
    </row>
    <row r="2542" spans="2:26" hidden="1" x14ac:dyDescent="0.35">
      <c r="B2542" t="s">
        <v>90</v>
      </c>
      <c r="C2542" t="s">
        <v>91</v>
      </c>
      <c r="D2542" s="1">
        <v>44013</v>
      </c>
      <c r="E2542" t="s">
        <v>34</v>
      </c>
      <c r="F2542" t="s">
        <v>35</v>
      </c>
      <c r="G2542" t="s">
        <v>32</v>
      </c>
      <c r="H2542">
        <v>10563</v>
      </c>
      <c r="I2542" t="s">
        <v>92</v>
      </c>
      <c r="J2542">
        <v>0</v>
      </c>
      <c r="L2542">
        <v>10563</v>
      </c>
      <c r="M2542" t="s">
        <v>92</v>
      </c>
      <c r="N2542">
        <v>9970</v>
      </c>
      <c r="O2542" t="s">
        <v>61</v>
      </c>
      <c r="P2542">
        <v>1896</v>
      </c>
      <c r="Q2542" t="s">
        <v>62</v>
      </c>
      <c r="R2542">
        <v>11866</v>
      </c>
      <c r="S2542" t="s">
        <v>63</v>
      </c>
      <c r="T2542">
        <v>348207</v>
      </c>
      <c r="V2542">
        <v>708907</v>
      </c>
      <c r="X2542">
        <v>628203</v>
      </c>
      <c r="Z2542">
        <v>80704</v>
      </c>
    </row>
    <row r="2543" spans="2:26" hidden="1" x14ac:dyDescent="0.35">
      <c r="B2543" t="s">
        <v>90</v>
      </c>
      <c r="C2543" t="s">
        <v>91</v>
      </c>
      <c r="D2543" s="1">
        <v>44013</v>
      </c>
      <c r="E2543" t="s">
        <v>34</v>
      </c>
      <c r="F2543" t="s">
        <v>33</v>
      </c>
      <c r="G2543" t="s">
        <v>34</v>
      </c>
      <c r="H2543">
        <v>10563</v>
      </c>
      <c r="I2543" t="s">
        <v>92</v>
      </c>
      <c r="J2543">
        <v>0</v>
      </c>
      <c r="L2543">
        <v>10563</v>
      </c>
      <c r="M2543" t="s">
        <v>92</v>
      </c>
      <c r="N2543">
        <v>9964</v>
      </c>
      <c r="O2543" t="s">
        <v>61</v>
      </c>
      <c r="P2543">
        <v>1896</v>
      </c>
      <c r="Q2543" t="s">
        <v>62</v>
      </c>
      <c r="R2543">
        <v>11860</v>
      </c>
      <c r="S2543" t="s">
        <v>63</v>
      </c>
      <c r="T2543">
        <v>349026</v>
      </c>
      <c r="V2543">
        <v>711187</v>
      </c>
      <c r="X2543">
        <v>631207</v>
      </c>
      <c r="Z2543">
        <v>79980</v>
      </c>
    </row>
    <row r="2544" spans="2:26" hidden="1" x14ac:dyDescent="0.35">
      <c r="B2544" t="s">
        <v>90</v>
      </c>
      <c r="C2544" t="s">
        <v>91</v>
      </c>
      <c r="D2544" s="1">
        <v>44044</v>
      </c>
      <c r="E2544" t="s">
        <v>34</v>
      </c>
      <c r="F2544" t="s">
        <v>33</v>
      </c>
      <c r="G2544" t="s">
        <v>34</v>
      </c>
      <c r="H2544">
        <v>10366</v>
      </c>
      <c r="I2544" t="s">
        <v>92</v>
      </c>
      <c r="J2544">
        <v>0</v>
      </c>
      <c r="L2544">
        <v>10366</v>
      </c>
      <c r="M2544" t="s">
        <v>92</v>
      </c>
      <c r="N2544">
        <v>9335</v>
      </c>
      <c r="O2544" t="s">
        <v>61</v>
      </c>
      <c r="P2544">
        <v>1769</v>
      </c>
      <c r="Q2544" t="s">
        <v>62</v>
      </c>
      <c r="R2544">
        <v>11104</v>
      </c>
      <c r="S2544" t="s">
        <v>63</v>
      </c>
      <c r="T2544">
        <v>352191</v>
      </c>
      <c r="V2544">
        <v>719759</v>
      </c>
      <c r="X2544">
        <v>639739</v>
      </c>
      <c r="Z2544">
        <v>80020</v>
      </c>
    </row>
    <row r="2545" spans="2:26" hidden="1" x14ac:dyDescent="0.35">
      <c r="B2545" t="s">
        <v>90</v>
      </c>
      <c r="C2545" t="s">
        <v>91</v>
      </c>
      <c r="D2545" s="1">
        <v>44044</v>
      </c>
      <c r="E2545" t="s">
        <v>34</v>
      </c>
      <c r="F2545" t="s">
        <v>35</v>
      </c>
      <c r="G2545" t="s">
        <v>32</v>
      </c>
      <c r="H2545">
        <v>10366</v>
      </c>
      <c r="J2545">
        <v>0</v>
      </c>
      <c r="L2545">
        <v>10366</v>
      </c>
      <c r="N2545">
        <v>9335</v>
      </c>
      <c r="P2545">
        <v>1769</v>
      </c>
      <c r="R2545">
        <v>11104</v>
      </c>
      <c r="T2545">
        <v>350317</v>
      </c>
      <c r="V2545">
        <v>716076</v>
      </c>
      <c r="X2545">
        <v>635982</v>
      </c>
      <c r="Z2545">
        <v>80094</v>
      </c>
    </row>
    <row r="2546" spans="2:26" hidden="1" x14ac:dyDescent="0.35">
      <c r="B2546" t="s">
        <v>90</v>
      </c>
      <c r="C2546" t="s">
        <v>91</v>
      </c>
      <c r="D2546" s="1">
        <v>44075</v>
      </c>
      <c r="E2546" t="s">
        <v>34</v>
      </c>
      <c r="F2546" t="s">
        <v>35</v>
      </c>
      <c r="G2546" t="s">
        <v>32</v>
      </c>
      <c r="H2546">
        <v>10075</v>
      </c>
      <c r="I2546" t="s">
        <v>92</v>
      </c>
      <c r="J2546">
        <v>0</v>
      </c>
      <c r="L2546">
        <v>10075</v>
      </c>
      <c r="M2546" t="s">
        <v>92</v>
      </c>
      <c r="N2546">
        <v>9290</v>
      </c>
      <c r="O2546" t="s">
        <v>61</v>
      </c>
      <c r="P2546">
        <v>1646</v>
      </c>
      <c r="Q2546" t="s">
        <v>62</v>
      </c>
      <c r="R2546">
        <v>10936</v>
      </c>
      <c r="S2546" t="s">
        <v>63</v>
      </c>
      <c r="T2546">
        <v>353020</v>
      </c>
      <c r="V2546">
        <v>724000</v>
      </c>
      <c r="X2546">
        <v>643792</v>
      </c>
      <c r="Z2546">
        <v>80208</v>
      </c>
    </row>
    <row r="2547" spans="2:26" hidden="1" x14ac:dyDescent="0.35">
      <c r="B2547" t="s">
        <v>90</v>
      </c>
      <c r="C2547" t="s">
        <v>91</v>
      </c>
      <c r="D2547" s="1">
        <v>44075</v>
      </c>
      <c r="E2547" t="s">
        <v>34</v>
      </c>
      <c r="F2547" t="s">
        <v>33</v>
      </c>
      <c r="G2547" t="s">
        <v>34</v>
      </c>
      <c r="H2547">
        <v>10075</v>
      </c>
      <c r="I2547" t="s">
        <v>92</v>
      </c>
      <c r="J2547">
        <v>0</v>
      </c>
      <c r="L2547">
        <v>10075</v>
      </c>
      <c r="M2547" t="s">
        <v>92</v>
      </c>
      <c r="N2547">
        <v>9290</v>
      </c>
      <c r="O2547" t="s">
        <v>61</v>
      </c>
      <c r="P2547">
        <v>1645</v>
      </c>
      <c r="Q2547" t="s">
        <v>62</v>
      </c>
      <c r="R2547">
        <v>10935</v>
      </c>
      <c r="S2547" t="s">
        <v>63</v>
      </c>
      <c r="T2547">
        <v>354687</v>
      </c>
      <c r="V2547">
        <v>727249</v>
      </c>
      <c r="X2547">
        <v>647104</v>
      </c>
      <c r="Z2547">
        <v>80145</v>
      </c>
    </row>
    <row r="2548" spans="2:26" hidden="1" x14ac:dyDescent="0.35">
      <c r="B2548" t="s">
        <v>90</v>
      </c>
      <c r="C2548" t="s">
        <v>91</v>
      </c>
      <c r="D2548" s="1">
        <v>44105</v>
      </c>
      <c r="E2548" t="s">
        <v>34</v>
      </c>
      <c r="F2548" t="s">
        <v>35</v>
      </c>
      <c r="G2548" t="s">
        <v>32</v>
      </c>
      <c r="H2548">
        <v>9351</v>
      </c>
      <c r="I2548" t="s">
        <v>92</v>
      </c>
      <c r="J2548">
        <v>0</v>
      </c>
      <c r="L2548">
        <v>9351</v>
      </c>
      <c r="M2548" t="s">
        <v>92</v>
      </c>
      <c r="N2548">
        <v>9598</v>
      </c>
      <c r="O2548" t="s">
        <v>61</v>
      </c>
      <c r="P2548">
        <v>1656</v>
      </c>
      <c r="Q2548" t="s">
        <v>62</v>
      </c>
      <c r="R2548">
        <v>11254</v>
      </c>
      <c r="S2548" t="s">
        <v>63</v>
      </c>
      <c r="T2548">
        <v>355446</v>
      </c>
      <c r="V2548">
        <v>731504</v>
      </c>
      <c r="X2548">
        <v>650926</v>
      </c>
      <c r="Z2548">
        <v>80578</v>
      </c>
    </row>
    <row r="2549" spans="2:26" hidden="1" x14ac:dyDescent="0.35">
      <c r="B2549" t="s">
        <v>90</v>
      </c>
      <c r="C2549" t="s">
        <v>91</v>
      </c>
      <c r="D2549" s="1">
        <v>44105</v>
      </c>
      <c r="E2549" t="s">
        <v>34</v>
      </c>
      <c r="F2549" t="s">
        <v>33</v>
      </c>
      <c r="G2549" t="s">
        <v>34</v>
      </c>
      <c r="H2549">
        <v>9351</v>
      </c>
      <c r="I2549" t="s">
        <v>92</v>
      </c>
      <c r="J2549">
        <v>0</v>
      </c>
      <c r="L2549">
        <v>9351</v>
      </c>
      <c r="M2549" t="s">
        <v>92</v>
      </c>
      <c r="N2549">
        <v>9598</v>
      </c>
      <c r="O2549" t="s">
        <v>61</v>
      </c>
      <c r="P2549">
        <v>1656</v>
      </c>
      <c r="Q2549" t="s">
        <v>62</v>
      </c>
      <c r="R2549">
        <v>11254</v>
      </c>
      <c r="S2549" t="s">
        <v>63</v>
      </c>
      <c r="T2549">
        <v>356748</v>
      </c>
      <c r="V2549">
        <v>733919</v>
      </c>
      <c r="X2549">
        <v>653337</v>
      </c>
      <c r="Z2549">
        <v>80582</v>
      </c>
    </row>
    <row r="2550" spans="2:26" hidden="1" x14ac:dyDescent="0.35">
      <c r="B2550" t="s">
        <v>90</v>
      </c>
      <c r="C2550" t="s">
        <v>91</v>
      </c>
      <c r="D2550" s="1">
        <v>44136</v>
      </c>
      <c r="E2550" t="s">
        <v>34</v>
      </c>
      <c r="F2550" t="s">
        <v>35</v>
      </c>
      <c r="G2550" t="s">
        <v>32</v>
      </c>
      <c r="H2550">
        <v>7381</v>
      </c>
      <c r="I2550" t="s">
        <v>92</v>
      </c>
      <c r="J2550">
        <v>0</v>
      </c>
      <c r="L2550">
        <v>7381</v>
      </c>
      <c r="M2550" t="s">
        <v>92</v>
      </c>
      <c r="N2550">
        <v>8462</v>
      </c>
      <c r="O2550" t="s">
        <v>61</v>
      </c>
      <c r="P2550">
        <v>1347</v>
      </c>
      <c r="Q2550" t="s">
        <v>62</v>
      </c>
      <c r="R2550">
        <v>9809</v>
      </c>
      <c r="S2550" t="s">
        <v>63</v>
      </c>
      <c r="T2550">
        <v>356988</v>
      </c>
      <c r="V2550">
        <v>737449</v>
      </c>
      <c r="X2550">
        <v>656502</v>
      </c>
      <c r="Z2550">
        <v>80947</v>
      </c>
    </row>
    <row r="2551" spans="2:26" hidden="1" x14ac:dyDescent="0.35">
      <c r="B2551" t="s">
        <v>90</v>
      </c>
      <c r="C2551" t="s">
        <v>91</v>
      </c>
      <c r="D2551" s="1">
        <v>44136</v>
      </c>
      <c r="E2551" t="s">
        <v>34</v>
      </c>
      <c r="F2551" t="s">
        <v>33</v>
      </c>
      <c r="G2551" t="s">
        <v>34</v>
      </c>
      <c r="H2551">
        <v>7381</v>
      </c>
      <c r="I2551" t="s">
        <v>92</v>
      </c>
      <c r="J2551">
        <v>0</v>
      </c>
      <c r="L2551">
        <v>7381</v>
      </c>
      <c r="M2551" t="s">
        <v>92</v>
      </c>
      <c r="N2551">
        <v>8462</v>
      </c>
      <c r="O2551" t="s">
        <v>61</v>
      </c>
      <c r="P2551">
        <v>1347</v>
      </c>
      <c r="Q2551" t="s">
        <v>62</v>
      </c>
      <c r="R2551">
        <v>9809</v>
      </c>
      <c r="S2551" t="s">
        <v>63</v>
      </c>
      <c r="T2551">
        <v>358746</v>
      </c>
      <c r="V2551">
        <v>742012</v>
      </c>
      <c r="X2551">
        <v>661055</v>
      </c>
      <c r="Z2551">
        <v>80957</v>
      </c>
    </row>
    <row r="2552" spans="2:26" hidden="1" x14ac:dyDescent="0.35">
      <c r="B2552" t="s">
        <v>90</v>
      </c>
      <c r="C2552" t="s">
        <v>91</v>
      </c>
      <c r="D2552" s="1">
        <v>44166</v>
      </c>
      <c r="E2552" t="s">
        <v>34</v>
      </c>
      <c r="F2552" t="s">
        <v>33</v>
      </c>
      <c r="G2552" t="s">
        <v>34</v>
      </c>
      <c r="H2552">
        <v>12113</v>
      </c>
      <c r="I2552" t="s">
        <v>92</v>
      </c>
      <c r="J2552">
        <v>0</v>
      </c>
      <c r="L2552">
        <v>12113</v>
      </c>
      <c r="M2552" t="s">
        <v>92</v>
      </c>
      <c r="N2552">
        <v>10441</v>
      </c>
      <c r="O2552" t="s">
        <v>61</v>
      </c>
      <c r="P2552">
        <v>1573</v>
      </c>
      <c r="Q2552" t="s">
        <v>62</v>
      </c>
      <c r="R2552">
        <v>12014</v>
      </c>
      <c r="S2552" t="s">
        <v>63</v>
      </c>
      <c r="T2552">
        <v>361097</v>
      </c>
      <c r="V2552">
        <v>750018</v>
      </c>
      <c r="X2552">
        <v>667702</v>
      </c>
      <c r="Z2552">
        <v>82316</v>
      </c>
    </row>
    <row r="2553" spans="2:26" hidden="1" x14ac:dyDescent="0.35">
      <c r="B2553" t="s">
        <v>90</v>
      </c>
      <c r="C2553" t="s">
        <v>91</v>
      </c>
      <c r="D2553" s="1">
        <v>44166</v>
      </c>
      <c r="E2553" t="s">
        <v>34</v>
      </c>
      <c r="F2553" t="s">
        <v>35</v>
      </c>
      <c r="G2553" t="s">
        <v>32</v>
      </c>
      <c r="H2553">
        <v>7316</v>
      </c>
      <c r="I2553" t="s">
        <v>92</v>
      </c>
      <c r="J2553">
        <v>0</v>
      </c>
      <c r="L2553">
        <v>7316</v>
      </c>
      <c r="M2553" t="s">
        <v>92</v>
      </c>
      <c r="N2553">
        <v>10441</v>
      </c>
      <c r="O2553" t="s">
        <v>61</v>
      </c>
      <c r="P2553">
        <v>1573</v>
      </c>
      <c r="Q2553" t="s">
        <v>62</v>
      </c>
      <c r="R2553">
        <v>12014</v>
      </c>
      <c r="S2553" t="s">
        <v>63</v>
      </c>
      <c r="T2553">
        <v>359590</v>
      </c>
      <c r="V2553">
        <v>746157</v>
      </c>
      <c r="X2553">
        <v>664532</v>
      </c>
      <c r="Z2553">
        <v>81625</v>
      </c>
    </row>
    <row r="2554" spans="2:26" hidden="1" x14ac:dyDescent="0.35">
      <c r="B2554" t="s">
        <v>90</v>
      </c>
      <c r="C2554" t="s">
        <v>91</v>
      </c>
      <c r="D2554" s="1">
        <v>44197</v>
      </c>
      <c r="E2554" t="s">
        <v>34</v>
      </c>
      <c r="F2554" t="s">
        <v>35</v>
      </c>
      <c r="G2554" t="s">
        <v>32</v>
      </c>
      <c r="H2554">
        <v>9519</v>
      </c>
      <c r="I2554" t="s">
        <v>92</v>
      </c>
      <c r="J2554">
        <v>0</v>
      </c>
      <c r="L2554">
        <v>9519</v>
      </c>
      <c r="M2554" t="s">
        <v>92</v>
      </c>
      <c r="N2554">
        <v>8827</v>
      </c>
      <c r="O2554" t="s">
        <v>61</v>
      </c>
      <c r="P2554">
        <v>1265</v>
      </c>
      <c r="Q2554" t="s">
        <v>62</v>
      </c>
      <c r="R2554">
        <v>10092</v>
      </c>
      <c r="S2554" t="s">
        <v>63</v>
      </c>
      <c r="T2554">
        <v>362541</v>
      </c>
      <c r="V2554">
        <v>755046</v>
      </c>
      <c r="X2554">
        <v>673610</v>
      </c>
      <c r="Z2554">
        <v>81436</v>
      </c>
    </row>
    <row r="2555" spans="2:26" hidden="1" x14ac:dyDescent="0.35">
      <c r="B2555" t="s">
        <v>90</v>
      </c>
      <c r="C2555" t="s">
        <v>91</v>
      </c>
      <c r="D2555" s="1">
        <v>44197</v>
      </c>
      <c r="E2555" t="s">
        <v>34</v>
      </c>
      <c r="F2555" t="s">
        <v>33</v>
      </c>
      <c r="G2555" t="s">
        <v>34</v>
      </c>
      <c r="H2555">
        <v>9519</v>
      </c>
      <c r="I2555" t="s">
        <v>92</v>
      </c>
      <c r="J2555">
        <v>0</v>
      </c>
      <c r="L2555">
        <v>9519</v>
      </c>
      <c r="M2555" t="s">
        <v>92</v>
      </c>
      <c r="N2555">
        <v>8827</v>
      </c>
      <c r="O2555" t="s">
        <v>61</v>
      </c>
      <c r="P2555">
        <v>1265</v>
      </c>
      <c r="Q2555" t="s">
        <v>62</v>
      </c>
      <c r="R2555">
        <v>10092</v>
      </c>
      <c r="S2555" t="s">
        <v>63</v>
      </c>
      <c r="T2555">
        <v>363091</v>
      </c>
      <c r="V2555">
        <v>756195</v>
      </c>
      <c r="X2555">
        <v>674776</v>
      </c>
      <c r="Z2555">
        <v>81419</v>
      </c>
    </row>
    <row r="2556" spans="2:26" hidden="1" x14ac:dyDescent="0.35">
      <c r="B2556" t="s">
        <v>90</v>
      </c>
      <c r="C2556" t="s">
        <v>91</v>
      </c>
      <c r="D2556" s="1">
        <v>44228</v>
      </c>
      <c r="E2556" t="s">
        <v>34</v>
      </c>
      <c r="F2556" t="s">
        <v>33</v>
      </c>
      <c r="G2556" t="s">
        <v>34</v>
      </c>
      <c r="H2556">
        <v>9425</v>
      </c>
      <c r="I2556" t="s">
        <v>92</v>
      </c>
      <c r="J2556">
        <v>0</v>
      </c>
      <c r="L2556">
        <v>9425</v>
      </c>
      <c r="M2556" t="s">
        <v>92</v>
      </c>
      <c r="N2556">
        <v>8019</v>
      </c>
      <c r="O2556" t="s">
        <v>61</v>
      </c>
      <c r="P2556">
        <v>1228</v>
      </c>
      <c r="Q2556" t="s">
        <v>62</v>
      </c>
      <c r="R2556">
        <v>9247</v>
      </c>
      <c r="S2556" t="s">
        <v>63</v>
      </c>
      <c r="T2556">
        <v>365009</v>
      </c>
      <c r="V2556">
        <v>762431</v>
      </c>
      <c r="X2556">
        <v>680893</v>
      </c>
      <c r="Z2556">
        <v>81538</v>
      </c>
    </row>
    <row r="2557" spans="2:26" hidden="1" x14ac:dyDescent="0.35">
      <c r="B2557" t="s">
        <v>90</v>
      </c>
      <c r="C2557" t="s">
        <v>91</v>
      </c>
      <c r="D2557" s="1">
        <v>44228</v>
      </c>
      <c r="E2557" t="s">
        <v>34</v>
      </c>
      <c r="F2557" t="s">
        <v>35</v>
      </c>
      <c r="G2557" t="s">
        <v>32</v>
      </c>
      <c r="H2557">
        <v>9425</v>
      </c>
      <c r="I2557" t="s">
        <v>92</v>
      </c>
      <c r="J2557">
        <v>0</v>
      </c>
      <c r="L2557">
        <v>9425</v>
      </c>
      <c r="M2557" t="s">
        <v>92</v>
      </c>
      <c r="N2557">
        <v>8019</v>
      </c>
      <c r="O2557" t="s">
        <v>61</v>
      </c>
      <c r="P2557">
        <v>1228</v>
      </c>
      <c r="Q2557" t="s">
        <v>62</v>
      </c>
      <c r="R2557">
        <v>9247</v>
      </c>
      <c r="S2557" t="s">
        <v>63</v>
      </c>
      <c r="T2557">
        <v>363761</v>
      </c>
      <c r="V2557">
        <v>759800</v>
      </c>
      <c r="X2557">
        <v>678218</v>
      </c>
      <c r="Z2557">
        <v>81582</v>
      </c>
    </row>
    <row r="2558" spans="2:26" hidden="1" x14ac:dyDescent="0.35">
      <c r="B2558" t="s">
        <v>90</v>
      </c>
      <c r="C2558" t="s">
        <v>91</v>
      </c>
      <c r="D2558" s="1">
        <v>44256</v>
      </c>
      <c r="E2558" t="s">
        <v>34</v>
      </c>
      <c r="F2558" t="s">
        <v>33</v>
      </c>
      <c r="G2558" t="s">
        <v>34</v>
      </c>
      <c r="H2558">
        <v>10322</v>
      </c>
      <c r="I2558" t="s">
        <v>92</v>
      </c>
      <c r="J2558">
        <v>0</v>
      </c>
      <c r="L2558">
        <v>10322</v>
      </c>
      <c r="M2558" t="s">
        <v>92</v>
      </c>
      <c r="N2558">
        <v>7658</v>
      </c>
      <c r="O2558" t="s">
        <v>61</v>
      </c>
      <c r="P2558">
        <v>1173</v>
      </c>
      <c r="Q2558" t="s">
        <v>62</v>
      </c>
      <c r="R2558">
        <v>8831</v>
      </c>
      <c r="S2558" t="s">
        <v>63</v>
      </c>
      <c r="T2558">
        <v>366574</v>
      </c>
      <c r="V2558">
        <v>767918</v>
      </c>
      <c r="X2558">
        <v>686127</v>
      </c>
      <c r="Z2558">
        <v>81791</v>
      </c>
    </row>
    <row r="2559" spans="2:26" hidden="1" x14ac:dyDescent="0.35">
      <c r="B2559" t="s">
        <v>90</v>
      </c>
      <c r="C2559" t="s">
        <v>91</v>
      </c>
      <c r="D2559" s="1">
        <v>44256</v>
      </c>
      <c r="E2559" t="s">
        <v>34</v>
      </c>
      <c r="F2559" t="s">
        <v>35</v>
      </c>
      <c r="G2559" t="s">
        <v>32</v>
      </c>
      <c r="H2559">
        <v>10322</v>
      </c>
      <c r="I2559" t="s">
        <v>92</v>
      </c>
      <c r="J2559">
        <v>0</v>
      </c>
      <c r="L2559">
        <v>10322</v>
      </c>
      <c r="M2559" t="s">
        <v>92</v>
      </c>
      <c r="N2559">
        <v>7658</v>
      </c>
      <c r="O2559" t="s">
        <v>61</v>
      </c>
      <c r="P2559">
        <v>1173</v>
      </c>
      <c r="Q2559" t="s">
        <v>62</v>
      </c>
      <c r="R2559">
        <v>8831</v>
      </c>
      <c r="S2559" t="s">
        <v>63</v>
      </c>
      <c r="T2559">
        <v>365429</v>
      </c>
      <c r="V2559">
        <v>765626</v>
      </c>
      <c r="X2559">
        <v>683828</v>
      </c>
      <c r="Z2559">
        <v>81798</v>
      </c>
    </row>
    <row r="2560" spans="2:26" hidden="1" x14ac:dyDescent="0.35">
      <c r="B2560" t="s">
        <v>90</v>
      </c>
      <c r="C2560" t="s">
        <v>91</v>
      </c>
      <c r="D2560" s="1">
        <v>44287</v>
      </c>
      <c r="E2560" t="s">
        <v>34</v>
      </c>
      <c r="F2560" t="s">
        <v>33</v>
      </c>
      <c r="G2560" t="s">
        <v>34</v>
      </c>
      <c r="H2560">
        <v>10765</v>
      </c>
      <c r="I2560" t="s">
        <v>92</v>
      </c>
      <c r="J2560">
        <v>0</v>
      </c>
      <c r="L2560">
        <v>10765</v>
      </c>
      <c r="M2560" t="s">
        <v>92</v>
      </c>
      <c r="N2560">
        <v>7469</v>
      </c>
      <c r="O2560" t="s">
        <v>61</v>
      </c>
      <c r="P2560">
        <v>1149</v>
      </c>
      <c r="Q2560" t="s">
        <v>62</v>
      </c>
      <c r="R2560">
        <v>8618</v>
      </c>
      <c r="S2560" t="s">
        <v>63</v>
      </c>
      <c r="T2560">
        <v>368085</v>
      </c>
      <c r="V2560">
        <v>773608</v>
      </c>
      <c r="X2560">
        <v>691529</v>
      </c>
      <c r="Z2560">
        <v>82079</v>
      </c>
    </row>
    <row r="2561" spans="2:26" hidden="1" x14ac:dyDescent="0.35">
      <c r="B2561" t="s">
        <v>90</v>
      </c>
      <c r="C2561" t="s">
        <v>91</v>
      </c>
      <c r="D2561" s="1">
        <v>44287</v>
      </c>
      <c r="E2561" t="s">
        <v>34</v>
      </c>
      <c r="F2561" t="s">
        <v>35</v>
      </c>
      <c r="G2561" t="s">
        <v>32</v>
      </c>
      <c r="H2561">
        <v>10765</v>
      </c>
      <c r="I2561" t="s">
        <v>92</v>
      </c>
      <c r="J2561">
        <v>0</v>
      </c>
      <c r="L2561">
        <v>10765</v>
      </c>
      <c r="M2561" t="s">
        <v>92</v>
      </c>
      <c r="N2561">
        <v>7469</v>
      </c>
      <c r="O2561" t="s">
        <v>61</v>
      </c>
      <c r="P2561">
        <v>1149</v>
      </c>
      <c r="Q2561" t="s">
        <v>62</v>
      </c>
      <c r="R2561">
        <v>8618</v>
      </c>
      <c r="S2561" t="s">
        <v>63</v>
      </c>
      <c r="T2561">
        <v>366901</v>
      </c>
      <c r="V2561">
        <v>771043</v>
      </c>
      <c r="X2561">
        <v>688939</v>
      </c>
      <c r="Z2561">
        <v>82104</v>
      </c>
    </row>
    <row r="2562" spans="2:26" hidden="1" x14ac:dyDescent="0.35">
      <c r="B2562" t="s">
        <v>90</v>
      </c>
      <c r="C2562" t="s">
        <v>91</v>
      </c>
      <c r="D2562" s="1">
        <v>44317</v>
      </c>
      <c r="E2562" t="s">
        <v>34</v>
      </c>
      <c r="F2562" t="s">
        <v>33</v>
      </c>
      <c r="G2562" t="s">
        <v>34</v>
      </c>
      <c r="H2562">
        <v>9660</v>
      </c>
      <c r="I2562" t="s">
        <v>92</v>
      </c>
      <c r="J2562">
        <v>0</v>
      </c>
      <c r="L2562">
        <v>9660</v>
      </c>
      <c r="M2562" t="s">
        <v>92</v>
      </c>
      <c r="N2562">
        <v>7063</v>
      </c>
      <c r="O2562" t="s">
        <v>61</v>
      </c>
      <c r="P2562">
        <v>1027</v>
      </c>
      <c r="Q2562" t="s">
        <v>62</v>
      </c>
      <c r="R2562">
        <v>8090</v>
      </c>
      <c r="S2562" t="s">
        <v>63</v>
      </c>
      <c r="T2562">
        <v>368981</v>
      </c>
      <c r="V2562">
        <v>778247</v>
      </c>
      <c r="X2562">
        <v>696531</v>
      </c>
      <c r="Z2562">
        <v>81716</v>
      </c>
    </row>
    <row r="2563" spans="2:26" hidden="1" x14ac:dyDescent="0.35">
      <c r="B2563" t="s">
        <v>90</v>
      </c>
      <c r="C2563" t="s">
        <v>91</v>
      </c>
      <c r="D2563" s="1">
        <v>44317</v>
      </c>
      <c r="E2563" t="s">
        <v>34</v>
      </c>
      <c r="F2563" t="s">
        <v>35</v>
      </c>
      <c r="G2563" t="s">
        <v>32</v>
      </c>
      <c r="H2563">
        <v>9660</v>
      </c>
      <c r="I2563" t="s">
        <v>92</v>
      </c>
      <c r="J2563">
        <v>0</v>
      </c>
      <c r="L2563">
        <v>9660</v>
      </c>
      <c r="M2563" t="s">
        <v>92</v>
      </c>
      <c r="N2563">
        <v>7063</v>
      </c>
      <c r="O2563" t="s">
        <v>61</v>
      </c>
      <c r="P2563">
        <v>1027</v>
      </c>
      <c r="Q2563" t="s">
        <v>62</v>
      </c>
      <c r="R2563">
        <v>8090</v>
      </c>
      <c r="S2563" t="s">
        <v>63</v>
      </c>
      <c r="T2563">
        <v>367749</v>
      </c>
      <c r="V2563">
        <v>775710</v>
      </c>
      <c r="X2563">
        <v>693978</v>
      </c>
      <c r="Z2563">
        <v>81732</v>
      </c>
    </row>
    <row r="2564" spans="2:26" hidden="1" x14ac:dyDescent="0.35">
      <c r="B2564" t="s">
        <v>90</v>
      </c>
      <c r="C2564" t="s">
        <v>91</v>
      </c>
      <c r="D2564" s="1">
        <v>44348</v>
      </c>
      <c r="E2564" t="s">
        <v>34</v>
      </c>
      <c r="F2564" t="s">
        <v>35</v>
      </c>
      <c r="G2564" t="s">
        <v>32</v>
      </c>
      <c r="H2564">
        <v>10933</v>
      </c>
      <c r="I2564" t="s">
        <v>92</v>
      </c>
      <c r="J2564">
        <v>0</v>
      </c>
      <c r="L2564">
        <v>10933</v>
      </c>
      <c r="M2564" t="s">
        <v>92</v>
      </c>
      <c r="N2564">
        <v>7950</v>
      </c>
      <c r="O2564" t="s">
        <v>61</v>
      </c>
      <c r="P2564">
        <v>1191</v>
      </c>
      <c r="Q2564" t="s">
        <v>62</v>
      </c>
      <c r="R2564">
        <v>9141</v>
      </c>
      <c r="S2564" t="s">
        <v>63</v>
      </c>
      <c r="T2564">
        <v>367294</v>
      </c>
      <c r="V2564">
        <v>778561</v>
      </c>
      <c r="X2564">
        <v>698267</v>
      </c>
      <c r="Z2564">
        <v>80294</v>
      </c>
    </row>
    <row r="2565" spans="2:26" hidden="1" x14ac:dyDescent="0.35">
      <c r="B2565" t="s">
        <v>90</v>
      </c>
      <c r="C2565" t="s">
        <v>91</v>
      </c>
      <c r="D2565" s="1">
        <v>44348</v>
      </c>
      <c r="E2565" t="s">
        <v>34</v>
      </c>
      <c r="F2565" t="s">
        <v>33</v>
      </c>
      <c r="G2565" t="s">
        <v>34</v>
      </c>
      <c r="H2565">
        <v>10933</v>
      </c>
      <c r="I2565" t="s">
        <v>92</v>
      </c>
      <c r="J2565">
        <v>0</v>
      </c>
      <c r="L2565">
        <v>10933</v>
      </c>
      <c r="M2565" t="s">
        <v>92</v>
      </c>
      <c r="N2565">
        <v>7950</v>
      </c>
      <c r="O2565" t="s">
        <v>61</v>
      </c>
      <c r="P2565">
        <v>1191</v>
      </c>
      <c r="Q2565" t="s">
        <v>62</v>
      </c>
      <c r="R2565">
        <v>9141</v>
      </c>
      <c r="S2565" t="s">
        <v>63</v>
      </c>
      <c r="T2565">
        <v>368696</v>
      </c>
      <c r="V2565">
        <v>781468</v>
      </c>
      <c r="X2565">
        <v>701516</v>
      </c>
      <c r="Z2565">
        <v>79952</v>
      </c>
    </row>
    <row r="2566" spans="2:26" hidden="1" x14ac:dyDescent="0.35">
      <c r="B2566" t="s">
        <v>90</v>
      </c>
      <c r="C2566" t="s">
        <v>91</v>
      </c>
      <c r="D2566" s="1">
        <v>44378</v>
      </c>
      <c r="E2566" t="s">
        <v>34</v>
      </c>
      <c r="F2566" t="s">
        <v>35</v>
      </c>
      <c r="G2566" t="s">
        <v>32</v>
      </c>
      <c r="H2566">
        <v>11853</v>
      </c>
      <c r="I2566" t="s">
        <v>92</v>
      </c>
      <c r="J2566">
        <v>0</v>
      </c>
      <c r="L2566">
        <v>11853</v>
      </c>
      <c r="M2566" t="s">
        <v>92</v>
      </c>
      <c r="N2566">
        <v>7800</v>
      </c>
      <c r="O2566" t="s">
        <v>61</v>
      </c>
      <c r="P2566">
        <v>1314</v>
      </c>
      <c r="Q2566" t="s">
        <v>62</v>
      </c>
      <c r="R2566">
        <v>9114</v>
      </c>
      <c r="S2566" t="s">
        <v>63</v>
      </c>
      <c r="T2566">
        <v>368762</v>
      </c>
      <c r="V2566">
        <v>783405</v>
      </c>
      <c r="X2566">
        <v>703479</v>
      </c>
      <c r="Z2566">
        <v>79926</v>
      </c>
    </row>
    <row r="2567" spans="2:26" hidden="1" x14ac:dyDescent="0.35">
      <c r="B2567" t="s">
        <v>90</v>
      </c>
      <c r="C2567" t="s">
        <v>91</v>
      </c>
      <c r="D2567" s="1">
        <v>44378</v>
      </c>
      <c r="E2567" t="s">
        <v>34</v>
      </c>
      <c r="F2567" t="s">
        <v>33</v>
      </c>
      <c r="G2567" t="s">
        <v>34</v>
      </c>
      <c r="H2567">
        <v>11853</v>
      </c>
      <c r="I2567" t="s">
        <v>92</v>
      </c>
      <c r="J2567">
        <v>0</v>
      </c>
      <c r="L2567">
        <v>11853</v>
      </c>
      <c r="M2567" t="s">
        <v>92</v>
      </c>
      <c r="N2567">
        <v>7800</v>
      </c>
      <c r="O2567" t="s">
        <v>61</v>
      </c>
      <c r="P2567">
        <v>1314</v>
      </c>
      <c r="Q2567" t="s">
        <v>62</v>
      </c>
      <c r="R2567">
        <v>9114</v>
      </c>
      <c r="S2567" t="s">
        <v>63</v>
      </c>
      <c r="T2567">
        <v>370138</v>
      </c>
      <c r="V2567">
        <v>786223</v>
      </c>
      <c r="X2567">
        <v>706396</v>
      </c>
      <c r="Z2567">
        <v>79827</v>
      </c>
    </row>
    <row r="2568" spans="2:26" hidden="1" x14ac:dyDescent="0.35">
      <c r="B2568" t="s">
        <v>90</v>
      </c>
      <c r="C2568" t="s">
        <v>91</v>
      </c>
      <c r="D2568" s="1">
        <v>44409</v>
      </c>
      <c r="E2568" t="s">
        <v>34</v>
      </c>
      <c r="F2568" t="s">
        <v>35</v>
      </c>
      <c r="G2568" t="s">
        <v>32</v>
      </c>
      <c r="H2568">
        <v>13032</v>
      </c>
      <c r="I2568" t="s">
        <v>92</v>
      </c>
      <c r="J2568">
        <v>0</v>
      </c>
      <c r="L2568">
        <v>13032</v>
      </c>
      <c r="M2568" t="s">
        <v>92</v>
      </c>
      <c r="N2568">
        <v>8658</v>
      </c>
      <c r="O2568" t="s">
        <v>61</v>
      </c>
      <c r="P2568">
        <v>1395</v>
      </c>
      <c r="Q2568" t="s">
        <v>62</v>
      </c>
      <c r="R2568">
        <v>10053</v>
      </c>
      <c r="S2568" t="s">
        <v>63</v>
      </c>
      <c r="T2568">
        <v>370086</v>
      </c>
      <c r="V2568">
        <v>787910</v>
      </c>
      <c r="X2568">
        <v>707978</v>
      </c>
      <c r="Z2568">
        <v>79932</v>
      </c>
    </row>
    <row r="2569" spans="2:26" hidden="1" x14ac:dyDescent="0.35">
      <c r="B2569" t="s">
        <v>90</v>
      </c>
      <c r="C2569" t="s">
        <v>91</v>
      </c>
      <c r="D2569" s="1">
        <v>44409</v>
      </c>
      <c r="E2569" t="s">
        <v>34</v>
      </c>
      <c r="F2569" t="s">
        <v>33</v>
      </c>
      <c r="G2569" t="s">
        <v>34</v>
      </c>
      <c r="H2569">
        <v>13032</v>
      </c>
      <c r="I2569" t="s">
        <v>92</v>
      </c>
      <c r="J2569">
        <v>0</v>
      </c>
      <c r="L2569">
        <v>13032</v>
      </c>
      <c r="M2569" t="s">
        <v>92</v>
      </c>
      <c r="N2569">
        <v>8658</v>
      </c>
      <c r="O2569" t="s">
        <v>61</v>
      </c>
      <c r="P2569">
        <v>1395</v>
      </c>
      <c r="Q2569" t="s">
        <v>62</v>
      </c>
      <c r="R2569">
        <v>10053</v>
      </c>
      <c r="S2569" t="s">
        <v>63</v>
      </c>
      <c r="T2569">
        <v>371825</v>
      </c>
      <c r="V2569">
        <v>791963</v>
      </c>
      <c r="X2569">
        <v>712090</v>
      </c>
      <c r="Z2569">
        <v>79873</v>
      </c>
    </row>
    <row r="2570" spans="2:26" hidden="1" x14ac:dyDescent="0.35">
      <c r="B2570" t="s">
        <v>90</v>
      </c>
      <c r="C2570" t="s">
        <v>91</v>
      </c>
      <c r="D2570" s="1">
        <v>44440</v>
      </c>
      <c r="E2570" t="s">
        <v>34</v>
      </c>
      <c r="F2570" t="s">
        <v>35</v>
      </c>
      <c r="G2570" t="s">
        <v>32</v>
      </c>
      <c r="H2570">
        <v>11753</v>
      </c>
      <c r="I2570" t="s">
        <v>92</v>
      </c>
      <c r="J2570">
        <v>0</v>
      </c>
      <c r="L2570">
        <v>11753</v>
      </c>
      <c r="M2570" t="s">
        <v>92</v>
      </c>
      <c r="N2570">
        <v>7751</v>
      </c>
      <c r="O2570" t="s">
        <v>61</v>
      </c>
      <c r="P2570">
        <v>1088</v>
      </c>
      <c r="Q2570" t="s">
        <v>62</v>
      </c>
      <c r="R2570">
        <v>8839</v>
      </c>
      <c r="S2570" t="s">
        <v>63</v>
      </c>
      <c r="T2570">
        <v>370095</v>
      </c>
      <c r="V2570">
        <v>790910</v>
      </c>
      <c r="X2570">
        <v>710983</v>
      </c>
      <c r="Z2570">
        <v>79927</v>
      </c>
    </row>
    <row r="2571" spans="2:26" hidden="1" x14ac:dyDescent="0.35">
      <c r="B2571" t="s">
        <v>90</v>
      </c>
      <c r="C2571" t="s">
        <v>91</v>
      </c>
      <c r="D2571" s="1">
        <v>44440</v>
      </c>
      <c r="E2571" t="s">
        <v>34</v>
      </c>
      <c r="F2571" t="s">
        <v>33</v>
      </c>
      <c r="G2571" t="s">
        <v>34</v>
      </c>
      <c r="H2571">
        <v>12752</v>
      </c>
      <c r="I2571" t="s">
        <v>92</v>
      </c>
      <c r="J2571">
        <v>0</v>
      </c>
      <c r="L2571">
        <v>12752</v>
      </c>
      <c r="M2571" t="s">
        <v>92</v>
      </c>
      <c r="N2571">
        <v>7751</v>
      </c>
      <c r="O2571" t="s">
        <v>61</v>
      </c>
      <c r="P2571">
        <v>1088</v>
      </c>
      <c r="Q2571" t="s">
        <v>62</v>
      </c>
      <c r="R2571">
        <v>8839</v>
      </c>
      <c r="S2571" t="s">
        <v>63</v>
      </c>
      <c r="T2571">
        <v>371911</v>
      </c>
      <c r="V2571">
        <v>794834</v>
      </c>
      <c r="X2571">
        <v>714981</v>
      </c>
      <c r="Z2571">
        <v>79853</v>
      </c>
    </row>
    <row r="2572" spans="2:26" hidden="1" x14ac:dyDescent="0.35">
      <c r="B2572" t="s">
        <v>90</v>
      </c>
      <c r="C2572" t="s">
        <v>91</v>
      </c>
      <c r="D2572" s="1">
        <v>44470</v>
      </c>
      <c r="E2572" t="s">
        <v>34</v>
      </c>
      <c r="F2572" t="s">
        <v>35</v>
      </c>
      <c r="G2572" t="s">
        <v>32</v>
      </c>
      <c r="H2572">
        <v>12697</v>
      </c>
      <c r="I2572" t="s">
        <v>92</v>
      </c>
      <c r="J2572">
        <v>0</v>
      </c>
      <c r="L2572">
        <v>12697</v>
      </c>
      <c r="M2572" t="s">
        <v>92</v>
      </c>
      <c r="N2572">
        <v>8326</v>
      </c>
      <c r="O2572" t="s">
        <v>61</v>
      </c>
      <c r="P2572">
        <v>1257</v>
      </c>
      <c r="Q2572" t="s">
        <v>62</v>
      </c>
      <c r="R2572">
        <v>9583</v>
      </c>
      <c r="S2572" t="s">
        <v>63</v>
      </c>
      <c r="T2572">
        <v>371517</v>
      </c>
      <c r="V2572">
        <v>795185</v>
      </c>
      <c r="X2572">
        <v>715468</v>
      </c>
      <c r="Z2572">
        <v>79717</v>
      </c>
    </row>
    <row r="2573" spans="2:26" hidden="1" x14ac:dyDescent="0.35">
      <c r="B2573" t="s">
        <v>90</v>
      </c>
      <c r="C2573" t="s">
        <v>91</v>
      </c>
      <c r="D2573" s="1">
        <v>44470</v>
      </c>
      <c r="E2573" t="s">
        <v>34</v>
      </c>
      <c r="F2573" t="s">
        <v>33</v>
      </c>
      <c r="G2573" t="s">
        <v>34</v>
      </c>
      <c r="H2573">
        <v>12697</v>
      </c>
      <c r="I2573" t="s">
        <v>92</v>
      </c>
      <c r="J2573">
        <v>0</v>
      </c>
      <c r="L2573">
        <v>12697</v>
      </c>
      <c r="M2573" t="s">
        <v>92</v>
      </c>
      <c r="N2573">
        <v>8326</v>
      </c>
      <c r="O2573" t="s">
        <v>61</v>
      </c>
      <c r="P2573">
        <v>1257</v>
      </c>
      <c r="Q2573" t="s">
        <v>62</v>
      </c>
      <c r="R2573">
        <v>9583</v>
      </c>
      <c r="S2573" t="s">
        <v>63</v>
      </c>
      <c r="T2573">
        <v>373079</v>
      </c>
      <c r="V2573">
        <v>798442</v>
      </c>
      <c r="X2573">
        <v>718836</v>
      </c>
      <c r="Z2573">
        <v>79606</v>
      </c>
    </row>
    <row r="2574" spans="2:26" hidden="1" x14ac:dyDescent="0.35">
      <c r="B2574" t="s">
        <v>90</v>
      </c>
      <c r="C2574" t="s">
        <v>91</v>
      </c>
      <c r="D2574" s="1">
        <v>44501</v>
      </c>
      <c r="E2574" t="s">
        <v>34</v>
      </c>
      <c r="F2574" t="s">
        <v>35</v>
      </c>
      <c r="G2574" t="s">
        <v>32</v>
      </c>
      <c r="H2574">
        <v>17975</v>
      </c>
      <c r="I2574" t="s">
        <v>92</v>
      </c>
      <c r="J2574">
        <v>0</v>
      </c>
      <c r="L2574">
        <v>17975</v>
      </c>
      <c r="M2574" t="s">
        <v>92</v>
      </c>
      <c r="N2574">
        <v>7537</v>
      </c>
      <c r="O2574" t="s">
        <v>61</v>
      </c>
      <c r="P2574">
        <v>1002</v>
      </c>
      <c r="Q2574" t="s">
        <v>62</v>
      </c>
      <c r="R2574">
        <v>8539</v>
      </c>
      <c r="S2574" t="s">
        <v>63</v>
      </c>
      <c r="T2574">
        <v>371668</v>
      </c>
      <c r="V2574">
        <v>797478</v>
      </c>
      <c r="X2574">
        <v>718927</v>
      </c>
      <c r="Z2574">
        <v>78551</v>
      </c>
    </row>
    <row r="2575" spans="2:26" hidden="1" x14ac:dyDescent="0.35">
      <c r="B2575" t="s">
        <v>90</v>
      </c>
      <c r="C2575" t="s">
        <v>91</v>
      </c>
      <c r="D2575" s="1">
        <v>44501</v>
      </c>
      <c r="E2575" t="s">
        <v>34</v>
      </c>
      <c r="F2575" t="s">
        <v>33</v>
      </c>
      <c r="G2575" t="s">
        <v>34</v>
      </c>
      <c r="H2575">
        <v>17975</v>
      </c>
      <c r="I2575" t="s">
        <v>92</v>
      </c>
      <c r="J2575">
        <v>0</v>
      </c>
      <c r="L2575">
        <v>17975</v>
      </c>
      <c r="M2575" t="s">
        <v>92</v>
      </c>
      <c r="N2575">
        <v>7537</v>
      </c>
      <c r="O2575" t="s">
        <v>61</v>
      </c>
      <c r="P2575">
        <v>1002</v>
      </c>
      <c r="Q2575" t="s">
        <v>62</v>
      </c>
      <c r="R2575">
        <v>8539</v>
      </c>
      <c r="S2575" t="s">
        <v>63</v>
      </c>
      <c r="T2575">
        <v>373571</v>
      </c>
      <c r="V2575">
        <v>802055</v>
      </c>
      <c r="X2575">
        <v>723509</v>
      </c>
      <c r="Z2575">
        <v>78546</v>
      </c>
    </row>
    <row r="2576" spans="2:26" hidden="1" x14ac:dyDescent="0.35">
      <c r="B2576" t="s">
        <v>90</v>
      </c>
      <c r="C2576" t="s">
        <v>91</v>
      </c>
      <c r="D2576" s="1">
        <v>44531</v>
      </c>
      <c r="E2576" t="s">
        <v>34</v>
      </c>
      <c r="F2576" t="s">
        <v>35</v>
      </c>
      <c r="G2576" t="s">
        <v>32</v>
      </c>
      <c r="H2576">
        <v>17237</v>
      </c>
      <c r="I2576" t="s">
        <v>92</v>
      </c>
      <c r="J2576">
        <v>0</v>
      </c>
      <c r="L2576">
        <v>17237</v>
      </c>
      <c r="M2576" t="s">
        <v>92</v>
      </c>
      <c r="N2576">
        <v>8502</v>
      </c>
      <c r="O2576" t="s">
        <v>61</v>
      </c>
      <c r="P2576">
        <v>1128</v>
      </c>
      <c r="Q2576" t="s">
        <v>62</v>
      </c>
      <c r="R2576">
        <v>9630</v>
      </c>
      <c r="S2576" t="s">
        <v>63</v>
      </c>
      <c r="T2576">
        <v>373571</v>
      </c>
      <c r="V2576">
        <v>802055</v>
      </c>
      <c r="X2576">
        <v>723509</v>
      </c>
      <c r="Z2576">
        <v>78546</v>
      </c>
    </row>
    <row r="2577" spans="2:26" hidden="1" x14ac:dyDescent="0.35">
      <c r="B2577" t="s">
        <v>90</v>
      </c>
      <c r="C2577" t="s">
        <v>91</v>
      </c>
      <c r="D2577" s="1">
        <v>44531</v>
      </c>
      <c r="E2577" t="s">
        <v>34</v>
      </c>
      <c r="F2577" t="s">
        <v>33</v>
      </c>
      <c r="G2577" t="s">
        <v>34</v>
      </c>
      <c r="H2577">
        <v>17237</v>
      </c>
      <c r="I2577" t="s">
        <v>92</v>
      </c>
      <c r="J2577">
        <v>0</v>
      </c>
      <c r="L2577">
        <v>17237</v>
      </c>
      <c r="M2577" t="s">
        <v>92</v>
      </c>
      <c r="N2577">
        <v>8502</v>
      </c>
      <c r="O2577" t="s">
        <v>61</v>
      </c>
      <c r="P2577">
        <v>1128</v>
      </c>
      <c r="Q2577" t="s">
        <v>62</v>
      </c>
      <c r="R2577">
        <v>9630</v>
      </c>
      <c r="S2577" t="s">
        <v>63</v>
      </c>
      <c r="T2577">
        <v>373933</v>
      </c>
      <c r="V2577">
        <v>805021</v>
      </c>
      <c r="X2577">
        <v>727367</v>
      </c>
      <c r="Z2577">
        <v>77654</v>
      </c>
    </row>
    <row r="2578" spans="2:26" hidden="1" x14ac:dyDescent="0.35">
      <c r="B2578" t="s">
        <v>90</v>
      </c>
      <c r="C2578" t="s">
        <v>91</v>
      </c>
      <c r="D2578" s="1">
        <v>44562</v>
      </c>
      <c r="E2578" t="s">
        <v>34</v>
      </c>
      <c r="F2578" t="s">
        <v>35</v>
      </c>
      <c r="G2578" t="s">
        <v>32</v>
      </c>
      <c r="H2578">
        <v>14931</v>
      </c>
      <c r="I2578" t="s">
        <v>92</v>
      </c>
      <c r="J2578">
        <v>0</v>
      </c>
      <c r="L2578">
        <v>14931</v>
      </c>
      <c r="M2578" t="s">
        <v>92</v>
      </c>
      <c r="N2578">
        <v>8864</v>
      </c>
      <c r="O2578" t="s">
        <v>61</v>
      </c>
      <c r="P2578">
        <v>1213</v>
      </c>
      <c r="Q2578" t="s">
        <v>62</v>
      </c>
      <c r="R2578">
        <v>10077</v>
      </c>
      <c r="S2578" t="s">
        <v>63</v>
      </c>
      <c r="T2578">
        <v>373650</v>
      </c>
      <c r="V2578">
        <v>806088</v>
      </c>
      <c r="X2578">
        <v>728767</v>
      </c>
      <c r="Z2578">
        <v>77321</v>
      </c>
    </row>
    <row r="2579" spans="2:26" hidden="1" x14ac:dyDescent="0.35">
      <c r="B2579" t="s">
        <v>90</v>
      </c>
      <c r="C2579" t="s">
        <v>91</v>
      </c>
      <c r="D2579" s="1">
        <v>44562</v>
      </c>
      <c r="E2579" t="s">
        <v>34</v>
      </c>
      <c r="F2579" t="s">
        <v>33</v>
      </c>
      <c r="G2579" t="s">
        <v>34</v>
      </c>
      <c r="H2579">
        <v>14931</v>
      </c>
      <c r="I2579" t="s">
        <v>92</v>
      </c>
      <c r="J2579">
        <v>0</v>
      </c>
      <c r="L2579">
        <v>14931</v>
      </c>
      <c r="M2579" t="s">
        <v>92</v>
      </c>
      <c r="N2579">
        <v>8864</v>
      </c>
      <c r="O2579" t="s">
        <v>61</v>
      </c>
      <c r="P2579">
        <v>1213</v>
      </c>
      <c r="Q2579" t="s">
        <v>62</v>
      </c>
      <c r="R2579">
        <v>10077</v>
      </c>
      <c r="S2579" t="s">
        <v>63</v>
      </c>
      <c r="T2579">
        <v>375572</v>
      </c>
      <c r="V2579">
        <v>810098</v>
      </c>
      <c r="X2579">
        <v>732798</v>
      </c>
      <c r="Z2579">
        <v>77300</v>
      </c>
    </row>
    <row r="2580" spans="2:26" hidden="1" x14ac:dyDescent="0.35">
      <c r="B2580" t="s">
        <v>90</v>
      </c>
      <c r="C2580" t="s">
        <v>91</v>
      </c>
      <c r="D2580" s="1">
        <v>44593</v>
      </c>
      <c r="E2580" t="s">
        <v>34</v>
      </c>
      <c r="F2580" t="s">
        <v>35</v>
      </c>
      <c r="G2580" t="s">
        <v>32</v>
      </c>
      <c r="H2580">
        <v>11769</v>
      </c>
      <c r="I2580" t="s">
        <v>92</v>
      </c>
      <c r="J2580">
        <v>0</v>
      </c>
      <c r="L2580">
        <v>11769</v>
      </c>
      <c r="M2580" t="s">
        <v>92</v>
      </c>
      <c r="N2580">
        <v>6761</v>
      </c>
      <c r="O2580" t="s">
        <v>61</v>
      </c>
      <c r="P2580">
        <v>1008</v>
      </c>
      <c r="Q2580" t="s">
        <v>62</v>
      </c>
      <c r="R2580">
        <v>7769</v>
      </c>
      <c r="S2580" t="s">
        <v>63</v>
      </c>
      <c r="T2580">
        <v>374370</v>
      </c>
      <c r="V2580">
        <v>808911</v>
      </c>
      <c r="X2580">
        <v>732296</v>
      </c>
      <c r="Z2580">
        <v>76615</v>
      </c>
    </row>
    <row r="2581" spans="2:26" hidden="1" x14ac:dyDescent="0.35">
      <c r="B2581" t="s">
        <v>90</v>
      </c>
      <c r="C2581" t="s">
        <v>91</v>
      </c>
      <c r="D2581" s="1">
        <v>44593</v>
      </c>
      <c r="E2581" t="s">
        <v>34</v>
      </c>
      <c r="F2581" t="s">
        <v>33</v>
      </c>
      <c r="G2581" t="s">
        <v>34</v>
      </c>
      <c r="H2581">
        <v>11769</v>
      </c>
      <c r="I2581" t="s">
        <v>92</v>
      </c>
      <c r="J2581">
        <v>0</v>
      </c>
      <c r="L2581">
        <v>11769</v>
      </c>
      <c r="M2581" t="s">
        <v>92</v>
      </c>
      <c r="N2581">
        <v>6761</v>
      </c>
      <c r="O2581" t="s">
        <v>61</v>
      </c>
      <c r="P2581">
        <v>1008</v>
      </c>
      <c r="Q2581" t="s">
        <v>62</v>
      </c>
      <c r="R2581">
        <v>7769</v>
      </c>
      <c r="S2581" t="s">
        <v>63</v>
      </c>
      <c r="T2581">
        <v>376269</v>
      </c>
      <c r="V2581">
        <v>812629</v>
      </c>
      <c r="X2581">
        <v>736042</v>
      </c>
      <c r="Z2581">
        <v>76587</v>
      </c>
    </row>
    <row r="2582" spans="2:26" hidden="1" x14ac:dyDescent="0.35">
      <c r="B2582" t="s">
        <v>90</v>
      </c>
      <c r="C2582" t="s">
        <v>91</v>
      </c>
      <c r="D2582" s="1">
        <v>44621</v>
      </c>
      <c r="E2582" t="s">
        <v>34</v>
      </c>
      <c r="F2582" t="s">
        <v>35</v>
      </c>
      <c r="G2582" t="s">
        <v>32</v>
      </c>
      <c r="H2582">
        <v>13253</v>
      </c>
      <c r="I2582" t="s">
        <v>92</v>
      </c>
      <c r="J2582">
        <v>0</v>
      </c>
      <c r="L2582">
        <v>13253</v>
      </c>
      <c r="M2582" t="s">
        <v>92</v>
      </c>
      <c r="N2582">
        <v>7098</v>
      </c>
      <c r="O2582" t="s">
        <v>61</v>
      </c>
      <c r="P2582">
        <v>915</v>
      </c>
      <c r="Q2582" t="s">
        <v>62</v>
      </c>
      <c r="R2582">
        <v>8013</v>
      </c>
      <c r="S2582" t="s">
        <v>63</v>
      </c>
      <c r="T2582">
        <v>375277</v>
      </c>
      <c r="V2582">
        <v>812071</v>
      </c>
      <c r="X2582">
        <v>736339</v>
      </c>
      <c r="Z2582">
        <v>75732</v>
      </c>
    </row>
    <row r="2583" spans="2:26" hidden="1" x14ac:dyDescent="0.35">
      <c r="B2583" t="s">
        <v>90</v>
      </c>
      <c r="C2583" t="s">
        <v>91</v>
      </c>
      <c r="D2583" s="1">
        <v>44621</v>
      </c>
      <c r="E2583" t="s">
        <v>34</v>
      </c>
      <c r="F2583" t="s">
        <v>33</v>
      </c>
      <c r="G2583" t="s">
        <v>34</v>
      </c>
      <c r="H2583">
        <v>13253</v>
      </c>
      <c r="I2583" t="s">
        <v>92</v>
      </c>
      <c r="J2583">
        <v>0</v>
      </c>
      <c r="L2583">
        <v>13253</v>
      </c>
      <c r="M2583" t="s">
        <v>92</v>
      </c>
      <c r="N2583">
        <v>7098</v>
      </c>
      <c r="O2583" t="s">
        <v>61</v>
      </c>
      <c r="P2583">
        <v>915</v>
      </c>
      <c r="Q2583" t="s">
        <v>62</v>
      </c>
      <c r="R2583">
        <v>8013</v>
      </c>
      <c r="S2583" t="s">
        <v>63</v>
      </c>
      <c r="T2583">
        <v>376778</v>
      </c>
      <c r="V2583">
        <v>815024</v>
      </c>
      <c r="X2583">
        <v>739273</v>
      </c>
      <c r="Z2583">
        <v>75751</v>
      </c>
    </row>
    <row r="2584" spans="2:26" hidden="1" x14ac:dyDescent="0.35">
      <c r="B2584" t="s">
        <v>90</v>
      </c>
      <c r="C2584" t="s">
        <v>91</v>
      </c>
      <c r="D2584" s="1">
        <v>44652</v>
      </c>
      <c r="E2584" t="s">
        <v>34</v>
      </c>
      <c r="F2584" t="s">
        <v>35</v>
      </c>
      <c r="G2584" t="s">
        <v>32</v>
      </c>
      <c r="H2584">
        <v>11990</v>
      </c>
      <c r="I2584" t="s">
        <v>92</v>
      </c>
      <c r="J2584">
        <v>0</v>
      </c>
      <c r="L2584">
        <v>11990</v>
      </c>
      <c r="M2584" t="s">
        <v>92</v>
      </c>
      <c r="N2584">
        <v>7011</v>
      </c>
      <c r="O2584" t="s">
        <v>61</v>
      </c>
      <c r="P2584">
        <v>979</v>
      </c>
      <c r="Q2584" t="s">
        <v>62</v>
      </c>
      <c r="R2584">
        <v>7990</v>
      </c>
      <c r="S2584" t="s">
        <v>63</v>
      </c>
      <c r="T2584">
        <v>376303</v>
      </c>
      <c r="V2584">
        <v>815646</v>
      </c>
      <c r="X2584">
        <v>740686</v>
      </c>
      <c r="Z2584">
        <v>74960</v>
      </c>
    </row>
    <row r="2585" spans="2:26" hidden="1" x14ac:dyDescent="0.35">
      <c r="B2585" t="s">
        <v>90</v>
      </c>
      <c r="C2585" t="s">
        <v>91</v>
      </c>
      <c r="D2585" s="1">
        <v>44652</v>
      </c>
      <c r="E2585" t="s">
        <v>34</v>
      </c>
      <c r="F2585" t="s">
        <v>33</v>
      </c>
      <c r="G2585" t="s">
        <v>34</v>
      </c>
      <c r="H2585">
        <v>11990</v>
      </c>
      <c r="I2585" t="s">
        <v>92</v>
      </c>
      <c r="J2585">
        <v>0</v>
      </c>
      <c r="L2585">
        <v>11990</v>
      </c>
      <c r="M2585" t="s">
        <v>92</v>
      </c>
      <c r="N2585">
        <v>7011</v>
      </c>
      <c r="O2585" t="s">
        <v>61</v>
      </c>
      <c r="P2585">
        <v>979</v>
      </c>
      <c r="Q2585" t="s">
        <v>62</v>
      </c>
      <c r="R2585">
        <v>7990</v>
      </c>
      <c r="S2585" t="s">
        <v>63</v>
      </c>
      <c r="T2585">
        <v>377615</v>
      </c>
      <c r="V2585">
        <v>818382</v>
      </c>
      <c r="X2585">
        <v>743450</v>
      </c>
      <c r="Z2585">
        <v>74932</v>
      </c>
    </row>
    <row r="2586" spans="2:26" hidden="1" x14ac:dyDescent="0.35">
      <c r="B2586" t="s">
        <v>90</v>
      </c>
      <c r="C2586" t="s">
        <v>91</v>
      </c>
      <c r="D2586" s="1">
        <v>44682</v>
      </c>
      <c r="E2586" t="s">
        <v>34</v>
      </c>
      <c r="F2586" t="s">
        <v>35</v>
      </c>
      <c r="G2586" t="s">
        <v>32</v>
      </c>
      <c r="H2586">
        <v>11657</v>
      </c>
      <c r="I2586" t="s">
        <v>92</v>
      </c>
      <c r="J2586">
        <v>0</v>
      </c>
      <c r="L2586">
        <v>11657</v>
      </c>
      <c r="M2586" t="s">
        <v>92</v>
      </c>
      <c r="N2586">
        <v>6973</v>
      </c>
      <c r="O2586" t="s">
        <v>61</v>
      </c>
      <c r="P2586">
        <v>906</v>
      </c>
      <c r="Q2586" t="s">
        <v>62</v>
      </c>
      <c r="R2586">
        <v>7879</v>
      </c>
      <c r="S2586" t="s">
        <v>63</v>
      </c>
      <c r="T2586">
        <v>376709</v>
      </c>
      <c r="V2586">
        <v>817871</v>
      </c>
      <c r="X2586">
        <v>743606</v>
      </c>
      <c r="Z2586">
        <v>74265</v>
      </c>
    </row>
    <row r="2587" spans="2:26" hidden="1" x14ac:dyDescent="0.35">
      <c r="B2587" t="s">
        <v>90</v>
      </c>
      <c r="C2587" t="s">
        <v>91</v>
      </c>
      <c r="D2587" s="1">
        <v>44682</v>
      </c>
      <c r="E2587" t="s">
        <v>34</v>
      </c>
      <c r="F2587" t="s">
        <v>33</v>
      </c>
      <c r="G2587" t="s">
        <v>34</v>
      </c>
      <c r="H2587">
        <v>11657</v>
      </c>
      <c r="I2587" t="s">
        <v>92</v>
      </c>
      <c r="J2587">
        <v>0</v>
      </c>
      <c r="L2587">
        <v>11657</v>
      </c>
      <c r="M2587" t="s">
        <v>92</v>
      </c>
      <c r="N2587">
        <v>6973</v>
      </c>
      <c r="O2587" t="s">
        <v>61</v>
      </c>
      <c r="P2587">
        <v>906</v>
      </c>
      <c r="Q2587" t="s">
        <v>62</v>
      </c>
      <c r="R2587">
        <v>7879</v>
      </c>
      <c r="S2587" t="s">
        <v>63</v>
      </c>
      <c r="T2587">
        <v>378042</v>
      </c>
      <c r="V2587">
        <v>820690</v>
      </c>
      <c r="X2587">
        <v>746418</v>
      </c>
      <c r="Z2587">
        <v>74272</v>
      </c>
    </row>
    <row r="2588" spans="2:26" hidden="1" x14ac:dyDescent="0.35">
      <c r="B2588" t="s">
        <v>90</v>
      </c>
      <c r="C2588" t="s">
        <v>91</v>
      </c>
      <c r="D2588" s="1">
        <v>44713</v>
      </c>
      <c r="E2588" t="s">
        <v>34</v>
      </c>
      <c r="F2588" t="s">
        <v>35</v>
      </c>
      <c r="G2588" t="s">
        <v>32</v>
      </c>
      <c r="H2588">
        <v>12378</v>
      </c>
      <c r="I2588" t="s">
        <v>92</v>
      </c>
      <c r="J2588">
        <v>0</v>
      </c>
      <c r="L2588">
        <v>12378</v>
      </c>
      <c r="M2588" t="s">
        <v>92</v>
      </c>
      <c r="N2588">
        <v>7201</v>
      </c>
      <c r="O2588" t="s">
        <v>61</v>
      </c>
      <c r="P2588">
        <v>1029</v>
      </c>
      <c r="Q2588" t="s">
        <v>62</v>
      </c>
      <c r="R2588">
        <v>8230</v>
      </c>
      <c r="S2588" t="s">
        <v>63</v>
      </c>
      <c r="T2588">
        <v>377343</v>
      </c>
      <c r="V2588">
        <v>820964</v>
      </c>
      <c r="X2588">
        <v>747253</v>
      </c>
      <c r="Z2588">
        <v>73711</v>
      </c>
    </row>
    <row r="2589" spans="2:26" hidden="1" x14ac:dyDescent="0.35">
      <c r="B2589" t="s">
        <v>90</v>
      </c>
      <c r="C2589" t="s">
        <v>91</v>
      </c>
      <c r="D2589" s="1">
        <v>44713</v>
      </c>
      <c r="E2589" t="s">
        <v>34</v>
      </c>
      <c r="F2589" t="s">
        <v>33</v>
      </c>
      <c r="G2589" t="s">
        <v>34</v>
      </c>
      <c r="H2589">
        <v>12378</v>
      </c>
      <c r="I2589" t="s">
        <v>92</v>
      </c>
      <c r="J2589">
        <v>0</v>
      </c>
      <c r="L2589">
        <v>12378</v>
      </c>
      <c r="M2589" t="s">
        <v>92</v>
      </c>
      <c r="N2589">
        <v>7201</v>
      </c>
      <c r="O2589" t="s">
        <v>61</v>
      </c>
      <c r="P2589">
        <v>1029</v>
      </c>
      <c r="Q2589" t="s">
        <v>62</v>
      </c>
      <c r="R2589">
        <v>8230</v>
      </c>
      <c r="S2589" t="s">
        <v>63</v>
      </c>
      <c r="T2589">
        <v>378785</v>
      </c>
      <c r="V2589">
        <v>823937</v>
      </c>
      <c r="X2589">
        <v>750262</v>
      </c>
      <c r="Z2589">
        <v>73675</v>
      </c>
    </row>
    <row r="2590" spans="2:26" hidden="1" x14ac:dyDescent="0.35">
      <c r="B2590" t="s">
        <v>90</v>
      </c>
      <c r="C2590" t="s">
        <v>91</v>
      </c>
      <c r="D2590" s="1">
        <v>44743</v>
      </c>
      <c r="E2590" t="s">
        <v>34</v>
      </c>
      <c r="F2590" t="s">
        <v>35</v>
      </c>
      <c r="G2590" t="s">
        <v>32</v>
      </c>
      <c r="H2590">
        <v>12186</v>
      </c>
      <c r="I2590" t="s">
        <v>92</v>
      </c>
      <c r="J2590">
        <v>0</v>
      </c>
      <c r="L2590">
        <v>12186</v>
      </c>
      <c r="M2590" t="s">
        <v>92</v>
      </c>
      <c r="N2590">
        <v>6843</v>
      </c>
      <c r="O2590" t="s">
        <v>61</v>
      </c>
      <c r="P2590">
        <v>972</v>
      </c>
      <c r="Q2590" t="s">
        <v>62</v>
      </c>
      <c r="R2590">
        <v>7815</v>
      </c>
      <c r="S2590" t="s">
        <v>63</v>
      </c>
      <c r="T2590">
        <v>378498</v>
      </c>
      <c r="V2590">
        <v>824625</v>
      </c>
      <c r="X2590">
        <v>751341</v>
      </c>
      <c r="Z2590">
        <v>73284</v>
      </c>
    </row>
    <row r="2591" spans="2:26" hidden="1" x14ac:dyDescent="0.35">
      <c r="B2591" t="s">
        <v>90</v>
      </c>
      <c r="C2591" t="s">
        <v>91</v>
      </c>
      <c r="D2591" s="1">
        <v>44743</v>
      </c>
      <c r="E2591" t="s">
        <v>34</v>
      </c>
      <c r="F2591" t="s">
        <v>33</v>
      </c>
      <c r="G2591" t="s">
        <v>34</v>
      </c>
      <c r="H2591">
        <v>12186</v>
      </c>
      <c r="I2591" t="s">
        <v>92</v>
      </c>
      <c r="J2591">
        <v>0</v>
      </c>
      <c r="L2591">
        <v>12186</v>
      </c>
      <c r="M2591" t="s">
        <v>92</v>
      </c>
      <c r="N2591">
        <v>6843</v>
      </c>
      <c r="O2591" t="s">
        <v>61</v>
      </c>
      <c r="P2591">
        <v>972</v>
      </c>
      <c r="Q2591" t="s">
        <v>62</v>
      </c>
      <c r="R2591">
        <v>7815</v>
      </c>
      <c r="S2591" t="s">
        <v>63</v>
      </c>
      <c r="T2591">
        <v>380239</v>
      </c>
      <c r="V2591">
        <v>828281</v>
      </c>
      <c r="X2591">
        <v>754984</v>
      </c>
      <c r="Z2591">
        <v>73297</v>
      </c>
    </row>
    <row r="2592" spans="2:26" hidden="1" x14ac:dyDescent="0.35">
      <c r="B2592" t="s">
        <v>90</v>
      </c>
      <c r="C2592" t="s">
        <v>91</v>
      </c>
      <c r="D2592" s="1">
        <v>44774</v>
      </c>
      <c r="E2592" t="s">
        <v>34</v>
      </c>
      <c r="F2592" t="s">
        <v>35</v>
      </c>
      <c r="G2592" t="s">
        <v>32</v>
      </c>
      <c r="H2592">
        <v>14628</v>
      </c>
      <c r="I2592" t="s">
        <v>92</v>
      </c>
      <c r="J2592">
        <v>0</v>
      </c>
      <c r="L2592">
        <v>14628</v>
      </c>
      <c r="M2592" t="s">
        <v>92</v>
      </c>
      <c r="N2592">
        <v>7754</v>
      </c>
      <c r="O2592" t="s">
        <v>61</v>
      </c>
      <c r="P2592">
        <v>1124</v>
      </c>
      <c r="Q2592" t="s">
        <v>62</v>
      </c>
      <c r="R2592">
        <v>8878</v>
      </c>
      <c r="S2592" t="s">
        <v>63</v>
      </c>
      <c r="T2592">
        <v>379501</v>
      </c>
      <c r="V2592">
        <v>829001</v>
      </c>
      <c r="X2592">
        <v>756647</v>
      </c>
      <c r="Z2592">
        <v>72354</v>
      </c>
    </row>
    <row r="2593" spans="2:26" hidden="1" x14ac:dyDescent="0.35">
      <c r="B2593" t="s">
        <v>90</v>
      </c>
      <c r="C2593" t="s">
        <v>91</v>
      </c>
      <c r="D2593" s="1">
        <v>44774</v>
      </c>
      <c r="E2593" t="s">
        <v>34</v>
      </c>
      <c r="F2593" t="s">
        <v>33</v>
      </c>
      <c r="G2593" t="s">
        <v>34</v>
      </c>
      <c r="H2593">
        <v>14628</v>
      </c>
      <c r="I2593" t="s">
        <v>92</v>
      </c>
      <c r="J2593">
        <v>0</v>
      </c>
      <c r="L2593">
        <v>14628</v>
      </c>
      <c r="M2593" t="s">
        <v>92</v>
      </c>
      <c r="N2593">
        <v>7754</v>
      </c>
      <c r="O2593" t="s">
        <v>61</v>
      </c>
      <c r="P2593">
        <v>1124</v>
      </c>
      <c r="Q2593" t="s">
        <v>62</v>
      </c>
      <c r="R2593">
        <v>8878</v>
      </c>
      <c r="S2593" t="s">
        <v>63</v>
      </c>
      <c r="T2593">
        <v>381600</v>
      </c>
      <c r="V2593">
        <v>833293</v>
      </c>
      <c r="X2593">
        <v>760828</v>
      </c>
      <c r="Z2593">
        <v>72465</v>
      </c>
    </row>
    <row r="2594" spans="2:26" hidden="1" x14ac:dyDescent="0.35">
      <c r="B2594" t="s">
        <v>90</v>
      </c>
      <c r="C2594" t="s">
        <v>91</v>
      </c>
      <c r="D2594" s="1">
        <v>44805</v>
      </c>
      <c r="E2594" t="s">
        <v>34</v>
      </c>
      <c r="F2594" t="s">
        <v>35</v>
      </c>
      <c r="G2594" t="s">
        <v>32</v>
      </c>
      <c r="H2594">
        <v>13295</v>
      </c>
      <c r="I2594" t="s">
        <v>92</v>
      </c>
      <c r="J2594">
        <v>0</v>
      </c>
      <c r="L2594">
        <v>13295</v>
      </c>
      <c r="M2594" t="s">
        <v>92</v>
      </c>
      <c r="N2594">
        <v>7684</v>
      </c>
      <c r="O2594" t="s">
        <v>61</v>
      </c>
      <c r="P2594">
        <v>1149</v>
      </c>
      <c r="Q2594" t="s">
        <v>62</v>
      </c>
      <c r="R2594">
        <v>8833</v>
      </c>
      <c r="S2594" t="s">
        <v>63</v>
      </c>
      <c r="T2594">
        <v>381131</v>
      </c>
      <c r="V2594">
        <v>833775</v>
      </c>
      <c r="X2594">
        <v>761844</v>
      </c>
      <c r="Z2594">
        <v>71931</v>
      </c>
    </row>
    <row r="2595" spans="2:26" hidden="1" x14ac:dyDescent="0.35">
      <c r="B2595" t="s">
        <v>90</v>
      </c>
      <c r="C2595" t="s">
        <v>91</v>
      </c>
      <c r="D2595" s="1">
        <v>44805</v>
      </c>
      <c r="E2595" t="s">
        <v>34</v>
      </c>
      <c r="F2595" t="s">
        <v>33</v>
      </c>
      <c r="G2595" t="s">
        <v>34</v>
      </c>
      <c r="H2595">
        <v>13295</v>
      </c>
      <c r="I2595" t="s">
        <v>92</v>
      </c>
      <c r="J2595">
        <v>0</v>
      </c>
      <c r="L2595">
        <v>13295</v>
      </c>
      <c r="M2595" t="s">
        <v>92</v>
      </c>
      <c r="N2595">
        <v>7684</v>
      </c>
      <c r="O2595" t="s">
        <v>61</v>
      </c>
      <c r="P2595">
        <v>1149</v>
      </c>
      <c r="Q2595" t="s">
        <v>62</v>
      </c>
      <c r="R2595">
        <v>8833</v>
      </c>
      <c r="S2595" t="s">
        <v>63</v>
      </c>
      <c r="T2595">
        <v>382956</v>
      </c>
      <c r="V2595">
        <v>837687</v>
      </c>
      <c r="X2595">
        <v>765715</v>
      </c>
      <c r="Z2595">
        <v>71972</v>
      </c>
    </row>
    <row r="2596" spans="2:26" hidden="1" x14ac:dyDescent="0.35">
      <c r="B2596" t="s">
        <v>90</v>
      </c>
      <c r="C2596" t="s">
        <v>91</v>
      </c>
      <c r="D2596" s="1">
        <v>44835</v>
      </c>
      <c r="E2596" t="s">
        <v>34</v>
      </c>
      <c r="F2596" t="s">
        <v>35</v>
      </c>
      <c r="G2596" t="s">
        <v>32</v>
      </c>
      <c r="H2596">
        <v>13296</v>
      </c>
      <c r="I2596" t="s">
        <v>92</v>
      </c>
      <c r="J2596">
        <v>0</v>
      </c>
      <c r="L2596">
        <v>13296</v>
      </c>
      <c r="M2596" t="s">
        <v>92</v>
      </c>
      <c r="N2596">
        <v>7198</v>
      </c>
      <c r="O2596" t="s">
        <v>61</v>
      </c>
      <c r="P2596">
        <v>983</v>
      </c>
      <c r="Q2596" t="s">
        <v>62</v>
      </c>
      <c r="R2596">
        <v>8181</v>
      </c>
      <c r="S2596" t="s">
        <v>63</v>
      </c>
      <c r="T2596">
        <v>382946</v>
      </c>
      <c r="V2596">
        <v>839556</v>
      </c>
      <c r="X2596">
        <v>768192</v>
      </c>
      <c r="Z2596">
        <v>71364</v>
      </c>
    </row>
    <row r="2597" spans="2:26" hidden="1" x14ac:dyDescent="0.35">
      <c r="B2597" t="s">
        <v>90</v>
      </c>
      <c r="C2597" t="s">
        <v>91</v>
      </c>
      <c r="D2597" s="1">
        <v>44835</v>
      </c>
      <c r="E2597" t="s">
        <v>34</v>
      </c>
      <c r="F2597" t="s">
        <v>33</v>
      </c>
      <c r="G2597" t="s">
        <v>34</v>
      </c>
      <c r="H2597">
        <v>13296</v>
      </c>
      <c r="I2597" t="s">
        <v>92</v>
      </c>
      <c r="J2597">
        <v>0</v>
      </c>
      <c r="L2597">
        <v>13296</v>
      </c>
      <c r="M2597" t="s">
        <v>92</v>
      </c>
      <c r="N2597">
        <v>7198</v>
      </c>
      <c r="O2597" t="s">
        <v>61</v>
      </c>
      <c r="P2597">
        <v>983</v>
      </c>
      <c r="Q2597" t="s">
        <v>62</v>
      </c>
      <c r="R2597">
        <v>8181</v>
      </c>
      <c r="S2597" t="s">
        <v>63</v>
      </c>
      <c r="T2597">
        <v>383827</v>
      </c>
      <c r="V2597">
        <v>841506</v>
      </c>
      <c r="X2597">
        <v>770115</v>
      </c>
      <c r="Z2597">
        <v>71391</v>
      </c>
    </row>
    <row r="2598" spans="2:26" hidden="1" x14ac:dyDescent="0.35">
      <c r="B2598" t="s">
        <v>90</v>
      </c>
      <c r="C2598" t="s">
        <v>91</v>
      </c>
      <c r="D2598" s="1">
        <v>44866</v>
      </c>
      <c r="E2598" t="s">
        <v>34</v>
      </c>
      <c r="F2598" t="s">
        <v>35</v>
      </c>
      <c r="G2598" t="s">
        <v>32</v>
      </c>
      <c r="H2598">
        <v>18501</v>
      </c>
      <c r="I2598" t="s">
        <v>92</v>
      </c>
      <c r="J2598">
        <v>0</v>
      </c>
      <c r="L2598">
        <v>18501</v>
      </c>
      <c r="M2598" t="s">
        <v>92</v>
      </c>
      <c r="N2598">
        <v>6692</v>
      </c>
      <c r="O2598" t="s">
        <v>61</v>
      </c>
      <c r="P2598">
        <v>944</v>
      </c>
      <c r="Q2598" t="s">
        <v>62</v>
      </c>
      <c r="R2598">
        <v>7636</v>
      </c>
      <c r="S2598" t="s">
        <v>63</v>
      </c>
      <c r="T2598">
        <v>383410</v>
      </c>
      <c r="V2598">
        <v>842629</v>
      </c>
      <c r="X2598">
        <v>771816</v>
      </c>
      <c r="Z2598">
        <v>70813</v>
      </c>
    </row>
    <row r="2599" spans="2:26" hidden="1" x14ac:dyDescent="0.35">
      <c r="B2599" t="s">
        <v>90</v>
      </c>
      <c r="C2599" t="s">
        <v>91</v>
      </c>
      <c r="D2599" s="1">
        <v>44866</v>
      </c>
      <c r="E2599" t="s">
        <v>34</v>
      </c>
      <c r="F2599" t="s">
        <v>33</v>
      </c>
      <c r="G2599" t="s">
        <v>34</v>
      </c>
      <c r="H2599">
        <v>18501</v>
      </c>
      <c r="I2599" t="s">
        <v>92</v>
      </c>
      <c r="J2599">
        <v>0</v>
      </c>
      <c r="L2599">
        <v>18501</v>
      </c>
      <c r="M2599" t="s">
        <v>92</v>
      </c>
      <c r="N2599">
        <v>6692</v>
      </c>
      <c r="O2599" t="s">
        <v>61</v>
      </c>
      <c r="P2599">
        <v>944</v>
      </c>
      <c r="Q2599" t="s">
        <v>62</v>
      </c>
      <c r="R2599">
        <v>7636</v>
      </c>
      <c r="S2599" t="s">
        <v>63</v>
      </c>
      <c r="T2599">
        <v>384435</v>
      </c>
      <c r="V2599">
        <v>845409</v>
      </c>
      <c r="X2599">
        <v>774518</v>
      </c>
      <c r="Z2599">
        <v>70891</v>
      </c>
    </row>
    <row r="2600" spans="2:26" hidden="1" x14ac:dyDescent="0.35">
      <c r="B2600" t="s">
        <v>90</v>
      </c>
      <c r="C2600" t="s">
        <v>91</v>
      </c>
      <c r="D2600" s="1">
        <v>44896</v>
      </c>
      <c r="E2600" t="s">
        <v>34</v>
      </c>
      <c r="F2600" t="s">
        <v>35</v>
      </c>
      <c r="G2600" t="s">
        <v>32</v>
      </c>
      <c r="H2600">
        <v>18246</v>
      </c>
      <c r="I2600" t="s">
        <v>92</v>
      </c>
      <c r="J2600">
        <v>0</v>
      </c>
      <c r="L2600">
        <v>18246</v>
      </c>
      <c r="M2600" t="s">
        <v>92</v>
      </c>
      <c r="N2600">
        <v>7773</v>
      </c>
      <c r="O2600" t="s">
        <v>61</v>
      </c>
      <c r="P2600">
        <v>959</v>
      </c>
      <c r="Q2600" t="s">
        <v>62</v>
      </c>
      <c r="R2600">
        <v>8732</v>
      </c>
      <c r="S2600" t="s">
        <v>63</v>
      </c>
      <c r="T2600">
        <v>383667</v>
      </c>
      <c r="V2600">
        <v>845136</v>
      </c>
      <c r="X2600">
        <v>774670</v>
      </c>
      <c r="Z2600">
        <v>70466</v>
      </c>
    </row>
    <row r="2601" spans="2:26" hidden="1" x14ac:dyDescent="0.35">
      <c r="B2601" t="s">
        <v>90</v>
      </c>
      <c r="C2601" t="s">
        <v>91</v>
      </c>
      <c r="D2601" s="1">
        <v>44896</v>
      </c>
      <c r="E2601" t="s">
        <v>34</v>
      </c>
      <c r="F2601" t="s">
        <v>33</v>
      </c>
      <c r="G2601" t="s">
        <v>34</v>
      </c>
      <c r="H2601">
        <v>18246</v>
      </c>
      <c r="I2601" t="s">
        <v>92</v>
      </c>
      <c r="J2601">
        <v>0</v>
      </c>
      <c r="L2601">
        <v>18246</v>
      </c>
      <c r="M2601" t="s">
        <v>92</v>
      </c>
      <c r="N2601">
        <v>7773</v>
      </c>
      <c r="O2601" t="s">
        <v>61</v>
      </c>
      <c r="P2601">
        <v>959</v>
      </c>
      <c r="Q2601" t="s">
        <v>62</v>
      </c>
      <c r="R2601">
        <v>8732</v>
      </c>
      <c r="S2601" t="s">
        <v>63</v>
      </c>
      <c r="T2601">
        <v>385893</v>
      </c>
      <c r="V2601">
        <v>850906</v>
      </c>
      <c r="X2601">
        <v>780248</v>
      </c>
      <c r="Z2601">
        <v>70658</v>
      </c>
    </row>
    <row r="2602" spans="2:26" hidden="1" x14ac:dyDescent="0.35">
      <c r="B2602" t="s">
        <v>90</v>
      </c>
      <c r="C2602" t="s">
        <v>91</v>
      </c>
      <c r="D2602" s="1">
        <v>44927</v>
      </c>
      <c r="E2602" t="s">
        <v>34</v>
      </c>
      <c r="F2602" t="s">
        <v>35</v>
      </c>
      <c r="G2602" t="s">
        <v>32</v>
      </c>
      <c r="H2602">
        <v>16265</v>
      </c>
      <c r="I2602" t="s">
        <v>92</v>
      </c>
      <c r="J2602">
        <v>0</v>
      </c>
      <c r="L2602">
        <v>16265</v>
      </c>
      <c r="M2602" t="s">
        <v>92</v>
      </c>
      <c r="N2602">
        <v>8779</v>
      </c>
      <c r="O2602" t="s">
        <v>61</v>
      </c>
      <c r="P2602">
        <v>1154</v>
      </c>
      <c r="Q2602" t="s">
        <v>62</v>
      </c>
      <c r="R2602">
        <v>9933</v>
      </c>
      <c r="S2602" t="s">
        <v>63</v>
      </c>
      <c r="T2602">
        <v>385555</v>
      </c>
      <c r="V2602">
        <v>851400</v>
      </c>
      <c r="X2602">
        <v>780926</v>
      </c>
      <c r="Z2602">
        <v>70474</v>
      </c>
    </row>
    <row r="2603" spans="2:26" hidden="1" x14ac:dyDescent="0.35">
      <c r="B2603" t="s">
        <v>90</v>
      </c>
      <c r="C2603" t="s">
        <v>91</v>
      </c>
      <c r="D2603" s="1">
        <v>44927</v>
      </c>
      <c r="E2603" t="s">
        <v>34</v>
      </c>
      <c r="F2603" t="s">
        <v>33</v>
      </c>
      <c r="G2603" t="s">
        <v>34</v>
      </c>
      <c r="H2603">
        <v>16265</v>
      </c>
      <c r="I2603" t="s">
        <v>92</v>
      </c>
      <c r="J2603">
        <v>0</v>
      </c>
      <c r="L2603">
        <v>16265</v>
      </c>
      <c r="M2603" t="s">
        <v>92</v>
      </c>
      <c r="N2603">
        <v>8779</v>
      </c>
      <c r="O2603" t="s">
        <v>61</v>
      </c>
      <c r="P2603">
        <v>1154</v>
      </c>
      <c r="Q2603" t="s">
        <v>62</v>
      </c>
      <c r="R2603">
        <v>9933</v>
      </c>
      <c r="S2603" t="s">
        <v>63</v>
      </c>
      <c r="T2603">
        <v>387306</v>
      </c>
      <c r="V2603">
        <v>855602</v>
      </c>
      <c r="X2603">
        <v>784989</v>
      </c>
      <c r="Z2603">
        <v>70613</v>
      </c>
    </row>
    <row r="2604" spans="2:26" hidden="1" x14ac:dyDescent="0.35">
      <c r="B2604" t="s">
        <v>90</v>
      </c>
      <c r="C2604" t="s">
        <v>91</v>
      </c>
      <c r="D2604" s="1">
        <v>44958</v>
      </c>
      <c r="E2604" t="s">
        <v>34</v>
      </c>
      <c r="F2604" t="s">
        <v>35</v>
      </c>
      <c r="G2604" t="s">
        <v>32</v>
      </c>
      <c r="H2604">
        <v>11571</v>
      </c>
      <c r="I2604" t="s">
        <v>92</v>
      </c>
      <c r="J2604">
        <v>0</v>
      </c>
      <c r="L2604">
        <v>11571</v>
      </c>
      <c r="M2604" t="s">
        <v>92</v>
      </c>
      <c r="N2604">
        <v>7788</v>
      </c>
      <c r="O2604" t="s">
        <v>61</v>
      </c>
      <c r="P2604">
        <v>1100</v>
      </c>
      <c r="Q2604" t="s">
        <v>62</v>
      </c>
      <c r="R2604">
        <v>8888</v>
      </c>
      <c r="S2604" t="s">
        <v>63</v>
      </c>
      <c r="T2604">
        <v>387187</v>
      </c>
      <c r="V2604">
        <v>856561</v>
      </c>
      <c r="X2604">
        <v>786121</v>
      </c>
      <c r="Z2604">
        <v>70440</v>
      </c>
    </row>
    <row r="2605" spans="2:26" hidden="1" x14ac:dyDescent="0.35">
      <c r="B2605" t="s">
        <v>90</v>
      </c>
      <c r="C2605" t="s">
        <v>91</v>
      </c>
      <c r="D2605" s="1">
        <v>44958</v>
      </c>
      <c r="E2605" t="s">
        <v>34</v>
      </c>
      <c r="F2605" t="s">
        <v>33</v>
      </c>
      <c r="G2605" t="s">
        <v>34</v>
      </c>
      <c r="H2605">
        <v>11571</v>
      </c>
      <c r="I2605" t="s">
        <v>92</v>
      </c>
      <c r="J2605">
        <v>0</v>
      </c>
      <c r="L2605">
        <v>11571</v>
      </c>
      <c r="M2605" t="s">
        <v>92</v>
      </c>
      <c r="N2605">
        <v>7788</v>
      </c>
      <c r="O2605" t="s">
        <v>61</v>
      </c>
      <c r="P2605">
        <v>1100</v>
      </c>
      <c r="Q2605" t="s">
        <v>62</v>
      </c>
      <c r="R2605">
        <v>8888</v>
      </c>
      <c r="S2605" t="s">
        <v>63</v>
      </c>
      <c r="T2605">
        <v>388601</v>
      </c>
      <c r="V2605">
        <v>859437</v>
      </c>
      <c r="X2605">
        <v>788954</v>
      </c>
      <c r="Z2605">
        <v>70483</v>
      </c>
    </row>
    <row r="2606" spans="2:26" hidden="1" x14ac:dyDescent="0.35">
      <c r="B2606" t="s">
        <v>90</v>
      </c>
      <c r="C2606" t="s">
        <v>91</v>
      </c>
      <c r="D2606" s="1">
        <v>44986</v>
      </c>
      <c r="E2606" t="s">
        <v>34</v>
      </c>
      <c r="F2606" t="s">
        <v>35</v>
      </c>
      <c r="G2606" t="s">
        <v>32</v>
      </c>
      <c r="H2606">
        <v>13050</v>
      </c>
      <c r="I2606" t="s">
        <v>92</v>
      </c>
      <c r="J2606">
        <v>0</v>
      </c>
      <c r="L2606">
        <v>13050</v>
      </c>
      <c r="M2606" t="s">
        <v>92</v>
      </c>
      <c r="N2606">
        <v>7023</v>
      </c>
      <c r="O2606" t="s">
        <v>61</v>
      </c>
      <c r="P2606">
        <v>987</v>
      </c>
      <c r="Q2606" t="s">
        <v>62</v>
      </c>
      <c r="R2606">
        <v>8010</v>
      </c>
      <c r="S2606" t="s">
        <v>63</v>
      </c>
      <c r="T2606">
        <v>388187</v>
      </c>
      <c r="V2606">
        <v>860027</v>
      </c>
      <c r="X2606">
        <v>790181</v>
      </c>
      <c r="Z2606">
        <v>69846</v>
      </c>
    </row>
    <row r="2607" spans="2:26" hidden="1" x14ac:dyDescent="0.35">
      <c r="B2607" t="s">
        <v>90</v>
      </c>
      <c r="C2607" t="s">
        <v>91</v>
      </c>
      <c r="D2607" s="1">
        <v>44986</v>
      </c>
      <c r="E2607" t="s">
        <v>34</v>
      </c>
      <c r="F2607" t="s">
        <v>33</v>
      </c>
      <c r="G2607" t="s">
        <v>34</v>
      </c>
      <c r="H2607">
        <v>13050</v>
      </c>
      <c r="I2607" t="s">
        <v>92</v>
      </c>
      <c r="J2607">
        <v>0</v>
      </c>
      <c r="L2607">
        <v>13050</v>
      </c>
      <c r="M2607" t="s">
        <v>92</v>
      </c>
      <c r="N2607">
        <v>7023</v>
      </c>
      <c r="O2607" t="s">
        <v>61</v>
      </c>
      <c r="P2607">
        <v>987</v>
      </c>
      <c r="Q2607" t="s">
        <v>62</v>
      </c>
      <c r="R2607">
        <v>8010</v>
      </c>
      <c r="S2607" t="s">
        <v>63</v>
      </c>
      <c r="T2607">
        <v>389427</v>
      </c>
      <c r="V2607">
        <v>862577</v>
      </c>
      <c r="X2607">
        <v>792716</v>
      </c>
      <c r="Z2607">
        <v>69861</v>
      </c>
    </row>
    <row r="2608" spans="2:26" hidden="1" x14ac:dyDescent="0.35">
      <c r="B2608" t="s">
        <v>90</v>
      </c>
      <c r="C2608" t="s">
        <v>91</v>
      </c>
      <c r="D2608" s="1">
        <v>45017</v>
      </c>
      <c r="E2608" t="s">
        <v>34</v>
      </c>
      <c r="F2608" t="s">
        <v>35</v>
      </c>
      <c r="G2608" t="s">
        <v>32</v>
      </c>
      <c r="H2608">
        <v>11407</v>
      </c>
      <c r="I2608" t="s">
        <v>92</v>
      </c>
      <c r="J2608">
        <v>0</v>
      </c>
      <c r="L2608">
        <v>11407</v>
      </c>
      <c r="M2608" t="s">
        <v>92</v>
      </c>
      <c r="N2608">
        <v>6912</v>
      </c>
      <c r="O2608" t="s">
        <v>61</v>
      </c>
      <c r="P2608">
        <v>861</v>
      </c>
      <c r="Q2608" t="s">
        <v>62</v>
      </c>
      <c r="R2608">
        <v>7773</v>
      </c>
      <c r="S2608" t="s">
        <v>63</v>
      </c>
      <c r="T2608">
        <v>389378</v>
      </c>
      <c r="V2608">
        <v>864198</v>
      </c>
      <c r="X2608">
        <v>794702</v>
      </c>
      <c r="Z2608">
        <v>69496</v>
      </c>
    </row>
    <row r="2609" spans="2:26" hidden="1" x14ac:dyDescent="0.35">
      <c r="B2609" t="s">
        <v>90</v>
      </c>
      <c r="C2609" t="s">
        <v>91</v>
      </c>
      <c r="D2609" s="1">
        <v>45017</v>
      </c>
      <c r="E2609" t="s">
        <v>34</v>
      </c>
      <c r="F2609" t="s">
        <v>33</v>
      </c>
      <c r="G2609" t="s">
        <v>34</v>
      </c>
      <c r="H2609">
        <v>11407</v>
      </c>
      <c r="I2609" t="s">
        <v>92</v>
      </c>
      <c r="J2609">
        <v>0</v>
      </c>
      <c r="L2609">
        <v>11407</v>
      </c>
      <c r="M2609" t="s">
        <v>92</v>
      </c>
      <c r="N2609">
        <v>6912</v>
      </c>
      <c r="O2609" t="s">
        <v>61</v>
      </c>
      <c r="P2609">
        <v>861</v>
      </c>
      <c r="Q2609" t="s">
        <v>62</v>
      </c>
      <c r="R2609">
        <v>7773</v>
      </c>
      <c r="S2609" t="s">
        <v>63</v>
      </c>
      <c r="T2609">
        <v>390525</v>
      </c>
      <c r="V2609">
        <v>866496</v>
      </c>
      <c r="X2609">
        <v>796978</v>
      </c>
      <c r="Z2609">
        <v>69518</v>
      </c>
    </row>
    <row r="2610" spans="2:26" hidden="1" x14ac:dyDescent="0.35">
      <c r="B2610" t="s">
        <v>90</v>
      </c>
      <c r="C2610" t="s">
        <v>91</v>
      </c>
      <c r="D2610" s="1">
        <v>45047</v>
      </c>
      <c r="E2610" t="s">
        <v>34</v>
      </c>
      <c r="F2610" t="s">
        <v>35</v>
      </c>
      <c r="G2610" t="s">
        <v>32</v>
      </c>
      <c r="H2610">
        <v>13848</v>
      </c>
      <c r="I2610" t="s">
        <v>92</v>
      </c>
      <c r="J2610">
        <v>0</v>
      </c>
      <c r="L2610">
        <v>13848</v>
      </c>
      <c r="M2610" t="s">
        <v>92</v>
      </c>
      <c r="N2610">
        <v>7464</v>
      </c>
      <c r="O2610" t="s">
        <v>61</v>
      </c>
      <c r="P2610">
        <v>992</v>
      </c>
      <c r="Q2610" t="s">
        <v>62</v>
      </c>
      <c r="R2610">
        <v>8456</v>
      </c>
      <c r="S2610" t="s">
        <v>63</v>
      </c>
      <c r="T2610">
        <v>388893</v>
      </c>
      <c r="V2610">
        <v>858044</v>
      </c>
      <c r="X2610">
        <v>786302</v>
      </c>
      <c r="Z2610">
        <v>71742</v>
      </c>
    </row>
    <row r="2611" spans="2:26" hidden="1" x14ac:dyDescent="0.35">
      <c r="B2611" t="s">
        <v>90</v>
      </c>
      <c r="C2611" t="s">
        <v>91</v>
      </c>
      <c r="D2611" s="1">
        <v>45047</v>
      </c>
      <c r="E2611" t="s">
        <v>34</v>
      </c>
      <c r="F2611" t="s">
        <v>33</v>
      </c>
      <c r="G2611" t="s">
        <v>34</v>
      </c>
      <c r="H2611">
        <v>13848</v>
      </c>
      <c r="I2611" t="s">
        <v>92</v>
      </c>
      <c r="J2611">
        <v>0</v>
      </c>
      <c r="L2611">
        <v>13848</v>
      </c>
      <c r="M2611" t="s">
        <v>92</v>
      </c>
      <c r="N2611">
        <v>7464</v>
      </c>
      <c r="O2611" t="s">
        <v>61</v>
      </c>
      <c r="P2611">
        <v>992</v>
      </c>
      <c r="Q2611" t="s">
        <v>62</v>
      </c>
      <c r="R2611">
        <v>8456</v>
      </c>
      <c r="S2611" t="s">
        <v>63</v>
      </c>
      <c r="T2611">
        <v>390261</v>
      </c>
      <c r="V2611">
        <v>860981</v>
      </c>
      <c r="X2611">
        <v>789167</v>
      </c>
      <c r="Z2611">
        <v>71814</v>
      </c>
    </row>
    <row r="2612" spans="2:26" hidden="1" x14ac:dyDescent="0.35">
      <c r="B2612" t="s">
        <v>90</v>
      </c>
      <c r="C2612" t="s">
        <v>91</v>
      </c>
      <c r="D2612" s="1">
        <v>45078</v>
      </c>
      <c r="E2612" t="s">
        <v>34</v>
      </c>
      <c r="F2612" t="s">
        <v>35</v>
      </c>
      <c r="G2612" t="s">
        <v>32</v>
      </c>
      <c r="H2612">
        <v>16674</v>
      </c>
      <c r="I2612" t="s">
        <v>92</v>
      </c>
      <c r="J2612">
        <v>0</v>
      </c>
      <c r="L2612">
        <v>16674</v>
      </c>
      <c r="M2612" t="s">
        <v>92</v>
      </c>
      <c r="N2612">
        <v>8723</v>
      </c>
      <c r="O2612" t="s">
        <v>61</v>
      </c>
      <c r="P2612">
        <v>1738</v>
      </c>
      <c r="Q2612" t="s">
        <v>62</v>
      </c>
      <c r="R2612">
        <v>10461</v>
      </c>
      <c r="S2612" t="s">
        <v>63</v>
      </c>
      <c r="T2612">
        <v>377852</v>
      </c>
      <c r="V2612">
        <v>825486</v>
      </c>
      <c r="X2612">
        <v>753033</v>
      </c>
      <c r="Z2612">
        <v>72453</v>
      </c>
    </row>
    <row r="2613" spans="2:26" hidden="1" x14ac:dyDescent="0.35">
      <c r="B2613" t="s">
        <v>90</v>
      </c>
      <c r="C2613" t="s">
        <v>91</v>
      </c>
      <c r="D2613" s="1">
        <v>45078</v>
      </c>
      <c r="E2613" t="s">
        <v>34</v>
      </c>
      <c r="F2613" t="s">
        <v>33</v>
      </c>
      <c r="G2613" t="s">
        <v>34</v>
      </c>
      <c r="H2613">
        <v>16674</v>
      </c>
      <c r="I2613" t="s">
        <v>92</v>
      </c>
      <c r="J2613">
        <v>0</v>
      </c>
      <c r="L2613">
        <v>16674</v>
      </c>
      <c r="M2613" t="s">
        <v>92</v>
      </c>
      <c r="N2613">
        <v>8723</v>
      </c>
      <c r="O2613" t="s">
        <v>61</v>
      </c>
      <c r="P2613">
        <v>1738</v>
      </c>
      <c r="Q2613" t="s">
        <v>62</v>
      </c>
      <c r="R2613">
        <v>10461</v>
      </c>
      <c r="S2613" t="s">
        <v>63</v>
      </c>
      <c r="T2613">
        <v>380601</v>
      </c>
      <c r="V2613">
        <v>830677</v>
      </c>
      <c r="X2613">
        <v>757677</v>
      </c>
      <c r="Z2613">
        <v>73000</v>
      </c>
    </row>
    <row r="2614" spans="2:26" hidden="1" x14ac:dyDescent="0.35">
      <c r="B2614" t="s">
        <v>90</v>
      </c>
      <c r="C2614" t="s">
        <v>91</v>
      </c>
      <c r="D2614" s="1">
        <v>45108</v>
      </c>
      <c r="E2614" t="s">
        <v>34</v>
      </c>
      <c r="F2614" t="s">
        <v>35</v>
      </c>
      <c r="G2614" t="s">
        <v>32</v>
      </c>
      <c r="H2614">
        <v>19413</v>
      </c>
      <c r="I2614" t="s">
        <v>92</v>
      </c>
      <c r="J2614">
        <v>0</v>
      </c>
      <c r="L2614">
        <v>19413</v>
      </c>
      <c r="M2614" t="s">
        <v>92</v>
      </c>
      <c r="N2614">
        <v>7935</v>
      </c>
      <c r="O2614" t="s">
        <v>61</v>
      </c>
      <c r="P2614">
        <v>1456</v>
      </c>
      <c r="Q2614" t="s">
        <v>62</v>
      </c>
      <c r="R2614">
        <v>9391</v>
      </c>
      <c r="S2614" t="s">
        <v>63</v>
      </c>
      <c r="T2614">
        <v>367451</v>
      </c>
      <c r="V2614">
        <v>793857</v>
      </c>
      <c r="X2614">
        <v>721672</v>
      </c>
      <c r="Z2614">
        <v>72185</v>
      </c>
    </row>
    <row r="2615" spans="2:26" hidden="1" x14ac:dyDescent="0.35">
      <c r="B2615" t="s">
        <v>90</v>
      </c>
      <c r="C2615" t="s">
        <v>91</v>
      </c>
      <c r="D2615" s="1">
        <v>45108</v>
      </c>
      <c r="E2615" t="s">
        <v>34</v>
      </c>
      <c r="F2615" t="s">
        <v>33</v>
      </c>
      <c r="G2615" t="s">
        <v>34</v>
      </c>
      <c r="H2615">
        <v>19413</v>
      </c>
      <c r="I2615" t="s">
        <v>92</v>
      </c>
      <c r="J2615">
        <v>0</v>
      </c>
      <c r="L2615">
        <v>19413</v>
      </c>
      <c r="M2615" t="s">
        <v>92</v>
      </c>
      <c r="N2615">
        <v>7935</v>
      </c>
      <c r="O2615" t="s">
        <v>61</v>
      </c>
      <c r="P2615">
        <v>1456</v>
      </c>
      <c r="Q2615" t="s">
        <v>62</v>
      </c>
      <c r="R2615">
        <v>9391</v>
      </c>
      <c r="S2615" t="s">
        <v>63</v>
      </c>
      <c r="T2615">
        <v>371877</v>
      </c>
      <c r="V2615">
        <v>802222</v>
      </c>
      <c r="X2615">
        <v>729077</v>
      </c>
      <c r="Z2615">
        <v>73145</v>
      </c>
    </row>
    <row r="2616" spans="2:26" hidden="1" x14ac:dyDescent="0.35">
      <c r="B2616" t="s">
        <v>90</v>
      </c>
      <c r="C2616" t="s">
        <v>91</v>
      </c>
      <c r="D2616" s="1">
        <v>45139</v>
      </c>
      <c r="E2616" t="s">
        <v>34</v>
      </c>
      <c r="F2616" t="s">
        <v>35</v>
      </c>
      <c r="G2616" t="s">
        <v>32</v>
      </c>
      <c r="H2616">
        <v>23218</v>
      </c>
      <c r="I2616" t="s">
        <v>92</v>
      </c>
      <c r="J2616">
        <v>0</v>
      </c>
      <c r="L2616">
        <v>23218</v>
      </c>
      <c r="M2616" t="s">
        <v>92</v>
      </c>
      <c r="N2616">
        <v>10026</v>
      </c>
      <c r="O2616" t="s">
        <v>61</v>
      </c>
      <c r="P2616">
        <v>1831</v>
      </c>
      <c r="Q2616" t="s">
        <v>62</v>
      </c>
      <c r="R2616">
        <v>11857</v>
      </c>
      <c r="S2616" t="s">
        <v>63</v>
      </c>
      <c r="T2616">
        <v>358100</v>
      </c>
      <c r="V2616">
        <v>763720</v>
      </c>
      <c r="X2616">
        <v>691457</v>
      </c>
      <c r="Z2616">
        <v>72263</v>
      </c>
    </row>
    <row r="2617" spans="2:26" hidden="1" x14ac:dyDescent="0.35">
      <c r="B2617" t="s">
        <v>90</v>
      </c>
      <c r="C2617" t="s">
        <v>91</v>
      </c>
      <c r="D2617" s="1">
        <v>45139</v>
      </c>
      <c r="E2617" t="s">
        <v>34</v>
      </c>
      <c r="F2617" t="s">
        <v>33</v>
      </c>
      <c r="G2617" t="s">
        <v>34</v>
      </c>
      <c r="H2617">
        <v>23218</v>
      </c>
      <c r="I2617" t="s">
        <v>92</v>
      </c>
      <c r="J2617">
        <v>0</v>
      </c>
      <c r="L2617">
        <v>23218</v>
      </c>
      <c r="M2617" t="s">
        <v>92</v>
      </c>
      <c r="N2617">
        <v>10026</v>
      </c>
      <c r="O2617" t="s">
        <v>61</v>
      </c>
      <c r="P2617">
        <v>1831</v>
      </c>
      <c r="Q2617" t="s">
        <v>62</v>
      </c>
      <c r="R2617">
        <v>11857</v>
      </c>
      <c r="S2617" t="s">
        <v>63</v>
      </c>
      <c r="T2617">
        <v>363903</v>
      </c>
      <c r="V2617">
        <v>774745</v>
      </c>
      <c r="X2617">
        <v>701049</v>
      </c>
      <c r="Z2617">
        <v>73696</v>
      </c>
    </row>
    <row r="2618" spans="2:26" hidden="1" x14ac:dyDescent="0.35">
      <c r="B2618" t="s">
        <v>90</v>
      </c>
      <c r="C2618" t="s">
        <v>91</v>
      </c>
      <c r="D2618" s="1">
        <v>45170</v>
      </c>
      <c r="E2618" t="s">
        <v>34</v>
      </c>
      <c r="F2618" t="s">
        <v>35</v>
      </c>
      <c r="G2618" t="s">
        <v>32</v>
      </c>
      <c r="H2618">
        <v>21496</v>
      </c>
      <c r="I2618" t="s">
        <v>92</v>
      </c>
      <c r="J2618">
        <v>0</v>
      </c>
      <c r="L2618">
        <v>21496</v>
      </c>
      <c r="M2618" t="s">
        <v>92</v>
      </c>
      <c r="N2618">
        <v>9430</v>
      </c>
      <c r="O2618" t="s">
        <v>61</v>
      </c>
      <c r="P2618">
        <v>1973</v>
      </c>
      <c r="Q2618" t="s">
        <v>62</v>
      </c>
      <c r="R2618">
        <v>11403</v>
      </c>
      <c r="S2618" t="s">
        <v>63</v>
      </c>
      <c r="T2618">
        <v>349539</v>
      </c>
      <c r="V2618">
        <v>738630</v>
      </c>
      <c r="X2618">
        <v>665514</v>
      </c>
      <c r="Z2618">
        <v>73116</v>
      </c>
    </row>
    <row r="2619" spans="2:26" hidden="1" x14ac:dyDescent="0.35">
      <c r="B2619" t="s">
        <v>90</v>
      </c>
      <c r="C2619" t="s">
        <v>91</v>
      </c>
      <c r="D2619" s="1">
        <v>45170</v>
      </c>
      <c r="E2619" t="s">
        <v>34</v>
      </c>
      <c r="F2619" t="s">
        <v>33</v>
      </c>
      <c r="G2619" t="s">
        <v>34</v>
      </c>
      <c r="H2619">
        <v>21496</v>
      </c>
      <c r="I2619" t="s">
        <v>92</v>
      </c>
      <c r="J2619">
        <v>0</v>
      </c>
      <c r="L2619">
        <v>21496</v>
      </c>
      <c r="M2619" t="s">
        <v>92</v>
      </c>
      <c r="N2619">
        <v>9430</v>
      </c>
      <c r="O2619" t="s">
        <v>61</v>
      </c>
      <c r="P2619">
        <v>1973</v>
      </c>
      <c r="Q2619" t="s">
        <v>62</v>
      </c>
      <c r="R2619">
        <v>11403</v>
      </c>
      <c r="S2619" t="s">
        <v>63</v>
      </c>
      <c r="T2619">
        <v>356609</v>
      </c>
      <c r="V2619">
        <v>751823</v>
      </c>
      <c r="X2619">
        <v>676932</v>
      </c>
      <c r="Z2619">
        <v>74891</v>
      </c>
    </row>
    <row r="2620" spans="2:26" hidden="1" x14ac:dyDescent="0.35">
      <c r="B2620" t="s">
        <v>90</v>
      </c>
      <c r="C2620" t="s">
        <v>91</v>
      </c>
      <c r="D2620" s="1">
        <v>45200</v>
      </c>
      <c r="E2620" t="s">
        <v>34</v>
      </c>
      <c r="F2620" t="s">
        <v>35</v>
      </c>
      <c r="G2620" t="s">
        <v>32</v>
      </c>
      <c r="H2620">
        <v>23743</v>
      </c>
      <c r="I2620" t="s">
        <v>92</v>
      </c>
      <c r="J2620">
        <v>0</v>
      </c>
      <c r="L2620">
        <v>23743</v>
      </c>
      <c r="M2620" t="s">
        <v>92</v>
      </c>
      <c r="N2620">
        <v>10783</v>
      </c>
      <c r="O2620" t="s">
        <v>61</v>
      </c>
      <c r="P2620">
        <v>2094</v>
      </c>
      <c r="Q2620" t="s">
        <v>62</v>
      </c>
      <c r="R2620">
        <v>12877</v>
      </c>
      <c r="S2620" t="s">
        <v>63</v>
      </c>
      <c r="T2620">
        <v>347308</v>
      </c>
      <c r="V2620">
        <v>727959</v>
      </c>
      <c r="X2620">
        <v>652330</v>
      </c>
      <c r="Z2620">
        <v>75629</v>
      </c>
    </row>
    <row r="2621" spans="2:26" hidden="1" x14ac:dyDescent="0.35">
      <c r="B2621" t="s">
        <v>90</v>
      </c>
      <c r="C2621" t="s">
        <v>91</v>
      </c>
      <c r="D2621" s="1">
        <v>45200</v>
      </c>
      <c r="E2621" t="s">
        <v>34</v>
      </c>
      <c r="F2621" t="s">
        <v>33</v>
      </c>
      <c r="G2621" t="s">
        <v>34</v>
      </c>
      <c r="H2621">
        <v>23743</v>
      </c>
      <c r="I2621" t="s">
        <v>92</v>
      </c>
      <c r="J2621">
        <v>0</v>
      </c>
      <c r="L2621">
        <v>23743</v>
      </c>
      <c r="M2621" t="s">
        <v>92</v>
      </c>
      <c r="N2621">
        <v>10783</v>
      </c>
      <c r="O2621" t="s">
        <v>61</v>
      </c>
      <c r="P2621">
        <v>2094</v>
      </c>
      <c r="Q2621" t="s">
        <v>62</v>
      </c>
      <c r="R2621">
        <v>12877</v>
      </c>
      <c r="S2621" t="s">
        <v>63</v>
      </c>
      <c r="T2621">
        <v>351487</v>
      </c>
      <c r="V2621">
        <v>735976</v>
      </c>
      <c r="X2621">
        <v>659448</v>
      </c>
      <c r="Z2621">
        <v>76528</v>
      </c>
    </row>
    <row r="2622" spans="2:26" hidden="1" x14ac:dyDescent="0.35">
      <c r="B2622" t="s">
        <v>90</v>
      </c>
      <c r="C2622" t="s">
        <v>91</v>
      </c>
      <c r="D2622" s="1">
        <v>45231</v>
      </c>
      <c r="E2622" t="s">
        <v>34</v>
      </c>
      <c r="F2622" t="s">
        <v>35</v>
      </c>
      <c r="G2622" t="s">
        <v>32</v>
      </c>
      <c r="H2622">
        <v>27806</v>
      </c>
      <c r="I2622" t="s">
        <v>92</v>
      </c>
      <c r="J2622">
        <v>0</v>
      </c>
      <c r="L2622">
        <v>27806</v>
      </c>
      <c r="M2622" t="s">
        <v>92</v>
      </c>
      <c r="N2622">
        <v>10945</v>
      </c>
      <c r="O2622" t="s">
        <v>61</v>
      </c>
      <c r="P2622">
        <v>1994</v>
      </c>
      <c r="Q2622" t="s">
        <v>62</v>
      </c>
      <c r="R2622">
        <v>12939</v>
      </c>
      <c r="S2622" t="s">
        <v>63</v>
      </c>
      <c r="T2622">
        <v>340699</v>
      </c>
      <c r="V2622">
        <v>708970</v>
      </c>
      <c r="X2622">
        <v>632069</v>
      </c>
      <c r="Z2622">
        <v>76901</v>
      </c>
    </row>
    <row r="2623" spans="2:26" hidden="1" x14ac:dyDescent="0.35">
      <c r="B2623" t="s">
        <v>90</v>
      </c>
      <c r="C2623" t="s">
        <v>91</v>
      </c>
      <c r="D2623" s="1">
        <v>45231</v>
      </c>
      <c r="E2623" t="s">
        <v>34</v>
      </c>
      <c r="F2623" t="s">
        <v>33</v>
      </c>
      <c r="G2623" t="s">
        <v>34</v>
      </c>
      <c r="H2623">
        <v>27806</v>
      </c>
      <c r="I2623" t="s">
        <v>92</v>
      </c>
      <c r="J2623">
        <v>0</v>
      </c>
      <c r="L2623">
        <v>27806</v>
      </c>
      <c r="M2623" t="s">
        <v>92</v>
      </c>
      <c r="N2623">
        <v>10945</v>
      </c>
      <c r="O2623" t="s">
        <v>61</v>
      </c>
      <c r="P2623">
        <v>1994</v>
      </c>
      <c r="Q2623" t="s">
        <v>62</v>
      </c>
      <c r="R2623">
        <v>12939</v>
      </c>
      <c r="S2623" t="s">
        <v>63</v>
      </c>
      <c r="T2623">
        <v>346290</v>
      </c>
      <c r="V2623">
        <v>720790</v>
      </c>
      <c r="X2623">
        <v>642555</v>
      </c>
      <c r="Z2623">
        <v>78235</v>
      </c>
    </row>
    <row r="2624" spans="2:26" hidden="1" x14ac:dyDescent="0.35">
      <c r="B2624" t="s">
        <v>90</v>
      </c>
      <c r="C2624" t="s">
        <v>91</v>
      </c>
      <c r="D2624" s="1">
        <v>45261</v>
      </c>
      <c r="E2624" t="s">
        <v>34</v>
      </c>
      <c r="F2624" t="s">
        <v>35</v>
      </c>
      <c r="G2624" t="s">
        <v>32</v>
      </c>
      <c r="H2624">
        <v>27968</v>
      </c>
      <c r="I2624" t="s">
        <v>92</v>
      </c>
      <c r="J2624">
        <v>0</v>
      </c>
      <c r="L2624">
        <v>27968</v>
      </c>
      <c r="M2624" t="s">
        <v>92</v>
      </c>
      <c r="N2624">
        <v>11610</v>
      </c>
      <c r="O2624" t="s">
        <v>61</v>
      </c>
      <c r="P2624">
        <v>1917</v>
      </c>
      <c r="Q2624" t="s">
        <v>62</v>
      </c>
      <c r="R2624">
        <v>13527</v>
      </c>
      <c r="S2624" t="s">
        <v>63</v>
      </c>
      <c r="T2624">
        <v>337469</v>
      </c>
      <c r="V2624">
        <v>697036</v>
      </c>
      <c r="X2624">
        <v>617654</v>
      </c>
      <c r="Z2624">
        <v>79382</v>
      </c>
    </row>
    <row r="2625" spans="2:26" hidden="1" x14ac:dyDescent="0.35">
      <c r="B2625" t="s">
        <v>90</v>
      </c>
      <c r="C2625" t="s">
        <v>91</v>
      </c>
      <c r="D2625" s="1">
        <v>45261</v>
      </c>
      <c r="E2625" t="s">
        <v>34</v>
      </c>
      <c r="F2625" t="s">
        <v>33</v>
      </c>
      <c r="G2625" t="s">
        <v>34</v>
      </c>
      <c r="H2625">
        <v>27968</v>
      </c>
      <c r="I2625" t="s">
        <v>92</v>
      </c>
      <c r="J2625">
        <v>0</v>
      </c>
      <c r="L2625">
        <v>27968</v>
      </c>
      <c r="M2625" t="s">
        <v>92</v>
      </c>
      <c r="N2625">
        <v>11610</v>
      </c>
      <c r="O2625" t="s">
        <v>61</v>
      </c>
      <c r="P2625">
        <v>1917</v>
      </c>
      <c r="Q2625" t="s">
        <v>62</v>
      </c>
      <c r="R2625">
        <v>13527</v>
      </c>
      <c r="S2625" t="s">
        <v>63</v>
      </c>
      <c r="T2625">
        <v>343650</v>
      </c>
      <c r="V2625">
        <v>710281</v>
      </c>
      <c r="X2625">
        <v>629270</v>
      </c>
      <c r="Z2625">
        <v>81011</v>
      </c>
    </row>
    <row r="2626" spans="2:26" hidden="1" x14ac:dyDescent="0.35">
      <c r="B2626" t="s">
        <v>90</v>
      </c>
      <c r="C2626" t="s">
        <v>91</v>
      </c>
      <c r="D2626" s="1">
        <v>45292</v>
      </c>
      <c r="E2626" t="s">
        <v>34</v>
      </c>
      <c r="F2626" t="s">
        <v>35</v>
      </c>
      <c r="G2626" t="s">
        <v>32</v>
      </c>
      <c r="H2626">
        <v>25520</v>
      </c>
      <c r="I2626" t="s">
        <v>92</v>
      </c>
      <c r="J2626">
        <v>0</v>
      </c>
      <c r="L2626">
        <v>25520</v>
      </c>
      <c r="M2626" t="s">
        <v>92</v>
      </c>
      <c r="N2626">
        <v>11602</v>
      </c>
      <c r="O2626" t="s">
        <v>61</v>
      </c>
      <c r="P2626">
        <v>1908</v>
      </c>
      <c r="Q2626" t="s">
        <v>62</v>
      </c>
      <c r="R2626">
        <v>13510</v>
      </c>
      <c r="S2626" t="s">
        <v>63</v>
      </c>
      <c r="T2626">
        <v>340383</v>
      </c>
      <c r="V2626">
        <v>699334</v>
      </c>
      <c r="X2626">
        <v>618205</v>
      </c>
      <c r="Z2626">
        <v>81129</v>
      </c>
    </row>
    <row r="2627" spans="2:26" hidden="1" x14ac:dyDescent="0.35">
      <c r="B2627" t="s">
        <v>90</v>
      </c>
      <c r="C2627" t="s">
        <v>91</v>
      </c>
      <c r="D2627" s="1">
        <v>45292</v>
      </c>
      <c r="E2627" t="s">
        <v>34</v>
      </c>
      <c r="F2627" t="s">
        <v>33</v>
      </c>
      <c r="G2627" t="s">
        <v>34</v>
      </c>
      <c r="H2627">
        <v>25520</v>
      </c>
      <c r="I2627" t="s">
        <v>92</v>
      </c>
      <c r="J2627">
        <v>0</v>
      </c>
      <c r="L2627">
        <v>25520</v>
      </c>
      <c r="M2627" t="s">
        <v>92</v>
      </c>
      <c r="N2627">
        <v>11602</v>
      </c>
      <c r="O2627" t="s">
        <v>61</v>
      </c>
      <c r="P2627">
        <v>1908</v>
      </c>
      <c r="Q2627" t="s">
        <v>62</v>
      </c>
      <c r="R2627">
        <v>13510</v>
      </c>
      <c r="S2627" t="s">
        <v>63</v>
      </c>
      <c r="T2627">
        <v>344704</v>
      </c>
      <c r="V2627">
        <v>709029</v>
      </c>
      <c r="X2627">
        <v>626986</v>
      </c>
      <c r="Z2627">
        <v>82043</v>
      </c>
    </row>
    <row r="2628" spans="2:26" hidden="1" x14ac:dyDescent="0.35">
      <c r="B2628" t="s">
        <v>90</v>
      </c>
      <c r="C2628" t="s">
        <v>91</v>
      </c>
      <c r="D2628" s="1">
        <v>45323</v>
      </c>
      <c r="E2628" t="s">
        <v>34</v>
      </c>
      <c r="F2628" t="s">
        <v>35</v>
      </c>
      <c r="G2628" t="s">
        <v>32</v>
      </c>
      <c r="H2628">
        <v>20035</v>
      </c>
      <c r="I2628" t="s">
        <v>92</v>
      </c>
      <c r="J2628">
        <v>0</v>
      </c>
      <c r="L2628">
        <v>20035</v>
      </c>
      <c r="M2628" t="s">
        <v>92</v>
      </c>
      <c r="N2628">
        <v>13893</v>
      </c>
      <c r="O2628" t="s">
        <v>61</v>
      </c>
      <c r="P2628">
        <v>2087</v>
      </c>
      <c r="Q2628" t="s">
        <v>62</v>
      </c>
      <c r="R2628">
        <v>15980</v>
      </c>
      <c r="S2628" t="s">
        <v>63</v>
      </c>
      <c r="T2628">
        <v>342082</v>
      </c>
      <c r="V2628">
        <v>699225</v>
      </c>
      <c r="X2628">
        <v>616984</v>
      </c>
      <c r="Z2628">
        <v>82241</v>
      </c>
    </row>
    <row r="2629" spans="2:26" hidden="1" x14ac:dyDescent="0.35">
      <c r="B2629" t="s">
        <v>90</v>
      </c>
      <c r="C2629" t="s">
        <v>91</v>
      </c>
      <c r="D2629" s="1">
        <v>45323</v>
      </c>
      <c r="E2629" t="s">
        <v>34</v>
      </c>
      <c r="F2629" t="s">
        <v>33</v>
      </c>
      <c r="G2629" t="s">
        <v>34</v>
      </c>
      <c r="H2629">
        <v>20035</v>
      </c>
      <c r="I2629" t="s">
        <v>92</v>
      </c>
      <c r="J2629">
        <v>0</v>
      </c>
      <c r="L2629">
        <v>20035</v>
      </c>
      <c r="M2629" t="s">
        <v>92</v>
      </c>
      <c r="N2629">
        <v>13893</v>
      </c>
      <c r="O2629" t="s">
        <v>61</v>
      </c>
      <c r="P2629">
        <v>2087</v>
      </c>
      <c r="Q2629" t="s">
        <v>62</v>
      </c>
      <c r="R2629">
        <v>15980</v>
      </c>
      <c r="S2629" t="s">
        <v>63</v>
      </c>
      <c r="T2629">
        <v>346554</v>
      </c>
      <c r="V2629">
        <v>708931</v>
      </c>
      <c r="X2629">
        <v>625741</v>
      </c>
      <c r="Z2629">
        <v>83190</v>
      </c>
    </row>
    <row r="2630" spans="2:26" hidden="1" x14ac:dyDescent="0.35">
      <c r="B2630" t="s">
        <v>90</v>
      </c>
      <c r="C2630" t="s">
        <v>91</v>
      </c>
      <c r="D2630" s="1">
        <v>45352</v>
      </c>
      <c r="E2630" t="s">
        <v>34</v>
      </c>
      <c r="F2630" t="s">
        <v>35</v>
      </c>
      <c r="G2630" t="s">
        <v>32</v>
      </c>
      <c r="H2630">
        <v>19957</v>
      </c>
      <c r="I2630" t="s">
        <v>92</v>
      </c>
      <c r="J2630">
        <v>0</v>
      </c>
      <c r="L2630">
        <v>19957</v>
      </c>
      <c r="M2630" t="s">
        <v>92</v>
      </c>
      <c r="N2630">
        <v>12916</v>
      </c>
      <c r="O2630" t="s">
        <v>61</v>
      </c>
      <c r="P2630">
        <v>1745</v>
      </c>
      <c r="Q2630" t="s">
        <v>62</v>
      </c>
      <c r="R2630">
        <v>14661</v>
      </c>
      <c r="S2630" t="s">
        <v>63</v>
      </c>
      <c r="T2630">
        <v>344193</v>
      </c>
      <c r="V2630">
        <v>699942</v>
      </c>
      <c r="X2630">
        <v>615592</v>
      </c>
      <c r="Z2630">
        <v>84350</v>
      </c>
    </row>
    <row r="2631" spans="2:26" hidden="1" x14ac:dyDescent="0.35">
      <c r="B2631" t="s">
        <v>93</v>
      </c>
      <c r="C2631" t="s">
        <v>94</v>
      </c>
      <c r="D2631" s="1">
        <v>41518</v>
      </c>
      <c r="E2631" t="s">
        <v>32</v>
      </c>
      <c r="F2631" t="s">
        <v>33</v>
      </c>
      <c r="G2631" t="s">
        <v>34</v>
      </c>
      <c r="V2631">
        <v>378160</v>
      </c>
    </row>
    <row r="2632" spans="2:26" hidden="1" x14ac:dyDescent="0.35">
      <c r="B2632" t="s">
        <v>93</v>
      </c>
      <c r="C2632" t="s">
        <v>94</v>
      </c>
      <c r="D2632" s="1">
        <v>42887</v>
      </c>
      <c r="E2632" t="s">
        <v>32</v>
      </c>
      <c r="F2632" t="s">
        <v>35</v>
      </c>
      <c r="G2632" t="s">
        <v>32</v>
      </c>
      <c r="H2632">
        <v>0</v>
      </c>
      <c r="J2632">
        <v>0</v>
      </c>
      <c r="L2632">
        <v>0</v>
      </c>
      <c r="N2632">
        <v>0</v>
      </c>
      <c r="P2632">
        <v>0</v>
      </c>
      <c r="R2632">
        <v>0</v>
      </c>
      <c r="T2632">
        <v>268658</v>
      </c>
      <c r="V2632">
        <v>392222</v>
      </c>
      <c r="X2632">
        <v>355263</v>
      </c>
      <c r="Z2632">
        <v>36959</v>
      </c>
    </row>
    <row r="2633" spans="2:26" hidden="1" x14ac:dyDescent="0.35">
      <c r="B2633" t="s">
        <v>93</v>
      </c>
      <c r="C2633" t="s">
        <v>94</v>
      </c>
      <c r="D2633" s="1">
        <v>42887</v>
      </c>
      <c r="E2633" t="s">
        <v>32</v>
      </c>
      <c r="F2633" t="s">
        <v>33</v>
      </c>
      <c r="G2633" t="s">
        <v>34</v>
      </c>
      <c r="H2633">
        <v>0</v>
      </c>
      <c r="J2633">
        <v>0</v>
      </c>
      <c r="L2633">
        <v>0</v>
      </c>
      <c r="N2633">
        <v>0</v>
      </c>
      <c r="P2633">
        <v>0</v>
      </c>
      <c r="R2633">
        <v>0</v>
      </c>
      <c r="T2633">
        <v>268658</v>
      </c>
      <c r="V2633">
        <v>392222</v>
      </c>
      <c r="X2633">
        <v>355263</v>
      </c>
      <c r="Z2633">
        <v>36959</v>
      </c>
    </row>
    <row r="2634" spans="2:26" hidden="1" x14ac:dyDescent="0.35">
      <c r="B2634" t="s">
        <v>93</v>
      </c>
      <c r="C2634" t="s">
        <v>94</v>
      </c>
      <c r="D2634" s="1">
        <v>42917</v>
      </c>
      <c r="E2634" t="s">
        <v>32</v>
      </c>
      <c r="F2634" t="s">
        <v>35</v>
      </c>
      <c r="G2634" t="s">
        <v>32</v>
      </c>
      <c r="H2634">
        <v>0</v>
      </c>
      <c r="J2634">
        <v>0</v>
      </c>
      <c r="L2634">
        <v>0</v>
      </c>
      <c r="N2634">
        <v>0</v>
      </c>
      <c r="P2634">
        <v>0</v>
      </c>
      <c r="R2634">
        <v>0</v>
      </c>
      <c r="T2634">
        <v>274618</v>
      </c>
      <c r="V2634">
        <v>403231</v>
      </c>
      <c r="X2634">
        <v>365846</v>
      </c>
      <c r="Z2634">
        <v>37385</v>
      </c>
    </row>
    <row r="2635" spans="2:26" hidden="1" x14ac:dyDescent="0.35">
      <c r="B2635" t="s">
        <v>93</v>
      </c>
      <c r="C2635" t="s">
        <v>94</v>
      </c>
      <c r="D2635" s="1">
        <v>42917</v>
      </c>
      <c r="E2635" t="s">
        <v>32</v>
      </c>
      <c r="F2635" t="s">
        <v>33</v>
      </c>
      <c r="G2635" t="s">
        <v>34</v>
      </c>
      <c r="H2635">
        <v>0</v>
      </c>
      <c r="J2635">
        <v>0</v>
      </c>
      <c r="L2635">
        <v>0</v>
      </c>
      <c r="N2635">
        <v>0</v>
      </c>
      <c r="P2635">
        <v>0</v>
      </c>
      <c r="R2635">
        <v>0</v>
      </c>
      <c r="T2635">
        <v>274618</v>
      </c>
      <c r="V2635">
        <v>403231</v>
      </c>
      <c r="X2635">
        <v>365846</v>
      </c>
      <c r="Z2635">
        <v>37385</v>
      </c>
    </row>
    <row r="2636" spans="2:26" hidden="1" x14ac:dyDescent="0.35">
      <c r="B2636" t="s">
        <v>93</v>
      </c>
      <c r="C2636" t="s">
        <v>94</v>
      </c>
      <c r="D2636" s="1">
        <v>42948</v>
      </c>
      <c r="E2636" t="s">
        <v>32</v>
      </c>
      <c r="F2636" t="s">
        <v>35</v>
      </c>
      <c r="G2636" t="s">
        <v>32</v>
      </c>
      <c r="H2636">
        <v>0</v>
      </c>
      <c r="J2636">
        <v>0</v>
      </c>
      <c r="L2636">
        <v>0</v>
      </c>
      <c r="N2636">
        <v>0</v>
      </c>
      <c r="P2636">
        <v>0</v>
      </c>
      <c r="R2636">
        <v>0</v>
      </c>
      <c r="T2636">
        <v>270418</v>
      </c>
      <c r="V2636">
        <v>394141</v>
      </c>
      <c r="X2636">
        <v>344662</v>
      </c>
      <c r="Z2636">
        <v>49479</v>
      </c>
    </row>
    <row r="2637" spans="2:26" hidden="1" x14ac:dyDescent="0.35">
      <c r="B2637" t="s">
        <v>93</v>
      </c>
      <c r="C2637" t="s">
        <v>94</v>
      </c>
      <c r="D2637" s="1">
        <v>42948</v>
      </c>
      <c r="E2637" t="s">
        <v>32</v>
      </c>
      <c r="F2637" t="s">
        <v>33</v>
      </c>
      <c r="G2637" t="s">
        <v>34</v>
      </c>
      <c r="H2637">
        <v>0</v>
      </c>
      <c r="J2637">
        <v>0</v>
      </c>
      <c r="L2637">
        <v>0</v>
      </c>
      <c r="N2637">
        <v>0</v>
      </c>
      <c r="P2637">
        <v>0</v>
      </c>
      <c r="R2637">
        <v>0</v>
      </c>
      <c r="T2637">
        <v>270418</v>
      </c>
      <c r="V2637">
        <v>394141</v>
      </c>
      <c r="X2637">
        <v>344662</v>
      </c>
      <c r="Z2637">
        <v>49479</v>
      </c>
    </row>
    <row r="2638" spans="2:26" hidden="1" x14ac:dyDescent="0.35">
      <c r="B2638" t="s">
        <v>93</v>
      </c>
      <c r="C2638" t="s">
        <v>94</v>
      </c>
      <c r="D2638" s="1">
        <v>42979</v>
      </c>
      <c r="E2638" t="s">
        <v>32</v>
      </c>
      <c r="F2638" t="s">
        <v>35</v>
      </c>
      <c r="G2638" t="s">
        <v>32</v>
      </c>
      <c r="H2638">
        <v>0</v>
      </c>
      <c r="J2638">
        <v>0</v>
      </c>
      <c r="L2638">
        <v>0</v>
      </c>
      <c r="N2638">
        <v>0</v>
      </c>
      <c r="P2638">
        <v>0</v>
      </c>
      <c r="R2638">
        <v>0</v>
      </c>
      <c r="T2638">
        <v>262193</v>
      </c>
      <c r="V2638">
        <v>381853</v>
      </c>
      <c r="X2638">
        <v>331697</v>
      </c>
      <c r="Z2638">
        <v>50156</v>
      </c>
    </row>
    <row r="2639" spans="2:26" hidden="1" x14ac:dyDescent="0.35">
      <c r="B2639" t="s">
        <v>93</v>
      </c>
      <c r="C2639" t="s">
        <v>94</v>
      </c>
      <c r="D2639" s="1">
        <v>42979</v>
      </c>
      <c r="E2639" t="s">
        <v>32</v>
      </c>
      <c r="F2639" t="s">
        <v>33</v>
      </c>
      <c r="G2639" t="s">
        <v>34</v>
      </c>
      <c r="H2639">
        <v>0</v>
      </c>
      <c r="J2639">
        <v>0</v>
      </c>
      <c r="L2639">
        <v>0</v>
      </c>
      <c r="N2639">
        <v>0</v>
      </c>
      <c r="P2639">
        <v>0</v>
      </c>
      <c r="R2639">
        <v>0</v>
      </c>
      <c r="T2639">
        <v>262193</v>
      </c>
      <c r="V2639">
        <v>381853</v>
      </c>
      <c r="X2639">
        <v>331697</v>
      </c>
      <c r="Z2639">
        <v>50156</v>
      </c>
    </row>
    <row r="2640" spans="2:26" hidden="1" x14ac:dyDescent="0.35">
      <c r="B2640" t="s">
        <v>93</v>
      </c>
      <c r="C2640" t="s">
        <v>94</v>
      </c>
      <c r="D2640" s="1">
        <v>43009</v>
      </c>
      <c r="E2640" t="s">
        <v>32</v>
      </c>
      <c r="F2640" t="s">
        <v>35</v>
      </c>
      <c r="G2640" t="s">
        <v>32</v>
      </c>
      <c r="H2640">
        <v>0</v>
      </c>
      <c r="J2640">
        <v>0</v>
      </c>
      <c r="L2640">
        <v>0</v>
      </c>
      <c r="N2640">
        <v>0</v>
      </c>
      <c r="P2640">
        <v>0</v>
      </c>
      <c r="R2640">
        <v>0</v>
      </c>
      <c r="T2640">
        <v>264525</v>
      </c>
      <c r="V2640">
        <v>385603</v>
      </c>
      <c r="X2640">
        <v>335764</v>
      </c>
      <c r="Z2640">
        <v>49839</v>
      </c>
    </row>
    <row r="2641" spans="2:26" hidden="1" x14ac:dyDescent="0.35">
      <c r="B2641" t="s">
        <v>93</v>
      </c>
      <c r="C2641" t="s">
        <v>94</v>
      </c>
      <c r="D2641" s="1">
        <v>43009</v>
      </c>
      <c r="E2641" t="s">
        <v>32</v>
      </c>
      <c r="F2641" t="s">
        <v>33</v>
      </c>
      <c r="G2641" t="s">
        <v>34</v>
      </c>
      <c r="H2641">
        <v>0</v>
      </c>
      <c r="J2641">
        <v>0</v>
      </c>
      <c r="L2641">
        <v>0</v>
      </c>
      <c r="N2641">
        <v>0</v>
      </c>
      <c r="P2641">
        <v>0</v>
      </c>
      <c r="R2641">
        <v>0</v>
      </c>
      <c r="T2641">
        <v>264525</v>
      </c>
      <c r="V2641">
        <v>385603</v>
      </c>
      <c r="X2641">
        <v>335764</v>
      </c>
      <c r="Z2641">
        <v>49839</v>
      </c>
    </row>
    <row r="2642" spans="2:26" hidden="1" x14ac:dyDescent="0.35">
      <c r="B2642" t="s">
        <v>93</v>
      </c>
      <c r="C2642" t="s">
        <v>94</v>
      </c>
      <c r="D2642" s="1">
        <v>43040</v>
      </c>
      <c r="E2642" t="s">
        <v>32</v>
      </c>
      <c r="F2642" t="s">
        <v>35</v>
      </c>
      <c r="G2642" t="s">
        <v>32</v>
      </c>
      <c r="H2642">
        <v>0</v>
      </c>
      <c r="J2642">
        <v>0</v>
      </c>
      <c r="L2642">
        <v>0</v>
      </c>
      <c r="N2642">
        <v>0</v>
      </c>
      <c r="P2642">
        <v>0</v>
      </c>
      <c r="R2642">
        <v>0</v>
      </c>
      <c r="T2642">
        <v>266742</v>
      </c>
      <c r="V2642">
        <v>387500</v>
      </c>
      <c r="X2642">
        <v>336972</v>
      </c>
      <c r="Z2642">
        <v>50528</v>
      </c>
    </row>
    <row r="2643" spans="2:26" hidden="1" x14ac:dyDescent="0.35">
      <c r="B2643" t="s">
        <v>93</v>
      </c>
      <c r="C2643" t="s">
        <v>94</v>
      </c>
      <c r="D2643" s="1">
        <v>43040</v>
      </c>
      <c r="E2643" t="s">
        <v>32</v>
      </c>
      <c r="F2643" t="s">
        <v>33</v>
      </c>
      <c r="G2643" t="s">
        <v>34</v>
      </c>
      <c r="H2643">
        <v>0</v>
      </c>
      <c r="J2643">
        <v>0</v>
      </c>
      <c r="L2643">
        <v>0</v>
      </c>
      <c r="N2643">
        <v>0</v>
      </c>
      <c r="P2643">
        <v>0</v>
      </c>
      <c r="R2643">
        <v>0</v>
      </c>
      <c r="T2643">
        <v>266742</v>
      </c>
      <c r="V2643">
        <v>387500</v>
      </c>
      <c r="X2643">
        <v>336972</v>
      </c>
      <c r="Z2643">
        <v>50528</v>
      </c>
    </row>
    <row r="2644" spans="2:26" hidden="1" x14ac:dyDescent="0.35">
      <c r="B2644" t="s">
        <v>93</v>
      </c>
      <c r="C2644" t="s">
        <v>94</v>
      </c>
      <c r="D2644" s="1">
        <v>43070</v>
      </c>
      <c r="E2644" t="s">
        <v>32</v>
      </c>
      <c r="F2644" t="s">
        <v>35</v>
      </c>
      <c r="G2644" t="s">
        <v>32</v>
      </c>
      <c r="H2644">
        <v>0</v>
      </c>
      <c r="J2644">
        <v>0</v>
      </c>
      <c r="L2644">
        <v>0</v>
      </c>
      <c r="N2644">
        <v>0</v>
      </c>
      <c r="P2644">
        <v>0</v>
      </c>
      <c r="R2644">
        <v>0</v>
      </c>
      <c r="T2644">
        <v>269068</v>
      </c>
      <c r="V2644">
        <v>389441</v>
      </c>
      <c r="X2644">
        <v>338264</v>
      </c>
      <c r="Z2644">
        <v>51177</v>
      </c>
    </row>
    <row r="2645" spans="2:26" hidden="1" x14ac:dyDescent="0.35">
      <c r="B2645" t="s">
        <v>93</v>
      </c>
      <c r="C2645" t="s">
        <v>94</v>
      </c>
      <c r="D2645" s="1">
        <v>43070</v>
      </c>
      <c r="E2645" t="s">
        <v>32</v>
      </c>
      <c r="F2645" t="s">
        <v>33</v>
      </c>
      <c r="G2645" t="s">
        <v>34</v>
      </c>
      <c r="H2645">
        <v>0</v>
      </c>
      <c r="J2645">
        <v>0</v>
      </c>
      <c r="L2645">
        <v>0</v>
      </c>
      <c r="N2645">
        <v>0</v>
      </c>
      <c r="P2645">
        <v>0</v>
      </c>
      <c r="R2645">
        <v>0</v>
      </c>
      <c r="T2645">
        <v>269068</v>
      </c>
      <c r="V2645">
        <v>389441</v>
      </c>
      <c r="X2645">
        <v>338264</v>
      </c>
      <c r="Z2645">
        <v>51177</v>
      </c>
    </row>
    <row r="2646" spans="2:26" hidden="1" x14ac:dyDescent="0.35">
      <c r="B2646" t="s">
        <v>93</v>
      </c>
      <c r="C2646" t="s">
        <v>94</v>
      </c>
      <c r="D2646" s="1">
        <v>43101</v>
      </c>
      <c r="E2646" t="s">
        <v>32</v>
      </c>
      <c r="F2646" t="s">
        <v>35</v>
      </c>
      <c r="G2646" t="s">
        <v>32</v>
      </c>
      <c r="H2646">
        <v>0</v>
      </c>
      <c r="J2646">
        <v>0</v>
      </c>
      <c r="L2646">
        <v>0</v>
      </c>
      <c r="N2646">
        <v>0</v>
      </c>
      <c r="P2646">
        <v>0</v>
      </c>
      <c r="R2646">
        <v>0</v>
      </c>
      <c r="T2646">
        <v>273532</v>
      </c>
      <c r="V2646">
        <v>395922</v>
      </c>
      <c r="X2646">
        <v>344294</v>
      </c>
      <c r="Z2646">
        <v>51628</v>
      </c>
    </row>
    <row r="2647" spans="2:26" hidden="1" x14ac:dyDescent="0.35">
      <c r="B2647" t="s">
        <v>93</v>
      </c>
      <c r="C2647" t="s">
        <v>94</v>
      </c>
      <c r="D2647" s="1">
        <v>43101</v>
      </c>
      <c r="E2647" t="s">
        <v>32</v>
      </c>
      <c r="F2647" t="s">
        <v>33</v>
      </c>
      <c r="G2647" t="s">
        <v>34</v>
      </c>
      <c r="H2647">
        <v>0</v>
      </c>
      <c r="J2647">
        <v>0</v>
      </c>
      <c r="L2647">
        <v>0</v>
      </c>
      <c r="N2647">
        <v>0</v>
      </c>
      <c r="P2647">
        <v>0</v>
      </c>
      <c r="R2647">
        <v>0</v>
      </c>
      <c r="T2647">
        <v>273532</v>
      </c>
      <c r="V2647">
        <v>395922</v>
      </c>
      <c r="X2647">
        <v>344294</v>
      </c>
      <c r="Z2647">
        <v>51628</v>
      </c>
    </row>
    <row r="2648" spans="2:26" hidden="1" x14ac:dyDescent="0.35">
      <c r="B2648" t="s">
        <v>93</v>
      </c>
      <c r="C2648" t="s">
        <v>94</v>
      </c>
      <c r="D2648" s="1">
        <v>43132</v>
      </c>
      <c r="E2648" t="s">
        <v>32</v>
      </c>
      <c r="F2648" t="s">
        <v>35</v>
      </c>
      <c r="G2648" t="s">
        <v>32</v>
      </c>
      <c r="H2648">
        <v>0</v>
      </c>
      <c r="J2648">
        <v>0</v>
      </c>
      <c r="L2648">
        <v>0</v>
      </c>
      <c r="N2648">
        <v>0</v>
      </c>
      <c r="P2648">
        <v>0</v>
      </c>
      <c r="R2648">
        <v>0</v>
      </c>
      <c r="T2648">
        <v>275926</v>
      </c>
      <c r="V2648">
        <v>396699</v>
      </c>
      <c r="X2648">
        <v>344353</v>
      </c>
      <c r="Z2648">
        <v>52346</v>
      </c>
    </row>
    <row r="2649" spans="2:26" hidden="1" x14ac:dyDescent="0.35">
      <c r="B2649" t="s">
        <v>93</v>
      </c>
      <c r="C2649" t="s">
        <v>94</v>
      </c>
      <c r="D2649" s="1">
        <v>43132</v>
      </c>
      <c r="E2649" t="s">
        <v>32</v>
      </c>
      <c r="F2649" t="s">
        <v>33</v>
      </c>
      <c r="G2649" t="s">
        <v>34</v>
      </c>
      <c r="H2649">
        <v>0</v>
      </c>
      <c r="J2649">
        <v>0</v>
      </c>
      <c r="L2649">
        <v>0</v>
      </c>
      <c r="N2649">
        <v>0</v>
      </c>
      <c r="P2649">
        <v>0</v>
      </c>
      <c r="R2649">
        <v>0</v>
      </c>
      <c r="T2649">
        <v>275926</v>
      </c>
      <c r="V2649">
        <v>396699</v>
      </c>
      <c r="X2649">
        <v>344353</v>
      </c>
      <c r="Z2649">
        <v>52346</v>
      </c>
    </row>
    <row r="2650" spans="2:26" hidden="1" x14ac:dyDescent="0.35">
      <c r="B2650" t="s">
        <v>93</v>
      </c>
      <c r="C2650" t="s">
        <v>94</v>
      </c>
      <c r="D2650" s="1">
        <v>43160</v>
      </c>
      <c r="E2650" t="s">
        <v>32</v>
      </c>
      <c r="F2650" t="s">
        <v>35</v>
      </c>
      <c r="G2650" t="s">
        <v>32</v>
      </c>
      <c r="H2650">
        <v>0</v>
      </c>
      <c r="J2650">
        <v>0</v>
      </c>
      <c r="L2650">
        <v>0</v>
      </c>
      <c r="N2650">
        <v>0</v>
      </c>
      <c r="P2650">
        <v>0</v>
      </c>
      <c r="R2650">
        <v>0</v>
      </c>
      <c r="T2650">
        <v>277377</v>
      </c>
      <c r="V2650">
        <v>396745</v>
      </c>
      <c r="X2650">
        <v>343546</v>
      </c>
      <c r="Z2650">
        <v>53199</v>
      </c>
    </row>
    <row r="2651" spans="2:26" hidden="1" x14ac:dyDescent="0.35">
      <c r="B2651" t="s">
        <v>93</v>
      </c>
      <c r="C2651" t="s">
        <v>94</v>
      </c>
      <c r="D2651" s="1">
        <v>43160</v>
      </c>
      <c r="E2651" t="s">
        <v>32</v>
      </c>
      <c r="F2651" t="s">
        <v>33</v>
      </c>
      <c r="G2651" t="s">
        <v>34</v>
      </c>
      <c r="H2651">
        <v>0</v>
      </c>
      <c r="J2651">
        <v>0</v>
      </c>
      <c r="L2651">
        <v>0</v>
      </c>
      <c r="N2651">
        <v>0</v>
      </c>
      <c r="P2651">
        <v>0</v>
      </c>
      <c r="R2651">
        <v>0</v>
      </c>
      <c r="T2651">
        <v>277377</v>
      </c>
      <c r="V2651">
        <v>396745</v>
      </c>
      <c r="X2651">
        <v>343546</v>
      </c>
      <c r="Z2651">
        <v>53199</v>
      </c>
    </row>
    <row r="2652" spans="2:26" hidden="1" x14ac:dyDescent="0.35">
      <c r="B2652" t="s">
        <v>93</v>
      </c>
      <c r="C2652" t="s">
        <v>94</v>
      </c>
      <c r="D2652" s="1">
        <v>43191</v>
      </c>
      <c r="E2652" t="s">
        <v>32</v>
      </c>
      <c r="F2652" t="s">
        <v>35</v>
      </c>
      <c r="G2652" t="s">
        <v>32</v>
      </c>
      <c r="H2652">
        <v>0</v>
      </c>
      <c r="J2652">
        <v>0</v>
      </c>
      <c r="L2652">
        <v>0</v>
      </c>
      <c r="N2652">
        <v>0</v>
      </c>
      <c r="P2652">
        <v>0</v>
      </c>
      <c r="R2652">
        <v>0</v>
      </c>
      <c r="T2652">
        <v>274870</v>
      </c>
      <c r="V2652">
        <v>393968</v>
      </c>
      <c r="X2652">
        <v>340932</v>
      </c>
      <c r="Z2652">
        <v>53036</v>
      </c>
    </row>
    <row r="2653" spans="2:26" hidden="1" x14ac:dyDescent="0.35">
      <c r="B2653" t="s">
        <v>93</v>
      </c>
      <c r="C2653" t="s">
        <v>94</v>
      </c>
      <c r="D2653" s="1">
        <v>43191</v>
      </c>
      <c r="E2653" t="s">
        <v>32</v>
      </c>
      <c r="F2653" t="s">
        <v>33</v>
      </c>
      <c r="G2653" t="s">
        <v>34</v>
      </c>
      <c r="H2653">
        <v>0</v>
      </c>
      <c r="J2653">
        <v>0</v>
      </c>
      <c r="L2653">
        <v>0</v>
      </c>
      <c r="N2653">
        <v>0</v>
      </c>
      <c r="P2653">
        <v>0</v>
      </c>
      <c r="R2653">
        <v>0</v>
      </c>
      <c r="T2653">
        <v>274870</v>
      </c>
      <c r="V2653">
        <v>393968</v>
      </c>
      <c r="X2653">
        <v>340932</v>
      </c>
      <c r="Z2653">
        <v>53036</v>
      </c>
    </row>
    <row r="2654" spans="2:26" hidden="1" x14ac:dyDescent="0.35">
      <c r="B2654" t="s">
        <v>93</v>
      </c>
      <c r="C2654" t="s">
        <v>94</v>
      </c>
      <c r="D2654" s="1">
        <v>43221</v>
      </c>
      <c r="E2654" t="s">
        <v>32</v>
      </c>
      <c r="F2654" t="s">
        <v>35</v>
      </c>
      <c r="G2654" t="s">
        <v>32</v>
      </c>
      <c r="H2654">
        <v>0</v>
      </c>
      <c r="J2654">
        <v>0</v>
      </c>
      <c r="L2654">
        <v>0</v>
      </c>
      <c r="N2654">
        <v>0</v>
      </c>
      <c r="P2654">
        <v>0</v>
      </c>
      <c r="R2654">
        <v>0</v>
      </c>
      <c r="T2654">
        <v>272094</v>
      </c>
      <c r="V2654">
        <v>391161</v>
      </c>
      <c r="X2654">
        <v>338408</v>
      </c>
      <c r="Z2654">
        <v>52753</v>
      </c>
    </row>
    <row r="2655" spans="2:26" hidden="1" x14ac:dyDescent="0.35">
      <c r="B2655" t="s">
        <v>93</v>
      </c>
      <c r="C2655" t="s">
        <v>94</v>
      </c>
      <c r="D2655" s="1">
        <v>43221</v>
      </c>
      <c r="E2655" t="s">
        <v>32</v>
      </c>
      <c r="F2655" t="s">
        <v>33</v>
      </c>
      <c r="G2655" t="s">
        <v>34</v>
      </c>
      <c r="H2655">
        <v>0</v>
      </c>
      <c r="J2655">
        <v>0</v>
      </c>
      <c r="L2655">
        <v>0</v>
      </c>
      <c r="N2655">
        <v>0</v>
      </c>
      <c r="P2655">
        <v>0</v>
      </c>
      <c r="R2655">
        <v>0</v>
      </c>
      <c r="T2655">
        <v>272094</v>
      </c>
      <c r="V2655">
        <v>391161</v>
      </c>
      <c r="X2655">
        <v>338408</v>
      </c>
      <c r="Z2655">
        <v>52753</v>
      </c>
    </row>
    <row r="2656" spans="2:26" hidden="1" x14ac:dyDescent="0.35">
      <c r="B2656" t="s">
        <v>93</v>
      </c>
      <c r="C2656" t="s">
        <v>94</v>
      </c>
      <c r="D2656" s="1">
        <v>43252</v>
      </c>
      <c r="E2656" t="s">
        <v>32</v>
      </c>
      <c r="F2656" t="s">
        <v>35</v>
      </c>
      <c r="G2656" t="s">
        <v>32</v>
      </c>
      <c r="H2656">
        <v>0</v>
      </c>
      <c r="J2656">
        <v>0</v>
      </c>
      <c r="L2656">
        <v>0</v>
      </c>
      <c r="N2656">
        <v>0</v>
      </c>
      <c r="P2656">
        <v>0</v>
      </c>
      <c r="R2656">
        <v>0</v>
      </c>
      <c r="T2656">
        <v>270904</v>
      </c>
      <c r="V2656">
        <v>389737</v>
      </c>
      <c r="X2656">
        <v>336921</v>
      </c>
      <c r="Z2656">
        <v>52816</v>
      </c>
    </row>
    <row r="2657" spans="2:26" hidden="1" x14ac:dyDescent="0.35">
      <c r="B2657" t="s">
        <v>93</v>
      </c>
      <c r="C2657" t="s">
        <v>94</v>
      </c>
      <c r="D2657" s="1">
        <v>43252</v>
      </c>
      <c r="E2657" t="s">
        <v>32</v>
      </c>
      <c r="F2657" t="s">
        <v>33</v>
      </c>
      <c r="G2657" t="s">
        <v>34</v>
      </c>
      <c r="H2657">
        <v>0</v>
      </c>
      <c r="J2657">
        <v>0</v>
      </c>
      <c r="L2657">
        <v>0</v>
      </c>
      <c r="N2657">
        <v>0</v>
      </c>
      <c r="P2657">
        <v>0</v>
      </c>
      <c r="R2657">
        <v>0</v>
      </c>
      <c r="T2657">
        <v>270904</v>
      </c>
      <c r="V2657">
        <v>389737</v>
      </c>
      <c r="X2657">
        <v>336921</v>
      </c>
      <c r="Z2657">
        <v>52816</v>
      </c>
    </row>
    <row r="2658" spans="2:26" hidden="1" x14ac:dyDescent="0.35">
      <c r="B2658" t="s">
        <v>93</v>
      </c>
      <c r="C2658" t="s">
        <v>94</v>
      </c>
      <c r="D2658" s="1">
        <v>43282</v>
      </c>
      <c r="E2658" t="s">
        <v>32</v>
      </c>
      <c r="F2658" t="s">
        <v>33</v>
      </c>
      <c r="G2658" t="s">
        <v>34</v>
      </c>
      <c r="H2658">
        <v>0</v>
      </c>
      <c r="J2658">
        <v>0</v>
      </c>
      <c r="L2658">
        <v>0</v>
      </c>
      <c r="N2658">
        <v>0</v>
      </c>
      <c r="P2658">
        <v>0</v>
      </c>
      <c r="R2658">
        <v>0</v>
      </c>
      <c r="T2658">
        <v>268904</v>
      </c>
      <c r="V2658">
        <v>386547</v>
      </c>
      <c r="X2658">
        <v>333779</v>
      </c>
      <c r="Z2658">
        <v>52768</v>
      </c>
    </row>
    <row r="2659" spans="2:26" hidden="1" x14ac:dyDescent="0.35">
      <c r="B2659" t="s">
        <v>93</v>
      </c>
      <c r="C2659" t="s">
        <v>94</v>
      </c>
      <c r="D2659" s="1">
        <v>43282</v>
      </c>
      <c r="E2659" t="s">
        <v>32</v>
      </c>
      <c r="F2659" t="s">
        <v>35</v>
      </c>
      <c r="G2659" t="s">
        <v>32</v>
      </c>
      <c r="H2659">
        <v>0</v>
      </c>
      <c r="J2659">
        <v>0</v>
      </c>
      <c r="L2659">
        <v>0</v>
      </c>
      <c r="N2659">
        <v>0</v>
      </c>
      <c r="P2659">
        <v>0</v>
      </c>
      <c r="R2659">
        <v>0</v>
      </c>
      <c r="T2659">
        <v>268904</v>
      </c>
      <c r="V2659">
        <v>386547</v>
      </c>
      <c r="X2659">
        <v>333779</v>
      </c>
      <c r="Z2659">
        <v>52768</v>
      </c>
    </row>
    <row r="2660" spans="2:26" hidden="1" x14ac:dyDescent="0.35">
      <c r="B2660" t="s">
        <v>93</v>
      </c>
      <c r="C2660" t="s">
        <v>94</v>
      </c>
      <c r="D2660" s="1">
        <v>43313</v>
      </c>
      <c r="E2660" t="s">
        <v>32</v>
      </c>
      <c r="F2660" t="s">
        <v>33</v>
      </c>
      <c r="G2660" t="s">
        <v>34</v>
      </c>
      <c r="H2660">
        <v>0</v>
      </c>
      <c r="J2660">
        <v>0</v>
      </c>
      <c r="L2660">
        <v>0</v>
      </c>
      <c r="N2660">
        <v>0</v>
      </c>
      <c r="P2660">
        <v>0</v>
      </c>
      <c r="R2660">
        <v>0</v>
      </c>
      <c r="T2660">
        <v>267613</v>
      </c>
      <c r="V2660">
        <v>384606</v>
      </c>
      <c r="X2660">
        <v>331942</v>
      </c>
      <c r="Z2660">
        <v>52664</v>
      </c>
    </row>
    <row r="2661" spans="2:26" hidden="1" x14ac:dyDescent="0.35">
      <c r="B2661" t="s">
        <v>93</v>
      </c>
      <c r="C2661" t="s">
        <v>94</v>
      </c>
      <c r="D2661" s="1">
        <v>43313</v>
      </c>
      <c r="E2661" t="s">
        <v>32</v>
      </c>
      <c r="F2661" t="s">
        <v>35</v>
      </c>
      <c r="G2661" t="s">
        <v>32</v>
      </c>
      <c r="H2661">
        <v>0</v>
      </c>
      <c r="J2661">
        <v>0</v>
      </c>
      <c r="L2661">
        <v>0</v>
      </c>
      <c r="N2661">
        <v>0</v>
      </c>
      <c r="P2661">
        <v>0</v>
      </c>
      <c r="R2661">
        <v>0</v>
      </c>
      <c r="T2661">
        <v>267613</v>
      </c>
      <c r="V2661">
        <v>384606</v>
      </c>
      <c r="X2661">
        <v>331942</v>
      </c>
      <c r="Z2661">
        <v>52664</v>
      </c>
    </row>
    <row r="2662" spans="2:26" hidden="1" x14ac:dyDescent="0.35">
      <c r="B2662" t="s">
        <v>93</v>
      </c>
      <c r="C2662" t="s">
        <v>94</v>
      </c>
      <c r="D2662" s="1">
        <v>43344</v>
      </c>
      <c r="E2662" t="s">
        <v>32</v>
      </c>
      <c r="F2662" t="s">
        <v>33</v>
      </c>
      <c r="G2662" t="s">
        <v>34</v>
      </c>
      <c r="H2662">
        <v>0</v>
      </c>
      <c r="J2662">
        <v>0</v>
      </c>
      <c r="L2662">
        <v>0</v>
      </c>
      <c r="N2662">
        <v>0</v>
      </c>
      <c r="P2662">
        <v>0</v>
      </c>
      <c r="R2662">
        <v>0</v>
      </c>
      <c r="T2662">
        <v>265890</v>
      </c>
      <c r="V2662">
        <v>384737</v>
      </c>
      <c r="X2662">
        <v>331938</v>
      </c>
      <c r="Z2662">
        <v>52799</v>
      </c>
    </row>
    <row r="2663" spans="2:26" hidden="1" x14ac:dyDescent="0.35">
      <c r="B2663" t="s">
        <v>93</v>
      </c>
      <c r="C2663" t="s">
        <v>94</v>
      </c>
      <c r="D2663" s="1">
        <v>43344</v>
      </c>
      <c r="E2663" t="s">
        <v>32</v>
      </c>
      <c r="F2663" t="s">
        <v>35</v>
      </c>
      <c r="G2663" t="s">
        <v>32</v>
      </c>
      <c r="H2663">
        <v>0</v>
      </c>
      <c r="J2663">
        <v>0</v>
      </c>
      <c r="L2663">
        <v>0</v>
      </c>
      <c r="N2663">
        <v>0</v>
      </c>
      <c r="P2663">
        <v>0</v>
      </c>
      <c r="R2663">
        <v>0</v>
      </c>
      <c r="T2663">
        <v>265890</v>
      </c>
      <c r="V2663">
        <v>384737</v>
      </c>
      <c r="X2663">
        <v>331938</v>
      </c>
      <c r="Z2663">
        <v>52799</v>
      </c>
    </row>
    <row r="2664" spans="2:26" hidden="1" x14ac:dyDescent="0.35">
      <c r="B2664" t="s">
        <v>93</v>
      </c>
      <c r="C2664" t="s">
        <v>94</v>
      </c>
      <c r="D2664" s="1">
        <v>43374</v>
      </c>
      <c r="E2664" t="s">
        <v>32</v>
      </c>
      <c r="F2664" t="s">
        <v>33</v>
      </c>
      <c r="G2664" t="s">
        <v>34</v>
      </c>
      <c r="H2664">
        <v>0</v>
      </c>
      <c r="J2664">
        <v>0</v>
      </c>
      <c r="L2664">
        <v>0</v>
      </c>
      <c r="N2664">
        <v>0</v>
      </c>
      <c r="P2664">
        <v>0</v>
      </c>
      <c r="R2664">
        <v>0</v>
      </c>
      <c r="T2664">
        <v>269713</v>
      </c>
      <c r="V2664">
        <v>390123</v>
      </c>
      <c r="X2664">
        <v>336419</v>
      </c>
      <c r="Z2664">
        <v>53704</v>
      </c>
    </row>
    <row r="2665" spans="2:26" hidden="1" x14ac:dyDescent="0.35">
      <c r="B2665" t="s">
        <v>93</v>
      </c>
      <c r="C2665" t="s">
        <v>94</v>
      </c>
      <c r="D2665" s="1">
        <v>43374</v>
      </c>
      <c r="E2665" t="s">
        <v>32</v>
      </c>
      <c r="F2665" t="s">
        <v>35</v>
      </c>
      <c r="G2665" t="s">
        <v>32</v>
      </c>
      <c r="H2665">
        <v>0</v>
      </c>
      <c r="J2665">
        <v>0</v>
      </c>
      <c r="L2665">
        <v>0</v>
      </c>
      <c r="N2665">
        <v>0</v>
      </c>
      <c r="P2665">
        <v>0</v>
      </c>
      <c r="R2665">
        <v>0</v>
      </c>
      <c r="T2665">
        <v>269713</v>
      </c>
      <c r="V2665">
        <v>390123</v>
      </c>
      <c r="X2665">
        <v>336419</v>
      </c>
      <c r="Z2665">
        <v>53704</v>
      </c>
    </row>
    <row r="2666" spans="2:26" hidden="1" x14ac:dyDescent="0.35">
      <c r="B2666" t="s">
        <v>93</v>
      </c>
      <c r="C2666" t="s">
        <v>94</v>
      </c>
      <c r="D2666" s="1">
        <v>43405</v>
      </c>
      <c r="E2666" t="s">
        <v>32</v>
      </c>
      <c r="F2666" t="s">
        <v>35</v>
      </c>
      <c r="G2666" t="s">
        <v>32</v>
      </c>
      <c r="H2666">
        <v>0</v>
      </c>
      <c r="J2666">
        <v>0</v>
      </c>
      <c r="L2666">
        <v>0</v>
      </c>
      <c r="N2666">
        <v>0</v>
      </c>
      <c r="P2666">
        <v>0</v>
      </c>
      <c r="R2666">
        <v>0</v>
      </c>
      <c r="T2666">
        <v>269883</v>
      </c>
      <c r="V2666">
        <v>389662</v>
      </c>
      <c r="X2666">
        <v>334859</v>
      </c>
      <c r="Z2666">
        <v>54803</v>
      </c>
    </row>
    <row r="2667" spans="2:26" hidden="1" x14ac:dyDescent="0.35">
      <c r="B2667" t="s">
        <v>93</v>
      </c>
      <c r="C2667" t="s">
        <v>94</v>
      </c>
      <c r="D2667" s="1">
        <v>43405</v>
      </c>
      <c r="E2667" t="s">
        <v>32</v>
      </c>
      <c r="F2667" t="s">
        <v>33</v>
      </c>
      <c r="G2667" t="s">
        <v>34</v>
      </c>
      <c r="H2667">
        <v>0</v>
      </c>
      <c r="J2667">
        <v>0</v>
      </c>
      <c r="L2667">
        <v>0</v>
      </c>
      <c r="N2667">
        <v>0</v>
      </c>
      <c r="P2667">
        <v>0</v>
      </c>
      <c r="R2667">
        <v>0</v>
      </c>
      <c r="T2667">
        <v>269883</v>
      </c>
      <c r="V2667">
        <v>389662</v>
      </c>
      <c r="X2667">
        <v>334859</v>
      </c>
      <c r="Z2667">
        <v>54803</v>
      </c>
    </row>
    <row r="2668" spans="2:26" hidden="1" x14ac:dyDescent="0.35">
      <c r="B2668" t="s">
        <v>93</v>
      </c>
      <c r="C2668" t="s">
        <v>94</v>
      </c>
      <c r="D2668" s="1">
        <v>43435</v>
      </c>
      <c r="E2668" t="s">
        <v>32</v>
      </c>
      <c r="F2668" t="s">
        <v>33</v>
      </c>
      <c r="G2668" t="s">
        <v>34</v>
      </c>
      <c r="H2668">
        <v>0</v>
      </c>
      <c r="J2668">
        <v>0</v>
      </c>
      <c r="L2668">
        <v>0</v>
      </c>
      <c r="N2668">
        <v>0</v>
      </c>
      <c r="P2668">
        <v>0</v>
      </c>
      <c r="R2668">
        <v>0</v>
      </c>
      <c r="T2668">
        <v>270256</v>
      </c>
      <c r="V2668">
        <v>389535</v>
      </c>
      <c r="X2668">
        <v>333884</v>
      </c>
      <c r="Z2668">
        <v>55651</v>
      </c>
    </row>
    <row r="2669" spans="2:26" hidden="1" x14ac:dyDescent="0.35">
      <c r="B2669" t="s">
        <v>93</v>
      </c>
      <c r="C2669" t="s">
        <v>94</v>
      </c>
      <c r="D2669" s="1">
        <v>43435</v>
      </c>
      <c r="E2669" t="s">
        <v>32</v>
      </c>
      <c r="F2669" t="s">
        <v>35</v>
      </c>
      <c r="G2669" t="s">
        <v>32</v>
      </c>
      <c r="H2669">
        <v>0</v>
      </c>
      <c r="J2669">
        <v>0</v>
      </c>
      <c r="L2669">
        <v>0</v>
      </c>
      <c r="N2669">
        <v>0</v>
      </c>
      <c r="P2669">
        <v>0</v>
      </c>
      <c r="R2669">
        <v>0</v>
      </c>
      <c r="T2669">
        <v>270256</v>
      </c>
      <c r="V2669">
        <v>389535</v>
      </c>
      <c r="X2669">
        <v>333884</v>
      </c>
      <c r="Z2669">
        <v>55651</v>
      </c>
    </row>
    <row r="2670" spans="2:26" hidden="1" x14ac:dyDescent="0.35">
      <c r="B2670" t="s">
        <v>93</v>
      </c>
      <c r="C2670" t="s">
        <v>94</v>
      </c>
      <c r="D2670" s="1">
        <v>43466</v>
      </c>
      <c r="E2670" t="s">
        <v>32</v>
      </c>
      <c r="F2670" t="s">
        <v>33</v>
      </c>
      <c r="G2670" t="s">
        <v>34</v>
      </c>
      <c r="H2670">
        <v>0</v>
      </c>
      <c r="J2670">
        <v>0</v>
      </c>
      <c r="L2670">
        <v>0</v>
      </c>
      <c r="N2670">
        <v>0</v>
      </c>
      <c r="P2670">
        <v>0</v>
      </c>
      <c r="R2670">
        <v>0</v>
      </c>
      <c r="T2670">
        <v>269536</v>
      </c>
      <c r="V2670">
        <v>390420</v>
      </c>
      <c r="X2670">
        <v>334248</v>
      </c>
      <c r="Z2670">
        <v>56172</v>
      </c>
    </row>
    <row r="2671" spans="2:26" hidden="1" x14ac:dyDescent="0.35">
      <c r="B2671" t="s">
        <v>93</v>
      </c>
      <c r="C2671" t="s">
        <v>94</v>
      </c>
      <c r="D2671" s="1">
        <v>43466</v>
      </c>
      <c r="E2671" t="s">
        <v>32</v>
      </c>
      <c r="F2671" t="s">
        <v>35</v>
      </c>
      <c r="G2671" t="s">
        <v>32</v>
      </c>
      <c r="H2671">
        <v>0</v>
      </c>
      <c r="J2671">
        <v>0</v>
      </c>
      <c r="L2671">
        <v>0</v>
      </c>
      <c r="N2671">
        <v>0</v>
      </c>
      <c r="P2671">
        <v>0</v>
      </c>
      <c r="R2671">
        <v>0</v>
      </c>
      <c r="T2671">
        <v>269536</v>
      </c>
      <c r="V2671">
        <v>390420</v>
      </c>
      <c r="X2671">
        <v>334248</v>
      </c>
      <c r="Z2671">
        <v>56172</v>
      </c>
    </row>
    <row r="2672" spans="2:26" hidden="1" x14ac:dyDescent="0.35">
      <c r="B2672" t="s">
        <v>93</v>
      </c>
      <c r="C2672" t="s">
        <v>94</v>
      </c>
      <c r="D2672" s="1">
        <v>43497</v>
      </c>
      <c r="E2672" t="s">
        <v>32</v>
      </c>
      <c r="F2672" t="s">
        <v>35</v>
      </c>
      <c r="G2672" t="s">
        <v>32</v>
      </c>
      <c r="H2672">
        <v>0</v>
      </c>
      <c r="J2672">
        <v>0</v>
      </c>
      <c r="L2672">
        <v>0</v>
      </c>
      <c r="N2672">
        <v>0</v>
      </c>
      <c r="P2672">
        <v>0</v>
      </c>
      <c r="R2672">
        <v>0</v>
      </c>
      <c r="T2672">
        <v>264506</v>
      </c>
      <c r="V2672">
        <v>380638</v>
      </c>
      <c r="X2672">
        <v>324594</v>
      </c>
      <c r="Z2672">
        <v>56044</v>
      </c>
    </row>
    <row r="2673" spans="2:26" hidden="1" x14ac:dyDescent="0.35">
      <c r="B2673" t="s">
        <v>93</v>
      </c>
      <c r="C2673" t="s">
        <v>94</v>
      </c>
      <c r="D2673" s="1">
        <v>43497</v>
      </c>
      <c r="E2673" t="s">
        <v>32</v>
      </c>
      <c r="F2673" t="s">
        <v>33</v>
      </c>
      <c r="G2673" t="s">
        <v>34</v>
      </c>
      <c r="H2673">
        <v>0</v>
      </c>
      <c r="J2673">
        <v>0</v>
      </c>
      <c r="L2673">
        <v>0</v>
      </c>
      <c r="N2673">
        <v>0</v>
      </c>
      <c r="P2673">
        <v>0</v>
      </c>
      <c r="R2673">
        <v>0</v>
      </c>
      <c r="T2673">
        <v>264506</v>
      </c>
      <c r="V2673">
        <v>380638</v>
      </c>
      <c r="X2673">
        <v>324594</v>
      </c>
      <c r="Z2673">
        <v>56044</v>
      </c>
    </row>
    <row r="2674" spans="2:26" hidden="1" x14ac:dyDescent="0.35">
      <c r="B2674" t="s">
        <v>93</v>
      </c>
      <c r="C2674" t="s">
        <v>94</v>
      </c>
      <c r="D2674" s="1">
        <v>43525</v>
      </c>
      <c r="E2674" t="s">
        <v>32</v>
      </c>
      <c r="F2674" t="s">
        <v>33</v>
      </c>
      <c r="G2674" t="s">
        <v>34</v>
      </c>
      <c r="H2674">
        <v>0</v>
      </c>
      <c r="J2674">
        <v>0</v>
      </c>
      <c r="L2674">
        <v>0</v>
      </c>
      <c r="N2674">
        <v>0</v>
      </c>
      <c r="P2674">
        <v>0</v>
      </c>
      <c r="R2674">
        <v>0</v>
      </c>
      <c r="T2674">
        <v>265720</v>
      </c>
      <c r="V2674">
        <v>381525</v>
      </c>
      <c r="X2674">
        <v>325130</v>
      </c>
      <c r="Z2674">
        <v>56395</v>
      </c>
    </row>
    <row r="2675" spans="2:26" hidden="1" x14ac:dyDescent="0.35">
      <c r="B2675" t="s">
        <v>93</v>
      </c>
      <c r="C2675" t="s">
        <v>94</v>
      </c>
      <c r="D2675" s="1">
        <v>43525</v>
      </c>
      <c r="E2675" t="s">
        <v>32</v>
      </c>
      <c r="F2675" t="s">
        <v>35</v>
      </c>
      <c r="G2675" t="s">
        <v>32</v>
      </c>
      <c r="H2675">
        <v>0</v>
      </c>
      <c r="J2675">
        <v>0</v>
      </c>
      <c r="L2675">
        <v>0</v>
      </c>
      <c r="N2675">
        <v>0</v>
      </c>
      <c r="P2675">
        <v>0</v>
      </c>
      <c r="R2675">
        <v>0</v>
      </c>
      <c r="T2675">
        <v>265720</v>
      </c>
      <c r="V2675">
        <v>381525</v>
      </c>
      <c r="X2675">
        <v>325130</v>
      </c>
      <c r="Z2675">
        <v>56395</v>
      </c>
    </row>
    <row r="2676" spans="2:26" hidden="1" x14ac:dyDescent="0.35">
      <c r="B2676" t="s">
        <v>93</v>
      </c>
      <c r="C2676" t="s">
        <v>94</v>
      </c>
      <c r="D2676" s="1">
        <v>43556</v>
      </c>
      <c r="E2676" t="s">
        <v>32</v>
      </c>
      <c r="F2676" t="s">
        <v>33</v>
      </c>
      <c r="G2676" t="s">
        <v>34</v>
      </c>
      <c r="H2676">
        <v>0</v>
      </c>
      <c r="J2676">
        <v>0</v>
      </c>
      <c r="L2676">
        <v>0</v>
      </c>
      <c r="N2676">
        <v>0</v>
      </c>
      <c r="P2676">
        <v>0</v>
      </c>
      <c r="R2676">
        <v>0</v>
      </c>
      <c r="T2676">
        <v>258436</v>
      </c>
      <c r="V2676">
        <v>371638</v>
      </c>
      <c r="X2676">
        <v>316462</v>
      </c>
      <c r="Z2676">
        <v>55176</v>
      </c>
    </row>
    <row r="2677" spans="2:26" hidden="1" x14ac:dyDescent="0.35">
      <c r="B2677" t="s">
        <v>93</v>
      </c>
      <c r="C2677" t="s">
        <v>94</v>
      </c>
      <c r="D2677" s="1">
        <v>43556</v>
      </c>
      <c r="E2677" t="s">
        <v>32</v>
      </c>
      <c r="F2677" t="s">
        <v>35</v>
      </c>
      <c r="G2677" t="s">
        <v>32</v>
      </c>
      <c r="H2677">
        <v>0</v>
      </c>
      <c r="J2677">
        <v>0</v>
      </c>
      <c r="L2677">
        <v>0</v>
      </c>
      <c r="N2677">
        <v>0</v>
      </c>
      <c r="P2677">
        <v>0</v>
      </c>
      <c r="R2677">
        <v>0</v>
      </c>
      <c r="T2677">
        <v>258436</v>
      </c>
      <c r="V2677">
        <v>371638</v>
      </c>
      <c r="X2677">
        <v>316462</v>
      </c>
      <c r="Z2677">
        <v>55176</v>
      </c>
    </row>
    <row r="2678" spans="2:26" hidden="1" x14ac:dyDescent="0.35">
      <c r="B2678" t="s">
        <v>93</v>
      </c>
      <c r="C2678" t="s">
        <v>94</v>
      </c>
      <c r="D2678" s="1">
        <v>43586</v>
      </c>
      <c r="E2678" t="s">
        <v>32</v>
      </c>
      <c r="F2678" t="s">
        <v>33</v>
      </c>
      <c r="G2678" t="s">
        <v>34</v>
      </c>
      <c r="H2678">
        <v>0</v>
      </c>
      <c r="J2678">
        <v>0</v>
      </c>
      <c r="L2678">
        <v>0</v>
      </c>
      <c r="N2678">
        <v>0</v>
      </c>
      <c r="P2678">
        <v>0</v>
      </c>
      <c r="R2678">
        <v>0</v>
      </c>
      <c r="T2678">
        <v>259128</v>
      </c>
      <c r="V2678">
        <v>371887</v>
      </c>
      <c r="X2678">
        <v>316672</v>
      </c>
      <c r="Z2678">
        <v>55215</v>
      </c>
    </row>
    <row r="2679" spans="2:26" hidden="1" x14ac:dyDescent="0.35">
      <c r="B2679" t="s">
        <v>93</v>
      </c>
      <c r="C2679" t="s">
        <v>94</v>
      </c>
      <c r="D2679" s="1">
        <v>43586</v>
      </c>
      <c r="E2679" t="s">
        <v>32</v>
      </c>
      <c r="F2679" t="s">
        <v>35</v>
      </c>
      <c r="G2679" t="s">
        <v>32</v>
      </c>
      <c r="H2679">
        <v>0</v>
      </c>
      <c r="J2679">
        <v>0</v>
      </c>
      <c r="L2679">
        <v>0</v>
      </c>
      <c r="N2679">
        <v>0</v>
      </c>
      <c r="P2679">
        <v>0</v>
      </c>
      <c r="R2679">
        <v>0</v>
      </c>
      <c r="T2679">
        <v>259128</v>
      </c>
      <c r="V2679">
        <v>371887</v>
      </c>
      <c r="X2679">
        <v>316672</v>
      </c>
      <c r="Z2679">
        <v>55215</v>
      </c>
    </row>
    <row r="2680" spans="2:26" hidden="1" x14ac:dyDescent="0.35">
      <c r="B2680" t="s">
        <v>93</v>
      </c>
      <c r="C2680" t="s">
        <v>94</v>
      </c>
      <c r="D2680" s="1">
        <v>43617</v>
      </c>
      <c r="E2680" t="s">
        <v>32</v>
      </c>
      <c r="F2680" t="s">
        <v>33</v>
      </c>
      <c r="G2680" t="s">
        <v>34</v>
      </c>
      <c r="H2680">
        <v>0</v>
      </c>
      <c r="J2680">
        <v>0</v>
      </c>
      <c r="L2680">
        <v>0</v>
      </c>
      <c r="N2680">
        <v>0</v>
      </c>
      <c r="P2680">
        <v>0</v>
      </c>
      <c r="R2680">
        <v>0</v>
      </c>
      <c r="T2680">
        <v>257688</v>
      </c>
      <c r="V2680">
        <v>370030</v>
      </c>
      <c r="X2680">
        <v>315096</v>
      </c>
      <c r="Z2680">
        <v>54934</v>
      </c>
    </row>
    <row r="2681" spans="2:26" hidden="1" x14ac:dyDescent="0.35">
      <c r="B2681" t="s">
        <v>93</v>
      </c>
      <c r="C2681" t="s">
        <v>94</v>
      </c>
      <c r="D2681" s="1">
        <v>43617</v>
      </c>
      <c r="E2681" t="s">
        <v>32</v>
      </c>
      <c r="F2681" t="s">
        <v>35</v>
      </c>
      <c r="G2681" t="s">
        <v>32</v>
      </c>
      <c r="H2681">
        <v>0</v>
      </c>
      <c r="J2681">
        <v>0</v>
      </c>
      <c r="L2681">
        <v>0</v>
      </c>
      <c r="N2681">
        <v>0</v>
      </c>
      <c r="P2681">
        <v>0</v>
      </c>
      <c r="R2681">
        <v>0</v>
      </c>
      <c r="T2681">
        <v>257688</v>
      </c>
      <c r="V2681">
        <v>370030</v>
      </c>
      <c r="X2681">
        <v>315096</v>
      </c>
      <c r="Z2681">
        <v>54934</v>
      </c>
    </row>
    <row r="2682" spans="2:26" hidden="1" x14ac:dyDescent="0.35">
      <c r="B2682" t="s">
        <v>93</v>
      </c>
      <c r="C2682" t="s">
        <v>94</v>
      </c>
      <c r="D2682" s="1">
        <v>43647</v>
      </c>
      <c r="E2682" t="s">
        <v>32</v>
      </c>
      <c r="F2682" t="s">
        <v>35</v>
      </c>
      <c r="G2682" t="s">
        <v>32</v>
      </c>
      <c r="H2682">
        <v>0</v>
      </c>
      <c r="J2682">
        <v>0</v>
      </c>
      <c r="L2682">
        <v>0</v>
      </c>
      <c r="N2682">
        <v>0</v>
      </c>
      <c r="P2682">
        <v>0</v>
      </c>
      <c r="R2682">
        <v>0</v>
      </c>
      <c r="T2682">
        <v>257871</v>
      </c>
      <c r="V2682">
        <v>370250</v>
      </c>
      <c r="X2682">
        <v>315102</v>
      </c>
      <c r="Z2682">
        <v>55148</v>
      </c>
    </row>
    <row r="2683" spans="2:26" hidden="1" x14ac:dyDescent="0.35">
      <c r="B2683" t="s">
        <v>93</v>
      </c>
      <c r="C2683" t="s">
        <v>94</v>
      </c>
      <c r="D2683" s="1">
        <v>43647</v>
      </c>
      <c r="E2683" t="s">
        <v>32</v>
      </c>
      <c r="F2683" t="s">
        <v>33</v>
      </c>
      <c r="G2683" t="s">
        <v>34</v>
      </c>
      <c r="H2683">
        <v>0</v>
      </c>
      <c r="J2683">
        <v>0</v>
      </c>
      <c r="L2683">
        <v>0</v>
      </c>
      <c r="N2683">
        <v>0</v>
      </c>
      <c r="P2683">
        <v>0</v>
      </c>
      <c r="R2683">
        <v>0</v>
      </c>
      <c r="T2683">
        <v>257871</v>
      </c>
      <c r="V2683">
        <v>370250</v>
      </c>
      <c r="X2683">
        <v>315102</v>
      </c>
      <c r="Z2683">
        <v>55148</v>
      </c>
    </row>
    <row r="2684" spans="2:26" hidden="1" x14ac:dyDescent="0.35">
      <c r="B2684" t="s">
        <v>93</v>
      </c>
      <c r="C2684" t="s">
        <v>94</v>
      </c>
      <c r="D2684" s="1">
        <v>43678</v>
      </c>
      <c r="E2684" t="s">
        <v>32</v>
      </c>
      <c r="F2684" t="s">
        <v>35</v>
      </c>
      <c r="G2684" t="s">
        <v>32</v>
      </c>
      <c r="H2684">
        <v>0</v>
      </c>
      <c r="J2684">
        <v>0</v>
      </c>
      <c r="L2684">
        <v>0</v>
      </c>
      <c r="N2684">
        <v>0</v>
      </c>
      <c r="P2684">
        <v>0</v>
      </c>
      <c r="R2684">
        <v>0</v>
      </c>
      <c r="T2684">
        <v>259898</v>
      </c>
      <c r="V2684">
        <v>372977</v>
      </c>
      <c r="X2684">
        <v>317370</v>
      </c>
      <c r="Z2684">
        <v>55607</v>
      </c>
    </row>
    <row r="2685" spans="2:26" hidden="1" x14ac:dyDescent="0.35">
      <c r="B2685" t="s">
        <v>93</v>
      </c>
      <c r="C2685" t="s">
        <v>94</v>
      </c>
      <c r="D2685" s="1">
        <v>43678</v>
      </c>
      <c r="E2685" t="s">
        <v>32</v>
      </c>
      <c r="F2685" t="s">
        <v>33</v>
      </c>
      <c r="G2685" t="s">
        <v>34</v>
      </c>
      <c r="H2685">
        <v>0</v>
      </c>
      <c r="J2685">
        <v>0</v>
      </c>
      <c r="L2685">
        <v>0</v>
      </c>
      <c r="N2685">
        <v>0</v>
      </c>
      <c r="P2685">
        <v>0</v>
      </c>
      <c r="R2685">
        <v>0</v>
      </c>
      <c r="T2685">
        <v>259898</v>
      </c>
      <c r="V2685">
        <v>372977</v>
      </c>
      <c r="X2685">
        <v>317370</v>
      </c>
      <c r="Z2685">
        <v>55607</v>
      </c>
    </row>
    <row r="2686" spans="2:26" hidden="1" x14ac:dyDescent="0.35">
      <c r="B2686" t="s">
        <v>93</v>
      </c>
      <c r="C2686" t="s">
        <v>94</v>
      </c>
      <c r="D2686" s="1">
        <v>43709</v>
      </c>
      <c r="E2686" t="s">
        <v>32</v>
      </c>
      <c r="F2686" t="s">
        <v>35</v>
      </c>
      <c r="G2686" t="s">
        <v>32</v>
      </c>
      <c r="H2686">
        <v>0</v>
      </c>
      <c r="J2686">
        <v>0</v>
      </c>
      <c r="L2686">
        <v>0</v>
      </c>
      <c r="N2686">
        <v>0</v>
      </c>
      <c r="P2686">
        <v>0</v>
      </c>
      <c r="R2686">
        <v>0</v>
      </c>
      <c r="T2686">
        <v>258670</v>
      </c>
      <c r="V2686">
        <v>373564</v>
      </c>
      <c r="X2686">
        <v>317470</v>
      </c>
      <c r="Z2686">
        <v>56094</v>
      </c>
    </row>
    <row r="2687" spans="2:26" hidden="1" x14ac:dyDescent="0.35">
      <c r="B2687" t="s">
        <v>93</v>
      </c>
      <c r="C2687" t="s">
        <v>94</v>
      </c>
      <c r="D2687" s="1">
        <v>43709</v>
      </c>
      <c r="E2687" t="s">
        <v>32</v>
      </c>
      <c r="F2687" t="s">
        <v>33</v>
      </c>
      <c r="G2687" t="s">
        <v>34</v>
      </c>
      <c r="H2687">
        <v>0</v>
      </c>
      <c r="J2687">
        <v>0</v>
      </c>
      <c r="L2687">
        <v>0</v>
      </c>
      <c r="N2687">
        <v>0</v>
      </c>
      <c r="P2687">
        <v>0</v>
      </c>
      <c r="R2687">
        <v>0</v>
      </c>
      <c r="T2687">
        <v>258670</v>
      </c>
      <c r="V2687">
        <v>373564</v>
      </c>
      <c r="X2687">
        <v>317470</v>
      </c>
      <c r="Z2687">
        <v>56094</v>
      </c>
    </row>
    <row r="2688" spans="2:26" hidden="1" x14ac:dyDescent="0.35">
      <c r="B2688" t="s">
        <v>93</v>
      </c>
      <c r="C2688" t="s">
        <v>94</v>
      </c>
      <c r="D2688" s="1">
        <v>43739</v>
      </c>
      <c r="E2688" t="s">
        <v>32</v>
      </c>
      <c r="F2688" t="s">
        <v>35</v>
      </c>
      <c r="G2688" t="s">
        <v>32</v>
      </c>
      <c r="H2688">
        <v>0</v>
      </c>
      <c r="J2688">
        <v>0</v>
      </c>
      <c r="L2688">
        <v>0</v>
      </c>
      <c r="N2688">
        <v>0</v>
      </c>
      <c r="P2688">
        <v>0</v>
      </c>
      <c r="R2688">
        <v>0</v>
      </c>
      <c r="T2688">
        <v>260439</v>
      </c>
      <c r="V2688">
        <v>375504</v>
      </c>
      <c r="X2688">
        <v>318223</v>
      </c>
      <c r="Z2688">
        <v>57281</v>
      </c>
    </row>
    <row r="2689" spans="2:26" hidden="1" x14ac:dyDescent="0.35">
      <c r="B2689" t="s">
        <v>93</v>
      </c>
      <c r="C2689" t="s">
        <v>94</v>
      </c>
      <c r="D2689" s="1">
        <v>43739</v>
      </c>
      <c r="E2689" t="s">
        <v>32</v>
      </c>
      <c r="F2689" t="s">
        <v>33</v>
      </c>
      <c r="G2689" t="s">
        <v>34</v>
      </c>
      <c r="H2689">
        <v>0</v>
      </c>
      <c r="J2689">
        <v>0</v>
      </c>
      <c r="L2689">
        <v>0</v>
      </c>
      <c r="N2689">
        <v>0</v>
      </c>
      <c r="P2689">
        <v>0</v>
      </c>
      <c r="R2689">
        <v>0</v>
      </c>
      <c r="T2689">
        <v>260439</v>
      </c>
      <c r="V2689">
        <v>375504</v>
      </c>
      <c r="X2689">
        <v>318223</v>
      </c>
      <c r="Z2689">
        <v>57281</v>
      </c>
    </row>
    <row r="2690" spans="2:26" hidden="1" x14ac:dyDescent="0.35">
      <c r="B2690" t="s">
        <v>93</v>
      </c>
      <c r="C2690" t="s">
        <v>94</v>
      </c>
      <c r="D2690" s="1">
        <v>43770</v>
      </c>
      <c r="E2690" t="s">
        <v>32</v>
      </c>
      <c r="F2690" t="s">
        <v>33</v>
      </c>
      <c r="G2690" t="s">
        <v>34</v>
      </c>
      <c r="H2690">
        <v>0</v>
      </c>
      <c r="J2690">
        <v>0</v>
      </c>
      <c r="L2690">
        <v>0</v>
      </c>
      <c r="N2690">
        <v>0</v>
      </c>
      <c r="P2690">
        <v>0</v>
      </c>
      <c r="R2690">
        <v>0</v>
      </c>
      <c r="T2690">
        <v>260336</v>
      </c>
      <c r="V2690">
        <v>374705</v>
      </c>
      <c r="X2690">
        <v>317167</v>
      </c>
      <c r="Z2690">
        <v>57538</v>
      </c>
    </row>
    <row r="2691" spans="2:26" hidden="1" x14ac:dyDescent="0.35">
      <c r="B2691" t="s">
        <v>93</v>
      </c>
      <c r="C2691" t="s">
        <v>94</v>
      </c>
      <c r="D2691" s="1">
        <v>43770</v>
      </c>
      <c r="E2691" t="s">
        <v>32</v>
      </c>
      <c r="F2691" t="s">
        <v>35</v>
      </c>
      <c r="G2691" t="s">
        <v>32</v>
      </c>
      <c r="H2691">
        <v>0</v>
      </c>
      <c r="J2691">
        <v>0</v>
      </c>
      <c r="L2691">
        <v>0</v>
      </c>
      <c r="N2691">
        <v>0</v>
      </c>
      <c r="P2691">
        <v>0</v>
      </c>
      <c r="R2691">
        <v>0</v>
      </c>
      <c r="T2691">
        <v>260336</v>
      </c>
      <c r="V2691">
        <v>374705</v>
      </c>
      <c r="X2691">
        <v>317167</v>
      </c>
      <c r="Z2691">
        <v>57538</v>
      </c>
    </row>
    <row r="2692" spans="2:26" hidden="1" x14ac:dyDescent="0.35">
      <c r="B2692" t="s">
        <v>93</v>
      </c>
      <c r="C2692" t="s">
        <v>94</v>
      </c>
      <c r="D2692" s="1">
        <v>43800</v>
      </c>
      <c r="E2692" t="s">
        <v>32</v>
      </c>
      <c r="F2692" t="s">
        <v>33</v>
      </c>
      <c r="G2692" t="s">
        <v>34</v>
      </c>
      <c r="H2692">
        <v>0</v>
      </c>
      <c r="J2692">
        <v>0</v>
      </c>
      <c r="L2692">
        <v>0</v>
      </c>
      <c r="N2692">
        <v>0</v>
      </c>
      <c r="P2692">
        <v>0</v>
      </c>
      <c r="R2692">
        <v>0</v>
      </c>
      <c r="T2692">
        <v>261537</v>
      </c>
      <c r="V2692">
        <v>376289</v>
      </c>
      <c r="X2692">
        <v>318232</v>
      </c>
      <c r="Z2692">
        <v>58057</v>
      </c>
    </row>
    <row r="2693" spans="2:26" hidden="1" x14ac:dyDescent="0.35">
      <c r="B2693" t="s">
        <v>93</v>
      </c>
      <c r="C2693" t="s">
        <v>94</v>
      </c>
      <c r="D2693" s="1">
        <v>43800</v>
      </c>
      <c r="E2693" t="s">
        <v>32</v>
      </c>
      <c r="F2693" t="s">
        <v>35</v>
      </c>
      <c r="G2693" t="s">
        <v>32</v>
      </c>
      <c r="H2693">
        <v>0</v>
      </c>
      <c r="J2693">
        <v>0</v>
      </c>
      <c r="L2693">
        <v>0</v>
      </c>
      <c r="N2693">
        <v>0</v>
      </c>
      <c r="P2693">
        <v>0</v>
      </c>
      <c r="R2693">
        <v>0</v>
      </c>
      <c r="T2693">
        <v>261537</v>
      </c>
      <c r="V2693">
        <v>376289</v>
      </c>
      <c r="X2693">
        <v>318232</v>
      </c>
      <c r="Z2693">
        <v>58057</v>
      </c>
    </row>
    <row r="2694" spans="2:26" hidden="1" x14ac:dyDescent="0.35">
      <c r="B2694" t="s">
        <v>93</v>
      </c>
      <c r="C2694" t="s">
        <v>94</v>
      </c>
      <c r="D2694" s="1">
        <v>43831</v>
      </c>
      <c r="E2694" t="s">
        <v>32</v>
      </c>
      <c r="F2694" t="s">
        <v>35</v>
      </c>
      <c r="G2694" t="s">
        <v>32</v>
      </c>
      <c r="H2694">
        <v>0</v>
      </c>
      <c r="J2694">
        <v>0</v>
      </c>
      <c r="L2694">
        <v>0</v>
      </c>
      <c r="N2694">
        <v>0</v>
      </c>
      <c r="P2694">
        <v>0</v>
      </c>
      <c r="R2694">
        <v>0</v>
      </c>
      <c r="T2694">
        <v>262829</v>
      </c>
      <c r="V2694">
        <v>377740</v>
      </c>
      <c r="X2694">
        <v>319185</v>
      </c>
      <c r="Z2694">
        <v>58555</v>
      </c>
    </row>
    <row r="2695" spans="2:26" hidden="1" x14ac:dyDescent="0.35">
      <c r="B2695" t="s">
        <v>93</v>
      </c>
      <c r="C2695" t="s">
        <v>94</v>
      </c>
      <c r="D2695" s="1">
        <v>43831</v>
      </c>
      <c r="E2695" t="s">
        <v>32</v>
      </c>
      <c r="F2695" t="s">
        <v>33</v>
      </c>
      <c r="G2695" t="s">
        <v>34</v>
      </c>
      <c r="H2695">
        <v>0</v>
      </c>
      <c r="J2695">
        <v>0</v>
      </c>
      <c r="L2695">
        <v>0</v>
      </c>
      <c r="N2695">
        <v>0</v>
      </c>
      <c r="P2695">
        <v>0</v>
      </c>
      <c r="R2695">
        <v>0</v>
      </c>
      <c r="T2695">
        <v>262829</v>
      </c>
      <c r="V2695">
        <v>377740</v>
      </c>
      <c r="X2695">
        <v>319185</v>
      </c>
      <c r="Z2695">
        <v>58555</v>
      </c>
    </row>
    <row r="2696" spans="2:26" hidden="1" x14ac:dyDescent="0.35">
      <c r="B2696" t="s">
        <v>93</v>
      </c>
      <c r="C2696" t="s">
        <v>94</v>
      </c>
      <c r="D2696" s="1">
        <v>43862</v>
      </c>
      <c r="E2696" t="s">
        <v>32</v>
      </c>
      <c r="F2696" t="s">
        <v>33</v>
      </c>
      <c r="G2696" t="s">
        <v>34</v>
      </c>
      <c r="H2696">
        <v>0</v>
      </c>
      <c r="J2696">
        <v>0</v>
      </c>
      <c r="L2696">
        <v>0</v>
      </c>
      <c r="N2696">
        <v>0</v>
      </c>
      <c r="P2696">
        <v>0</v>
      </c>
      <c r="R2696">
        <v>0</v>
      </c>
      <c r="T2696">
        <v>263184</v>
      </c>
      <c r="V2696">
        <v>378292</v>
      </c>
      <c r="X2696">
        <v>319127</v>
      </c>
      <c r="Z2696">
        <v>59165</v>
      </c>
    </row>
    <row r="2697" spans="2:26" hidden="1" x14ac:dyDescent="0.35">
      <c r="B2697" t="s">
        <v>93</v>
      </c>
      <c r="C2697" t="s">
        <v>94</v>
      </c>
      <c r="D2697" s="1">
        <v>43862</v>
      </c>
      <c r="E2697" t="s">
        <v>32</v>
      </c>
      <c r="F2697" t="s">
        <v>35</v>
      </c>
      <c r="G2697" t="s">
        <v>32</v>
      </c>
      <c r="H2697">
        <v>0</v>
      </c>
      <c r="J2697">
        <v>0</v>
      </c>
      <c r="L2697">
        <v>0</v>
      </c>
      <c r="N2697">
        <v>0</v>
      </c>
      <c r="P2697">
        <v>0</v>
      </c>
      <c r="R2697">
        <v>0</v>
      </c>
      <c r="T2697">
        <v>263184</v>
      </c>
      <c r="V2697">
        <v>378292</v>
      </c>
      <c r="X2697">
        <v>319127</v>
      </c>
      <c r="Z2697">
        <v>59165</v>
      </c>
    </row>
    <row r="2698" spans="2:26" hidden="1" x14ac:dyDescent="0.35">
      <c r="B2698" t="s">
        <v>93</v>
      </c>
      <c r="C2698" t="s">
        <v>94</v>
      </c>
      <c r="D2698" s="1">
        <v>43891</v>
      </c>
      <c r="E2698" t="s">
        <v>32</v>
      </c>
      <c r="F2698" t="s">
        <v>33</v>
      </c>
      <c r="G2698" t="s">
        <v>34</v>
      </c>
      <c r="H2698">
        <v>0</v>
      </c>
      <c r="J2698">
        <v>0</v>
      </c>
      <c r="L2698">
        <v>0</v>
      </c>
      <c r="N2698">
        <v>0</v>
      </c>
      <c r="P2698">
        <v>0</v>
      </c>
      <c r="R2698">
        <v>0</v>
      </c>
      <c r="T2698">
        <v>265261</v>
      </c>
      <c r="V2698">
        <v>380750</v>
      </c>
      <c r="X2698">
        <v>320482</v>
      </c>
      <c r="Z2698">
        <v>60268</v>
      </c>
    </row>
    <row r="2699" spans="2:26" hidden="1" x14ac:dyDescent="0.35">
      <c r="B2699" t="s">
        <v>93</v>
      </c>
      <c r="C2699" t="s">
        <v>94</v>
      </c>
      <c r="D2699" s="1">
        <v>43891</v>
      </c>
      <c r="E2699" t="s">
        <v>32</v>
      </c>
      <c r="F2699" t="s">
        <v>35</v>
      </c>
      <c r="G2699" t="s">
        <v>32</v>
      </c>
      <c r="H2699">
        <v>0</v>
      </c>
      <c r="J2699">
        <v>0</v>
      </c>
      <c r="L2699">
        <v>0</v>
      </c>
      <c r="N2699">
        <v>0</v>
      </c>
      <c r="P2699">
        <v>0</v>
      </c>
      <c r="R2699">
        <v>0</v>
      </c>
      <c r="T2699">
        <v>265261</v>
      </c>
      <c r="V2699">
        <v>380750</v>
      </c>
      <c r="X2699">
        <v>320482</v>
      </c>
      <c r="Z2699">
        <v>60268</v>
      </c>
    </row>
    <row r="2700" spans="2:26" hidden="1" x14ac:dyDescent="0.35">
      <c r="B2700" t="s">
        <v>93</v>
      </c>
      <c r="C2700" t="s">
        <v>94</v>
      </c>
      <c r="D2700" s="1">
        <v>43922</v>
      </c>
      <c r="E2700" t="s">
        <v>32</v>
      </c>
      <c r="F2700" t="s">
        <v>35</v>
      </c>
      <c r="G2700" t="s">
        <v>32</v>
      </c>
      <c r="H2700">
        <v>0</v>
      </c>
      <c r="J2700">
        <v>0</v>
      </c>
      <c r="L2700">
        <v>0</v>
      </c>
      <c r="N2700">
        <v>0</v>
      </c>
      <c r="P2700">
        <v>0</v>
      </c>
      <c r="R2700">
        <v>0</v>
      </c>
      <c r="T2700">
        <v>270855</v>
      </c>
      <c r="V2700">
        <v>388818</v>
      </c>
      <c r="X2700">
        <v>326691</v>
      </c>
      <c r="Z2700">
        <v>62127</v>
      </c>
    </row>
    <row r="2701" spans="2:26" hidden="1" x14ac:dyDescent="0.35">
      <c r="B2701" t="s">
        <v>93</v>
      </c>
      <c r="C2701" t="s">
        <v>94</v>
      </c>
      <c r="D2701" s="1">
        <v>43922</v>
      </c>
      <c r="E2701" t="s">
        <v>32</v>
      </c>
      <c r="F2701" t="s">
        <v>33</v>
      </c>
      <c r="G2701" t="s">
        <v>34</v>
      </c>
      <c r="H2701">
        <v>0</v>
      </c>
      <c r="J2701">
        <v>0</v>
      </c>
      <c r="L2701">
        <v>0</v>
      </c>
      <c r="N2701">
        <v>0</v>
      </c>
      <c r="P2701">
        <v>0</v>
      </c>
      <c r="R2701">
        <v>0</v>
      </c>
      <c r="T2701">
        <v>270855</v>
      </c>
      <c r="V2701">
        <v>388818</v>
      </c>
      <c r="X2701">
        <v>326691</v>
      </c>
      <c r="Z2701">
        <v>62127</v>
      </c>
    </row>
    <row r="2702" spans="2:26" hidden="1" x14ac:dyDescent="0.35">
      <c r="B2702" t="s">
        <v>93</v>
      </c>
      <c r="C2702" t="s">
        <v>94</v>
      </c>
      <c r="D2702" s="1">
        <v>43952</v>
      </c>
      <c r="E2702" t="s">
        <v>32</v>
      </c>
      <c r="F2702" t="s">
        <v>35</v>
      </c>
      <c r="G2702" t="s">
        <v>32</v>
      </c>
      <c r="H2702">
        <v>0</v>
      </c>
      <c r="J2702">
        <v>0</v>
      </c>
      <c r="L2702">
        <v>0</v>
      </c>
      <c r="N2702">
        <v>0</v>
      </c>
      <c r="P2702">
        <v>0</v>
      </c>
      <c r="R2702">
        <v>0</v>
      </c>
      <c r="T2702">
        <v>275451</v>
      </c>
      <c r="V2702">
        <v>395563</v>
      </c>
      <c r="X2702">
        <v>332420</v>
      </c>
      <c r="Z2702">
        <v>63143</v>
      </c>
    </row>
    <row r="2703" spans="2:26" hidden="1" x14ac:dyDescent="0.35">
      <c r="B2703" t="s">
        <v>93</v>
      </c>
      <c r="C2703" t="s">
        <v>94</v>
      </c>
      <c r="D2703" s="1">
        <v>43952</v>
      </c>
      <c r="E2703" t="s">
        <v>32</v>
      </c>
      <c r="F2703" t="s">
        <v>33</v>
      </c>
      <c r="G2703" t="s">
        <v>34</v>
      </c>
      <c r="H2703">
        <v>0</v>
      </c>
      <c r="J2703">
        <v>0</v>
      </c>
      <c r="L2703">
        <v>0</v>
      </c>
      <c r="N2703">
        <v>0</v>
      </c>
      <c r="P2703">
        <v>0</v>
      </c>
      <c r="R2703">
        <v>0</v>
      </c>
      <c r="T2703">
        <v>275451</v>
      </c>
      <c r="V2703">
        <v>395563</v>
      </c>
      <c r="X2703">
        <v>332420</v>
      </c>
      <c r="Z2703">
        <v>63143</v>
      </c>
    </row>
    <row r="2704" spans="2:26" hidden="1" x14ac:dyDescent="0.35">
      <c r="B2704" t="s">
        <v>93</v>
      </c>
      <c r="C2704" t="s">
        <v>94</v>
      </c>
      <c r="D2704" s="1">
        <v>43983</v>
      </c>
      <c r="E2704" t="s">
        <v>32</v>
      </c>
      <c r="F2704" t="s">
        <v>33</v>
      </c>
      <c r="G2704" t="s">
        <v>34</v>
      </c>
      <c r="H2704">
        <v>0</v>
      </c>
      <c r="J2704">
        <v>0</v>
      </c>
      <c r="L2704">
        <v>0</v>
      </c>
      <c r="N2704">
        <v>0</v>
      </c>
      <c r="P2704">
        <v>0</v>
      </c>
      <c r="R2704">
        <v>0</v>
      </c>
      <c r="T2704">
        <v>279178</v>
      </c>
      <c r="V2704">
        <v>401103</v>
      </c>
      <c r="X2704">
        <v>337580</v>
      </c>
      <c r="Z2704">
        <v>63523</v>
      </c>
    </row>
    <row r="2705" spans="2:26" hidden="1" x14ac:dyDescent="0.35">
      <c r="B2705" t="s">
        <v>93</v>
      </c>
      <c r="C2705" t="s">
        <v>94</v>
      </c>
      <c r="D2705" s="1">
        <v>43983</v>
      </c>
      <c r="E2705" t="s">
        <v>32</v>
      </c>
      <c r="F2705" t="s">
        <v>35</v>
      </c>
      <c r="G2705" t="s">
        <v>32</v>
      </c>
      <c r="H2705">
        <v>0</v>
      </c>
      <c r="J2705">
        <v>0</v>
      </c>
      <c r="L2705">
        <v>0</v>
      </c>
      <c r="N2705">
        <v>0</v>
      </c>
      <c r="P2705">
        <v>0</v>
      </c>
      <c r="R2705">
        <v>0</v>
      </c>
      <c r="T2705">
        <v>279178</v>
      </c>
      <c r="V2705">
        <v>401103</v>
      </c>
      <c r="X2705">
        <v>337580</v>
      </c>
      <c r="Z2705">
        <v>63523</v>
      </c>
    </row>
    <row r="2706" spans="2:26" hidden="1" x14ac:dyDescent="0.35">
      <c r="B2706" t="s">
        <v>93</v>
      </c>
      <c r="C2706" t="s">
        <v>94</v>
      </c>
      <c r="D2706" s="1">
        <v>44013</v>
      </c>
      <c r="E2706" t="s">
        <v>32</v>
      </c>
      <c r="F2706" t="s">
        <v>35</v>
      </c>
      <c r="G2706" t="s">
        <v>32</v>
      </c>
      <c r="H2706">
        <v>0</v>
      </c>
      <c r="J2706">
        <v>0</v>
      </c>
      <c r="L2706">
        <v>0</v>
      </c>
      <c r="N2706">
        <v>0</v>
      </c>
      <c r="P2706">
        <v>0</v>
      </c>
      <c r="R2706">
        <v>0</v>
      </c>
      <c r="T2706">
        <v>283083</v>
      </c>
      <c r="V2706">
        <v>406698</v>
      </c>
      <c r="X2706">
        <v>342993</v>
      </c>
      <c r="Z2706">
        <v>63705</v>
      </c>
    </row>
    <row r="2707" spans="2:26" hidden="1" x14ac:dyDescent="0.35">
      <c r="B2707" t="s">
        <v>93</v>
      </c>
      <c r="C2707" t="s">
        <v>94</v>
      </c>
      <c r="D2707" s="1">
        <v>44013</v>
      </c>
      <c r="E2707" t="s">
        <v>32</v>
      </c>
      <c r="F2707" t="s">
        <v>33</v>
      </c>
      <c r="G2707" t="s">
        <v>34</v>
      </c>
      <c r="H2707">
        <v>0</v>
      </c>
      <c r="J2707">
        <v>0</v>
      </c>
      <c r="L2707">
        <v>0</v>
      </c>
      <c r="N2707">
        <v>0</v>
      </c>
      <c r="P2707">
        <v>0</v>
      </c>
      <c r="R2707">
        <v>0</v>
      </c>
      <c r="T2707">
        <v>283083</v>
      </c>
      <c r="V2707">
        <v>406698</v>
      </c>
      <c r="X2707">
        <v>342993</v>
      </c>
      <c r="Z2707">
        <v>63705</v>
      </c>
    </row>
    <row r="2708" spans="2:26" hidden="1" x14ac:dyDescent="0.35">
      <c r="B2708" t="s">
        <v>93</v>
      </c>
      <c r="C2708" t="s">
        <v>94</v>
      </c>
      <c r="D2708" s="1">
        <v>44044</v>
      </c>
      <c r="E2708" t="s">
        <v>32</v>
      </c>
      <c r="F2708" t="s">
        <v>35</v>
      </c>
      <c r="G2708" t="s">
        <v>32</v>
      </c>
      <c r="H2708">
        <v>0</v>
      </c>
      <c r="J2708">
        <v>0</v>
      </c>
      <c r="L2708">
        <v>0</v>
      </c>
      <c r="N2708">
        <v>0</v>
      </c>
      <c r="P2708">
        <v>0</v>
      </c>
      <c r="R2708">
        <v>0</v>
      </c>
      <c r="T2708">
        <v>286216</v>
      </c>
      <c r="V2708">
        <v>411170</v>
      </c>
      <c r="X2708">
        <v>347215</v>
      </c>
      <c r="Z2708">
        <v>63955</v>
      </c>
    </row>
    <row r="2709" spans="2:26" hidden="1" x14ac:dyDescent="0.35">
      <c r="B2709" t="s">
        <v>93</v>
      </c>
      <c r="C2709" t="s">
        <v>94</v>
      </c>
      <c r="D2709" s="1">
        <v>44044</v>
      </c>
      <c r="E2709" t="s">
        <v>32</v>
      </c>
      <c r="F2709" t="s">
        <v>33</v>
      </c>
      <c r="G2709" t="s">
        <v>34</v>
      </c>
      <c r="H2709">
        <v>0</v>
      </c>
      <c r="J2709">
        <v>0</v>
      </c>
      <c r="L2709">
        <v>0</v>
      </c>
      <c r="N2709">
        <v>0</v>
      </c>
      <c r="P2709">
        <v>0</v>
      </c>
      <c r="R2709">
        <v>0</v>
      </c>
      <c r="T2709">
        <v>286216</v>
      </c>
      <c r="V2709">
        <v>411170</v>
      </c>
      <c r="X2709">
        <v>347215</v>
      </c>
      <c r="Z2709">
        <v>63955</v>
      </c>
    </row>
    <row r="2710" spans="2:26" hidden="1" x14ac:dyDescent="0.35">
      <c r="B2710" t="s">
        <v>93</v>
      </c>
      <c r="C2710" t="s">
        <v>94</v>
      </c>
      <c r="D2710" s="1">
        <v>44075</v>
      </c>
      <c r="E2710" t="s">
        <v>32</v>
      </c>
      <c r="F2710" t="s">
        <v>35</v>
      </c>
      <c r="G2710" t="s">
        <v>32</v>
      </c>
      <c r="H2710">
        <v>0</v>
      </c>
      <c r="J2710">
        <v>0</v>
      </c>
      <c r="L2710">
        <v>0</v>
      </c>
      <c r="N2710">
        <v>0</v>
      </c>
      <c r="P2710">
        <v>0</v>
      </c>
      <c r="R2710">
        <v>0</v>
      </c>
      <c r="T2710">
        <v>285703</v>
      </c>
      <c r="V2710">
        <v>416862</v>
      </c>
      <c r="X2710">
        <v>352431</v>
      </c>
      <c r="Z2710">
        <v>64431</v>
      </c>
    </row>
    <row r="2711" spans="2:26" hidden="1" x14ac:dyDescent="0.35">
      <c r="B2711" t="s">
        <v>93</v>
      </c>
      <c r="C2711" t="s">
        <v>94</v>
      </c>
      <c r="D2711" s="1">
        <v>44075</v>
      </c>
      <c r="E2711" t="s">
        <v>32</v>
      </c>
      <c r="F2711" t="s">
        <v>33</v>
      </c>
      <c r="G2711" t="s">
        <v>34</v>
      </c>
      <c r="H2711">
        <v>0</v>
      </c>
      <c r="J2711">
        <v>0</v>
      </c>
      <c r="L2711">
        <v>0</v>
      </c>
      <c r="N2711">
        <v>0</v>
      </c>
      <c r="P2711">
        <v>0</v>
      </c>
      <c r="R2711">
        <v>0</v>
      </c>
      <c r="T2711">
        <v>285703</v>
      </c>
      <c r="V2711">
        <v>416862</v>
      </c>
      <c r="X2711">
        <v>352431</v>
      </c>
      <c r="Z2711">
        <v>64431</v>
      </c>
    </row>
    <row r="2712" spans="2:26" hidden="1" x14ac:dyDescent="0.35">
      <c r="B2712" t="s">
        <v>93</v>
      </c>
      <c r="C2712" t="s">
        <v>94</v>
      </c>
      <c r="D2712" s="1">
        <v>44105</v>
      </c>
      <c r="E2712" t="s">
        <v>32</v>
      </c>
      <c r="F2712" t="s">
        <v>33</v>
      </c>
      <c r="G2712" t="s">
        <v>34</v>
      </c>
      <c r="H2712">
        <v>0</v>
      </c>
      <c r="J2712">
        <v>0</v>
      </c>
      <c r="L2712">
        <v>0</v>
      </c>
      <c r="N2712">
        <v>0</v>
      </c>
      <c r="P2712">
        <v>0</v>
      </c>
      <c r="R2712">
        <v>0</v>
      </c>
      <c r="T2712">
        <v>289536</v>
      </c>
      <c r="V2712">
        <v>422096</v>
      </c>
      <c r="X2712">
        <v>357068</v>
      </c>
      <c r="Z2712">
        <v>65028</v>
      </c>
    </row>
    <row r="2713" spans="2:26" hidden="1" x14ac:dyDescent="0.35">
      <c r="B2713" t="s">
        <v>93</v>
      </c>
      <c r="C2713" t="s">
        <v>94</v>
      </c>
      <c r="D2713" s="1">
        <v>44105</v>
      </c>
      <c r="E2713" t="s">
        <v>32</v>
      </c>
      <c r="F2713" t="s">
        <v>35</v>
      </c>
      <c r="G2713" t="s">
        <v>32</v>
      </c>
      <c r="H2713">
        <v>0</v>
      </c>
      <c r="J2713">
        <v>0</v>
      </c>
      <c r="L2713">
        <v>0</v>
      </c>
      <c r="N2713">
        <v>0</v>
      </c>
      <c r="P2713">
        <v>0</v>
      </c>
      <c r="R2713">
        <v>0</v>
      </c>
      <c r="T2713">
        <v>289536</v>
      </c>
      <c r="V2713">
        <v>422096</v>
      </c>
      <c r="X2713">
        <v>357068</v>
      </c>
      <c r="Z2713">
        <v>65028</v>
      </c>
    </row>
    <row r="2714" spans="2:26" hidden="1" x14ac:dyDescent="0.35">
      <c r="B2714" t="s">
        <v>93</v>
      </c>
      <c r="C2714" t="s">
        <v>94</v>
      </c>
      <c r="D2714" s="1">
        <v>44136</v>
      </c>
      <c r="E2714" t="s">
        <v>32</v>
      </c>
      <c r="F2714" t="s">
        <v>33</v>
      </c>
      <c r="G2714" t="s">
        <v>34</v>
      </c>
      <c r="H2714">
        <v>0</v>
      </c>
      <c r="J2714">
        <v>0</v>
      </c>
      <c r="L2714">
        <v>0</v>
      </c>
      <c r="N2714">
        <v>0</v>
      </c>
      <c r="P2714">
        <v>0</v>
      </c>
      <c r="R2714">
        <v>0</v>
      </c>
      <c r="T2714">
        <v>292543</v>
      </c>
      <c r="V2714">
        <v>425646</v>
      </c>
      <c r="X2714">
        <v>360312</v>
      </c>
      <c r="Z2714">
        <v>65334</v>
      </c>
    </row>
    <row r="2715" spans="2:26" hidden="1" x14ac:dyDescent="0.35">
      <c r="B2715" t="s">
        <v>93</v>
      </c>
      <c r="C2715" t="s">
        <v>94</v>
      </c>
      <c r="D2715" s="1">
        <v>44136</v>
      </c>
      <c r="E2715" t="s">
        <v>32</v>
      </c>
      <c r="F2715" t="s">
        <v>35</v>
      </c>
      <c r="G2715" t="s">
        <v>32</v>
      </c>
      <c r="H2715">
        <v>0</v>
      </c>
      <c r="J2715">
        <v>0</v>
      </c>
      <c r="L2715">
        <v>0</v>
      </c>
      <c r="N2715">
        <v>0</v>
      </c>
      <c r="P2715">
        <v>0</v>
      </c>
      <c r="R2715">
        <v>0</v>
      </c>
      <c r="T2715">
        <v>292543</v>
      </c>
      <c r="V2715">
        <v>425646</v>
      </c>
      <c r="X2715">
        <v>360312</v>
      </c>
      <c r="Z2715">
        <v>65334</v>
      </c>
    </row>
    <row r="2716" spans="2:26" hidden="1" x14ac:dyDescent="0.35">
      <c r="B2716" t="s">
        <v>93</v>
      </c>
      <c r="C2716" t="s">
        <v>94</v>
      </c>
      <c r="D2716" s="1">
        <v>44166</v>
      </c>
      <c r="E2716" t="s">
        <v>32</v>
      </c>
      <c r="F2716" t="s">
        <v>35</v>
      </c>
      <c r="G2716" t="s">
        <v>32</v>
      </c>
      <c r="H2716">
        <v>0</v>
      </c>
      <c r="J2716">
        <v>0</v>
      </c>
      <c r="L2716">
        <v>0</v>
      </c>
      <c r="N2716">
        <v>0</v>
      </c>
      <c r="P2716">
        <v>0</v>
      </c>
      <c r="R2716">
        <v>0</v>
      </c>
      <c r="T2716">
        <v>295769</v>
      </c>
      <c r="V2716">
        <v>429274</v>
      </c>
      <c r="X2716">
        <v>363522</v>
      </c>
      <c r="Z2716">
        <v>65752</v>
      </c>
    </row>
    <row r="2717" spans="2:26" hidden="1" x14ac:dyDescent="0.35">
      <c r="B2717" t="s">
        <v>93</v>
      </c>
      <c r="C2717" t="s">
        <v>94</v>
      </c>
      <c r="D2717" s="1">
        <v>44166</v>
      </c>
      <c r="E2717" t="s">
        <v>32</v>
      </c>
      <c r="F2717" t="s">
        <v>33</v>
      </c>
      <c r="G2717" t="s">
        <v>34</v>
      </c>
      <c r="H2717">
        <v>0</v>
      </c>
      <c r="J2717">
        <v>0</v>
      </c>
      <c r="L2717">
        <v>0</v>
      </c>
      <c r="N2717">
        <v>0</v>
      </c>
      <c r="P2717">
        <v>0</v>
      </c>
      <c r="R2717">
        <v>0</v>
      </c>
      <c r="T2717">
        <v>295769</v>
      </c>
      <c r="V2717">
        <v>429274</v>
      </c>
      <c r="X2717">
        <v>363522</v>
      </c>
      <c r="Z2717">
        <v>65752</v>
      </c>
    </row>
    <row r="2718" spans="2:26" hidden="1" x14ac:dyDescent="0.35">
      <c r="B2718" t="s">
        <v>93</v>
      </c>
      <c r="C2718" t="s">
        <v>94</v>
      </c>
      <c r="D2718" s="1">
        <v>44197</v>
      </c>
      <c r="E2718" t="s">
        <v>32</v>
      </c>
      <c r="F2718" t="s">
        <v>33</v>
      </c>
      <c r="G2718" t="s">
        <v>34</v>
      </c>
      <c r="H2718">
        <v>0</v>
      </c>
      <c r="J2718">
        <v>0</v>
      </c>
      <c r="L2718">
        <v>0</v>
      </c>
      <c r="N2718">
        <v>0</v>
      </c>
      <c r="P2718">
        <v>0</v>
      </c>
      <c r="R2718">
        <v>0</v>
      </c>
      <c r="T2718">
        <v>298174</v>
      </c>
      <c r="V2718">
        <v>431651</v>
      </c>
      <c r="X2718">
        <v>365543</v>
      </c>
      <c r="Z2718">
        <v>66108</v>
      </c>
    </row>
    <row r="2719" spans="2:26" hidden="1" x14ac:dyDescent="0.35">
      <c r="B2719" t="s">
        <v>93</v>
      </c>
      <c r="C2719" t="s">
        <v>94</v>
      </c>
      <c r="D2719" s="1">
        <v>44197</v>
      </c>
      <c r="E2719" t="s">
        <v>32</v>
      </c>
      <c r="F2719" t="s">
        <v>35</v>
      </c>
      <c r="G2719" t="s">
        <v>32</v>
      </c>
      <c r="H2719">
        <v>0</v>
      </c>
      <c r="J2719">
        <v>0</v>
      </c>
      <c r="L2719">
        <v>0</v>
      </c>
      <c r="N2719">
        <v>0</v>
      </c>
      <c r="P2719">
        <v>0</v>
      </c>
      <c r="R2719">
        <v>0</v>
      </c>
      <c r="T2719">
        <v>298174</v>
      </c>
      <c r="V2719">
        <v>431651</v>
      </c>
      <c r="X2719">
        <v>365543</v>
      </c>
      <c r="Z2719">
        <v>66108</v>
      </c>
    </row>
    <row r="2720" spans="2:26" hidden="1" x14ac:dyDescent="0.35">
      <c r="B2720" t="s">
        <v>93</v>
      </c>
      <c r="C2720" t="s">
        <v>94</v>
      </c>
      <c r="D2720" s="1">
        <v>44228</v>
      </c>
      <c r="E2720" t="s">
        <v>32</v>
      </c>
      <c r="F2720" t="s">
        <v>33</v>
      </c>
      <c r="G2720" t="s">
        <v>34</v>
      </c>
      <c r="H2720">
        <v>0</v>
      </c>
      <c r="J2720">
        <v>0</v>
      </c>
      <c r="L2720">
        <v>0</v>
      </c>
      <c r="N2720">
        <v>0</v>
      </c>
      <c r="P2720">
        <v>0</v>
      </c>
      <c r="R2720">
        <v>0</v>
      </c>
      <c r="T2720">
        <v>301368</v>
      </c>
      <c r="V2720">
        <v>435439</v>
      </c>
      <c r="X2720">
        <v>369027</v>
      </c>
      <c r="Z2720">
        <v>66412</v>
      </c>
    </row>
    <row r="2721" spans="2:26" hidden="1" x14ac:dyDescent="0.35">
      <c r="B2721" t="s">
        <v>93</v>
      </c>
      <c r="C2721" t="s">
        <v>94</v>
      </c>
      <c r="D2721" s="1">
        <v>44228</v>
      </c>
      <c r="E2721" t="s">
        <v>32</v>
      </c>
      <c r="F2721" t="s">
        <v>35</v>
      </c>
      <c r="G2721" t="s">
        <v>32</v>
      </c>
      <c r="H2721">
        <v>0</v>
      </c>
      <c r="J2721">
        <v>0</v>
      </c>
      <c r="L2721">
        <v>0</v>
      </c>
      <c r="N2721">
        <v>0</v>
      </c>
      <c r="P2721">
        <v>0</v>
      </c>
      <c r="R2721">
        <v>0</v>
      </c>
      <c r="T2721">
        <v>301368</v>
      </c>
      <c r="V2721">
        <v>435439</v>
      </c>
      <c r="X2721">
        <v>369027</v>
      </c>
      <c r="Z2721">
        <v>66412</v>
      </c>
    </row>
    <row r="2722" spans="2:26" hidden="1" x14ac:dyDescent="0.35">
      <c r="B2722" t="s">
        <v>93</v>
      </c>
      <c r="C2722" t="s">
        <v>94</v>
      </c>
      <c r="D2722" s="1">
        <v>44256</v>
      </c>
      <c r="E2722" t="s">
        <v>32</v>
      </c>
      <c r="F2722" t="s">
        <v>33</v>
      </c>
      <c r="G2722" t="s">
        <v>34</v>
      </c>
      <c r="H2722">
        <v>0</v>
      </c>
      <c r="J2722">
        <v>0</v>
      </c>
      <c r="L2722">
        <v>0</v>
      </c>
      <c r="N2722">
        <v>0</v>
      </c>
      <c r="P2722">
        <v>0</v>
      </c>
      <c r="R2722">
        <v>0</v>
      </c>
      <c r="T2722">
        <v>304233</v>
      </c>
      <c r="V2722">
        <v>439548</v>
      </c>
      <c r="X2722">
        <v>372983</v>
      </c>
      <c r="Z2722">
        <v>66565</v>
      </c>
    </row>
    <row r="2723" spans="2:26" hidden="1" x14ac:dyDescent="0.35">
      <c r="B2723" t="s">
        <v>93</v>
      </c>
      <c r="C2723" t="s">
        <v>94</v>
      </c>
      <c r="D2723" s="1">
        <v>44256</v>
      </c>
      <c r="E2723" t="s">
        <v>32</v>
      </c>
      <c r="F2723" t="s">
        <v>35</v>
      </c>
      <c r="G2723" t="s">
        <v>32</v>
      </c>
      <c r="H2723">
        <v>0</v>
      </c>
      <c r="J2723">
        <v>0</v>
      </c>
      <c r="L2723">
        <v>0</v>
      </c>
      <c r="N2723">
        <v>0</v>
      </c>
      <c r="P2723">
        <v>0</v>
      </c>
      <c r="R2723">
        <v>0</v>
      </c>
      <c r="T2723">
        <v>304233</v>
      </c>
      <c r="V2723">
        <v>439548</v>
      </c>
      <c r="X2723">
        <v>372983</v>
      </c>
      <c r="Z2723">
        <v>66565</v>
      </c>
    </row>
    <row r="2724" spans="2:26" hidden="1" x14ac:dyDescent="0.35">
      <c r="B2724" t="s">
        <v>93</v>
      </c>
      <c r="C2724" t="s">
        <v>94</v>
      </c>
      <c r="D2724" s="1">
        <v>44287</v>
      </c>
      <c r="E2724" t="s">
        <v>32</v>
      </c>
      <c r="F2724" t="s">
        <v>35</v>
      </c>
      <c r="G2724" t="s">
        <v>32</v>
      </c>
      <c r="H2724">
        <v>0</v>
      </c>
      <c r="J2724">
        <v>0</v>
      </c>
      <c r="L2724">
        <v>0</v>
      </c>
      <c r="N2724">
        <v>0</v>
      </c>
      <c r="P2724">
        <v>0</v>
      </c>
      <c r="R2724">
        <v>0</v>
      </c>
      <c r="T2724">
        <v>305896</v>
      </c>
      <c r="V2724">
        <v>441628</v>
      </c>
      <c r="X2724">
        <v>374943</v>
      </c>
      <c r="Z2724">
        <v>66685</v>
      </c>
    </row>
    <row r="2725" spans="2:26" hidden="1" x14ac:dyDescent="0.35">
      <c r="B2725" t="s">
        <v>93</v>
      </c>
      <c r="C2725" t="s">
        <v>94</v>
      </c>
      <c r="D2725" s="1">
        <v>44287</v>
      </c>
      <c r="E2725" t="s">
        <v>32</v>
      </c>
      <c r="F2725" t="s">
        <v>33</v>
      </c>
      <c r="G2725" t="s">
        <v>34</v>
      </c>
      <c r="H2725">
        <v>0</v>
      </c>
      <c r="J2725">
        <v>0</v>
      </c>
      <c r="L2725">
        <v>0</v>
      </c>
      <c r="N2725">
        <v>0</v>
      </c>
      <c r="P2725">
        <v>0</v>
      </c>
      <c r="R2725">
        <v>0</v>
      </c>
      <c r="T2725">
        <v>305896</v>
      </c>
      <c r="V2725">
        <v>441628</v>
      </c>
      <c r="X2725">
        <v>374943</v>
      </c>
      <c r="Z2725">
        <v>66685</v>
      </c>
    </row>
    <row r="2726" spans="2:26" hidden="1" x14ac:dyDescent="0.35">
      <c r="B2726" t="s">
        <v>93</v>
      </c>
      <c r="C2726" t="s">
        <v>94</v>
      </c>
      <c r="D2726" s="1">
        <v>44317</v>
      </c>
      <c r="E2726" t="s">
        <v>32</v>
      </c>
      <c r="F2726" t="s">
        <v>33</v>
      </c>
      <c r="G2726" t="s">
        <v>34</v>
      </c>
      <c r="H2726">
        <v>0</v>
      </c>
      <c r="J2726">
        <v>0</v>
      </c>
      <c r="L2726">
        <v>0</v>
      </c>
      <c r="N2726">
        <v>0</v>
      </c>
      <c r="P2726">
        <v>0</v>
      </c>
      <c r="R2726">
        <v>0</v>
      </c>
      <c r="T2726">
        <v>307538</v>
      </c>
      <c r="V2726">
        <v>443921</v>
      </c>
      <c r="X2726">
        <v>377229</v>
      </c>
      <c r="Z2726">
        <v>66692</v>
      </c>
    </row>
    <row r="2727" spans="2:26" hidden="1" x14ac:dyDescent="0.35">
      <c r="B2727" t="s">
        <v>93</v>
      </c>
      <c r="C2727" t="s">
        <v>94</v>
      </c>
      <c r="D2727" s="1">
        <v>44317</v>
      </c>
      <c r="E2727" t="s">
        <v>32</v>
      </c>
      <c r="F2727" t="s">
        <v>35</v>
      </c>
      <c r="G2727" t="s">
        <v>32</v>
      </c>
      <c r="H2727">
        <v>0</v>
      </c>
      <c r="J2727">
        <v>0</v>
      </c>
      <c r="L2727">
        <v>0</v>
      </c>
      <c r="N2727">
        <v>0</v>
      </c>
      <c r="P2727">
        <v>0</v>
      </c>
      <c r="R2727">
        <v>0</v>
      </c>
      <c r="T2727">
        <v>307538</v>
      </c>
      <c r="V2727">
        <v>443921</v>
      </c>
      <c r="X2727">
        <v>377229</v>
      </c>
      <c r="Z2727">
        <v>66692</v>
      </c>
    </row>
    <row r="2728" spans="2:26" hidden="1" x14ac:dyDescent="0.35">
      <c r="B2728" t="s">
        <v>93</v>
      </c>
      <c r="C2728" t="s">
        <v>94</v>
      </c>
      <c r="D2728" s="1">
        <v>44348</v>
      </c>
      <c r="E2728" t="s">
        <v>32</v>
      </c>
      <c r="F2728" t="s">
        <v>35</v>
      </c>
      <c r="G2728" t="s">
        <v>32</v>
      </c>
      <c r="H2728">
        <v>0</v>
      </c>
      <c r="J2728">
        <v>0</v>
      </c>
      <c r="L2728">
        <v>0</v>
      </c>
      <c r="N2728">
        <v>0</v>
      </c>
      <c r="P2728">
        <v>0</v>
      </c>
      <c r="R2728">
        <v>0</v>
      </c>
      <c r="T2728">
        <v>310284</v>
      </c>
      <c r="V2728">
        <v>447856</v>
      </c>
      <c r="X2728">
        <v>381020</v>
      </c>
      <c r="Z2728">
        <v>66836</v>
      </c>
    </row>
    <row r="2729" spans="2:26" hidden="1" x14ac:dyDescent="0.35">
      <c r="B2729" t="s">
        <v>93</v>
      </c>
      <c r="C2729" t="s">
        <v>94</v>
      </c>
      <c r="D2729" s="1">
        <v>44348</v>
      </c>
      <c r="E2729" t="s">
        <v>32</v>
      </c>
      <c r="F2729" t="s">
        <v>33</v>
      </c>
      <c r="G2729" t="s">
        <v>34</v>
      </c>
      <c r="H2729">
        <v>0</v>
      </c>
      <c r="J2729">
        <v>0</v>
      </c>
      <c r="L2729">
        <v>0</v>
      </c>
      <c r="N2729">
        <v>0</v>
      </c>
      <c r="P2729">
        <v>0</v>
      </c>
      <c r="R2729">
        <v>0</v>
      </c>
      <c r="T2729">
        <v>310284</v>
      </c>
      <c r="V2729">
        <v>447856</v>
      </c>
      <c r="X2729">
        <v>381020</v>
      </c>
      <c r="Z2729">
        <v>66836</v>
      </c>
    </row>
    <row r="2730" spans="2:26" hidden="1" x14ac:dyDescent="0.35">
      <c r="B2730" t="s">
        <v>93</v>
      </c>
      <c r="C2730" t="s">
        <v>94</v>
      </c>
      <c r="D2730" s="1">
        <v>44378</v>
      </c>
      <c r="E2730" t="s">
        <v>32</v>
      </c>
      <c r="F2730" t="s">
        <v>35</v>
      </c>
      <c r="G2730" t="s">
        <v>32</v>
      </c>
      <c r="H2730">
        <v>0</v>
      </c>
      <c r="J2730">
        <v>0</v>
      </c>
      <c r="L2730">
        <v>0</v>
      </c>
      <c r="N2730">
        <v>0</v>
      </c>
      <c r="P2730">
        <v>0</v>
      </c>
      <c r="R2730">
        <v>0</v>
      </c>
      <c r="T2730">
        <v>312162</v>
      </c>
      <c r="V2730">
        <v>450537</v>
      </c>
      <c r="X2730">
        <v>383534</v>
      </c>
      <c r="Z2730">
        <v>67003</v>
      </c>
    </row>
    <row r="2731" spans="2:26" hidden="1" x14ac:dyDescent="0.35">
      <c r="B2731" t="s">
        <v>93</v>
      </c>
      <c r="C2731" t="s">
        <v>94</v>
      </c>
      <c r="D2731" s="1">
        <v>44378</v>
      </c>
      <c r="E2731" t="s">
        <v>32</v>
      </c>
      <c r="F2731" t="s">
        <v>33</v>
      </c>
      <c r="G2731" t="s">
        <v>34</v>
      </c>
      <c r="H2731">
        <v>0</v>
      </c>
      <c r="J2731">
        <v>0</v>
      </c>
      <c r="L2731">
        <v>0</v>
      </c>
      <c r="N2731">
        <v>0</v>
      </c>
      <c r="P2731">
        <v>0</v>
      </c>
      <c r="R2731">
        <v>0</v>
      </c>
      <c r="T2731">
        <v>312162</v>
      </c>
      <c r="V2731">
        <v>450537</v>
      </c>
      <c r="X2731">
        <v>383534</v>
      </c>
      <c r="Z2731">
        <v>67003</v>
      </c>
    </row>
    <row r="2732" spans="2:26" hidden="1" x14ac:dyDescent="0.35">
      <c r="B2732" t="s">
        <v>93</v>
      </c>
      <c r="C2732" t="s">
        <v>94</v>
      </c>
      <c r="D2732" s="1">
        <v>44409</v>
      </c>
      <c r="E2732" t="s">
        <v>32</v>
      </c>
      <c r="F2732" t="s">
        <v>35</v>
      </c>
      <c r="G2732" t="s">
        <v>32</v>
      </c>
      <c r="H2732">
        <v>0</v>
      </c>
      <c r="J2732">
        <v>0</v>
      </c>
      <c r="L2732">
        <v>0</v>
      </c>
      <c r="N2732">
        <v>0</v>
      </c>
      <c r="P2732">
        <v>0</v>
      </c>
      <c r="R2732">
        <v>0</v>
      </c>
      <c r="T2732">
        <v>314113</v>
      </c>
      <c r="V2732">
        <v>453729</v>
      </c>
      <c r="X2732">
        <v>386717</v>
      </c>
      <c r="Z2732">
        <v>67012</v>
      </c>
    </row>
    <row r="2733" spans="2:26" hidden="1" x14ac:dyDescent="0.35">
      <c r="B2733" t="s">
        <v>93</v>
      </c>
      <c r="C2733" t="s">
        <v>94</v>
      </c>
      <c r="D2733" s="1">
        <v>44409</v>
      </c>
      <c r="E2733" t="s">
        <v>32</v>
      </c>
      <c r="F2733" t="s">
        <v>33</v>
      </c>
      <c r="G2733" t="s">
        <v>34</v>
      </c>
      <c r="H2733">
        <v>0</v>
      </c>
      <c r="J2733">
        <v>0</v>
      </c>
      <c r="L2733">
        <v>0</v>
      </c>
      <c r="N2733">
        <v>0</v>
      </c>
      <c r="P2733">
        <v>0</v>
      </c>
      <c r="R2733">
        <v>0</v>
      </c>
      <c r="T2733">
        <v>314113</v>
      </c>
      <c r="V2733">
        <v>453729</v>
      </c>
      <c r="X2733">
        <v>386717</v>
      </c>
      <c r="Z2733">
        <v>67012</v>
      </c>
    </row>
    <row r="2734" spans="2:26" hidden="1" x14ac:dyDescent="0.35">
      <c r="B2734" t="s">
        <v>93</v>
      </c>
      <c r="C2734" t="s">
        <v>94</v>
      </c>
      <c r="D2734" s="1">
        <v>44440</v>
      </c>
      <c r="E2734" t="s">
        <v>32</v>
      </c>
      <c r="F2734" t="s">
        <v>35</v>
      </c>
      <c r="G2734" t="s">
        <v>32</v>
      </c>
      <c r="H2734">
        <v>0</v>
      </c>
      <c r="J2734">
        <v>0</v>
      </c>
      <c r="L2734">
        <v>0</v>
      </c>
      <c r="N2734">
        <v>0</v>
      </c>
      <c r="P2734">
        <v>0</v>
      </c>
      <c r="R2734">
        <v>0</v>
      </c>
      <c r="T2734">
        <v>301424</v>
      </c>
      <c r="V2734">
        <v>458056</v>
      </c>
      <c r="X2734">
        <v>390928</v>
      </c>
      <c r="Z2734">
        <v>67128</v>
      </c>
    </row>
    <row r="2735" spans="2:26" hidden="1" x14ac:dyDescent="0.35">
      <c r="B2735" t="s">
        <v>93</v>
      </c>
      <c r="C2735" t="s">
        <v>94</v>
      </c>
      <c r="D2735" s="1">
        <v>44440</v>
      </c>
      <c r="E2735" t="s">
        <v>32</v>
      </c>
      <c r="F2735" t="s">
        <v>33</v>
      </c>
      <c r="G2735" t="s">
        <v>34</v>
      </c>
      <c r="H2735">
        <v>0</v>
      </c>
      <c r="J2735">
        <v>0</v>
      </c>
      <c r="L2735">
        <v>0</v>
      </c>
      <c r="N2735">
        <v>0</v>
      </c>
      <c r="P2735">
        <v>0</v>
      </c>
      <c r="R2735">
        <v>0</v>
      </c>
      <c r="T2735">
        <v>301424</v>
      </c>
      <c r="V2735">
        <v>458056</v>
      </c>
      <c r="X2735">
        <v>390928</v>
      </c>
      <c r="Z2735">
        <v>67128</v>
      </c>
    </row>
    <row r="2736" spans="2:26" hidden="1" x14ac:dyDescent="0.35">
      <c r="B2736" t="s">
        <v>93</v>
      </c>
      <c r="C2736" t="s">
        <v>94</v>
      </c>
      <c r="D2736" s="1">
        <v>44470</v>
      </c>
      <c r="E2736" t="s">
        <v>32</v>
      </c>
      <c r="F2736" t="s">
        <v>35</v>
      </c>
      <c r="G2736" t="s">
        <v>32</v>
      </c>
      <c r="H2736">
        <v>0</v>
      </c>
      <c r="J2736">
        <v>0</v>
      </c>
      <c r="L2736">
        <v>0</v>
      </c>
      <c r="N2736">
        <v>0</v>
      </c>
      <c r="P2736">
        <v>0</v>
      </c>
      <c r="R2736">
        <v>0</v>
      </c>
      <c r="T2736">
        <v>310975</v>
      </c>
      <c r="V2736">
        <v>461025</v>
      </c>
      <c r="X2736">
        <v>393836</v>
      </c>
      <c r="Z2736">
        <v>67189</v>
      </c>
    </row>
    <row r="2737" spans="2:26" hidden="1" x14ac:dyDescent="0.35">
      <c r="B2737" t="s">
        <v>93</v>
      </c>
      <c r="C2737" t="s">
        <v>94</v>
      </c>
      <c r="D2737" s="1">
        <v>44470</v>
      </c>
      <c r="E2737" t="s">
        <v>32</v>
      </c>
      <c r="F2737" t="s">
        <v>33</v>
      </c>
      <c r="G2737" t="s">
        <v>34</v>
      </c>
      <c r="H2737">
        <v>0</v>
      </c>
      <c r="J2737">
        <v>0</v>
      </c>
      <c r="L2737">
        <v>0</v>
      </c>
      <c r="N2737">
        <v>0</v>
      </c>
      <c r="P2737">
        <v>0</v>
      </c>
      <c r="R2737">
        <v>0</v>
      </c>
      <c r="T2737">
        <v>310975</v>
      </c>
      <c r="V2737">
        <v>461025</v>
      </c>
      <c r="X2737">
        <v>393836</v>
      </c>
      <c r="Z2737">
        <v>67189</v>
      </c>
    </row>
    <row r="2738" spans="2:26" hidden="1" x14ac:dyDescent="0.35">
      <c r="B2738" t="s">
        <v>93</v>
      </c>
      <c r="C2738" t="s">
        <v>94</v>
      </c>
      <c r="D2738" s="1">
        <v>44501</v>
      </c>
      <c r="E2738" t="s">
        <v>32</v>
      </c>
      <c r="F2738" t="s">
        <v>35</v>
      </c>
      <c r="G2738" t="s">
        <v>32</v>
      </c>
      <c r="H2738">
        <v>0</v>
      </c>
      <c r="J2738">
        <v>0</v>
      </c>
      <c r="L2738">
        <v>0</v>
      </c>
      <c r="N2738">
        <v>0</v>
      </c>
      <c r="P2738">
        <v>0</v>
      </c>
      <c r="R2738">
        <v>0</v>
      </c>
      <c r="T2738">
        <v>312467</v>
      </c>
      <c r="V2738">
        <v>463261</v>
      </c>
      <c r="X2738">
        <v>396217</v>
      </c>
      <c r="Z2738">
        <v>67044</v>
      </c>
    </row>
    <row r="2739" spans="2:26" hidden="1" x14ac:dyDescent="0.35">
      <c r="B2739" t="s">
        <v>93</v>
      </c>
      <c r="C2739" t="s">
        <v>94</v>
      </c>
      <c r="D2739" s="1">
        <v>44501</v>
      </c>
      <c r="E2739" t="s">
        <v>32</v>
      </c>
      <c r="F2739" t="s">
        <v>33</v>
      </c>
      <c r="G2739" t="s">
        <v>34</v>
      </c>
      <c r="H2739">
        <v>0</v>
      </c>
      <c r="J2739">
        <v>0</v>
      </c>
      <c r="L2739">
        <v>0</v>
      </c>
      <c r="N2739">
        <v>0</v>
      </c>
      <c r="P2739">
        <v>0</v>
      </c>
      <c r="R2739">
        <v>0</v>
      </c>
      <c r="T2739">
        <v>312467</v>
      </c>
      <c r="V2739">
        <v>463261</v>
      </c>
      <c r="X2739">
        <v>396217</v>
      </c>
      <c r="Z2739">
        <v>67044</v>
      </c>
    </row>
    <row r="2740" spans="2:26" hidden="1" x14ac:dyDescent="0.35">
      <c r="B2740" t="s">
        <v>93</v>
      </c>
      <c r="C2740" t="s">
        <v>94</v>
      </c>
      <c r="D2740" s="1">
        <v>44531</v>
      </c>
      <c r="E2740" t="s">
        <v>32</v>
      </c>
      <c r="F2740" t="s">
        <v>35</v>
      </c>
      <c r="G2740" t="s">
        <v>32</v>
      </c>
      <c r="H2740">
        <v>0</v>
      </c>
      <c r="J2740">
        <v>0</v>
      </c>
      <c r="L2740">
        <v>0</v>
      </c>
      <c r="N2740">
        <v>0</v>
      </c>
      <c r="P2740">
        <v>0</v>
      </c>
      <c r="R2740">
        <v>0</v>
      </c>
      <c r="T2740">
        <v>314897</v>
      </c>
      <c r="V2740">
        <v>466682</v>
      </c>
      <c r="X2740">
        <v>399487</v>
      </c>
      <c r="Z2740">
        <v>67195</v>
      </c>
    </row>
    <row r="2741" spans="2:26" hidden="1" x14ac:dyDescent="0.35">
      <c r="B2741" t="s">
        <v>93</v>
      </c>
      <c r="C2741" t="s">
        <v>94</v>
      </c>
      <c r="D2741" s="1">
        <v>44531</v>
      </c>
      <c r="E2741" t="s">
        <v>32</v>
      </c>
      <c r="F2741" t="s">
        <v>33</v>
      </c>
      <c r="G2741" t="s">
        <v>34</v>
      </c>
      <c r="H2741">
        <v>0</v>
      </c>
      <c r="J2741">
        <v>0</v>
      </c>
      <c r="L2741">
        <v>0</v>
      </c>
      <c r="N2741">
        <v>0</v>
      </c>
      <c r="P2741">
        <v>0</v>
      </c>
      <c r="R2741">
        <v>0</v>
      </c>
      <c r="T2741">
        <v>314897</v>
      </c>
      <c r="V2741">
        <v>466682</v>
      </c>
      <c r="X2741">
        <v>399487</v>
      </c>
      <c r="Z2741">
        <v>67195</v>
      </c>
    </row>
    <row r="2742" spans="2:26" hidden="1" x14ac:dyDescent="0.35">
      <c r="B2742" t="s">
        <v>93</v>
      </c>
      <c r="C2742" t="s">
        <v>94</v>
      </c>
      <c r="D2742" s="1">
        <v>44562</v>
      </c>
      <c r="E2742" t="s">
        <v>32</v>
      </c>
      <c r="F2742" t="s">
        <v>35</v>
      </c>
      <c r="G2742" t="s">
        <v>32</v>
      </c>
      <c r="H2742">
        <v>0</v>
      </c>
      <c r="J2742">
        <v>0</v>
      </c>
      <c r="L2742">
        <v>0</v>
      </c>
      <c r="N2742">
        <v>0</v>
      </c>
      <c r="P2742">
        <v>0</v>
      </c>
      <c r="R2742">
        <v>0</v>
      </c>
      <c r="T2742">
        <v>314936</v>
      </c>
      <c r="V2742">
        <v>466782</v>
      </c>
      <c r="X2742">
        <v>399580</v>
      </c>
      <c r="Z2742">
        <v>67202</v>
      </c>
    </row>
    <row r="2743" spans="2:26" hidden="1" x14ac:dyDescent="0.35">
      <c r="B2743" t="s">
        <v>93</v>
      </c>
      <c r="C2743" t="s">
        <v>94</v>
      </c>
      <c r="D2743" s="1">
        <v>44562</v>
      </c>
      <c r="E2743" t="s">
        <v>32</v>
      </c>
      <c r="F2743" t="s">
        <v>33</v>
      </c>
      <c r="G2743" t="s">
        <v>34</v>
      </c>
      <c r="H2743">
        <v>0</v>
      </c>
      <c r="J2743">
        <v>0</v>
      </c>
      <c r="L2743">
        <v>0</v>
      </c>
      <c r="N2743">
        <v>0</v>
      </c>
      <c r="P2743">
        <v>0</v>
      </c>
      <c r="R2743">
        <v>0</v>
      </c>
      <c r="T2743">
        <v>314936</v>
      </c>
      <c r="V2743">
        <v>466782</v>
      </c>
      <c r="X2743">
        <v>399580</v>
      </c>
      <c r="Z2743">
        <v>67202</v>
      </c>
    </row>
    <row r="2744" spans="2:26" hidden="1" x14ac:dyDescent="0.35">
      <c r="B2744" t="s">
        <v>93</v>
      </c>
      <c r="C2744" t="s">
        <v>94</v>
      </c>
      <c r="D2744" s="1">
        <v>44593</v>
      </c>
      <c r="E2744" t="s">
        <v>32</v>
      </c>
      <c r="F2744" t="s">
        <v>35</v>
      </c>
      <c r="G2744" t="s">
        <v>32</v>
      </c>
      <c r="H2744">
        <v>0</v>
      </c>
      <c r="J2744">
        <v>0</v>
      </c>
      <c r="L2744">
        <v>0</v>
      </c>
      <c r="N2744">
        <v>0</v>
      </c>
      <c r="P2744">
        <v>0</v>
      </c>
      <c r="R2744">
        <v>0</v>
      </c>
      <c r="T2744">
        <v>320478</v>
      </c>
      <c r="V2744">
        <v>474267</v>
      </c>
      <c r="X2744">
        <v>406670</v>
      </c>
      <c r="Z2744">
        <v>67597</v>
      </c>
    </row>
    <row r="2745" spans="2:26" hidden="1" x14ac:dyDescent="0.35">
      <c r="B2745" t="s">
        <v>93</v>
      </c>
      <c r="C2745" t="s">
        <v>94</v>
      </c>
      <c r="D2745" s="1">
        <v>44593</v>
      </c>
      <c r="E2745" t="s">
        <v>32</v>
      </c>
      <c r="F2745" t="s">
        <v>33</v>
      </c>
      <c r="G2745" t="s">
        <v>34</v>
      </c>
      <c r="H2745">
        <v>0</v>
      </c>
      <c r="J2745">
        <v>0</v>
      </c>
      <c r="L2745">
        <v>0</v>
      </c>
      <c r="N2745">
        <v>0</v>
      </c>
      <c r="P2745">
        <v>0</v>
      </c>
      <c r="R2745">
        <v>0</v>
      </c>
      <c r="T2745">
        <v>320478</v>
      </c>
      <c r="V2745">
        <v>474267</v>
      </c>
      <c r="X2745">
        <v>406670</v>
      </c>
      <c r="Z2745">
        <v>67597</v>
      </c>
    </row>
    <row r="2746" spans="2:26" hidden="1" x14ac:dyDescent="0.35">
      <c r="B2746" t="s">
        <v>93</v>
      </c>
      <c r="C2746" t="s">
        <v>94</v>
      </c>
      <c r="D2746" s="1">
        <v>44621</v>
      </c>
      <c r="E2746" t="s">
        <v>32</v>
      </c>
      <c r="F2746" t="s">
        <v>35</v>
      </c>
      <c r="G2746" t="s">
        <v>32</v>
      </c>
      <c r="H2746">
        <v>0</v>
      </c>
      <c r="J2746">
        <v>0</v>
      </c>
      <c r="L2746">
        <v>0</v>
      </c>
      <c r="N2746">
        <v>0</v>
      </c>
      <c r="P2746">
        <v>0</v>
      </c>
      <c r="R2746">
        <v>0</v>
      </c>
      <c r="T2746">
        <v>321496</v>
      </c>
      <c r="V2746">
        <v>476557</v>
      </c>
      <c r="X2746">
        <v>408718</v>
      </c>
      <c r="Z2746">
        <v>67839</v>
      </c>
    </row>
    <row r="2747" spans="2:26" hidden="1" x14ac:dyDescent="0.35">
      <c r="B2747" t="s">
        <v>93</v>
      </c>
      <c r="C2747" t="s">
        <v>94</v>
      </c>
      <c r="D2747" s="1">
        <v>44621</v>
      </c>
      <c r="E2747" t="s">
        <v>32</v>
      </c>
      <c r="F2747" t="s">
        <v>33</v>
      </c>
      <c r="G2747" t="s">
        <v>34</v>
      </c>
      <c r="H2747">
        <v>0</v>
      </c>
      <c r="J2747">
        <v>0</v>
      </c>
      <c r="L2747">
        <v>0</v>
      </c>
      <c r="N2747">
        <v>0</v>
      </c>
      <c r="P2747">
        <v>0</v>
      </c>
      <c r="R2747">
        <v>0</v>
      </c>
      <c r="T2747">
        <v>323693</v>
      </c>
      <c r="V2747">
        <v>481775</v>
      </c>
      <c r="X2747">
        <v>414001</v>
      </c>
      <c r="Z2747">
        <v>67774</v>
      </c>
    </row>
    <row r="2748" spans="2:26" hidden="1" x14ac:dyDescent="0.35">
      <c r="B2748" t="s">
        <v>93</v>
      </c>
      <c r="C2748" t="s">
        <v>94</v>
      </c>
      <c r="D2748" s="1">
        <v>44652</v>
      </c>
      <c r="E2748" t="s">
        <v>32</v>
      </c>
      <c r="F2748" t="s">
        <v>35</v>
      </c>
      <c r="G2748" t="s">
        <v>32</v>
      </c>
      <c r="H2748">
        <v>0</v>
      </c>
      <c r="J2748">
        <v>0</v>
      </c>
      <c r="L2748">
        <v>0</v>
      </c>
      <c r="N2748">
        <v>0</v>
      </c>
      <c r="P2748">
        <v>0</v>
      </c>
      <c r="R2748">
        <v>0</v>
      </c>
      <c r="T2748">
        <v>319605</v>
      </c>
      <c r="V2748">
        <v>473168</v>
      </c>
      <c r="X2748">
        <v>405863</v>
      </c>
      <c r="Z2748">
        <v>67305</v>
      </c>
    </row>
    <row r="2749" spans="2:26" hidden="1" x14ac:dyDescent="0.35">
      <c r="B2749" t="s">
        <v>93</v>
      </c>
      <c r="C2749" t="s">
        <v>94</v>
      </c>
      <c r="D2749" s="1">
        <v>44652</v>
      </c>
      <c r="E2749" t="s">
        <v>32</v>
      </c>
      <c r="F2749" t="s">
        <v>33</v>
      </c>
      <c r="G2749" t="s">
        <v>34</v>
      </c>
      <c r="H2749">
        <v>0</v>
      </c>
      <c r="J2749">
        <v>0</v>
      </c>
      <c r="L2749">
        <v>0</v>
      </c>
      <c r="N2749">
        <v>0</v>
      </c>
      <c r="P2749">
        <v>0</v>
      </c>
      <c r="R2749">
        <v>0</v>
      </c>
      <c r="T2749">
        <v>335896</v>
      </c>
      <c r="V2749">
        <v>494440</v>
      </c>
      <c r="X2749">
        <v>415740</v>
      </c>
      <c r="Z2749">
        <v>78700</v>
      </c>
    </row>
    <row r="2750" spans="2:26" hidden="1" x14ac:dyDescent="0.35">
      <c r="B2750" t="s">
        <v>93</v>
      </c>
      <c r="C2750" t="s">
        <v>94</v>
      </c>
      <c r="D2750" s="1">
        <v>44682</v>
      </c>
      <c r="E2750" t="s">
        <v>32</v>
      </c>
      <c r="F2750" t="s">
        <v>35</v>
      </c>
      <c r="G2750" t="s">
        <v>32</v>
      </c>
      <c r="H2750">
        <v>0</v>
      </c>
      <c r="J2750">
        <v>0</v>
      </c>
      <c r="L2750">
        <v>0</v>
      </c>
      <c r="N2750">
        <v>0</v>
      </c>
      <c r="P2750">
        <v>0</v>
      </c>
      <c r="R2750">
        <v>0</v>
      </c>
      <c r="T2750">
        <v>324499</v>
      </c>
      <c r="V2750">
        <v>481014</v>
      </c>
      <c r="X2750">
        <v>413544</v>
      </c>
      <c r="Z2750">
        <v>67470</v>
      </c>
    </row>
    <row r="2751" spans="2:26" hidden="1" x14ac:dyDescent="0.35">
      <c r="B2751" t="s">
        <v>93</v>
      </c>
      <c r="C2751" t="s">
        <v>94</v>
      </c>
      <c r="D2751" s="1">
        <v>44682</v>
      </c>
      <c r="E2751" t="s">
        <v>32</v>
      </c>
      <c r="F2751" t="s">
        <v>33</v>
      </c>
      <c r="G2751" t="s">
        <v>34</v>
      </c>
      <c r="H2751">
        <v>0</v>
      </c>
      <c r="J2751">
        <v>0</v>
      </c>
      <c r="L2751">
        <v>0</v>
      </c>
      <c r="N2751">
        <v>0</v>
      </c>
      <c r="P2751">
        <v>0</v>
      </c>
      <c r="R2751">
        <v>0</v>
      </c>
      <c r="T2751">
        <v>326179</v>
      </c>
      <c r="V2751">
        <v>485399</v>
      </c>
      <c r="X2751">
        <v>417985</v>
      </c>
      <c r="Z2751">
        <v>67414</v>
      </c>
    </row>
    <row r="2752" spans="2:26" hidden="1" x14ac:dyDescent="0.35">
      <c r="B2752" t="s">
        <v>93</v>
      </c>
      <c r="C2752" t="s">
        <v>94</v>
      </c>
      <c r="D2752" s="1">
        <v>44713</v>
      </c>
      <c r="E2752" t="s">
        <v>32</v>
      </c>
      <c r="F2752" t="s">
        <v>35</v>
      </c>
      <c r="G2752" t="s">
        <v>32</v>
      </c>
      <c r="H2752">
        <v>0</v>
      </c>
      <c r="J2752">
        <v>0</v>
      </c>
      <c r="L2752">
        <v>0</v>
      </c>
      <c r="N2752">
        <v>0</v>
      </c>
      <c r="P2752">
        <v>0</v>
      </c>
      <c r="R2752">
        <v>0</v>
      </c>
      <c r="T2752">
        <v>326549</v>
      </c>
      <c r="V2752">
        <v>483790</v>
      </c>
      <c r="X2752">
        <v>416231</v>
      </c>
      <c r="Z2752">
        <v>67559</v>
      </c>
    </row>
    <row r="2753" spans="2:26" hidden="1" x14ac:dyDescent="0.35">
      <c r="B2753" t="s">
        <v>93</v>
      </c>
      <c r="C2753" t="s">
        <v>94</v>
      </c>
      <c r="D2753" s="1">
        <v>44713</v>
      </c>
      <c r="E2753" t="s">
        <v>32</v>
      </c>
      <c r="F2753" t="s">
        <v>33</v>
      </c>
      <c r="G2753" t="s">
        <v>34</v>
      </c>
      <c r="H2753">
        <v>0</v>
      </c>
      <c r="J2753">
        <v>0</v>
      </c>
      <c r="L2753">
        <v>0</v>
      </c>
      <c r="N2753">
        <v>0</v>
      </c>
      <c r="P2753">
        <v>0</v>
      </c>
      <c r="R2753">
        <v>0</v>
      </c>
      <c r="T2753">
        <v>328373</v>
      </c>
      <c r="V2753">
        <v>488485</v>
      </c>
      <c r="X2753">
        <v>421032</v>
      </c>
      <c r="Z2753">
        <v>67453</v>
      </c>
    </row>
    <row r="2754" spans="2:26" hidden="1" x14ac:dyDescent="0.35">
      <c r="B2754" t="s">
        <v>93</v>
      </c>
      <c r="C2754" t="s">
        <v>94</v>
      </c>
      <c r="D2754" s="1">
        <v>44743</v>
      </c>
      <c r="E2754" t="s">
        <v>32</v>
      </c>
      <c r="F2754" t="s">
        <v>35</v>
      </c>
      <c r="G2754" t="s">
        <v>32</v>
      </c>
      <c r="H2754">
        <v>0</v>
      </c>
      <c r="J2754">
        <v>0</v>
      </c>
      <c r="L2754">
        <v>0</v>
      </c>
      <c r="N2754">
        <v>0</v>
      </c>
      <c r="P2754">
        <v>0</v>
      </c>
      <c r="R2754">
        <v>0</v>
      </c>
      <c r="T2754">
        <v>328707</v>
      </c>
      <c r="V2754">
        <v>486637</v>
      </c>
      <c r="X2754">
        <v>418953</v>
      </c>
      <c r="Z2754">
        <v>67684</v>
      </c>
    </row>
    <row r="2755" spans="2:26" hidden="1" x14ac:dyDescent="0.35">
      <c r="B2755" t="s">
        <v>93</v>
      </c>
      <c r="C2755" t="s">
        <v>94</v>
      </c>
      <c r="D2755" s="1">
        <v>44743</v>
      </c>
      <c r="E2755" t="s">
        <v>32</v>
      </c>
      <c r="F2755" t="s">
        <v>33</v>
      </c>
      <c r="G2755" t="s">
        <v>34</v>
      </c>
      <c r="H2755">
        <v>0</v>
      </c>
      <c r="J2755">
        <v>0</v>
      </c>
      <c r="L2755">
        <v>0</v>
      </c>
      <c r="N2755">
        <v>0</v>
      </c>
      <c r="P2755">
        <v>0</v>
      </c>
      <c r="R2755">
        <v>0</v>
      </c>
      <c r="T2755">
        <v>330772</v>
      </c>
      <c r="V2755">
        <v>491794</v>
      </c>
      <c r="X2755">
        <v>424268</v>
      </c>
      <c r="Z2755">
        <v>67526</v>
      </c>
    </row>
    <row r="2756" spans="2:26" hidden="1" x14ac:dyDescent="0.35">
      <c r="B2756" t="s">
        <v>93</v>
      </c>
      <c r="C2756" t="s">
        <v>94</v>
      </c>
      <c r="D2756" s="1">
        <v>44774</v>
      </c>
      <c r="E2756" t="s">
        <v>32</v>
      </c>
      <c r="F2756" t="s">
        <v>35</v>
      </c>
      <c r="G2756" t="s">
        <v>32</v>
      </c>
      <c r="H2756">
        <v>0</v>
      </c>
      <c r="J2756">
        <v>0</v>
      </c>
      <c r="L2756">
        <v>0</v>
      </c>
      <c r="N2756">
        <v>0</v>
      </c>
      <c r="P2756">
        <v>0</v>
      </c>
      <c r="R2756">
        <v>0</v>
      </c>
      <c r="T2756">
        <v>330882</v>
      </c>
      <c r="V2756">
        <v>489672</v>
      </c>
      <c r="X2756">
        <v>421935</v>
      </c>
      <c r="Z2756">
        <v>67737</v>
      </c>
    </row>
    <row r="2757" spans="2:26" hidden="1" x14ac:dyDescent="0.35">
      <c r="B2757" t="s">
        <v>93</v>
      </c>
      <c r="C2757" t="s">
        <v>94</v>
      </c>
      <c r="D2757" s="1">
        <v>44774</v>
      </c>
      <c r="E2757" t="s">
        <v>32</v>
      </c>
      <c r="F2757" t="s">
        <v>33</v>
      </c>
      <c r="G2757" t="s">
        <v>34</v>
      </c>
      <c r="H2757">
        <v>0</v>
      </c>
      <c r="J2757">
        <v>0</v>
      </c>
      <c r="L2757">
        <v>0</v>
      </c>
      <c r="N2757">
        <v>0</v>
      </c>
      <c r="P2757">
        <v>0</v>
      </c>
      <c r="R2757">
        <v>0</v>
      </c>
      <c r="T2757">
        <v>332851</v>
      </c>
      <c r="V2757">
        <v>494621</v>
      </c>
      <c r="X2757">
        <v>427029</v>
      </c>
      <c r="Z2757">
        <v>67592</v>
      </c>
    </row>
    <row r="2758" spans="2:26" hidden="1" x14ac:dyDescent="0.35">
      <c r="B2758" t="s">
        <v>93</v>
      </c>
      <c r="C2758" t="s">
        <v>94</v>
      </c>
      <c r="D2758" s="1">
        <v>44805</v>
      </c>
      <c r="E2758" t="s">
        <v>32</v>
      </c>
      <c r="F2758" t="s">
        <v>35</v>
      </c>
      <c r="G2758" t="s">
        <v>32</v>
      </c>
      <c r="H2758">
        <v>0</v>
      </c>
      <c r="J2758">
        <v>0</v>
      </c>
      <c r="L2758">
        <v>0</v>
      </c>
      <c r="N2758">
        <v>0</v>
      </c>
      <c r="P2758">
        <v>0</v>
      </c>
      <c r="R2758">
        <v>0</v>
      </c>
      <c r="T2758">
        <v>333678</v>
      </c>
      <c r="V2758">
        <v>493565</v>
      </c>
      <c r="X2758">
        <v>425754</v>
      </c>
      <c r="Z2758">
        <v>67811</v>
      </c>
    </row>
    <row r="2759" spans="2:26" hidden="1" x14ac:dyDescent="0.35">
      <c r="B2759" t="s">
        <v>93</v>
      </c>
      <c r="C2759" t="s">
        <v>94</v>
      </c>
      <c r="D2759" s="1">
        <v>44805</v>
      </c>
      <c r="E2759" t="s">
        <v>32</v>
      </c>
      <c r="F2759" t="s">
        <v>33</v>
      </c>
      <c r="G2759" t="s">
        <v>34</v>
      </c>
      <c r="H2759">
        <v>0</v>
      </c>
      <c r="J2759">
        <v>0</v>
      </c>
      <c r="L2759">
        <v>0</v>
      </c>
      <c r="N2759">
        <v>0</v>
      </c>
      <c r="P2759">
        <v>0</v>
      </c>
      <c r="R2759">
        <v>0</v>
      </c>
      <c r="T2759">
        <v>334926</v>
      </c>
      <c r="V2759">
        <v>496822</v>
      </c>
      <c r="X2759">
        <v>429091</v>
      </c>
      <c r="Z2759">
        <v>67731</v>
      </c>
    </row>
    <row r="2760" spans="2:26" hidden="1" x14ac:dyDescent="0.35">
      <c r="B2760" t="s">
        <v>93</v>
      </c>
      <c r="C2760" t="s">
        <v>94</v>
      </c>
      <c r="D2760" s="1">
        <v>44835</v>
      </c>
      <c r="E2760" t="s">
        <v>32</v>
      </c>
      <c r="F2760" t="s">
        <v>35</v>
      </c>
      <c r="G2760" t="s">
        <v>32</v>
      </c>
      <c r="H2760">
        <v>0</v>
      </c>
      <c r="J2760">
        <v>0</v>
      </c>
      <c r="L2760">
        <v>0</v>
      </c>
      <c r="N2760">
        <v>0</v>
      </c>
      <c r="P2760">
        <v>0</v>
      </c>
      <c r="R2760">
        <v>0</v>
      </c>
      <c r="T2760">
        <v>334560</v>
      </c>
      <c r="V2760">
        <v>495967</v>
      </c>
      <c r="X2760">
        <v>428160</v>
      </c>
      <c r="Z2760">
        <v>67807</v>
      </c>
    </row>
    <row r="2761" spans="2:26" hidden="1" x14ac:dyDescent="0.35">
      <c r="B2761" t="s">
        <v>93</v>
      </c>
      <c r="C2761" t="s">
        <v>94</v>
      </c>
      <c r="D2761" s="1">
        <v>44835</v>
      </c>
      <c r="E2761" t="s">
        <v>32</v>
      </c>
      <c r="F2761" t="s">
        <v>33</v>
      </c>
      <c r="G2761" t="s">
        <v>34</v>
      </c>
      <c r="H2761">
        <v>0</v>
      </c>
      <c r="J2761">
        <v>0</v>
      </c>
      <c r="L2761">
        <v>0</v>
      </c>
      <c r="N2761">
        <v>0</v>
      </c>
      <c r="P2761">
        <v>0</v>
      </c>
      <c r="R2761">
        <v>0</v>
      </c>
      <c r="T2761">
        <v>335820</v>
      </c>
      <c r="V2761">
        <v>500048</v>
      </c>
      <c r="X2761">
        <v>432362</v>
      </c>
      <c r="Z2761">
        <v>67686</v>
      </c>
    </row>
    <row r="2762" spans="2:26" hidden="1" x14ac:dyDescent="0.35">
      <c r="B2762" t="s">
        <v>93</v>
      </c>
      <c r="C2762" t="s">
        <v>94</v>
      </c>
      <c r="D2762" s="1">
        <v>44866</v>
      </c>
      <c r="E2762" t="s">
        <v>32</v>
      </c>
      <c r="F2762" t="s">
        <v>35</v>
      </c>
      <c r="G2762" t="s">
        <v>32</v>
      </c>
      <c r="H2762">
        <v>0</v>
      </c>
      <c r="J2762">
        <v>0</v>
      </c>
      <c r="L2762">
        <v>0</v>
      </c>
      <c r="N2762">
        <v>0</v>
      </c>
      <c r="P2762">
        <v>0</v>
      </c>
      <c r="R2762">
        <v>0</v>
      </c>
      <c r="T2762">
        <v>335561</v>
      </c>
      <c r="V2762">
        <v>498062</v>
      </c>
      <c r="X2762">
        <v>429949</v>
      </c>
      <c r="Z2762">
        <v>68113</v>
      </c>
    </row>
    <row r="2763" spans="2:26" hidden="1" x14ac:dyDescent="0.35">
      <c r="B2763" t="s">
        <v>93</v>
      </c>
      <c r="C2763" t="s">
        <v>94</v>
      </c>
      <c r="D2763" s="1">
        <v>44866</v>
      </c>
      <c r="E2763" t="s">
        <v>32</v>
      </c>
      <c r="F2763" t="s">
        <v>33</v>
      </c>
      <c r="G2763" t="s">
        <v>34</v>
      </c>
      <c r="H2763">
        <v>0</v>
      </c>
      <c r="J2763">
        <v>0</v>
      </c>
      <c r="L2763">
        <v>0</v>
      </c>
      <c r="N2763">
        <v>0</v>
      </c>
      <c r="P2763">
        <v>0</v>
      </c>
      <c r="R2763">
        <v>0</v>
      </c>
      <c r="T2763">
        <v>336966</v>
      </c>
      <c r="V2763">
        <v>502861</v>
      </c>
      <c r="X2763">
        <v>434843</v>
      </c>
      <c r="Z2763">
        <v>68018</v>
      </c>
    </row>
    <row r="2764" spans="2:26" hidden="1" x14ac:dyDescent="0.35">
      <c r="B2764" t="s">
        <v>93</v>
      </c>
      <c r="C2764" t="s">
        <v>94</v>
      </c>
      <c r="D2764" s="1">
        <v>44896</v>
      </c>
      <c r="E2764" t="s">
        <v>32</v>
      </c>
      <c r="F2764" t="s">
        <v>35</v>
      </c>
      <c r="G2764" t="s">
        <v>32</v>
      </c>
      <c r="H2764">
        <v>0</v>
      </c>
      <c r="J2764">
        <v>0</v>
      </c>
      <c r="L2764">
        <v>0</v>
      </c>
      <c r="N2764">
        <v>0</v>
      </c>
      <c r="P2764">
        <v>0</v>
      </c>
      <c r="R2764">
        <v>0</v>
      </c>
      <c r="T2764">
        <v>336606</v>
      </c>
      <c r="V2764">
        <v>500358</v>
      </c>
      <c r="X2764">
        <v>431817</v>
      </c>
      <c r="Z2764">
        <v>68541</v>
      </c>
    </row>
    <row r="2765" spans="2:26" hidden="1" x14ac:dyDescent="0.35">
      <c r="B2765" t="s">
        <v>93</v>
      </c>
      <c r="C2765" t="s">
        <v>94</v>
      </c>
      <c r="D2765" s="1">
        <v>44896</v>
      </c>
      <c r="E2765" t="s">
        <v>32</v>
      </c>
      <c r="F2765" t="s">
        <v>33</v>
      </c>
      <c r="G2765" t="s">
        <v>34</v>
      </c>
      <c r="H2765">
        <v>0</v>
      </c>
      <c r="J2765">
        <v>0</v>
      </c>
      <c r="L2765">
        <v>0</v>
      </c>
      <c r="N2765">
        <v>0</v>
      </c>
      <c r="P2765">
        <v>0</v>
      </c>
      <c r="R2765">
        <v>0</v>
      </c>
      <c r="T2765">
        <v>338166</v>
      </c>
      <c r="V2765">
        <v>506037</v>
      </c>
      <c r="X2765">
        <v>437627</v>
      </c>
      <c r="Z2765">
        <v>68410</v>
      </c>
    </row>
    <row r="2766" spans="2:26" hidden="1" x14ac:dyDescent="0.35">
      <c r="B2766" t="s">
        <v>93</v>
      </c>
      <c r="C2766" t="s">
        <v>94</v>
      </c>
      <c r="D2766" s="1">
        <v>44927</v>
      </c>
      <c r="E2766" t="s">
        <v>32</v>
      </c>
      <c r="F2766" t="s">
        <v>35</v>
      </c>
      <c r="G2766" t="s">
        <v>32</v>
      </c>
      <c r="H2766">
        <v>0</v>
      </c>
      <c r="J2766">
        <v>0</v>
      </c>
      <c r="L2766">
        <v>0</v>
      </c>
      <c r="N2766">
        <v>0</v>
      </c>
      <c r="P2766">
        <v>0</v>
      </c>
      <c r="R2766">
        <v>0</v>
      </c>
      <c r="T2766">
        <v>337210</v>
      </c>
      <c r="V2766">
        <v>503270</v>
      </c>
      <c r="X2766">
        <v>434716</v>
      </c>
      <c r="Z2766">
        <v>68554</v>
      </c>
    </row>
    <row r="2767" spans="2:26" hidden="1" x14ac:dyDescent="0.35">
      <c r="B2767" t="s">
        <v>93</v>
      </c>
      <c r="C2767" t="s">
        <v>94</v>
      </c>
      <c r="D2767" s="1">
        <v>44927</v>
      </c>
      <c r="E2767" t="s">
        <v>32</v>
      </c>
      <c r="F2767" t="s">
        <v>33</v>
      </c>
      <c r="G2767" t="s">
        <v>34</v>
      </c>
      <c r="H2767">
        <v>0</v>
      </c>
      <c r="J2767">
        <v>0</v>
      </c>
      <c r="L2767">
        <v>0</v>
      </c>
      <c r="N2767">
        <v>0</v>
      </c>
      <c r="P2767">
        <v>0</v>
      </c>
      <c r="R2767">
        <v>0</v>
      </c>
      <c r="T2767">
        <v>347008</v>
      </c>
      <c r="V2767">
        <v>513068</v>
      </c>
      <c r="X2767">
        <v>434716</v>
      </c>
      <c r="Z2767">
        <v>78352</v>
      </c>
    </row>
    <row r="2768" spans="2:26" hidden="1" x14ac:dyDescent="0.35">
      <c r="B2768" t="s">
        <v>93</v>
      </c>
      <c r="C2768" t="s">
        <v>94</v>
      </c>
      <c r="D2768" s="1">
        <v>44958</v>
      </c>
      <c r="E2768" t="s">
        <v>32</v>
      </c>
      <c r="F2768" t="s">
        <v>35</v>
      </c>
      <c r="G2768" t="s">
        <v>32</v>
      </c>
      <c r="H2768">
        <v>0</v>
      </c>
      <c r="J2768">
        <v>0</v>
      </c>
      <c r="L2768">
        <v>0</v>
      </c>
      <c r="N2768">
        <v>0</v>
      </c>
      <c r="P2768">
        <v>0</v>
      </c>
      <c r="R2768">
        <v>0</v>
      </c>
      <c r="T2768">
        <v>338223</v>
      </c>
      <c r="V2768">
        <v>506038</v>
      </c>
      <c r="X2768">
        <v>437599</v>
      </c>
      <c r="Z2768">
        <v>68439</v>
      </c>
    </row>
    <row r="2769" spans="2:26" hidden="1" x14ac:dyDescent="0.35">
      <c r="B2769" t="s">
        <v>93</v>
      </c>
      <c r="C2769" t="s">
        <v>94</v>
      </c>
      <c r="D2769" s="1">
        <v>44958</v>
      </c>
      <c r="E2769" t="s">
        <v>32</v>
      </c>
      <c r="F2769" t="s">
        <v>33</v>
      </c>
      <c r="G2769" t="s">
        <v>34</v>
      </c>
      <c r="H2769">
        <v>0</v>
      </c>
      <c r="J2769">
        <v>0</v>
      </c>
      <c r="L2769">
        <v>0</v>
      </c>
      <c r="N2769">
        <v>0</v>
      </c>
      <c r="P2769">
        <v>0</v>
      </c>
      <c r="R2769">
        <v>0</v>
      </c>
      <c r="T2769">
        <v>338942</v>
      </c>
      <c r="V2769">
        <v>509587</v>
      </c>
      <c r="X2769">
        <v>441226</v>
      </c>
      <c r="Z2769">
        <v>68361</v>
      </c>
    </row>
    <row r="2770" spans="2:26" hidden="1" x14ac:dyDescent="0.35">
      <c r="B2770" t="s">
        <v>93</v>
      </c>
      <c r="C2770" t="s">
        <v>94</v>
      </c>
      <c r="D2770" s="1">
        <v>44986</v>
      </c>
      <c r="E2770" t="s">
        <v>32</v>
      </c>
      <c r="F2770" t="s">
        <v>35</v>
      </c>
      <c r="G2770" t="s">
        <v>32</v>
      </c>
      <c r="H2770">
        <v>0</v>
      </c>
      <c r="J2770">
        <v>0</v>
      </c>
      <c r="L2770">
        <v>0</v>
      </c>
      <c r="N2770">
        <v>0</v>
      </c>
      <c r="P2770">
        <v>0</v>
      </c>
      <c r="R2770">
        <v>0</v>
      </c>
      <c r="T2770">
        <v>337902</v>
      </c>
      <c r="V2770">
        <v>506906</v>
      </c>
      <c r="X2770">
        <v>438542</v>
      </c>
      <c r="Z2770">
        <v>68364</v>
      </c>
    </row>
    <row r="2771" spans="2:26" hidden="1" x14ac:dyDescent="0.35">
      <c r="B2771" t="s">
        <v>93</v>
      </c>
      <c r="C2771" t="s">
        <v>94</v>
      </c>
      <c r="D2771" s="1">
        <v>44986</v>
      </c>
      <c r="E2771" t="s">
        <v>32</v>
      </c>
      <c r="F2771" t="s">
        <v>33</v>
      </c>
      <c r="G2771" t="s">
        <v>34</v>
      </c>
      <c r="H2771">
        <v>0</v>
      </c>
      <c r="J2771">
        <v>0</v>
      </c>
      <c r="L2771">
        <v>0</v>
      </c>
      <c r="N2771">
        <v>0</v>
      </c>
      <c r="P2771">
        <v>0</v>
      </c>
      <c r="R2771">
        <v>0</v>
      </c>
      <c r="T2771">
        <v>336776</v>
      </c>
      <c r="V2771">
        <v>510709</v>
      </c>
      <c r="X2771">
        <v>442442</v>
      </c>
      <c r="Z2771">
        <v>68267</v>
      </c>
    </row>
    <row r="2772" spans="2:26" hidden="1" x14ac:dyDescent="0.35">
      <c r="B2772" t="s">
        <v>93</v>
      </c>
      <c r="C2772" t="s">
        <v>94</v>
      </c>
      <c r="D2772" s="1">
        <v>45017</v>
      </c>
      <c r="E2772" t="s">
        <v>32</v>
      </c>
      <c r="F2772" t="s">
        <v>35</v>
      </c>
      <c r="G2772" t="s">
        <v>32</v>
      </c>
      <c r="H2772">
        <v>0</v>
      </c>
      <c r="J2772">
        <v>0</v>
      </c>
      <c r="L2772">
        <v>0</v>
      </c>
      <c r="N2772">
        <v>0</v>
      </c>
      <c r="P2772">
        <v>0</v>
      </c>
      <c r="R2772">
        <v>0</v>
      </c>
      <c r="T2772">
        <v>337566</v>
      </c>
      <c r="V2772">
        <v>507232</v>
      </c>
      <c r="X2772">
        <v>439167</v>
      </c>
      <c r="Z2772">
        <v>68065</v>
      </c>
    </row>
    <row r="2773" spans="2:26" hidden="1" x14ac:dyDescent="0.35">
      <c r="B2773" t="s">
        <v>93</v>
      </c>
      <c r="C2773" t="s">
        <v>94</v>
      </c>
      <c r="D2773" s="1">
        <v>45017</v>
      </c>
      <c r="E2773" t="s">
        <v>32</v>
      </c>
      <c r="F2773" t="s">
        <v>33</v>
      </c>
      <c r="G2773" t="s">
        <v>34</v>
      </c>
      <c r="H2773">
        <v>0</v>
      </c>
      <c r="J2773">
        <v>0</v>
      </c>
      <c r="L2773">
        <v>0</v>
      </c>
      <c r="N2773">
        <v>0</v>
      </c>
      <c r="P2773">
        <v>0</v>
      </c>
      <c r="R2773">
        <v>0</v>
      </c>
      <c r="T2773">
        <v>337817</v>
      </c>
      <c r="V2773">
        <v>511847</v>
      </c>
      <c r="X2773">
        <v>443940</v>
      </c>
      <c r="Z2773">
        <v>67907</v>
      </c>
    </row>
    <row r="2774" spans="2:26" hidden="1" x14ac:dyDescent="0.35">
      <c r="B2774" t="s">
        <v>93</v>
      </c>
      <c r="C2774" t="s">
        <v>94</v>
      </c>
      <c r="D2774" s="1">
        <v>45047</v>
      </c>
      <c r="E2774" t="s">
        <v>32</v>
      </c>
      <c r="F2774" t="s">
        <v>35</v>
      </c>
      <c r="G2774" t="s">
        <v>32</v>
      </c>
      <c r="H2774">
        <v>13366</v>
      </c>
      <c r="J2774">
        <v>0</v>
      </c>
      <c r="L2774">
        <v>13366</v>
      </c>
      <c r="N2774">
        <v>0</v>
      </c>
      <c r="P2774">
        <v>0</v>
      </c>
      <c r="R2774">
        <v>0</v>
      </c>
      <c r="T2774">
        <v>310338</v>
      </c>
      <c r="V2774">
        <v>472492</v>
      </c>
      <c r="X2774">
        <v>409555</v>
      </c>
      <c r="Z2774">
        <v>62937</v>
      </c>
    </row>
    <row r="2775" spans="2:26" hidden="1" x14ac:dyDescent="0.35">
      <c r="B2775" t="s">
        <v>93</v>
      </c>
      <c r="C2775" t="s">
        <v>94</v>
      </c>
      <c r="D2775" s="1">
        <v>45047</v>
      </c>
      <c r="E2775" t="s">
        <v>32</v>
      </c>
      <c r="F2775" t="s">
        <v>33</v>
      </c>
      <c r="G2775" t="s">
        <v>34</v>
      </c>
      <c r="H2775">
        <v>13366</v>
      </c>
      <c r="J2775">
        <v>0</v>
      </c>
      <c r="L2775">
        <v>13366</v>
      </c>
      <c r="N2775">
        <v>0</v>
      </c>
      <c r="P2775">
        <v>0</v>
      </c>
      <c r="R2775">
        <v>0</v>
      </c>
      <c r="T2775">
        <v>319937</v>
      </c>
      <c r="V2775">
        <v>486253</v>
      </c>
      <c r="X2775">
        <v>421124</v>
      </c>
      <c r="Z2775">
        <v>65129</v>
      </c>
    </row>
    <row r="2776" spans="2:26" hidden="1" x14ac:dyDescent="0.35">
      <c r="B2776" t="s">
        <v>93</v>
      </c>
      <c r="C2776" t="s">
        <v>94</v>
      </c>
      <c r="D2776" s="1">
        <v>45078</v>
      </c>
      <c r="E2776" t="s">
        <v>32</v>
      </c>
      <c r="F2776" t="s">
        <v>35</v>
      </c>
      <c r="G2776" t="s">
        <v>32</v>
      </c>
      <c r="H2776">
        <v>13369</v>
      </c>
      <c r="J2776">
        <v>0</v>
      </c>
      <c r="L2776">
        <v>13369</v>
      </c>
      <c r="N2776">
        <v>0</v>
      </c>
      <c r="P2776">
        <v>0</v>
      </c>
      <c r="R2776">
        <v>0</v>
      </c>
      <c r="T2776">
        <v>312514</v>
      </c>
      <c r="V2776">
        <v>473863</v>
      </c>
      <c r="X2776">
        <v>409324</v>
      </c>
      <c r="Z2776">
        <v>64539</v>
      </c>
    </row>
    <row r="2777" spans="2:26" hidden="1" x14ac:dyDescent="0.35">
      <c r="B2777" t="s">
        <v>93</v>
      </c>
      <c r="C2777" t="s">
        <v>94</v>
      </c>
      <c r="D2777" s="1">
        <v>45078</v>
      </c>
      <c r="E2777" t="s">
        <v>32</v>
      </c>
      <c r="F2777" t="s">
        <v>33</v>
      </c>
      <c r="G2777" t="s">
        <v>34</v>
      </c>
      <c r="H2777">
        <v>13369</v>
      </c>
      <c r="J2777">
        <v>0</v>
      </c>
      <c r="L2777">
        <v>13369</v>
      </c>
      <c r="N2777">
        <v>0</v>
      </c>
      <c r="P2777">
        <v>0</v>
      </c>
      <c r="R2777">
        <v>0</v>
      </c>
      <c r="T2777">
        <v>320180</v>
      </c>
      <c r="V2777">
        <v>486213</v>
      </c>
      <c r="X2777">
        <v>420467</v>
      </c>
      <c r="Z2777">
        <v>65746</v>
      </c>
    </row>
    <row r="2778" spans="2:26" hidden="1" x14ac:dyDescent="0.35">
      <c r="B2778" t="s">
        <v>93</v>
      </c>
      <c r="C2778" t="s">
        <v>94</v>
      </c>
      <c r="D2778" s="1">
        <v>45108</v>
      </c>
      <c r="E2778" t="s">
        <v>32</v>
      </c>
      <c r="F2778" t="s">
        <v>35</v>
      </c>
      <c r="G2778" t="s">
        <v>32</v>
      </c>
      <c r="H2778">
        <v>14056</v>
      </c>
      <c r="J2778">
        <v>0</v>
      </c>
      <c r="L2778">
        <v>14056</v>
      </c>
      <c r="N2778">
        <v>0</v>
      </c>
      <c r="P2778">
        <v>0</v>
      </c>
      <c r="R2778">
        <v>0</v>
      </c>
      <c r="T2778">
        <v>313225</v>
      </c>
      <c r="V2778">
        <v>474225</v>
      </c>
      <c r="X2778">
        <v>408697</v>
      </c>
      <c r="Z2778">
        <v>65528</v>
      </c>
    </row>
    <row r="2779" spans="2:26" hidden="1" x14ac:dyDescent="0.35">
      <c r="B2779" t="s">
        <v>93</v>
      </c>
      <c r="C2779" t="s">
        <v>94</v>
      </c>
      <c r="D2779" s="1">
        <v>45108</v>
      </c>
      <c r="E2779" t="s">
        <v>32</v>
      </c>
      <c r="F2779" t="s">
        <v>33</v>
      </c>
      <c r="G2779" t="s">
        <v>34</v>
      </c>
      <c r="H2779">
        <v>14056</v>
      </c>
      <c r="J2779">
        <v>0</v>
      </c>
      <c r="L2779">
        <v>14056</v>
      </c>
      <c r="N2779">
        <v>0</v>
      </c>
      <c r="P2779">
        <v>0</v>
      </c>
      <c r="R2779">
        <v>0</v>
      </c>
      <c r="T2779">
        <v>313225</v>
      </c>
      <c r="V2779">
        <v>474225</v>
      </c>
      <c r="X2779">
        <v>408697</v>
      </c>
      <c r="Z2779">
        <v>65528</v>
      </c>
    </row>
    <row r="2780" spans="2:26" hidden="1" x14ac:dyDescent="0.35">
      <c r="B2780" t="s">
        <v>93</v>
      </c>
      <c r="C2780" t="s">
        <v>94</v>
      </c>
      <c r="D2780" s="1">
        <v>45139</v>
      </c>
      <c r="E2780" t="s">
        <v>32</v>
      </c>
      <c r="F2780" t="s">
        <v>35</v>
      </c>
      <c r="G2780" t="s">
        <v>32</v>
      </c>
      <c r="H2780">
        <v>16167</v>
      </c>
      <c r="J2780">
        <v>0</v>
      </c>
      <c r="L2780">
        <v>16167</v>
      </c>
      <c r="N2780">
        <v>0</v>
      </c>
      <c r="P2780">
        <v>0</v>
      </c>
      <c r="R2780">
        <v>0</v>
      </c>
      <c r="T2780">
        <v>290421</v>
      </c>
      <c r="V2780">
        <v>442064</v>
      </c>
      <c r="X2780">
        <v>380845</v>
      </c>
      <c r="Z2780">
        <v>61219</v>
      </c>
    </row>
    <row r="2781" spans="2:26" hidden="1" x14ac:dyDescent="0.35">
      <c r="B2781" t="s">
        <v>93</v>
      </c>
      <c r="C2781" t="s">
        <v>94</v>
      </c>
      <c r="D2781" s="1">
        <v>45139</v>
      </c>
      <c r="E2781" t="s">
        <v>32</v>
      </c>
      <c r="F2781" t="s">
        <v>33</v>
      </c>
      <c r="G2781" t="s">
        <v>34</v>
      </c>
      <c r="H2781">
        <v>16167</v>
      </c>
      <c r="J2781">
        <v>0</v>
      </c>
      <c r="L2781">
        <v>16167</v>
      </c>
      <c r="N2781">
        <v>0</v>
      </c>
      <c r="P2781">
        <v>0</v>
      </c>
      <c r="R2781">
        <v>0</v>
      </c>
      <c r="T2781">
        <v>313482</v>
      </c>
      <c r="V2781">
        <v>473648</v>
      </c>
      <c r="X2781">
        <v>407230</v>
      </c>
      <c r="Z2781">
        <v>66418</v>
      </c>
    </row>
    <row r="2782" spans="2:26" hidden="1" x14ac:dyDescent="0.35">
      <c r="B2782" t="s">
        <v>93</v>
      </c>
      <c r="C2782" t="s">
        <v>94</v>
      </c>
      <c r="D2782" s="1">
        <v>45170</v>
      </c>
      <c r="E2782" t="s">
        <v>32</v>
      </c>
      <c r="F2782" t="s">
        <v>35</v>
      </c>
      <c r="G2782" t="s">
        <v>32</v>
      </c>
      <c r="H2782">
        <v>14337</v>
      </c>
      <c r="J2782">
        <v>0</v>
      </c>
      <c r="L2782">
        <v>14337</v>
      </c>
      <c r="N2782">
        <v>0</v>
      </c>
      <c r="P2782">
        <v>0</v>
      </c>
      <c r="R2782">
        <v>0</v>
      </c>
      <c r="T2782">
        <v>333679</v>
      </c>
      <c r="V2782">
        <v>493565</v>
      </c>
      <c r="X2782">
        <v>425754</v>
      </c>
      <c r="Z2782">
        <v>67811</v>
      </c>
    </row>
    <row r="2783" spans="2:26" hidden="1" x14ac:dyDescent="0.35">
      <c r="B2783" t="s">
        <v>93</v>
      </c>
      <c r="C2783" t="s">
        <v>94</v>
      </c>
      <c r="D2783" s="1">
        <v>45170</v>
      </c>
      <c r="E2783" t="s">
        <v>32</v>
      </c>
      <c r="F2783" t="s">
        <v>33</v>
      </c>
      <c r="G2783" t="s">
        <v>34</v>
      </c>
      <c r="H2783">
        <v>14337</v>
      </c>
      <c r="J2783">
        <v>0</v>
      </c>
      <c r="L2783">
        <v>14337</v>
      </c>
      <c r="N2783">
        <v>0</v>
      </c>
      <c r="P2783">
        <v>0</v>
      </c>
      <c r="R2783">
        <v>0</v>
      </c>
      <c r="T2783">
        <v>313743</v>
      </c>
      <c r="V2783">
        <v>472991</v>
      </c>
      <c r="X2783">
        <v>405614</v>
      </c>
      <c r="Z2783">
        <v>67377</v>
      </c>
    </row>
    <row r="2784" spans="2:26" hidden="1" x14ac:dyDescent="0.35">
      <c r="B2784" t="s">
        <v>93</v>
      </c>
      <c r="C2784" t="s">
        <v>94</v>
      </c>
      <c r="D2784" s="1">
        <v>45200</v>
      </c>
      <c r="E2784" t="s">
        <v>32</v>
      </c>
      <c r="F2784" t="s">
        <v>35</v>
      </c>
      <c r="G2784" t="s">
        <v>32</v>
      </c>
      <c r="H2784">
        <v>15062</v>
      </c>
      <c r="J2784">
        <v>0</v>
      </c>
      <c r="L2784">
        <v>15062</v>
      </c>
      <c r="N2784">
        <v>0</v>
      </c>
      <c r="P2784">
        <v>0</v>
      </c>
      <c r="R2784">
        <v>0</v>
      </c>
      <c r="T2784">
        <v>306804</v>
      </c>
      <c r="V2784">
        <v>464948</v>
      </c>
      <c r="X2784">
        <v>386190</v>
      </c>
      <c r="Z2784">
        <v>78758</v>
      </c>
    </row>
    <row r="2785" spans="2:26" hidden="1" x14ac:dyDescent="0.35">
      <c r="B2785" t="s">
        <v>93</v>
      </c>
      <c r="C2785" t="s">
        <v>94</v>
      </c>
      <c r="D2785" s="1">
        <v>45200</v>
      </c>
      <c r="E2785" t="s">
        <v>32</v>
      </c>
      <c r="F2785" t="s">
        <v>33</v>
      </c>
      <c r="G2785" t="s">
        <v>34</v>
      </c>
      <c r="H2785">
        <v>15062</v>
      </c>
      <c r="J2785">
        <v>0</v>
      </c>
      <c r="L2785">
        <v>15062</v>
      </c>
      <c r="N2785">
        <v>0</v>
      </c>
      <c r="P2785">
        <v>0</v>
      </c>
      <c r="R2785">
        <v>0</v>
      </c>
      <c r="T2785">
        <v>308639</v>
      </c>
      <c r="V2785">
        <v>472582</v>
      </c>
      <c r="X2785">
        <v>403941</v>
      </c>
      <c r="Z2785">
        <v>68641</v>
      </c>
    </row>
    <row r="2786" spans="2:26" hidden="1" x14ac:dyDescent="0.35">
      <c r="B2786" t="s">
        <v>93</v>
      </c>
      <c r="C2786" t="s">
        <v>94</v>
      </c>
      <c r="D2786" s="1">
        <v>45231</v>
      </c>
      <c r="E2786" t="s">
        <v>32</v>
      </c>
      <c r="F2786" t="s">
        <v>35</v>
      </c>
      <c r="G2786" t="s">
        <v>32</v>
      </c>
      <c r="H2786">
        <v>14951</v>
      </c>
      <c r="J2786">
        <v>0</v>
      </c>
      <c r="L2786">
        <v>14951</v>
      </c>
      <c r="N2786">
        <v>552</v>
      </c>
      <c r="P2786">
        <v>352</v>
      </c>
      <c r="R2786">
        <v>904</v>
      </c>
      <c r="T2786">
        <v>292175</v>
      </c>
      <c r="V2786">
        <v>445972</v>
      </c>
      <c r="X2786">
        <v>379886</v>
      </c>
      <c r="Z2786">
        <v>66086</v>
      </c>
    </row>
    <row r="2787" spans="2:26" hidden="1" x14ac:dyDescent="0.35">
      <c r="B2787" t="s">
        <v>93</v>
      </c>
      <c r="C2787" t="s">
        <v>94</v>
      </c>
      <c r="D2787" s="1">
        <v>45231</v>
      </c>
      <c r="E2787" t="s">
        <v>32</v>
      </c>
      <c r="F2787" t="s">
        <v>33</v>
      </c>
      <c r="G2787" t="s">
        <v>34</v>
      </c>
      <c r="H2787">
        <v>14951</v>
      </c>
      <c r="J2787">
        <v>0</v>
      </c>
      <c r="L2787">
        <v>14951</v>
      </c>
      <c r="N2787">
        <v>552</v>
      </c>
      <c r="P2787">
        <v>352</v>
      </c>
      <c r="R2787">
        <v>904</v>
      </c>
      <c r="T2787">
        <v>300757</v>
      </c>
      <c r="V2787">
        <v>459371</v>
      </c>
      <c r="X2787">
        <v>392054</v>
      </c>
      <c r="Z2787">
        <v>67317</v>
      </c>
    </row>
    <row r="2788" spans="2:26" hidden="1" x14ac:dyDescent="0.35">
      <c r="B2788" t="s">
        <v>93</v>
      </c>
      <c r="C2788" t="s">
        <v>94</v>
      </c>
      <c r="D2788" s="1">
        <v>45261</v>
      </c>
      <c r="E2788" t="s">
        <v>32</v>
      </c>
      <c r="F2788" t="s">
        <v>35</v>
      </c>
      <c r="G2788" t="s">
        <v>32</v>
      </c>
      <c r="H2788">
        <v>13815</v>
      </c>
      <c r="J2788">
        <v>0</v>
      </c>
      <c r="L2788">
        <v>13815</v>
      </c>
      <c r="N2788">
        <v>347</v>
      </c>
      <c r="P2788">
        <v>248</v>
      </c>
      <c r="R2788">
        <v>595</v>
      </c>
      <c r="T2788">
        <v>280852</v>
      </c>
      <c r="V2788">
        <v>427690</v>
      </c>
      <c r="X2788">
        <v>362859</v>
      </c>
      <c r="Z2788">
        <v>64831</v>
      </c>
    </row>
    <row r="2789" spans="2:26" hidden="1" x14ac:dyDescent="0.35">
      <c r="B2789" t="s">
        <v>93</v>
      </c>
      <c r="C2789" t="s">
        <v>94</v>
      </c>
      <c r="D2789" s="1">
        <v>45261</v>
      </c>
      <c r="E2789" t="s">
        <v>32</v>
      </c>
      <c r="F2789" t="s">
        <v>33</v>
      </c>
      <c r="G2789" t="s">
        <v>34</v>
      </c>
      <c r="H2789">
        <v>13815</v>
      </c>
      <c r="J2789">
        <v>0</v>
      </c>
      <c r="L2789">
        <v>13815</v>
      </c>
      <c r="N2789">
        <v>347</v>
      </c>
      <c r="P2789">
        <v>248</v>
      </c>
      <c r="R2789">
        <v>595</v>
      </c>
      <c r="T2789">
        <v>292253</v>
      </c>
      <c r="V2789">
        <v>445068</v>
      </c>
      <c r="X2789">
        <v>378188</v>
      </c>
      <c r="Z2789">
        <v>66880</v>
      </c>
    </row>
    <row r="2790" spans="2:26" hidden="1" x14ac:dyDescent="0.35">
      <c r="B2790" t="s">
        <v>93</v>
      </c>
      <c r="C2790" t="s">
        <v>94</v>
      </c>
      <c r="D2790" s="1">
        <v>45292</v>
      </c>
      <c r="E2790" t="s">
        <v>32</v>
      </c>
      <c r="F2790" t="s">
        <v>35</v>
      </c>
      <c r="G2790" t="s">
        <v>32</v>
      </c>
      <c r="H2790">
        <v>17465</v>
      </c>
      <c r="J2790">
        <v>0</v>
      </c>
      <c r="L2790">
        <v>17465</v>
      </c>
      <c r="N2790">
        <v>426</v>
      </c>
      <c r="P2790">
        <v>341</v>
      </c>
      <c r="R2790">
        <v>767</v>
      </c>
      <c r="T2790">
        <v>282507</v>
      </c>
      <c r="V2790">
        <v>428177</v>
      </c>
      <c r="X2790">
        <v>361859</v>
      </c>
      <c r="Z2790">
        <v>66318</v>
      </c>
    </row>
    <row r="2791" spans="2:26" hidden="1" x14ac:dyDescent="0.35">
      <c r="B2791" t="s">
        <v>93</v>
      </c>
      <c r="C2791" t="s">
        <v>94</v>
      </c>
      <c r="D2791" s="1">
        <v>45292</v>
      </c>
      <c r="E2791" t="s">
        <v>32</v>
      </c>
      <c r="F2791" t="s">
        <v>33</v>
      </c>
      <c r="G2791" t="s">
        <v>34</v>
      </c>
      <c r="H2791">
        <v>17465</v>
      </c>
      <c r="J2791">
        <v>0</v>
      </c>
      <c r="L2791">
        <v>17465</v>
      </c>
      <c r="N2791">
        <v>426</v>
      </c>
      <c r="P2791">
        <v>341</v>
      </c>
      <c r="R2791">
        <v>767</v>
      </c>
      <c r="T2791">
        <v>291589</v>
      </c>
      <c r="V2791">
        <v>442499</v>
      </c>
      <c r="X2791">
        <v>374875</v>
      </c>
      <c r="Z2791">
        <v>67624</v>
      </c>
    </row>
    <row r="2792" spans="2:26" hidden="1" x14ac:dyDescent="0.35">
      <c r="B2792" t="s">
        <v>93</v>
      </c>
      <c r="C2792" t="s">
        <v>94</v>
      </c>
      <c r="D2792" s="1">
        <v>45323</v>
      </c>
      <c r="E2792" t="s">
        <v>32</v>
      </c>
      <c r="F2792" t="s">
        <v>35</v>
      </c>
      <c r="G2792" t="s">
        <v>32</v>
      </c>
      <c r="H2792">
        <v>15161</v>
      </c>
      <c r="J2792">
        <v>0</v>
      </c>
      <c r="L2792">
        <v>15161</v>
      </c>
      <c r="N2792">
        <v>417</v>
      </c>
      <c r="P2792">
        <v>368</v>
      </c>
      <c r="R2792">
        <v>785</v>
      </c>
      <c r="T2792">
        <v>285608</v>
      </c>
      <c r="V2792">
        <v>430424</v>
      </c>
      <c r="X2792">
        <v>362170</v>
      </c>
      <c r="Z2792">
        <v>68254</v>
      </c>
    </row>
    <row r="2793" spans="2:26" hidden="1" x14ac:dyDescent="0.35">
      <c r="B2793" t="s">
        <v>93</v>
      </c>
      <c r="C2793" t="s">
        <v>94</v>
      </c>
      <c r="D2793" s="1">
        <v>45323</v>
      </c>
      <c r="E2793" t="s">
        <v>32</v>
      </c>
      <c r="F2793" t="s">
        <v>33</v>
      </c>
      <c r="G2793" t="s">
        <v>34</v>
      </c>
      <c r="H2793">
        <v>15161</v>
      </c>
      <c r="J2793">
        <v>0</v>
      </c>
      <c r="L2793">
        <v>15161</v>
      </c>
      <c r="N2793">
        <v>417</v>
      </c>
      <c r="P2793">
        <v>368</v>
      </c>
      <c r="R2793">
        <v>785</v>
      </c>
      <c r="T2793">
        <v>291717</v>
      </c>
      <c r="V2793">
        <v>440440</v>
      </c>
      <c r="X2793">
        <v>371517</v>
      </c>
      <c r="Z2793">
        <v>68923</v>
      </c>
    </row>
    <row r="2794" spans="2:26" hidden="1" x14ac:dyDescent="0.35">
      <c r="B2794" t="s">
        <v>93</v>
      </c>
      <c r="C2794" t="s">
        <v>94</v>
      </c>
      <c r="D2794" s="1">
        <v>45352</v>
      </c>
      <c r="E2794" t="s">
        <v>32</v>
      </c>
      <c r="F2794" t="s">
        <v>35</v>
      </c>
      <c r="G2794" t="s">
        <v>32</v>
      </c>
      <c r="H2794">
        <v>14581</v>
      </c>
      <c r="J2794">
        <v>0</v>
      </c>
      <c r="L2794">
        <v>14581</v>
      </c>
      <c r="N2794">
        <v>451</v>
      </c>
      <c r="P2794">
        <v>288</v>
      </c>
      <c r="R2794">
        <v>739</v>
      </c>
      <c r="T2794">
        <v>284852</v>
      </c>
      <c r="V2794">
        <v>427554</v>
      </c>
      <c r="X2794">
        <v>358248</v>
      </c>
      <c r="Z2794">
        <v>69306</v>
      </c>
    </row>
    <row r="2795" spans="2:26" hidden="1" x14ac:dyDescent="0.35">
      <c r="B2795" t="s">
        <v>95</v>
      </c>
      <c r="C2795" t="s">
        <v>96</v>
      </c>
      <c r="D2795" s="1">
        <v>41518</v>
      </c>
      <c r="E2795" t="s">
        <v>34</v>
      </c>
      <c r="F2795" t="s">
        <v>33</v>
      </c>
      <c r="G2795" t="s">
        <v>34</v>
      </c>
      <c r="V2795">
        <v>606805</v>
      </c>
    </row>
    <row r="2796" spans="2:26" hidden="1" x14ac:dyDescent="0.35">
      <c r="B2796" t="s">
        <v>95</v>
      </c>
      <c r="C2796" t="s">
        <v>96</v>
      </c>
      <c r="D2796" s="1">
        <v>42887</v>
      </c>
      <c r="E2796" t="s">
        <v>34</v>
      </c>
      <c r="F2796" t="s">
        <v>35</v>
      </c>
      <c r="G2796" t="s">
        <v>32</v>
      </c>
      <c r="H2796">
        <v>9585</v>
      </c>
      <c r="J2796">
        <v>10611</v>
      </c>
      <c r="L2796">
        <v>20196</v>
      </c>
      <c r="N2796">
        <v>0</v>
      </c>
      <c r="P2796">
        <v>0</v>
      </c>
      <c r="R2796">
        <v>0</v>
      </c>
      <c r="T2796">
        <v>557165</v>
      </c>
      <c r="V2796">
        <v>1354391</v>
      </c>
      <c r="X2796">
        <v>1271825</v>
      </c>
      <c r="Z2796">
        <v>82566</v>
      </c>
    </row>
    <row r="2797" spans="2:26" hidden="1" x14ac:dyDescent="0.35">
      <c r="B2797" t="s">
        <v>95</v>
      </c>
      <c r="C2797" t="s">
        <v>96</v>
      </c>
      <c r="D2797" s="1">
        <v>42887</v>
      </c>
      <c r="E2797" t="s">
        <v>34</v>
      </c>
      <c r="F2797" t="s">
        <v>33</v>
      </c>
      <c r="G2797" t="s">
        <v>34</v>
      </c>
      <c r="H2797">
        <v>9585</v>
      </c>
      <c r="J2797">
        <v>10611</v>
      </c>
      <c r="L2797">
        <v>20196</v>
      </c>
      <c r="N2797">
        <v>15389</v>
      </c>
      <c r="P2797">
        <v>1098</v>
      </c>
      <c r="R2797">
        <v>16487</v>
      </c>
      <c r="T2797">
        <v>557165</v>
      </c>
      <c r="V2797">
        <v>1354391</v>
      </c>
      <c r="X2797">
        <v>1271825</v>
      </c>
      <c r="Z2797">
        <v>82566</v>
      </c>
    </row>
    <row r="2798" spans="2:26" hidden="1" x14ac:dyDescent="0.35">
      <c r="B2798" t="s">
        <v>95</v>
      </c>
      <c r="C2798" t="s">
        <v>96</v>
      </c>
      <c r="D2798" s="1">
        <v>42917</v>
      </c>
      <c r="E2798" t="s">
        <v>34</v>
      </c>
      <c r="F2798" t="s">
        <v>35</v>
      </c>
      <c r="G2798" t="s">
        <v>32</v>
      </c>
      <c r="H2798">
        <v>8835</v>
      </c>
      <c r="J2798">
        <v>9644</v>
      </c>
      <c r="L2798">
        <v>18479</v>
      </c>
      <c r="N2798">
        <v>0</v>
      </c>
      <c r="P2798">
        <v>0</v>
      </c>
      <c r="R2798">
        <v>0</v>
      </c>
      <c r="T2798">
        <v>557721</v>
      </c>
      <c r="V2798">
        <v>1355660</v>
      </c>
      <c r="X2798">
        <v>1273142</v>
      </c>
      <c r="Z2798">
        <v>82518</v>
      </c>
    </row>
    <row r="2799" spans="2:26" hidden="1" x14ac:dyDescent="0.35">
      <c r="B2799" t="s">
        <v>95</v>
      </c>
      <c r="C2799" t="s">
        <v>96</v>
      </c>
      <c r="D2799" s="1">
        <v>42917</v>
      </c>
      <c r="E2799" t="s">
        <v>34</v>
      </c>
      <c r="F2799" t="s">
        <v>33</v>
      </c>
      <c r="G2799" t="s">
        <v>34</v>
      </c>
      <c r="H2799">
        <v>8835</v>
      </c>
      <c r="J2799">
        <v>9644</v>
      </c>
      <c r="L2799">
        <v>18479</v>
      </c>
      <c r="N2799">
        <v>0</v>
      </c>
      <c r="P2799">
        <v>0</v>
      </c>
      <c r="R2799">
        <v>0</v>
      </c>
      <c r="T2799">
        <v>557721</v>
      </c>
      <c r="V2799">
        <v>1355660</v>
      </c>
      <c r="X2799">
        <v>1273142</v>
      </c>
      <c r="Z2799">
        <v>82518</v>
      </c>
    </row>
    <row r="2800" spans="2:26" hidden="1" x14ac:dyDescent="0.35">
      <c r="B2800" t="s">
        <v>95</v>
      </c>
      <c r="C2800" t="s">
        <v>96</v>
      </c>
      <c r="D2800" s="1">
        <v>42948</v>
      </c>
      <c r="E2800" t="s">
        <v>34</v>
      </c>
      <c r="F2800" t="s">
        <v>35</v>
      </c>
      <c r="G2800" t="s">
        <v>32</v>
      </c>
      <c r="H2800">
        <v>10422</v>
      </c>
      <c r="J2800">
        <v>11679</v>
      </c>
      <c r="L2800">
        <v>22101</v>
      </c>
      <c r="N2800">
        <v>0</v>
      </c>
      <c r="P2800">
        <v>0</v>
      </c>
      <c r="R2800">
        <v>0</v>
      </c>
      <c r="T2800">
        <v>559657</v>
      </c>
      <c r="V2800">
        <v>1359442</v>
      </c>
      <c r="X2800">
        <v>1276273</v>
      </c>
      <c r="Z2800">
        <v>83169</v>
      </c>
    </row>
    <row r="2801" spans="2:26" hidden="1" x14ac:dyDescent="0.35">
      <c r="B2801" t="s">
        <v>95</v>
      </c>
      <c r="C2801" t="s">
        <v>96</v>
      </c>
      <c r="D2801" s="1">
        <v>42948</v>
      </c>
      <c r="E2801" t="s">
        <v>34</v>
      </c>
      <c r="F2801" t="s">
        <v>33</v>
      </c>
      <c r="G2801" t="s">
        <v>34</v>
      </c>
      <c r="H2801">
        <v>10422</v>
      </c>
      <c r="J2801">
        <v>11679</v>
      </c>
      <c r="L2801">
        <v>22101</v>
      </c>
      <c r="N2801">
        <v>0</v>
      </c>
      <c r="P2801">
        <v>0</v>
      </c>
      <c r="R2801">
        <v>0</v>
      </c>
      <c r="T2801">
        <v>559657</v>
      </c>
      <c r="V2801">
        <v>1359442</v>
      </c>
      <c r="X2801">
        <v>1276273</v>
      </c>
      <c r="Z2801">
        <v>83169</v>
      </c>
    </row>
    <row r="2802" spans="2:26" hidden="1" x14ac:dyDescent="0.35">
      <c r="B2802" t="s">
        <v>95</v>
      </c>
      <c r="C2802" t="s">
        <v>96</v>
      </c>
      <c r="D2802" s="1">
        <v>42979</v>
      </c>
      <c r="E2802" t="s">
        <v>34</v>
      </c>
      <c r="F2802" t="s">
        <v>35</v>
      </c>
      <c r="G2802" t="s">
        <v>32</v>
      </c>
      <c r="H2802">
        <v>8713</v>
      </c>
      <c r="J2802">
        <v>9613</v>
      </c>
      <c r="L2802">
        <v>18326</v>
      </c>
      <c r="N2802">
        <v>0</v>
      </c>
      <c r="P2802">
        <v>0</v>
      </c>
      <c r="R2802">
        <v>0</v>
      </c>
      <c r="T2802">
        <v>559970</v>
      </c>
      <c r="V2802">
        <v>1360852</v>
      </c>
      <c r="X2802">
        <v>1277614</v>
      </c>
      <c r="Z2802">
        <v>83238</v>
      </c>
    </row>
    <row r="2803" spans="2:26" hidden="1" x14ac:dyDescent="0.35">
      <c r="B2803" t="s">
        <v>95</v>
      </c>
      <c r="C2803" t="s">
        <v>96</v>
      </c>
      <c r="D2803" s="1">
        <v>42979</v>
      </c>
      <c r="E2803" t="s">
        <v>34</v>
      </c>
      <c r="F2803" t="s">
        <v>33</v>
      </c>
      <c r="G2803" t="s">
        <v>34</v>
      </c>
      <c r="H2803">
        <v>8713</v>
      </c>
      <c r="J2803">
        <v>9613</v>
      </c>
      <c r="L2803">
        <v>18326</v>
      </c>
      <c r="N2803">
        <v>0</v>
      </c>
      <c r="P2803">
        <v>0</v>
      </c>
      <c r="R2803">
        <v>0</v>
      </c>
      <c r="T2803">
        <v>559970</v>
      </c>
      <c r="V2803">
        <v>1360852</v>
      </c>
      <c r="X2803">
        <v>1277614</v>
      </c>
      <c r="Z2803">
        <v>83238</v>
      </c>
    </row>
    <row r="2804" spans="2:26" hidden="1" x14ac:dyDescent="0.35">
      <c r="B2804" t="s">
        <v>95</v>
      </c>
      <c r="C2804" t="s">
        <v>96</v>
      </c>
      <c r="D2804" s="1">
        <v>43009</v>
      </c>
      <c r="E2804" t="s">
        <v>34</v>
      </c>
      <c r="F2804" t="s">
        <v>33</v>
      </c>
      <c r="G2804" t="s">
        <v>34</v>
      </c>
      <c r="H2804">
        <v>9315</v>
      </c>
      <c r="J2804">
        <v>10420</v>
      </c>
      <c r="L2804">
        <v>19735</v>
      </c>
      <c r="N2804">
        <v>0</v>
      </c>
      <c r="P2804">
        <v>0</v>
      </c>
      <c r="R2804">
        <v>0</v>
      </c>
      <c r="T2804">
        <v>560948</v>
      </c>
      <c r="V2804">
        <v>1363011</v>
      </c>
      <c r="X2804">
        <v>1278723</v>
      </c>
      <c r="Z2804">
        <v>84288</v>
      </c>
    </row>
    <row r="2805" spans="2:26" hidden="1" x14ac:dyDescent="0.35">
      <c r="B2805" t="s">
        <v>95</v>
      </c>
      <c r="C2805" t="s">
        <v>96</v>
      </c>
      <c r="D2805" s="1">
        <v>43009</v>
      </c>
      <c r="E2805" t="s">
        <v>34</v>
      </c>
      <c r="F2805" t="s">
        <v>35</v>
      </c>
      <c r="G2805" t="s">
        <v>32</v>
      </c>
      <c r="H2805">
        <v>9315</v>
      </c>
      <c r="J2805">
        <v>10420</v>
      </c>
      <c r="L2805">
        <v>19735</v>
      </c>
      <c r="N2805">
        <v>0</v>
      </c>
      <c r="P2805">
        <v>0</v>
      </c>
      <c r="R2805">
        <v>0</v>
      </c>
      <c r="T2805">
        <v>560948</v>
      </c>
      <c r="V2805">
        <v>1363011</v>
      </c>
      <c r="X2805">
        <v>1278723</v>
      </c>
      <c r="Z2805">
        <v>84288</v>
      </c>
    </row>
    <row r="2806" spans="2:26" hidden="1" x14ac:dyDescent="0.35">
      <c r="B2806" t="s">
        <v>95</v>
      </c>
      <c r="C2806" t="s">
        <v>96</v>
      </c>
      <c r="D2806" s="1">
        <v>43040</v>
      </c>
      <c r="E2806" t="s">
        <v>34</v>
      </c>
      <c r="F2806" t="s">
        <v>35</v>
      </c>
      <c r="G2806" t="s">
        <v>32</v>
      </c>
      <c r="H2806">
        <v>9038</v>
      </c>
      <c r="J2806">
        <v>9752</v>
      </c>
      <c r="L2806">
        <v>18790</v>
      </c>
      <c r="N2806">
        <v>0</v>
      </c>
      <c r="P2806">
        <v>1734</v>
      </c>
      <c r="R2806">
        <v>1734</v>
      </c>
      <c r="T2806">
        <v>563656</v>
      </c>
      <c r="V2806">
        <v>1370334</v>
      </c>
      <c r="X2806">
        <v>1284620</v>
      </c>
      <c r="Z2806">
        <v>85714</v>
      </c>
    </row>
    <row r="2807" spans="2:26" hidden="1" x14ac:dyDescent="0.35">
      <c r="B2807" t="s">
        <v>95</v>
      </c>
      <c r="C2807" t="s">
        <v>96</v>
      </c>
      <c r="D2807" s="1">
        <v>43040</v>
      </c>
      <c r="E2807" t="s">
        <v>34</v>
      </c>
      <c r="F2807" t="s">
        <v>33</v>
      </c>
      <c r="G2807" t="s">
        <v>34</v>
      </c>
      <c r="H2807">
        <v>9038</v>
      </c>
      <c r="J2807">
        <v>9752</v>
      </c>
      <c r="L2807">
        <v>18790</v>
      </c>
      <c r="N2807">
        <v>0</v>
      </c>
      <c r="P2807">
        <v>1734</v>
      </c>
      <c r="R2807">
        <v>1734</v>
      </c>
      <c r="T2807">
        <v>563656</v>
      </c>
      <c r="V2807">
        <v>1370334</v>
      </c>
      <c r="X2807">
        <v>1284620</v>
      </c>
      <c r="Z2807">
        <v>85714</v>
      </c>
    </row>
    <row r="2808" spans="2:26" hidden="1" x14ac:dyDescent="0.35">
      <c r="B2808" t="s">
        <v>95</v>
      </c>
      <c r="C2808" t="s">
        <v>96</v>
      </c>
      <c r="D2808" s="1">
        <v>43070</v>
      </c>
      <c r="E2808" t="s">
        <v>34</v>
      </c>
      <c r="F2808" t="s">
        <v>35</v>
      </c>
      <c r="G2808" t="s">
        <v>32</v>
      </c>
      <c r="H2808">
        <v>8535</v>
      </c>
      <c r="J2808">
        <v>9233</v>
      </c>
      <c r="L2808">
        <v>17768</v>
      </c>
      <c r="N2808">
        <v>0</v>
      </c>
      <c r="P2808">
        <v>0</v>
      </c>
      <c r="R2808">
        <v>0</v>
      </c>
      <c r="T2808">
        <v>565099</v>
      </c>
      <c r="V2808">
        <v>1374607</v>
      </c>
      <c r="X2808">
        <v>1287287</v>
      </c>
      <c r="Z2808">
        <v>87320</v>
      </c>
    </row>
    <row r="2809" spans="2:26" hidden="1" x14ac:dyDescent="0.35">
      <c r="B2809" t="s">
        <v>95</v>
      </c>
      <c r="C2809" t="s">
        <v>96</v>
      </c>
      <c r="D2809" s="1">
        <v>43070</v>
      </c>
      <c r="E2809" t="s">
        <v>34</v>
      </c>
      <c r="F2809" t="s">
        <v>33</v>
      </c>
      <c r="G2809" t="s">
        <v>34</v>
      </c>
      <c r="H2809">
        <v>8535</v>
      </c>
      <c r="J2809">
        <v>9233</v>
      </c>
      <c r="L2809">
        <v>17768</v>
      </c>
      <c r="N2809">
        <v>0</v>
      </c>
      <c r="P2809">
        <v>0</v>
      </c>
      <c r="R2809">
        <v>0</v>
      </c>
      <c r="T2809">
        <v>565099</v>
      </c>
      <c r="V2809">
        <v>1374607</v>
      </c>
      <c r="X2809">
        <v>1287287</v>
      </c>
      <c r="Z2809">
        <v>87320</v>
      </c>
    </row>
    <row r="2810" spans="2:26" hidden="1" x14ac:dyDescent="0.35">
      <c r="B2810" t="s">
        <v>95</v>
      </c>
      <c r="C2810" t="s">
        <v>96</v>
      </c>
      <c r="D2810" s="1">
        <v>43101</v>
      </c>
      <c r="E2810" t="s">
        <v>34</v>
      </c>
      <c r="F2810" t="s">
        <v>35</v>
      </c>
      <c r="G2810" t="s">
        <v>32</v>
      </c>
      <c r="H2810">
        <v>9294</v>
      </c>
      <c r="J2810">
        <v>11599</v>
      </c>
      <c r="L2810">
        <v>20893</v>
      </c>
      <c r="N2810">
        <v>0</v>
      </c>
      <c r="P2810">
        <v>0</v>
      </c>
      <c r="R2810">
        <v>0</v>
      </c>
      <c r="T2810">
        <v>565131</v>
      </c>
      <c r="V2810">
        <v>1374082</v>
      </c>
      <c r="X2810">
        <v>1285407</v>
      </c>
      <c r="Z2810">
        <v>88675</v>
      </c>
    </row>
    <row r="2811" spans="2:26" hidden="1" x14ac:dyDescent="0.35">
      <c r="B2811" t="s">
        <v>95</v>
      </c>
      <c r="C2811" t="s">
        <v>96</v>
      </c>
      <c r="D2811" s="1">
        <v>43101</v>
      </c>
      <c r="E2811" t="s">
        <v>34</v>
      </c>
      <c r="F2811" t="s">
        <v>33</v>
      </c>
      <c r="G2811" t="s">
        <v>34</v>
      </c>
      <c r="H2811">
        <v>9294</v>
      </c>
      <c r="J2811">
        <v>11599</v>
      </c>
      <c r="L2811">
        <v>20893</v>
      </c>
      <c r="N2811">
        <v>0</v>
      </c>
      <c r="P2811">
        <v>0</v>
      </c>
      <c r="R2811">
        <v>0</v>
      </c>
      <c r="T2811">
        <v>565131</v>
      </c>
      <c r="V2811">
        <v>1374082</v>
      </c>
      <c r="X2811">
        <v>1285407</v>
      </c>
      <c r="Z2811">
        <v>88675</v>
      </c>
    </row>
    <row r="2812" spans="2:26" hidden="1" x14ac:dyDescent="0.35">
      <c r="B2812" t="s">
        <v>95</v>
      </c>
      <c r="C2812" t="s">
        <v>96</v>
      </c>
      <c r="D2812" s="1">
        <v>43132</v>
      </c>
      <c r="E2812" t="s">
        <v>34</v>
      </c>
      <c r="F2812" t="s">
        <v>33</v>
      </c>
      <c r="G2812" t="s">
        <v>34</v>
      </c>
      <c r="H2812">
        <v>8242</v>
      </c>
      <c r="J2812">
        <v>9551</v>
      </c>
      <c r="L2812">
        <v>17793</v>
      </c>
      <c r="N2812">
        <v>0</v>
      </c>
      <c r="P2812">
        <v>0</v>
      </c>
      <c r="R2812">
        <v>0</v>
      </c>
      <c r="T2812">
        <v>566838</v>
      </c>
      <c r="V2812">
        <v>1377115</v>
      </c>
      <c r="X2812">
        <v>1288732</v>
      </c>
      <c r="Z2812">
        <v>88383</v>
      </c>
    </row>
    <row r="2813" spans="2:26" hidden="1" x14ac:dyDescent="0.35">
      <c r="B2813" t="s">
        <v>95</v>
      </c>
      <c r="C2813" t="s">
        <v>96</v>
      </c>
      <c r="D2813" s="1">
        <v>43132</v>
      </c>
      <c r="E2813" t="s">
        <v>34</v>
      </c>
      <c r="F2813" t="s">
        <v>35</v>
      </c>
      <c r="G2813" t="s">
        <v>32</v>
      </c>
      <c r="H2813">
        <v>8242</v>
      </c>
      <c r="J2813">
        <v>9551</v>
      </c>
      <c r="L2813">
        <v>17793</v>
      </c>
      <c r="N2813">
        <v>0</v>
      </c>
      <c r="P2813">
        <v>0</v>
      </c>
      <c r="R2813">
        <v>0</v>
      </c>
      <c r="T2813">
        <v>566838</v>
      </c>
      <c r="V2813">
        <v>1377115</v>
      </c>
      <c r="X2813">
        <v>1288732</v>
      </c>
      <c r="Z2813">
        <v>88383</v>
      </c>
    </row>
    <row r="2814" spans="2:26" hidden="1" x14ac:dyDescent="0.35">
      <c r="B2814" t="s">
        <v>95</v>
      </c>
      <c r="C2814" t="s">
        <v>96</v>
      </c>
      <c r="D2814" s="1">
        <v>43160</v>
      </c>
      <c r="E2814" t="s">
        <v>34</v>
      </c>
      <c r="F2814" t="s">
        <v>35</v>
      </c>
      <c r="G2814" t="s">
        <v>32</v>
      </c>
      <c r="H2814">
        <v>9204</v>
      </c>
      <c r="J2814">
        <v>10421</v>
      </c>
      <c r="L2814">
        <v>19625</v>
      </c>
      <c r="N2814">
        <v>0</v>
      </c>
      <c r="P2814">
        <v>0</v>
      </c>
      <c r="R2814">
        <v>0</v>
      </c>
      <c r="T2814">
        <v>567812</v>
      </c>
      <c r="V2814">
        <v>1378137</v>
      </c>
      <c r="X2814">
        <v>1289143</v>
      </c>
      <c r="Z2814">
        <v>88994</v>
      </c>
    </row>
    <row r="2815" spans="2:26" hidden="1" x14ac:dyDescent="0.35">
      <c r="B2815" t="s">
        <v>95</v>
      </c>
      <c r="C2815" t="s">
        <v>96</v>
      </c>
      <c r="D2815" s="1">
        <v>43160</v>
      </c>
      <c r="E2815" t="s">
        <v>34</v>
      </c>
      <c r="F2815" t="s">
        <v>33</v>
      </c>
      <c r="G2815" t="s">
        <v>34</v>
      </c>
      <c r="H2815">
        <v>9204</v>
      </c>
      <c r="J2815">
        <v>10421</v>
      </c>
      <c r="L2815">
        <v>19625</v>
      </c>
      <c r="N2815">
        <v>0</v>
      </c>
      <c r="P2815">
        <v>0</v>
      </c>
      <c r="R2815">
        <v>0</v>
      </c>
      <c r="T2815">
        <v>567812</v>
      </c>
      <c r="V2815">
        <v>1378137</v>
      </c>
      <c r="X2815">
        <v>1289143</v>
      </c>
      <c r="Z2815">
        <v>88994</v>
      </c>
    </row>
    <row r="2816" spans="2:26" hidden="1" x14ac:dyDescent="0.35">
      <c r="B2816" t="s">
        <v>95</v>
      </c>
      <c r="C2816" t="s">
        <v>96</v>
      </c>
      <c r="D2816" s="1">
        <v>43191</v>
      </c>
      <c r="E2816" t="s">
        <v>34</v>
      </c>
      <c r="F2816" t="s">
        <v>35</v>
      </c>
      <c r="G2816" t="s">
        <v>32</v>
      </c>
      <c r="H2816">
        <v>8792</v>
      </c>
      <c r="J2816">
        <v>9932</v>
      </c>
      <c r="L2816">
        <v>18724</v>
      </c>
      <c r="N2816">
        <v>0</v>
      </c>
      <c r="P2816">
        <v>0</v>
      </c>
      <c r="R2816">
        <v>0</v>
      </c>
      <c r="T2816">
        <v>561352</v>
      </c>
      <c r="V2816">
        <v>1350866</v>
      </c>
      <c r="X2816">
        <v>1266852</v>
      </c>
      <c r="Z2816">
        <v>84014</v>
      </c>
    </row>
    <row r="2817" spans="2:26" hidden="1" x14ac:dyDescent="0.35">
      <c r="B2817" t="s">
        <v>95</v>
      </c>
      <c r="C2817" t="s">
        <v>96</v>
      </c>
      <c r="D2817" s="1">
        <v>43191</v>
      </c>
      <c r="E2817" t="s">
        <v>34</v>
      </c>
      <c r="F2817" t="s">
        <v>33</v>
      </c>
      <c r="G2817" t="s">
        <v>34</v>
      </c>
      <c r="H2817">
        <v>8792</v>
      </c>
      <c r="J2817">
        <v>9932</v>
      </c>
      <c r="L2817">
        <v>18724</v>
      </c>
      <c r="N2817">
        <v>0</v>
      </c>
      <c r="P2817">
        <v>0</v>
      </c>
      <c r="R2817">
        <v>0</v>
      </c>
      <c r="T2817">
        <v>561352</v>
      </c>
      <c r="V2817">
        <v>1350866</v>
      </c>
      <c r="X2817">
        <v>1266852</v>
      </c>
      <c r="Z2817">
        <v>84014</v>
      </c>
    </row>
    <row r="2818" spans="2:26" hidden="1" x14ac:dyDescent="0.35">
      <c r="B2818" t="s">
        <v>95</v>
      </c>
      <c r="C2818" t="s">
        <v>96</v>
      </c>
      <c r="D2818" s="1">
        <v>43221</v>
      </c>
      <c r="E2818" t="s">
        <v>34</v>
      </c>
      <c r="F2818" t="s">
        <v>35</v>
      </c>
      <c r="G2818" t="s">
        <v>32</v>
      </c>
      <c r="H2818">
        <v>8925</v>
      </c>
      <c r="J2818">
        <v>9924</v>
      </c>
      <c r="L2818">
        <v>18849</v>
      </c>
      <c r="N2818">
        <v>0</v>
      </c>
      <c r="P2818">
        <v>0</v>
      </c>
      <c r="R2818">
        <v>0</v>
      </c>
      <c r="T2818">
        <v>560920</v>
      </c>
      <c r="V2818">
        <v>1348360</v>
      </c>
      <c r="X2818">
        <v>1263985</v>
      </c>
      <c r="Z2818">
        <v>84375</v>
      </c>
    </row>
    <row r="2819" spans="2:26" hidden="1" x14ac:dyDescent="0.35">
      <c r="B2819" t="s">
        <v>95</v>
      </c>
      <c r="C2819" t="s">
        <v>96</v>
      </c>
      <c r="D2819" s="1">
        <v>43221</v>
      </c>
      <c r="E2819" t="s">
        <v>34</v>
      </c>
      <c r="F2819" t="s">
        <v>33</v>
      </c>
      <c r="G2819" t="s">
        <v>34</v>
      </c>
      <c r="H2819">
        <v>8925</v>
      </c>
      <c r="J2819">
        <v>9924</v>
      </c>
      <c r="L2819">
        <v>18849</v>
      </c>
      <c r="N2819">
        <v>0</v>
      </c>
      <c r="P2819">
        <v>0</v>
      </c>
      <c r="R2819">
        <v>0</v>
      </c>
      <c r="T2819">
        <v>560920</v>
      </c>
      <c r="V2819">
        <v>1348360</v>
      </c>
      <c r="X2819">
        <v>1263985</v>
      </c>
      <c r="Z2819">
        <v>84375</v>
      </c>
    </row>
    <row r="2820" spans="2:26" hidden="1" x14ac:dyDescent="0.35">
      <c r="B2820" t="s">
        <v>95</v>
      </c>
      <c r="C2820" t="s">
        <v>96</v>
      </c>
      <c r="D2820" s="1">
        <v>43252</v>
      </c>
      <c r="E2820" t="s">
        <v>34</v>
      </c>
      <c r="F2820" t="s">
        <v>35</v>
      </c>
      <c r="G2820" t="s">
        <v>32</v>
      </c>
      <c r="H2820">
        <v>8826</v>
      </c>
      <c r="J2820">
        <v>9964</v>
      </c>
      <c r="L2820">
        <v>18790</v>
      </c>
      <c r="N2820">
        <v>0</v>
      </c>
      <c r="P2820">
        <v>0</v>
      </c>
      <c r="R2820">
        <v>0</v>
      </c>
      <c r="T2820">
        <v>559896</v>
      </c>
      <c r="V2820">
        <v>1343781</v>
      </c>
      <c r="X2820">
        <v>1258756</v>
      </c>
      <c r="Z2820">
        <v>85025</v>
      </c>
    </row>
    <row r="2821" spans="2:26" hidden="1" x14ac:dyDescent="0.35">
      <c r="B2821" t="s">
        <v>95</v>
      </c>
      <c r="C2821" t="s">
        <v>96</v>
      </c>
      <c r="D2821" s="1">
        <v>43252</v>
      </c>
      <c r="E2821" t="s">
        <v>34</v>
      </c>
      <c r="F2821" t="s">
        <v>33</v>
      </c>
      <c r="G2821" t="s">
        <v>34</v>
      </c>
      <c r="H2821">
        <v>8826</v>
      </c>
      <c r="J2821">
        <v>9964</v>
      </c>
      <c r="L2821">
        <v>18790</v>
      </c>
      <c r="N2821">
        <v>0</v>
      </c>
      <c r="P2821">
        <v>0</v>
      </c>
      <c r="R2821">
        <v>0</v>
      </c>
      <c r="T2821">
        <v>559896</v>
      </c>
      <c r="V2821">
        <v>1343781</v>
      </c>
      <c r="X2821">
        <v>1258756</v>
      </c>
      <c r="Z2821">
        <v>85025</v>
      </c>
    </row>
    <row r="2822" spans="2:26" hidden="1" x14ac:dyDescent="0.35">
      <c r="B2822" t="s">
        <v>95</v>
      </c>
      <c r="C2822" t="s">
        <v>96</v>
      </c>
      <c r="D2822" s="1">
        <v>43282</v>
      </c>
      <c r="E2822" t="s">
        <v>34</v>
      </c>
      <c r="F2822" t="s">
        <v>35</v>
      </c>
      <c r="G2822" t="s">
        <v>32</v>
      </c>
      <c r="H2822">
        <v>9062</v>
      </c>
      <c r="J2822">
        <v>10256</v>
      </c>
      <c r="L2822">
        <v>19318</v>
      </c>
      <c r="N2822">
        <v>0</v>
      </c>
      <c r="P2822">
        <v>0</v>
      </c>
      <c r="R2822">
        <v>0</v>
      </c>
      <c r="T2822">
        <v>559590</v>
      </c>
      <c r="V2822">
        <v>1339911</v>
      </c>
      <c r="X2822">
        <v>1253534</v>
      </c>
      <c r="Z2822">
        <v>86377</v>
      </c>
    </row>
    <row r="2823" spans="2:26" hidden="1" x14ac:dyDescent="0.35">
      <c r="B2823" t="s">
        <v>95</v>
      </c>
      <c r="C2823" t="s">
        <v>96</v>
      </c>
      <c r="D2823" s="1">
        <v>43282</v>
      </c>
      <c r="E2823" t="s">
        <v>34</v>
      </c>
      <c r="F2823" t="s">
        <v>33</v>
      </c>
      <c r="G2823" t="s">
        <v>34</v>
      </c>
      <c r="H2823">
        <v>9062</v>
      </c>
      <c r="J2823">
        <v>10256</v>
      </c>
      <c r="L2823">
        <v>19318</v>
      </c>
      <c r="N2823">
        <v>0</v>
      </c>
      <c r="P2823">
        <v>0</v>
      </c>
      <c r="R2823">
        <v>0</v>
      </c>
      <c r="T2823">
        <v>559590</v>
      </c>
      <c r="V2823">
        <v>1339911</v>
      </c>
      <c r="X2823">
        <v>1253534</v>
      </c>
      <c r="Z2823">
        <v>86377</v>
      </c>
    </row>
    <row r="2824" spans="2:26" hidden="1" x14ac:dyDescent="0.35">
      <c r="B2824" t="s">
        <v>95</v>
      </c>
      <c r="C2824" t="s">
        <v>96</v>
      </c>
      <c r="D2824" s="1">
        <v>43313</v>
      </c>
      <c r="E2824" t="s">
        <v>34</v>
      </c>
      <c r="F2824" t="s">
        <v>35</v>
      </c>
      <c r="G2824" t="s">
        <v>32</v>
      </c>
      <c r="H2824">
        <v>9953</v>
      </c>
      <c r="J2824">
        <v>11185</v>
      </c>
      <c r="L2824">
        <v>21138</v>
      </c>
      <c r="N2824">
        <v>0</v>
      </c>
      <c r="P2824">
        <v>0</v>
      </c>
      <c r="R2824">
        <v>0</v>
      </c>
      <c r="T2824">
        <v>559925</v>
      </c>
      <c r="V2824">
        <v>1337833</v>
      </c>
      <c r="X2824">
        <v>1250370</v>
      </c>
      <c r="Z2824">
        <v>87463</v>
      </c>
    </row>
    <row r="2825" spans="2:26" hidden="1" x14ac:dyDescent="0.35">
      <c r="B2825" t="s">
        <v>95</v>
      </c>
      <c r="C2825" t="s">
        <v>96</v>
      </c>
      <c r="D2825" s="1">
        <v>43313</v>
      </c>
      <c r="E2825" t="s">
        <v>34</v>
      </c>
      <c r="F2825" t="s">
        <v>33</v>
      </c>
      <c r="G2825" t="s">
        <v>34</v>
      </c>
      <c r="H2825">
        <v>9953</v>
      </c>
      <c r="J2825">
        <v>11185</v>
      </c>
      <c r="L2825">
        <v>21138</v>
      </c>
      <c r="N2825">
        <v>0</v>
      </c>
      <c r="P2825">
        <v>0</v>
      </c>
      <c r="R2825">
        <v>0</v>
      </c>
      <c r="T2825">
        <v>559925</v>
      </c>
      <c r="V2825">
        <v>1337833</v>
      </c>
      <c r="X2825">
        <v>1250370</v>
      </c>
      <c r="Z2825">
        <v>87463</v>
      </c>
    </row>
    <row r="2826" spans="2:26" hidden="1" x14ac:dyDescent="0.35">
      <c r="B2826" t="s">
        <v>95</v>
      </c>
      <c r="C2826" t="s">
        <v>96</v>
      </c>
      <c r="D2826" s="1">
        <v>43344</v>
      </c>
      <c r="E2826" t="s">
        <v>34</v>
      </c>
      <c r="F2826" t="s">
        <v>35</v>
      </c>
      <c r="G2826" t="s">
        <v>32</v>
      </c>
      <c r="H2826">
        <v>8655</v>
      </c>
      <c r="J2826">
        <v>9622</v>
      </c>
      <c r="L2826">
        <v>18277</v>
      </c>
      <c r="N2826">
        <v>0</v>
      </c>
      <c r="P2826">
        <v>0</v>
      </c>
      <c r="R2826">
        <v>0</v>
      </c>
      <c r="T2826">
        <v>556733</v>
      </c>
      <c r="V2826">
        <v>1326250</v>
      </c>
      <c r="X2826">
        <v>1238294</v>
      </c>
      <c r="Z2826">
        <v>87956</v>
      </c>
    </row>
    <row r="2827" spans="2:26" hidden="1" x14ac:dyDescent="0.35">
      <c r="B2827" t="s">
        <v>95</v>
      </c>
      <c r="C2827" t="s">
        <v>96</v>
      </c>
      <c r="D2827" s="1">
        <v>43344</v>
      </c>
      <c r="E2827" t="s">
        <v>34</v>
      </c>
      <c r="F2827" t="s">
        <v>33</v>
      </c>
      <c r="G2827" t="s">
        <v>34</v>
      </c>
      <c r="H2827">
        <v>8655</v>
      </c>
      <c r="J2827">
        <v>9622</v>
      </c>
      <c r="L2827">
        <v>18277</v>
      </c>
      <c r="N2827">
        <v>0</v>
      </c>
      <c r="P2827">
        <v>0</v>
      </c>
      <c r="R2827">
        <v>0</v>
      </c>
      <c r="T2827">
        <v>556733</v>
      </c>
      <c r="V2827">
        <v>1326250</v>
      </c>
      <c r="X2827">
        <v>1238294</v>
      </c>
      <c r="Z2827">
        <v>87956</v>
      </c>
    </row>
    <row r="2828" spans="2:26" hidden="1" x14ac:dyDescent="0.35">
      <c r="B2828" t="s">
        <v>95</v>
      </c>
      <c r="C2828" t="s">
        <v>96</v>
      </c>
      <c r="D2828" s="1">
        <v>43374</v>
      </c>
      <c r="E2828" t="s">
        <v>34</v>
      </c>
      <c r="F2828" t="s">
        <v>35</v>
      </c>
      <c r="G2828" t="s">
        <v>32</v>
      </c>
      <c r="H2828">
        <v>9466</v>
      </c>
      <c r="J2828">
        <v>0</v>
      </c>
      <c r="L2828">
        <v>9466</v>
      </c>
      <c r="N2828">
        <v>0</v>
      </c>
      <c r="P2828">
        <v>0</v>
      </c>
      <c r="R2828">
        <v>0</v>
      </c>
      <c r="T2828">
        <v>555301</v>
      </c>
      <c r="V2828">
        <v>1319906</v>
      </c>
      <c r="X2828">
        <v>1230992</v>
      </c>
      <c r="Z2828">
        <v>88914</v>
      </c>
    </row>
    <row r="2829" spans="2:26" hidden="1" x14ac:dyDescent="0.35">
      <c r="B2829" t="s">
        <v>95</v>
      </c>
      <c r="C2829" t="s">
        <v>96</v>
      </c>
      <c r="D2829" s="1">
        <v>43374</v>
      </c>
      <c r="E2829" t="s">
        <v>34</v>
      </c>
      <c r="F2829" t="s">
        <v>33</v>
      </c>
      <c r="G2829" t="s">
        <v>34</v>
      </c>
      <c r="H2829">
        <v>9466</v>
      </c>
      <c r="J2829">
        <v>0</v>
      </c>
      <c r="L2829">
        <v>9466</v>
      </c>
      <c r="N2829">
        <v>0</v>
      </c>
      <c r="P2829">
        <v>0</v>
      </c>
      <c r="R2829">
        <v>0</v>
      </c>
      <c r="T2829">
        <v>555301</v>
      </c>
      <c r="V2829">
        <v>1319906</v>
      </c>
      <c r="X2829">
        <v>1230992</v>
      </c>
      <c r="Z2829">
        <v>88914</v>
      </c>
    </row>
    <row r="2830" spans="2:26" hidden="1" x14ac:dyDescent="0.35">
      <c r="B2830" t="s">
        <v>95</v>
      </c>
      <c r="C2830" t="s">
        <v>96</v>
      </c>
      <c r="D2830" s="1">
        <v>43405</v>
      </c>
      <c r="E2830" t="s">
        <v>34</v>
      </c>
      <c r="F2830" t="s">
        <v>35</v>
      </c>
      <c r="G2830" t="s">
        <v>32</v>
      </c>
      <c r="H2830">
        <v>8512</v>
      </c>
      <c r="J2830">
        <v>0</v>
      </c>
      <c r="L2830">
        <v>8512</v>
      </c>
      <c r="N2830">
        <v>34181</v>
      </c>
      <c r="P2830">
        <v>2192</v>
      </c>
      <c r="R2830">
        <v>36373</v>
      </c>
      <c r="T2830">
        <v>555741</v>
      </c>
      <c r="V2830">
        <v>1320770</v>
      </c>
      <c r="X2830">
        <v>1230431</v>
      </c>
      <c r="Z2830">
        <v>90339</v>
      </c>
    </row>
    <row r="2831" spans="2:26" hidden="1" x14ac:dyDescent="0.35">
      <c r="B2831" t="s">
        <v>95</v>
      </c>
      <c r="C2831" t="s">
        <v>96</v>
      </c>
      <c r="D2831" s="1">
        <v>43405</v>
      </c>
      <c r="E2831" t="s">
        <v>34</v>
      </c>
      <c r="F2831" t="s">
        <v>33</v>
      </c>
      <c r="G2831" t="s">
        <v>34</v>
      </c>
      <c r="H2831">
        <v>8512</v>
      </c>
      <c r="J2831">
        <v>0</v>
      </c>
      <c r="L2831">
        <v>8512</v>
      </c>
      <c r="N2831">
        <v>34181</v>
      </c>
      <c r="P2831">
        <v>2192</v>
      </c>
      <c r="R2831">
        <v>36373</v>
      </c>
      <c r="T2831">
        <v>555741</v>
      </c>
      <c r="V2831">
        <v>1320770</v>
      </c>
      <c r="X2831">
        <v>1230431</v>
      </c>
      <c r="Z2831">
        <v>90339</v>
      </c>
    </row>
    <row r="2832" spans="2:26" hidden="1" x14ac:dyDescent="0.35">
      <c r="B2832" t="s">
        <v>95</v>
      </c>
      <c r="C2832" t="s">
        <v>96</v>
      </c>
      <c r="D2832" s="1">
        <v>43435</v>
      </c>
      <c r="E2832" t="s">
        <v>34</v>
      </c>
      <c r="F2832" t="s">
        <v>35</v>
      </c>
      <c r="G2832" t="s">
        <v>32</v>
      </c>
      <c r="H2832">
        <v>7963</v>
      </c>
      <c r="J2832">
        <v>0</v>
      </c>
      <c r="L2832">
        <v>7963</v>
      </c>
      <c r="N2832">
        <v>34357</v>
      </c>
      <c r="P2832">
        <v>2548</v>
      </c>
      <c r="R2832">
        <v>36905</v>
      </c>
      <c r="T2832">
        <v>554817</v>
      </c>
      <c r="V2832">
        <v>1316741</v>
      </c>
      <c r="X2832">
        <v>1224859</v>
      </c>
      <c r="Z2832">
        <v>91882</v>
      </c>
    </row>
    <row r="2833" spans="2:26" hidden="1" x14ac:dyDescent="0.35">
      <c r="B2833" t="s">
        <v>95</v>
      </c>
      <c r="C2833" t="s">
        <v>96</v>
      </c>
      <c r="D2833" s="1">
        <v>43435</v>
      </c>
      <c r="E2833" t="s">
        <v>34</v>
      </c>
      <c r="F2833" t="s">
        <v>33</v>
      </c>
      <c r="G2833" t="s">
        <v>34</v>
      </c>
      <c r="H2833">
        <v>7963</v>
      </c>
      <c r="J2833">
        <v>0</v>
      </c>
      <c r="L2833">
        <v>7963</v>
      </c>
      <c r="N2833">
        <v>34357</v>
      </c>
      <c r="P2833">
        <v>2548</v>
      </c>
      <c r="R2833">
        <v>36905</v>
      </c>
      <c r="T2833">
        <v>554817</v>
      </c>
      <c r="V2833">
        <v>1316741</v>
      </c>
      <c r="X2833">
        <v>1224859</v>
      </c>
      <c r="Z2833">
        <v>91882</v>
      </c>
    </row>
    <row r="2834" spans="2:26" hidden="1" x14ac:dyDescent="0.35">
      <c r="B2834" t="s">
        <v>95</v>
      </c>
      <c r="C2834" t="s">
        <v>96</v>
      </c>
      <c r="D2834" s="1">
        <v>43466</v>
      </c>
      <c r="E2834" t="s">
        <v>34</v>
      </c>
      <c r="F2834" t="s">
        <v>35</v>
      </c>
      <c r="G2834" t="s">
        <v>32</v>
      </c>
      <c r="H2834">
        <v>9210</v>
      </c>
      <c r="J2834">
        <v>0</v>
      </c>
      <c r="L2834">
        <v>9210</v>
      </c>
      <c r="N2834">
        <v>43322</v>
      </c>
      <c r="P2834">
        <v>2481</v>
      </c>
      <c r="R2834">
        <v>45803</v>
      </c>
      <c r="T2834">
        <v>554209</v>
      </c>
      <c r="V2834">
        <v>1314498</v>
      </c>
      <c r="X2834">
        <v>1221140</v>
      </c>
      <c r="Z2834">
        <v>93358</v>
      </c>
    </row>
    <row r="2835" spans="2:26" hidden="1" x14ac:dyDescent="0.35">
      <c r="B2835" t="s">
        <v>95</v>
      </c>
      <c r="C2835" t="s">
        <v>96</v>
      </c>
      <c r="D2835" s="1">
        <v>43466</v>
      </c>
      <c r="E2835" t="s">
        <v>34</v>
      </c>
      <c r="F2835" t="s">
        <v>33</v>
      </c>
      <c r="G2835" t="s">
        <v>34</v>
      </c>
      <c r="H2835">
        <v>9210</v>
      </c>
      <c r="J2835">
        <v>0</v>
      </c>
      <c r="L2835">
        <v>9210</v>
      </c>
      <c r="N2835">
        <v>43322</v>
      </c>
      <c r="P2835">
        <v>2481</v>
      </c>
      <c r="R2835">
        <v>45803</v>
      </c>
      <c r="T2835">
        <v>554209</v>
      </c>
      <c r="V2835">
        <v>1314498</v>
      </c>
      <c r="X2835">
        <v>1221140</v>
      </c>
      <c r="Z2835">
        <v>93358</v>
      </c>
    </row>
    <row r="2836" spans="2:26" hidden="1" x14ac:dyDescent="0.35">
      <c r="B2836" t="s">
        <v>95</v>
      </c>
      <c r="C2836" t="s">
        <v>96</v>
      </c>
      <c r="D2836" s="1">
        <v>43497</v>
      </c>
      <c r="E2836" t="s">
        <v>34</v>
      </c>
      <c r="F2836" t="s">
        <v>35</v>
      </c>
      <c r="G2836" t="s">
        <v>32</v>
      </c>
      <c r="H2836">
        <v>8156</v>
      </c>
      <c r="J2836">
        <v>0</v>
      </c>
      <c r="L2836">
        <v>8156</v>
      </c>
      <c r="N2836">
        <v>34193</v>
      </c>
      <c r="P2836">
        <v>6732</v>
      </c>
      <c r="R2836">
        <v>40925</v>
      </c>
      <c r="T2836">
        <v>554612</v>
      </c>
      <c r="V2836">
        <v>1314153</v>
      </c>
      <c r="X2836">
        <v>1220517</v>
      </c>
      <c r="Z2836">
        <v>93636</v>
      </c>
    </row>
    <row r="2837" spans="2:26" hidden="1" x14ac:dyDescent="0.35">
      <c r="B2837" t="s">
        <v>95</v>
      </c>
      <c r="C2837" t="s">
        <v>96</v>
      </c>
      <c r="D2837" s="1">
        <v>43497</v>
      </c>
      <c r="E2837" t="s">
        <v>34</v>
      </c>
      <c r="F2837" t="s">
        <v>33</v>
      </c>
      <c r="G2837" t="s">
        <v>34</v>
      </c>
      <c r="H2837">
        <v>8156</v>
      </c>
      <c r="J2837">
        <v>0</v>
      </c>
      <c r="L2837">
        <v>8156</v>
      </c>
      <c r="N2837">
        <v>34193</v>
      </c>
      <c r="P2837">
        <v>6732</v>
      </c>
      <c r="R2837">
        <v>40925</v>
      </c>
      <c r="T2837">
        <v>554612</v>
      </c>
      <c r="V2837">
        <v>1314153</v>
      </c>
      <c r="X2837">
        <v>1220517</v>
      </c>
      <c r="Z2837">
        <v>93636</v>
      </c>
    </row>
    <row r="2838" spans="2:26" hidden="1" x14ac:dyDescent="0.35">
      <c r="B2838" t="s">
        <v>95</v>
      </c>
      <c r="C2838" t="s">
        <v>96</v>
      </c>
      <c r="D2838" s="1">
        <v>43525</v>
      </c>
      <c r="E2838" t="s">
        <v>34</v>
      </c>
      <c r="F2838" t="s">
        <v>35</v>
      </c>
      <c r="G2838" t="s">
        <v>32</v>
      </c>
      <c r="H2838">
        <v>8557</v>
      </c>
      <c r="J2838">
        <v>0</v>
      </c>
      <c r="L2838">
        <v>8557</v>
      </c>
      <c r="N2838">
        <v>35642</v>
      </c>
      <c r="P2838">
        <v>1856</v>
      </c>
      <c r="R2838">
        <v>37498</v>
      </c>
      <c r="T2838">
        <v>554150</v>
      </c>
      <c r="V2838">
        <v>1312071</v>
      </c>
      <c r="X2838">
        <v>1222301</v>
      </c>
      <c r="Z2838">
        <v>89770</v>
      </c>
    </row>
    <row r="2839" spans="2:26" hidden="1" x14ac:dyDescent="0.35">
      <c r="B2839" t="s">
        <v>95</v>
      </c>
      <c r="C2839" t="s">
        <v>96</v>
      </c>
      <c r="D2839" s="1">
        <v>43525</v>
      </c>
      <c r="E2839" t="s">
        <v>34</v>
      </c>
      <c r="F2839" t="s">
        <v>33</v>
      </c>
      <c r="G2839" t="s">
        <v>34</v>
      </c>
      <c r="H2839">
        <v>8557</v>
      </c>
      <c r="J2839">
        <v>0</v>
      </c>
      <c r="L2839">
        <v>8557</v>
      </c>
      <c r="N2839">
        <v>35642</v>
      </c>
      <c r="P2839">
        <v>1856</v>
      </c>
      <c r="R2839">
        <v>37498</v>
      </c>
      <c r="T2839">
        <v>554150</v>
      </c>
      <c r="V2839">
        <v>1312071</v>
      </c>
      <c r="X2839">
        <v>1222301</v>
      </c>
      <c r="Z2839">
        <v>89770</v>
      </c>
    </row>
    <row r="2840" spans="2:26" hidden="1" x14ac:dyDescent="0.35">
      <c r="B2840" t="s">
        <v>95</v>
      </c>
      <c r="C2840" t="s">
        <v>96</v>
      </c>
      <c r="D2840" s="1">
        <v>43556</v>
      </c>
      <c r="E2840" t="s">
        <v>34</v>
      </c>
      <c r="F2840" t="s">
        <v>35</v>
      </c>
      <c r="G2840" t="s">
        <v>32</v>
      </c>
      <c r="H2840">
        <v>8343</v>
      </c>
      <c r="J2840">
        <v>0</v>
      </c>
      <c r="L2840">
        <v>8343</v>
      </c>
      <c r="N2840">
        <v>36000</v>
      </c>
      <c r="P2840">
        <v>1845</v>
      </c>
      <c r="R2840">
        <v>37845</v>
      </c>
      <c r="T2840">
        <v>552421</v>
      </c>
      <c r="V2840">
        <v>1308749</v>
      </c>
      <c r="X2840">
        <v>1220357</v>
      </c>
      <c r="Z2840">
        <v>88392</v>
      </c>
    </row>
    <row r="2841" spans="2:26" hidden="1" x14ac:dyDescent="0.35">
      <c r="B2841" t="s">
        <v>95</v>
      </c>
      <c r="C2841" t="s">
        <v>96</v>
      </c>
      <c r="D2841" s="1">
        <v>43556</v>
      </c>
      <c r="E2841" t="s">
        <v>34</v>
      </c>
      <c r="F2841" t="s">
        <v>33</v>
      </c>
      <c r="G2841" t="s">
        <v>34</v>
      </c>
      <c r="H2841">
        <v>8343</v>
      </c>
      <c r="J2841">
        <v>0</v>
      </c>
      <c r="L2841">
        <v>8343</v>
      </c>
      <c r="N2841">
        <v>36000</v>
      </c>
      <c r="P2841">
        <v>1845</v>
      </c>
      <c r="R2841">
        <v>37845</v>
      </c>
      <c r="T2841">
        <v>552421</v>
      </c>
      <c r="V2841">
        <v>1308749</v>
      </c>
      <c r="X2841">
        <v>1220357</v>
      </c>
      <c r="Z2841">
        <v>88392</v>
      </c>
    </row>
    <row r="2842" spans="2:26" hidden="1" x14ac:dyDescent="0.35">
      <c r="B2842" t="s">
        <v>95</v>
      </c>
      <c r="C2842" t="s">
        <v>96</v>
      </c>
      <c r="D2842" s="1">
        <v>43586</v>
      </c>
      <c r="E2842" t="s">
        <v>34</v>
      </c>
      <c r="F2842" t="s">
        <v>35</v>
      </c>
      <c r="G2842" t="s">
        <v>32</v>
      </c>
      <c r="H2842">
        <v>8646</v>
      </c>
      <c r="J2842">
        <v>0</v>
      </c>
      <c r="L2842">
        <v>8646</v>
      </c>
      <c r="N2842">
        <v>34085</v>
      </c>
      <c r="P2842">
        <v>1689</v>
      </c>
      <c r="R2842">
        <v>35774</v>
      </c>
      <c r="T2842">
        <v>553269</v>
      </c>
      <c r="V2842">
        <v>1309202</v>
      </c>
      <c r="X2842">
        <v>1220490</v>
      </c>
      <c r="Z2842">
        <v>88712</v>
      </c>
    </row>
    <row r="2843" spans="2:26" hidden="1" x14ac:dyDescent="0.35">
      <c r="B2843" t="s">
        <v>95</v>
      </c>
      <c r="C2843" t="s">
        <v>96</v>
      </c>
      <c r="D2843" s="1">
        <v>43586</v>
      </c>
      <c r="E2843" t="s">
        <v>34</v>
      </c>
      <c r="F2843" t="s">
        <v>33</v>
      </c>
      <c r="G2843" t="s">
        <v>34</v>
      </c>
      <c r="H2843">
        <v>8646</v>
      </c>
      <c r="J2843">
        <v>0</v>
      </c>
      <c r="L2843">
        <v>8646</v>
      </c>
      <c r="N2843">
        <v>34085</v>
      </c>
      <c r="P2843">
        <v>1689</v>
      </c>
      <c r="R2843">
        <v>35774</v>
      </c>
      <c r="T2843">
        <v>553269</v>
      </c>
      <c r="V2843">
        <v>1309202</v>
      </c>
      <c r="X2843">
        <v>1220490</v>
      </c>
      <c r="Z2843">
        <v>88712</v>
      </c>
    </row>
    <row r="2844" spans="2:26" hidden="1" x14ac:dyDescent="0.35">
      <c r="B2844" t="s">
        <v>95</v>
      </c>
      <c r="C2844" t="s">
        <v>96</v>
      </c>
      <c r="D2844" s="1">
        <v>43617</v>
      </c>
      <c r="E2844" t="s">
        <v>34</v>
      </c>
      <c r="F2844" t="s">
        <v>35</v>
      </c>
      <c r="G2844" t="s">
        <v>32</v>
      </c>
      <c r="H2844">
        <v>7978</v>
      </c>
      <c r="J2844">
        <v>0</v>
      </c>
      <c r="L2844">
        <v>7978</v>
      </c>
      <c r="N2844">
        <v>32639</v>
      </c>
      <c r="P2844">
        <v>1695</v>
      </c>
      <c r="R2844">
        <v>34334</v>
      </c>
      <c r="T2844">
        <v>552745</v>
      </c>
      <c r="V2844">
        <v>1307424</v>
      </c>
      <c r="X2844">
        <v>1218134</v>
      </c>
      <c r="Z2844">
        <v>89290</v>
      </c>
    </row>
    <row r="2845" spans="2:26" hidden="1" x14ac:dyDescent="0.35">
      <c r="B2845" t="s">
        <v>95</v>
      </c>
      <c r="C2845" t="s">
        <v>96</v>
      </c>
      <c r="D2845" s="1">
        <v>43617</v>
      </c>
      <c r="E2845" t="s">
        <v>34</v>
      </c>
      <c r="F2845" t="s">
        <v>33</v>
      </c>
      <c r="G2845" t="s">
        <v>34</v>
      </c>
      <c r="H2845">
        <v>7978</v>
      </c>
      <c r="J2845">
        <v>0</v>
      </c>
      <c r="L2845">
        <v>7978</v>
      </c>
      <c r="N2845">
        <v>32639</v>
      </c>
      <c r="P2845">
        <v>1695</v>
      </c>
      <c r="R2845">
        <v>34334</v>
      </c>
      <c r="T2845">
        <v>552745</v>
      </c>
      <c r="V2845">
        <v>1307424</v>
      </c>
      <c r="X2845">
        <v>1218134</v>
      </c>
      <c r="Z2845">
        <v>89290</v>
      </c>
    </row>
    <row r="2846" spans="2:26" hidden="1" x14ac:dyDescent="0.35">
      <c r="B2846" t="s">
        <v>95</v>
      </c>
      <c r="C2846" t="s">
        <v>96</v>
      </c>
      <c r="D2846" s="1">
        <v>43647</v>
      </c>
      <c r="E2846" t="s">
        <v>34</v>
      </c>
      <c r="F2846" t="s">
        <v>35</v>
      </c>
      <c r="G2846" t="s">
        <v>32</v>
      </c>
      <c r="H2846">
        <v>9189</v>
      </c>
      <c r="J2846">
        <v>0</v>
      </c>
      <c r="L2846">
        <v>9189</v>
      </c>
      <c r="N2846">
        <v>35495</v>
      </c>
      <c r="P2846">
        <v>1784</v>
      </c>
      <c r="R2846">
        <v>37279</v>
      </c>
      <c r="T2846">
        <v>552685</v>
      </c>
      <c r="V2846">
        <v>1307459</v>
      </c>
      <c r="X2846">
        <v>1217518</v>
      </c>
      <c r="Z2846">
        <v>89941</v>
      </c>
    </row>
    <row r="2847" spans="2:26" hidden="1" x14ac:dyDescent="0.35">
      <c r="B2847" t="s">
        <v>95</v>
      </c>
      <c r="C2847" t="s">
        <v>96</v>
      </c>
      <c r="D2847" s="1">
        <v>43647</v>
      </c>
      <c r="E2847" t="s">
        <v>34</v>
      </c>
      <c r="F2847" t="s">
        <v>33</v>
      </c>
      <c r="G2847" t="s">
        <v>34</v>
      </c>
      <c r="H2847">
        <v>9189</v>
      </c>
      <c r="J2847">
        <v>0</v>
      </c>
      <c r="L2847">
        <v>9189</v>
      </c>
      <c r="N2847">
        <v>35495</v>
      </c>
      <c r="P2847">
        <v>1784</v>
      </c>
      <c r="R2847">
        <v>37279</v>
      </c>
      <c r="T2847">
        <v>552685</v>
      </c>
      <c r="V2847">
        <v>1307459</v>
      </c>
      <c r="X2847">
        <v>1217518</v>
      </c>
      <c r="Z2847">
        <v>89941</v>
      </c>
    </row>
    <row r="2848" spans="2:26" hidden="1" x14ac:dyDescent="0.35">
      <c r="B2848" t="s">
        <v>95</v>
      </c>
      <c r="C2848" t="s">
        <v>96</v>
      </c>
      <c r="D2848" s="1">
        <v>43678</v>
      </c>
      <c r="E2848" t="s">
        <v>34</v>
      </c>
      <c r="F2848" t="s">
        <v>35</v>
      </c>
      <c r="G2848" t="s">
        <v>32</v>
      </c>
      <c r="H2848">
        <v>9604</v>
      </c>
      <c r="J2848">
        <v>0</v>
      </c>
      <c r="L2848">
        <v>9604</v>
      </c>
      <c r="N2848">
        <v>39614</v>
      </c>
      <c r="P2848">
        <v>2035</v>
      </c>
      <c r="R2848">
        <v>41649</v>
      </c>
      <c r="T2848">
        <v>552970</v>
      </c>
      <c r="V2848">
        <v>1308837</v>
      </c>
      <c r="X2848">
        <v>1218284</v>
      </c>
      <c r="Z2848">
        <v>90553</v>
      </c>
    </row>
    <row r="2849" spans="2:26" hidden="1" x14ac:dyDescent="0.35">
      <c r="B2849" t="s">
        <v>95</v>
      </c>
      <c r="C2849" t="s">
        <v>96</v>
      </c>
      <c r="D2849" s="1">
        <v>43678</v>
      </c>
      <c r="E2849" t="s">
        <v>34</v>
      </c>
      <c r="F2849" t="s">
        <v>33</v>
      </c>
      <c r="G2849" t="s">
        <v>34</v>
      </c>
      <c r="H2849">
        <v>9604</v>
      </c>
      <c r="J2849">
        <v>0</v>
      </c>
      <c r="L2849">
        <v>9604</v>
      </c>
      <c r="N2849">
        <v>39614</v>
      </c>
      <c r="P2849">
        <v>2035</v>
      </c>
      <c r="R2849">
        <v>41649</v>
      </c>
      <c r="T2849">
        <v>552970</v>
      </c>
      <c r="V2849">
        <v>1308837</v>
      </c>
      <c r="X2849">
        <v>1218284</v>
      </c>
      <c r="Z2849">
        <v>90553</v>
      </c>
    </row>
    <row r="2850" spans="2:26" hidden="1" x14ac:dyDescent="0.35">
      <c r="B2850" t="s">
        <v>95</v>
      </c>
      <c r="C2850" t="s">
        <v>96</v>
      </c>
      <c r="D2850" s="1">
        <v>43709</v>
      </c>
      <c r="E2850" t="s">
        <v>34</v>
      </c>
      <c r="F2850" t="s">
        <v>33</v>
      </c>
      <c r="G2850" t="s">
        <v>34</v>
      </c>
      <c r="H2850">
        <v>8328</v>
      </c>
      <c r="J2850">
        <v>0</v>
      </c>
      <c r="L2850">
        <v>8328</v>
      </c>
      <c r="N2850">
        <v>27057</v>
      </c>
      <c r="P2850">
        <v>1260</v>
      </c>
      <c r="R2850">
        <v>28317</v>
      </c>
      <c r="T2850">
        <v>550419</v>
      </c>
      <c r="V2850">
        <v>1303867</v>
      </c>
      <c r="X2850">
        <v>1212822</v>
      </c>
      <c r="Z2850">
        <v>91045</v>
      </c>
    </row>
    <row r="2851" spans="2:26" hidden="1" x14ac:dyDescent="0.35">
      <c r="B2851" t="s">
        <v>95</v>
      </c>
      <c r="C2851" t="s">
        <v>96</v>
      </c>
      <c r="D2851" s="1">
        <v>43709</v>
      </c>
      <c r="E2851" t="s">
        <v>34</v>
      </c>
      <c r="F2851" t="s">
        <v>35</v>
      </c>
      <c r="G2851" t="s">
        <v>32</v>
      </c>
      <c r="H2851">
        <v>8328</v>
      </c>
      <c r="J2851">
        <v>0</v>
      </c>
      <c r="L2851">
        <v>8328</v>
      </c>
      <c r="N2851">
        <v>27057</v>
      </c>
      <c r="P2851">
        <v>1260</v>
      </c>
      <c r="R2851">
        <v>28317</v>
      </c>
      <c r="T2851">
        <v>550419</v>
      </c>
      <c r="V2851">
        <v>1303867</v>
      </c>
      <c r="X2851">
        <v>1212822</v>
      </c>
      <c r="Z2851">
        <v>91045</v>
      </c>
    </row>
    <row r="2852" spans="2:26" hidden="1" x14ac:dyDescent="0.35">
      <c r="B2852" t="s">
        <v>95</v>
      </c>
      <c r="C2852" t="s">
        <v>96</v>
      </c>
      <c r="D2852" s="1">
        <v>43739</v>
      </c>
      <c r="E2852" t="s">
        <v>34</v>
      </c>
      <c r="F2852" t="s">
        <v>35</v>
      </c>
      <c r="G2852" t="s">
        <v>32</v>
      </c>
      <c r="H2852">
        <v>8943</v>
      </c>
      <c r="J2852">
        <v>0</v>
      </c>
      <c r="L2852">
        <v>8943</v>
      </c>
      <c r="N2852">
        <v>32046</v>
      </c>
      <c r="P2852">
        <v>1729</v>
      </c>
      <c r="R2852">
        <v>33775</v>
      </c>
      <c r="T2852">
        <v>548982</v>
      </c>
      <c r="V2852">
        <v>1298786</v>
      </c>
      <c r="X2852">
        <v>1207392</v>
      </c>
      <c r="Z2852">
        <v>91394</v>
      </c>
    </row>
    <row r="2853" spans="2:26" hidden="1" x14ac:dyDescent="0.35">
      <c r="B2853" t="s">
        <v>95</v>
      </c>
      <c r="C2853" t="s">
        <v>96</v>
      </c>
      <c r="D2853" s="1">
        <v>43739</v>
      </c>
      <c r="E2853" t="s">
        <v>34</v>
      </c>
      <c r="F2853" t="s">
        <v>33</v>
      </c>
      <c r="G2853" t="s">
        <v>34</v>
      </c>
      <c r="H2853">
        <v>8943</v>
      </c>
      <c r="J2853">
        <v>0</v>
      </c>
      <c r="L2853">
        <v>8943</v>
      </c>
      <c r="N2853">
        <v>32046</v>
      </c>
      <c r="P2853">
        <v>1729</v>
      </c>
      <c r="R2853">
        <v>33775</v>
      </c>
      <c r="T2853">
        <v>548982</v>
      </c>
      <c r="V2853">
        <v>1298786</v>
      </c>
      <c r="X2853">
        <v>1207392</v>
      </c>
      <c r="Z2853">
        <v>91394</v>
      </c>
    </row>
    <row r="2854" spans="2:26" hidden="1" x14ac:dyDescent="0.35">
      <c r="B2854" t="s">
        <v>95</v>
      </c>
      <c r="C2854" t="s">
        <v>96</v>
      </c>
      <c r="D2854" s="1">
        <v>43770</v>
      </c>
      <c r="E2854" t="s">
        <v>34</v>
      </c>
      <c r="F2854" t="s">
        <v>35</v>
      </c>
      <c r="G2854" t="s">
        <v>32</v>
      </c>
      <c r="H2854">
        <v>8258</v>
      </c>
      <c r="J2854">
        <v>0</v>
      </c>
      <c r="L2854">
        <v>8258</v>
      </c>
      <c r="N2854">
        <v>29709</v>
      </c>
      <c r="P2854">
        <v>1937</v>
      </c>
      <c r="R2854">
        <v>31646</v>
      </c>
      <c r="T2854">
        <v>546560</v>
      </c>
      <c r="V2854">
        <v>1291181</v>
      </c>
      <c r="X2854">
        <v>1199473</v>
      </c>
      <c r="Z2854">
        <v>91708</v>
      </c>
    </row>
    <row r="2855" spans="2:26" hidden="1" x14ac:dyDescent="0.35">
      <c r="B2855" t="s">
        <v>95</v>
      </c>
      <c r="C2855" t="s">
        <v>96</v>
      </c>
      <c r="D2855" s="1">
        <v>43770</v>
      </c>
      <c r="E2855" t="s">
        <v>34</v>
      </c>
      <c r="F2855" t="s">
        <v>33</v>
      </c>
      <c r="G2855" t="s">
        <v>34</v>
      </c>
      <c r="H2855">
        <v>8258</v>
      </c>
      <c r="J2855">
        <v>0</v>
      </c>
      <c r="L2855">
        <v>8258</v>
      </c>
      <c r="N2855">
        <v>29709</v>
      </c>
      <c r="P2855">
        <v>1937</v>
      </c>
      <c r="R2855">
        <v>31646</v>
      </c>
      <c r="T2855">
        <v>546560</v>
      </c>
      <c r="V2855">
        <v>1291181</v>
      </c>
      <c r="X2855">
        <v>1199473</v>
      </c>
      <c r="Z2855">
        <v>91708</v>
      </c>
    </row>
    <row r="2856" spans="2:26" hidden="1" x14ac:dyDescent="0.35">
      <c r="B2856" t="s">
        <v>95</v>
      </c>
      <c r="C2856" t="s">
        <v>96</v>
      </c>
      <c r="D2856" s="1">
        <v>43800</v>
      </c>
      <c r="E2856" t="s">
        <v>34</v>
      </c>
      <c r="F2856" t="s">
        <v>35</v>
      </c>
      <c r="G2856" t="s">
        <v>32</v>
      </c>
      <c r="H2856">
        <v>7795</v>
      </c>
      <c r="J2856">
        <v>0</v>
      </c>
      <c r="L2856">
        <v>7795</v>
      </c>
      <c r="N2856">
        <v>30332</v>
      </c>
      <c r="P2856">
        <v>2132</v>
      </c>
      <c r="R2856">
        <v>32464</v>
      </c>
      <c r="T2856">
        <v>546166</v>
      </c>
      <c r="V2856">
        <v>1288288</v>
      </c>
      <c r="X2856">
        <v>1195025</v>
      </c>
      <c r="Z2856">
        <v>93263</v>
      </c>
    </row>
    <row r="2857" spans="2:26" hidden="1" x14ac:dyDescent="0.35">
      <c r="B2857" t="s">
        <v>95</v>
      </c>
      <c r="C2857" t="s">
        <v>96</v>
      </c>
      <c r="D2857" s="1">
        <v>43800</v>
      </c>
      <c r="E2857" t="s">
        <v>34</v>
      </c>
      <c r="F2857" t="s">
        <v>33</v>
      </c>
      <c r="G2857" t="s">
        <v>34</v>
      </c>
      <c r="H2857">
        <v>7795</v>
      </c>
      <c r="J2857">
        <v>0</v>
      </c>
      <c r="L2857">
        <v>7795</v>
      </c>
      <c r="N2857">
        <v>30332</v>
      </c>
      <c r="P2857">
        <v>2132</v>
      </c>
      <c r="R2857">
        <v>32464</v>
      </c>
      <c r="T2857">
        <v>546166</v>
      </c>
      <c r="V2857">
        <v>1288288</v>
      </c>
      <c r="X2857">
        <v>1195025</v>
      </c>
      <c r="Z2857">
        <v>93263</v>
      </c>
    </row>
    <row r="2858" spans="2:26" hidden="1" x14ac:dyDescent="0.35">
      <c r="B2858" t="s">
        <v>95</v>
      </c>
      <c r="C2858" t="s">
        <v>96</v>
      </c>
      <c r="D2858" s="1">
        <v>43831</v>
      </c>
      <c r="E2858" t="s">
        <v>34</v>
      </c>
      <c r="F2858" t="s">
        <v>35</v>
      </c>
      <c r="G2858" t="s">
        <v>32</v>
      </c>
      <c r="H2858">
        <v>9524</v>
      </c>
      <c r="J2858">
        <v>0</v>
      </c>
      <c r="L2858">
        <v>9524</v>
      </c>
      <c r="N2858">
        <v>37188</v>
      </c>
      <c r="P2858">
        <v>2278</v>
      </c>
      <c r="R2858">
        <v>39466</v>
      </c>
      <c r="T2858">
        <v>547415</v>
      </c>
      <c r="V2858">
        <v>1289517</v>
      </c>
      <c r="X2858">
        <v>1194690</v>
      </c>
      <c r="Z2858">
        <v>94827</v>
      </c>
    </row>
    <row r="2859" spans="2:26" hidden="1" x14ac:dyDescent="0.35">
      <c r="B2859" t="s">
        <v>95</v>
      </c>
      <c r="C2859" t="s">
        <v>96</v>
      </c>
      <c r="D2859" s="1">
        <v>43831</v>
      </c>
      <c r="E2859" t="s">
        <v>34</v>
      </c>
      <c r="F2859" t="s">
        <v>33</v>
      </c>
      <c r="G2859" t="s">
        <v>34</v>
      </c>
      <c r="H2859">
        <v>9524</v>
      </c>
      <c r="J2859">
        <v>0</v>
      </c>
      <c r="L2859">
        <v>9524</v>
      </c>
      <c r="N2859">
        <v>37188</v>
      </c>
      <c r="P2859">
        <v>2278</v>
      </c>
      <c r="R2859">
        <v>39466</v>
      </c>
      <c r="T2859">
        <v>547415</v>
      </c>
      <c r="V2859">
        <v>1289517</v>
      </c>
      <c r="X2859">
        <v>1194690</v>
      </c>
      <c r="Z2859">
        <v>94827</v>
      </c>
    </row>
    <row r="2860" spans="2:26" hidden="1" x14ac:dyDescent="0.35">
      <c r="B2860" t="s">
        <v>95</v>
      </c>
      <c r="C2860" t="s">
        <v>96</v>
      </c>
      <c r="D2860" s="1">
        <v>43862</v>
      </c>
      <c r="E2860" t="s">
        <v>34</v>
      </c>
      <c r="F2860" t="s">
        <v>35</v>
      </c>
      <c r="G2860" t="s">
        <v>32</v>
      </c>
      <c r="H2860">
        <v>8967</v>
      </c>
      <c r="J2860">
        <v>0</v>
      </c>
      <c r="L2860">
        <v>8967</v>
      </c>
      <c r="N2860">
        <v>32840</v>
      </c>
      <c r="P2860">
        <v>1882</v>
      </c>
      <c r="R2860">
        <v>34722</v>
      </c>
      <c r="T2860">
        <v>547576</v>
      </c>
      <c r="V2860">
        <v>1288129</v>
      </c>
      <c r="X2860">
        <v>1193114</v>
      </c>
      <c r="Z2860">
        <v>95015</v>
      </c>
    </row>
    <row r="2861" spans="2:26" hidden="1" x14ac:dyDescent="0.35">
      <c r="B2861" t="s">
        <v>95</v>
      </c>
      <c r="C2861" t="s">
        <v>96</v>
      </c>
      <c r="D2861" s="1">
        <v>43862</v>
      </c>
      <c r="E2861" t="s">
        <v>34</v>
      </c>
      <c r="F2861" t="s">
        <v>33</v>
      </c>
      <c r="G2861" t="s">
        <v>34</v>
      </c>
      <c r="H2861">
        <v>8967</v>
      </c>
      <c r="J2861">
        <v>0</v>
      </c>
      <c r="L2861">
        <v>8967</v>
      </c>
      <c r="N2861">
        <v>32840</v>
      </c>
      <c r="P2861">
        <v>1882</v>
      </c>
      <c r="R2861">
        <v>34722</v>
      </c>
      <c r="T2861">
        <v>547576</v>
      </c>
      <c r="V2861">
        <v>1288129</v>
      </c>
      <c r="X2861">
        <v>1193114</v>
      </c>
      <c r="Z2861">
        <v>95015</v>
      </c>
    </row>
    <row r="2862" spans="2:26" hidden="1" x14ac:dyDescent="0.35">
      <c r="B2862" t="s">
        <v>95</v>
      </c>
      <c r="C2862" t="s">
        <v>96</v>
      </c>
      <c r="D2862" s="1">
        <v>43891</v>
      </c>
      <c r="E2862" t="s">
        <v>34</v>
      </c>
      <c r="F2862" t="s">
        <v>33</v>
      </c>
      <c r="G2862" t="s">
        <v>34</v>
      </c>
      <c r="H2862">
        <v>9794</v>
      </c>
      <c r="J2862">
        <v>0</v>
      </c>
      <c r="L2862">
        <v>9794</v>
      </c>
      <c r="N2862">
        <v>24869</v>
      </c>
      <c r="P2862">
        <v>1633</v>
      </c>
      <c r="R2862">
        <v>26502</v>
      </c>
      <c r="T2862">
        <v>549607</v>
      </c>
      <c r="V2862">
        <v>1295710</v>
      </c>
      <c r="X2862">
        <v>1203730</v>
      </c>
      <c r="Z2862">
        <v>91980</v>
      </c>
    </row>
    <row r="2863" spans="2:26" hidden="1" x14ac:dyDescent="0.35">
      <c r="B2863" t="s">
        <v>95</v>
      </c>
      <c r="C2863" t="s">
        <v>96</v>
      </c>
      <c r="D2863" s="1">
        <v>43891</v>
      </c>
      <c r="E2863" t="s">
        <v>34</v>
      </c>
      <c r="F2863" t="s">
        <v>35</v>
      </c>
      <c r="G2863" t="s">
        <v>32</v>
      </c>
      <c r="H2863">
        <v>9794</v>
      </c>
      <c r="J2863">
        <v>0</v>
      </c>
      <c r="L2863">
        <v>9794</v>
      </c>
      <c r="N2863">
        <v>24869</v>
      </c>
      <c r="P2863">
        <v>1633</v>
      </c>
      <c r="R2863">
        <v>26502</v>
      </c>
      <c r="T2863">
        <v>549607</v>
      </c>
      <c r="V2863">
        <v>1295710</v>
      </c>
      <c r="X2863">
        <v>1203730</v>
      </c>
      <c r="Z2863">
        <v>91980</v>
      </c>
    </row>
    <row r="2864" spans="2:26" hidden="1" x14ac:dyDescent="0.35">
      <c r="B2864" t="s">
        <v>95</v>
      </c>
      <c r="C2864" t="s">
        <v>96</v>
      </c>
      <c r="D2864" s="1">
        <v>43922</v>
      </c>
      <c r="E2864" t="s">
        <v>34</v>
      </c>
      <c r="F2864" t="s">
        <v>35</v>
      </c>
      <c r="G2864" t="s">
        <v>32</v>
      </c>
      <c r="H2864">
        <v>42643</v>
      </c>
      <c r="J2864">
        <v>0</v>
      </c>
      <c r="L2864">
        <v>42643</v>
      </c>
      <c r="N2864">
        <v>17885</v>
      </c>
      <c r="P2864">
        <v>1229</v>
      </c>
      <c r="R2864">
        <v>19114</v>
      </c>
      <c r="T2864">
        <v>558866</v>
      </c>
      <c r="V2864">
        <v>1344593</v>
      </c>
      <c r="X2864">
        <v>1254790</v>
      </c>
      <c r="Z2864">
        <v>89803</v>
      </c>
    </row>
    <row r="2865" spans="2:26" hidden="1" x14ac:dyDescent="0.35">
      <c r="B2865" t="s">
        <v>95</v>
      </c>
      <c r="C2865" t="s">
        <v>96</v>
      </c>
      <c r="D2865" s="1">
        <v>43922</v>
      </c>
      <c r="E2865" t="s">
        <v>34</v>
      </c>
      <c r="F2865" t="s">
        <v>33</v>
      </c>
      <c r="G2865" t="s">
        <v>34</v>
      </c>
      <c r="H2865">
        <v>42643</v>
      </c>
      <c r="J2865">
        <v>0</v>
      </c>
      <c r="L2865">
        <v>42643</v>
      </c>
      <c r="N2865">
        <v>17885</v>
      </c>
      <c r="P2865">
        <v>1229</v>
      </c>
      <c r="R2865">
        <v>19114</v>
      </c>
      <c r="T2865">
        <v>558866</v>
      </c>
      <c r="V2865">
        <v>1344593</v>
      </c>
      <c r="X2865">
        <v>1254790</v>
      </c>
      <c r="Z2865">
        <v>89803</v>
      </c>
    </row>
    <row r="2866" spans="2:26" hidden="1" x14ac:dyDescent="0.35">
      <c r="B2866" t="s">
        <v>95</v>
      </c>
      <c r="C2866" t="s">
        <v>96</v>
      </c>
      <c r="D2866" s="1">
        <v>43952</v>
      </c>
      <c r="E2866" t="s">
        <v>34</v>
      </c>
      <c r="F2866" t="s">
        <v>35</v>
      </c>
      <c r="G2866" t="s">
        <v>32</v>
      </c>
      <c r="H2866">
        <v>29354</v>
      </c>
      <c r="J2866">
        <v>0</v>
      </c>
      <c r="L2866">
        <v>29354</v>
      </c>
      <c r="N2866">
        <v>9332</v>
      </c>
      <c r="P2866">
        <v>698</v>
      </c>
      <c r="R2866">
        <v>10030</v>
      </c>
      <c r="T2866">
        <v>564834</v>
      </c>
      <c r="V2866">
        <v>1374471</v>
      </c>
      <c r="X2866">
        <v>1288837</v>
      </c>
      <c r="Z2866">
        <v>85634</v>
      </c>
    </row>
    <row r="2867" spans="2:26" hidden="1" x14ac:dyDescent="0.35">
      <c r="B2867" t="s">
        <v>95</v>
      </c>
      <c r="C2867" t="s">
        <v>96</v>
      </c>
      <c r="D2867" s="1">
        <v>43952</v>
      </c>
      <c r="E2867" t="s">
        <v>34</v>
      </c>
      <c r="F2867" t="s">
        <v>33</v>
      </c>
      <c r="G2867" t="s">
        <v>34</v>
      </c>
      <c r="H2867">
        <v>29354</v>
      </c>
      <c r="J2867">
        <v>0</v>
      </c>
      <c r="L2867">
        <v>29354</v>
      </c>
      <c r="N2867">
        <v>9332</v>
      </c>
      <c r="P2867">
        <v>698</v>
      </c>
      <c r="R2867">
        <v>10030</v>
      </c>
      <c r="T2867">
        <v>564834</v>
      </c>
      <c r="V2867">
        <v>1374471</v>
      </c>
      <c r="X2867">
        <v>1288837</v>
      </c>
      <c r="Z2867">
        <v>85634</v>
      </c>
    </row>
    <row r="2868" spans="2:26" hidden="1" x14ac:dyDescent="0.35">
      <c r="B2868" t="s">
        <v>95</v>
      </c>
      <c r="C2868" t="s">
        <v>96</v>
      </c>
      <c r="D2868" s="1">
        <v>43983</v>
      </c>
      <c r="E2868" t="s">
        <v>34</v>
      </c>
      <c r="F2868" t="s">
        <v>35</v>
      </c>
      <c r="G2868" t="s">
        <v>32</v>
      </c>
      <c r="H2868">
        <v>43630</v>
      </c>
      <c r="J2868">
        <v>0</v>
      </c>
      <c r="L2868">
        <v>43630</v>
      </c>
      <c r="N2868">
        <v>10945</v>
      </c>
      <c r="P2868">
        <v>935</v>
      </c>
      <c r="R2868">
        <v>11880</v>
      </c>
      <c r="T2868">
        <v>572607</v>
      </c>
      <c r="V2868">
        <v>1416013</v>
      </c>
      <c r="X2868">
        <v>1329110</v>
      </c>
      <c r="Z2868">
        <v>86903</v>
      </c>
    </row>
    <row r="2869" spans="2:26" hidden="1" x14ac:dyDescent="0.35">
      <c r="B2869" t="s">
        <v>95</v>
      </c>
      <c r="C2869" t="s">
        <v>96</v>
      </c>
      <c r="D2869" s="1">
        <v>43983</v>
      </c>
      <c r="E2869" t="s">
        <v>34</v>
      </c>
      <c r="F2869" t="s">
        <v>33</v>
      </c>
      <c r="G2869" t="s">
        <v>34</v>
      </c>
      <c r="H2869">
        <v>43630</v>
      </c>
      <c r="J2869">
        <v>0</v>
      </c>
      <c r="L2869">
        <v>43630</v>
      </c>
      <c r="N2869">
        <v>10945</v>
      </c>
      <c r="P2869">
        <v>935</v>
      </c>
      <c r="R2869">
        <v>11880</v>
      </c>
      <c r="T2869">
        <v>574397</v>
      </c>
      <c r="V2869">
        <v>1420933</v>
      </c>
      <c r="X2869">
        <v>1333816</v>
      </c>
      <c r="Z2869">
        <v>87117</v>
      </c>
    </row>
    <row r="2870" spans="2:26" hidden="1" x14ac:dyDescent="0.35">
      <c r="B2870" t="s">
        <v>95</v>
      </c>
      <c r="C2870" t="s">
        <v>96</v>
      </c>
      <c r="D2870" s="1">
        <v>44013</v>
      </c>
      <c r="E2870" t="s">
        <v>34</v>
      </c>
      <c r="F2870" t="s">
        <v>35</v>
      </c>
      <c r="G2870" t="s">
        <v>32</v>
      </c>
      <c r="H2870">
        <v>41987</v>
      </c>
      <c r="J2870">
        <v>0</v>
      </c>
      <c r="L2870">
        <v>41987</v>
      </c>
      <c r="N2870">
        <v>11865</v>
      </c>
      <c r="P2870">
        <v>934</v>
      </c>
      <c r="R2870">
        <v>12799</v>
      </c>
      <c r="T2870">
        <v>581529</v>
      </c>
      <c r="V2870">
        <v>1460399</v>
      </c>
      <c r="X2870">
        <v>1371401</v>
      </c>
      <c r="Z2870">
        <v>88998</v>
      </c>
    </row>
    <row r="2871" spans="2:26" hidden="1" x14ac:dyDescent="0.35">
      <c r="B2871" t="s">
        <v>95</v>
      </c>
      <c r="C2871" t="s">
        <v>96</v>
      </c>
      <c r="D2871" s="1">
        <v>44013</v>
      </c>
      <c r="E2871" t="s">
        <v>34</v>
      </c>
      <c r="F2871" t="s">
        <v>33</v>
      </c>
      <c r="G2871" t="s">
        <v>34</v>
      </c>
      <c r="H2871">
        <v>41987</v>
      </c>
      <c r="J2871">
        <v>0</v>
      </c>
      <c r="L2871">
        <v>41987</v>
      </c>
      <c r="N2871">
        <v>11865</v>
      </c>
      <c r="P2871">
        <v>934</v>
      </c>
      <c r="R2871">
        <v>12799</v>
      </c>
      <c r="T2871">
        <v>583412</v>
      </c>
      <c r="V2871">
        <v>1465221</v>
      </c>
      <c r="X2871">
        <v>1375979</v>
      </c>
      <c r="Z2871">
        <v>89242</v>
      </c>
    </row>
    <row r="2872" spans="2:26" hidden="1" x14ac:dyDescent="0.35">
      <c r="B2872" t="s">
        <v>95</v>
      </c>
      <c r="C2872" t="s">
        <v>96</v>
      </c>
      <c r="D2872" s="1">
        <v>44044</v>
      </c>
      <c r="E2872" t="s">
        <v>34</v>
      </c>
      <c r="F2872" t="s">
        <v>35</v>
      </c>
      <c r="G2872" t="s">
        <v>32</v>
      </c>
      <c r="H2872">
        <v>30644</v>
      </c>
      <c r="J2872">
        <v>0</v>
      </c>
      <c r="L2872">
        <v>30644</v>
      </c>
      <c r="N2872">
        <v>11691</v>
      </c>
      <c r="P2872">
        <v>928</v>
      </c>
      <c r="R2872">
        <v>12619</v>
      </c>
      <c r="T2872">
        <v>588156</v>
      </c>
      <c r="V2872">
        <v>1494119</v>
      </c>
      <c r="X2872">
        <v>1402928</v>
      </c>
      <c r="Z2872">
        <v>91191</v>
      </c>
    </row>
    <row r="2873" spans="2:26" hidden="1" x14ac:dyDescent="0.35">
      <c r="B2873" t="s">
        <v>95</v>
      </c>
      <c r="C2873" t="s">
        <v>96</v>
      </c>
      <c r="D2873" s="1">
        <v>44044</v>
      </c>
      <c r="E2873" t="s">
        <v>34</v>
      </c>
      <c r="F2873" t="s">
        <v>33</v>
      </c>
      <c r="G2873" t="s">
        <v>34</v>
      </c>
      <c r="H2873">
        <v>30644</v>
      </c>
      <c r="J2873">
        <v>0</v>
      </c>
      <c r="L2873">
        <v>30644</v>
      </c>
      <c r="N2873">
        <v>11691</v>
      </c>
      <c r="P2873">
        <v>928</v>
      </c>
      <c r="R2873">
        <v>12619</v>
      </c>
      <c r="T2873">
        <v>590063</v>
      </c>
      <c r="V2873">
        <v>1498803</v>
      </c>
      <c r="X2873">
        <v>1407348</v>
      </c>
      <c r="Z2873">
        <v>91455</v>
      </c>
    </row>
    <row r="2874" spans="2:26" hidden="1" x14ac:dyDescent="0.35">
      <c r="B2874" t="s">
        <v>95</v>
      </c>
      <c r="C2874" t="s">
        <v>96</v>
      </c>
      <c r="D2874" s="1">
        <v>44075</v>
      </c>
      <c r="E2874" t="s">
        <v>34</v>
      </c>
      <c r="F2874" t="s">
        <v>35</v>
      </c>
      <c r="G2874" t="s">
        <v>32</v>
      </c>
      <c r="H2874">
        <v>29788</v>
      </c>
      <c r="J2874">
        <v>0</v>
      </c>
      <c r="L2874">
        <v>29788</v>
      </c>
      <c r="N2874">
        <v>11348</v>
      </c>
      <c r="P2874">
        <v>903</v>
      </c>
      <c r="R2874">
        <v>12251</v>
      </c>
      <c r="T2874">
        <v>593832</v>
      </c>
      <c r="V2874">
        <v>1523066</v>
      </c>
      <c r="X2874">
        <v>1429312</v>
      </c>
      <c r="Z2874">
        <v>93754</v>
      </c>
    </row>
    <row r="2875" spans="2:26" hidden="1" x14ac:dyDescent="0.35">
      <c r="B2875" t="s">
        <v>95</v>
      </c>
      <c r="C2875" t="s">
        <v>96</v>
      </c>
      <c r="D2875" s="1">
        <v>44075</v>
      </c>
      <c r="E2875" t="s">
        <v>34</v>
      </c>
      <c r="F2875" t="s">
        <v>33</v>
      </c>
      <c r="G2875" t="s">
        <v>34</v>
      </c>
      <c r="H2875">
        <v>29788</v>
      </c>
      <c r="J2875">
        <v>0</v>
      </c>
      <c r="L2875">
        <v>29788</v>
      </c>
      <c r="N2875">
        <v>11348</v>
      </c>
      <c r="P2875">
        <v>903</v>
      </c>
      <c r="R2875">
        <v>12251</v>
      </c>
      <c r="T2875">
        <v>595618</v>
      </c>
      <c r="V2875">
        <v>1527535</v>
      </c>
      <c r="X2875">
        <v>1433544</v>
      </c>
      <c r="Z2875">
        <v>93991</v>
      </c>
    </row>
    <row r="2876" spans="2:26" hidden="1" x14ac:dyDescent="0.35">
      <c r="B2876" t="s">
        <v>95</v>
      </c>
      <c r="C2876" t="s">
        <v>96</v>
      </c>
      <c r="D2876" s="1">
        <v>44105</v>
      </c>
      <c r="E2876" t="s">
        <v>34</v>
      </c>
      <c r="F2876" t="s">
        <v>35</v>
      </c>
      <c r="G2876" t="s">
        <v>32</v>
      </c>
      <c r="H2876">
        <v>30991</v>
      </c>
      <c r="J2876">
        <v>0</v>
      </c>
      <c r="L2876">
        <v>30991</v>
      </c>
      <c r="N2876">
        <v>10247</v>
      </c>
      <c r="P2876">
        <v>968</v>
      </c>
      <c r="R2876">
        <v>11215</v>
      </c>
      <c r="T2876">
        <v>596270</v>
      </c>
      <c r="V2876">
        <v>1524541</v>
      </c>
      <c r="X2876">
        <v>1427978</v>
      </c>
      <c r="Z2876">
        <v>96563</v>
      </c>
    </row>
    <row r="2877" spans="2:26" hidden="1" x14ac:dyDescent="0.35">
      <c r="B2877" t="s">
        <v>95</v>
      </c>
      <c r="C2877" t="s">
        <v>96</v>
      </c>
      <c r="D2877" s="1">
        <v>44105</v>
      </c>
      <c r="E2877" t="s">
        <v>34</v>
      </c>
      <c r="F2877" t="s">
        <v>33</v>
      </c>
      <c r="G2877" t="s">
        <v>34</v>
      </c>
      <c r="H2877">
        <v>30991</v>
      </c>
      <c r="J2877">
        <v>0</v>
      </c>
      <c r="L2877">
        <v>30991</v>
      </c>
      <c r="N2877">
        <v>10247</v>
      </c>
      <c r="P2877">
        <v>968</v>
      </c>
      <c r="R2877">
        <v>11215</v>
      </c>
      <c r="T2877">
        <v>598022</v>
      </c>
      <c r="V2877">
        <v>1529234</v>
      </c>
      <c r="X2877">
        <v>1432450</v>
      </c>
      <c r="Z2877">
        <v>96784</v>
      </c>
    </row>
    <row r="2878" spans="2:26" hidden="1" x14ac:dyDescent="0.35">
      <c r="B2878" t="s">
        <v>95</v>
      </c>
      <c r="C2878" t="s">
        <v>96</v>
      </c>
      <c r="D2878" s="1">
        <v>44136</v>
      </c>
      <c r="E2878" t="s">
        <v>34</v>
      </c>
      <c r="F2878" t="s">
        <v>35</v>
      </c>
      <c r="G2878" t="s">
        <v>32</v>
      </c>
      <c r="H2878">
        <v>27493</v>
      </c>
      <c r="J2878">
        <v>0</v>
      </c>
      <c r="L2878">
        <v>27493</v>
      </c>
      <c r="N2878">
        <v>10367</v>
      </c>
      <c r="P2878">
        <v>1331</v>
      </c>
      <c r="R2878">
        <v>11698</v>
      </c>
      <c r="T2878">
        <v>598686</v>
      </c>
      <c r="V2878">
        <v>1532916</v>
      </c>
      <c r="X2878">
        <v>1432627</v>
      </c>
      <c r="Z2878">
        <v>100289</v>
      </c>
    </row>
    <row r="2879" spans="2:26" hidden="1" x14ac:dyDescent="0.35">
      <c r="B2879" t="s">
        <v>95</v>
      </c>
      <c r="C2879" t="s">
        <v>96</v>
      </c>
      <c r="D2879" s="1">
        <v>44136</v>
      </c>
      <c r="E2879" t="s">
        <v>34</v>
      </c>
      <c r="F2879" t="s">
        <v>33</v>
      </c>
      <c r="G2879" t="s">
        <v>34</v>
      </c>
      <c r="H2879">
        <v>27493</v>
      </c>
      <c r="J2879">
        <v>0</v>
      </c>
      <c r="L2879">
        <v>27493</v>
      </c>
      <c r="N2879">
        <v>10367</v>
      </c>
      <c r="P2879">
        <v>1331</v>
      </c>
      <c r="R2879">
        <v>11698</v>
      </c>
      <c r="T2879">
        <v>600775</v>
      </c>
      <c r="V2879">
        <v>1539025</v>
      </c>
      <c r="X2879">
        <v>1438327</v>
      </c>
      <c r="Z2879">
        <v>100698</v>
      </c>
    </row>
    <row r="2880" spans="2:26" hidden="1" x14ac:dyDescent="0.35">
      <c r="B2880" t="s">
        <v>95</v>
      </c>
      <c r="C2880" t="s">
        <v>96</v>
      </c>
      <c r="D2880" s="1">
        <v>44166</v>
      </c>
      <c r="E2880" t="s">
        <v>34</v>
      </c>
      <c r="F2880" t="s">
        <v>35</v>
      </c>
      <c r="G2880" t="s">
        <v>32</v>
      </c>
      <c r="H2880">
        <v>23390</v>
      </c>
      <c r="J2880">
        <v>0</v>
      </c>
      <c r="L2880">
        <v>23390</v>
      </c>
      <c r="N2880">
        <v>11307</v>
      </c>
      <c r="P2880">
        <v>1442</v>
      </c>
      <c r="R2880">
        <v>12749</v>
      </c>
      <c r="T2880">
        <v>598831</v>
      </c>
      <c r="V2880">
        <v>1524884</v>
      </c>
      <c r="X2880">
        <v>1421480</v>
      </c>
      <c r="Z2880">
        <v>103404</v>
      </c>
    </row>
    <row r="2881" spans="2:26" hidden="1" x14ac:dyDescent="0.35">
      <c r="B2881" t="s">
        <v>95</v>
      </c>
      <c r="C2881" t="s">
        <v>96</v>
      </c>
      <c r="D2881" s="1">
        <v>44166</v>
      </c>
      <c r="E2881" t="s">
        <v>34</v>
      </c>
      <c r="F2881" t="s">
        <v>33</v>
      </c>
      <c r="G2881" t="s">
        <v>34</v>
      </c>
      <c r="H2881">
        <v>23390</v>
      </c>
      <c r="J2881">
        <v>0</v>
      </c>
      <c r="L2881">
        <v>23390</v>
      </c>
      <c r="N2881">
        <v>11307</v>
      </c>
      <c r="P2881">
        <v>1442</v>
      </c>
      <c r="R2881">
        <v>12749</v>
      </c>
      <c r="T2881">
        <v>600553</v>
      </c>
      <c r="V2881">
        <v>1529906</v>
      </c>
      <c r="X2881">
        <v>1426158</v>
      </c>
      <c r="Z2881">
        <v>103748</v>
      </c>
    </row>
    <row r="2882" spans="2:26" hidden="1" x14ac:dyDescent="0.35">
      <c r="B2882" t="s">
        <v>95</v>
      </c>
      <c r="C2882" t="s">
        <v>96</v>
      </c>
      <c r="D2882" s="1">
        <v>44197</v>
      </c>
      <c r="E2882" t="s">
        <v>34</v>
      </c>
      <c r="F2882" t="s">
        <v>35</v>
      </c>
      <c r="G2882" t="s">
        <v>32</v>
      </c>
      <c r="H2882">
        <v>34152</v>
      </c>
      <c r="J2882">
        <v>0</v>
      </c>
      <c r="L2882">
        <v>34152</v>
      </c>
      <c r="N2882">
        <v>9226</v>
      </c>
      <c r="P2882">
        <v>964</v>
      </c>
      <c r="R2882">
        <v>10190</v>
      </c>
      <c r="T2882">
        <v>604720</v>
      </c>
      <c r="V2882">
        <v>1559842</v>
      </c>
      <c r="X2882">
        <v>1454744</v>
      </c>
      <c r="Z2882">
        <v>105098</v>
      </c>
    </row>
    <row r="2883" spans="2:26" hidden="1" x14ac:dyDescent="0.35">
      <c r="B2883" t="s">
        <v>95</v>
      </c>
      <c r="C2883" t="s">
        <v>96</v>
      </c>
      <c r="D2883" s="1">
        <v>44197</v>
      </c>
      <c r="E2883" t="s">
        <v>34</v>
      </c>
      <c r="F2883" t="s">
        <v>33</v>
      </c>
      <c r="G2883" t="s">
        <v>34</v>
      </c>
      <c r="H2883">
        <v>34152</v>
      </c>
      <c r="J2883">
        <v>0</v>
      </c>
      <c r="L2883">
        <v>34152</v>
      </c>
      <c r="N2883">
        <v>9226</v>
      </c>
      <c r="P2883">
        <v>964</v>
      </c>
      <c r="R2883">
        <v>10190</v>
      </c>
      <c r="T2883">
        <v>606172</v>
      </c>
      <c r="V2883">
        <v>1563251</v>
      </c>
      <c r="X2883">
        <v>1457982</v>
      </c>
      <c r="Z2883">
        <v>105269</v>
      </c>
    </row>
    <row r="2884" spans="2:26" hidden="1" x14ac:dyDescent="0.35">
      <c r="B2884" t="s">
        <v>95</v>
      </c>
      <c r="C2884" t="s">
        <v>96</v>
      </c>
      <c r="D2884" s="1">
        <v>44228</v>
      </c>
      <c r="E2884" t="s">
        <v>34</v>
      </c>
      <c r="F2884" t="s">
        <v>35</v>
      </c>
      <c r="G2884" t="s">
        <v>32</v>
      </c>
      <c r="H2884">
        <v>14183</v>
      </c>
      <c r="J2884">
        <v>0</v>
      </c>
      <c r="L2884">
        <v>14183</v>
      </c>
      <c r="N2884">
        <v>7186</v>
      </c>
      <c r="P2884">
        <v>550</v>
      </c>
      <c r="R2884">
        <v>7736</v>
      </c>
      <c r="T2884">
        <v>607186</v>
      </c>
      <c r="V2884">
        <v>1569629</v>
      </c>
      <c r="X2884">
        <v>1463576</v>
      </c>
      <c r="Z2884">
        <v>106053</v>
      </c>
    </row>
    <row r="2885" spans="2:26" hidden="1" x14ac:dyDescent="0.35">
      <c r="B2885" t="s">
        <v>95</v>
      </c>
      <c r="C2885" t="s">
        <v>96</v>
      </c>
      <c r="D2885" s="1">
        <v>44228</v>
      </c>
      <c r="E2885" t="s">
        <v>34</v>
      </c>
      <c r="F2885" t="s">
        <v>33</v>
      </c>
      <c r="G2885" t="s">
        <v>34</v>
      </c>
      <c r="H2885">
        <v>14183</v>
      </c>
      <c r="J2885">
        <v>0</v>
      </c>
      <c r="L2885">
        <v>14183</v>
      </c>
      <c r="N2885">
        <v>7186</v>
      </c>
      <c r="P2885">
        <v>550</v>
      </c>
      <c r="R2885">
        <v>7736</v>
      </c>
      <c r="T2885">
        <v>608789</v>
      </c>
      <c r="V2885">
        <v>1574029</v>
      </c>
      <c r="X2885">
        <v>1467834</v>
      </c>
      <c r="Z2885">
        <v>106195</v>
      </c>
    </row>
    <row r="2886" spans="2:26" hidden="1" x14ac:dyDescent="0.35">
      <c r="B2886" t="s">
        <v>95</v>
      </c>
      <c r="C2886" t="s">
        <v>96</v>
      </c>
      <c r="D2886" s="1">
        <v>44256</v>
      </c>
      <c r="E2886" t="s">
        <v>34</v>
      </c>
      <c r="F2886" t="s">
        <v>33</v>
      </c>
      <c r="G2886" t="s">
        <v>34</v>
      </c>
      <c r="H2886">
        <v>14539</v>
      </c>
      <c r="J2886">
        <v>0</v>
      </c>
      <c r="L2886">
        <v>14539</v>
      </c>
      <c r="N2886">
        <v>8321</v>
      </c>
      <c r="P2886">
        <v>708</v>
      </c>
      <c r="R2886">
        <v>9029</v>
      </c>
      <c r="T2886">
        <v>611097</v>
      </c>
      <c r="V2886">
        <v>1585296</v>
      </c>
      <c r="X2886">
        <v>1480368</v>
      </c>
      <c r="Z2886">
        <v>104928</v>
      </c>
    </row>
    <row r="2887" spans="2:26" hidden="1" x14ac:dyDescent="0.35">
      <c r="B2887" t="s">
        <v>95</v>
      </c>
      <c r="C2887" t="s">
        <v>96</v>
      </c>
      <c r="D2887" s="1">
        <v>44256</v>
      </c>
      <c r="E2887" t="s">
        <v>34</v>
      </c>
      <c r="F2887" t="s">
        <v>35</v>
      </c>
      <c r="G2887" t="s">
        <v>32</v>
      </c>
      <c r="H2887">
        <v>14539</v>
      </c>
      <c r="J2887">
        <v>0</v>
      </c>
      <c r="L2887">
        <v>14539</v>
      </c>
      <c r="N2887">
        <v>8321</v>
      </c>
      <c r="P2887">
        <v>708</v>
      </c>
      <c r="R2887">
        <v>9029</v>
      </c>
      <c r="T2887">
        <v>610164</v>
      </c>
      <c r="V2887">
        <v>1581441</v>
      </c>
      <c r="X2887">
        <v>1476736</v>
      </c>
      <c r="Z2887">
        <v>104705</v>
      </c>
    </row>
    <row r="2888" spans="2:26" hidden="1" x14ac:dyDescent="0.35">
      <c r="B2888" t="s">
        <v>95</v>
      </c>
      <c r="C2888" t="s">
        <v>96</v>
      </c>
      <c r="D2888" s="1">
        <v>44287</v>
      </c>
      <c r="E2888" t="s">
        <v>34</v>
      </c>
      <c r="F2888" t="s">
        <v>35</v>
      </c>
      <c r="G2888" t="s">
        <v>32</v>
      </c>
      <c r="H2888">
        <v>12835</v>
      </c>
      <c r="J2888">
        <v>0</v>
      </c>
      <c r="L2888">
        <v>12835</v>
      </c>
      <c r="N2888">
        <v>5669</v>
      </c>
      <c r="P2888">
        <v>631</v>
      </c>
      <c r="R2888">
        <v>6300</v>
      </c>
      <c r="T2888">
        <v>611807</v>
      </c>
      <c r="V2888">
        <v>1574342</v>
      </c>
      <c r="X2888">
        <v>1468535</v>
      </c>
      <c r="Z2888">
        <v>105807</v>
      </c>
    </row>
    <row r="2889" spans="2:26" hidden="1" x14ac:dyDescent="0.35">
      <c r="B2889" t="s">
        <v>95</v>
      </c>
      <c r="C2889" t="s">
        <v>96</v>
      </c>
      <c r="D2889" s="1">
        <v>44287</v>
      </c>
      <c r="E2889" t="s">
        <v>34</v>
      </c>
      <c r="F2889" t="s">
        <v>33</v>
      </c>
      <c r="G2889" t="s">
        <v>34</v>
      </c>
      <c r="H2889">
        <v>12835</v>
      </c>
      <c r="J2889">
        <v>0</v>
      </c>
      <c r="L2889">
        <v>12835</v>
      </c>
      <c r="N2889">
        <v>5669</v>
      </c>
      <c r="P2889">
        <v>631</v>
      </c>
      <c r="R2889">
        <v>6300</v>
      </c>
      <c r="T2889">
        <v>613356</v>
      </c>
      <c r="V2889">
        <v>1578724</v>
      </c>
      <c r="X2889">
        <v>1472686</v>
      </c>
      <c r="Z2889">
        <v>106038</v>
      </c>
    </row>
    <row r="2890" spans="2:26" hidden="1" x14ac:dyDescent="0.35">
      <c r="B2890" t="s">
        <v>95</v>
      </c>
      <c r="C2890" t="s">
        <v>96</v>
      </c>
      <c r="D2890" s="1">
        <v>44317</v>
      </c>
      <c r="E2890" t="s">
        <v>34</v>
      </c>
      <c r="F2890" t="s">
        <v>35</v>
      </c>
      <c r="G2890" t="s">
        <v>32</v>
      </c>
      <c r="H2890">
        <v>10913</v>
      </c>
      <c r="J2890">
        <v>0</v>
      </c>
      <c r="L2890">
        <v>10913</v>
      </c>
      <c r="N2890">
        <v>5437</v>
      </c>
      <c r="P2890">
        <v>601</v>
      </c>
      <c r="R2890">
        <v>6038</v>
      </c>
      <c r="T2890">
        <v>613887</v>
      </c>
      <c r="V2890">
        <v>1582081</v>
      </c>
      <c r="X2890">
        <v>1474673</v>
      </c>
      <c r="Z2890">
        <v>107408</v>
      </c>
    </row>
    <row r="2891" spans="2:26" hidden="1" x14ac:dyDescent="0.35">
      <c r="B2891" t="s">
        <v>95</v>
      </c>
      <c r="C2891" t="s">
        <v>96</v>
      </c>
      <c r="D2891" s="1">
        <v>44317</v>
      </c>
      <c r="E2891" t="s">
        <v>34</v>
      </c>
      <c r="F2891" t="s">
        <v>33</v>
      </c>
      <c r="G2891" t="s">
        <v>34</v>
      </c>
      <c r="H2891">
        <v>10913</v>
      </c>
      <c r="J2891">
        <v>0</v>
      </c>
      <c r="L2891">
        <v>10913</v>
      </c>
      <c r="N2891">
        <v>5437</v>
      </c>
      <c r="P2891">
        <v>601</v>
      </c>
      <c r="R2891">
        <v>6038</v>
      </c>
      <c r="T2891">
        <v>615772</v>
      </c>
      <c r="V2891">
        <v>1587501</v>
      </c>
      <c r="X2891">
        <v>1479827</v>
      </c>
      <c r="Z2891">
        <v>107674</v>
      </c>
    </row>
    <row r="2892" spans="2:26" hidden="1" x14ac:dyDescent="0.35">
      <c r="B2892" t="s">
        <v>95</v>
      </c>
      <c r="C2892" t="s">
        <v>96</v>
      </c>
      <c r="D2892" s="1">
        <v>44348</v>
      </c>
      <c r="E2892" t="s">
        <v>34</v>
      </c>
      <c r="F2892" t="s">
        <v>35</v>
      </c>
      <c r="G2892" t="s">
        <v>32</v>
      </c>
      <c r="H2892">
        <v>12101</v>
      </c>
      <c r="J2892">
        <v>0</v>
      </c>
      <c r="L2892">
        <v>12101</v>
      </c>
      <c r="N2892">
        <v>6660</v>
      </c>
      <c r="P2892">
        <v>690</v>
      </c>
      <c r="R2892">
        <v>7350</v>
      </c>
      <c r="T2892">
        <v>617245</v>
      </c>
      <c r="V2892">
        <v>1593730</v>
      </c>
      <c r="X2892">
        <v>1484359</v>
      </c>
      <c r="Z2892">
        <v>109371</v>
      </c>
    </row>
    <row r="2893" spans="2:26" hidden="1" x14ac:dyDescent="0.35">
      <c r="B2893" t="s">
        <v>95</v>
      </c>
      <c r="C2893" t="s">
        <v>96</v>
      </c>
      <c r="D2893" s="1">
        <v>44348</v>
      </c>
      <c r="E2893" t="s">
        <v>34</v>
      </c>
      <c r="F2893" t="s">
        <v>33</v>
      </c>
      <c r="G2893" t="s">
        <v>34</v>
      </c>
      <c r="H2893">
        <v>12101</v>
      </c>
      <c r="J2893">
        <v>0</v>
      </c>
      <c r="L2893">
        <v>12101</v>
      </c>
      <c r="N2893">
        <v>6660</v>
      </c>
      <c r="P2893">
        <v>690</v>
      </c>
      <c r="R2893">
        <v>7350</v>
      </c>
      <c r="T2893">
        <v>618054</v>
      </c>
      <c r="V2893">
        <v>1596112</v>
      </c>
      <c r="X2893">
        <v>1486620</v>
      </c>
      <c r="Z2893">
        <v>109492</v>
      </c>
    </row>
    <row r="2894" spans="2:26" hidden="1" x14ac:dyDescent="0.35">
      <c r="B2894" t="s">
        <v>95</v>
      </c>
      <c r="C2894" t="s">
        <v>96</v>
      </c>
      <c r="D2894" s="1">
        <v>44378</v>
      </c>
      <c r="E2894" t="s">
        <v>34</v>
      </c>
      <c r="F2894" t="s">
        <v>35</v>
      </c>
      <c r="G2894" t="s">
        <v>32</v>
      </c>
      <c r="H2894">
        <v>13210</v>
      </c>
      <c r="J2894">
        <v>0</v>
      </c>
      <c r="L2894">
        <v>13210</v>
      </c>
      <c r="N2894">
        <v>6993</v>
      </c>
      <c r="P2894">
        <v>782</v>
      </c>
      <c r="R2894">
        <v>7775</v>
      </c>
      <c r="T2894">
        <v>602046</v>
      </c>
      <c r="V2894">
        <v>1483922</v>
      </c>
      <c r="X2894">
        <v>1373155</v>
      </c>
      <c r="Z2894">
        <v>110767</v>
      </c>
    </row>
    <row r="2895" spans="2:26" hidden="1" x14ac:dyDescent="0.35">
      <c r="B2895" t="s">
        <v>95</v>
      </c>
      <c r="C2895" t="s">
        <v>96</v>
      </c>
      <c r="D2895" s="1">
        <v>44378</v>
      </c>
      <c r="E2895" t="s">
        <v>34</v>
      </c>
      <c r="F2895" t="s">
        <v>33</v>
      </c>
      <c r="G2895" t="s">
        <v>34</v>
      </c>
      <c r="H2895">
        <v>13210</v>
      </c>
      <c r="J2895">
        <v>0</v>
      </c>
      <c r="L2895">
        <v>13210</v>
      </c>
      <c r="N2895">
        <v>6993</v>
      </c>
      <c r="P2895">
        <v>782</v>
      </c>
      <c r="R2895">
        <v>7775</v>
      </c>
      <c r="T2895">
        <v>604046</v>
      </c>
      <c r="V2895">
        <v>1489474</v>
      </c>
      <c r="X2895">
        <v>1378485</v>
      </c>
      <c r="Z2895">
        <v>110989</v>
      </c>
    </row>
    <row r="2896" spans="2:26" hidden="1" x14ac:dyDescent="0.35">
      <c r="B2896" t="s">
        <v>95</v>
      </c>
      <c r="C2896" t="s">
        <v>96</v>
      </c>
      <c r="D2896" s="1">
        <v>44409</v>
      </c>
      <c r="E2896" t="s">
        <v>34</v>
      </c>
      <c r="F2896" t="s">
        <v>35</v>
      </c>
      <c r="G2896" t="s">
        <v>32</v>
      </c>
      <c r="H2896">
        <v>13184</v>
      </c>
      <c r="J2896">
        <v>0</v>
      </c>
      <c r="L2896">
        <v>13184</v>
      </c>
      <c r="N2896">
        <v>6274</v>
      </c>
      <c r="P2896">
        <v>748</v>
      </c>
      <c r="R2896">
        <v>7022</v>
      </c>
      <c r="T2896">
        <v>604242</v>
      </c>
      <c r="V2896">
        <v>1490142</v>
      </c>
      <c r="X2896">
        <v>1377440</v>
      </c>
      <c r="Z2896">
        <v>112702</v>
      </c>
    </row>
    <row r="2897" spans="2:26" hidden="1" x14ac:dyDescent="0.35">
      <c r="B2897" t="s">
        <v>95</v>
      </c>
      <c r="C2897" t="s">
        <v>96</v>
      </c>
      <c r="D2897" s="1">
        <v>44409</v>
      </c>
      <c r="E2897" t="s">
        <v>34</v>
      </c>
      <c r="F2897" t="s">
        <v>33</v>
      </c>
      <c r="G2897" t="s">
        <v>34</v>
      </c>
      <c r="H2897">
        <v>13184</v>
      </c>
      <c r="J2897">
        <v>0</v>
      </c>
      <c r="L2897">
        <v>13184</v>
      </c>
      <c r="N2897">
        <v>6274</v>
      </c>
      <c r="P2897">
        <v>748</v>
      </c>
      <c r="R2897">
        <v>7022</v>
      </c>
      <c r="T2897">
        <v>606431</v>
      </c>
      <c r="V2897">
        <v>1495940</v>
      </c>
      <c r="X2897">
        <v>1382956</v>
      </c>
      <c r="Z2897">
        <v>112984</v>
      </c>
    </row>
    <row r="2898" spans="2:26" hidden="1" x14ac:dyDescent="0.35">
      <c r="B2898" t="s">
        <v>95</v>
      </c>
      <c r="C2898" t="s">
        <v>96</v>
      </c>
      <c r="D2898" s="1">
        <v>44440</v>
      </c>
      <c r="E2898" t="s">
        <v>34</v>
      </c>
      <c r="F2898" t="s">
        <v>35</v>
      </c>
      <c r="G2898" t="s">
        <v>32</v>
      </c>
      <c r="H2898">
        <v>11788</v>
      </c>
      <c r="J2898">
        <v>0</v>
      </c>
      <c r="L2898">
        <v>11788</v>
      </c>
      <c r="N2898">
        <v>5394</v>
      </c>
      <c r="P2898">
        <v>665</v>
      </c>
      <c r="R2898">
        <v>6059</v>
      </c>
      <c r="T2898">
        <v>606360</v>
      </c>
      <c r="V2898">
        <v>1495238</v>
      </c>
      <c r="X2898">
        <v>1380296</v>
      </c>
      <c r="Z2898">
        <v>114942</v>
      </c>
    </row>
    <row r="2899" spans="2:26" hidden="1" x14ac:dyDescent="0.35">
      <c r="B2899" t="s">
        <v>95</v>
      </c>
      <c r="C2899" t="s">
        <v>96</v>
      </c>
      <c r="D2899" s="1">
        <v>44440</v>
      </c>
      <c r="E2899" t="s">
        <v>34</v>
      </c>
      <c r="F2899" t="s">
        <v>33</v>
      </c>
      <c r="G2899" t="s">
        <v>34</v>
      </c>
      <c r="H2899">
        <v>11788</v>
      </c>
      <c r="J2899">
        <v>0</v>
      </c>
      <c r="L2899">
        <v>11788</v>
      </c>
      <c r="N2899">
        <v>5394</v>
      </c>
      <c r="P2899">
        <v>665</v>
      </c>
      <c r="R2899">
        <v>6059</v>
      </c>
      <c r="T2899">
        <v>608395</v>
      </c>
      <c r="V2899">
        <v>1500878</v>
      </c>
      <c r="X2899">
        <v>1385705</v>
      </c>
      <c r="Z2899">
        <v>115173</v>
      </c>
    </row>
    <row r="2900" spans="2:26" hidden="1" x14ac:dyDescent="0.35">
      <c r="B2900" t="s">
        <v>95</v>
      </c>
      <c r="C2900" t="s">
        <v>96</v>
      </c>
      <c r="D2900" s="1">
        <v>44470</v>
      </c>
      <c r="E2900" t="s">
        <v>34</v>
      </c>
      <c r="F2900" t="s">
        <v>35</v>
      </c>
      <c r="G2900" t="s">
        <v>32</v>
      </c>
      <c r="H2900">
        <v>8163</v>
      </c>
      <c r="J2900">
        <v>0</v>
      </c>
      <c r="L2900">
        <v>8163</v>
      </c>
      <c r="N2900">
        <v>4686</v>
      </c>
      <c r="P2900">
        <v>503</v>
      </c>
      <c r="R2900">
        <v>5189</v>
      </c>
      <c r="T2900">
        <v>608757</v>
      </c>
      <c r="V2900">
        <v>1502184</v>
      </c>
      <c r="X2900">
        <v>1385147</v>
      </c>
      <c r="Z2900">
        <v>117037</v>
      </c>
    </row>
    <row r="2901" spans="2:26" hidden="1" x14ac:dyDescent="0.35">
      <c r="B2901" t="s">
        <v>95</v>
      </c>
      <c r="C2901" t="s">
        <v>96</v>
      </c>
      <c r="D2901" s="1">
        <v>44470</v>
      </c>
      <c r="E2901" t="s">
        <v>34</v>
      </c>
      <c r="F2901" t="s">
        <v>33</v>
      </c>
      <c r="G2901" t="s">
        <v>34</v>
      </c>
      <c r="H2901">
        <v>8163</v>
      </c>
      <c r="J2901">
        <v>0</v>
      </c>
      <c r="L2901">
        <v>8163</v>
      </c>
      <c r="N2901">
        <v>4686</v>
      </c>
      <c r="P2901">
        <v>503</v>
      </c>
      <c r="R2901">
        <v>5189</v>
      </c>
      <c r="T2901">
        <v>610698</v>
      </c>
      <c r="V2901">
        <v>1507231</v>
      </c>
      <c r="X2901">
        <v>1390002</v>
      </c>
      <c r="Z2901">
        <v>117229</v>
      </c>
    </row>
    <row r="2902" spans="2:26" hidden="1" x14ac:dyDescent="0.35">
      <c r="B2902" t="s">
        <v>95</v>
      </c>
      <c r="C2902" t="s">
        <v>96</v>
      </c>
      <c r="D2902" s="1">
        <v>44501</v>
      </c>
      <c r="E2902" t="s">
        <v>34</v>
      </c>
      <c r="F2902" t="s">
        <v>35</v>
      </c>
      <c r="G2902" t="s">
        <v>32</v>
      </c>
      <c r="H2902">
        <v>9671</v>
      </c>
      <c r="J2902">
        <v>0</v>
      </c>
      <c r="L2902">
        <v>9671</v>
      </c>
      <c r="N2902">
        <v>4488</v>
      </c>
      <c r="P2902">
        <v>570</v>
      </c>
      <c r="R2902">
        <v>5058</v>
      </c>
      <c r="T2902">
        <v>612292</v>
      </c>
      <c r="V2902">
        <v>1512622</v>
      </c>
      <c r="X2902">
        <v>1392942</v>
      </c>
      <c r="Z2902">
        <v>119680</v>
      </c>
    </row>
    <row r="2903" spans="2:26" hidden="1" x14ac:dyDescent="0.35">
      <c r="B2903" t="s">
        <v>95</v>
      </c>
      <c r="C2903" t="s">
        <v>96</v>
      </c>
      <c r="D2903" s="1">
        <v>44501</v>
      </c>
      <c r="E2903" t="s">
        <v>34</v>
      </c>
      <c r="F2903" t="s">
        <v>33</v>
      </c>
      <c r="G2903" t="s">
        <v>34</v>
      </c>
      <c r="H2903">
        <v>9671</v>
      </c>
      <c r="J2903">
        <v>0</v>
      </c>
      <c r="L2903">
        <v>9671</v>
      </c>
      <c r="N2903">
        <v>4478</v>
      </c>
      <c r="P2903">
        <v>568</v>
      </c>
      <c r="R2903">
        <v>5046</v>
      </c>
      <c r="T2903">
        <v>614260</v>
      </c>
      <c r="V2903">
        <v>1517734</v>
      </c>
      <c r="X2903">
        <v>1397866</v>
      </c>
      <c r="Z2903">
        <v>119868</v>
      </c>
    </row>
    <row r="2904" spans="2:26" hidden="1" x14ac:dyDescent="0.35">
      <c r="B2904" t="s">
        <v>95</v>
      </c>
      <c r="C2904" t="s">
        <v>96</v>
      </c>
      <c r="D2904" s="1">
        <v>44531</v>
      </c>
      <c r="E2904" t="s">
        <v>34</v>
      </c>
      <c r="F2904" t="s">
        <v>35</v>
      </c>
      <c r="G2904" t="s">
        <v>32</v>
      </c>
      <c r="H2904">
        <v>9952</v>
      </c>
      <c r="J2904">
        <v>0</v>
      </c>
      <c r="L2904">
        <v>9952</v>
      </c>
      <c r="N2904">
        <v>4515</v>
      </c>
      <c r="P2904">
        <v>546</v>
      </c>
      <c r="R2904">
        <v>5061</v>
      </c>
      <c r="T2904">
        <v>614460</v>
      </c>
      <c r="V2904">
        <v>1520053</v>
      </c>
      <c r="X2904">
        <v>1398435</v>
      </c>
      <c r="Z2904">
        <v>121618</v>
      </c>
    </row>
    <row r="2905" spans="2:26" hidden="1" x14ac:dyDescent="0.35">
      <c r="B2905" t="s">
        <v>95</v>
      </c>
      <c r="C2905" t="s">
        <v>96</v>
      </c>
      <c r="D2905" s="1">
        <v>44531</v>
      </c>
      <c r="E2905" t="s">
        <v>34</v>
      </c>
      <c r="F2905" t="s">
        <v>33</v>
      </c>
      <c r="G2905" t="s">
        <v>34</v>
      </c>
      <c r="H2905">
        <v>9952</v>
      </c>
      <c r="J2905">
        <v>0</v>
      </c>
      <c r="L2905">
        <v>9952</v>
      </c>
      <c r="N2905">
        <v>4828</v>
      </c>
      <c r="P2905">
        <v>546</v>
      </c>
      <c r="R2905">
        <v>5374</v>
      </c>
      <c r="T2905">
        <v>616229</v>
      </c>
      <c r="V2905">
        <v>1524888</v>
      </c>
      <c r="X2905">
        <v>1403134</v>
      </c>
      <c r="Z2905">
        <v>121754</v>
      </c>
    </row>
    <row r="2906" spans="2:26" hidden="1" x14ac:dyDescent="0.35">
      <c r="B2906" t="s">
        <v>95</v>
      </c>
      <c r="C2906" t="s">
        <v>96</v>
      </c>
      <c r="D2906" s="1">
        <v>44562</v>
      </c>
      <c r="E2906" t="s">
        <v>34</v>
      </c>
      <c r="F2906" t="s">
        <v>35</v>
      </c>
      <c r="G2906" t="s">
        <v>32</v>
      </c>
      <c r="H2906">
        <v>10088</v>
      </c>
      <c r="J2906">
        <v>0</v>
      </c>
      <c r="L2906">
        <v>10088</v>
      </c>
      <c r="N2906">
        <v>4560</v>
      </c>
      <c r="P2906">
        <v>524</v>
      </c>
      <c r="R2906">
        <v>5084</v>
      </c>
      <c r="T2906">
        <v>617304</v>
      </c>
      <c r="V2906">
        <v>1528786</v>
      </c>
      <c r="X2906">
        <v>1404456</v>
      </c>
      <c r="Z2906">
        <v>124330</v>
      </c>
    </row>
    <row r="2907" spans="2:26" hidden="1" x14ac:dyDescent="0.35">
      <c r="B2907" t="s">
        <v>95</v>
      </c>
      <c r="C2907" t="s">
        <v>96</v>
      </c>
      <c r="D2907" s="1">
        <v>44562</v>
      </c>
      <c r="E2907" t="s">
        <v>34</v>
      </c>
      <c r="F2907" t="s">
        <v>33</v>
      </c>
      <c r="G2907" t="s">
        <v>34</v>
      </c>
      <c r="H2907">
        <v>10088</v>
      </c>
      <c r="J2907">
        <v>0</v>
      </c>
      <c r="L2907">
        <v>10088</v>
      </c>
      <c r="N2907">
        <v>4865</v>
      </c>
      <c r="P2907">
        <v>524</v>
      </c>
      <c r="R2907">
        <v>5389</v>
      </c>
      <c r="T2907">
        <v>619125</v>
      </c>
      <c r="V2907">
        <v>1533487</v>
      </c>
      <c r="X2907">
        <v>1408974</v>
      </c>
      <c r="Z2907">
        <v>124513</v>
      </c>
    </row>
    <row r="2908" spans="2:26" hidden="1" x14ac:dyDescent="0.35">
      <c r="B2908" t="s">
        <v>95</v>
      </c>
      <c r="C2908" t="s">
        <v>96</v>
      </c>
      <c r="D2908" s="1">
        <v>44593</v>
      </c>
      <c r="E2908" t="s">
        <v>34</v>
      </c>
      <c r="F2908" t="s">
        <v>35</v>
      </c>
      <c r="G2908" t="s">
        <v>32</v>
      </c>
      <c r="H2908">
        <v>7588</v>
      </c>
      <c r="J2908">
        <v>0</v>
      </c>
      <c r="L2908">
        <v>7588</v>
      </c>
      <c r="N2908">
        <v>4489</v>
      </c>
      <c r="P2908">
        <v>448</v>
      </c>
      <c r="R2908">
        <v>4937</v>
      </c>
      <c r="T2908">
        <v>619619</v>
      </c>
      <c r="V2908">
        <v>1534013</v>
      </c>
      <c r="X2908">
        <v>1408180</v>
      </c>
      <c r="Z2908">
        <v>125833</v>
      </c>
    </row>
    <row r="2909" spans="2:26" hidden="1" x14ac:dyDescent="0.35">
      <c r="B2909" t="s">
        <v>95</v>
      </c>
      <c r="C2909" t="s">
        <v>96</v>
      </c>
      <c r="D2909" s="1">
        <v>44593</v>
      </c>
      <c r="E2909" t="s">
        <v>34</v>
      </c>
      <c r="F2909" t="s">
        <v>33</v>
      </c>
      <c r="G2909" t="s">
        <v>34</v>
      </c>
      <c r="H2909">
        <v>7588</v>
      </c>
      <c r="J2909">
        <v>0</v>
      </c>
      <c r="L2909">
        <v>7588</v>
      </c>
      <c r="N2909">
        <v>4689</v>
      </c>
      <c r="P2909">
        <v>448</v>
      </c>
      <c r="R2909">
        <v>5137</v>
      </c>
      <c r="T2909">
        <v>621692</v>
      </c>
      <c r="V2909">
        <v>1539226</v>
      </c>
      <c r="X2909">
        <v>1413254</v>
      </c>
      <c r="Z2909">
        <v>125972</v>
      </c>
    </row>
    <row r="2910" spans="2:26" hidden="1" x14ac:dyDescent="0.35">
      <c r="B2910" t="s">
        <v>95</v>
      </c>
      <c r="C2910" t="s">
        <v>96</v>
      </c>
      <c r="D2910" s="1">
        <v>44621</v>
      </c>
      <c r="E2910" t="s">
        <v>34</v>
      </c>
      <c r="F2910" t="s">
        <v>35</v>
      </c>
      <c r="G2910" t="s">
        <v>32</v>
      </c>
      <c r="H2910">
        <v>8958</v>
      </c>
      <c r="J2910">
        <v>0</v>
      </c>
      <c r="L2910">
        <v>8958</v>
      </c>
      <c r="N2910">
        <v>4680</v>
      </c>
      <c r="P2910">
        <v>483</v>
      </c>
      <c r="R2910">
        <v>5163</v>
      </c>
      <c r="T2910">
        <v>622657</v>
      </c>
      <c r="V2910">
        <v>1541764</v>
      </c>
      <c r="X2910">
        <v>1414385</v>
      </c>
      <c r="Z2910">
        <v>127379</v>
      </c>
    </row>
    <row r="2911" spans="2:26" hidden="1" x14ac:dyDescent="0.35">
      <c r="B2911" t="s">
        <v>95</v>
      </c>
      <c r="C2911" t="s">
        <v>96</v>
      </c>
      <c r="D2911" s="1">
        <v>44621</v>
      </c>
      <c r="E2911" t="s">
        <v>34</v>
      </c>
      <c r="F2911" t="s">
        <v>33</v>
      </c>
      <c r="G2911" t="s">
        <v>34</v>
      </c>
      <c r="H2911">
        <v>8958</v>
      </c>
      <c r="J2911">
        <v>0</v>
      </c>
      <c r="L2911">
        <v>8958</v>
      </c>
      <c r="N2911">
        <v>4906</v>
      </c>
      <c r="P2911">
        <v>483</v>
      </c>
      <c r="R2911">
        <v>5389</v>
      </c>
      <c r="T2911">
        <v>624048</v>
      </c>
      <c r="V2911">
        <v>1545681</v>
      </c>
      <c r="X2911">
        <v>1418194</v>
      </c>
      <c r="Z2911">
        <v>127487</v>
      </c>
    </row>
    <row r="2912" spans="2:26" hidden="1" x14ac:dyDescent="0.35">
      <c r="B2912" t="s">
        <v>95</v>
      </c>
      <c r="C2912" t="s">
        <v>96</v>
      </c>
      <c r="D2912" s="1">
        <v>44652</v>
      </c>
      <c r="E2912" t="s">
        <v>34</v>
      </c>
      <c r="F2912" t="s">
        <v>35</v>
      </c>
      <c r="G2912" t="s">
        <v>32</v>
      </c>
      <c r="H2912">
        <v>8651</v>
      </c>
      <c r="J2912">
        <v>0</v>
      </c>
      <c r="L2912">
        <v>8651</v>
      </c>
      <c r="N2912">
        <v>4894</v>
      </c>
      <c r="P2912">
        <v>409</v>
      </c>
      <c r="R2912">
        <v>5303</v>
      </c>
      <c r="T2912">
        <v>624167</v>
      </c>
      <c r="V2912">
        <v>1548792</v>
      </c>
      <c r="X2912">
        <v>1430185</v>
      </c>
      <c r="Z2912">
        <v>118607</v>
      </c>
    </row>
    <row r="2913" spans="2:26" hidden="1" x14ac:dyDescent="0.35">
      <c r="B2913" t="s">
        <v>95</v>
      </c>
      <c r="C2913" t="s">
        <v>96</v>
      </c>
      <c r="D2913" s="1">
        <v>44652</v>
      </c>
      <c r="E2913" t="s">
        <v>34</v>
      </c>
      <c r="F2913" t="s">
        <v>33</v>
      </c>
      <c r="G2913" t="s">
        <v>34</v>
      </c>
      <c r="H2913">
        <v>8651</v>
      </c>
      <c r="J2913">
        <v>0</v>
      </c>
      <c r="L2913">
        <v>8651</v>
      </c>
      <c r="N2913">
        <v>5124</v>
      </c>
      <c r="P2913">
        <v>408</v>
      </c>
      <c r="R2913">
        <v>5532</v>
      </c>
      <c r="T2913">
        <v>625664</v>
      </c>
      <c r="V2913">
        <v>1552886</v>
      </c>
      <c r="X2913">
        <v>1434175</v>
      </c>
      <c r="Z2913">
        <v>118711</v>
      </c>
    </row>
    <row r="2914" spans="2:26" hidden="1" x14ac:dyDescent="0.35">
      <c r="B2914" t="s">
        <v>95</v>
      </c>
      <c r="C2914" t="s">
        <v>96</v>
      </c>
      <c r="D2914" s="1">
        <v>44682</v>
      </c>
      <c r="E2914" t="s">
        <v>34</v>
      </c>
      <c r="F2914" t="s">
        <v>35</v>
      </c>
      <c r="G2914" t="s">
        <v>32</v>
      </c>
      <c r="H2914">
        <v>8453</v>
      </c>
      <c r="J2914">
        <v>0</v>
      </c>
      <c r="L2914">
        <v>8453</v>
      </c>
      <c r="N2914">
        <v>4695</v>
      </c>
      <c r="P2914">
        <v>426</v>
      </c>
      <c r="R2914">
        <v>5121</v>
      </c>
      <c r="T2914">
        <v>626288</v>
      </c>
      <c r="V2914">
        <v>1556115</v>
      </c>
      <c r="X2914">
        <v>1435546</v>
      </c>
      <c r="Z2914">
        <v>120569</v>
      </c>
    </row>
    <row r="2915" spans="2:26" hidden="1" x14ac:dyDescent="0.35">
      <c r="B2915" t="s">
        <v>95</v>
      </c>
      <c r="C2915" t="s">
        <v>96</v>
      </c>
      <c r="D2915" s="1">
        <v>44682</v>
      </c>
      <c r="E2915" t="s">
        <v>34</v>
      </c>
      <c r="F2915" t="s">
        <v>33</v>
      </c>
      <c r="G2915" t="s">
        <v>34</v>
      </c>
      <c r="H2915">
        <v>8453</v>
      </c>
      <c r="J2915">
        <v>0</v>
      </c>
      <c r="L2915">
        <v>8453</v>
      </c>
      <c r="N2915">
        <v>4954</v>
      </c>
      <c r="P2915">
        <v>426</v>
      </c>
      <c r="R2915">
        <v>5380</v>
      </c>
      <c r="T2915">
        <v>627676</v>
      </c>
      <c r="V2915">
        <v>1560221</v>
      </c>
      <c r="X2915">
        <v>1439581</v>
      </c>
      <c r="Z2915">
        <v>120640</v>
      </c>
    </row>
    <row r="2916" spans="2:26" hidden="1" x14ac:dyDescent="0.35">
      <c r="B2916" t="s">
        <v>95</v>
      </c>
      <c r="C2916" t="s">
        <v>96</v>
      </c>
      <c r="D2916" s="1">
        <v>44713</v>
      </c>
      <c r="E2916" t="s">
        <v>34</v>
      </c>
      <c r="F2916" t="s">
        <v>35</v>
      </c>
      <c r="G2916" t="s">
        <v>32</v>
      </c>
      <c r="H2916">
        <v>8895</v>
      </c>
      <c r="J2916">
        <v>0</v>
      </c>
      <c r="L2916">
        <v>8895</v>
      </c>
      <c r="N2916">
        <v>4837</v>
      </c>
      <c r="P2916">
        <v>429</v>
      </c>
      <c r="R2916">
        <v>5266</v>
      </c>
      <c r="T2916">
        <v>628592</v>
      </c>
      <c r="V2916">
        <v>1564321</v>
      </c>
      <c r="X2916">
        <v>1442202</v>
      </c>
      <c r="Z2916">
        <v>122119</v>
      </c>
    </row>
    <row r="2917" spans="2:26" hidden="1" x14ac:dyDescent="0.35">
      <c r="B2917" t="s">
        <v>95</v>
      </c>
      <c r="C2917" t="s">
        <v>96</v>
      </c>
      <c r="D2917" s="1">
        <v>44713</v>
      </c>
      <c r="E2917" t="s">
        <v>34</v>
      </c>
      <c r="F2917" t="s">
        <v>33</v>
      </c>
      <c r="G2917" t="s">
        <v>34</v>
      </c>
      <c r="H2917">
        <v>8895</v>
      </c>
      <c r="J2917">
        <v>0</v>
      </c>
      <c r="L2917">
        <v>8895</v>
      </c>
      <c r="N2917">
        <v>5139</v>
      </c>
      <c r="P2917">
        <v>429</v>
      </c>
      <c r="R2917">
        <v>5568</v>
      </c>
      <c r="T2917">
        <v>630075</v>
      </c>
      <c r="V2917">
        <v>1568276</v>
      </c>
      <c r="X2917">
        <v>1446054</v>
      </c>
      <c r="Z2917">
        <v>122222</v>
      </c>
    </row>
    <row r="2918" spans="2:26" hidden="1" x14ac:dyDescent="0.35">
      <c r="B2918" t="s">
        <v>95</v>
      </c>
      <c r="C2918" t="s">
        <v>96</v>
      </c>
      <c r="D2918" s="1">
        <v>44743</v>
      </c>
      <c r="E2918" t="s">
        <v>34</v>
      </c>
      <c r="F2918" t="s">
        <v>35</v>
      </c>
      <c r="G2918" t="s">
        <v>32</v>
      </c>
      <c r="H2918">
        <v>8546</v>
      </c>
      <c r="J2918">
        <v>0</v>
      </c>
      <c r="L2918">
        <v>8546</v>
      </c>
      <c r="N2918">
        <v>4743</v>
      </c>
      <c r="P2918">
        <v>442</v>
      </c>
      <c r="R2918">
        <v>5185</v>
      </c>
      <c r="T2918">
        <v>630673</v>
      </c>
      <c r="V2918">
        <v>1571310</v>
      </c>
      <c r="X2918">
        <v>1447791</v>
      </c>
      <c r="Z2918">
        <v>123519</v>
      </c>
    </row>
    <row r="2919" spans="2:26" hidden="1" x14ac:dyDescent="0.35">
      <c r="B2919" t="s">
        <v>95</v>
      </c>
      <c r="C2919" t="s">
        <v>96</v>
      </c>
      <c r="D2919" s="1">
        <v>44743</v>
      </c>
      <c r="E2919" t="s">
        <v>34</v>
      </c>
      <c r="F2919" t="s">
        <v>33</v>
      </c>
      <c r="G2919" t="s">
        <v>34</v>
      </c>
      <c r="H2919">
        <v>8546</v>
      </c>
      <c r="J2919">
        <v>0</v>
      </c>
      <c r="L2919">
        <v>8546</v>
      </c>
      <c r="N2919">
        <v>5047</v>
      </c>
      <c r="P2919">
        <v>441</v>
      </c>
      <c r="R2919">
        <v>5488</v>
      </c>
      <c r="T2919">
        <v>632473</v>
      </c>
      <c r="V2919">
        <v>1576193</v>
      </c>
      <c r="X2919">
        <v>1452562</v>
      </c>
      <c r="Z2919">
        <v>123631</v>
      </c>
    </row>
    <row r="2920" spans="2:26" hidden="1" x14ac:dyDescent="0.35">
      <c r="B2920" t="s">
        <v>95</v>
      </c>
      <c r="C2920" t="s">
        <v>96</v>
      </c>
      <c r="D2920" s="1">
        <v>44774</v>
      </c>
      <c r="E2920" t="s">
        <v>34</v>
      </c>
      <c r="F2920" t="s">
        <v>35</v>
      </c>
      <c r="G2920" t="s">
        <v>32</v>
      </c>
      <c r="H2920">
        <v>10093</v>
      </c>
      <c r="J2920">
        <v>0</v>
      </c>
      <c r="L2920">
        <v>10093</v>
      </c>
      <c r="N2920">
        <v>5353</v>
      </c>
      <c r="P2920">
        <v>546</v>
      </c>
      <c r="R2920">
        <v>5899</v>
      </c>
      <c r="T2920">
        <v>633653</v>
      </c>
      <c r="V2920">
        <v>1580715</v>
      </c>
      <c r="X2920">
        <v>1455151</v>
      </c>
      <c r="Z2920">
        <v>125564</v>
      </c>
    </row>
    <row r="2921" spans="2:26" hidden="1" x14ac:dyDescent="0.35">
      <c r="B2921" t="s">
        <v>95</v>
      </c>
      <c r="C2921" t="s">
        <v>96</v>
      </c>
      <c r="D2921" s="1">
        <v>44774</v>
      </c>
      <c r="E2921" t="s">
        <v>34</v>
      </c>
      <c r="F2921" t="s">
        <v>33</v>
      </c>
      <c r="G2921" t="s">
        <v>34</v>
      </c>
      <c r="H2921">
        <v>10093</v>
      </c>
      <c r="J2921">
        <v>0</v>
      </c>
      <c r="L2921">
        <v>10093</v>
      </c>
      <c r="N2921">
        <v>5689</v>
      </c>
      <c r="P2921">
        <v>546</v>
      </c>
      <c r="R2921">
        <v>6235</v>
      </c>
      <c r="T2921">
        <v>635521</v>
      </c>
      <c r="V2921">
        <v>1585244</v>
      </c>
      <c r="X2921">
        <v>1459549</v>
      </c>
      <c r="Z2921">
        <v>125695</v>
      </c>
    </row>
    <row r="2922" spans="2:26" hidden="1" x14ac:dyDescent="0.35">
      <c r="B2922" t="s">
        <v>95</v>
      </c>
      <c r="C2922" t="s">
        <v>96</v>
      </c>
      <c r="D2922" s="1">
        <v>44805</v>
      </c>
      <c r="E2922" t="s">
        <v>34</v>
      </c>
      <c r="F2922" t="s">
        <v>35</v>
      </c>
      <c r="G2922" t="s">
        <v>32</v>
      </c>
      <c r="H2922">
        <v>9324</v>
      </c>
      <c r="J2922">
        <v>0</v>
      </c>
      <c r="L2922">
        <v>9324</v>
      </c>
      <c r="N2922">
        <v>4987</v>
      </c>
      <c r="P2922">
        <v>496</v>
      </c>
      <c r="R2922">
        <v>5483</v>
      </c>
      <c r="T2922">
        <v>635729</v>
      </c>
      <c r="V2922">
        <v>1588091</v>
      </c>
      <c r="X2922">
        <v>1460656</v>
      </c>
      <c r="Z2922">
        <v>127435</v>
      </c>
    </row>
    <row r="2923" spans="2:26" hidden="1" x14ac:dyDescent="0.35">
      <c r="B2923" t="s">
        <v>95</v>
      </c>
      <c r="C2923" t="s">
        <v>96</v>
      </c>
      <c r="D2923" s="1">
        <v>44805</v>
      </c>
      <c r="E2923" t="s">
        <v>34</v>
      </c>
      <c r="F2923" t="s">
        <v>33</v>
      </c>
      <c r="G2923" t="s">
        <v>34</v>
      </c>
      <c r="H2923">
        <v>9324</v>
      </c>
      <c r="J2923">
        <v>0</v>
      </c>
      <c r="L2923">
        <v>9324</v>
      </c>
      <c r="N2923">
        <v>4930</v>
      </c>
      <c r="P2923">
        <v>493</v>
      </c>
      <c r="R2923">
        <v>5423</v>
      </c>
      <c r="T2923">
        <v>637640</v>
      </c>
      <c r="V2923">
        <v>1592951</v>
      </c>
      <c r="X2923">
        <v>1465381</v>
      </c>
      <c r="Z2923">
        <v>127570</v>
      </c>
    </row>
    <row r="2924" spans="2:26" hidden="1" x14ac:dyDescent="0.35">
      <c r="B2924" t="s">
        <v>95</v>
      </c>
      <c r="C2924" t="s">
        <v>96</v>
      </c>
      <c r="D2924" s="1">
        <v>44835</v>
      </c>
      <c r="E2924" t="s">
        <v>34</v>
      </c>
      <c r="F2924" t="s">
        <v>35</v>
      </c>
      <c r="G2924" t="s">
        <v>32</v>
      </c>
      <c r="H2924">
        <v>9822</v>
      </c>
      <c r="J2924">
        <v>0</v>
      </c>
      <c r="L2924">
        <v>9822</v>
      </c>
      <c r="N2924">
        <v>262994</v>
      </c>
      <c r="P2924">
        <v>504</v>
      </c>
      <c r="R2924">
        <v>263498</v>
      </c>
      <c r="T2924">
        <v>638235</v>
      </c>
      <c r="V2924">
        <v>1598377</v>
      </c>
      <c r="X2924">
        <v>1469021</v>
      </c>
      <c r="Z2924">
        <v>129356</v>
      </c>
    </row>
    <row r="2925" spans="2:26" hidden="1" x14ac:dyDescent="0.35">
      <c r="B2925" t="s">
        <v>95</v>
      </c>
      <c r="C2925" t="s">
        <v>96</v>
      </c>
      <c r="D2925" s="1">
        <v>44835</v>
      </c>
      <c r="E2925" t="s">
        <v>34</v>
      </c>
      <c r="F2925" t="s">
        <v>33</v>
      </c>
      <c r="G2925" t="s">
        <v>34</v>
      </c>
      <c r="H2925">
        <v>9822</v>
      </c>
      <c r="J2925">
        <v>0</v>
      </c>
      <c r="L2925">
        <v>9822</v>
      </c>
      <c r="N2925">
        <v>261324</v>
      </c>
      <c r="P2925">
        <v>499</v>
      </c>
      <c r="R2925">
        <v>261823</v>
      </c>
      <c r="T2925">
        <v>639987</v>
      </c>
      <c r="V2925">
        <v>1602820</v>
      </c>
      <c r="X2925">
        <v>1473351</v>
      </c>
      <c r="Z2925">
        <v>129469</v>
      </c>
    </row>
    <row r="2926" spans="2:26" hidden="1" x14ac:dyDescent="0.35">
      <c r="B2926" t="s">
        <v>95</v>
      </c>
      <c r="C2926" t="s">
        <v>96</v>
      </c>
      <c r="D2926" s="1">
        <v>44866</v>
      </c>
      <c r="E2926" t="s">
        <v>34</v>
      </c>
      <c r="F2926" t="s">
        <v>35</v>
      </c>
      <c r="G2926" t="s">
        <v>32</v>
      </c>
      <c r="H2926">
        <v>10645</v>
      </c>
      <c r="J2926">
        <v>0</v>
      </c>
      <c r="L2926">
        <v>10645</v>
      </c>
      <c r="N2926">
        <v>1447</v>
      </c>
      <c r="P2926">
        <v>460</v>
      </c>
      <c r="R2926">
        <v>1907</v>
      </c>
      <c r="T2926">
        <v>640448</v>
      </c>
      <c r="V2926">
        <v>1605588</v>
      </c>
      <c r="X2926">
        <v>1474969</v>
      </c>
      <c r="Z2926">
        <v>130619</v>
      </c>
    </row>
    <row r="2927" spans="2:26" hidden="1" x14ac:dyDescent="0.35">
      <c r="B2927" t="s">
        <v>95</v>
      </c>
      <c r="C2927" t="s">
        <v>96</v>
      </c>
      <c r="D2927" s="1">
        <v>44866</v>
      </c>
      <c r="E2927" t="s">
        <v>34</v>
      </c>
      <c r="F2927" t="s">
        <v>33</v>
      </c>
      <c r="G2927" t="s">
        <v>34</v>
      </c>
      <c r="H2927">
        <v>10645</v>
      </c>
      <c r="J2927">
        <v>0</v>
      </c>
      <c r="L2927">
        <v>10645</v>
      </c>
      <c r="N2927">
        <v>1446</v>
      </c>
      <c r="P2927">
        <v>454</v>
      </c>
      <c r="R2927">
        <v>1900</v>
      </c>
      <c r="T2927">
        <v>642053</v>
      </c>
      <c r="V2927">
        <v>1610079</v>
      </c>
      <c r="X2927">
        <v>1479337</v>
      </c>
      <c r="Z2927">
        <v>130742</v>
      </c>
    </row>
    <row r="2928" spans="2:26" hidden="1" x14ac:dyDescent="0.35">
      <c r="B2928" t="s">
        <v>95</v>
      </c>
      <c r="C2928" t="s">
        <v>96</v>
      </c>
      <c r="D2928" s="1">
        <v>44896</v>
      </c>
      <c r="E2928" t="s">
        <v>34</v>
      </c>
      <c r="F2928" t="s">
        <v>35</v>
      </c>
      <c r="G2928" t="s">
        <v>32</v>
      </c>
      <c r="H2928">
        <v>10299</v>
      </c>
      <c r="J2928">
        <v>0</v>
      </c>
      <c r="L2928">
        <v>10299</v>
      </c>
      <c r="N2928">
        <v>4527</v>
      </c>
      <c r="P2928">
        <v>444</v>
      </c>
      <c r="R2928">
        <v>4971</v>
      </c>
      <c r="T2928">
        <v>642524</v>
      </c>
      <c r="V2928">
        <v>1613644</v>
      </c>
      <c r="X2928">
        <v>1479133</v>
      </c>
      <c r="Z2928">
        <v>134511</v>
      </c>
    </row>
    <row r="2929" spans="2:26" hidden="1" x14ac:dyDescent="0.35">
      <c r="B2929" t="s">
        <v>95</v>
      </c>
      <c r="C2929" t="s">
        <v>96</v>
      </c>
      <c r="D2929" s="1">
        <v>44896</v>
      </c>
      <c r="E2929" t="s">
        <v>34</v>
      </c>
      <c r="F2929" t="s">
        <v>33</v>
      </c>
      <c r="G2929" t="s">
        <v>34</v>
      </c>
      <c r="H2929">
        <v>10299</v>
      </c>
      <c r="J2929">
        <v>0</v>
      </c>
      <c r="L2929">
        <v>10299</v>
      </c>
      <c r="N2929">
        <v>4819</v>
      </c>
      <c r="P2929">
        <v>444</v>
      </c>
      <c r="R2929">
        <v>5263</v>
      </c>
      <c r="T2929">
        <v>644365</v>
      </c>
      <c r="V2929">
        <v>1618816</v>
      </c>
      <c r="X2929">
        <v>1484157</v>
      </c>
      <c r="Z2929">
        <v>134659</v>
      </c>
    </row>
    <row r="2930" spans="2:26" hidden="1" x14ac:dyDescent="0.35">
      <c r="B2930" t="s">
        <v>95</v>
      </c>
      <c r="C2930" t="s">
        <v>96</v>
      </c>
      <c r="D2930" s="1">
        <v>44927</v>
      </c>
      <c r="E2930" t="s">
        <v>34</v>
      </c>
      <c r="F2930" t="s">
        <v>35</v>
      </c>
      <c r="G2930" t="s">
        <v>32</v>
      </c>
      <c r="H2930">
        <v>11460</v>
      </c>
      <c r="J2930">
        <v>0</v>
      </c>
      <c r="L2930">
        <v>11460</v>
      </c>
      <c r="N2930">
        <v>5286</v>
      </c>
      <c r="P2930">
        <v>556</v>
      </c>
      <c r="R2930">
        <v>5842</v>
      </c>
      <c r="T2930">
        <v>645264</v>
      </c>
      <c r="V2930">
        <v>1623564</v>
      </c>
      <c r="X2930">
        <v>1483133</v>
      </c>
      <c r="Z2930">
        <v>140431</v>
      </c>
    </row>
    <row r="2931" spans="2:26" hidden="1" x14ac:dyDescent="0.35">
      <c r="B2931" t="s">
        <v>95</v>
      </c>
      <c r="C2931" t="s">
        <v>96</v>
      </c>
      <c r="D2931" s="1">
        <v>44927</v>
      </c>
      <c r="E2931" t="s">
        <v>34</v>
      </c>
      <c r="F2931" t="s">
        <v>33</v>
      </c>
      <c r="G2931" t="s">
        <v>34</v>
      </c>
      <c r="H2931">
        <v>11913</v>
      </c>
      <c r="J2931">
        <v>0</v>
      </c>
      <c r="L2931">
        <v>11913</v>
      </c>
      <c r="N2931">
        <v>5675</v>
      </c>
      <c r="P2931">
        <v>556</v>
      </c>
      <c r="R2931">
        <v>6231</v>
      </c>
      <c r="T2931">
        <v>646976</v>
      </c>
      <c r="V2931">
        <v>1628356</v>
      </c>
      <c r="X2931">
        <v>1487786</v>
      </c>
      <c r="Z2931">
        <v>140570</v>
      </c>
    </row>
    <row r="2932" spans="2:26" hidden="1" x14ac:dyDescent="0.35">
      <c r="B2932" t="s">
        <v>95</v>
      </c>
      <c r="C2932" t="s">
        <v>96</v>
      </c>
      <c r="D2932" s="1">
        <v>44958</v>
      </c>
      <c r="E2932" t="s">
        <v>34</v>
      </c>
      <c r="F2932" t="s">
        <v>35</v>
      </c>
      <c r="G2932" t="s">
        <v>32</v>
      </c>
      <c r="H2932">
        <v>8513</v>
      </c>
      <c r="J2932">
        <v>0</v>
      </c>
      <c r="L2932">
        <v>8513</v>
      </c>
      <c r="N2932">
        <v>4528</v>
      </c>
      <c r="P2932">
        <v>382</v>
      </c>
      <c r="R2932">
        <v>4910</v>
      </c>
      <c r="T2932">
        <v>647414</v>
      </c>
      <c r="V2932">
        <v>1631287</v>
      </c>
      <c r="X2932">
        <v>1489461</v>
      </c>
      <c r="Z2932">
        <v>141826</v>
      </c>
    </row>
    <row r="2933" spans="2:26" hidden="1" x14ac:dyDescent="0.35">
      <c r="B2933" t="s">
        <v>95</v>
      </c>
      <c r="C2933" t="s">
        <v>96</v>
      </c>
      <c r="D2933" s="1">
        <v>44958</v>
      </c>
      <c r="E2933" t="s">
        <v>34</v>
      </c>
      <c r="F2933" t="s">
        <v>33</v>
      </c>
      <c r="G2933" t="s">
        <v>34</v>
      </c>
      <c r="H2933">
        <v>8694</v>
      </c>
      <c r="J2933">
        <v>0</v>
      </c>
      <c r="L2933">
        <v>8694</v>
      </c>
      <c r="N2933">
        <v>4712</v>
      </c>
      <c r="P2933">
        <v>381</v>
      </c>
      <c r="R2933">
        <v>5093</v>
      </c>
      <c r="T2933">
        <v>648303</v>
      </c>
      <c r="V2933">
        <v>1634859</v>
      </c>
      <c r="X2933">
        <v>1492948</v>
      </c>
      <c r="Z2933">
        <v>141911</v>
      </c>
    </row>
    <row r="2934" spans="2:26" hidden="1" x14ac:dyDescent="0.35">
      <c r="B2934" t="s">
        <v>95</v>
      </c>
      <c r="C2934" t="s">
        <v>96</v>
      </c>
      <c r="D2934" s="1">
        <v>44986</v>
      </c>
      <c r="E2934" t="s">
        <v>34</v>
      </c>
      <c r="F2934" t="s">
        <v>35</v>
      </c>
      <c r="G2934" t="s">
        <v>32</v>
      </c>
      <c r="H2934">
        <v>9528</v>
      </c>
      <c r="J2934">
        <v>0</v>
      </c>
      <c r="L2934">
        <v>9528</v>
      </c>
      <c r="N2934">
        <v>4471</v>
      </c>
      <c r="P2934">
        <v>473</v>
      </c>
      <c r="R2934">
        <v>4944</v>
      </c>
      <c r="T2934">
        <v>649276</v>
      </c>
      <c r="V2934">
        <v>1638369</v>
      </c>
      <c r="X2934">
        <v>1494768</v>
      </c>
      <c r="Z2934">
        <v>143601</v>
      </c>
    </row>
    <row r="2935" spans="2:26" hidden="1" x14ac:dyDescent="0.35">
      <c r="B2935" t="s">
        <v>95</v>
      </c>
      <c r="C2935" t="s">
        <v>96</v>
      </c>
      <c r="D2935" s="1">
        <v>44986</v>
      </c>
      <c r="E2935" t="s">
        <v>34</v>
      </c>
      <c r="F2935" t="s">
        <v>33</v>
      </c>
      <c r="G2935" t="s">
        <v>34</v>
      </c>
      <c r="H2935">
        <v>9612</v>
      </c>
      <c r="J2935">
        <v>0</v>
      </c>
      <c r="L2935">
        <v>9612</v>
      </c>
      <c r="N2935">
        <v>4592</v>
      </c>
      <c r="P2935">
        <v>473</v>
      </c>
      <c r="R2935">
        <v>5065</v>
      </c>
      <c r="T2935">
        <v>649387</v>
      </c>
      <c r="V2935">
        <v>1640141</v>
      </c>
      <c r="X2935">
        <v>1496500</v>
      </c>
      <c r="Z2935">
        <v>143641</v>
      </c>
    </row>
    <row r="2936" spans="2:26" hidden="1" x14ac:dyDescent="0.35">
      <c r="B2936" t="s">
        <v>95</v>
      </c>
      <c r="C2936" t="s">
        <v>96</v>
      </c>
      <c r="D2936" s="1">
        <v>45017</v>
      </c>
      <c r="E2936" t="s">
        <v>34</v>
      </c>
      <c r="F2936" t="s">
        <v>35</v>
      </c>
      <c r="G2936" t="s">
        <v>32</v>
      </c>
      <c r="H2936">
        <v>7666</v>
      </c>
      <c r="J2936">
        <v>0</v>
      </c>
      <c r="L2936">
        <v>7666</v>
      </c>
      <c r="N2936">
        <v>3333</v>
      </c>
      <c r="P2936">
        <v>200</v>
      </c>
      <c r="R2936">
        <v>3533</v>
      </c>
      <c r="T2936">
        <v>647984</v>
      </c>
      <c r="V2936">
        <v>1640624</v>
      </c>
      <c r="X2936">
        <v>1513847</v>
      </c>
      <c r="Z2936">
        <v>126777</v>
      </c>
    </row>
    <row r="2937" spans="2:26" hidden="1" x14ac:dyDescent="0.35">
      <c r="B2937" t="s">
        <v>95</v>
      </c>
      <c r="C2937" t="s">
        <v>96</v>
      </c>
      <c r="D2937" s="1">
        <v>45017</v>
      </c>
      <c r="E2937" t="s">
        <v>34</v>
      </c>
      <c r="F2937" t="s">
        <v>33</v>
      </c>
      <c r="G2937" t="s">
        <v>34</v>
      </c>
      <c r="H2937">
        <v>7941</v>
      </c>
      <c r="J2937">
        <v>0</v>
      </c>
      <c r="L2937">
        <v>7941</v>
      </c>
      <c r="N2937">
        <v>3520</v>
      </c>
      <c r="P2937">
        <v>198</v>
      </c>
      <c r="R2937">
        <v>3718</v>
      </c>
      <c r="T2937">
        <v>648865</v>
      </c>
      <c r="V2937">
        <v>1644232</v>
      </c>
      <c r="X2937">
        <v>1517350</v>
      </c>
      <c r="Z2937">
        <v>126882</v>
      </c>
    </row>
    <row r="2938" spans="2:26" hidden="1" x14ac:dyDescent="0.35">
      <c r="B2938" t="s">
        <v>95</v>
      </c>
      <c r="C2938" t="s">
        <v>96</v>
      </c>
      <c r="D2938" s="1">
        <v>45047</v>
      </c>
      <c r="E2938" t="s">
        <v>34</v>
      </c>
      <c r="F2938" t="s">
        <v>35</v>
      </c>
      <c r="G2938" t="s">
        <v>32</v>
      </c>
      <c r="H2938">
        <v>8207</v>
      </c>
      <c r="J2938">
        <v>0</v>
      </c>
      <c r="L2938">
        <v>8207</v>
      </c>
      <c r="N2938">
        <v>4057</v>
      </c>
      <c r="P2938">
        <v>277</v>
      </c>
      <c r="R2938">
        <v>4334</v>
      </c>
      <c r="T2938">
        <v>648942</v>
      </c>
      <c r="V2938">
        <v>1642367</v>
      </c>
      <c r="X2938">
        <v>1513684</v>
      </c>
      <c r="Z2938">
        <v>128683</v>
      </c>
    </row>
    <row r="2939" spans="2:26" hidden="1" x14ac:dyDescent="0.35">
      <c r="B2939" t="s">
        <v>95</v>
      </c>
      <c r="C2939" t="s">
        <v>96</v>
      </c>
      <c r="D2939" s="1">
        <v>45047</v>
      </c>
      <c r="E2939" t="s">
        <v>34</v>
      </c>
      <c r="F2939" t="s">
        <v>33</v>
      </c>
      <c r="G2939" t="s">
        <v>34</v>
      </c>
      <c r="H2939">
        <v>8530</v>
      </c>
      <c r="J2939">
        <v>0</v>
      </c>
      <c r="L2939">
        <v>8530</v>
      </c>
      <c r="N2939">
        <v>4270</v>
      </c>
      <c r="P2939">
        <v>277</v>
      </c>
      <c r="R2939">
        <v>4547</v>
      </c>
      <c r="T2939">
        <v>649905</v>
      </c>
      <c r="V2939">
        <v>1646014</v>
      </c>
      <c r="X2939">
        <v>1517225</v>
      </c>
      <c r="Z2939">
        <v>128789</v>
      </c>
    </row>
    <row r="2940" spans="2:26" hidden="1" x14ac:dyDescent="0.35">
      <c r="B2940" t="s">
        <v>95</v>
      </c>
      <c r="C2940" t="s">
        <v>96</v>
      </c>
      <c r="D2940" s="1">
        <v>45078</v>
      </c>
      <c r="E2940" t="s">
        <v>34</v>
      </c>
      <c r="F2940" t="s">
        <v>35</v>
      </c>
      <c r="G2940" t="s">
        <v>32</v>
      </c>
      <c r="H2940">
        <v>8718</v>
      </c>
      <c r="J2940">
        <v>0</v>
      </c>
      <c r="L2940">
        <v>8718</v>
      </c>
      <c r="N2940">
        <v>5017</v>
      </c>
      <c r="P2940">
        <v>305</v>
      </c>
      <c r="R2940">
        <v>5322</v>
      </c>
      <c r="T2940">
        <v>649538</v>
      </c>
      <c r="V2940">
        <v>1618331</v>
      </c>
      <c r="X2940">
        <v>1489020</v>
      </c>
      <c r="Z2940">
        <v>129311</v>
      </c>
    </row>
    <row r="2941" spans="2:26" hidden="1" x14ac:dyDescent="0.35">
      <c r="B2941" t="s">
        <v>95</v>
      </c>
      <c r="C2941" t="s">
        <v>96</v>
      </c>
      <c r="D2941" s="1">
        <v>45078</v>
      </c>
      <c r="E2941" t="s">
        <v>34</v>
      </c>
      <c r="F2941" t="s">
        <v>33</v>
      </c>
      <c r="G2941" t="s">
        <v>34</v>
      </c>
      <c r="H2941">
        <v>8718</v>
      </c>
      <c r="J2941">
        <v>0</v>
      </c>
      <c r="L2941">
        <v>8718</v>
      </c>
      <c r="N2941">
        <v>5200</v>
      </c>
      <c r="P2941">
        <v>305</v>
      </c>
      <c r="R2941">
        <v>5505</v>
      </c>
      <c r="T2941">
        <v>650690</v>
      </c>
      <c r="V2941">
        <v>1622491</v>
      </c>
      <c r="X2941">
        <v>1493057</v>
      </c>
      <c r="Z2941">
        <v>129434</v>
      </c>
    </row>
    <row r="2942" spans="2:26" hidden="1" x14ac:dyDescent="0.35">
      <c r="B2942" t="s">
        <v>95</v>
      </c>
      <c r="C2942" t="s">
        <v>96</v>
      </c>
      <c r="D2942" s="1">
        <v>45108</v>
      </c>
      <c r="E2942" t="s">
        <v>34</v>
      </c>
      <c r="F2942" t="s">
        <v>35</v>
      </c>
      <c r="G2942" t="s">
        <v>32</v>
      </c>
      <c r="H2942">
        <v>8716</v>
      </c>
      <c r="J2942">
        <v>0</v>
      </c>
      <c r="L2942">
        <v>8716</v>
      </c>
      <c r="N2942">
        <v>5889</v>
      </c>
      <c r="P2942">
        <v>314</v>
      </c>
      <c r="R2942">
        <v>6203</v>
      </c>
      <c r="T2942">
        <v>646553</v>
      </c>
      <c r="V2942">
        <v>1578173</v>
      </c>
      <c r="X2942">
        <v>1448292</v>
      </c>
      <c r="Z2942">
        <v>129881</v>
      </c>
    </row>
    <row r="2943" spans="2:26" hidden="1" x14ac:dyDescent="0.35">
      <c r="B2943" t="s">
        <v>95</v>
      </c>
      <c r="C2943" t="s">
        <v>96</v>
      </c>
      <c r="D2943" s="1">
        <v>45108</v>
      </c>
      <c r="E2943" t="s">
        <v>34</v>
      </c>
      <c r="F2943" t="s">
        <v>33</v>
      </c>
      <c r="G2943" t="s">
        <v>34</v>
      </c>
      <c r="H2943">
        <v>8716</v>
      </c>
      <c r="J2943">
        <v>0</v>
      </c>
      <c r="L2943">
        <v>8716</v>
      </c>
      <c r="N2943">
        <v>6138</v>
      </c>
      <c r="P2943">
        <v>314</v>
      </c>
      <c r="R2943">
        <v>6452</v>
      </c>
      <c r="T2943">
        <v>648081</v>
      </c>
      <c r="V2943">
        <v>1583958</v>
      </c>
      <c r="X2943">
        <v>1453921</v>
      </c>
      <c r="Z2943">
        <v>130037</v>
      </c>
    </row>
    <row r="2944" spans="2:26" hidden="1" x14ac:dyDescent="0.35">
      <c r="B2944" t="s">
        <v>95</v>
      </c>
      <c r="C2944" t="s">
        <v>96</v>
      </c>
      <c r="D2944" s="1">
        <v>45139</v>
      </c>
      <c r="E2944" t="s">
        <v>34</v>
      </c>
      <c r="F2944" t="s">
        <v>35</v>
      </c>
      <c r="G2944" t="s">
        <v>32</v>
      </c>
      <c r="H2944">
        <v>9896</v>
      </c>
      <c r="J2944">
        <v>0</v>
      </c>
      <c r="L2944">
        <v>9896</v>
      </c>
      <c r="N2944">
        <v>7959</v>
      </c>
      <c r="P2944">
        <v>437</v>
      </c>
      <c r="R2944">
        <v>8396</v>
      </c>
      <c r="T2944">
        <v>647784</v>
      </c>
      <c r="V2944">
        <v>1563716</v>
      </c>
      <c r="X2944">
        <v>1433467</v>
      </c>
      <c r="Z2944">
        <v>130249</v>
      </c>
    </row>
    <row r="2945" spans="2:26" hidden="1" x14ac:dyDescent="0.35">
      <c r="B2945" t="s">
        <v>95</v>
      </c>
      <c r="C2945" t="s">
        <v>96</v>
      </c>
      <c r="D2945" s="1">
        <v>45139</v>
      </c>
      <c r="E2945" t="s">
        <v>34</v>
      </c>
      <c r="F2945" t="s">
        <v>33</v>
      </c>
      <c r="G2945" t="s">
        <v>34</v>
      </c>
      <c r="H2945">
        <v>10303</v>
      </c>
      <c r="J2945">
        <v>0</v>
      </c>
      <c r="L2945">
        <v>10303</v>
      </c>
      <c r="N2945">
        <v>8159</v>
      </c>
      <c r="P2945">
        <v>436</v>
      </c>
      <c r="R2945">
        <v>8595</v>
      </c>
      <c r="T2945">
        <v>649025</v>
      </c>
      <c r="V2945">
        <v>1569120</v>
      </c>
      <c r="X2945">
        <v>1438721</v>
      </c>
      <c r="Z2945">
        <v>130399</v>
      </c>
    </row>
    <row r="2946" spans="2:26" hidden="1" x14ac:dyDescent="0.35">
      <c r="B2946" t="s">
        <v>95</v>
      </c>
      <c r="C2946" t="s">
        <v>96</v>
      </c>
      <c r="D2946" s="1">
        <v>45170</v>
      </c>
      <c r="E2946" t="s">
        <v>34</v>
      </c>
      <c r="F2946" t="s">
        <v>35</v>
      </c>
      <c r="G2946" t="s">
        <v>32</v>
      </c>
      <c r="H2946">
        <v>8731</v>
      </c>
      <c r="J2946">
        <v>0</v>
      </c>
      <c r="L2946">
        <v>8731</v>
      </c>
      <c r="N2946">
        <v>7434</v>
      </c>
      <c r="P2946">
        <v>386</v>
      </c>
      <c r="R2946">
        <v>7820</v>
      </c>
      <c r="T2946">
        <v>648155</v>
      </c>
      <c r="V2946">
        <v>1549365</v>
      </c>
      <c r="X2946">
        <v>1418659</v>
      </c>
      <c r="Z2946">
        <v>130706</v>
      </c>
    </row>
    <row r="2947" spans="2:26" hidden="1" x14ac:dyDescent="0.35">
      <c r="B2947" t="s">
        <v>95</v>
      </c>
      <c r="C2947" t="s">
        <v>96</v>
      </c>
      <c r="D2947" s="1">
        <v>45170</v>
      </c>
      <c r="E2947" t="s">
        <v>34</v>
      </c>
      <c r="F2947" t="s">
        <v>33</v>
      </c>
      <c r="G2947" t="s">
        <v>34</v>
      </c>
      <c r="H2947">
        <v>9144</v>
      </c>
      <c r="J2947">
        <v>0</v>
      </c>
      <c r="L2947">
        <v>9144</v>
      </c>
      <c r="N2947">
        <v>7719</v>
      </c>
      <c r="P2947">
        <v>383</v>
      </c>
      <c r="R2947">
        <v>8102</v>
      </c>
      <c r="T2947">
        <v>649799</v>
      </c>
      <c r="V2947">
        <v>1556562</v>
      </c>
      <c r="X2947">
        <v>1425673</v>
      </c>
      <c r="Z2947">
        <v>130889</v>
      </c>
    </row>
    <row r="2948" spans="2:26" hidden="1" x14ac:dyDescent="0.35">
      <c r="B2948" t="s">
        <v>95</v>
      </c>
      <c r="C2948" t="s">
        <v>96</v>
      </c>
      <c r="D2948" s="1">
        <v>45200</v>
      </c>
      <c r="E2948" t="s">
        <v>34</v>
      </c>
      <c r="F2948" t="s">
        <v>35</v>
      </c>
      <c r="G2948" t="s">
        <v>32</v>
      </c>
      <c r="H2948">
        <v>9538</v>
      </c>
      <c r="J2948">
        <v>0</v>
      </c>
      <c r="L2948">
        <v>9538</v>
      </c>
      <c r="N2948">
        <v>8681</v>
      </c>
      <c r="P2948">
        <v>459</v>
      </c>
      <c r="R2948">
        <v>9140</v>
      </c>
      <c r="T2948">
        <v>646067</v>
      </c>
      <c r="V2948">
        <v>1539799</v>
      </c>
      <c r="X2948">
        <v>1411373</v>
      </c>
      <c r="Z2948">
        <v>128426</v>
      </c>
    </row>
    <row r="2949" spans="2:26" hidden="1" x14ac:dyDescent="0.35">
      <c r="B2949" t="s">
        <v>95</v>
      </c>
      <c r="C2949" t="s">
        <v>96</v>
      </c>
      <c r="D2949" s="1">
        <v>45200</v>
      </c>
      <c r="E2949" t="s">
        <v>34</v>
      </c>
      <c r="F2949" t="s">
        <v>33</v>
      </c>
      <c r="G2949" t="s">
        <v>34</v>
      </c>
      <c r="H2949">
        <v>10100</v>
      </c>
      <c r="J2949">
        <v>0</v>
      </c>
      <c r="L2949">
        <v>10100</v>
      </c>
      <c r="N2949">
        <v>8641</v>
      </c>
      <c r="P2949">
        <v>457</v>
      </c>
      <c r="R2949">
        <v>9098</v>
      </c>
      <c r="T2949">
        <v>647681</v>
      </c>
      <c r="V2949">
        <v>1546282</v>
      </c>
      <c r="X2949">
        <v>1417710</v>
      </c>
      <c r="Z2949">
        <v>128572</v>
      </c>
    </row>
    <row r="2950" spans="2:26" hidden="1" x14ac:dyDescent="0.35">
      <c r="B2950" t="s">
        <v>95</v>
      </c>
      <c r="C2950" t="s">
        <v>96</v>
      </c>
      <c r="D2950" s="1">
        <v>45231</v>
      </c>
      <c r="E2950" t="s">
        <v>34</v>
      </c>
      <c r="F2950" t="s">
        <v>35</v>
      </c>
      <c r="G2950" t="s">
        <v>32</v>
      </c>
      <c r="H2950">
        <v>11272</v>
      </c>
      <c r="J2950">
        <v>0</v>
      </c>
      <c r="L2950">
        <v>11272</v>
      </c>
      <c r="N2950">
        <v>8323</v>
      </c>
      <c r="P2950">
        <v>456</v>
      </c>
      <c r="R2950">
        <v>8779</v>
      </c>
      <c r="T2950">
        <v>641593</v>
      </c>
      <c r="V2950">
        <v>1512864</v>
      </c>
      <c r="X2950">
        <v>1386450</v>
      </c>
      <c r="Z2950">
        <v>126414</v>
      </c>
    </row>
    <row r="2951" spans="2:26" hidden="1" x14ac:dyDescent="0.35">
      <c r="B2951" t="s">
        <v>95</v>
      </c>
      <c r="C2951" t="s">
        <v>96</v>
      </c>
      <c r="D2951" s="1">
        <v>45231</v>
      </c>
      <c r="E2951" t="s">
        <v>34</v>
      </c>
      <c r="F2951" t="s">
        <v>33</v>
      </c>
      <c r="G2951" t="s">
        <v>34</v>
      </c>
      <c r="H2951">
        <v>11272</v>
      </c>
      <c r="J2951">
        <v>0</v>
      </c>
      <c r="L2951">
        <v>11272</v>
      </c>
      <c r="N2951">
        <v>8284</v>
      </c>
      <c r="P2951">
        <v>453</v>
      </c>
      <c r="R2951">
        <v>8737</v>
      </c>
      <c r="T2951">
        <v>642898</v>
      </c>
      <c r="V2951">
        <v>1518703</v>
      </c>
      <c r="X2951">
        <v>1392099</v>
      </c>
      <c r="Z2951">
        <v>126604</v>
      </c>
    </row>
    <row r="2952" spans="2:26" hidden="1" x14ac:dyDescent="0.35">
      <c r="B2952" t="s">
        <v>95</v>
      </c>
      <c r="C2952" t="s">
        <v>96</v>
      </c>
      <c r="D2952" s="1">
        <v>45261</v>
      </c>
      <c r="E2952" t="s">
        <v>34</v>
      </c>
      <c r="F2952" t="s">
        <v>35</v>
      </c>
      <c r="G2952" t="s">
        <v>32</v>
      </c>
      <c r="H2952">
        <v>11026</v>
      </c>
      <c r="J2952">
        <v>0</v>
      </c>
      <c r="L2952">
        <v>11026</v>
      </c>
      <c r="N2952">
        <v>8048</v>
      </c>
      <c r="P2952">
        <v>538</v>
      </c>
      <c r="R2952">
        <v>8586</v>
      </c>
      <c r="T2952">
        <v>638388</v>
      </c>
      <c r="V2952">
        <v>1492972</v>
      </c>
      <c r="X2952">
        <v>1364741</v>
      </c>
      <c r="Z2952">
        <v>128231</v>
      </c>
    </row>
    <row r="2953" spans="2:26" hidden="1" x14ac:dyDescent="0.35">
      <c r="B2953" t="s">
        <v>95</v>
      </c>
      <c r="C2953" t="s">
        <v>96</v>
      </c>
      <c r="D2953" s="1">
        <v>45261</v>
      </c>
      <c r="E2953" t="s">
        <v>34</v>
      </c>
      <c r="F2953" t="s">
        <v>33</v>
      </c>
      <c r="G2953" t="s">
        <v>34</v>
      </c>
      <c r="H2953">
        <v>11026</v>
      </c>
      <c r="J2953">
        <v>0</v>
      </c>
      <c r="L2953">
        <v>11026</v>
      </c>
      <c r="N2953">
        <v>8555</v>
      </c>
      <c r="P2953">
        <v>537</v>
      </c>
      <c r="R2953">
        <v>9092</v>
      </c>
      <c r="T2953">
        <v>640408</v>
      </c>
      <c r="V2953">
        <v>1500588</v>
      </c>
      <c r="X2953">
        <v>1372098</v>
      </c>
      <c r="Z2953">
        <v>128490</v>
      </c>
    </row>
    <row r="2954" spans="2:26" hidden="1" x14ac:dyDescent="0.35">
      <c r="B2954" t="s">
        <v>95</v>
      </c>
      <c r="C2954" t="s">
        <v>96</v>
      </c>
      <c r="D2954" s="1">
        <v>45292</v>
      </c>
      <c r="E2954" t="s">
        <v>34</v>
      </c>
      <c r="F2954" t="s">
        <v>35</v>
      </c>
      <c r="G2954" t="s">
        <v>32</v>
      </c>
      <c r="H2954">
        <v>12959</v>
      </c>
      <c r="J2954">
        <v>0</v>
      </c>
      <c r="L2954">
        <v>12959</v>
      </c>
      <c r="N2954">
        <v>10295</v>
      </c>
      <c r="P2954">
        <v>570</v>
      </c>
      <c r="R2954">
        <v>10865</v>
      </c>
      <c r="T2954">
        <v>641330</v>
      </c>
      <c r="V2954">
        <v>1493648</v>
      </c>
      <c r="X2954">
        <v>1362961</v>
      </c>
      <c r="Z2954">
        <v>130687</v>
      </c>
    </row>
    <row r="2955" spans="2:26" hidden="1" x14ac:dyDescent="0.35">
      <c r="B2955" t="s">
        <v>95</v>
      </c>
      <c r="C2955" t="s">
        <v>96</v>
      </c>
      <c r="D2955" s="1">
        <v>45292</v>
      </c>
      <c r="E2955" t="s">
        <v>34</v>
      </c>
      <c r="F2955" t="s">
        <v>33</v>
      </c>
      <c r="G2955" t="s">
        <v>34</v>
      </c>
      <c r="H2955">
        <v>12959</v>
      </c>
      <c r="J2955">
        <v>0</v>
      </c>
      <c r="L2955">
        <v>12959</v>
      </c>
      <c r="N2955">
        <v>10798</v>
      </c>
      <c r="P2955">
        <v>570</v>
      </c>
      <c r="R2955">
        <v>11368</v>
      </c>
      <c r="T2955">
        <v>643067</v>
      </c>
      <c r="V2955">
        <v>1500236</v>
      </c>
      <c r="X2955">
        <v>1369341</v>
      </c>
      <c r="Z2955">
        <v>130895</v>
      </c>
    </row>
    <row r="2956" spans="2:26" hidden="1" x14ac:dyDescent="0.35">
      <c r="B2956" t="s">
        <v>95</v>
      </c>
      <c r="C2956" t="s">
        <v>96</v>
      </c>
      <c r="D2956" s="1">
        <v>45323</v>
      </c>
      <c r="E2956" t="s">
        <v>34</v>
      </c>
      <c r="F2956" t="s">
        <v>35</v>
      </c>
      <c r="G2956" t="s">
        <v>32</v>
      </c>
      <c r="H2956">
        <v>10409</v>
      </c>
      <c r="J2956">
        <v>0</v>
      </c>
      <c r="L2956">
        <v>10409</v>
      </c>
      <c r="N2956">
        <v>9658</v>
      </c>
      <c r="P2956">
        <v>466</v>
      </c>
      <c r="R2956">
        <v>10124</v>
      </c>
      <c r="T2956">
        <v>642425</v>
      </c>
      <c r="V2956">
        <v>1488618</v>
      </c>
      <c r="X2956">
        <v>1358734</v>
      </c>
      <c r="Z2956">
        <v>129884</v>
      </c>
    </row>
    <row r="2957" spans="2:26" hidden="1" x14ac:dyDescent="0.35">
      <c r="B2957" t="s">
        <v>95</v>
      </c>
      <c r="C2957" t="s">
        <v>96</v>
      </c>
      <c r="D2957" s="1">
        <v>45323</v>
      </c>
      <c r="E2957" t="s">
        <v>34</v>
      </c>
      <c r="F2957" t="s">
        <v>33</v>
      </c>
      <c r="G2957" t="s">
        <v>34</v>
      </c>
      <c r="H2957">
        <v>10409</v>
      </c>
      <c r="J2957">
        <v>0</v>
      </c>
      <c r="L2957">
        <v>10409</v>
      </c>
      <c r="N2957">
        <v>10020</v>
      </c>
      <c r="P2957">
        <v>466</v>
      </c>
      <c r="R2957">
        <v>10486</v>
      </c>
      <c r="T2957">
        <v>643978</v>
      </c>
      <c r="V2957">
        <v>1494563</v>
      </c>
      <c r="X2957">
        <v>1364464</v>
      </c>
      <c r="Z2957">
        <v>130099</v>
      </c>
    </row>
    <row r="2958" spans="2:26" hidden="1" x14ac:dyDescent="0.35">
      <c r="B2958" t="s">
        <v>95</v>
      </c>
      <c r="C2958" t="s">
        <v>96</v>
      </c>
      <c r="D2958" s="1">
        <v>45352</v>
      </c>
      <c r="E2958" t="s">
        <v>34</v>
      </c>
      <c r="F2958" t="s">
        <v>35</v>
      </c>
      <c r="G2958" t="s">
        <v>32</v>
      </c>
      <c r="H2958">
        <v>10267</v>
      </c>
      <c r="J2958">
        <v>0</v>
      </c>
      <c r="L2958">
        <v>10267</v>
      </c>
      <c r="N2958">
        <v>8779</v>
      </c>
      <c r="P2958">
        <v>423</v>
      </c>
      <c r="R2958">
        <v>9202</v>
      </c>
      <c r="T2958">
        <v>643450</v>
      </c>
      <c r="V2958">
        <v>1483764</v>
      </c>
      <c r="X2958">
        <v>1353368</v>
      </c>
      <c r="Z2958">
        <v>130396</v>
      </c>
    </row>
    <row r="2959" spans="2:26" hidden="1" x14ac:dyDescent="0.35">
      <c r="B2959" t="s">
        <v>97</v>
      </c>
      <c r="C2959" t="s">
        <v>98</v>
      </c>
      <c r="D2959" s="1">
        <v>41518</v>
      </c>
      <c r="E2959" t="s">
        <v>34</v>
      </c>
      <c r="F2959" t="s">
        <v>33</v>
      </c>
      <c r="G2959" t="s">
        <v>34</v>
      </c>
      <c r="V2959">
        <v>1019787</v>
      </c>
    </row>
    <row r="2960" spans="2:26" hidden="1" x14ac:dyDescent="0.35">
      <c r="B2960" t="s">
        <v>97</v>
      </c>
      <c r="C2960" t="s">
        <v>98</v>
      </c>
      <c r="D2960" s="1">
        <v>42887</v>
      </c>
      <c r="E2960" t="s">
        <v>34</v>
      </c>
      <c r="F2960" t="s">
        <v>35</v>
      </c>
      <c r="G2960" t="s">
        <v>32</v>
      </c>
      <c r="H2960">
        <v>24126</v>
      </c>
      <c r="J2960">
        <v>0</v>
      </c>
      <c r="L2960">
        <v>24126</v>
      </c>
      <c r="N2960">
        <v>30792</v>
      </c>
      <c r="P2960">
        <v>1941</v>
      </c>
      <c r="R2960">
        <v>32733</v>
      </c>
      <c r="T2960">
        <v>754525</v>
      </c>
      <c r="V2960">
        <v>1448253</v>
      </c>
      <c r="X2960">
        <v>1328323</v>
      </c>
      <c r="Z2960">
        <v>119930</v>
      </c>
    </row>
    <row r="2961" spans="2:26" hidden="1" x14ac:dyDescent="0.35">
      <c r="B2961" t="s">
        <v>97</v>
      </c>
      <c r="C2961" t="s">
        <v>98</v>
      </c>
      <c r="D2961" s="1">
        <v>42887</v>
      </c>
      <c r="E2961" t="s">
        <v>34</v>
      </c>
      <c r="F2961" t="s">
        <v>33</v>
      </c>
      <c r="G2961" t="s">
        <v>34</v>
      </c>
      <c r="H2961">
        <v>24126</v>
      </c>
      <c r="J2961">
        <v>0</v>
      </c>
      <c r="L2961">
        <v>24126</v>
      </c>
      <c r="N2961">
        <v>30792</v>
      </c>
      <c r="P2961">
        <v>1941</v>
      </c>
      <c r="R2961">
        <v>32733</v>
      </c>
      <c r="T2961">
        <v>754525</v>
      </c>
      <c r="V2961">
        <v>1448253</v>
      </c>
      <c r="X2961">
        <v>1328323</v>
      </c>
      <c r="Z2961">
        <v>119930</v>
      </c>
    </row>
    <row r="2962" spans="2:26" hidden="1" x14ac:dyDescent="0.35">
      <c r="B2962" t="s">
        <v>97</v>
      </c>
      <c r="C2962" t="s">
        <v>98</v>
      </c>
      <c r="D2962" s="1">
        <v>42917</v>
      </c>
      <c r="E2962" t="s">
        <v>34</v>
      </c>
      <c r="F2962" t="s">
        <v>35</v>
      </c>
      <c r="G2962" t="s">
        <v>32</v>
      </c>
      <c r="H2962">
        <v>23628</v>
      </c>
      <c r="J2962">
        <v>0</v>
      </c>
      <c r="L2962">
        <v>23628</v>
      </c>
      <c r="N2962">
        <v>30607</v>
      </c>
      <c r="P2962">
        <v>1903</v>
      </c>
      <c r="R2962">
        <v>32510</v>
      </c>
      <c r="T2962">
        <v>753321</v>
      </c>
      <c r="V2962">
        <v>1449244</v>
      </c>
      <c r="X2962">
        <v>1328785</v>
      </c>
      <c r="Z2962">
        <v>120459</v>
      </c>
    </row>
    <row r="2963" spans="2:26" hidden="1" x14ac:dyDescent="0.35">
      <c r="B2963" t="s">
        <v>97</v>
      </c>
      <c r="C2963" t="s">
        <v>98</v>
      </c>
      <c r="D2963" s="1">
        <v>42917</v>
      </c>
      <c r="E2963" t="s">
        <v>34</v>
      </c>
      <c r="F2963" t="s">
        <v>33</v>
      </c>
      <c r="G2963" t="s">
        <v>34</v>
      </c>
      <c r="H2963">
        <v>23628</v>
      </c>
      <c r="J2963">
        <v>0</v>
      </c>
      <c r="L2963">
        <v>23628</v>
      </c>
      <c r="N2963">
        <v>30607</v>
      </c>
      <c r="P2963">
        <v>1903</v>
      </c>
      <c r="R2963">
        <v>32510</v>
      </c>
      <c r="T2963">
        <v>753321</v>
      </c>
      <c r="V2963">
        <v>1449244</v>
      </c>
      <c r="X2963">
        <v>1328785</v>
      </c>
      <c r="Z2963">
        <v>120459</v>
      </c>
    </row>
    <row r="2964" spans="2:26" hidden="1" x14ac:dyDescent="0.35">
      <c r="B2964" t="s">
        <v>97</v>
      </c>
      <c r="C2964" t="s">
        <v>98</v>
      </c>
      <c r="D2964" s="1">
        <v>42948</v>
      </c>
      <c r="E2964" t="s">
        <v>34</v>
      </c>
      <c r="F2964" t="s">
        <v>35</v>
      </c>
      <c r="G2964" t="s">
        <v>32</v>
      </c>
      <c r="H2964">
        <v>26863</v>
      </c>
      <c r="J2964">
        <v>0</v>
      </c>
      <c r="L2964">
        <v>26863</v>
      </c>
      <c r="N2964">
        <v>35544</v>
      </c>
      <c r="P2964">
        <v>2589</v>
      </c>
      <c r="R2964">
        <v>38133</v>
      </c>
      <c r="T2964">
        <v>746518</v>
      </c>
      <c r="V2964">
        <v>1444529</v>
      </c>
      <c r="X2964">
        <v>1323892</v>
      </c>
      <c r="Z2964">
        <v>120637</v>
      </c>
    </row>
    <row r="2965" spans="2:26" hidden="1" x14ac:dyDescent="0.35">
      <c r="B2965" t="s">
        <v>97</v>
      </c>
      <c r="C2965" t="s">
        <v>98</v>
      </c>
      <c r="D2965" s="1">
        <v>42948</v>
      </c>
      <c r="E2965" t="s">
        <v>34</v>
      </c>
      <c r="F2965" t="s">
        <v>33</v>
      </c>
      <c r="G2965" t="s">
        <v>34</v>
      </c>
      <c r="H2965">
        <v>26863</v>
      </c>
      <c r="J2965">
        <v>0</v>
      </c>
      <c r="L2965">
        <v>26863</v>
      </c>
      <c r="N2965">
        <v>35544</v>
      </c>
      <c r="P2965">
        <v>2589</v>
      </c>
      <c r="R2965">
        <v>38133</v>
      </c>
      <c r="T2965">
        <v>746518</v>
      </c>
      <c r="V2965">
        <v>1444529</v>
      </c>
      <c r="X2965">
        <v>1323892</v>
      </c>
      <c r="Z2965">
        <v>120637</v>
      </c>
    </row>
    <row r="2966" spans="2:26" hidden="1" x14ac:dyDescent="0.35">
      <c r="B2966" t="s">
        <v>97</v>
      </c>
      <c r="C2966" t="s">
        <v>98</v>
      </c>
      <c r="D2966" s="1">
        <v>42979</v>
      </c>
      <c r="E2966" t="s">
        <v>34</v>
      </c>
      <c r="F2966" t="s">
        <v>35</v>
      </c>
      <c r="G2966" t="s">
        <v>32</v>
      </c>
      <c r="H2966">
        <v>23370</v>
      </c>
      <c r="J2966">
        <v>0</v>
      </c>
      <c r="L2966">
        <v>23370</v>
      </c>
      <c r="N2966">
        <v>33734</v>
      </c>
      <c r="P2966">
        <v>2431</v>
      </c>
      <c r="R2966">
        <v>36165</v>
      </c>
      <c r="T2966">
        <v>744310</v>
      </c>
      <c r="V2966">
        <v>1444971</v>
      </c>
      <c r="X2966">
        <v>1324003</v>
      </c>
      <c r="Z2966">
        <v>120968</v>
      </c>
    </row>
    <row r="2967" spans="2:26" hidden="1" x14ac:dyDescent="0.35">
      <c r="B2967" t="s">
        <v>97</v>
      </c>
      <c r="C2967" t="s">
        <v>98</v>
      </c>
      <c r="D2967" s="1">
        <v>42979</v>
      </c>
      <c r="E2967" t="s">
        <v>34</v>
      </c>
      <c r="F2967" t="s">
        <v>33</v>
      </c>
      <c r="G2967" t="s">
        <v>34</v>
      </c>
      <c r="H2967">
        <v>23370</v>
      </c>
      <c r="J2967">
        <v>0</v>
      </c>
      <c r="L2967">
        <v>23370</v>
      </c>
      <c r="N2967">
        <v>33734</v>
      </c>
      <c r="P2967">
        <v>2431</v>
      </c>
      <c r="R2967">
        <v>36165</v>
      </c>
      <c r="T2967">
        <v>744310</v>
      </c>
      <c r="V2967">
        <v>1444971</v>
      </c>
      <c r="X2967">
        <v>1324003</v>
      </c>
      <c r="Z2967">
        <v>120968</v>
      </c>
    </row>
    <row r="2968" spans="2:26" hidden="1" x14ac:dyDescent="0.35">
      <c r="B2968" t="s">
        <v>97</v>
      </c>
      <c r="C2968" t="s">
        <v>98</v>
      </c>
      <c r="D2968" s="1">
        <v>43009</v>
      </c>
      <c r="E2968" t="s">
        <v>34</v>
      </c>
      <c r="F2968" t="s">
        <v>35</v>
      </c>
      <c r="G2968" t="s">
        <v>32</v>
      </c>
      <c r="H2968">
        <v>25822</v>
      </c>
      <c r="J2968">
        <v>0</v>
      </c>
      <c r="L2968">
        <v>25822</v>
      </c>
      <c r="N2968">
        <v>34239</v>
      </c>
      <c r="P2968">
        <v>2560</v>
      </c>
      <c r="R2968">
        <v>36799</v>
      </c>
      <c r="T2968">
        <v>742884</v>
      </c>
      <c r="V2968">
        <v>1445477</v>
      </c>
      <c r="X2968">
        <v>1323817</v>
      </c>
      <c r="Z2968">
        <v>121660</v>
      </c>
    </row>
    <row r="2969" spans="2:26" hidden="1" x14ac:dyDescent="0.35">
      <c r="B2969" t="s">
        <v>97</v>
      </c>
      <c r="C2969" t="s">
        <v>98</v>
      </c>
      <c r="D2969" s="1">
        <v>43009</v>
      </c>
      <c r="E2969" t="s">
        <v>34</v>
      </c>
      <c r="F2969" t="s">
        <v>33</v>
      </c>
      <c r="G2969" t="s">
        <v>34</v>
      </c>
      <c r="H2969">
        <v>25822</v>
      </c>
      <c r="J2969">
        <v>0</v>
      </c>
      <c r="L2969">
        <v>25822</v>
      </c>
      <c r="N2969">
        <v>34239</v>
      </c>
      <c r="P2969">
        <v>2560</v>
      </c>
      <c r="R2969">
        <v>36799</v>
      </c>
      <c r="T2969">
        <v>742884</v>
      </c>
      <c r="V2969">
        <v>1445477</v>
      </c>
      <c r="X2969">
        <v>1323817</v>
      </c>
      <c r="Z2969">
        <v>121660</v>
      </c>
    </row>
    <row r="2970" spans="2:26" hidden="1" x14ac:dyDescent="0.35">
      <c r="B2970" t="s">
        <v>97</v>
      </c>
      <c r="C2970" t="s">
        <v>98</v>
      </c>
      <c r="D2970" s="1">
        <v>43040</v>
      </c>
      <c r="E2970" t="s">
        <v>34</v>
      </c>
      <c r="F2970" t="s">
        <v>35</v>
      </c>
      <c r="G2970" t="s">
        <v>32</v>
      </c>
      <c r="H2970">
        <v>24858</v>
      </c>
      <c r="J2970">
        <v>0</v>
      </c>
      <c r="L2970">
        <v>24858</v>
      </c>
      <c r="N2970">
        <v>34057</v>
      </c>
      <c r="P2970">
        <v>2231</v>
      </c>
      <c r="R2970">
        <v>36288</v>
      </c>
      <c r="T2970">
        <v>740007</v>
      </c>
      <c r="V2970">
        <v>1448555</v>
      </c>
      <c r="X2970">
        <v>1326309</v>
      </c>
      <c r="Z2970">
        <v>122246</v>
      </c>
    </row>
    <row r="2971" spans="2:26" hidden="1" x14ac:dyDescent="0.35">
      <c r="B2971" t="s">
        <v>97</v>
      </c>
      <c r="C2971" t="s">
        <v>98</v>
      </c>
      <c r="D2971" s="1">
        <v>43040</v>
      </c>
      <c r="E2971" t="s">
        <v>34</v>
      </c>
      <c r="F2971" t="s">
        <v>33</v>
      </c>
      <c r="G2971" t="s">
        <v>34</v>
      </c>
      <c r="H2971">
        <v>24858</v>
      </c>
      <c r="J2971">
        <v>0</v>
      </c>
      <c r="L2971">
        <v>24858</v>
      </c>
      <c r="N2971">
        <v>34057</v>
      </c>
      <c r="P2971">
        <v>2231</v>
      </c>
      <c r="R2971">
        <v>36288</v>
      </c>
      <c r="T2971">
        <v>740007</v>
      </c>
      <c r="V2971">
        <v>1448555</v>
      </c>
      <c r="X2971">
        <v>1326309</v>
      </c>
      <c r="Z2971">
        <v>122246</v>
      </c>
    </row>
    <row r="2972" spans="2:26" hidden="1" x14ac:dyDescent="0.35">
      <c r="B2972" t="s">
        <v>97</v>
      </c>
      <c r="C2972" t="s">
        <v>98</v>
      </c>
      <c r="D2972" s="1">
        <v>43070</v>
      </c>
      <c r="E2972" t="s">
        <v>34</v>
      </c>
      <c r="F2972" t="s">
        <v>35</v>
      </c>
      <c r="G2972" t="s">
        <v>32</v>
      </c>
      <c r="H2972">
        <v>23187</v>
      </c>
      <c r="J2972">
        <v>0</v>
      </c>
      <c r="L2972">
        <v>23187</v>
      </c>
      <c r="N2972">
        <v>32761</v>
      </c>
      <c r="P2972">
        <v>2141</v>
      </c>
      <c r="R2972">
        <v>34902</v>
      </c>
      <c r="T2972">
        <v>739852</v>
      </c>
      <c r="V2972">
        <v>1455541</v>
      </c>
      <c r="X2972">
        <v>1332411</v>
      </c>
      <c r="Z2972">
        <v>123130</v>
      </c>
    </row>
    <row r="2973" spans="2:26" hidden="1" x14ac:dyDescent="0.35">
      <c r="B2973" t="s">
        <v>97</v>
      </c>
      <c r="C2973" t="s">
        <v>98</v>
      </c>
      <c r="D2973" s="1">
        <v>43070</v>
      </c>
      <c r="E2973" t="s">
        <v>34</v>
      </c>
      <c r="F2973" t="s">
        <v>33</v>
      </c>
      <c r="G2973" t="s">
        <v>34</v>
      </c>
      <c r="H2973">
        <v>23187</v>
      </c>
      <c r="J2973">
        <v>0</v>
      </c>
      <c r="L2973">
        <v>23187</v>
      </c>
      <c r="N2973">
        <v>32761</v>
      </c>
      <c r="P2973">
        <v>2141</v>
      </c>
      <c r="R2973">
        <v>34902</v>
      </c>
      <c r="T2973">
        <v>739852</v>
      </c>
      <c r="V2973">
        <v>1455541</v>
      </c>
      <c r="X2973">
        <v>1332411</v>
      </c>
      <c r="Z2973">
        <v>123130</v>
      </c>
    </row>
    <row r="2974" spans="2:26" hidden="1" x14ac:dyDescent="0.35">
      <c r="B2974" t="s">
        <v>97</v>
      </c>
      <c r="C2974" t="s">
        <v>98</v>
      </c>
      <c r="D2974" s="1">
        <v>43101</v>
      </c>
      <c r="E2974" t="s">
        <v>34</v>
      </c>
      <c r="F2974" t="s">
        <v>35</v>
      </c>
      <c r="G2974" t="s">
        <v>32</v>
      </c>
      <c r="H2974">
        <v>25110</v>
      </c>
      <c r="J2974">
        <v>0</v>
      </c>
      <c r="L2974">
        <v>25110</v>
      </c>
      <c r="N2974">
        <v>30578</v>
      </c>
      <c r="P2974">
        <v>2162</v>
      </c>
      <c r="R2974">
        <v>32740</v>
      </c>
      <c r="T2974">
        <v>739724</v>
      </c>
      <c r="V2974">
        <v>1459238</v>
      </c>
      <c r="X2974">
        <v>1335226</v>
      </c>
      <c r="Z2974">
        <v>124012</v>
      </c>
    </row>
    <row r="2975" spans="2:26" hidden="1" x14ac:dyDescent="0.35">
      <c r="B2975" t="s">
        <v>97</v>
      </c>
      <c r="C2975" t="s">
        <v>98</v>
      </c>
      <c r="D2975" s="1">
        <v>43101</v>
      </c>
      <c r="E2975" t="s">
        <v>34</v>
      </c>
      <c r="F2975" t="s">
        <v>33</v>
      </c>
      <c r="G2975" t="s">
        <v>34</v>
      </c>
      <c r="H2975">
        <v>25110</v>
      </c>
      <c r="J2975">
        <v>0</v>
      </c>
      <c r="L2975">
        <v>25110</v>
      </c>
      <c r="N2975">
        <v>30578</v>
      </c>
      <c r="P2975">
        <v>2162</v>
      </c>
      <c r="R2975">
        <v>32740</v>
      </c>
      <c r="T2975">
        <v>739724</v>
      </c>
      <c r="V2975">
        <v>1459238</v>
      </c>
      <c r="X2975">
        <v>1335226</v>
      </c>
      <c r="Z2975">
        <v>124012</v>
      </c>
    </row>
    <row r="2976" spans="2:26" hidden="1" x14ac:dyDescent="0.35">
      <c r="B2976" t="s">
        <v>97</v>
      </c>
      <c r="C2976" t="s">
        <v>98</v>
      </c>
      <c r="D2976" s="1">
        <v>43132</v>
      </c>
      <c r="E2976" t="s">
        <v>34</v>
      </c>
      <c r="F2976" t="s">
        <v>35</v>
      </c>
      <c r="G2976" t="s">
        <v>32</v>
      </c>
      <c r="H2976">
        <v>22805</v>
      </c>
      <c r="J2976">
        <v>0</v>
      </c>
      <c r="L2976">
        <v>22805</v>
      </c>
      <c r="N2976">
        <v>32519</v>
      </c>
      <c r="P2976">
        <v>2427</v>
      </c>
      <c r="R2976">
        <v>34946</v>
      </c>
      <c r="T2976">
        <v>739372</v>
      </c>
      <c r="V2976">
        <v>1462701</v>
      </c>
      <c r="X2976">
        <v>1337737</v>
      </c>
      <c r="Z2976">
        <v>124964</v>
      </c>
    </row>
    <row r="2977" spans="2:26" hidden="1" x14ac:dyDescent="0.35">
      <c r="B2977" t="s">
        <v>97</v>
      </c>
      <c r="C2977" t="s">
        <v>98</v>
      </c>
      <c r="D2977" s="1">
        <v>43132</v>
      </c>
      <c r="E2977" t="s">
        <v>34</v>
      </c>
      <c r="F2977" t="s">
        <v>33</v>
      </c>
      <c r="G2977" t="s">
        <v>34</v>
      </c>
      <c r="H2977">
        <v>22805</v>
      </c>
      <c r="J2977">
        <v>0</v>
      </c>
      <c r="L2977">
        <v>22805</v>
      </c>
      <c r="N2977">
        <v>32519</v>
      </c>
      <c r="P2977">
        <v>2427</v>
      </c>
      <c r="R2977">
        <v>34946</v>
      </c>
      <c r="T2977">
        <v>739372</v>
      </c>
      <c r="V2977">
        <v>1462701</v>
      </c>
      <c r="X2977">
        <v>1337737</v>
      </c>
      <c r="Z2977">
        <v>124964</v>
      </c>
    </row>
    <row r="2978" spans="2:26" hidden="1" x14ac:dyDescent="0.35">
      <c r="B2978" t="s">
        <v>97</v>
      </c>
      <c r="C2978" t="s">
        <v>98</v>
      </c>
      <c r="D2978" s="1">
        <v>43160</v>
      </c>
      <c r="E2978" t="s">
        <v>34</v>
      </c>
      <c r="F2978" t="s">
        <v>35</v>
      </c>
      <c r="G2978" t="s">
        <v>32</v>
      </c>
      <c r="H2978">
        <v>23332</v>
      </c>
      <c r="J2978">
        <v>0</v>
      </c>
      <c r="L2978">
        <v>23332</v>
      </c>
      <c r="N2978">
        <v>33847</v>
      </c>
      <c r="P2978">
        <v>2425</v>
      </c>
      <c r="R2978">
        <v>36272</v>
      </c>
      <c r="T2978">
        <v>735541</v>
      </c>
      <c r="V2978">
        <v>1460587</v>
      </c>
      <c r="X2978">
        <v>1335024</v>
      </c>
      <c r="Z2978">
        <v>125563</v>
      </c>
    </row>
    <row r="2979" spans="2:26" hidden="1" x14ac:dyDescent="0.35">
      <c r="B2979" t="s">
        <v>97</v>
      </c>
      <c r="C2979" t="s">
        <v>98</v>
      </c>
      <c r="D2979" s="1">
        <v>43160</v>
      </c>
      <c r="E2979" t="s">
        <v>34</v>
      </c>
      <c r="F2979" t="s">
        <v>33</v>
      </c>
      <c r="G2979" t="s">
        <v>34</v>
      </c>
      <c r="H2979">
        <v>23332</v>
      </c>
      <c r="J2979">
        <v>0</v>
      </c>
      <c r="L2979">
        <v>23332</v>
      </c>
      <c r="N2979">
        <v>33847</v>
      </c>
      <c r="P2979">
        <v>2425</v>
      </c>
      <c r="R2979">
        <v>36272</v>
      </c>
      <c r="T2979">
        <v>735541</v>
      </c>
      <c r="V2979">
        <v>1460587</v>
      </c>
      <c r="X2979">
        <v>1335024</v>
      </c>
      <c r="Z2979">
        <v>125563</v>
      </c>
    </row>
    <row r="2980" spans="2:26" hidden="1" x14ac:dyDescent="0.35">
      <c r="B2980" t="s">
        <v>97</v>
      </c>
      <c r="C2980" t="s">
        <v>98</v>
      </c>
      <c r="D2980" s="1">
        <v>43191</v>
      </c>
      <c r="E2980" t="s">
        <v>34</v>
      </c>
      <c r="F2980" t="s">
        <v>35</v>
      </c>
      <c r="G2980" t="s">
        <v>32</v>
      </c>
      <c r="H2980">
        <v>24165</v>
      </c>
      <c r="J2980">
        <v>0</v>
      </c>
      <c r="L2980">
        <v>24165</v>
      </c>
      <c r="N2980">
        <v>31990</v>
      </c>
      <c r="P2980">
        <v>2290</v>
      </c>
      <c r="R2980">
        <v>34280</v>
      </c>
      <c r="T2980">
        <v>732817</v>
      </c>
      <c r="V2980">
        <v>1458873</v>
      </c>
      <c r="X2980">
        <v>1332778</v>
      </c>
      <c r="Z2980">
        <v>126095</v>
      </c>
    </row>
    <row r="2981" spans="2:26" hidden="1" x14ac:dyDescent="0.35">
      <c r="B2981" t="s">
        <v>97</v>
      </c>
      <c r="C2981" t="s">
        <v>98</v>
      </c>
      <c r="D2981" s="1">
        <v>43191</v>
      </c>
      <c r="E2981" t="s">
        <v>34</v>
      </c>
      <c r="F2981" t="s">
        <v>33</v>
      </c>
      <c r="G2981" t="s">
        <v>34</v>
      </c>
      <c r="H2981">
        <v>24165</v>
      </c>
      <c r="J2981">
        <v>0</v>
      </c>
      <c r="L2981">
        <v>24165</v>
      </c>
      <c r="N2981">
        <v>31990</v>
      </c>
      <c r="P2981">
        <v>2290</v>
      </c>
      <c r="R2981">
        <v>34280</v>
      </c>
      <c r="T2981">
        <v>732817</v>
      </c>
      <c r="V2981">
        <v>1458873</v>
      </c>
      <c r="X2981">
        <v>1332778</v>
      </c>
      <c r="Z2981">
        <v>126095</v>
      </c>
    </row>
    <row r="2982" spans="2:26" hidden="1" x14ac:dyDescent="0.35">
      <c r="B2982" t="s">
        <v>97</v>
      </c>
      <c r="C2982" t="s">
        <v>98</v>
      </c>
      <c r="D2982" s="1">
        <v>43221</v>
      </c>
      <c r="E2982" t="s">
        <v>34</v>
      </c>
      <c r="F2982" t="s">
        <v>35</v>
      </c>
      <c r="G2982" t="s">
        <v>32</v>
      </c>
      <c r="H2982">
        <v>24055</v>
      </c>
      <c r="J2982">
        <v>0</v>
      </c>
      <c r="L2982">
        <v>24055</v>
      </c>
      <c r="N2982">
        <v>31543</v>
      </c>
      <c r="P2982">
        <v>2240</v>
      </c>
      <c r="R2982">
        <v>33783</v>
      </c>
      <c r="T2982">
        <v>729526</v>
      </c>
      <c r="V2982">
        <v>1453981</v>
      </c>
      <c r="X2982">
        <v>1327280</v>
      </c>
      <c r="Z2982">
        <v>126701</v>
      </c>
    </row>
    <row r="2983" spans="2:26" hidden="1" x14ac:dyDescent="0.35">
      <c r="B2983" t="s">
        <v>97</v>
      </c>
      <c r="C2983" t="s">
        <v>98</v>
      </c>
      <c r="D2983" s="1">
        <v>43221</v>
      </c>
      <c r="E2983" t="s">
        <v>34</v>
      </c>
      <c r="F2983" t="s">
        <v>33</v>
      </c>
      <c r="G2983" t="s">
        <v>34</v>
      </c>
      <c r="H2983">
        <v>24055</v>
      </c>
      <c r="J2983">
        <v>0</v>
      </c>
      <c r="L2983">
        <v>24055</v>
      </c>
      <c r="N2983">
        <v>31543</v>
      </c>
      <c r="P2983">
        <v>2240</v>
      </c>
      <c r="R2983">
        <v>33783</v>
      </c>
      <c r="T2983">
        <v>729526</v>
      </c>
      <c r="V2983">
        <v>1453981</v>
      </c>
      <c r="X2983">
        <v>1327280</v>
      </c>
      <c r="Z2983">
        <v>126701</v>
      </c>
    </row>
    <row r="2984" spans="2:26" hidden="1" x14ac:dyDescent="0.35">
      <c r="B2984" t="s">
        <v>97</v>
      </c>
      <c r="C2984" t="s">
        <v>98</v>
      </c>
      <c r="D2984" s="1">
        <v>43252</v>
      </c>
      <c r="E2984" t="s">
        <v>34</v>
      </c>
      <c r="F2984" t="s">
        <v>35</v>
      </c>
      <c r="G2984" t="s">
        <v>32</v>
      </c>
      <c r="H2984">
        <v>24369</v>
      </c>
      <c r="J2984">
        <v>0</v>
      </c>
      <c r="L2984">
        <v>24369</v>
      </c>
      <c r="N2984">
        <v>28690</v>
      </c>
      <c r="P2984">
        <v>1959</v>
      </c>
      <c r="R2984">
        <v>30649</v>
      </c>
      <c r="T2984">
        <v>727263</v>
      </c>
      <c r="V2984">
        <v>1450391</v>
      </c>
      <c r="X2984">
        <v>1323561</v>
      </c>
      <c r="Z2984">
        <v>126830</v>
      </c>
    </row>
    <row r="2985" spans="2:26" hidden="1" x14ac:dyDescent="0.35">
      <c r="B2985" t="s">
        <v>97</v>
      </c>
      <c r="C2985" t="s">
        <v>98</v>
      </c>
      <c r="D2985" s="1">
        <v>43252</v>
      </c>
      <c r="E2985" t="s">
        <v>34</v>
      </c>
      <c r="F2985" t="s">
        <v>33</v>
      </c>
      <c r="G2985" t="s">
        <v>34</v>
      </c>
      <c r="H2985">
        <v>24369</v>
      </c>
      <c r="J2985">
        <v>0</v>
      </c>
      <c r="L2985">
        <v>24369</v>
      </c>
      <c r="N2985">
        <v>28690</v>
      </c>
      <c r="P2985">
        <v>1959</v>
      </c>
      <c r="R2985">
        <v>30649</v>
      </c>
      <c r="T2985">
        <v>727263</v>
      </c>
      <c r="V2985">
        <v>1450391</v>
      </c>
      <c r="X2985">
        <v>1323561</v>
      </c>
      <c r="Z2985">
        <v>126830</v>
      </c>
    </row>
    <row r="2986" spans="2:26" hidden="1" x14ac:dyDescent="0.35">
      <c r="B2986" t="s">
        <v>97</v>
      </c>
      <c r="C2986" t="s">
        <v>98</v>
      </c>
      <c r="D2986" s="1">
        <v>43282</v>
      </c>
      <c r="E2986" t="s">
        <v>34</v>
      </c>
      <c r="F2986" t="s">
        <v>35</v>
      </c>
      <c r="G2986" t="s">
        <v>32</v>
      </c>
      <c r="H2986">
        <v>25442</v>
      </c>
      <c r="J2986">
        <v>0</v>
      </c>
      <c r="L2986">
        <v>25442</v>
      </c>
      <c r="N2986">
        <v>32638</v>
      </c>
      <c r="P2986">
        <v>2198</v>
      </c>
      <c r="R2986">
        <v>34836</v>
      </c>
      <c r="T2986">
        <v>725060</v>
      </c>
      <c r="V2986">
        <v>1449055</v>
      </c>
      <c r="X2986">
        <v>1321276</v>
      </c>
      <c r="Z2986">
        <v>127779</v>
      </c>
    </row>
    <row r="2987" spans="2:26" hidden="1" x14ac:dyDescent="0.35">
      <c r="B2987" t="s">
        <v>97</v>
      </c>
      <c r="C2987" t="s">
        <v>98</v>
      </c>
      <c r="D2987" s="1">
        <v>43282</v>
      </c>
      <c r="E2987" t="s">
        <v>34</v>
      </c>
      <c r="F2987" t="s">
        <v>33</v>
      </c>
      <c r="G2987" t="s">
        <v>34</v>
      </c>
      <c r="H2987">
        <v>25442</v>
      </c>
      <c r="J2987">
        <v>0</v>
      </c>
      <c r="L2987">
        <v>25442</v>
      </c>
      <c r="N2987">
        <v>32638</v>
      </c>
      <c r="P2987">
        <v>2198</v>
      </c>
      <c r="R2987">
        <v>34836</v>
      </c>
      <c r="T2987">
        <v>725060</v>
      </c>
      <c r="V2987">
        <v>1449055</v>
      </c>
      <c r="X2987">
        <v>1321276</v>
      </c>
      <c r="Z2987">
        <v>127779</v>
      </c>
    </row>
    <row r="2988" spans="2:26" hidden="1" x14ac:dyDescent="0.35">
      <c r="B2988" t="s">
        <v>97</v>
      </c>
      <c r="C2988" t="s">
        <v>98</v>
      </c>
      <c r="D2988" s="1">
        <v>43313</v>
      </c>
      <c r="E2988" t="s">
        <v>34</v>
      </c>
      <c r="F2988" t="s">
        <v>35</v>
      </c>
      <c r="G2988" t="s">
        <v>32</v>
      </c>
      <c r="H2988">
        <v>27462</v>
      </c>
      <c r="J2988">
        <v>0</v>
      </c>
      <c r="L2988">
        <v>27462</v>
      </c>
      <c r="N2988">
        <v>35916</v>
      </c>
      <c r="P2988">
        <v>2698</v>
      </c>
      <c r="R2988">
        <v>38614</v>
      </c>
      <c r="T2988">
        <v>727350</v>
      </c>
      <c r="V2988">
        <v>1455451</v>
      </c>
      <c r="X2988">
        <v>1326418</v>
      </c>
      <c r="Z2988">
        <v>129033</v>
      </c>
    </row>
    <row r="2989" spans="2:26" hidden="1" x14ac:dyDescent="0.35">
      <c r="B2989" t="s">
        <v>97</v>
      </c>
      <c r="C2989" t="s">
        <v>98</v>
      </c>
      <c r="D2989" s="1">
        <v>43313</v>
      </c>
      <c r="E2989" t="s">
        <v>34</v>
      </c>
      <c r="F2989" t="s">
        <v>33</v>
      </c>
      <c r="G2989" t="s">
        <v>34</v>
      </c>
      <c r="H2989">
        <v>27462</v>
      </c>
      <c r="J2989">
        <v>0</v>
      </c>
      <c r="L2989">
        <v>27462</v>
      </c>
      <c r="N2989">
        <v>35916</v>
      </c>
      <c r="P2989">
        <v>2698</v>
      </c>
      <c r="R2989">
        <v>38614</v>
      </c>
      <c r="T2989">
        <v>727350</v>
      </c>
      <c r="V2989">
        <v>1455451</v>
      </c>
      <c r="X2989">
        <v>1326418</v>
      </c>
      <c r="Z2989">
        <v>129033</v>
      </c>
    </row>
    <row r="2990" spans="2:26" hidden="1" x14ac:dyDescent="0.35">
      <c r="B2990" t="s">
        <v>97</v>
      </c>
      <c r="C2990" t="s">
        <v>98</v>
      </c>
      <c r="D2990" s="1">
        <v>43344</v>
      </c>
      <c r="E2990" t="s">
        <v>34</v>
      </c>
      <c r="F2990" t="s">
        <v>35</v>
      </c>
      <c r="G2990" t="s">
        <v>32</v>
      </c>
      <c r="H2990">
        <v>22666</v>
      </c>
      <c r="J2990">
        <v>0</v>
      </c>
      <c r="L2990">
        <v>22666</v>
      </c>
      <c r="N2990">
        <v>29195</v>
      </c>
      <c r="P2990">
        <v>2070</v>
      </c>
      <c r="R2990">
        <v>31265</v>
      </c>
      <c r="T2990">
        <v>728076</v>
      </c>
      <c r="V2990">
        <v>1457989</v>
      </c>
      <c r="X2990">
        <v>1328341</v>
      </c>
      <c r="Z2990">
        <v>129648</v>
      </c>
    </row>
    <row r="2991" spans="2:26" hidden="1" x14ac:dyDescent="0.35">
      <c r="B2991" t="s">
        <v>97</v>
      </c>
      <c r="C2991" t="s">
        <v>98</v>
      </c>
      <c r="D2991" s="1">
        <v>43344</v>
      </c>
      <c r="E2991" t="s">
        <v>34</v>
      </c>
      <c r="F2991" t="s">
        <v>33</v>
      </c>
      <c r="G2991" t="s">
        <v>34</v>
      </c>
      <c r="H2991">
        <v>22666</v>
      </c>
      <c r="J2991">
        <v>0</v>
      </c>
      <c r="L2991">
        <v>22666</v>
      </c>
      <c r="N2991">
        <v>29195</v>
      </c>
      <c r="P2991">
        <v>2070</v>
      </c>
      <c r="R2991">
        <v>31265</v>
      </c>
      <c r="T2991">
        <v>728076</v>
      </c>
      <c r="V2991">
        <v>1457989</v>
      </c>
      <c r="X2991">
        <v>1328341</v>
      </c>
      <c r="Z2991">
        <v>129648</v>
      </c>
    </row>
    <row r="2992" spans="2:26" hidden="1" x14ac:dyDescent="0.35">
      <c r="B2992" t="s">
        <v>97</v>
      </c>
      <c r="C2992" t="s">
        <v>98</v>
      </c>
      <c r="D2992" s="1">
        <v>43374</v>
      </c>
      <c r="E2992" t="s">
        <v>34</v>
      </c>
      <c r="F2992" t="s">
        <v>35</v>
      </c>
      <c r="G2992" t="s">
        <v>32</v>
      </c>
      <c r="H2992">
        <v>25590</v>
      </c>
      <c r="J2992">
        <v>0</v>
      </c>
      <c r="L2992">
        <v>25590</v>
      </c>
      <c r="N2992">
        <v>33161</v>
      </c>
      <c r="P2992">
        <v>2317</v>
      </c>
      <c r="R2992">
        <v>35478</v>
      </c>
      <c r="T2992">
        <v>730060</v>
      </c>
      <c r="V2992">
        <v>1462452</v>
      </c>
      <c r="X2992">
        <v>1331887</v>
      </c>
      <c r="Z2992">
        <v>130565</v>
      </c>
    </row>
    <row r="2993" spans="2:26" hidden="1" x14ac:dyDescent="0.35">
      <c r="B2993" t="s">
        <v>97</v>
      </c>
      <c r="C2993" t="s">
        <v>98</v>
      </c>
      <c r="D2993" s="1">
        <v>43374</v>
      </c>
      <c r="E2993" t="s">
        <v>34</v>
      </c>
      <c r="F2993" t="s">
        <v>33</v>
      </c>
      <c r="G2993" t="s">
        <v>34</v>
      </c>
      <c r="H2993">
        <v>25590</v>
      </c>
      <c r="J2993">
        <v>0</v>
      </c>
      <c r="L2993">
        <v>25590</v>
      </c>
      <c r="N2993">
        <v>33161</v>
      </c>
      <c r="P2993">
        <v>2317</v>
      </c>
      <c r="R2993">
        <v>35478</v>
      </c>
      <c r="T2993">
        <v>730060</v>
      </c>
      <c r="V2993">
        <v>1462452</v>
      </c>
      <c r="X2993">
        <v>1331887</v>
      </c>
      <c r="Z2993">
        <v>130565</v>
      </c>
    </row>
    <row r="2994" spans="2:26" hidden="1" x14ac:dyDescent="0.35">
      <c r="B2994" t="s">
        <v>97</v>
      </c>
      <c r="C2994" t="s">
        <v>98</v>
      </c>
      <c r="D2994" s="1">
        <v>43405</v>
      </c>
      <c r="E2994" t="s">
        <v>34</v>
      </c>
      <c r="F2994" t="s">
        <v>35</v>
      </c>
      <c r="G2994" t="s">
        <v>32</v>
      </c>
      <c r="H2994">
        <v>23415</v>
      </c>
      <c r="J2994">
        <v>0</v>
      </c>
      <c r="L2994">
        <v>23415</v>
      </c>
      <c r="N2994">
        <v>3081</v>
      </c>
      <c r="P2994">
        <v>287</v>
      </c>
      <c r="R2994">
        <v>3368</v>
      </c>
      <c r="T2994">
        <v>733839</v>
      </c>
      <c r="V2994">
        <v>1513587</v>
      </c>
      <c r="X2994">
        <v>1382215</v>
      </c>
      <c r="Z2994">
        <v>131372</v>
      </c>
    </row>
    <row r="2995" spans="2:26" hidden="1" x14ac:dyDescent="0.35">
      <c r="B2995" t="s">
        <v>97</v>
      </c>
      <c r="C2995" t="s">
        <v>98</v>
      </c>
      <c r="D2995" s="1">
        <v>43405</v>
      </c>
      <c r="E2995" t="s">
        <v>34</v>
      </c>
      <c r="F2995" t="s">
        <v>33</v>
      </c>
      <c r="G2995" t="s">
        <v>34</v>
      </c>
      <c r="H2995">
        <v>23415</v>
      </c>
      <c r="J2995">
        <v>0</v>
      </c>
      <c r="L2995">
        <v>23415</v>
      </c>
      <c r="N2995">
        <v>3081</v>
      </c>
      <c r="P2995">
        <v>287</v>
      </c>
      <c r="R2995">
        <v>3368</v>
      </c>
      <c r="T2995">
        <v>733839</v>
      </c>
      <c r="V2995">
        <v>1513587</v>
      </c>
      <c r="X2995">
        <v>1382215</v>
      </c>
      <c r="Z2995">
        <v>131372</v>
      </c>
    </row>
    <row r="2996" spans="2:26" hidden="1" x14ac:dyDescent="0.35">
      <c r="B2996" t="s">
        <v>97</v>
      </c>
      <c r="C2996" t="s">
        <v>98</v>
      </c>
      <c r="D2996" s="1">
        <v>43435</v>
      </c>
      <c r="E2996" t="s">
        <v>34</v>
      </c>
      <c r="F2996" t="s">
        <v>35</v>
      </c>
      <c r="G2996" t="s">
        <v>32</v>
      </c>
      <c r="H2996">
        <v>26236</v>
      </c>
      <c r="J2996">
        <v>0</v>
      </c>
      <c r="L2996">
        <v>26236</v>
      </c>
      <c r="N2996">
        <v>7569</v>
      </c>
      <c r="P2996">
        <v>602</v>
      </c>
      <c r="R2996">
        <v>8171</v>
      </c>
      <c r="T2996">
        <v>736048</v>
      </c>
      <c r="V2996">
        <v>1534410</v>
      </c>
      <c r="X2996">
        <v>1403139</v>
      </c>
      <c r="Z2996">
        <v>131271</v>
      </c>
    </row>
    <row r="2997" spans="2:26" hidden="1" x14ac:dyDescent="0.35">
      <c r="B2997" t="s">
        <v>97</v>
      </c>
      <c r="C2997" t="s">
        <v>98</v>
      </c>
      <c r="D2997" s="1">
        <v>43435</v>
      </c>
      <c r="E2997" t="s">
        <v>34</v>
      </c>
      <c r="F2997" t="s">
        <v>33</v>
      </c>
      <c r="G2997" t="s">
        <v>34</v>
      </c>
      <c r="H2997">
        <v>26236</v>
      </c>
      <c r="J2997">
        <v>0</v>
      </c>
      <c r="L2997">
        <v>26236</v>
      </c>
      <c r="N2997">
        <v>7569</v>
      </c>
      <c r="P2997">
        <v>602</v>
      </c>
      <c r="R2997">
        <v>8171</v>
      </c>
      <c r="T2997">
        <v>736048</v>
      </c>
      <c r="V2997">
        <v>1534410</v>
      </c>
      <c r="X2997">
        <v>1403139</v>
      </c>
      <c r="Z2997">
        <v>131271</v>
      </c>
    </row>
    <row r="2998" spans="2:26" hidden="1" x14ac:dyDescent="0.35">
      <c r="B2998" t="s">
        <v>97</v>
      </c>
      <c r="C2998" t="s">
        <v>98</v>
      </c>
      <c r="D2998" s="1">
        <v>43466</v>
      </c>
      <c r="E2998" t="s">
        <v>34</v>
      </c>
      <c r="F2998" t="s">
        <v>35</v>
      </c>
      <c r="G2998" t="s">
        <v>32</v>
      </c>
      <c r="H2998">
        <v>31532</v>
      </c>
      <c r="J2998">
        <v>0</v>
      </c>
      <c r="L2998">
        <v>31532</v>
      </c>
      <c r="N2998">
        <v>8120</v>
      </c>
      <c r="P2998">
        <v>584</v>
      </c>
      <c r="R2998">
        <v>8704</v>
      </c>
      <c r="T2998">
        <v>740211</v>
      </c>
      <c r="V2998">
        <v>1551791</v>
      </c>
      <c r="X2998">
        <v>1419691</v>
      </c>
      <c r="Z2998">
        <v>132100</v>
      </c>
    </row>
    <row r="2999" spans="2:26" hidden="1" x14ac:dyDescent="0.35">
      <c r="B2999" t="s">
        <v>97</v>
      </c>
      <c r="C2999" t="s">
        <v>98</v>
      </c>
      <c r="D2999" s="1">
        <v>43466</v>
      </c>
      <c r="E2999" t="s">
        <v>34</v>
      </c>
      <c r="F2999" t="s">
        <v>33</v>
      </c>
      <c r="G2999" t="s">
        <v>34</v>
      </c>
      <c r="H2999">
        <v>31532</v>
      </c>
      <c r="J2999">
        <v>0</v>
      </c>
      <c r="L2999">
        <v>31532</v>
      </c>
      <c r="N2999">
        <v>8120</v>
      </c>
      <c r="P2999">
        <v>584</v>
      </c>
      <c r="R2999">
        <v>8704</v>
      </c>
      <c r="T2999">
        <v>740211</v>
      </c>
      <c r="V2999">
        <v>1551791</v>
      </c>
      <c r="X2999">
        <v>1419691</v>
      </c>
      <c r="Z2999">
        <v>132100</v>
      </c>
    </row>
    <row r="3000" spans="2:26" hidden="1" x14ac:dyDescent="0.35">
      <c r="B3000" t="s">
        <v>97</v>
      </c>
      <c r="C3000" t="s">
        <v>98</v>
      </c>
      <c r="D3000" s="1">
        <v>43497</v>
      </c>
      <c r="E3000" t="s">
        <v>34</v>
      </c>
      <c r="F3000" t="s">
        <v>35</v>
      </c>
      <c r="G3000" t="s">
        <v>32</v>
      </c>
      <c r="H3000">
        <v>28824</v>
      </c>
      <c r="J3000">
        <v>0</v>
      </c>
      <c r="L3000">
        <v>28824</v>
      </c>
      <c r="N3000">
        <v>7508</v>
      </c>
      <c r="P3000">
        <v>552</v>
      </c>
      <c r="R3000">
        <v>8060</v>
      </c>
      <c r="T3000">
        <v>738552</v>
      </c>
      <c r="V3000">
        <v>1550782</v>
      </c>
      <c r="X3000">
        <v>1417287</v>
      </c>
      <c r="Z3000">
        <v>133495</v>
      </c>
    </row>
    <row r="3001" spans="2:26" hidden="1" x14ac:dyDescent="0.35">
      <c r="B3001" t="s">
        <v>97</v>
      </c>
      <c r="C3001" t="s">
        <v>98</v>
      </c>
      <c r="D3001" s="1">
        <v>43497</v>
      </c>
      <c r="E3001" t="s">
        <v>34</v>
      </c>
      <c r="F3001" t="s">
        <v>33</v>
      </c>
      <c r="G3001" t="s">
        <v>34</v>
      </c>
      <c r="H3001">
        <v>28824</v>
      </c>
      <c r="J3001">
        <v>0</v>
      </c>
      <c r="L3001">
        <v>28824</v>
      </c>
      <c r="N3001">
        <v>7508</v>
      </c>
      <c r="P3001">
        <v>552</v>
      </c>
      <c r="R3001">
        <v>8060</v>
      </c>
      <c r="T3001">
        <v>738552</v>
      </c>
      <c r="V3001">
        <v>1550782</v>
      </c>
      <c r="X3001">
        <v>1417287</v>
      </c>
      <c r="Z3001">
        <v>133495</v>
      </c>
    </row>
    <row r="3002" spans="2:26" hidden="1" x14ac:dyDescent="0.35">
      <c r="B3002" t="s">
        <v>97</v>
      </c>
      <c r="C3002" t="s">
        <v>98</v>
      </c>
      <c r="D3002" s="1">
        <v>43525</v>
      </c>
      <c r="E3002" t="s">
        <v>34</v>
      </c>
      <c r="F3002" t="s">
        <v>35</v>
      </c>
      <c r="G3002" t="s">
        <v>32</v>
      </c>
      <c r="H3002">
        <v>31342</v>
      </c>
      <c r="J3002">
        <v>0</v>
      </c>
      <c r="L3002">
        <v>31342</v>
      </c>
      <c r="N3002">
        <v>9239</v>
      </c>
      <c r="P3002">
        <v>759</v>
      </c>
      <c r="R3002">
        <v>9998</v>
      </c>
      <c r="T3002">
        <v>734923</v>
      </c>
      <c r="V3002">
        <v>1554421</v>
      </c>
      <c r="X3002">
        <v>1416133</v>
      </c>
      <c r="Z3002">
        <v>138288</v>
      </c>
    </row>
    <row r="3003" spans="2:26" hidden="1" x14ac:dyDescent="0.35">
      <c r="B3003" t="s">
        <v>97</v>
      </c>
      <c r="C3003" t="s">
        <v>98</v>
      </c>
      <c r="D3003" s="1">
        <v>43525</v>
      </c>
      <c r="E3003" t="s">
        <v>34</v>
      </c>
      <c r="F3003" t="s">
        <v>33</v>
      </c>
      <c r="G3003" t="s">
        <v>34</v>
      </c>
      <c r="H3003">
        <v>31342</v>
      </c>
      <c r="J3003">
        <v>0</v>
      </c>
      <c r="L3003">
        <v>31342</v>
      </c>
      <c r="N3003">
        <v>9239</v>
      </c>
      <c r="P3003">
        <v>759</v>
      </c>
      <c r="R3003">
        <v>9998</v>
      </c>
      <c r="T3003">
        <v>734923</v>
      </c>
      <c r="V3003">
        <v>1554421</v>
      </c>
      <c r="X3003">
        <v>1416133</v>
      </c>
      <c r="Z3003">
        <v>138288</v>
      </c>
    </row>
    <row r="3004" spans="2:26" hidden="1" x14ac:dyDescent="0.35">
      <c r="B3004" t="s">
        <v>97</v>
      </c>
      <c r="C3004" t="s">
        <v>98</v>
      </c>
      <c r="D3004" s="1">
        <v>43556</v>
      </c>
      <c r="E3004" t="s">
        <v>34</v>
      </c>
      <c r="F3004" t="s">
        <v>35</v>
      </c>
      <c r="G3004" t="s">
        <v>32</v>
      </c>
      <c r="H3004">
        <v>28245</v>
      </c>
      <c r="J3004">
        <v>0</v>
      </c>
      <c r="L3004">
        <v>28245</v>
      </c>
      <c r="N3004">
        <v>12430</v>
      </c>
      <c r="P3004">
        <v>958</v>
      </c>
      <c r="R3004">
        <v>13388</v>
      </c>
      <c r="T3004">
        <v>708156</v>
      </c>
      <c r="V3004">
        <v>1484622</v>
      </c>
      <c r="X3004">
        <v>1345701</v>
      </c>
      <c r="Z3004">
        <v>138921</v>
      </c>
    </row>
    <row r="3005" spans="2:26" hidden="1" x14ac:dyDescent="0.35">
      <c r="B3005" t="s">
        <v>97</v>
      </c>
      <c r="C3005" t="s">
        <v>98</v>
      </c>
      <c r="D3005" s="1">
        <v>43556</v>
      </c>
      <c r="E3005" t="s">
        <v>34</v>
      </c>
      <c r="F3005" t="s">
        <v>33</v>
      </c>
      <c r="G3005" t="s">
        <v>34</v>
      </c>
      <c r="H3005">
        <v>28245</v>
      </c>
      <c r="J3005">
        <v>0</v>
      </c>
      <c r="L3005">
        <v>28245</v>
      </c>
      <c r="N3005">
        <v>12430</v>
      </c>
      <c r="P3005">
        <v>958</v>
      </c>
      <c r="R3005">
        <v>13388</v>
      </c>
      <c r="T3005">
        <v>708156</v>
      </c>
      <c r="V3005">
        <v>1484622</v>
      </c>
      <c r="X3005">
        <v>1345701</v>
      </c>
      <c r="Z3005">
        <v>138921</v>
      </c>
    </row>
    <row r="3006" spans="2:26" hidden="1" x14ac:dyDescent="0.35">
      <c r="B3006" t="s">
        <v>97</v>
      </c>
      <c r="C3006" t="s">
        <v>98</v>
      </c>
      <c r="D3006" s="1">
        <v>43586</v>
      </c>
      <c r="E3006" t="s">
        <v>34</v>
      </c>
      <c r="F3006" t="s">
        <v>35</v>
      </c>
      <c r="G3006" t="s">
        <v>32</v>
      </c>
      <c r="H3006">
        <v>30643</v>
      </c>
      <c r="J3006">
        <v>0</v>
      </c>
      <c r="L3006">
        <v>30643</v>
      </c>
      <c r="N3006">
        <v>10200</v>
      </c>
      <c r="P3006">
        <v>778</v>
      </c>
      <c r="R3006">
        <v>10978</v>
      </c>
      <c r="T3006">
        <v>705905</v>
      </c>
      <c r="V3006">
        <v>1475709</v>
      </c>
      <c r="X3006">
        <v>1343416</v>
      </c>
      <c r="Z3006">
        <v>132293</v>
      </c>
    </row>
    <row r="3007" spans="2:26" hidden="1" x14ac:dyDescent="0.35">
      <c r="B3007" t="s">
        <v>97</v>
      </c>
      <c r="C3007" t="s">
        <v>98</v>
      </c>
      <c r="D3007" s="1">
        <v>43586</v>
      </c>
      <c r="E3007" t="s">
        <v>34</v>
      </c>
      <c r="F3007" t="s">
        <v>33</v>
      </c>
      <c r="G3007" t="s">
        <v>34</v>
      </c>
      <c r="H3007">
        <v>30643</v>
      </c>
      <c r="J3007">
        <v>0</v>
      </c>
      <c r="L3007">
        <v>30643</v>
      </c>
      <c r="N3007">
        <v>10200</v>
      </c>
      <c r="P3007">
        <v>778</v>
      </c>
      <c r="R3007">
        <v>10978</v>
      </c>
      <c r="T3007">
        <v>705905</v>
      </c>
      <c r="V3007">
        <v>1475709</v>
      </c>
      <c r="X3007">
        <v>1343416</v>
      </c>
      <c r="Z3007">
        <v>132293</v>
      </c>
    </row>
    <row r="3008" spans="2:26" hidden="1" x14ac:dyDescent="0.35">
      <c r="B3008" t="s">
        <v>97</v>
      </c>
      <c r="C3008" t="s">
        <v>98</v>
      </c>
      <c r="D3008" s="1">
        <v>43617</v>
      </c>
      <c r="E3008" t="s">
        <v>34</v>
      </c>
      <c r="F3008" t="s">
        <v>35</v>
      </c>
      <c r="G3008" t="s">
        <v>32</v>
      </c>
      <c r="H3008">
        <v>28345</v>
      </c>
      <c r="J3008">
        <v>0</v>
      </c>
      <c r="L3008">
        <v>28345</v>
      </c>
      <c r="N3008">
        <v>10950</v>
      </c>
      <c r="P3008">
        <v>1040</v>
      </c>
      <c r="R3008">
        <v>11990</v>
      </c>
      <c r="T3008">
        <v>685067</v>
      </c>
      <c r="V3008">
        <v>1446623</v>
      </c>
      <c r="X3008">
        <v>1335780</v>
      </c>
      <c r="Z3008">
        <v>110843</v>
      </c>
    </row>
    <row r="3009" spans="2:26" hidden="1" x14ac:dyDescent="0.35">
      <c r="B3009" t="s">
        <v>97</v>
      </c>
      <c r="C3009" t="s">
        <v>98</v>
      </c>
      <c r="D3009" s="1">
        <v>43617</v>
      </c>
      <c r="E3009" t="s">
        <v>34</v>
      </c>
      <c r="F3009" t="s">
        <v>33</v>
      </c>
      <c r="G3009" t="s">
        <v>34</v>
      </c>
      <c r="H3009">
        <v>28345</v>
      </c>
      <c r="J3009">
        <v>0</v>
      </c>
      <c r="L3009">
        <v>28345</v>
      </c>
      <c r="N3009">
        <v>10950</v>
      </c>
      <c r="P3009">
        <v>1040</v>
      </c>
      <c r="R3009">
        <v>11990</v>
      </c>
      <c r="T3009">
        <v>685067</v>
      </c>
      <c r="V3009">
        <v>1446623</v>
      </c>
      <c r="X3009">
        <v>1335780</v>
      </c>
      <c r="Z3009">
        <v>110843</v>
      </c>
    </row>
    <row r="3010" spans="2:26" hidden="1" x14ac:dyDescent="0.35">
      <c r="B3010" t="s">
        <v>97</v>
      </c>
      <c r="C3010" t="s">
        <v>98</v>
      </c>
      <c r="D3010" s="1">
        <v>43647</v>
      </c>
      <c r="E3010" t="s">
        <v>34</v>
      </c>
      <c r="F3010" t="s">
        <v>35</v>
      </c>
      <c r="G3010" t="s">
        <v>32</v>
      </c>
      <c r="H3010">
        <v>32263</v>
      </c>
      <c r="J3010">
        <v>0</v>
      </c>
      <c r="L3010">
        <v>32263</v>
      </c>
      <c r="N3010">
        <v>12128</v>
      </c>
      <c r="P3010">
        <v>1246</v>
      </c>
      <c r="R3010">
        <v>13374</v>
      </c>
      <c r="T3010">
        <v>691802</v>
      </c>
      <c r="V3010">
        <v>1451896</v>
      </c>
      <c r="X3010">
        <v>1339835</v>
      </c>
      <c r="Z3010">
        <v>112061</v>
      </c>
    </row>
    <row r="3011" spans="2:26" hidden="1" x14ac:dyDescent="0.35">
      <c r="B3011" t="s">
        <v>97</v>
      </c>
      <c r="C3011" t="s">
        <v>98</v>
      </c>
      <c r="D3011" s="1">
        <v>43647</v>
      </c>
      <c r="E3011" t="s">
        <v>34</v>
      </c>
      <c r="F3011" t="s">
        <v>33</v>
      </c>
      <c r="G3011" t="s">
        <v>34</v>
      </c>
      <c r="H3011">
        <v>32263</v>
      </c>
      <c r="J3011">
        <v>0</v>
      </c>
      <c r="L3011">
        <v>32263</v>
      </c>
      <c r="N3011">
        <v>12128</v>
      </c>
      <c r="P3011">
        <v>1246</v>
      </c>
      <c r="R3011">
        <v>13374</v>
      </c>
      <c r="T3011">
        <v>691802</v>
      </c>
      <c r="V3011">
        <v>1451896</v>
      </c>
      <c r="X3011">
        <v>1339835</v>
      </c>
      <c r="Z3011">
        <v>112061</v>
      </c>
    </row>
    <row r="3012" spans="2:26" hidden="1" x14ac:dyDescent="0.35">
      <c r="B3012" t="s">
        <v>97</v>
      </c>
      <c r="C3012" t="s">
        <v>98</v>
      </c>
      <c r="D3012" s="1">
        <v>43678</v>
      </c>
      <c r="E3012" t="s">
        <v>34</v>
      </c>
      <c r="F3012" t="s">
        <v>35</v>
      </c>
      <c r="G3012" t="s">
        <v>32</v>
      </c>
      <c r="H3012">
        <v>34144</v>
      </c>
      <c r="J3012">
        <v>0</v>
      </c>
      <c r="L3012">
        <v>34144</v>
      </c>
      <c r="N3012">
        <v>13025</v>
      </c>
      <c r="P3012">
        <v>1105</v>
      </c>
      <c r="R3012">
        <v>14130</v>
      </c>
      <c r="T3012">
        <v>705120</v>
      </c>
      <c r="V3012">
        <v>1477275</v>
      </c>
      <c r="X3012">
        <v>1362594</v>
      </c>
      <c r="Z3012">
        <v>114681</v>
      </c>
    </row>
    <row r="3013" spans="2:26" hidden="1" x14ac:dyDescent="0.35">
      <c r="B3013" t="s">
        <v>97</v>
      </c>
      <c r="C3013" t="s">
        <v>98</v>
      </c>
      <c r="D3013" s="1">
        <v>43678</v>
      </c>
      <c r="E3013" t="s">
        <v>34</v>
      </c>
      <c r="F3013" t="s">
        <v>33</v>
      </c>
      <c r="G3013" t="s">
        <v>34</v>
      </c>
      <c r="H3013">
        <v>34144</v>
      </c>
      <c r="J3013">
        <v>0</v>
      </c>
      <c r="L3013">
        <v>34144</v>
      </c>
      <c r="N3013">
        <v>13025</v>
      </c>
      <c r="P3013">
        <v>1105</v>
      </c>
      <c r="R3013">
        <v>14130</v>
      </c>
      <c r="T3013">
        <v>705120</v>
      </c>
      <c r="V3013">
        <v>1477275</v>
      </c>
      <c r="X3013">
        <v>1362594</v>
      </c>
      <c r="Z3013">
        <v>114681</v>
      </c>
    </row>
    <row r="3014" spans="2:26" hidden="1" x14ac:dyDescent="0.35">
      <c r="B3014" t="s">
        <v>97</v>
      </c>
      <c r="C3014" t="s">
        <v>98</v>
      </c>
      <c r="D3014" s="1">
        <v>43709</v>
      </c>
      <c r="E3014" t="s">
        <v>34</v>
      </c>
      <c r="F3014" t="s">
        <v>35</v>
      </c>
      <c r="G3014" t="s">
        <v>32</v>
      </c>
      <c r="H3014">
        <v>29566</v>
      </c>
      <c r="J3014">
        <v>0</v>
      </c>
      <c r="L3014">
        <v>29566</v>
      </c>
      <c r="N3014">
        <v>12050</v>
      </c>
      <c r="P3014">
        <v>963</v>
      </c>
      <c r="R3014">
        <v>13013</v>
      </c>
      <c r="T3014">
        <v>709390</v>
      </c>
      <c r="V3014">
        <v>1490723</v>
      </c>
      <c r="X3014">
        <v>1376444</v>
      </c>
      <c r="Z3014">
        <v>114279</v>
      </c>
    </row>
    <row r="3015" spans="2:26" hidden="1" x14ac:dyDescent="0.35">
      <c r="B3015" t="s">
        <v>97</v>
      </c>
      <c r="C3015" t="s">
        <v>98</v>
      </c>
      <c r="D3015" s="1">
        <v>43709</v>
      </c>
      <c r="E3015" t="s">
        <v>34</v>
      </c>
      <c r="F3015" t="s">
        <v>33</v>
      </c>
      <c r="G3015" t="s">
        <v>34</v>
      </c>
      <c r="H3015">
        <v>29566</v>
      </c>
      <c r="J3015">
        <v>0</v>
      </c>
      <c r="L3015">
        <v>29566</v>
      </c>
      <c r="N3015">
        <v>12050</v>
      </c>
      <c r="P3015">
        <v>963</v>
      </c>
      <c r="R3015">
        <v>13013</v>
      </c>
      <c r="T3015">
        <v>709390</v>
      </c>
      <c r="V3015">
        <v>1490723</v>
      </c>
      <c r="X3015">
        <v>1376444</v>
      </c>
      <c r="Z3015">
        <v>114279</v>
      </c>
    </row>
    <row r="3016" spans="2:26" hidden="1" x14ac:dyDescent="0.35">
      <c r="B3016" t="s">
        <v>97</v>
      </c>
      <c r="C3016" t="s">
        <v>98</v>
      </c>
      <c r="D3016" s="1">
        <v>43739</v>
      </c>
      <c r="E3016" t="s">
        <v>34</v>
      </c>
      <c r="F3016" t="s">
        <v>35</v>
      </c>
      <c r="G3016" t="s">
        <v>32</v>
      </c>
      <c r="H3016">
        <v>32808</v>
      </c>
      <c r="J3016">
        <v>0</v>
      </c>
      <c r="L3016">
        <v>32808</v>
      </c>
      <c r="N3016">
        <v>11844</v>
      </c>
      <c r="P3016">
        <v>890</v>
      </c>
      <c r="R3016">
        <v>12734</v>
      </c>
      <c r="T3016">
        <v>718473</v>
      </c>
      <c r="V3016">
        <v>1497897</v>
      </c>
      <c r="X3016">
        <v>1380049</v>
      </c>
      <c r="Z3016">
        <v>117848</v>
      </c>
    </row>
    <row r="3017" spans="2:26" hidden="1" x14ac:dyDescent="0.35">
      <c r="B3017" t="s">
        <v>97</v>
      </c>
      <c r="C3017" t="s">
        <v>98</v>
      </c>
      <c r="D3017" s="1">
        <v>43739</v>
      </c>
      <c r="E3017" t="s">
        <v>34</v>
      </c>
      <c r="F3017" t="s">
        <v>33</v>
      </c>
      <c r="G3017" t="s">
        <v>34</v>
      </c>
      <c r="H3017">
        <v>32808</v>
      </c>
      <c r="J3017">
        <v>0</v>
      </c>
      <c r="L3017">
        <v>32808</v>
      </c>
      <c r="N3017">
        <v>11844</v>
      </c>
      <c r="P3017">
        <v>890</v>
      </c>
      <c r="R3017">
        <v>12734</v>
      </c>
      <c r="T3017">
        <v>718473</v>
      </c>
      <c r="V3017">
        <v>1497897</v>
      </c>
      <c r="X3017">
        <v>1380049</v>
      </c>
      <c r="Z3017">
        <v>117848</v>
      </c>
    </row>
    <row r="3018" spans="2:26" hidden="1" x14ac:dyDescent="0.35">
      <c r="B3018" t="s">
        <v>97</v>
      </c>
      <c r="C3018" t="s">
        <v>98</v>
      </c>
      <c r="D3018" s="1">
        <v>43770</v>
      </c>
      <c r="E3018" t="s">
        <v>34</v>
      </c>
      <c r="F3018" t="s">
        <v>35</v>
      </c>
      <c r="G3018" t="s">
        <v>32</v>
      </c>
      <c r="H3018">
        <v>27157</v>
      </c>
      <c r="J3018">
        <v>0</v>
      </c>
      <c r="L3018">
        <v>27157</v>
      </c>
      <c r="N3018">
        <v>8560</v>
      </c>
      <c r="P3018">
        <v>719</v>
      </c>
      <c r="R3018">
        <v>9279</v>
      </c>
      <c r="T3018">
        <v>724845</v>
      </c>
      <c r="V3018">
        <v>1486213</v>
      </c>
      <c r="X3018">
        <v>1368773</v>
      </c>
      <c r="Z3018">
        <v>117440</v>
      </c>
    </row>
    <row r="3019" spans="2:26" hidden="1" x14ac:dyDescent="0.35">
      <c r="B3019" t="s">
        <v>97</v>
      </c>
      <c r="C3019" t="s">
        <v>98</v>
      </c>
      <c r="D3019" s="1">
        <v>43770</v>
      </c>
      <c r="E3019" t="s">
        <v>34</v>
      </c>
      <c r="F3019" t="s">
        <v>33</v>
      </c>
      <c r="G3019" t="s">
        <v>34</v>
      </c>
      <c r="H3019">
        <v>27157</v>
      </c>
      <c r="J3019">
        <v>0</v>
      </c>
      <c r="L3019">
        <v>27157</v>
      </c>
      <c r="N3019">
        <v>8560</v>
      </c>
      <c r="P3019">
        <v>719</v>
      </c>
      <c r="R3019">
        <v>9279</v>
      </c>
      <c r="T3019">
        <v>724845</v>
      </c>
      <c r="V3019">
        <v>1486213</v>
      </c>
      <c r="X3019">
        <v>1368773</v>
      </c>
      <c r="Z3019">
        <v>117440</v>
      </c>
    </row>
    <row r="3020" spans="2:26" hidden="1" x14ac:dyDescent="0.35">
      <c r="B3020" t="s">
        <v>97</v>
      </c>
      <c r="C3020" t="s">
        <v>98</v>
      </c>
      <c r="D3020" s="1">
        <v>43800</v>
      </c>
      <c r="E3020" t="s">
        <v>34</v>
      </c>
      <c r="F3020" t="s">
        <v>35</v>
      </c>
      <c r="G3020" t="s">
        <v>32</v>
      </c>
      <c r="H3020">
        <v>30211</v>
      </c>
      <c r="J3020">
        <v>0</v>
      </c>
      <c r="L3020">
        <v>30211</v>
      </c>
      <c r="N3020">
        <v>11928</v>
      </c>
      <c r="P3020">
        <v>1595</v>
      </c>
      <c r="R3020">
        <v>13523</v>
      </c>
      <c r="T3020">
        <v>702112</v>
      </c>
      <c r="V3020">
        <v>1475008</v>
      </c>
      <c r="X3020">
        <v>1362205</v>
      </c>
      <c r="Z3020">
        <v>112803</v>
      </c>
    </row>
    <row r="3021" spans="2:26" hidden="1" x14ac:dyDescent="0.35">
      <c r="B3021" t="s">
        <v>97</v>
      </c>
      <c r="C3021" t="s">
        <v>98</v>
      </c>
      <c r="D3021" s="1">
        <v>43800</v>
      </c>
      <c r="E3021" t="s">
        <v>34</v>
      </c>
      <c r="F3021" t="s">
        <v>33</v>
      </c>
      <c r="G3021" t="s">
        <v>34</v>
      </c>
      <c r="H3021">
        <v>30211</v>
      </c>
      <c r="J3021">
        <v>0</v>
      </c>
      <c r="L3021">
        <v>30211</v>
      </c>
      <c r="N3021">
        <v>11928</v>
      </c>
      <c r="P3021">
        <v>1595</v>
      </c>
      <c r="R3021">
        <v>13523</v>
      </c>
      <c r="T3021">
        <v>702112</v>
      </c>
      <c r="V3021">
        <v>1475008</v>
      </c>
      <c r="X3021">
        <v>1362205</v>
      </c>
      <c r="Z3021">
        <v>112803</v>
      </c>
    </row>
    <row r="3022" spans="2:26" hidden="1" x14ac:dyDescent="0.35">
      <c r="B3022" t="s">
        <v>97</v>
      </c>
      <c r="C3022" t="s">
        <v>98</v>
      </c>
      <c r="D3022" s="1">
        <v>43831</v>
      </c>
      <c r="E3022" t="s">
        <v>34</v>
      </c>
      <c r="F3022" t="s">
        <v>35</v>
      </c>
      <c r="G3022" t="s">
        <v>32</v>
      </c>
      <c r="H3022">
        <v>36204</v>
      </c>
      <c r="J3022">
        <v>0</v>
      </c>
      <c r="L3022">
        <v>36204</v>
      </c>
      <c r="N3022">
        <v>13423</v>
      </c>
      <c r="P3022">
        <v>1264</v>
      </c>
      <c r="R3022">
        <v>14687</v>
      </c>
      <c r="T3022">
        <v>712253</v>
      </c>
      <c r="V3022">
        <v>1500782</v>
      </c>
      <c r="X3022">
        <v>1385151</v>
      </c>
      <c r="Z3022">
        <v>115631</v>
      </c>
    </row>
    <row r="3023" spans="2:26" hidden="1" x14ac:dyDescent="0.35">
      <c r="B3023" t="s">
        <v>97</v>
      </c>
      <c r="C3023" t="s">
        <v>98</v>
      </c>
      <c r="D3023" s="1">
        <v>43831</v>
      </c>
      <c r="E3023" t="s">
        <v>34</v>
      </c>
      <c r="F3023" t="s">
        <v>33</v>
      </c>
      <c r="G3023" t="s">
        <v>34</v>
      </c>
      <c r="H3023">
        <v>36204</v>
      </c>
      <c r="J3023">
        <v>0</v>
      </c>
      <c r="L3023">
        <v>36204</v>
      </c>
      <c r="N3023">
        <v>13423</v>
      </c>
      <c r="P3023">
        <v>1264</v>
      </c>
      <c r="R3023">
        <v>14687</v>
      </c>
      <c r="T3023">
        <v>712253</v>
      </c>
      <c r="V3023">
        <v>1500782</v>
      </c>
      <c r="X3023">
        <v>1385151</v>
      </c>
      <c r="Z3023">
        <v>115631</v>
      </c>
    </row>
    <row r="3024" spans="2:26" hidden="1" x14ac:dyDescent="0.35">
      <c r="B3024" t="s">
        <v>97</v>
      </c>
      <c r="C3024" t="s">
        <v>98</v>
      </c>
      <c r="D3024" s="1">
        <v>43862</v>
      </c>
      <c r="E3024" t="s">
        <v>34</v>
      </c>
      <c r="F3024" t="s">
        <v>35</v>
      </c>
      <c r="G3024" t="s">
        <v>32</v>
      </c>
      <c r="H3024">
        <v>22041</v>
      </c>
      <c r="J3024">
        <v>0</v>
      </c>
      <c r="L3024">
        <v>22041</v>
      </c>
      <c r="N3024">
        <v>11492</v>
      </c>
      <c r="P3024">
        <v>1036</v>
      </c>
      <c r="R3024">
        <v>12528</v>
      </c>
      <c r="T3024">
        <v>717338</v>
      </c>
      <c r="V3024">
        <v>1495354</v>
      </c>
      <c r="X3024">
        <v>1376918</v>
      </c>
      <c r="Z3024">
        <v>118436</v>
      </c>
    </row>
    <row r="3025" spans="2:26" hidden="1" x14ac:dyDescent="0.35">
      <c r="B3025" t="s">
        <v>97</v>
      </c>
      <c r="C3025" t="s">
        <v>98</v>
      </c>
      <c r="D3025" s="1">
        <v>43862</v>
      </c>
      <c r="E3025" t="s">
        <v>34</v>
      </c>
      <c r="F3025" t="s">
        <v>33</v>
      </c>
      <c r="G3025" t="s">
        <v>34</v>
      </c>
      <c r="H3025">
        <v>22041</v>
      </c>
      <c r="J3025">
        <v>0</v>
      </c>
      <c r="L3025">
        <v>22041</v>
      </c>
      <c r="N3025">
        <v>11492</v>
      </c>
      <c r="P3025">
        <v>1036</v>
      </c>
      <c r="R3025">
        <v>12528</v>
      </c>
      <c r="T3025">
        <v>717338</v>
      </c>
      <c r="V3025">
        <v>1495354</v>
      </c>
      <c r="X3025">
        <v>1376918</v>
      </c>
      <c r="Z3025">
        <v>118436</v>
      </c>
    </row>
    <row r="3026" spans="2:26" hidden="1" x14ac:dyDescent="0.35">
      <c r="B3026" t="s">
        <v>97</v>
      </c>
      <c r="C3026" t="s">
        <v>98</v>
      </c>
      <c r="D3026" s="1">
        <v>43891</v>
      </c>
      <c r="E3026" t="s">
        <v>34</v>
      </c>
      <c r="F3026" t="s">
        <v>35</v>
      </c>
      <c r="G3026" t="s">
        <v>32</v>
      </c>
      <c r="H3026">
        <v>34502</v>
      </c>
      <c r="J3026">
        <v>0</v>
      </c>
      <c r="L3026">
        <v>34502</v>
      </c>
      <c r="N3026">
        <v>15302</v>
      </c>
      <c r="P3026">
        <v>994</v>
      </c>
      <c r="R3026">
        <v>16296</v>
      </c>
      <c r="T3026">
        <v>714225</v>
      </c>
      <c r="V3026">
        <v>1505639</v>
      </c>
      <c r="X3026">
        <v>1382434</v>
      </c>
      <c r="Z3026">
        <v>123205</v>
      </c>
    </row>
    <row r="3027" spans="2:26" hidden="1" x14ac:dyDescent="0.35">
      <c r="B3027" t="s">
        <v>97</v>
      </c>
      <c r="C3027" t="s">
        <v>98</v>
      </c>
      <c r="D3027" s="1">
        <v>43891</v>
      </c>
      <c r="E3027" t="s">
        <v>34</v>
      </c>
      <c r="F3027" t="s">
        <v>33</v>
      </c>
      <c r="G3027" t="s">
        <v>34</v>
      </c>
      <c r="H3027">
        <v>34502</v>
      </c>
      <c r="J3027">
        <v>0</v>
      </c>
      <c r="L3027">
        <v>34502</v>
      </c>
      <c r="N3027">
        <v>15302</v>
      </c>
      <c r="P3027">
        <v>994</v>
      </c>
      <c r="R3027">
        <v>16296</v>
      </c>
      <c r="T3027">
        <v>714225</v>
      </c>
      <c r="V3027">
        <v>1505639</v>
      </c>
      <c r="X3027">
        <v>1382434</v>
      </c>
      <c r="Z3027">
        <v>123205</v>
      </c>
    </row>
    <row r="3028" spans="2:26" hidden="1" x14ac:dyDescent="0.35">
      <c r="B3028" t="s">
        <v>97</v>
      </c>
      <c r="C3028" t="s">
        <v>98</v>
      </c>
      <c r="D3028" s="1">
        <v>43922</v>
      </c>
      <c r="E3028" t="s">
        <v>34</v>
      </c>
      <c r="F3028" t="s">
        <v>35</v>
      </c>
      <c r="G3028" t="s">
        <v>32</v>
      </c>
      <c r="H3028">
        <v>28311</v>
      </c>
      <c r="J3028">
        <v>0</v>
      </c>
      <c r="L3028">
        <v>28311</v>
      </c>
      <c r="N3028">
        <v>13880</v>
      </c>
      <c r="P3028">
        <v>605</v>
      </c>
      <c r="R3028">
        <v>14485</v>
      </c>
      <c r="T3028">
        <v>722881</v>
      </c>
      <c r="V3028">
        <v>1539651</v>
      </c>
      <c r="X3028">
        <v>1412734</v>
      </c>
      <c r="Z3028">
        <v>126917</v>
      </c>
    </row>
    <row r="3029" spans="2:26" hidden="1" x14ac:dyDescent="0.35">
      <c r="B3029" t="s">
        <v>97</v>
      </c>
      <c r="C3029" t="s">
        <v>98</v>
      </c>
      <c r="D3029" s="1">
        <v>43922</v>
      </c>
      <c r="E3029" t="s">
        <v>34</v>
      </c>
      <c r="F3029" t="s">
        <v>33</v>
      </c>
      <c r="G3029" t="s">
        <v>34</v>
      </c>
      <c r="H3029">
        <v>28311</v>
      </c>
      <c r="J3029">
        <v>0</v>
      </c>
      <c r="L3029">
        <v>28311</v>
      </c>
      <c r="N3029">
        <v>13880</v>
      </c>
      <c r="P3029">
        <v>605</v>
      </c>
      <c r="R3029">
        <v>14485</v>
      </c>
      <c r="T3029">
        <v>722881</v>
      </c>
      <c r="V3029">
        <v>1539651</v>
      </c>
      <c r="X3029">
        <v>1412734</v>
      </c>
      <c r="Z3029">
        <v>126917</v>
      </c>
    </row>
    <row r="3030" spans="2:26" hidden="1" x14ac:dyDescent="0.35">
      <c r="B3030" t="s">
        <v>97</v>
      </c>
      <c r="C3030" t="s">
        <v>98</v>
      </c>
      <c r="D3030" s="1">
        <v>43952</v>
      </c>
      <c r="E3030" t="s">
        <v>34</v>
      </c>
      <c r="F3030" t="s">
        <v>33</v>
      </c>
      <c r="G3030" t="s">
        <v>34</v>
      </c>
      <c r="H3030">
        <v>20823</v>
      </c>
      <c r="J3030">
        <v>0</v>
      </c>
      <c r="L3030">
        <v>20823</v>
      </c>
      <c r="N3030">
        <v>10415</v>
      </c>
      <c r="P3030">
        <v>520</v>
      </c>
      <c r="R3030">
        <v>10935</v>
      </c>
      <c r="T3030">
        <v>730183</v>
      </c>
      <c r="V3030">
        <v>1563802</v>
      </c>
      <c r="X3030">
        <v>1433908</v>
      </c>
      <c r="Z3030">
        <v>129894</v>
      </c>
    </row>
    <row r="3031" spans="2:26" hidden="1" x14ac:dyDescent="0.35">
      <c r="B3031" t="s">
        <v>97</v>
      </c>
      <c r="C3031" t="s">
        <v>98</v>
      </c>
      <c r="D3031" s="1">
        <v>43952</v>
      </c>
      <c r="E3031" t="s">
        <v>34</v>
      </c>
      <c r="F3031" t="s">
        <v>35</v>
      </c>
      <c r="G3031" t="s">
        <v>32</v>
      </c>
      <c r="H3031">
        <v>20823</v>
      </c>
      <c r="J3031">
        <v>0</v>
      </c>
      <c r="L3031">
        <v>20823</v>
      </c>
      <c r="N3031">
        <v>10415</v>
      </c>
      <c r="P3031">
        <v>520</v>
      </c>
      <c r="R3031">
        <v>10935</v>
      </c>
      <c r="T3031">
        <v>730183</v>
      </c>
      <c r="V3031">
        <v>1563802</v>
      </c>
      <c r="X3031">
        <v>1433908</v>
      </c>
      <c r="Z3031">
        <v>129894</v>
      </c>
    </row>
    <row r="3032" spans="2:26" hidden="1" x14ac:dyDescent="0.35">
      <c r="B3032" t="s">
        <v>97</v>
      </c>
      <c r="C3032" t="s">
        <v>98</v>
      </c>
      <c r="D3032" s="1">
        <v>43983</v>
      </c>
      <c r="E3032" t="s">
        <v>34</v>
      </c>
      <c r="F3032" t="s">
        <v>35</v>
      </c>
      <c r="G3032" t="s">
        <v>32</v>
      </c>
      <c r="H3032">
        <v>23261</v>
      </c>
      <c r="J3032">
        <v>0</v>
      </c>
      <c r="L3032">
        <v>23261</v>
      </c>
      <c r="N3032">
        <v>11114</v>
      </c>
      <c r="P3032">
        <v>572</v>
      </c>
      <c r="R3032">
        <v>11686</v>
      </c>
      <c r="T3032">
        <v>736602</v>
      </c>
      <c r="V3032">
        <v>1586472</v>
      </c>
      <c r="X3032">
        <v>1454521</v>
      </c>
      <c r="Z3032">
        <v>131951</v>
      </c>
    </row>
    <row r="3033" spans="2:26" hidden="1" x14ac:dyDescent="0.35">
      <c r="B3033" t="s">
        <v>97</v>
      </c>
      <c r="C3033" t="s">
        <v>98</v>
      </c>
      <c r="D3033" s="1">
        <v>43983</v>
      </c>
      <c r="E3033" t="s">
        <v>34</v>
      </c>
      <c r="F3033" t="s">
        <v>33</v>
      </c>
      <c r="G3033" t="s">
        <v>34</v>
      </c>
      <c r="H3033">
        <v>23261</v>
      </c>
      <c r="J3033">
        <v>0</v>
      </c>
      <c r="L3033">
        <v>23261</v>
      </c>
      <c r="N3033">
        <v>11114</v>
      </c>
      <c r="P3033">
        <v>572</v>
      </c>
      <c r="R3033">
        <v>11686</v>
      </c>
      <c r="T3033">
        <v>736602</v>
      </c>
      <c r="V3033">
        <v>1586472</v>
      </c>
      <c r="X3033">
        <v>1454521</v>
      </c>
      <c r="Z3033">
        <v>131951</v>
      </c>
    </row>
    <row r="3034" spans="2:26" hidden="1" x14ac:dyDescent="0.35">
      <c r="B3034" t="s">
        <v>97</v>
      </c>
      <c r="C3034" t="s">
        <v>98</v>
      </c>
      <c r="D3034" s="1">
        <v>44013</v>
      </c>
      <c r="E3034" t="s">
        <v>34</v>
      </c>
      <c r="F3034" t="s">
        <v>35</v>
      </c>
      <c r="G3034" t="s">
        <v>32</v>
      </c>
      <c r="H3034">
        <v>22908</v>
      </c>
      <c r="J3034">
        <v>0</v>
      </c>
      <c r="L3034">
        <v>22908</v>
      </c>
      <c r="N3034">
        <v>11051</v>
      </c>
      <c r="P3034">
        <v>581</v>
      </c>
      <c r="R3034">
        <v>11632</v>
      </c>
      <c r="T3034">
        <v>742247</v>
      </c>
      <c r="V3034">
        <v>1608573</v>
      </c>
      <c r="X3034">
        <v>1475018</v>
      </c>
      <c r="Z3034">
        <v>133555</v>
      </c>
    </row>
    <row r="3035" spans="2:26" hidden="1" x14ac:dyDescent="0.35">
      <c r="B3035" t="s">
        <v>97</v>
      </c>
      <c r="C3035" t="s">
        <v>98</v>
      </c>
      <c r="D3035" s="1">
        <v>44013</v>
      </c>
      <c r="E3035" t="s">
        <v>34</v>
      </c>
      <c r="F3035" t="s">
        <v>33</v>
      </c>
      <c r="G3035" t="s">
        <v>34</v>
      </c>
      <c r="H3035">
        <v>22908</v>
      </c>
      <c r="J3035">
        <v>0</v>
      </c>
      <c r="L3035">
        <v>22908</v>
      </c>
      <c r="N3035">
        <v>11051</v>
      </c>
      <c r="P3035">
        <v>581</v>
      </c>
      <c r="R3035">
        <v>11632</v>
      </c>
      <c r="T3035">
        <v>742247</v>
      </c>
      <c r="V3035">
        <v>1608573</v>
      </c>
      <c r="X3035">
        <v>1475018</v>
      </c>
      <c r="Z3035">
        <v>133555</v>
      </c>
    </row>
    <row r="3036" spans="2:26" hidden="1" x14ac:dyDescent="0.35">
      <c r="B3036" t="s">
        <v>97</v>
      </c>
      <c r="C3036" t="s">
        <v>98</v>
      </c>
      <c r="D3036" s="1">
        <v>44044</v>
      </c>
      <c r="E3036" t="s">
        <v>34</v>
      </c>
      <c r="F3036" t="s">
        <v>35</v>
      </c>
      <c r="G3036" t="s">
        <v>32</v>
      </c>
      <c r="H3036">
        <v>19944</v>
      </c>
      <c r="J3036">
        <v>0</v>
      </c>
      <c r="L3036">
        <v>19944</v>
      </c>
      <c r="N3036">
        <v>10193</v>
      </c>
      <c r="P3036">
        <v>482</v>
      </c>
      <c r="R3036">
        <v>10675</v>
      </c>
      <c r="T3036">
        <v>747329</v>
      </c>
      <c r="V3036">
        <v>1628938</v>
      </c>
      <c r="X3036">
        <v>1494461</v>
      </c>
      <c r="Z3036">
        <v>134477</v>
      </c>
    </row>
    <row r="3037" spans="2:26" hidden="1" x14ac:dyDescent="0.35">
      <c r="B3037" t="s">
        <v>97</v>
      </c>
      <c r="C3037" t="s">
        <v>98</v>
      </c>
      <c r="D3037" s="1">
        <v>44044</v>
      </c>
      <c r="E3037" t="s">
        <v>34</v>
      </c>
      <c r="F3037" t="s">
        <v>33</v>
      </c>
      <c r="G3037" t="s">
        <v>34</v>
      </c>
      <c r="H3037">
        <v>19944</v>
      </c>
      <c r="J3037">
        <v>0</v>
      </c>
      <c r="L3037">
        <v>19944</v>
      </c>
      <c r="N3037">
        <v>10193</v>
      </c>
      <c r="P3037">
        <v>482</v>
      </c>
      <c r="R3037">
        <v>10675</v>
      </c>
      <c r="T3037">
        <v>747329</v>
      </c>
      <c r="V3037">
        <v>1628938</v>
      </c>
      <c r="X3037">
        <v>1494461</v>
      </c>
      <c r="Z3037">
        <v>134477</v>
      </c>
    </row>
    <row r="3038" spans="2:26" hidden="1" x14ac:dyDescent="0.35">
      <c r="B3038" t="s">
        <v>97</v>
      </c>
      <c r="C3038" t="s">
        <v>98</v>
      </c>
      <c r="D3038" s="1">
        <v>44075</v>
      </c>
      <c r="E3038" t="s">
        <v>34</v>
      </c>
      <c r="F3038" t="s">
        <v>35</v>
      </c>
      <c r="G3038" t="s">
        <v>32</v>
      </c>
      <c r="H3038">
        <v>19193</v>
      </c>
      <c r="J3038">
        <v>0</v>
      </c>
      <c r="L3038">
        <v>19193</v>
      </c>
      <c r="N3038">
        <v>8528</v>
      </c>
      <c r="P3038">
        <v>427</v>
      </c>
      <c r="R3038">
        <v>8955</v>
      </c>
      <c r="T3038">
        <v>751923</v>
      </c>
      <c r="V3038">
        <v>1647878</v>
      </c>
      <c r="X3038">
        <v>1512862</v>
      </c>
      <c r="Z3038">
        <v>135016</v>
      </c>
    </row>
    <row r="3039" spans="2:26" hidden="1" x14ac:dyDescent="0.35">
      <c r="B3039" t="s">
        <v>97</v>
      </c>
      <c r="C3039" t="s">
        <v>98</v>
      </c>
      <c r="D3039" s="1">
        <v>44075</v>
      </c>
      <c r="E3039" t="s">
        <v>34</v>
      </c>
      <c r="F3039" t="s">
        <v>33</v>
      </c>
      <c r="G3039" t="s">
        <v>34</v>
      </c>
      <c r="H3039">
        <v>19193</v>
      </c>
      <c r="J3039">
        <v>0</v>
      </c>
      <c r="L3039">
        <v>19193</v>
      </c>
      <c r="N3039">
        <v>8528</v>
      </c>
      <c r="P3039">
        <v>427</v>
      </c>
      <c r="R3039">
        <v>8955</v>
      </c>
      <c r="T3039">
        <v>751923</v>
      </c>
      <c r="V3039">
        <v>1647878</v>
      </c>
      <c r="X3039">
        <v>1512862</v>
      </c>
      <c r="Z3039">
        <v>135016</v>
      </c>
    </row>
    <row r="3040" spans="2:26" hidden="1" x14ac:dyDescent="0.35">
      <c r="B3040" t="s">
        <v>97</v>
      </c>
      <c r="C3040" t="s">
        <v>98</v>
      </c>
      <c r="D3040" s="1">
        <v>44105</v>
      </c>
      <c r="E3040" t="s">
        <v>34</v>
      </c>
      <c r="F3040" t="s">
        <v>35</v>
      </c>
      <c r="G3040" t="s">
        <v>32</v>
      </c>
      <c r="H3040">
        <v>18829</v>
      </c>
      <c r="J3040">
        <v>0</v>
      </c>
      <c r="L3040">
        <v>18829</v>
      </c>
      <c r="N3040">
        <v>8016</v>
      </c>
      <c r="P3040">
        <v>398</v>
      </c>
      <c r="R3040">
        <v>8414</v>
      </c>
      <c r="T3040">
        <v>755736</v>
      </c>
      <c r="V3040">
        <v>1662798</v>
      </c>
      <c r="X3040">
        <v>1527098</v>
      </c>
      <c r="Z3040">
        <v>135700</v>
      </c>
    </row>
    <row r="3041" spans="2:26" hidden="1" x14ac:dyDescent="0.35">
      <c r="B3041" t="s">
        <v>97</v>
      </c>
      <c r="C3041" t="s">
        <v>98</v>
      </c>
      <c r="D3041" s="1">
        <v>44105</v>
      </c>
      <c r="E3041" t="s">
        <v>34</v>
      </c>
      <c r="F3041" t="s">
        <v>33</v>
      </c>
      <c r="G3041" t="s">
        <v>34</v>
      </c>
      <c r="H3041">
        <v>18829</v>
      </c>
      <c r="J3041">
        <v>0</v>
      </c>
      <c r="L3041">
        <v>18829</v>
      </c>
      <c r="N3041">
        <v>8016</v>
      </c>
      <c r="P3041">
        <v>398</v>
      </c>
      <c r="R3041">
        <v>8414</v>
      </c>
      <c r="T3041">
        <v>755736</v>
      </c>
      <c r="V3041">
        <v>1662798</v>
      </c>
      <c r="X3041">
        <v>1527098</v>
      </c>
      <c r="Z3041">
        <v>135700</v>
      </c>
    </row>
    <row r="3042" spans="2:26" hidden="1" x14ac:dyDescent="0.35">
      <c r="B3042" t="s">
        <v>97</v>
      </c>
      <c r="C3042" t="s">
        <v>98</v>
      </c>
      <c r="D3042" s="1">
        <v>44136</v>
      </c>
      <c r="E3042" t="s">
        <v>34</v>
      </c>
      <c r="F3042" t="s">
        <v>35</v>
      </c>
      <c r="G3042" t="s">
        <v>32</v>
      </c>
      <c r="H3042">
        <v>17950</v>
      </c>
      <c r="J3042">
        <v>0</v>
      </c>
      <c r="L3042">
        <v>17950</v>
      </c>
      <c r="N3042">
        <v>8295</v>
      </c>
      <c r="P3042">
        <v>654</v>
      </c>
      <c r="R3042">
        <v>8949</v>
      </c>
      <c r="T3042">
        <v>759114</v>
      </c>
      <c r="V3042">
        <v>1680089</v>
      </c>
      <c r="X3042">
        <v>1543789</v>
      </c>
      <c r="Z3042">
        <v>136300</v>
      </c>
    </row>
    <row r="3043" spans="2:26" hidden="1" x14ac:dyDescent="0.35">
      <c r="B3043" t="s">
        <v>97</v>
      </c>
      <c r="C3043" t="s">
        <v>98</v>
      </c>
      <c r="D3043" s="1">
        <v>44136</v>
      </c>
      <c r="E3043" t="s">
        <v>34</v>
      </c>
      <c r="F3043" t="s">
        <v>33</v>
      </c>
      <c r="G3043" t="s">
        <v>34</v>
      </c>
      <c r="H3043">
        <v>17950</v>
      </c>
      <c r="J3043">
        <v>0</v>
      </c>
      <c r="L3043">
        <v>17950</v>
      </c>
      <c r="N3043">
        <v>8295</v>
      </c>
      <c r="P3043">
        <v>654</v>
      </c>
      <c r="R3043">
        <v>8949</v>
      </c>
      <c r="T3043">
        <v>759114</v>
      </c>
      <c r="V3043">
        <v>1680089</v>
      </c>
      <c r="X3043">
        <v>1543789</v>
      </c>
      <c r="Z3043">
        <v>136300</v>
      </c>
    </row>
    <row r="3044" spans="2:26" hidden="1" x14ac:dyDescent="0.35">
      <c r="B3044" t="s">
        <v>97</v>
      </c>
      <c r="C3044" t="s">
        <v>98</v>
      </c>
      <c r="D3044" s="1">
        <v>44166</v>
      </c>
      <c r="E3044" t="s">
        <v>34</v>
      </c>
      <c r="F3044" t="s">
        <v>35</v>
      </c>
      <c r="G3044" t="s">
        <v>32</v>
      </c>
      <c r="H3044">
        <v>17378</v>
      </c>
      <c r="J3044">
        <v>0</v>
      </c>
      <c r="L3044">
        <v>17378</v>
      </c>
      <c r="N3044">
        <v>7950</v>
      </c>
      <c r="P3044">
        <v>630</v>
      </c>
      <c r="R3044">
        <v>8580</v>
      </c>
      <c r="T3044">
        <v>763489</v>
      </c>
      <c r="V3044">
        <v>1699940</v>
      </c>
      <c r="X3044">
        <v>1562695</v>
      </c>
      <c r="Z3044">
        <v>137245</v>
      </c>
    </row>
    <row r="3045" spans="2:26" hidden="1" x14ac:dyDescent="0.35">
      <c r="B3045" t="s">
        <v>97</v>
      </c>
      <c r="C3045" t="s">
        <v>98</v>
      </c>
      <c r="D3045" s="1">
        <v>44166</v>
      </c>
      <c r="E3045" t="s">
        <v>34</v>
      </c>
      <c r="F3045" t="s">
        <v>33</v>
      </c>
      <c r="G3045" t="s">
        <v>34</v>
      </c>
      <c r="H3045">
        <v>17378</v>
      </c>
      <c r="J3045">
        <v>0</v>
      </c>
      <c r="L3045">
        <v>17378</v>
      </c>
      <c r="N3045">
        <v>7950</v>
      </c>
      <c r="P3045">
        <v>630</v>
      </c>
      <c r="R3045">
        <v>8580</v>
      </c>
      <c r="T3045">
        <v>763489</v>
      </c>
      <c r="V3045">
        <v>1699940</v>
      </c>
      <c r="X3045">
        <v>1562695</v>
      </c>
      <c r="Z3045">
        <v>137245</v>
      </c>
    </row>
    <row r="3046" spans="2:26" hidden="1" x14ac:dyDescent="0.35">
      <c r="B3046" t="s">
        <v>97</v>
      </c>
      <c r="C3046" t="s">
        <v>98</v>
      </c>
      <c r="D3046" s="1">
        <v>44197</v>
      </c>
      <c r="E3046" t="s">
        <v>34</v>
      </c>
      <c r="F3046" t="s">
        <v>35</v>
      </c>
      <c r="G3046" t="s">
        <v>32</v>
      </c>
      <c r="H3046">
        <v>17057</v>
      </c>
      <c r="J3046">
        <v>0</v>
      </c>
      <c r="L3046">
        <v>17057</v>
      </c>
      <c r="N3046">
        <v>6921</v>
      </c>
      <c r="P3046">
        <v>461</v>
      </c>
      <c r="R3046">
        <v>7382</v>
      </c>
      <c r="T3046">
        <v>766295</v>
      </c>
      <c r="V3046">
        <v>1713192</v>
      </c>
      <c r="X3046">
        <v>1574759</v>
      </c>
      <c r="Z3046">
        <v>138433</v>
      </c>
    </row>
    <row r="3047" spans="2:26" hidden="1" x14ac:dyDescent="0.35">
      <c r="B3047" t="s">
        <v>97</v>
      </c>
      <c r="C3047" t="s">
        <v>98</v>
      </c>
      <c r="D3047" s="1">
        <v>44197</v>
      </c>
      <c r="E3047" t="s">
        <v>34</v>
      </c>
      <c r="F3047" t="s">
        <v>33</v>
      </c>
      <c r="G3047" t="s">
        <v>34</v>
      </c>
      <c r="H3047">
        <v>17057</v>
      </c>
      <c r="J3047">
        <v>0</v>
      </c>
      <c r="L3047">
        <v>17057</v>
      </c>
      <c r="N3047">
        <v>6921</v>
      </c>
      <c r="P3047">
        <v>461</v>
      </c>
      <c r="R3047">
        <v>7382</v>
      </c>
      <c r="T3047">
        <v>766295</v>
      </c>
      <c r="V3047">
        <v>1713192</v>
      </c>
      <c r="X3047">
        <v>1574759</v>
      </c>
      <c r="Z3047">
        <v>138433</v>
      </c>
    </row>
    <row r="3048" spans="2:26" hidden="1" x14ac:dyDescent="0.35">
      <c r="B3048" t="s">
        <v>97</v>
      </c>
      <c r="C3048" t="s">
        <v>98</v>
      </c>
      <c r="D3048" s="1">
        <v>44228</v>
      </c>
      <c r="E3048" t="s">
        <v>34</v>
      </c>
      <c r="F3048" t="s">
        <v>33</v>
      </c>
      <c r="G3048" t="s">
        <v>34</v>
      </c>
      <c r="H3048">
        <v>15767</v>
      </c>
      <c r="J3048">
        <v>0</v>
      </c>
      <c r="L3048">
        <v>15767</v>
      </c>
      <c r="N3048">
        <v>6403</v>
      </c>
      <c r="P3048">
        <v>358</v>
      </c>
      <c r="R3048">
        <v>6761</v>
      </c>
      <c r="T3048">
        <v>768275</v>
      </c>
      <c r="V3048">
        <v>1721338</v>
      </c>
      <c r="X3048">
        <v>1580445</v>
      </c>
      <c r="Z3048">
        <v>140893</v>
      </c>
    </row>
    <row r="3049" spans="2:26" hidden="1" x14ac:dyDescent="0.35">
      <c r="B3049" t="s">
        <v>97</v>
      </c>
      <c r="C3049" t="s">
        <v>98</v>
      </c>
      <c r="D3049" s="1">
        <v>44228</v>
      </c>
      <c r="E3049" t="s">
        <v>34</v>
      </c>
      <c r="F3049" t="s">
        <v>35</v>
      </c>
      <c r="G3049" t="s">
        <v>32</v>
      </c>
      <c r="H3049">
        <v>15767</v>
      </c>
      <c r="J3049">
        <v>0</v>
      </c>
      <c r="L3049">
        <v>15767</v>
      </c>
      <c r="N3049">
        <v>6403</v>
      </c>
      <c r="P3049">
        <v>358</v>
      </c>
      <c r="R3049">
        <v>6761</v>
      </c>
      <c r="T3049">
        <v>768275</v>
      </c>
      <c r="V3049">
        <v>1721338</v>
      </c>
      <c r="X3049">
        <v>1580445</v>
      </c>
      <c r="Z3049">
        <v>140893</v>
      </c>
    </row>
    <row r="3050" spans="2:26" hidden="1" x14ac:dyDescent="0.35">
      <c r="B3050" t="s">
        <v>97</v>
      </c>
      <c r="C3050" t="s">
        <v>98</v>
      </c>
      <c r="D3050" s="1">
        <v>44256</v>
      </c>
      <c r="E3050" t="s">
        <v>34</v>
      </c>
      <c r="F3050" t="s">
        <v>35</v>
      </c>
      <c r="G3050" t="s">
        <v>32</v>
      </c>
      <c r="H3050">
        <v>18170</v>
      </c>
      <c r="J3050">
        <v>0</v>
      </c>
      <c r="L3050">
        <v>18170</v>
      </c>
      <c r="N3050">
        <v>7240</v>
      </c>
      <c r="P3050">
        <v>483</v>
      </c>
      <c r="R3050">
        <v>7723</v>
      </c>
      <c r="T3050">
        <v>771333</v>
      </c>
      <c r="V3050">
        <v>1733974</v>
      </c>
      <c r="X3050">
        <v>1590812</v>
      </c>
      <c r="Z3050">
        <v>143162</v>
      </c>
    </row>
    <row r="3051" spans="2:26" hidden="1" x14ac:dyDescent="0.35">
      <c r="B3051" t="s">
        <v>97</v>
      </c>
      <c r="C3051" t="s">
        <v>98</v>
      </c>
      <c r="D3051" s="1">
        <v>44256</v>
      </c>
      <c r="E3051" t="s">
        <v>34</v>
      </c>
      <c r="F3051" t="s">
        <v>33</v>
      </c>
      <c r="G3051" t="s">
        <v>34</v>
      </c>
      <c r="H3051">
        <v>18170</v>
      </c>
      <c r="J3051">
        <v>0</v>
      </c>
      <c r="L3051">
        <v>18170</v>
      </c>
      <c r="N3051">
        <v>7240</v>
      </c>
      <c r="P3051">
        <v>483</v>
      </c>
      <c r="R3051">
        <v>7723</v>
      </c>
      <c r="T3051">
        <v>771333</v>
      </c>
      <c r="V3051">
        <v>1733974</v>
      </c>
      <c r="X3051">
        <v>1590812</v>
      </c>
      <c r="Z3051">
        <v>143162</v>
      </c>
    </row>
    <row r="3052" spans="2:26" hidden="1" x14ac:dyDescent="0.35">
      <c r="B3052" t="s">
        <v>97</v>
      </c>
      <c r="C3052" t="s">
        <v>98</v>
      </c>
      <c r="D3052" s="1">
        <v>44287</v>
      </c>
      <c r="E3052" t="s">
        <v>34</v>
      </c>
      <c r="F3052" t="s">
        <v>35</v>
      </c>
      <c r="G3052" t="s">
        <v>32</v>
      </c>
      <c r="H3052">
        <v>15578</v>
      </c>
      <c r="J3052">
        <v>0</v>
      </c>
      <c r="L3052">
        <v>15578</v>
      </c>
      <c r="N3052">
        <v>5928</v>
      </c>
      <c r="P3052">
        <v>423</v>
      </c>
      <c r="R3052">
        <v>6351</v>
      </c>
      <c r="T3052">
        <v>772873</v>
      </c>
      <c r="V3052">
        <v>1733503</v>
      </c>
      <c r="X3052">
        <v>1587537</v>
      </c>
      <c r="Z3052">
        <v>145966</v>
      </c>
    </row>
    <row r="3053" spans="2:26" hidden="1" x14ac:dyDescent="0.35">
      <c r="B3053" t="s">
        <v>97</v>
      </c>
      <c r="C3053" t="s">
        <v>98</v>
      </c>
      <c r="D3053" s="1">
        <v>44287</v>
      </c>
      <c r="E3053" t="s">
        <v>34</v>
      </c>
      <c r="F3053" t="s">
        <v>33</v>
      </c>
      <c r="G3053" t="s">
        <v>34</v>
      </c>
      <c r="H3053">
        <v>15578</v>
      </c>
      <c r="J3053">
        <v>0</v>
      </c>
      <c r="L3053">
        <v>15578</v>
      </c>
      <c r="N3053">
        <v>5928</v>
      </c>
      <c r="P3053">
        <v>423</v>
      </c>
      <c r="R3053">
        <v>6351</v>
      </c>
      <c r="T3053">
        <v>772873</v>
      </c>
      <c r="V3053">
        <v>1733503</v>
      </c>
      <c r="X3053">
        <v>1587537</v>
      </c>
      <c r="Z3053">
        <v>145966</v>
      </c>
    </row>
    <row r="3054" spans="2:26" hidden="1" x14ac:dyDescent="0.35">
      <c r="B3054" t="s">
        <v>97</v>
      </c>
      <c r="C3054" t="s">
        <v>98</v>
      </c>
      <c r="D3054" s="1">
        <v>44317</v>
      </c>
      <c r="E3054" t="s">
        <v>34</v>
      </c>
      <c r="F3054" t="s">
        <v>33</v>
      </c>
      <c r="G3054" t="s">
        <v>34</v>
      </c>
      <c r="H3054">
        <v>15467</v>
      </c>
      <c r="J3054">
        <v>0</v>
      </c>
      <c r="L3054">
        <v>15467</v>
      </c>
      <c r="N3054">
        <v>5662</v>
      </c>
      <c r="P3054">
        <v>376</v>
      </c>
      <c r="R3054">
        <v>6038</v>
      </c>
      <c r="T3054">
        <v>773706</v>
      </c>
      <c r="V3054">
        <v>1740969</v>
      </c>
      <c r="X3054">
        <v>1593923</v>
      </c>
      <c r="Z3054">
        <v>147046</v>
      </c>
    </row>
    <row r="3055" spans="2:26" hidden="1" x14ac:dyDescent="0.35">
      <c r="B3055" t="s">
        <v>97</v>
      </c>
      <c r="C3055" t="s">
        <v>98</v>
      </c>
      <c r="D3055" s="1">
        <v>44317</v>
      </c>
      <c r="E3055" t="s">
        <v>34</v>
      </c>
      <c r="F3055" t="s">
        <v>35</v>
      </c>
      <c r="G3055" t="s">
        <v>32</v>
      </c>
      <c r="H3055">
        <v>15467</v>
      </c>
      <c r="J3055">
        <v>0</v>
      </c>
      <c r="L3055">
        <v>15467</v>
      </c>
      <c r="N3055">
        <v>5662</v>
      </c>
      <c r="P3055">
        <v>376</v>
      </c>
      <c r="R3055">
        <v>6038</v>
      </c>
      <c r="T3055">
        <v>773706</v>
      </c>
      <c r="V3055">
        <v>1740969</v>
      </c>
      <c r="X3055">
        <v>1593923</v>
      </c>
      <c r="Z3055">
        <v>147046</v>
      </c>
    </row>
    <row r="3056" spans="2:26" hidden="1" x14ac:dyDescent="0.35">
      <c r="B3056" t="s">
        <v>97</v>
      </c>
      <c r="C3056" t="s">
        <v>98</v>
      </c>
      <c r="D3056" s="1">
        <v>44348</v>
      </c>
      <c r="E3056" t="s">
        <v>34</v>
      </c>
      <c r="F3056" t="s">
        <v>35</v>
      </c>
      <c r="G3056" t="s">
        <v>32</v>
      </c>
      <c r="H3056">
        <v>16586</v>
      </c>
      <c r="J3056">
        <v>0</v>
      </c>
      <c r="L3056">
        <v>16586</v>
      </c>
      <c r="N3056">
        <v>6794</v>
      </c>
      <c r="P3056">
        <v>503</v>
      </c>
      <c r="R3056">
        <v>7297</v>
      </c>
      <c r="T3056">
        <v>774901</v>
      </c>
      <c r="V3056">
        <v>1748860</v>
      </c>
      <c r="X3056">
        <v>1599551</v>
      </c>
      <c r="Z3056">
        <v>149309</v>
      </c>
    </row>
    <row r="3057" spans="2:26" hidden="1" x14ac:dyDescent="0.35">
      <c r="B3057" t="s">
        <v>97</v>
      </c>
      <c r="C3057" t="s">
        <v>98</v>
      </c>
      <c r="D3057" s="1">
        <v>44348</v>
      </c>
      <c r="E3057" t="s">
        <v>34</v>
      </c>
      <c r="F3057" t="s">
        <v>33</v>
      </c>
      <c r="G3057" t="s">
        <v>34</v>
      </c>
      <c r="H3057">
        <v>16586</v>
      </c>
      <c r="J3057">
        <v>0</v>
      </c>
      <c r="L3057">
        <v>16586</v>
      </c>
      <c r="N3057">
        <v>6794</v>
      </c>
      <c r="P3057">
        <v>503</v>
      </c>
      <c r="R3057">
        <v>7297</v>
      </c>
      <c r="T3057">
        <v>774901</v>
      </c>
      <c r="V3057">
        <v>1748860</v>
      </c>
      <c r="X3057">
        <v>1599551</v>
      </c>
      <c r="Z3057">
        <v>149309</v>
      </c>
    </row>
    <row r="3058" spans="2:26" hidden="1" x14ac:dyDescent="0.35">
      <c r="B3058" t="s">
        <v>97</v>
      </c>
      <c r="C3058" t="s">
        <v>98</v>
      </c>
      <c r="D3058" s="1">
        <v>44378</v>
      </c>
      <c r="E3058" t="s">
        <v>34</v>
      </c>
      <c r="F3058" t="s">
        <v>35</v>
      </c>
      <c r="G3058" t="s">
        <v>32</v>
      </c>
      <c r="H3058">
        <v>16972</v>
      </c>
      <c r="J3058">
        <v>0</v>
      </c>
      <c r="L3058">
        <v>16972</v>
      </c>
      <c r="N3058">
        <v>6379</v>
      </c>
      <c r="P3058">
        <v>519</v>
      </c>
      <c r="R3058">
        <v>6898</v>
      </c>
      <c r="T3058">
        <v>776847</v>
      </c>
      <c r="V3058">
        <v>1766777</v>
      </c>
      <c r="X3058">
        <v>1615991</v>
      </c>
      <c r="Z3058">
        <v>150786</v>
      </c>
    </row>
    <row r="3059" spans="2:26" hidden="1" x14ac:dyDescent="0.35">
      <c r="B3059" t="s">
        <v>97</v>
      </c>
      <c r="C3059" t="s">
        <v>98</v>
      </c>
      <c r="D3059" s="1">
        <v>44378</v>
      </c>
      <c r="E3059" t="s">
        <v>34</v>
      </c>
      <c r="F3059" t="s">
        <v>33</v>
      </c>
      <c r="G3059" t="s">
        <v>34</v>
      </c>
      <c r="H3059">
        <v>16972</v>
      </c>
      <c r="J3059">
        <v>0</v>
      </c>
      <c r="L3059">
        <v>16972</v>
      </c>
      <c r="N3059">
        <v>6379</v>
      </c>
      <c r="P3059">
        <v>519</v>
      </c>
      <c r="R3059">
        <v>6898</v>
      </c>
      <c r="T3059">
        <v>776847</v>
      </c>
      <c r="V3059">
        <v>1766777</v>
      </c>
      <c r="X3059">
        <v>1615991</v>
      </c>
      <c r="Z3059">
        <v>150786</v>
      </c>
    </row>
    <row r="3060" spans="2:26" hidden="1" x14ac:dyDescent="0.35">
      <c r="B3060" t="s">
        <v>97</v>
      </c>
      <c r="C3060" t="s">
        <v>98</v>
      </c>
      <c r="D3060" s="1">
        <v>44409</v>
      </c>
      <c r="E3060" t="s">
        <v>34</v>
      </c>
      <c r="F3060" t="s">
        <v>35</v>
      </c>
      <c r="G3060" t="s">
        <v>32</v>
      </c>
      <c r="H3060">
        <v>16185</v>
      </c>
      <c r="J3060">
        <v>0</v>
      </c>
      <c r="L3060">
        <v>16185</v>
      </c>
      <c r="N3060">
        <v>6260</v>
      </c>
      <c r="P3060">
        <v>491</v>
      </c>
      <c r="R3060">
        <v>6751</v>
      </c>
      <c r="T3060">
        <v>778242</v>
      </c>
      <c r="V3060">
        <v>1778186</v>
      </c>
      <c r="X3060">
        <v>1625665</v>
      </c>
      <c r="Z3060">
        <v>152521</v>
      </c>
    </row>
    <row r="3061" spans="2:26" hidden="1" x14ac:dyDescent="0.35">
      <c r="B3061" t="s">
        <v>97</v>
      </c>
      <c r="C3061" t="s">
        <v>98</v>
      </c>
      <c r="D3061" s="1">
        <v>44409</v>
      </c>
      <c r="E3061" t="s">
        <v>34</v>
      </c>
      <c r="F3061" t="s">
        <v>33</v>
      </c>
      <c r="G3061" t="s">
        <v>34</v>
      </c>
      <c r="H3061">
        <v>16185</v>
      </c>
      <c r="J3061">
        <v>0</v>
      </c>
      <c r="L3061">
        <v>16185</v>
      </c>
      <c r="N3061">
        <v>6260</v>
      </c>
      <c r="P3061">
        <v>491</v>
      </c>
      <c r="R3061">
        <v>6751</v>
      </c>
      <c r="T3061">
        <v>778242</v>
      </c>
      <c r="V3061">
        <v>1778186</v>
      </c>
      <c r="X3061">
        <v>1625665</v>
      </c>
      <c r="Z3061">
        <v>152521</v>
      </c>
    </row>
    <row r="3062" spans="2:26" hidden="1" x14ac:dyDescent="0.35">
      <c r="B3062" t="s">
        <v>97</v>
      </c>
      <c r="C3062" t="s">
        <v>98</v>
      </c>
      <c r="D3062" s="1">
        <v>44440</v>
      </c>
      <c r="E3062" t="s">
        <v>34</v>
      </c>
      <c r="F3062" t="s">
        <v>35</v>
      </c>
      <c r="G3062" t="s">
        <v>32</v>
      </c>
      <c r="H3062">
        <v>13730</v>
      </c>
      <c r="J3062">
        <v>0</v>
      </c>
      <c r="L3062">
        <v>13730</v>
      </c>
      <c r="N3062">
        <v>5153</v>
      </c>
      <c r="P3062">
        <v>419</v>
      </c>
      <c r="R3062">
        <v>5572</v>
      </c>
      <c r="T3062">
        <v>778934</v>
      </c>
      <c r="V3062">
        <v>1782861</v>
      </c>
      <c r="X3062">
        <v>1628680</v>
      </c>
      <c r="Z3062">
        <v>154181</v>
      </c>
    </row>
    <row r="3063" spans="2:26" hidden="1" x14ac:dyDescent="0.35">
      <c r="B3063" t="s">
        <v>97</v>
      </c>
      <c r="C3063" t="s">
        <v>98</v>
      </c>
      <c r="D3063" s="1">
        <v>44440</v>
      </c>
      <c r="E3063" t="s">
        <v>34</v>
      </c>
      <c r="F3063" t="s">
        <v>33</v>
      </c>
      <c r="G3063" t="s">
        <v>34</v>
      </c>
      <c r="H3063">
        <v>13730</v>
      </c>
      <c r="J3063">
        <v>0</v>
      </c>
      <c r="L3063">
        <v>13730</v>
      </c>
      <c r="N3063">
        <v>5153</v>
      </c>
      <c r="P3063">
        <v>419</v>
      </c>
      <c r="R3063">
        <v>5572</v>
      </c>
      <c r="T3063">
        <v>778934</v>
      </c>
      <c r="V3063">
        <v>1782861</v>
      </c>
      <c r="X3063">
        <v>1628680</v>
      </c>
      <c r="Z3063">
        <v>154181</v>
      </c>
    </row>
    <row r="3064" spans="2:26" hidden="1" x14ac:dyDescent="0.35">
      <c r="B3064" t="s">
        <v>97</v>
      </c>
      <c r="C3064" t="s">
        <v>98</v>
      </c>
      <c r="D3064" s="1">
        <v>44470</v>
      </c>
      <c r="E3064" t="s">
        <v>34</v>
      </c>
      <c r="F3064" t="s">
        <v>35</v>
      </c>
      <c r="G3064" t="s">
        <v>32</v>
      </c>
      <c r="H3064">
        <v>15246</v>
      </c>
      <c r="J3064">
        <v>0</v>
      </c>
      <c r="L3064">
        <v>15246</v>
      </c>
      <c r="N3064">
        <v>6165</v>
      </c>
      <c r="P3064">
        <v>519</v>
      </c>
      <c r="R3064">
        <v>6684</v>
      </c>
      <c r="T3064">
        <v>780872</v>
      </c>
      <c r="V3064">
        <v>1791058</v>
      </c>
      <c r="X3064">
        <v>1634183</v>
      </c>
      <c r="Z3064">
        <v>156875</v>
      </c>
    </row>
    <row r="3065" spans="2:26" hidden="1" x14ac:dyDescent="0.35">
      <c r="B3065" t="s">
        <v>97</v>
      </c>
      <c r="C3065" t="s">
        <v>98</v>
      </c>
      <c r="D3065" s="1">
        <v>44470</v>
      </c>
      <c r="E3065" t="s">
        <v>34</v>
      </c>
      <c r="F3065" t="s">
        <v>33</v>
      </c>
      <c r="G3065" t="s">
        <v>34</v>
      </c>
      <c r="H3065">
        <v>15246</v>
      </c>
      <c r="J3065">
        <v>0</v>
      </c>
      <c r="L3065">
        <v>15246</v>
      </c>
      <c r="N3065">
        <v>6165</v>
      </c>
      <c r="P3065">
        <v>519</v>
      </c>
      <c r="R3065">
        <v>6684</v>
      </c>
      <c r="T3065">
        <v>780872</v>
      </c>
      <c r="V3065">
        <v>1791058</v>
      </c>
      <c r="X3065">
        <v>1634183</v>
      </c>
      <c r="Z3065">
        <v>156875</v>
      </c>
    </row>
    <row r="3066" spans="2:26" hidden="1" x14ac:dyDescent="0.35">
      <c r="B3066" t="s">
        <v>97</v>
      </c>
      <c r="C3066" t="s">
        <v>98</v>
      </c>
      <c r="D3066" s="1">
        <v>44501</v>
      </c>
      <c r="E3066" t="s">
        <v>34</v>
      </c>
      <c r="F3066" t="s">
        <v>35</v>
      </c>
      <c r="G3066" t="s">
        <v>32</v>
      </c>
      <c r="H3066">
        <v>14226</v>
      </c>
      <c r="J3066">
        <v>0</v>
      </c>
      <c r="L3066">
        <v>14226</v>
      </c>
      <c r="N3066">
        <v>6134</v>
      </c>
      <c r="P3066">
        <v>573</v>
      </c>
      <c r="R3066">
        <v>6707</v>
      </c>
      <c r="T3066">
        <v>781444</v>
      </c>
      <c r="V3066">
        <v>1799275</v>
      </c>
      <c r="X3066">
        <v>1641788</v>
      </c>
      <c r="Z3066">
        <v>157487</v>
      </c>
    </row>
    <row r="3067" spans="2:26" hidden="1" x14ac:dyDescent="0.35">
      <c r="B3067" t="s">
        <v>97</v>
      </c>
      <c r="C3067" t="s">
        <v>98</v>
      </c>
      <c r="D3067" s="1">
        <v>44501</v>
      </c>
      <c r="E3067" t="s">
        <v>34</v>
      </c>
      <c r="F3067" t="s">
        <v>33</v>
      </c>
      <c r="G3067" t="s">
        <v>34</v>
      </c>
      <c r="H3067">
        <v>14226</v>
      </c>
      <c r="J3067">
        <v>0</v>
      </c>
      <c r="L3067">
        <v>14226</v>
      </c>
      <c r="N3067">
        <v>8879</v>
      </c>
      <c r="P3067">
        <v>663</v>
      </c>
      <c r="R3067">
        <v>9542</v>
      </c>
      <c r="T3067">
        <v>781444</v>
      </c>
      <c r="V3067">
        <v>1799275</v>
      </c>
      <c r="X3067">
        <v>1641788</v>
      </c>
      <c r="Z3067">
        <v>157487</v>
      </c>
    </row>
    <row r="3068" spans="2:26" hidden="1" x14ac:dyDescent="0.35">
      <c r="B3068" t="s">
        <v>97</v>
      </c>
      <c r="C3068" t="s">
        <v>98</v>
      </c>
      <c r="D3068" s="1">
        <v>44531</v>
      </c>
      <c r="E3068" t="s">
        <v>34</v>
      </c>
      <c r="F3068" t="s">
        <v>35</v>
      </c>
      <c r="G3068" t="s">
        <v>32</v>
      </c>
      <c r="H3068">
        <v>13268</v>
      </c>
      <c r="J3068">
        <v>0</v>
      </c>
      <c r="L3068">
        <v>13268</v>
      </c>
      <c r="N3068">
        <v>6513</v>
      </c>
      <c r="P3068">
        <v>765</v>
      </c>
      <c r="R3068">
        <v>7278</v>
      </c>
      <c r="T3068">
        <v>782175</v>
      </c>
      <c r="V3068">
        <v>1807746</v>
      </c>
      <c r="X3068">
        <v>1649138</v>
      </c>
      <c r="Z3068">
        <v>158608</v>
      </c>
    </row>
    <row r="3069" spans="2:26" hidden="1" x14ac:dyDescent="0.35">
      <c r="B3069" t="s">
        <v>97</v>
      </c>
      <c r="C3069" t="s">
        <v>98</v>
      </c>
      <c r="D3069" s="1">
        <v>44531</v>
      </c>
      <c r="E3069" t="s">
        <v>34</v>
      </c>
      <c r="F3069" t="s">
        <v>33</v>
      </c>
      <c r="G3069" t="s">
        <v>34</v>
      </c>
      <c r="H3069">
        <v>13268</v>
      </c>
      <c r="J3069">
        <v>0</v>
      </c>
      <c r="L3069">
        <v>13268</v>
      </c>
      <c r="N3069">
        <v>6513</v>
      </c>
      <c r="P3069">
        <v>765</v>
      </c>
      <c r="R3069">
        <v>7278</v>
      </c>
      <c r="T3069">
        <v>782175</v>
      </c>
      <c r="V3069">
        <v>1807746</v>
      </c>
      <c r="X3069">
        <v>1649138</v>
      </c>
      <c r="Z3069">
        <v>158608</v>
      </c>
    </row>
    <row r="3070" spans="2:26" hidden="1" x14ac:dyDescent="0.35">
      <c r="B3070" t="s">
        <v>97</v>
      </c>
      <c r="C3070" t="s">
        <v>98</v>
      </c>
      <c r="D3070" s="1">
        <v>44562</v>
      </c>
      <c r="E3070" t="s">
        <v>34</v>
      </c>
      <c r="F3070" t="s">
        <v>35</v>
      </c>
      <c r="G3070" t="s">
        <v>32</v>
      </c>
      <c r="H3070">
        <v>15595</v>
      </c>
      <c r="J3070">
        <v>0</v>
      </c>
      <c r="L3070">
        <v>15595</v>
      </c>
      <c r="N3070">
        <v>6801</v>
      </c>
      <c r="P3070">
        <v>663</v>
      </c>
      <c r="R3070">
        <v>7464</v>
      </c>
      <c r="T3070">
        <v>783832</v>
      </c>
      <c r="V3070">
        <v>1816203</v>
      </c>
      <c r="X3070">
        <v>1655402</v>
      </c>
      <c r="Z3070">
        <v>160801</v>
      </c>
    </row>
    <row r="3071" spans="2:26" hidden="1" x14ac:dyDescent="0.35">
      <c r="B3071" t="s">
        <v>97</v>
      </c>
      <c r="C3071" t="s">
        <v>98</v>
      </c>
      <c r="D3071" s="1">
        <v>44562</v>
      </c>
      <c r="E3071" t="s">
        <v>34</v>
      </c>
      <c r="F3071" t="s">
        <v>33</v>
      </c>
      <c r="G3071" t="s">
        <v>34</v>
      </c>
      <c r="H3071">
        <v>15595</v>
      </c>
      <c r="J3071">
        <v>0</v>
      </c>
      <c r="L3071">
        <v>15595</v>
      </c>
      <c r="N3071">
        <v>6801</v>
      </c>
      <c r="P3071">
        <v>663</v>
      </c>
      <c r="R3071">
        <v>7464</v>
      </c>
      <c r="T3071">
        <v>783832</v>
      </c>
      <c r="V3071">
        <v>1816203</v>
      </c>
      <c r="X3071">
        <v>1655402</v>
      </c>
      <c r="Z3071">
        <v>160801</v>
      </c>
    </row>
    <row r="3072" spans="2:26" hidden="1" x14ac:dyDescent="0.35">
      <c r="B3072" t="s">
        <v>97</v>
      </c>
      <c r="C3072" t="s">
        <v>98</v>
      </c>
      <c r="D3072" s="1">
        <v>44593</v>
      </c>
      <c r="E3072" t="s">
        <v>34</v>
      </c>
      <c r="F3072" t="s">
        <v>35</v>
      </c>
      <c r="G3072" t="s">
        <v>32</v>
      </c>
      <c r="H3072">
        <v>13051</v>
      </c>
      <c r="J3072">
        <v>0</v>
      </c>
      <c r="L3072">
        <v>13051</v>
      </c>
      <c r="N3072">
        <v>5689</v>
      </c>
      <c r="P3072">
        <v>568</v>
      </c>
      <c r="R3072">
        <v>6257</v>
      </c>
      <c r="T3072">
        <v>784407</v>
      </c>
      <c r="V3072">
        <v>1820198</v>
      </c>
      <c r="X3072">
        <v>1657184</v>
      </c>
      <c r="Z3072">
        <v>163014</v>
      </c>
    </row>
    <row r="3073" spans="2:26" hidden="1" x14ac:dyDescent="0.35">
      <c r="B3073" t="s">
        <v>97</v>
      </c>
      <c r="C3073" t="s">
        <v>98</v>
      </c>
      <c r="D3073" s="1">
        <v>44593</v>
      </c>
      <c r="E3073" t="s">
        <v>34</v>
      </c>
      <c r="F3073" t="s">
        <v>33</v>
      </c>
      <c r="G3073" t="s">
        <v>34</v>
      </c>
      <c r="H3073">
        <v>13051</v>
      </c>
      <c r="J3073">
        <v>0</v>
      </c>
      <c r="L3073">
        <v>13051</v>
      </c>
      <c r="N3073">
        <v>5689</v>
      </c>
      <c r="P3073">
        <v>568</v>
      </c>
      <c r="R3073">
        <v>6257</v>
      </c>
      <c r="T3073">
        <v>784407</v>
      </c>
      <c r="V3073">
        <v>1820198</v>
      </c>
      <c r="X3073">
        <v>1657184</v>
      </c>
      <c r="Z3073">
        <v>163014</v>
      </c>
    </row>
    <row r="3074" spans="2:26" hidden="1" x14ac:dyDescent="0.35">
      <c r="B3074" t="s">
        <v>97</v>
      </c>
      <c r="C3074" t="s">
        <v>98</v>
      </c>
      <c r="D3074" s="1">
        <v>44621</v>
      </c>
      <c r="E3074" t="s">
        <v>34</v>
      </c>
      <c r="F3074" t="s">
        <v>35</v>
      </c>
      <c r="G3074" t="s">
        <v>32</v>
      </c>
      <c r="H3074">
        <v>14553</v>
      </c>
      <c r="J3074">
        <v>0</v>
      </c>
      <c r="L3074">
        <v>14553</v>
      </c>
      <c r="N3074">
        <v>5900</v>
      </c>
      <c r="P3074">
        <v>533</v>
      </c>
      <c r="R3074">
        <v>6433</v>
      </c>
      <c r="T3074">
        <v>785911</v>
      </c>
      <c r="V3074">
        <v>1826674</v>
      </c>
      <c r="X3074">
        <v>1660576</v>
      </c>
      <c r="Z3074">
        <v>166098</v>
      </c>
    </row>
    <row r="3075" spans="2:26" hidden="1" x14ac:dyDescent="0.35">
      <c r="B3075" t="s">
        <v>97</v>
      </c>
      <c r="C3075" t="s">
        <v>98</v>
      </c>
      <c r="D3075" s="1">
        <v>44621</v>
      </c>
      <c r="E3075" t="s">
        <v>34</v>
      </c>
      <c r="F3075" t="s">
        <v>33</v>
      </c>
      <c r="G3075" t="s">
        <v>34</v>
      </c>
      <c r="H3075">
        <v>14553</v>
      </c>
      <c r="J3075">
        <v>0</v>
      </c>
      <c r="L3075">
        <v>14553</v>
      </c>
      <c r="N3075">
        <v>5900</v>
      </c>
      <c r="P3075">
        <v>533</v>
      </c>
      <c r="R3075">
        <v>6433</v>
      </c>
      <c r="T3075">
        <v>785911</v>
      </c>
      <c r="V3075">
        <v>1826674</v>
      </c>
      <c r="X3075">
        <v>1660576</v>
      </c>
      <c r="Z3075">
        <v>166098</v>
      </c>
    </row>
    <row r="3076" spans="2:26" hidden="1" x14ac:dyDescent="0.35">
      <c r="B3076" t="s">
        <v>97</v>
      </c>
      <c r="C3076" t="s">
        <v>98</v>
      </c>
      <c r="D3076" s="1">
        <v>44652</v>
      </c>
      <c r="E3076" t="s">
        <v>34</v>
      </c>
      <c r="F3076" t="s">
        <v>35</v>
      </c>
      <c r="G3076" t="s">
        <v>32</v>
      </c>
      <c r="H3076">
        <v>12818</v>
      </c>
      <c r="J3076">
        <v>0</v>
      </c>
      <c r="L3076">
        <v>12818</v>
      </c>
      <c r="N3076">
        <v>5209</v>
      </c>
      <c r="P3076">
        <v>489</v>
      </c>
      <c r="R3076">
        <v>5698</v>
      </c>
      <c r="T3076">
        <v>787032</v>
      </c>
      <c r="V3076">
        <v>1833628</v>
      </c>
      <c r="X3076">
        <v>1664356</v>
      </c>
      <c r="Z3076">
        <v>169272</v>
      </c>
    </row>
    <row r="3077" spans="2:26" hidden="1" x14ac:dyDescent="0.35">
      <c r="B3077" t="s">
        <v>97</v>
      </c>
      <c r="C3077" t="s">
        <v>98</v>
      </c>
      <c r="D3077" s="1">
        <v>44652</v>
      </c>
      <c r="E3077" t="s">
        <v>34</v>
      </c>
      <c r="F3077" t="s">
        <v>33</v>
      </c>
      <c r="G3077" t="s">
        <v>34</v>
      </c>
      <c r="H3077">
        <v>12818</v>
      </c>
      <c r="J3077">
        <v>0</v>
      </c>
      <c r="L3077">
        <v>12818</v>
      </c>
      <c r="N3077">
        <v>5209</v>
      </c>
      <c r="P3077">
        <v>489</v>
      </c>
      <c r="R3077">
        <v>5698</v>
      </c>
      <c r="T3077">
        <v>787032</v>
      </c>
      <c r="V3077">
        <v>1833628</v>
      </c>
      <c r="X3077">
        <v>1664356</v>
      </c>
      <c r="Z3077">
        <v>169272</v>
      </c>
    </row>
    <row r="3078" spans="2:26" hidden="1" x14ac:dyDescent="0.35">
      <c r="B3078" t="s">
        <v>97</v>
      </c>
      <c r="C3078" t="s">
        <v>98</v>
      </c>
      <c r="D3078" s="1">
        <v>44682</v>
      </c>
      <c r="E3078" t="s">
        <v>34</v>
      </c>
      <c r="F3078" t="s">
        <v>35</v>
      </c>
      <c r="G3078" t="s">
        <v>32</v>
      </c>
      <c r="H3078">
        <v>13629</v>
      </c>
      <c r="J3078">
        <v>0</v>
      </c>
      <c r="L3078">
        <v>13629</v>
      </c>
      <c r="N3078">
        <v>5516</v>
      </c>
      <c r="P3078">
        <v>558</v>
      </c>
      <c r="R3078">
        <v>6074</v>
      </c>
      <c r="T3078">
        <v>788954</v>
      </c>
      <c r="V3078">
        <v>1840825</v>
      </c>
      <c r="X3078">
        <v>1669661</v>
      </c>
      <c r="Z3078">
        <v>171164</v>
      </c>
    </row>
    <row r="3079" spans="2:26" hidden="1" x14ac:dyDescent="0.35">
      <c r="B3079" t="s">
        <v>97</v>
      </c>
      <c r="C3079" t="s">
        <v>98</v>
      </c>
      <c r="D3079" s="1">
        <v>44682</v>
      </c>
      <c r="E3079" t="s">
        <v>34</v>
      </c>
      <c r="F3079" t="s">
        <v>33</v>
      </c>
      <c r="G3079" t="s">
        <v>34</v>
      </c>
      <c r="H3079">
        <v>13629</v>
      </c>
      <c r="J3079">
        <v>0</v>
      </c>
      <c r="L3079">
        <v>13629</v>
      </c>
      <c r="N3079">
        <v>5516</v>
      </c>
      <c r="P3079">
        <v>558</v>
      </c>
      <c r="R3079">
        <v>6074</v>
      </c>
      <c r="T3079">
        <v>790345</v>
      </c>
      <c r="V3079">
        <v>1844912</v>
      </c>
      <c r="X3079">
        <v>1673518</v>
      </c>
      <c r="Z3079">
        <v>171394</v>
      </c>
    </row>
    <row r="3080" spans="2:26" hidden="1" x14ac:dyDescent="0.35">
      <c r="B3080" t="s">
        <v>97</v>
      </c>
      <c r="C3080" t="s">
        <v>98</v>
      </c>
      <c r="D3080" s="1">
        <v>44713</v>
      </c>
      <c r="E3080" t="s">
        <v>34</v>
      </c>
      <c r="F3080" t="s">
        <v>35</v>
      </c>
      <c r="G3080" t="s">
        <v>32</v>
      </c>
      <c r="H3080">
        <v>13727</v>
      </c>
      <c r="J3080">
        <v>0</v>
      </c>
      <c r="L3080">
        <v>13727</v>
      </c>
      <c r="N3080">
        <v>5237</v>
      </c>
      <c r="P3080">
        <v>458</v>
      </c>
      <c r="R3080">
        <v>5695</v>
      </c>
      <c r="T3080">
        <v>789936</v>
      </c>
      <c r="V3080">
        <v>1846753</v>
      </c>
      <c r="X3080">
        <v>1673511</v>
      </c>
      <c r="Z3080">
        <v>173242</v>
      </c>
    </row>
    <row r="3081" spans="2:26" hidden="1" x14ac:dyDescent="0.35">
      <c r="B3081" t="s">
        <v>97</v>
      </c>
      <c r="C3081" t="s">
        <v>98</v>
      </c>
      <c r="D3081" s="1">
        <v>44713</v>
      </c>
      <c r="E3081" t="s">
        <v>34</v>
      </c>
      <c r="F3081" t="s">
        <v>33</v>
      </c>
      <c r="G3081" t="s">
        <v>34</v>
      </c>
      <c r="H3081">
        <v>13727</v>
      </c>
      <c r="J3081">
        <v>0</v>
      </c>
      <c r="L3081">
        <v>13727</v>
      </c>
      <c r="N3081">
        <v>5237</v>
      </c>
      <c r="P3081">
        <v>458</v>
      </c>
      <c r="R3081">
        <v>5695</v>
      </c>
      <c r="T3081">
        <v>791361</v>
      </c>
      <c r="V3081">
        <v>1850247</v>
      </c>
      <c r="X3081">
        <v>1676715</v>
      </c>
      <c r="Z3081">
        <v>173532</v>
      </c>
    </row>
    <row r="3082" spans="2:26" hidden="1" x14ac:dyDescent="0.35">
      <c r="B3082" t="s">
        <v>97</v>
      </c>
      <c r="C3082" t="s">
        <v>98</v>
      </c>
      <c r="D3082" s="1">
        <v>44743</v>
      </c>
      <c r="E3082" t="s">
        <v>34</v>
      </c>
      <c r="F3082" t="s">
        <v>35</v>
      </c>
      <c r="G3082" t="s">
        <v>32</v>
      </c>
      <c r="H3082">
        <v>13368</v>
      </c>
      <c r="J3082">
        <v>0</v>
      </c>
      <c r="L3082">
        <v>13368</v>
      </c>
      <c r="N3082">
        <v>5518</v>
      </c>
      <c r="P3082">
        <v>483</v>
      </c>
      <c r="R3082">
        <v>6001</v>
      </c>
      <c r="T3082">
        <v>792068</v>
      </c>
      <c r="V3082">
        <v>1854482</v>
      </c>
      <c r="X3082">
        <v>1679165</v>
      </c>
      <c r="Z3082">
        <v>175317</v>
      </c>
    </row>
    <row r="3083" spans="2:26" hidden="1" x14ac:dyDescent="0.35">
      <c r="B3083" t="s">
        <v>97</v>
      </c>
      <c r="C3083" t="s">
        <v>98</v>
      </c>
      <c r="D3083" s="1">
        <v>44743</v>
      </c>
      <c r="E3083" t="s">
        <v>34</v>
      </c>
      <c r="F3083" t="s">
        <v>33</v>
      </c>
      <c r="G3083" t="s">
        <v>34</v>
      </c>
      <c r="H3083">
        <v>13368</v>
      </c>
      <c r="J3083">
        <v>0</v>
      </c>
      <c r="L3083">
        <v>13368</v>
      </c>
      <c r="N3083">
        <v>5518</v>
      </c>
      <c r="P3083">
        <v>483</v>
      </c>
      <c r="R3083">
        <v>6001</v>
      </c>
      <c r="T3083">
        <v>793417</v>
      </c>
      <c r="V3083">
        <v>1858130</v>
      </c>
      <c r="X3083">
        <v>1682574</v>
      </c>
      <c r="Z3083">
        <v>175556</v>
      </c>
    </row>
    <row r="3084" spans="2:26" hidden="1" x14ac:dyDescent="0.35">
      <c r="B3084" t="s">
        <v>97</v>
      </c>
      <c r="C3084" t="s">
        <v>98</v>
      </c>
      <c r="D3084" s="1">
        <v>44774</v>
      </c>
      <c r="E3084" t="s">
        <v>34</v>
      </c>
      <c r="F3084" t="s">
        <v>35</v>
      </c>
      <c r="G3084" t="s">
        <v>32</v>
      </c>
      <c r="H3084">
        <v>15194</v>
      </c>
      <c r="J3084">
        <v>0</v>
      </c>
      <c r="L3084">
        <v>15194</v>
      </c>
      <c r="N3084">
        <v>6327</v>
      </c>
      <c r="P3084">
        <v>595</v>
      </c>
      <c r="R3084">
        <v>6922</v>
      </c>
      <c r="T3084">
        <v>793941</v>
      </c>
      <c r="V3084">
        <v>1862138</v>
      </c>
      <c r="X3084">
        <v>1685064</v>
      </c>
      <c r="Z3084">
        <v>177074</v>
      </c>
    </row>
    <row r="3085" spans="2:26" hidden="1" x14ac:dyDescent="0.35">
      <c r="B3085" t="s">
        <v>97</v>
      </c>
      <c r="C3085" t="s">
        <v>98</v>
      </c>
      <c r="D3085" s="1">
        <v>44774</v>
      </c>
      <c r="E3085" t="s">
        <v>34</v>
      </c>
      <c r="F3085" t="s">
        <v>33</v>
      </c>
      <c r="G3085" t="s">
        <v>34</v>
      </c>
      <c r="H3085">
        <v>15194</v>
      </c>
      <c r="J3085">
        <v>0</v>
      </c>
      <c r="L3085">
        <v>15194</v>
      </c>
      <c r="N3085">
        <v>6327</v>
      </c>
      <c r="P3085">
        <v>595</v>
      </c>
      <c r="R3085">
        <v>6922</v>
      </c>
      <c r="T3085">
        <v>796152</v>
      </c>
      <c r="V3085">
        <v>1866372</v>
      </c>
      <c r="X3085">
        <v>1688969</v>
      </c>
      <c r="Z3085">
        <v>177403</v>
      </c>
    </row>
    <row r="3086" spans="2:26" hidden="1" x14ac:dyDescent="0.35">
      <c r="B3086" t="s">
        <v>97</v>
      </c>
      <c r="C3086" t="s">
        <v>98</v>
      </c>
      <c r="D3086" s="1">
        <v>44805</v>
      </c>
      <c r="E3086" t="s">
        <v>34</v>
      </c>
      <c r="F3086" t="s">
        <v>35</v>
      </c>
      <c r="G3086" t="s">
        <v>32</v>
      </c>
      <c r="H3086">
        <v>13448</v>
      </c>
      <c r="J3086">
        <v>0</v>
      </c>
      <c r="L3086">
        <v>13448</v>
      </c>
      <c r="N3086">
        <v>5254</v>
      </c>
      <c r="P3086">
        <v>480</v>
      </c>
      <c r="R3086">
        <v>5734</v>
      </c>
      <c r="T3086">
        <v>795975</v>
      </c>
      <c r="V3086">
        <v>1868642</v>
      </c>
      <c r="X3086">
        <v>1689620</v>
      </c>
      <c r="Z3086">
        <v>179022</v>
      </c>
    </row>
    <row r="3087" spans="2:26" hidden="1" x14ac:dyDescent="0.35">
      <c r="B3087" t="s">
        <v>97</v>
      </c>
      <c r="C3087" t="s">
        <v>98</v>
      </c>
      <c r="D3087" s="1">
        <v>44805</v>
      </c>
      <c r="E3087" t="s">
        <v>34</v>
      </c>
      <c r="F3087" t="s">
        <v>33</v>
      </c>
      <c r="G3087" t="s">
        <v>34</v>
      </c>
      <c r="H3087">
        <v>13448</v>
      </c>
      <c r="J3087">
        <v>0</v>
      </c>
      <c r="L3087">
        <v>13448</v>
      </c>
      <c r="N3087">
        <v>5254</v>
      </c>
      <c r="P3087">
        <v>480</v>
      </c>
      <c r="R3087">
        <v>5734</v>
      </c>
      <c r="T3087">
        <v>797501</v>
      </c>
      <c r="V3087">
        <v>1872410</v>
      </c>
      <c r="X3087">
        <v>1693151</v>
      </c>
      <c r="Z3087">
        <v>179259</v>
      </c>
    </row>
    <row r="3088" spans="2:26" hidden="1" x14ac:dyDescent="0.35">
      <c r="B3088" t="s">
        <v>97</v>
      </c>
      <c r="C3088" t="s">
        <v>98</v>
      </c>
      <c r="D3088" s="1">
        <v>44835</v>
      </c>
      <c r="E3088" t="s">
        <v>34</v>
      </c>
      <c r="F3088" t="s">
        <v>35</v>
      </c>
      <c r="G3088" t="s">
        <v>32</v>
      </c>
      <c r="H3088">
        <v>13563</v>
      </c>
      <c r="J3088">
        <v>0</v>
      </c>
      <c r="L3088">
        <v>13563</v>
      </c>
      <c r="N3088">
        <v>5312</v>
      </c>
      <c r="P3088">
        <v>475</v>
      </c>
      <c r="R3088">
        <v>5787</v>
      </c>
      <c r="T3088">
        <v>796917</v>
      </c>
      <c r="V3088">
        <v>1874794</v>
      </c>
      <c r="X3088">
        <v>1694052</v>
      </c>
      <c r="Z3088">
        <v>180742</v>
      </c>
    </row>
    <row r="3089" spans="2:26" hidden="1" x14ac:dyDescent="0.35">
      <c r="B3089" t="s">
        <v>97</v>
      </c>
      <c r="C3089" t="s">
        <v>98</v>
      </c>
      <c r="D3089" s="1">
        <v>44835</v>
      </c>
      <c r="E3089" t="s">
        <v>34</v>
      </c>
      <c r="F3089" t="s">
        <v>33</v>
      </c>
      <c r="G3089" t="s">
        <v>34</v>
      </c>
      <c r="H3089">
        <v>13563</v>
      </c>
      <c r="J3089">
        <v>0</v>
      </c>
      <c r="L3089">
        <v>13563</v>
      </c>
      <c r="N3089">
        <v>5312</v>
      </c>
      <c r="P3089">
        <v>475</v>
      </c>
      <c r="R3089">
        <v>5787</v>
      </c>
      <c r="T3089">
        <v>798408</v>
      </c>
      <c r="V3089">
        <v>1878473</v>
      </c>
      <c r="X3089">
        <v>1697529</v>
      </c>
      <c r="Z3089">
        <v>180944</v>
      </c>
    </row>
    <row r="3090" spans="2:26" hidden="1" x14ac:dyDescent="0.35">
      <c r="B3090" t="s">
        <v>97</v>
      </c>
      <c r="C3090" t="s">
        <v>98</v>
      </c>
      <c r="D3090" s="1">
        <v>44866</v>
      </c>
      <c r="E3090" t="s">
        <v>34</v>
      </c>
      <c r="F3090" t="s">
        <v>35</v>
      </c>
      <c r="G3090" t="s">
        <v>32</v>
      </c>
      <c r="H3090">
        <v>14519</v>
      </c>
      <c r="J3090">
        <v>0</v>
      </c>
      <c r="L3090">
        <v>14519</v>
      </c>
      <c r="N3090">
        <v>5488</v>
      </c>
      <c r="P3090">
        <v>490</v>
      </c>
      <c r="R3090">
        <v>5978</v>
      </c>
      <c r="T3090">
        <v>798796</v>
      </c>
      <c r="V3090">
        <v>1883543</v>
      </c>
      <c r="X3090">
        <v>1701803</v>
      </c>
      <c r="Z3090">
        <v>181740</v>
      </c>
    </row>
    <row r="3091" spans="2:26" hidden="1" x14ac:dyDescent="0.35">
      <c r="B3091" t="s">
        <v>97</v>
      </c>
      <c r="C3091" t="s">
        <v>98</v>
      </c>
      <c r="D3091" s="1">
        <v>44866</v>
      </c>
      <c r="E3091" t="s">
        <v>34</v>
      </c>
      <c r="F3091" t="s">
        <v>33</v>
      </c>
      <c r="G3091" t="s">
        <v>34</v>
      </c>
      <c r="H3091">
        <v>14519</v>
      </c>
      <c r="J3091">
        <v>0</v>
      </c>
      <c r="L3091">
        <v>14519</v>
      </c>
      <c r="N3091">
        <v>5488</v>
      </c>
      <c r="P3091">
        <v>490</v>
      </c>
      <c r="R3091">
        <v>5978</v>
      </c>
      <c r="T3091">
        <v>800454</v>
      </c>
      <c r="V3091">
        <v>1887502</v>
      </c>
      <c r="X3091">
        <v>1705488</v>
      </c>
      <c r="Z3091">
        <v>182014</v>
      </c>
    </row>
    <row r="3092" spans="2:26" hidden="1" x14ac:dyDescent="0.35">
      <c r="B3092" t="s">
        <v>97</v>
      </c>
      <c r="C3092" t="s">
        <v>98</v>
      </c>
      <c r="D3092" s="1">
        <v>44896</v>
      </c>
      <c r="E3092" t="s">
        <v>34</v>
      </c>
      <c r="F3092" t="s">
        <v>35</v>
      </c>
      <c r="G3092" t="s">
        <v>32</v>
      </c>
      <c r="H3092">
        <v>12846</v>
      </c>
      <c r="J3092">
        <v>0</v>
      </c>
      <c r="L3092">
        <v>12846</v>
      </c>
      <c r="N3092">
        <v>5299</v>
      </c>
      <c r="P3092">
        <v>485</v>
      </c>
      <c r="R3092">
        <v>5784</v>
      </c>
      <c r="T3092">
        <v>800688</v>
      </c>
      <c r="V3092">
        <v>1892195</v>
      </c>
      <c r="X3092">
        <v>1709211</v>
      </c>
      <c r="Z3092">
        <v>182984</v>
      </c>
    </row>
    <row r="3093" spans="2:26" hidden="1" x14ac:dyDescent="0.35">
      <c r="B3093" t="s">
        <v>97</v>
      </c>
      <c r="C3093" t="s">
        <v>98</v>
      </c>
      <c r="D3093" s="1">
        <v>44896</v>
      </c>
      <c r="E3093" t="s">
        <v>34</v>
      </c>
      <c r="F3093" t="s">
        <v>33</v>
      </c>
      <c r="G3093" t="s">
        <v>34</v>
      </c>
      <c r="H3093">
        <v>12846</v>
      </c>
      <c r="J3093">
        <v>0</v>
      </c>
      <c r="L3093">
        <v>12846</v>
      </c>
      <c r="N3093">
        <v>5299</v>
      </c>
      <c r="P3093">
        <v>485</v>
      </c>
      <c r="R3093">
        <v>5784</v>
      </c>
      <c r="T3093">
        <v>802436</v>
      </c>
      <c r="V3093">
        <v>1896206</v>
      </c>
      <c r="X3093">
        <v>1712925</v>
      </c>
      <c r="Z3093">
        <v>183281</v>
      </c>
    </row>
    <row r="3094" spans="2:26" hidden="1" x14ac:dyDescent="0.35">
      <c r="B3094" t="s">
        <v>97</v>
      </c>
      <c r="C3094" t="s">
        <v>98</v>
      </c>
      <c r="D3094" s="1">
        <v>44927</v>
      </c>
      <c r="E3094" t="s">
        <v>34</v>
      </c>
      <c r="F3094" t="s">
        <v>35</v>
      </c>
      <c r="G3094" t="s">
        <v>32</v>
      </c>
      <c r="H3094">
        <v>16310</v>
      </c>
      <c r="J3094">
        <v>0</v>
      </c>
      <c r="L3094">
        <v>16310</v>
      </c>
      <c r="N3094">
        <v>6139</v>
      </c>
      <c r="P3094">
        <v>583</v>
      </c>
      <c r="R3094">
        <v>6722</v>
      </c>
      <c r="T3094">
        <v>802762</v>
      </c>
      <c r="V3094">
        <v>1902036</v>
      </c>
      <c r="X3094">
        <v>1716951</v>
      </c>
      <c r="Z3094">
        <v>185085</v>
      </c>
    </row>
    <row r="3095" spans="2:26" hidden="1" x14ac:dyDescent="0.35">
      <c r="B3095" t="s">
        <v>97</v>
      </c>
      <c r="C3095" t="s">
        <v>98</v>
      </c>
      <c r="D3095" s="1">
        <v>44927</v>
      </c>
      <c r="E3095" t="s">
        <v>34</v>
      </c>
      <c r="F3095" t="s">
        <v>33</v>
      </c>
      <c r="G3095" t="s">
        <v>34</v>
      </c>
      <c r="H3095">
        <v>16310</v>
      </c>
      <c r="J3095">
        <v>0</v>
      </c>
      <c r="L3095">
        <v>16310</v>
      </c>
      <c r="N3095">
        <v>6139</v>
      </c>
      <c r="P3095">
        <v>583</v>
      </c>
      <c r="R3095">
        <v>6722</v>
      </c>
      <c r="T3095">
        <v>804635</v>
      </c>
      <c r="V3095">
        <v>1906517</v>
      </c>
      <c r="X3095">
        <v>1721098</v>
      </c>
      <c r="Z3095">
        <v>185419</v>
      </c>
    </row>
    <row r="3096" spans="2:26" hidden="1" x14ac:dyDescent="0.35">
      <c r="B3096" t="s">
        <v>97</v>
      </c>
      <c r="C3096" t="s">
        <v>98</v>
      </c>
      <c r="D3096" s="1">
        <v>44958</v>
      </c>
      <c r="E3096" t="s">
        <v>34</v>
      </c>
      <c r="F3096" t="s">
        <v>35</v>
      </c>
      <c r="G3096" t="s">
        <v>32</v>
      </c>
      <c r="H3096">
        <v>13114</v>
      </c>
      <c r="J3096">
        <v>0</v>
      </c>
      <c r="L3096">
        <v>13114</v>
      </c>
      <c r="N3096">
        <v>5064</v>
      </c>
      <c r="P3096">
        <v>480</v>
      </c>
      <c r="R3096">
        <v>5544</v>
      </c>
      <c r="T3096">
        <v>803961</v>
      </c>
      <c r="V3096">
        <v>1907140</v>
      </c>
      <c r="X3096">
        <v>1719859</v>
      </c>
      <c r="Z3096">
        <v>187281</v>
      </c>
    </row>
    <row r="3097" spans="2:26" hidden="1" x14ac:dyDescent="0.35">
      <c r="B3097" t="s">
        <v>97</v>
      </c>
      <c r="C3097" t="s">
        <v>98</v>
      </c>
      <c r="D3097" s="1">
        <v>44958</v>
      </c>
      <c r="E3097" t="s">
        <v>34</v>
      </c>
      <c r="F3097" t="s">
        <v>33</v>
      </c>
      <c r="G3097" t="s">
        <v>34</v>
      </c>
      <c r="H3097">
        <v>13114</v>
      </c>
      <c r="J3097">
        <v>0</v>
      </c>
      <c r="L3097">
        <v>13114</v>
      </c>
      <c r="N3097">
        <v>5064</v>
      </c>
      <c r="P3097">
        <v>480</v>
      </c>
      <c r="R3097">
        <v>5544</v>
      </c>
      <c r="T3097">
        <v>805585</v>
      </c>
      <c r="V3097">
        <v>1910883</v>
      </c>
      <c r="X3097">
        <v>1723344</v>
      </c>
      <c r="Z3097">
        <v>187539</v>
      </c>
    </row>
    <row r="3098" spans="2:26" hidden="1" x14ac:dyDescent="0.35">
      <c r="B3098" t="s">
        <v>97</v>
      </c>
      <c r="C3098" t="s">
        <v>98</v>
      </c>
      <c r="D3098" s="1">
        <v>44986</v>
      </c>
      <c r="E3098" t="s">
        <v>34</v>
      </c>
      <c r="F3098" t="s">
        <v>35</v>
      </c>
      <c r="G3098" t="s">
        <v>32</v>
      </c>
      <c r="H3098">
        <v>14468</v>
      </c>
      <c r="J3098">
        <v>0</v>
      </c>
      <c r="L3098">
        <v>14468</v>
      </c>
      <c r="N3098">
        <v>5957</v>
      </c>
      <c r="P3098">
        <v>491</v>
      </c>
      <c r="R3098">
        <v>6448</v>
      </c>
      <c r="T3098">
        <v>805321</v>
      </c>
      <c r="V3098">
        <v>1913767</v>
      </c>
      <c r="X3098">
        <v>1724564</v>
      </c>
      <c r="Z3098">
        <v>189203</v>
      </c>
    </row>
    <row r="3099" spans="2:26" hidden="1" x14ac:dyDescent="0.35">
      <c r="B3099" t="s">
        <v>97</v>
      </c>
      <c r="C3099" t="s">
        <v>98</v>
      </c>
      <c r="D3099" s="1">
        <v>44986</v>
      </c>
      <c r="E3099" t="s">
        <v>34</v>
      </c>
      <c r="F3099" t="s">
        <v>33</v>
      </c>
      <c r="G3099" t="s">
        <v>34</v>
      </c>
      <c r="H3099">
        <v>14468</v>
      </c>
      <c r="J3099">
        <v>0</v>
      </c>
      <c r="L3099">
        <v>14468</v>
      </c>
      <c r="N3099">
        <v>5957</v>
      </c>
      <c r="P3099">
        <v>491</v>
      </c>
      <c r="R3099">
        <v>6448</v>
      </c>
      <c r="T3099">
        <v>806575</v>
      </c>
      <c r="V3099">
        <v>1916873</v>
      </c>
      <c r="X3099">
        <v>1727474</v>
      </c>
      <c r="Z3099">
        <v>189399</v>
      </c>
    </row>
    <row r="3100" spans="2:26" hidden="1" x14ac:dyDescent="0.35">
      <c r="B3100" t="s">
        <v>97</v>
      </c>
      <c r="C3100" t="s">
        <v>98</v>
      </c>
      <c r="D3100" s="1">
        <v>45017</v>
      </c>
      <c r="E3100" t="s">
        <v>34</v>
      </c>
      <c r="F3100" t="s">
        <v>35</v>
      </c>
      <c r="G3100" t="s">
        <v>32</v>
      </c>
      <c r="H3100">
        <v>12913</v>
      </c>
      <c r="J3100">
        <v>0</v>
      </c>
      <c r="L3100">
        <v>12913</v>
      </c>
      <c r="N3100">
        <v>4716</v>
      </c>
      <c r="P3100">
        <v>434</v>
      </c>
      <c r="R3100">
        <v>5150</v>
      </c>
      <c r="T3100">
        <v>805887</v>
      </c>
      <c r="V3100">
        <v>1918467</v>
      </c>
      <c r="X3100">
        <v>1728289</v>
      </c>
      <c r="Z3100">
        <v>190178</v>
      </c>
    </row>
    <row r="3101" spans="2:26" hidden="1" x14ac:dyDescent="0.35">
      <c r="B3101" t="s">
        <v>97</v>
      </c>
      <c r="C3101" t="s">
        <v>98</v>
      </c>
      <c r="D3101" s="1">
        <v>45017</v>
      </c>
      <c r="E3101" t="s">
        <v>34</v>
      </c>
      <c r="F3101" t="s">
        <v>33</v>
      </c>
      <c r="G3101" t="s">
        <v>34</v>
      </c>
      <c r="H3101">
        <v>12913</v>
      </c>
      <c r="J3101">
        <v>0</v>
      </c>
      <c r="L3101">
        <v>12913</v>
      </c>
      <c r="N3101">
        <v>4716</v>
      </c>
      <c r="P3101">
        <v>434</v>
      </c>
      <c r="R3101">
        <v>5150</v>
      </c>
      <c r="T3101">
        <v>807409</v>
      </c>
      <c r="V3101">
        <v>1921949</v>
      </c>
      <c r="X3101">
        <v>1731535</v>
      </c>
      <c r="Z3101">
        <v>190414</v>
      </c>
    </row>
    <row r="3102" spans="2:26" hidden="1" x14ac:dyDescent="0.35">
      <c r="B3102" t="s">
        <v>97</v>
      </c>
      <c r="C3102" t="s">
        <v>98</v>
      </c>
      <c r="D3102" s="1">
        <v>45047</v>
      </c>
      <c r="E3102" t="s">
        <v>34</v>
      </c>
      <c r="F3102" t="s">
        <v>35</v>
      </c>
      <c r="G3102" t="s">
        <v>32</v>
      </c>
      <c r="H3102">
        <v>15012</v>
      </c>
      <c r="J3102">
        <v>0</v>
      </c>
      <c r="L3102">
        <v>15012</v>
      </c>
      <c r="N3102">
        <v>5068</v>
      </c>
      <c r="P3102">
        <v>431</v>
      </c>
      <c r="R3102">
        <v>5499</v>
      </c>
      <c r="T3102">
        <v>807020</v>
      </c>
      <c r="V3102">
        <v>1923476</v>
      </c>
      <c r="X3102">
        <v>1733214</v>
      </c>
      <c r="Z3102">
        <v>190262</v>
      </c>
    </row>
    <row r="3103" spans="2:26" hidden="1" x14ac:dyDescent="0.35">
      <c r="B3103" t="s">
        <v>97</v>
      </c>
      <c r="C3103" t="s">
        <v>98</v>
      </c>
      <c r="D3103" s="1">
        <v>45047</v>
      </c>
      <c r="E3103" t="s">
        <v>34</v>
      </c>
      <c r="F3103" t="s">
        <v>33</v>
      </c>
      <c r="G3103" t="s">
        <v>34</v>
      </c>
      <c r="H3103">
        <v>15012</v>
      </c>
      <c r="J3103">
        <v>0</v>
      </c>
      <c r="L3103">
        <v>15012</v>
      </c>
      <c r="N3103">
        <v>5068</v>
      </c>
      <c r="P3103">
        <v>431</v>
      </c>
      <c r="R3103">
        <v>5499</v>
      </c>
      <c r="T3103">
        <v>808824</v>
      </c>
      <c r="V3103">
        <v>1927554</v>
      </c>
      <c r="X3103">
        <v>1736994</v>
      </c>
      <c r="Z3103">
        <v>190560</v>
      </c>
    </row>
    <row r="3104" spans="2:26" hidden="1" x14ac:dyDescent="0.35">
      <c r="B3104" t="s">
        <v>97</v>
      </c>
      <c r="C3104" t="s">
        <v>98</v>
      </c>
      <c r="D3104" s="1">
        <v>45078</v>
      </c>
      <c r="E3104" t="s">
        <v>34</v>
      </c>
      <c r="F3104" t="s">
        <v>35</v>
      </c>
      <c r="G3104" t="s">
        <v>32</v>
      </c>
      <c r="H3104">
        <v>17973</v>
      </c>
      <c r="J3104">
        <v>0</v>
      </c>
      <c r="L3104">
        <v>17973</v>
      </c>
      <c r="N3104">
        <v>6102</v>
      </c>
      <c r="P3104">
        <v>504</v>
      </c>
      <c r="R3104">
        <v>6606</v>
      </c>
      <c r="T3104">
        <v>805460</v>
      </c>
      <c r="V3104">
        <v>1920645</v>
      </c>
      <c r="X3104">
        <v>1730989</v>
      </c>
      <c r="Z3104">
        <v>189656</v>
      </c>
    </row>
    <row r="3105" spans="2:26" hidden="1" x14ac:dyDescent="0.35">
      <c r="B3105" t="s">
        <v>97</v>
      </c>
      <c r="C3105" t="s">
        <v>98</v>
      </c>
      <c r="D3105" s="1">
        <v>45078</v>
      </c>
      <c r="E3105" t="s">
        <v>34</v>
      </c>
      <c r="F3105" t="s">
        <v>33</v>
      </c>
      <c r="G3105" t="s">
        <v>34</v>
      </c>
      <c r="H3105">
        <v>17973</v>
      </c>
      <c r="J3105">
        <v>0</v>
      </c>
      <c r="L3105">
        <v>17973</v>
      </c>
      <c r="N3105">
        <v>6102</v>
      </c>
      <c r="P3105">
        <v>504</v>
      </c>
      <c r="R3105">
        <v>6606</v>
      </c>
      <c r="T3105">
        <v>807216</v>
      </c>
      <c r="V3105">
        <v>1924717</v>
      </c>
      <c r="X3105">
        <v>1734758</v>
      </c>
      <c r="Z3105">
        <v>189959</v>
      </c>
    </row>
    <row r="3106" spans="2:26" hidden="1" x14ac:dyDescent="0.35">
      <c r="B3106" t="s">
        <v>97</v>
      </c>
      <c r="C3106" t="s">
        <v>98</v>
      </c>
      <c r="D3106" s="1">
        <v>45108</v>
      </c>
      <c r="E3106" t="s">
        <v>34</v>
      </c>
      <c r="F3106" t="s">
        <v>35</v>
      </c>
      <c r="G3106" t="s">
        <v>32</v>
      </c>
      <c r="H3106">
        <v>20643</v>
      </c>
      <c r="J3106">
        <v>0</v>
      </c>
      <c r="L3106">
        <v>20643</v>
      </c>
      <c r="N3106">
        <v>6968</v>
      </c>
      <c r="P3106">
        <v>606</v>
      </c>
      <c r="R3106">
        <v>7574</v>
      </c>
      <c r="T3106">
        <v>792763</v>
      </c>
      <c r="V3106">
        <v>1885983</v>
      </c>
      <c r="X3106">
        <v>1700773</v>
      </c>
      <c r="Z3106">
        <v>185210</v>
      </c>
    </row>
    <row r="3107" spans="2:26" hidden="1" x14ac:dyDescent="0.35">
      <c r="B3107" t="s">
        <v>97</v>
      </c>
      <c r="C3107" t="s">
        <v>98</v>
      </c>
      <c r="D3107" s="1">
        <v>45108</v>
      </c>
      <c r="E3107" t="s">
        <v>34</v>
      </c>
      <c r="F3107" t="s">
        <v>33</v>
      </c>
      <c r="G3107" t="s">
        <v>34</v>
      </c>
      <c r="H3107">
        <v>20643</v>
      </c>
      <c r="J3107">
        <v>0</v>
      </c>
      <c r="L3107">
        <v>20643</v>
      </c>
      <c r="N3107">
        <v>6968</v>
      </c>
      <c r="P3107">
        <v>606</v>
      </c>
      <c r="R3107">
        <v>7574</v>
      </c>
      <c r="T3107">
        <v>796994</v>
      </c>
      <c r="V3107">
        <v>1895058</v>
      </c>
      <c r="X3107">
        <v>1709068</v>
      </c>
      <c r="Z3107">
        <v>185990</v>
      </c>
    </row>
    <row r="3108" spans="2:26" hidden="1" x14ac:dyDescent="0.35">
      <c r="B3108" t="s">
        <v>97</v>
      </c>
      <c r="C3108" t="s">
        <v>98</v>
      </c>
      <c r="D3108" s="1">
        <v>45139</v>
      </c>
      <c r="E3108" t="s">
        <v>34</v>
      </c>
      <c r="F3108" t="s">
        <v>35</v>
      </c>
      <c r="G3108" t="s">
        <v>32</v>
      </c>
      <c r="H3108">
        <v>23110</v>
      </c>
      <c r="J3108">
        <v>0</v>
      </c>
      <c r="L3108">
        <v>23110</v>
      </c>
      <c r="N3108">
        <v>9153</v>
      </c>
      <c r="P3108">
        <v>833</v>
      </c>
      <c r="R3108">
        <v>9986</v>
      </c>
      <c r="T3108">
        <v>782864</v>
      </c>
      <c r="V3108">
        <v>1856336</v>
      </c>
      <c r="X3108">
        <v>1674274</v>
      </c>
      <c r="Z3108">
        <v>182062</v>
      </c>
    </row>
    <row r="3109" spans="2:26" hidden="1" x14ac:dyDescent="0.35">
      <c r="B3109" t="s">
        <v>97</v>
      </c>
      <c r="C3109" t="s">
        <v>98</v>
      </c>
      <c r="D3109" s="1">
        <v>45139</v>
      </c>
      <c r="E3109" t="s">
        <v>34</v>
      </c>
      <c r="F3109" t="s">
        <v>33</v>
      </c>
      <c r="G3109" t="s">
        <v>34</v>
      </c>
      <c r="H3109">
        <v>23110</v>
      </c>
      <c r="J3109">
        <v>0</v>
      </c>
      <c r="L3109">
        <v>23110</v>
      </c>
      <c r="N3109">
        <v>9153</v>
      </c>
      <c r="P3109">
        <v>833</v>
      </c>
      <c r="R3109">
        <v>9986</v>
      </c>
      <c r="T3109">
        <v>787177</v>
      </c>
      <c r="V3109">
        <v>1864659</v>
      </c>
      <c r="X3109">
        <v>1681735</v>
      </c>
      <c r="Z3109">
        <v>182924</v>
      </c>
    </row>
    <row r="3110" spans="2:26" hidden="1" x14ac:dyDescent="0.35">
      <c r="B3110" t="s">
        <v>97</v>
      </c>
      <c r="C3110" t="s">
        <v>98</v>
      </c>
      <c r="D3110" s="1">
        <v>45170</v>
      </c>
      <c r="E3110" t="s">
        <v>34</v>
      </c>
      <c r="F3110" t="s">
        <v>35</v>
      </c>
      <c r="G3110" t="s">
        <v>32</v>
      </c>
      <c r="H3110">
        <v>20402</v>
      </c>
      <c r="J3110">
        <v>0</v>
      </c>
      <c r="L3110">
        <v>20402</v>
      </c>
      <c r="N3110">
        <v>8250</v>
      </c>
      <c r="P3110">
        <v>785</v>
      </c>
      <c r="R3110">
        <v>9035</v>
      </c>
      <c r="T3110">
        <v>772194</v>
      </c>
      <c r="V3110">
        <v>1820190</v>
      </c>
      <c r="X3110">
        <v>1641632</v>
      </c>
      <c r="Z3110">
        <v>178558</v>
      </c>
    </row>
    <row r="3111" spans="2:26" hidden="1" x14ac:dyDescent="0.35">
      <c r="B3111" t="s">
        <v>97</v>
      </c>
      <c r="C3111" t="s">
        <v>98</v>
      </c>
      <c r="D3111" s="1">
        <v>45170</v>
      </c>
      <c r="E3111" t="s">
        <v>34</v>
      </c>
      <c r="F3111" t="s">
        <v>33</v>
      </c>
      <c r="G3111" t="s">
        <v>34</v>
      </c>
      <c r="H3111">
        <v>20402</v>
      </c>
      <c r="J3111">
        <v>0</v>
      </c>
      <c r="L3111">
        <v>20402</v>
      </c>
      <c r="N3111">
        <v>8250</v>
      </c>
      <c r="P3111">
        <v>785</v>
      </c>
      <c r="R3111">
        <v>9035</v>
      </c>
      <c r="T3111">
        <v>777026</v>
      </c>
      <c r="V3111">
        <v>1830471</v>
      </c>
      <c r="X3111">
        <v>1651013</v>
      </c>
      <c r="Z3111">
        <v>179458</v>
      </c>
    </row>
    <row r="3112" spans="2:26" hidden="1" x14ac:dyDescent="0.35">
      <c r="B3112" t="s">
        <v>97</v>
      </c>
      <c r="C3112" t="s">
        <v>98</v>
      </c>
      <c r="D3112" s="1">
        <v>45200</v>
      </c>
      <c r="E3112" t="s">
        <v>34</v>
      </c>
      <c r="F3112" t="s">
        <v>35</v>
      </c>
      <c r="G3112" t="s">
        <v>32</v>
      </c>
      <c r="H3112">
        <v>23025</v>
      </c>
      <c r="J3112">
        <v>0</v>
      </c>
      <c r="L3112">
        <v>23025</v>
      </c>
      <c r="N3112">
        <v>9097</v>
      </c>
      <c r="P3112">
        <v>933</v>
      </c>
      <c r="R3112">
        <v>10030</v>
      </c>
      <c r="T3112">
        <v>764088</v>
      </c>
      <c r="V3112">
        <v>1789466</v>
      </c>
      <c r="X3112">
        <v>1613748</v>
      </c>
      <c r="Z3112">
        <v>175718</v>
      </c>
    </row>
    <row r="3113" spans="2:26" hidden="1" x14ac:dyDescent="0.35">
      <c r="B3113" t="s">
        <v>97</v>
      </c>
      <c r="C3113" t="s">
        <v>98</v>
      </c>
      <c r="D3113" s="1">
        <v>45200</v>
      </c>
      <c r="E3113" t="s">
        <v>34</v>
      </c>
      <c r="F3113" t="s">
        <v>33</v>
      </c>
      <c r="G3113" t="s">
        <v>34</v>
      </c>
      <c r="H3113">
        <v>23025</v>
      </c>
      <c r="J3113">
        <v>0</v>
      </c>
      <c r="L3113">
        <v>23025</v>
      </c>
      <c r="N3113">
        <v>9097</v>
      </c>
      <c r="P3113">
        <v>933</v>
      </c>
      <c r="R3113">
        <v>10030</v>
      </c>
      <c r="T3113">
        <v>768157</v>
      </c>
      <c r="V3113">
        <v>1797892</v>
      </c>
      <c r="X3113">
        <v>1621441</v>
      </c>
      <c r="Z3113">
        <v>176451</v>
      </c>
    </row>
    <row r="3114" spans="2:26" hidden="1" x14ac:dyDescent="0.35">
      <c r="B3114" t="s">
        <v>97</v>
      </c>
      <c r="C3114" t="s">
        <v>98</v>
      </c>
      <c r="D3114" s="1">
        <v>45231</v>
      </c>
      <c r="E3114" t="s">
        <v>34</v>
      </c>
      <c r="F3114" t="s">
        <v>35</v>
      </c>
      <c r="G3114" t="s">
        <v>32</v>
      </c>
      <c r="H3114">
        <v>22615</v>
      </c>
      <c r="J3114">
        <v>0</v>
      </c>
      <c r="L3114">
        <v>22615</v>
      </c>
      <c r="N3114">
        <v>8930</v>
      </c>
      <c r="P3114">
        <v>887</v>
      </c>
      <c r="R3114">
        <v>9817</v>
      </c>
      <c r="T3114">
        <v>757761</v>
      </c>
      <c r="V3114">
        <v>1762910</v>
      </c>
      <c r="X3114">
        <v>1590623</v>
      </c>
      <c r="Z3114">
        <v>172287</v>
      </c>
    </row>
    <row r="3115" spans="2:26" hidden="1" x14ac:dyDescent="0.35">
      <c r="B3115" t="s">
        <v>97</v>
      </c>
      <c r="C3115" t="s">
        <v>98</v>
      </c>
      <c r="D3115" s="1">
        <v>45231</v>
      </c>
      <c r="E3115" t="s">
        <v>34</v>
      </c>
      <c r="F3115" t="s">
        <v>33</v>
      </c>
      <c r="G3115" t="s">
        <v>34</v>
      </c>
      <c r="H3115">
        <v>22615</v>
      </c>
      <c r="J3115">
        <v>0</v>
      </c>
      <c r="L3115">
        <v>22615</v>
      </c>
      <c r="N3115">
        <v>8930</v>
      </c>
      <c r="P3115">
        <v>887</v>
      </c>
      <c r="R3115">
        <v>9817</v>
      </c>
      <c r="T3115">
        <v>762178</v>
      </c>
      <c r="V3115">
        <v>1776219</v>
      </c>
      <c r="X3115">
        <v>1603001</v>
      </c>
      <c r="Z3115">
        <v>173218</v>
      </c>
    </row>
    <row r="3116" spans="2:26" hidden="1" x14ac:dyDescent="0.35">
      <c r="B3116" t="s">
        <v>97</v>
      </c>
      <c r="C3116" t="s">
        <v>98</v>
      </c>
      <c r="D3116" s="1">
        <v>45261</v>
      </c>
      <c r="E3116" t="s">
        <v>34</v>
      </c>
      <c r="F3116" t="s">
        <v>35</v>
      </c>
      <c r="G3116" t="s">
        <v>32</v>
      </c>
      <c r="H3116">
        <v>21205</v>
      </c>
      <c r="J3116">
        <v>0</v>
      </c>
      <c r="L3116">
        <v>21205</v>
      </c>
      <c r="N3116">
        <v>8743</v>
      </c>
      <c r="P3116">
        <v>911</v>
      </c>
      <c r="R3116">
        <v>9654</v>
      </c>
      <c r="T3116">
        <v>752747</v>
      </c>
      <c r="V3116">
        <v>1740650</v>
      </c>
      <c r="X3116">
        <v>1570387</v>
      </c>
      <c r="Z3116">
        <v>170263</v>
      </c>
    </row>
    <row r="3117" spans="2:26" hidden="1" x14ac:dyDescent="0.35">
      <c r="B3117" t="s">
        <v>97</v>
      </c>
      <c r="C3117" t="s">
        <v>98</v>
      </c>
      <c r="D3117" s="1">
        <v>45261</v>
      </c>
      <c r="E3117" t="s">
        <v>34</v>
      </c>
      <c r="F3117" t="s">
        <v>33</v>
      </c>
      <c r="G3117" t="s">
        <v>34</v>
      </c>
      <c r="H3117">
        <v>21205</v>
      </c>
      <c r="J3117">
        <v>0</v>
      </c>
      <c r="L3117">
        <v>21205</v>
      </c>
      <c r="N3117">
        <v>8743</v>
      </c>
      <c r="P3117">
        <v>911</v>
      </c>
      <c r="R3117">
        <v>9654</v>
      </c>
      <c r="T3117">
        <v>757135</v>
      </c>
      <c r="V3117">
        <v>1751214</v>
      </c>
      <c r="X3117">
        <v>1579955</v>
      </c>
      <c r="Z3117">
        <v>171259</v>
      </c>
    </row>
    <row r="3118" spans="2:26" hidden="1" x14ac:dyDescent="0.35">
      <c r="B3118" t="s">
        <v>97</v>
      </c>
      <c r="C3118" t="s">
        <v>98</v>
      </c>
      <c r="D3118" s="1">
        <v>45292</v>
      </c>
      <c r="E3118" t="s">
        <v>34</v>
      </c>
      <c r="F3118" t="s">
        <v>35</v>
      </c>
      <c r="G3118" t="s">
        <v>32</v>
      </c>
      <c r="H3118">
        <v>27045</v>
      </c>
      <c r="J3118">
        <v>0</v>
      </c>
      <c r="L3118">
        <v>27045</v>
      </c>
      <c r="N3118">
        <v>10514</v>
      </c>
      <c r="P3118">
        <v>1029</v>
      </c>
      <c r="R3118">
        <v>11543</v>
      </c>
      <c r="T3118">
        <v>740600</v>
      </c>
      <c r="V3118">
        <v>1710756</v>
      </c>
      <c r="X3118">
        <v>1545535</v>
      </c>
      <c r="Z3118">
        <v>165221</v>
      </c>
    </row>
    <row r="3119" spans="2:26" hidden="1" x14ac:dyDescent="0.35">
      <c r="B3119" t="s">
        <v>97</v>
      </c>
      <c r="C3119" t="s">
        <v>98</v>
      </c>
      <c r="D3119" s="1">
        <v>45292</v>
      </c>
      <c r="E3119" t="s">
        <v>34</v>
      </c>
      <c r="F3119" t="s">
        <v>33</v>
      </c>
      <c r="G3119" t="s">
        <v>34</v>
      </c>
      <c r="H3119">
        <v>27045</v>
      </c>
      <c r="J3119">
        <v>0</v>
      </c>
      <c r="L3119">
        <v>27045</v>
      </c>
      <c r="N3119">
        <v>10514</v>
      </c>
      <c r="P3119">
        <v>1029</v>
      </c>
      <c r="R3119">
        <v>11543</v>
      </c>
      <c r="T3119">
        <v>746242</v>
      </c>
      <c r="V3119">
        <v>1722482</v>
      </c>
      <c r="X3119">
        <v>1556121</v>
      </c>
      <c r="Z3119">
        <v>166361</v>
      </c>
    </row>
    <row r="3120" spans="2:26" hidden="1" x14ac:dyDescent="0.35">
      <c r="B3120" t="s">
        <v>97</v>
      </c>
      <c r="C3120" t="s">
        <v>98</v>
      </c>
      <c r="D3120" s="1">
        <v>45323</v>
      </c>
      <c r="E3120" t="s">
        <v>34</v>
      </c>
      <c r="F3120" t="s">
        <v>35</v>
      </c>
      <c r="G3120" t="s">
        <v>32</v>
      </c>
      <c r="H3120">
        <v>24125</v>
      </c>
      <c r="J3120">
        <v>0</v>
      </c>
      <c r="L3120">
        <v>24125</v>
      </c>
      <c r="N3120">
        <v>10329</v>
      </c>
      <c r="P3120">
        <v>1084</v>
      </c>
      <c r="R3120">
        <v>11413</v>
      </c>
      <c r="T3120">
        <v>736421</v>
      </c>
      <c r="V3120">
        <v>1684930</v>
      </c>
      <c r="X3120">
        <v>1521946</v>
      </c>
      <c r="Z3120">
        <v>162984</v>
      </c>
    </row>
    <row r="3121" spans="2:26" hidden="1" x14ac:dyDescent="0.35">
      <c r="B3121" t="s">
        <v>97</v>
      </c>
      <c r="C3121" t="s">
        <v>98</v>
      </c>
      <c r="D3121" s="1">
        <v>45323</v>
      </c>
      <c r="E3121" t="s">
        <v>34</v>
      </c>
      <c r="F3121" t="s">
        <v>33</v>
      </c>
      <c r="G3121" t="s">
        <v>34</v>
      </c>
      <c r="H3121">
        <v>24125</v>
      </c>
      <c r="J3121">
        <v>0</v>
      </c>
      <c r="L3121">
        <v>24125</v>
      </c>
      <c r="N3121">
        <v>10329</v>
      </c>
      <c r="P3121">
        <v>1084</v>
      </c>
      <c r="R3121">
        <v>11413</v>
      </c>
      <c r="T3121">
        <v>741310</v>
      </c>
      <c r="V3121">
        <v>1695673</v>
      </c>
      <c r="X3121">
        <v>1531636</v>
      </c>
      <c r="Z3121">
        <v>164037</v>
      </c>
    </row>
    <row r="3122" spans="2:26" hidden="1" x14ac:dyDescent="0.35">
      <c r="B3122" t="s">
        <v>97</v>
      </c>
      <c r="C3122" t="s">
        <v>98</v>
      </c>
      <c r="D3122" s="1">
        <v>45352</v>
      </c>
      <c r="E3122" t="s">
        <v>34</v>
      </c>
      <c r="F3122" t="s">
        <v>35</v>
      </c>
      <c r="G3122" t="s">
        <v>32</v>
      </c>
      <c r="H3122">
        <v>24405</v>
      </c>
      <c r="J3122">
        <v>0</v>
      </c>
      <c r="L3122">
        <v>24405</v>
      </c>
      <c r="N3122">
        <v>10783</v>
      </c>
      <c r="P3122">
        <v>1059</v>
      </c>
      <c r="R3122">
        <v>11842</v>
      </c>
      <c r="T3122">
        <v>730052</v>
      </c>
      <c r="V3122">
        <v>1657940</v>
      </c>
      <c r="X3122">
        <v>1499518</v>
      </c>
      <c r="Z3122">
        <v>158422</v>
      </c>
    </row>
    <row r="3123" spans="2:26" hidden="1" x14ac:dyDescent="0.35">
      <c r="B3123" t="s">
        <v>99</v>
      </c>
      <c r="C3123" t="s">
        <v>100</v>
      </c>
      <c r="D3123" s="1">
        <v>41518</v>
      </c>
      <c r="E3123" t="s">
        <v>34</v>
      </c>
      <c r="F3123" t="s">
        <v>33</v>
      </c>
      <c r="G3123" t="s">
        <v>34</v>
      </c>
    </row>
    <row r="3124" spans="2:26" hidden="1" x14ac:dyDescent="0.35">
      <c r="B3124" t="s">
        <v>99</v>
      </c>
      <c r="C3124" t="s">
        <v>100</v>
      </c>
      <c r="D3124" s="1">
        <v>42887</v>
      </c>
      <c r="E3124" t="s">
        <v>34</v>
      </c>
      <c r="F3124" t="s">
        <v>35</v>
      </c>
      <c r="G3124" t="s">
        <v>32</v>
      </c>
      <c r="H3124">
        <v>1508</v>
      </c>
      <c r="J3124">
        <v>0</v>
      </c>
      <c r="L3124">
        <v>1508</v>
      </c>
      <c r="N3124">
        <v>10213</v>
      </c>
      <c r="P3124">
        <v>325</v>
      </c>
      <c r="R3124">
        <v>10538</v>
      </c>
      <c r="T3124">
        <v>113315</v>
      </c>
      <c r="V3124">
        <v>235597</v>
      </c>
      <c r="X3124">
        <v>226077</v>
      </c>
      <c r="Z3124">
        <v>9520</v>
      </c>
    </row>
    <row r="3125" spans="2:26" hidden="1" x14ac:dyDescent="0.35">
      <c r="B3125" t="s">
        <v>99</v>
      </c>
      <c r="C3125" t="s">
        <v>100</v>
      </c>
      <c r="D3125" s="1">
        <v>42887</v>
      </c>
      <c r="E3125" t="s">
        <v>34</v>
      </c>
      <c r="F3125" t="s">
        <v>33</v>
      </c>
      <c r="G3125" t="s">
        <v>34</v>
      </c>
      <c r="H3125">
        <v>1508</v>
      </c>
      <c r="J3125">
        <v>0</v>
      </c>
      <c r="L3125">
        <v>1508</v>
      </c>
      <c r="N3125">
        <v>10213</v>
      </c>
      <c r="P3125">
        <v>325</v>
      </c>
      <c r="R3125">
        <v>10538</v>
      </c>
      <c r="T3125">
        <v>113315</v>
      </c>
      <c r="V3125">
        <v>235597</v>
      </c>
      <c r="X3125">
        <v>226077</v>
      </c>
      <c r="Z3125">
        <v>9520</v>
      </c>
    </row>
    <row r="3126" spans="2:26" hidden="1" x14ac:dyDescent="0.35">
      <c r="B3126" t="s">
        <v>99</v>
      </c>
      <c r="C3126" t="s">
        <v>100</v>
      </c>
      <c r="D3126" s="1">
        <v>42917</v>
      </c>
      <c r="E3126" t="s">
        <v>34</v>
      </c>
      <c r="F3126" t="s">
        <v>35</v>
      </c>
      <c r="G3126" t="s">
        <v>32</v>
      </c>
      <c r="H3126">
        <v>1438</v>
      </c>
      <c r="J3126">
        <v>0</v>
      </c>
      <c r="L3126">
        <v>1438</v>
      </c>
      <c r="N3126">
        <v>8978</v>
      </c>
      <c r="P3126">
        <v>329</v>
      </c>
      <c r="R3126">
        <v>9307</v>
      </c>
      <c r="T3126">
        <v>112961</v>
      </c>
      <c r="V3126">
        <v>234918</v>
      </c>
      <c r="X3126">
        <v>225459</v>
      </c>
      <c r="Z3126">
        <v>9459</v>
      </c>
    </row>
    <row r="3127" spans="2:26" hidden="1" x14ac:dyDescent="0.35">
      <c r="B3127" t="s">
        <v>99</v>
      </c>
      <c r="C3127" t="s">
        <v>100</v>
      </c>
      <c r="D3127" s="1">
        <v>42917</v>
      </c>
      <c r="E3127" t="s">
        <v>34</v>
      </c>
      <c r="F3127" t="s">
        <v>33</v>
      </c>
      <c r="G3127" t="s">
        <v>34</v>
      </c>
      <c r="H3127">
        <v>1438</v>
      </c>
      <c r="J3127">
        <v>0</v>
      </c>
      <c r="L3127">
        <v>1438</v>
      </c>
      <c r="N3127">
        <v>8978</v>
      </c>
      <c r="P3127">
        <v>329</v>
      </c>
      <c r="R3127">
        <v>9307</v>
      </c>
      <c r="T3127">
        <v>112961</v>
      </c>
      <c r="V3127">
        <v>234918</v>
      </c>
      <c r="X3127">
        <v>225459</v>
      </c>
      <c r="Z3127">
        <v>9459</v>
      </c>
    </row>
    <row r="3128" spans="2:26" hidden="1" x14ac:dyDescent="0.35">
      <c r="B3128" t="s">
        <v>99</v>
      </c>
      <c r="C3128" t="s">
        <v>100</v>
      </c>
      <c r="D3128" s="1">
        <v>42948</v>
      </c>
      <c r="E3128" t="s">
        <v>34</v>
      </c>
      <c r="F3128" t="s">
        <v>35</v>
      </c>
      <c r="G3128" t="s">
        <v>32</v>
      </c>
      <c r="H3128">
        <v>1523</v>
      </c>
      <c r="J3128">
        <v>0</v>
      </c>
      <c r="L3128">
        <v>1523</v>
      </c>
      <c r="N3128">
        <v>10202</v>
      </c>
      <c r="P3128">
        <v>347</v>
      </c>
      <c r="R3128">
        <v>10549</v>
      </c>
      <c r="T3128">
        <v>112869</v>
      </c>
      <c r="V3128">
        <v>234535</v>
      </c>
      <c r="X3128">
        <v>225046</v>
      </c>
      <c r="Z3128">
        <v>9489</v>
      </c>
    </row>
    <row r="3129" spans="2:26" hidden="1" x14ac:dyDescent="0.35">
      <c r="B3129" t="s">
        <v>99</v>
      </c>
      <c r="C3129" t="s">
        <v>100</v>
      </c>
      <c r="D3129" s="1">
        <v>42948</v>
      </c>
      <c r="E3129" t="s">
        <v>34</v>
      </c>
      <c r="F3129" t="s">
        <v>33</v>
      </c>
      <c r="G3129" t="s">
        <v>34</v>
      </c>
      <c r="H3129">
        <v>1523</v>
      </c>
      <c r="J3129">
        <v>0</v>
      </c>
      <c r="L3129">
        <v>1523</v>
      </c>
      <c r="N3129">
        <v>10202</v>
      </c>
      <c r="P3129">
        <v>347</v>
      </c>
      <c r="R3129">
        <v>10549</v>
      </c>
      <c r="T3129">
        <v>112869</v>
      </c>
      <c r="V3129">
        <v>234535</v>
      </c>
      <c r="X3129">
        <v>225046</v>
      </c>
      <c r="Z3129">
        <v>9489</v>
      </c>
    </row>
    <row r="3130" spans="2:26" hidden="1" x14ac:dyDescent="0.35">
      <c r="B3130" t="s">
        <v>99</v>
      </c>
      <c r="C3130" t="s">
        <v>100</v>
      </c>
      <c r="D3130" s="1">
        <v>42979</v>
      </c>
      <c r="E3130" t="s">
        <v>34</v>
      </c>
      <c r="F3130" t="s">
        <v>35</v>
      </c>
      <c r="G3130" t="s">
        <v>32</v>
      </c>
      <c r="H3130">
        <v>1411</v>
      </c>
      <c r="J3130">
        <v>0</v>
      </c>
      <c r="L3130">
        <v>1411</v>
      </c>
      <c r="N3130">
        <v>11163</v>
      </c>
      <c r="P3130">
        <v>439</v>
      </c>
      <c r="R3130">
        <v>11602</v>
      </c>
      <c r="T3130">
        <v>112522</v>
      </c>
      <c r="V3130">
        <v>233850</v>
      </c>
      <c r="X3130">
        <v>224308</v>
      </c>
      <c r="Z3130">
        <v>9542</v>
      </c>
    </row>
    <row r="3131" spans="2:26" hidden="1" x14ac:dyDescent="0.35">
      <c r="B3131" t="s">
        <v>99</v>
      </c>
      <c r="C3131" t="s">
        <v>100</v>
      </c>
      <c r="D3131" s="1">
        <v>42979</v>
      </c>
      <c r="E3131" t="s">
        <v>34</v>
      </c>
      <c r="F3131" t="s">
        <v>33</v>
      </c>
      <c r="G3131" t="s">
        <v>34</v>
      </c>
      <c r="H3131">
        <v>1411</v>
      </c>
      <c r="J3131">
        <v>0</v>
      </c>
      <c r="L3131">
        <v>1411</v>
      </c>
      <c r="N3131">
        <v>11163</v>
      </c>
      <c r="P3131">
        <v>439</v>
      </c>
      <c r="R3131">
        <v>11602</v>
      </c>
      <c r="T3131">
        <v>112522</v>
      </c>
      <c r="V3131">
        <v>233850</v>
      </c>
      <c r="X3131">
        <v>224308</v>
      </c>
      <c r="Z3131">
        <v>9542</v>
      </c>
    </row>
    <row r="3132" spans="2:26" hidden="1" x14ac:dyDescent="0.35">
      <c r="B3132" t="s">
        <v>99</v>
      </c>
      <c r="C3132" t="s">
        <v>100</v>
      </c>
      <c r="D3132" s="1">
        <v>43009</v>
      </c>
      <c r="E3132" t="s">
        <v>34</v>
      </c>
      <c r="F3132" t="s">
        <v>35</v>
      </c>
      <c r="G3132" t="s">
        <v>32</v>
      </c>
      <c r="H3132">
        <v>1365</v>
      </c>
      <c r="J3132">
        <v>0</v>
      </c>
      <c r="L3132">
        <v>1365</v>
      </c>
      <c r="N3132">
        <v>10912</v>
      </c>
      <c r="P3132">
        <v>456</v>
      </c>
      <c r="R3132">
        <v>11368</v>
      </c>
      <c r="T3132">
        <v>111999</v>
      </c>
      <c r="V3132">
        <v>233303</v>
      </c>
      <c r="X3132">
        <v>223687</v>
      </c>
      <c r="Z3132">
        <v>9616</v>
      </c>
    </row>
    <row r="3133" spans="2:26" hidden="1" x14ac:dyDescent="0.35">
      <c r="B3133" t="s">
        <v>99</v>
      </c>
      <c r="C3133" t="s">
        <v>100</v>
      </c>
      <c r="D3133" s="1">
        <v>43009</v>
      </c>
      <c r="E3133" t="s">
        <v>34</v>
      </c>
      <c r="F3133" t="s">
        <v>33</v>
      </c>
      <c r="G3133" t="s">
        <v>34</v>
      </c>
      <c r="H3133">
        <v>1365</v>
      </c>
      <c r="J3133">
        <v>0</v>
      </c>
      <c r="L3133">
        <v>1365</v>
      </c>
      <c r="N3133">
        <v>10912</v>
      </c>
      <c r="P3133">
        <v>456</v>
      </c>
      <c r="R3133">
        <v>11368</v>
      </c>
      <c r="T3133">
        <v>111999</v>
      </c>
      <c r="V3133">
        <v>233303</v>
      </c>
      <c r="X3133">
        <v>223687</v>
      </c>
      <c r="Z3133">
        <v>9616</v>
      </c>
    </row>
    <row r="3134" spans="2:26" hidden="1" x14ac:dyDescent="0.35">
      <c r="B3134" t="s">
        <v>99</v>
      </c>
      <c r="C3134" t="s">
        <v>100</v>
      </c>
      <c r="D3134" s="1">
        <v>43040</v>
      </c>
      <c r="E3134" t="s">
        <v>34</v>
      </c>
      <c r="F3134" t="s">
        <v>35</v>
      </c>
      <c r="G3134" t="s">
        <v>32</v>
      </c>
      <c r="H3134">
        <v>1293</v>
      </c>
      <c r="J3134">
        <v>0</v>
      </c>
      <c r="L3134">
        <v>1293</v>
      </c>
      <c r="N3134">
        <v>9872</v>
      </c>
      <c r="P3134">
        <v>468</v>
      </c>
      <c r="R3134">
        <v>10340</v>
      </c>
      <c r="T3134">
        <v>111432</v>
      </c>
      <c r="V3134">
        <v>232105</v>
      </c>
      <c r="X3134">
        <v>222322</v>
      </c>
      <c r="Z3134">
        <v>9783</v>
      </c>
    </row>
    <row r="3135" spans="2:26" hidden="1" x14ac:dyDescent="0.35">
      <c r="B3135" t="s">
        <v>99</v>
      </c>
      <c r="C3135" t="s">
        <v>100</v>
      </c>
      <c r="D3135" s="1">
        <v>43040</v>
      </c>
      <c r="E3135" t="s">
        <v>34</v>
      </c>
      <c r="F3135" t="s">
        <v>33</v>
      </c>
      <c r="G3135" t="s">
        <v>34</v>
      </c>
      <c r="H3135">
        <v>1293</v>
      </c>
      <c r="J3135">
        <v>0</v>
      </c>
      <c r="L3135">
        <v>1293</v>
      </c>
      <c r="N3135">
        <v>9872</v>
      </c>
      <c r="P3135">
        <v>468</v>
      </c>
      <c r="R3135">
        <v>10340</v>
      </c>
      <c r="T3135">
        <v>111432</v>
      </c>
      <c r="V3135">
        <v>232105</v>
      </c>
      <c r="X3135">
        <v>222322</v>
      </c>
      <c r="Z3135">
        <v>9783</v>
      </c>
    </row>
    <row r="3136" spans="2:26" hidden="1" x14ac:dyDescent="0.35">
      <c r="B3136" t="s">
        <v>99</v>
      </c>
      <c r="C3136" t="s">
        <v>100</v>
      </c>
      <c r="D3136" s="1">
        <v>43070</v>
      </c>
      <c r="E3136" t="s">
        <v>34</v>
      </c>
      <c r="F3136" t="s">
        <v>35</v>
      </c>
      <c r="G3136" t="s">
        <v>32</v>
      </c>
      <c r="H3136">
        <v>1254</v>
      </c>
      <c r="J3136">
        <v>0</v>
      </c>
      <c r="L3136">
        <v>1254</v>
      </c>
      <c r="N3136">
        <v>9271</v>
      </c>
      <c r="P3136">
        <v>384</v>
      </c>
      <c r="R3136">
        <v>9655</v>
      </c>
      <c r="T3136">
        <v>111272</v>
      </c>
      <c r="V3136">
        <v>231725</v>
      </c>
      <c r="X3136">
        <v>221915</v>
      </c>
      <c r="Z3136">
        <v>9810</v>
      </c>
    </row>
    <row r="3137" spans="2:26" hidden="1" x14ac:dyDescent="0.35">
      <c r="B3137" t="s">
        <v>99</v>
      </c>
      <c r="C3137" t="s">
        <v>100</v>
      </c>
      <c r="D3137" s="1">
        <v>43070</v>
      </c>
      <c r="E3137" t="s">
        <v>34</v>
      </c>
      <c r="F3137" t="s">
        <v>33</v>
      </c>
      <c r="G3137" t="s">
        <v>34</v>
      </c>
      <c r="H3137">
        <v>1254</v>
      </c>
      <c r="J3137">
        <v>0</v>
      </c>
      <c r="L3137">
        <v>1254</v>
      </c>
      <c r="N3137">
        <v>9271</v>
      </c>
      <c r="P3137">
        <v>384</v>
      </c>
      <c r="R3137">
        <v>9655</v>
      </c>
      <c r="T3137">
        <v>111272</v>
      </c>
      <c r="V3137">
        <v>231725</v>
      </c>
      <c r="X3137">
        <v>221915</v>
      </c>
      <c r="Z3137">
        <v>9810</v>
      </c>
    </row>
    <row r="3138" spans="2:26" hidden="1" x14ac:dyDescent="0.35">
      <c r="B3138" t="s">
        <v>99</v>
      </c>
      <c r="C3138" t="s">
        <v>100</v>
      </c>
      <c r="D3138" s="1">
        <v>43101</v>
      </c>
      <c r="E3138" t="s">
        <v>34</v>
      </c>
      <c r="F3138" t="s">
        <v>35</v>
      </c>
      <c r="G3138" t="s">
        <v>32</v>
      </c>
      <c r="H3138">
        <v>1445</v>
      </c>
      <c r="J3138">
        <v>0</v>
      </c>
      <c r="L3138">
        <v>1445</v>
      </c>
      <c r="N3138">
        <v>9690</v>
      </c>
      <c r="P3138">
        <v>445</v>
      </c>
      <c r="R3138">
        <v>10135</v>
      </c>
      <c r="T3138">
        <v>111331</v>
      </c>
      <c r="V3138">
        <v>231925</v>
      </c>
      <c r="X3138">
        <v>222114</v>
      </c>
      <c r="Z3138">
        <v>9811</v>
      </c>
    </row>
    <row r="3139" spans="2:26" hidden="1" x14ac:dyDescent="0.35">
      <c r="B3139" t="s">
        <v>99</v>
      </c>
      <c r="C3139" t="s">
        <v>100</v>
      </c>
      <c r="D3139" s="1">
        <v>43101</v>
      </c>
      <c r="E3139" t="s">
        <v>34</v>
      </c>
      <c r="F3139" t="s">
        <v>33</v>
      </c>
      <c r="G3139" t="s">
        <v>34</v>
      </c>
      <c r="H3139">
        <v>1445</v>
      </c>
      <c r="J3139">
        <v>0</v>
      </c>
      <c r="L3139">
        <v>1445</v>
      </c>
      <c r="N3139">
        <v>9690</v>
      </c>
      <c r="P3139">
        <v>445</v>
      </c>
      <c r="R3139">
        <v>10135</v>
      </c>
      <c r="T3139">
        <v>111331</v>
      </c>
      <c r="V3139">
        <v>231925</v>
      </c>
      <c r="X3139">
        <v>222114</v>
      </c>
      <c r="Z3139">
        <v>9811</v>
      </c>
    </row>
    <row r="3140" spans="2:26" hidden="1" x14ac:dyDescent="0.35">
      <c r="B3140" t="s">
        <v>99</v>
      </c>
      <c r="C3140" t="s">
        <v>100</v>
      </c>
      <c r="D3140" s="1">
        <v>43132</v>
      </c>
      <c r="E3140" t="s">
        <v>34</v>
      </c>
      <c r="F3140" t="s">
        <v>35</v>
      </c>
      <c r="G3140" t="s">
        <v>32</v>
      </c>
      <c r="H3140">
        <v>1369</v>
      </c>
      <c r="J3140">
        <v>0</v>
      </c>
      <c r="L3140">
        <v>1369</v>
      </c>
      <c r="N3140">
        <v>9501</v>
      </c>
      <c r="P3140">
        <v>424</v>
      </c>
      <c r="R3140">
        <v>9925</v>
      </c>
      <c r="T3140">
        <v>111043</v>
      </c>
      <c r="V3140">
        <v>231551</v>
      </c>
      <c r="X3140">
        <v>221642</v>
      </c>
      <c r="Z3140">
        <v>9909</v>
      </c>
    </row>
    <row r="3141" spans="2:26" hidden="1" x14ac:dyDescent="0.35">
      <c r="B3141" t="s">
        <v>99</v>
      </c>
      <c r="C3141" t="s">
        <v>100</v>
      </c>
      <c r="D3141" s="1">
        <v>43132</v>
      </c>
      <c r="E3141" t="s">
        <v>34</v>
      </c>
      <c r="F3141" t="s">
        <v>33</v>
      </c>
      <c r="G3141" t="s">
        <v>34</v>
      </c>
      <c r="H3141">
        <v>1369</v>
      </c>
      <c r="J3141">
        <v>0</v>
      </c>
      <c r="L3141">
        <v>1369</v>
      </c>
      <c r="N3141">
        <v>9501</v>
      </c>
      <c r="P3141">
        <v>424</v>
      </c>
      <c r="R3141">
        <v>9925</v>
      </c>
      <c r="T3141">
        <v>111043</v>
      </c>
      <c r="V3141">
        <v>231551</v>
      </c>
      <c r="X3141">
        <v>221642</v>
      </c>
      <c r="Z3141">
        <v>9909</v>
      </c>
    </row>
    <row r="3142" spans="2:26" hidden="1" x14ac:dyDescent="0.35">
      <c r="B3142" t="s">
        <v>99</v>
      </c>
      <c r="C3142" t="s">
        <v>100</v>
      </c>
      <c r="D3142" s="1">
        <v>43160</v>
      </c>
      <c r="E3142" t="s">
        <v>34</v>
      </c>
      <c r="F3142" t="s">
        <v>35</v>
      </c>
      <c r="G3142" t="s">
        <v>32</v>
      </c>
      <c r="H3142">
        <v>1366</v>
      </c>
      <c r="J3142">
        <v>0</v>
      </c>
      <c r="L3142">
        <v>1366</v>
      </c>
      <c r="N3142">
        <v>10738</v>
      </c>
      <c r="P3142">
        <v>712</v>
      </c>
      <c r="R3142">
        <v>11450</v>
      </c>
      <c r="T3142">
        <v>111151</v>
      </c>
      <c r="V3142">
        <v>231278</v>
      </c>
      <c r="X3142">
        <v>221228</v>
      </c>
      <c r="Z3142">
        <v>10050</v>
      </c>
    </row>
    <row r="3143" spans="2:26" hidden="1" x14ac:dyDescent="0.35">
      <c r="B3143" t="s">
        <v>99</v>
      </c>
      <c r="C3143" t="s">
        <v>100</v>
      </c>
      <c r="D3143" s="1">
        <v>43160</v>
      </c>
      <c r="E3143" t="s">
        <v>34</v>
      </c>
      <c r="F3143" t="s">
        <v>33</v>
      </c>
      <c r="G3143" t="s">
        <v>34</v>
      </c>
      <c r="H3143">
        <v>1366</v>
      </c>
      <c r="J3143">
        <v>0</v>
      </c>
      <c r="L3143">
        <v>1366</v>
      </c>
      <c r="N3143">
        <v>10518</v>
      </c>
      <c r="P3143">
        <v>712</v>
      </c>
      <c r="R3143">
        <v>11230</v>
      </c>
      <c r="T3143">
        <v>111151</v>
      </c>
      <c r="V3143">
        <v>231278</v>
      </c>
      <c r="X3143">
        <v>221228</v>
      </c>
      <c r="Z3143">
        <v>10050</v>
      </c>
    </row>
    <row r="3144" spans="2:26" hidden="1" x14ac:dyDescent="0.35">
      <c r="B3144" t="s">
        <v>99</v>
      </c>
      <c r="C3144" t="s">
        <v>100</v>
      </c>
      <c r="D3144" s="1">
        <v>43191</v>
      </c>
      <c r="E3144" t="s">
        <v>34</v>
      </c>
      <c r="F3144" t="s">
        <v>35</v>
      </c>
      <c r="G3144" t="s">
        <v>32</v>
      </c>
      <c r="H3144">
        <v>1189</v>
      </c>
      <c r="J3144">
        <v>0</v>
      </c>
      <c r="L3144">
        <v>1189</v>
      </c>
      <c r="N3144">
        <v>9619</v>
      </c>
      <c r="P3144">
        <v>375</v>
      </c>
      <c r="R3144">
        <v>9994</v>
      </c>
      <c r="T3144">
        <v>110812</v>
      </c>
      <c r="V3144">
        <v>230588</v>
      </c>
      <c r="X3144">
        <v>220544</v>
      </c>
      <c r="Z3144">
        <v>10044</v>
      </c>
    </row>
    <row r="3145" spans="2:26" hidden="1" x14ac:dyDescent="0.35">
      <c r="B3145" t="s">
        <v>99</v>
      </c>
      <c r="C3145" t="s">
        <v>100</v>
      </c>
      <c r="D3145" s="1">
        <v>43191</v>
      </c>
      <c r="E3145" t="s">
        <v>34</v>
      </c>
      <c r="F3145" t="s">
        <v>33</v>
      </c>
      <c r="G3145" t="s">
        <v>34</v>
      </c>
      <c r="H3145">
        <v>1189</v>
      </c>
      <c r="J3145">
        <v>0</v>
      </c>
      <c r="L3145">
        <v>1189</v>
      </c>
      <c r="N3145">
        <v>9475</v>
      </c>
      <c r="P3145">
        <v>559</v>
      </c>
      <c r="R3145">
        <v>10034</v>
      </c>
      <c r="T3145">
        <v>110812</v>
      </c>
      <c r="V3145">
        <v>230588</v>
      </c>
      <c r="X3145">
        <v>220544</v>
      </c>
      <c r="Z3145">
        <v>10044</v>
      </c>
    </row>
    <row r="3146" spans="2:26" hidden="1" x14ac:dyDescent="0.35">
      <c r="B3146" t="s">
        <v>99</v>
      </c>
      <c r="C3146" t="s">
        <v>100</v>
      </c>
      <c r="D3146" s="1">
        <v>43221</v>
      </c>
      <c r="E3146" t="s">
        <v>34</v>
      </c>
      <c r="F3146" t="s">
        <v>35</v>
      </c>
      <c r="G3146" t="s">
        <v>32</v>
      </c>
      <c r="H3146">
        <v>5284</v>
      </c>
      <c r="J3146">
        <v>0</v>
      </c>
      <c r="L3146">
        <v>5284</v>
      </c>
      <c r="N3146">
        <v>10612</v>
      </c>
      <c r="P3146">
        <v>423</v>
      </c>
      <c r="R3146">
        <v>11035</v>
      </c>
      <c r="T3146">
        <v>110503</v>
      </c>
      <c r="V3146">
        <v>229998</v>
      </c>
      <c r="X3146">
        <v>219904</v>
      </c>
      <c r="Z3146">
        <v>10094</v>
      </c>
    </row>
    <row r="3147" spans="2:26" hidden="1" x14ac:dyDescent="0.35">
      <c r="B3147" t="s">
        <v>99</v>
      </c>
      <c r="C3147" t="s">
        <v>100</v>
      </c>
      <c r="D3147" s="1">
        <v>43221</v>
      </c>
      <c r="E3147" t="s">
        <v>34</v>
      </c>
      <c r="F3147" t="s">
        <v>33</v>
      </c>
      <c r="G3147" t="s">
        <v>34</v>
      </c>
      <c r="H3147">
        <v>5284</v>
      </c>
      <c r="J3147">
        <v>0</v>
      </c>
      <c r="L3147">
        <v>5284</v>
      </c>
      <c r="N3147">
        <v>10443</v>
      </c>
      <c r="P3147">
        <v>633</v>
      </c>
      <c r="R3147">
        <v>11076</v>
      </c>
      <c r="T3147">
        <v>110153</v>
      </c>
      <c r="V3147">
        <v>228892</v>
      </c>
      <c r="X3147">
        <v>218902</v>
      </c>
      <c r="Z3147">
        <v>9990</v>
      </c>
    </row>
    <row r="3148" spans="2:26" hidden="1" x14ac:dyDescent="0.35">
      <c r="B3148" t="s">
        <v>99</v>
      </c>
      <c r="C3148" t="s">
        <v>100</v>
      </c>
      <c r="D3148" s="1">
        <v>43252</v>
      </c>
      <c r="E3148" t="s">
        <v>34</v>
      </c>
      <c r="F3148" t="s">
        <v>35</v>
      </c>
      <c r="G3148" t="s">
        <v>32</v>
      </c>
      <c r="H3148">
        <v>4939</v>
      </c>
      <c r="J3148">
        <v>0</v>
      </c>
      <c r="L3148">
        <v>4939</v>
      </c>
      <c r="N3148">
        <v>9647</v>
      </c>
      <c r="P3148">
        <v>334</v>
      </c>
      <c r="R3148">
        <v>9981</v>
      </c>
      <c r="T3148">
        <v>110152</v>
      </c>
      <c r="V3148">
        <v>228889</v>
      </c>
      <c r="X3148">
        <v>218717</v>
      </c>
      <c r="Z3148">
        <v>10172</v>
      </c>
    </row>
    <row r="3149" spans="2:26" hidden="1" x14ac:dyDescent="0.35">
      <c r="B3149" t="s">
        <v>99</v>
      </c>
      <c r="C3149" t="s">
        <v>100</v>
      </c>
      <c r="D3149" s="1">
        <v>43252</v>
      </c>
      <c r="E3149" t="s">
        <v>34</v>
      </c>
      <c r="F3149" t="s">
        <v>33</v>
      </c>
      <c r="G3149" t="s">
        <v>34</v>
      </c>
      <c r="H3149">
        <v>4939</v>
      </c>
      <c r="J3149">
        <v>0</v>
      </c>
      <c r="L3149">
        <v>4939</v>
      </c>
      <c r="N3149">
        <v>9481</v>
      </c>
      <c r="P3149">
        <v>539</v>
      </c>
      <c r="R3149">
        <v>10020</v>
      </c>
      <c r="T3149">
        <v>109876</v>
      </c>
      <c r="V3149">
        <v>230488</v>
      </c>
      <c r="X3149">
        <v>220466</v>
      </c>
      <c r="Z3149">
        <v>10022</v>
      </c>
    </row>
    <row r="3150" spans="2:26" hidden="1" x14ac:dyDescent="0.35">
      <c r="B3150" t="s">
        <v>99</v>
      </c>
      <c r="C3150" t="s">
        <v>100</v>
      </c>
      <c r="D3150" s="1">
        <v>43282</v>
      </c>
      <c r="E3150" t="s">
        <v>34</v>
      </c>
      <c r="F3150" t="s">
        <v>33</v>
      </c>
      <c r="G3150" t="s">
        <v>34</v>
      </c>
      <c r="H3150">
        <v>4807</v>
      </c>
      <c r="J3150">
        <v>0</v>
      </c>
      <c r="L3150">
        <v>4807</v>
      </c>
      <c r="N3150">
        <v>8876</v>
      </c>
      <c r="P3150">
        <v>508</v>
      </c>
      <c r="R3150">
        <v>9384</v>
      </c>
      <c r="T3150">
        <v>109580</v>
      </c>
      <c r="V3150">
        <v>230826</v>
      </c>
      <c r="X3150">
        <v>220783</v>
      </c>
      <c r="Z3150">
        <v>10043</v>
      </c>
    </row>
    <row r="3151" spans="2:26" hidden="1" x14ac:dyDescent="0.35">
      <c r="B3151" t="s">
        <v>99</v>
      </c>
      <c r="C3151" t="s">
        <v>100</v>
      </c>
      <c r="D3151" s="1">
        <v>43282</v>
      </c>
      <c r="E3151" t="s">
        <v>34</v>
      </c>
      <c r="F3151" t="s">
        <v>35</v>
      </c>
      <c r="G3151" t="s">
        <v>32</v>
      </c>
      <c r="H3151">
        <v>4807</v>
      </c>
      <c r="J3151">
        <v>0</v>
      </c>
      <c r="L3151">
        <v>4807</v>
      </c>
      <c r="N3151">
        <v>9052</v>
      </c>
      <c r="P3151">
        <v>295</v>
      </c>
      <c r="R3151">
        <v>9347</v>
      </c>
      <c r="T3151">
        <v>109876</v>
      </c>
      <c r="V3151">
        <v>230488</v>
      </c>
      <c r="X3151">
        <v>220457</v>
      </c>
      <c r="Z3151">
        <v>10031</v>
      </c>
    </row>
    <row r="3152" spans="2:26" hidden="1" x14ac:dyDescent="0.35">
      <c r="B3152" t="s">
        <v>99</v>
      </c>
      <c r="C3152" t="s">
        <v>100</v>
      </c>
      <c r="D3152" s="1">
        <v>43313</v>
      </c>
      <c r="E3152" t="s">
        <v>34</v>
      </c>
      <c r="F3152" t="s">
        <v>35</v>
      </c>
      <c r="G3152" t="s">
        <v>32</v>
      </c>
      <c r="H3152">
        <v>5521</v>
      </c>
      <c r="J3152">
        <v>0</v>
      </c>
      <c r="L3152">
        <v>5521</v>
      </c>
      <c r="N3152">
        <v>11174</v>
      </c>
      <c r="P3152">
        <v>376</v>
      </c>
      <c r="R3152">
        <v>11550</v>
      </c>
      <c r="T3152">
        <v>109579</v>
      </c>
      <c r="V3152">
        <v>230825</v>
      </c>
      <c r="X3152">
        <v>220777</v>
      </c>
      <c r="Z3152">
        <v>10048</v>
      </c>
    </row>
    <row r="3153" spans="2:26" hidden="1" x14ac:dyDescent="0.35">
      <c r="B3153" t="s">
        <v>99</v>
      </c>
      <c r="C3153" t="s">
        <v>100</v>
      </c>
      <c r="D3153" s="1">
        <v>43313</v>
      </c>
      <c r="E3153" t="s">
        <v>34</v>
      </c>
      <c r="F3153" t="s">
        <v>33</v>
      </c>
      <c r="G3153" t="s">
        <v>34</v>
      </c>
      <c r="H3153">
        <v>5521</v>
      </c>
      <c r="J3153">
        <v>0</v>
      </c>
      <c r="L3153">
        <v>5521</v>
      </c>
      <c r="N3153">
        <v>10925</v>
      </c>
      <c r="P3153">
        <v>668</v>
      </c>
      <c r="R3153">
        <v>11593</v>
      </c>
      <c r="T3153">
        <v>109178</v>
      </c>
      <c r="V3153">
        <v>230634</v>
      </c>
      <c r="X3153">
        <v>220519</v>
      </c>
      <c r="Z3153">
        <v>10115</v>
      </c>
    </row>
    <row r="3154" spans="2:26" hidden="1" x14ac:dyDescent="0.35">
      <c r="B3154" t="s">
        <v>99</v>
      </c>
      <c r="C3154" t="s">
        <v>100</v>
      </c>
      <c r="D3154" s="1">
        <v>43344</v>
      </c>
      <c r="E3154" t="s">
        <v>34</v>
      </c>
      <c r="F3154" t="s">
        <v>35</v>
      </c>
      <c r="G3154" t="s">
        <v>32</v>
      </c>
      <c r="H3154">
        <v>4657</v>
      </c>
      <c r="J3154">
        <v>0</v>
      </c>
      <c r="L3154">
        <v>4657</v>
      </c>
      <c r="N3154">
        <v>9003</v>
      </c>
      <c r="P3154">
        <v>612</v>
      </c>
      <c r="R3154">
        <v>9615</v>
      </c>
      <c r="T3154">
        <v>109177</v>
      </c>
      <c r="V3154">
        <v>230633</v>
      </c>
      <c r="X3154">
        <v>220506</v>
      </c>
      <c r="Z3154">
        <v>10127</v>
      </c>
    </row>
    <row r="3155" spans="2:26" hidden="1" x14ac:dyDescent="0.35">
      <c r="B3155" t="s">
        <v>99</v>
      </c>
      <c r="C3155" t="s">
        <v>100</v>
      </c>
      <c r="D3155" s="1">
        <v>43344</v>
      </c>
      <c r="E3155" t="s">
        <v>34</v>
      </c>
      <c r="F3155" t="s">
        <v>33</v>
      </c>
      <c r="G3155" t="s">
        <v>34</v>
      </c>
      <c r="H3155">
        <v>4657</v>
      </c>
      <c r="J3155">
        <v>0</v>
      </c>
      <c r="L3155">
        <v>4657</v>
      </c>
      <c r="N3155">
        <v>9003</v>
      </c>
      <c r="P3155">
        <v>612</v>
      </c>
      <c r="R3155">
        <v>9615</v>
      </c>
      <c r="T3155">
        <v>108982</v>
      </c>
      <c r="V3155">
        <v>231268</v>
      </c>
      <c r="X3155">
        <v>221067</v>
      </c>
      <c r="Z3155">
        <v>10201</v>
      </c>
    </row>
    <row r="3156" spans="2:26" hidden="1" x14ac:dyDescent="0.35">
      <c r="B3156" t="s">
        <v>99</v>
      </c>
      <c r="C3156" t="s">
        <v>100</v>
      </c>
      <c r="D3156" s="1">
        <v>43374</v>
      </c>
      <c r="E3156" t="s">
        <v>34</v>
      </c>
      <c r="F3156" t="s">
        <v>33</v>
      </c>
      <c r="G3156" t="s">
        <v>34</v>
      </c>
      <c r="H3156">
        <v>5628</v>
      </c>
      <c r="J3156">
        <v>0</v>
      </c>
      <c r="L3156">
        <v>5628</v>
      </c>
      <c r="N3156">
        <v>10403</v>
      </c>
      <c r="P3156">
        <v>694</v>
      </c>
      <c r="R3156">
        <v>11097</v>
      </c>
      <c r="T3156">
        <v>108546</v>
      </c>
      <c r="V3156">
        <v>231660</v>
      </c>
      <c r="X3156">
        <v>221392</v>
      </c>
      <c r="Z3156">
        <v>10268</v>
      </c>
    </row>
    <row r="3157" spans="2:26" hidden="1" x14ac:dyDescent="0.35">
      <c r="B3157" t="s">
        <v>99</v>
      </c>
      <c r="C3157" t="s">
        <v>100</v>
      </c>
      <c r="D3157" s="1">
        <v>43374</v>
      </c>
      <c r="E3157" t="s">
        <v>34</v>
      </c>
      <c r="F3157" t="s">
        <v>35</v>
      </c>
      <c r="G3157" t="s">
        <v>32</v>
      </c>
      <c r="H3157">
        <v>5628</v>
      </c>
      <c r="J3157">
        <v>0</v>
      </c>
      <c r="L3157">
        <v>5628</v>
      </c>
      <c r="N3157">
        <v>10403</v>
      </c>
      <c r="P3157">
        <v>694</v>
      </c>
      <c r="R3157">
        <v>11097</v>
      </c>
      <c r="T3157">
        <v>108981</v>
      </c>
      <c r="V3157">
        <v>231267</v>
      </c>
      <c r="X3157">
        <v>221056</v>
      </c>
      <c r="Z3157">
        <v>10211</v>
      </c>
    </row>
    <row r="3158" spans="2:26" hidden="1" x14ac:dyDescent="0.35">
      <c r="B3158" t="s">
        <v>99</v>
      </c>
      <c r="C3158" t="s">
        <v>100</v>
      </c>
      <c r="D3158" s="1">
        <v>43405</v>
      </c>
      <c r="E3158" t="s">
        <v>34</v>
      </c>
      <c r="F3158" t="s">
        <v>33</v>
      </c>
      <c r="G3158" t="s">
        <v>34</v>
      </c>
      <c r="H3158">
        <v>5110</v>
      </c>
      <c r="J3158">
        <v>0</v>
      </c>
      <c r="L3158">
        <v>5110</v>
      </c>
      <c r="N3158">
        <v>9913</v>
      </c>
      <c r="P3158">
        <v>785</v>
      </c>
      <c r="R3158">
        <v>10698</v>
      </c>
      <c r="T3158">
        <v>108148</v>
      </c>
      <c r="V3158">
        <v>232585</v>
      </c>
      <c r="X3158">
        <v>222255</v>
      </c>
      <c r="Z3158">
        <v>10330</v>
      </c>
    </row>
    <row r="3159" spans="2:26" hidden="1" x14ac:dyDescent="0.35">
      <c r="B3159" t="s">
        <v>99</v>
      </c>
      <c r="C3159" t="s">
        <v>100</v>
      </c>
      <c r="D3159" s="1">
        <v>43405</v>
      </c>
      <c r="E3159" t="s">
        <v>34</v>
      </c>
      <c r="F3159" t="s">
        <v>35</v>
      </c>
      <c r="G3159" t="s">
        <v>32</v>
      </c>
      <c r="H3159">
        <v>5110</v>
      </c>
      <c r="J3159">
        <v>0</v>
      </c>
      <c r="L3159">
        <v>5110</v>
      </c>
      <c r="N3159">
        <v>9913</v>
      </c>
      <c r="P3159">
        <v>785</v>
      </c>
      <c r="R3159">
        <v>10698</v>
      </c>
      <c r="T3159">
        <v>108963</v>
      </c>
      <c r="V3159">
        <v>232075</v>
      </c>
      <c r="X3159">
        <v>221378</v>
      </c>
      <c r="Z3159">
        <v>10697</v>
      </c>
    </row>
    <row r="3160" spans="2:26" hidden="1" x14ac:dyDescent="0.35">
      <c r="B3160" t="s">
        <v>99</v>
      </c>
      <c r="C3160" t="s">
        <v>100</v>
      </c>
      <c r="D3160" s="1">
        <v>43435</v>
      </c>
      <c r="E3160" t="s">
        <v>34</v>
      </c>
      <c r="F3160" t="s">
        <v>33</v>
      </c>
      <c r="G3160" t="s">
        <v>34</v>
      </c>
      <c r="H3160">
        <v>4836</v>
      </c>
      <c r="J3160">
        <v>0</v>
      </c>
      <c r="L3160">
        <v>4836</v>
      </c>
      <c r="N3160">
        <v>9214</v>
      </c>
      <c r="P3160">
        <v>461</v>
      </c>
      <c r="R3160">
        <v>9675</v>
      </c>
      <c r="T3160">
        <v>108345</v>
      </c>
      <c r="V3160">
        <v>237733</v>
      </c>
      <c r="X3160">
        <v>227049</v>
      </c>
      <c r="Z3160">
        <v>10684</v>
      </c>
    </row>
    <row r="3161" spans="2:26" hidden="1" x14ac:dyDescent="0.35">
      <c r="B3161" t="s">
        <v>99</v>
      </c>
      <c r="C3161" t="s">
        <v>100</v>
      </c>
      <c r="D3161" s="1">
        <v>43435</v>
      </c>
      <c r="E3161" t="s">
        <v>34</v>
      </c>
      <c r="F3161" t="s">
        <v>35</v>
      </c>
      <c r="G3161" t="s">
        <v>32</v>
      </c>
      <c r="H3161">
        <v>4836</v>
      </c>
      <c r="J3161">
        <v>0</v>
      </c>
      <c r="L3161">
        <v>4836</v>
      </c>
      <c r="N3161">
        <v>9214</v>
      </c>
      <c r="P3161">
        <v>461</v>
      </c>
      <c r="R3161">
        <v>9675</v>
      </c>
      <c r="T3161">
        <v>108147</v>
      </c>
      <c r="V3161">
        <v>232583</v>
      </c>
      <c r="X3161">
        <v>222247</v>
      </c>
      <c r="Z3161">
        <v>10336</v>
      </c>
    </row>
    <row r="3162" spans="2:26" hidden="1" x14ac:dyDescent="0.35">
      <c r="B3162" t="s">
        <v>99</v>
      </c>
      <c r="C3162" t="s">
        <v>100</v>
      </c>
      <c r="D3162" s="1">
        <v>43466</v>
      </c>
      <c r="E3162" t="s">
        <v>34</v>
      </c>
      <c r="F3162" t="s">
        <v>33</v>
      </c>
      <c r="G3162" t="s">
        <v>34</v>
      </c>
      <c r="H3162">
        <v>9522</v>
      </c>
      <c r="J3162">
        <v>0</v>
      </c>
      <c r="L3162">
        <v>9522</v>
      </c>
      <c r="N3162">
        <v>9420</v>
      </c>
      <c r="P3162">
        <v>531</v>
      </c>
      <c r="R3162">
        <v>9951</v>
      </c>
      <c r="T3162">
        <v>108335</v>
      </c>
      <c r="V3162">
        <v>242300</v>
      </c>
      <c r="X3162">
        <v>231495</v>
      </c>
      <c r="Z3162">
        <v>10805</v>
      </c>
    </row>
    <row r="3163" spans="2:26" hidden="1" x14ac:dyDescent="0.35">
      <c r="B3163" t="s">
        <v>99</v>
      </c>
      <c r="C3163" t="s">
        <v>100</v>
      </c>
      <c r="D3163" s="1">
        <v>43466</v>
      </c>
      <c r="E3163" t="s">
        <v>34</v>
      </c>
      <c r="F3163" t="s">
        <v>35</v>
      </c>
      <c r="G3163" t="s">
        <v>32</v>
      </c>
      <c r="H3163">
        <v>9522</v>
      </c>
      <c r="J3163">
        <v>0</v>
      </c>
      <c r="L3163">
        <v>9522</v>
      </c>
      <c r="N3163">
        <v>9420</v>
      </c>
      <c r="P3163">
        <v>531</v>
      </c>
      <c r="R3163">
        <v>9951</v>
      </c>
      <c r="T3163">
        <v>108344</v>
      </c>
      <c r="V3163">
        <v>237732</v>
      </c>
      <c r="X3163">
        <v>227035</v>
      </c>
      <c r="Z3163">
        <v>10697</v>
      </c>
    </row>
    <row r="3164" spans="2:26" hidden="1" x14ac:dyDescent="0.35">
      <c r="B3164" t="s">
        <v>99</v>
      </c>
      <c r="C3164" t="s">
        <v>100</v>
      </c>
      <c r="D3164" s="1">
        <v>43497</v>
      </c>
      <c r="E3164" t="s">
        <v>34</v>
      </c>
      <c r="F3164" t="s">
        <v>35</v>
      </c>
      <c r="G3164" t="s">
        <v>32</v>
      </c>
      <c r="H3164">
        <v>7843</v>
      </c>
      <c r="J3164">
        <v>0</v>
      </c>
      <c r="L3164">
        <v>7843</v>
      </c>
      <c r="N3164">
        <v>9114</v>
      </c>
      <c r="P3164">
        <v>644</v>
      </c>
      <c r="R3164">
        <v>9758</v>
      </c>
      <c r="T3164">
        <v>108335</v>
      </c>
      <c r="V3164">
        <v>242300</v>
      </c>
      <c r="X3164">
        <v>231482</v>
      </c>
      <c r="Z3164">
        <v>10818</v>
      </c>
    </row>
    <row r="3165" spans="2:26" hidden="1" x14ac:dyDescent="0.35">
      <c r="B3165" t="s">
        <v>99</v>
      </c>
      <c r="C3165" t="s">
        <v>100</v>
      </c>
      <c r="D3165" s="1">
        <v>43497</v>
      </c>
      <c r="E3165" t="s">
        <v>34</v>
      </c>
      <c r="F3165" t="s">
        <v>33</v>
      </c>
      <c r="G3165" t="s">
        <v>34</v>
      </c>
      <c r="H3165">
        <v>7843</v>
      </c>
      <c r="J3165">
        <v>0</v>
      </c>
      <c r="L3165">
        <v>7843</v>
      </c>
      <c r="N3165">
        <v>9114</v>
      </c>
      <c r="P3165">
        <v>644</v>
      </c>
      <c r="R3165">
        <v>9758</v>
      </c>
      <c r="T3165">
        <v>108303</v>
      </c>
      <c r="V3165">
        <v>245584</v>
      </c>
      <c r="X3165">
        <v>234628</v>
      </c>
      <c r="Z3165">
        <v>10956</v>
      </c>
    </row>
    <row r="3166" spans="2:26" hidden="1" x14ac:dyDescent="0.35">
      <c r="B3166" t="s">
        <v>99</v>
      </c>
      <c r="C3166" t="s">
        <v>100</v>
      </c>
      <c r="D3166" s="1">
        <v>43525</v>
      </c>
      <c r="E3166" t="s">
        <v>34</v>
      </c>
      <c r="F3166" t="s">
        <v>35</v>
      </c>
      <c r="G3166" t="s">
        <v>32</v>
      </c>
      <c r="H3166">
        <v>8118</v>
      </c>
      <c r="J3166">
        <v>0</v>
      </c>
      <c r="L3166">
        <v>8118</v>
      </c>
      <c r="N3166">
        <v>10924</v>
      </c>
      <c r="P3166">
        <v>511</v>
      </c>
      <c r="R3166">
        <v>11435</v>
      </c>
      <c r="T3166">
        <v>108302</v>
      </c>
      <c r="V3166">
        <v>245584</v>
      </c>
      <c r="X3166">
        <v>234607</v>
      </c>
      <c r="Z3166">
        <v>10977</v>
      </c>
    </row>
    <row r="3167" spans="2:26" hidden="1" x14ac:dyDescent="0.35">
      <c r="B3167" t="s">
        <v>99</v>
      </c>
      <c r="C3167" t="s">
        <v>100</v>
      </c>
      <c r="D3167" s="1">
        <v>43525</v>
      </c>
      <c r="E3167" t="s">
        <v>34</v>
      </c>
      <c r="F3167" t="s">
        <v>33</v>
      </c>
      <c r="G3167" t="s">
        <v>34</v>
      </c>
      <c r="H3167">
        <v>8118</v>
      </c>
      <c r="J3167">
        <v>0</v>
      </c>
      <c r="L3167">
        <v>8118</v>
      </c>
      <c r="N3167">
        <v>10924</v>
      </c>
      <c r="P3167">
        <v>511</v>
      </c>
      <c r="R3167">
        <v>11435</v>
      </c>
      <c r="T3167">
        <v>108163</v>
      </c>
      <c r="V3167">
        <v>248538</v>
      </c>
      <c r="X3167">
        <v>237408</v>
      </c>
      <c r="Z3167">
        <v>11130</v>
      </c>
    </row>
    <row r="3168" spans="2:26" hidden="1" x14ac:dyDescent="0.35">
      <c r="B3168" t="s">
        <v>99</v>
      </c>
      <c r="C3168" t="s">
        <v>100</v>
      </c>
      <c r="D3168" s="1">
        <v>43556</v>
      </c>
      <c r="E3168" t="s">
        <v>34</v>
      </c>
      <c r="F3168" t="s">
        <v>35</v>
      </c>
      <c r="G3168" t="s">
        <v>32</v>
      </c>
      <c r="H3168">
        <v>7784</v>
      </c>
      <c r="J3168">
        <v>0</v>
      </c>
      <c r="L3168">
        <v>7784</v>
      </c>
      <c r="N3168">
        <v>10662</v>
      </c>
      <c r="P3168">
        <v>616</v>
      </c>
      <c r="R3168">
        <v>11278</v>
      </c>
      <c r="T3168">
        <v>108162</v>
      </c>
      <c r="V3168">
        <v>248538</v>
      </c>
      <c r="X3168">
        <v>237379</v>
      </c>
      <c r="Z3168">
        <v>11159</v>
      </c>
    </row>
    <row r="3169" spans="2:26" hidden="1" x14ac:dyDescent="0.35">
      <c r="B3169" t="s">
        <v>99</v>
      </c>
      <c r="C3169" t="s">
        <v>100</v>
      </c>
      <c r="D3169" s="1">
        <v>43556</v>
      </c>
      <c r="E3169" t="s">
        <v>34</v>
      </c>
      <c r="F3169" t="s">
        <v>33</v>
      </c>
      <c r="G3169" t="s">
        <v>34</v>
      </c>
      <c r="H3169">
        <v>7784</v>
      </c>
      <c r="J3169">
        <v>0</v>
      </c>
      <c r="L3169">
        <v>7784</v>
      </c>
      <c r="N3169">
        <v>10662</v>
      </c>
      <c r="P3169">
        <v>616</v>
      </c>
      <c r="R3169">
        <v>11278</v>
      </c>
      <c r="T3169">
        <v>108149</v>
      </c>
      <c r="V3169">
        <v>250604</v>
      </c>
      <c r="X3169">
        <v>239361</v>
      </c>
      <c r="Z3169">
        <v>11243</v>
      </c>
    </row>
    <row r="3170" spans="2:26" hidden="1" x14ac:dyDescent="0.35">
      <c r="B3170" t="s">
        <v>99</v>
      </c>
      <c r="C3170" t="s">
        <v>100</v>
      </c>
      <c r="D3170" s="1">
        <v>43586</v>
      </c>
      <c r="E3170" t="s">
        <v>34</v>
      </c>
      <c r="F3170" t="s">
        <v>35</v>
      </c>
      <c r="G3170" t="s">
        <v>32</v>
      </c>
      <c r="H3170">
        <v>7317</v>
      </c>
      <c r="J3170">
        <v>0</v>
      </c>
      <c r="L3170">
        <v>7317</v>
      </c>
      <c r="N3170">
        <v>11771</v>
      </c>
      <c r="P3170">
        <v>673</v>
      </c>
      <c r="R3170">
        <v>12444</v>
      </c>
      <c r="T3170">
        <v>108147</v>
      </c>
      <c r="V3170">
        <v>250603</v>
      </c>
      <c r="X3170">
        <v>239339</v>
      </c>
      <c r="Z3170">
        <v>11264</v>
      </c>
    </row>
    <row r="3171" spans="2:26" hidden="1" x14ac:dyDescent="0.35">
      <c r="B3171" t="s">
        <v>99</v>
      </c>
      <c r="C3171" t="s">
        <v>100</v>
      </c>
      <c r="D3171" s="1">
        <v>43586</v>
      </c>
      <c r="E3171" t="s">
        <v>34</v>
      </c>
      <c r="F3171" t="s">
        <v>33</v>
      </c>
      <c r="G3171" t="s">
        <v>34</v>
      </c>
      <c r="H3171">
        <v>7317</v>
      </c>
      <c r="J3171">
        <v>0</v>
      </c>
      <c r="L3171">
        <v>7317</v>
      </c>
      <c r="N3171">
        <v>11771</v>
      </c>
      <c r="P3171">
        <v>673</v>
      </c>
      <c r="R3171">
        <v>12444</v>
      </c>
      <c r="T3171">
        <v>107921</v>
      </c>
      <c r="V3171">
        <v>252018</v>
      </c>
      <c r="X3171">
        <v>240656</v>
      </c>
      <c r="Z3171">
        <v>11362</v>
      </c>
    </row>
    <row r="3172" spans="2:26" hidden="1" x14ac:dyDescent="0.35">
      <c r="B3172" t="s">
        <v>99</v>
      </c>
      <c r="C3172" t="s">
        <v>100</v>
      </c>
      <c r="D3172" s="1">
        <v>43617</v>
      </c>
      <c r="E3172" t="s">
        <v>34</v>
      </c>
      <c r="F3172" t="s">
        <v>35</v>
      </c>
      <c r="G3172" t="s">
        <v>32</v>
      </c>
      <c r="H3172">
        <v>6582</v>
      </c>
      <c r="J3172">
        <v>0</v>
      </c>
      <c r="L3172">
        <v>6582</v>
      </c>
      <c r="N3172">
        <v>11653</v>
      </c>
      <c r="P3172">
        <v>612</v>
      </c>
      <c r="R3172">
        <v>12265</v>
      </c>
      <c r="T3172">
        <v>107920</v>
      </c>
      <c r="V3172">
        <v>252017</v>
      </c>
      <c r="X3172">
        <v>240643</v>
      </c>
      <c r="Z3172">
        <v>11374</v>
      </c>
    </row>
    <row r="3173" spans="2:26" hidden="1" x14ac:dyDescent="0.35">
      <c r="B3173" t="s">
        <v>99</v>
      </c>
      <c r="C3173" t="s">
        <v>100</v>
      </c>
      <c r="D3173" s="1">
        <v>43617</v>
      </c>
      <c r="E3173" t="s">
        <v>34</v>
      </c>
      <c r="F3173" t="s">
        <v>33</v>
      </c>
      <c r="G3173" t="s">
        <v>34</v>
      </c>
      <c r="H3173">
        <v>6582</v>
      </c>
      <c r="J3173">
        <v>0</v>
      </c>
      <c r="L3173">
        <v>6582</v>
      </c>
      <c r="N3173">
        <v>11653</v>
      </c>
      <c r="P3173">
        <v>612</v>
      </c>
      <c r="R3173">
        <v>12265</v>
      </c>
      <c r="T3173">
        <v>108080</v>
      </c>
      <c r="V3173">
        <v>254957</v>
      </c>
      <c r="X3173">
        <v>243528</v>
      </c>
      <c r="Z3173">
        <v>11429</v>
      </c>
    </row>
    <row r="3174" spans="2:26" hidden="1" x14ac:dyDescent="0.35">
      <c r="B3174" t="s">
        <v>99</v>
      </c>
      <c r="C3174" t="s">
        <v>100</v>
      </c>
      <c r="D3174" s="1">
        <v>43647</v>
      </c>
      <c r="E3174" t="s">
        <v>34</v>
      </c>
      <c r="F3174" t="s">
        <v>35</v>
      </c>
      <c r="G3174" t="s">
        <v>32</v>
      </c>
      <c r="H3174">
        <v>7035</v>
      </c>
      <c r="J3174">
        <v>0</v>
      </c>
      <c r="L3174">
        <v>7035</v>
      </c>
      <c r="N3174">
        <v>12969</v>
      </c>
      <c r="P3174">
        <v>612</v>
      </c>
      <c r="R3174">
        <v>13581</v>
      </c>
      <c r="T3174">
        <v>108080</v>
      </c>
      <c r="V3174">
        <v>254956</v>
      </c>
      <c r="X3174">
        <v>243507</v>
      </c>
      <c r="Z3174">
        <v>11449</v>
      </c>
    </row>
    <row r="3175" spans="2:26" hidden="1" x14ac:dyDescent="0.35">
      <c r="B3175" t="s">
        <v>99</v>
      </c>
      <c r="C3175" t="s">
        <v>100</v>
      </c>
      <c r="D3175" s="1">
        <v>43647</v>
      </c>
      <c r="E3175" t="s">
        <v>34</v>
      </c>
      <c r="F3175" t="s">
        <v>33</v>
      </c>
      <c r="G3175" t="s">
        <v>34</v>
      </c>
      <c r="H3175">
        <v>7035</v>
      </c>
      <c r="J3175">
        <v>0</v>
      </c>
      <c r="L3175">
        <v>7035</v>
      </c>
      <c r="N3175">
        <v>12969</v>
      </c>
      <c r="P3175">
        <v>612</v>
      </c>
      <c r="R3175">
        <v>13581</v>
      </c>
      <c r="T3175">
        <v>108204</v>
      </c>
      <c r="V3175">
        <v>257603</v>
      </c>
      <c r="X3175">
        <v>245931</v>
      </c>
      <c r="Z3175">
        <v>11672</v>
      </c>
    </row>
    <row r="3176" spans="2:26" hidden="1" x14ac:dyDescent="0.35">
      <c r="B3176" t="s">
        <v>99</v>
      </c>
      <c r="C3176" t="s">
        <v>100</v>
      </c>
      <c r="D3176" s="1">
        <v>43678</v>
      </c>
      <c r="E3176" t="s">
        <v>34</v>
      </c>
      <c r="F3176" t="s">
        <v>35</v>
      </c>
      <c r="G3176" t="s">
        <v>32</v>
      </c>
      <c r="H3176">
        <v>6807</v>
      </c>
      <c r="J3176">
        <v>0</v>
      </c>
      <c r="L3176">
        <v>6807</v>
      </c>
      <c r="N3176">
        <v>12005</v>
      </c>
      <c r="P3176">
        <v>674</v>
      </c>
      <c r="R3176">
        <v>12679</v>
      </c>
      <c r="T3176">
        <v>108204</v>
      </c>
      <c r="V3176">
        <v>257602</v>
      </c>
      <c r="X3176">
        <v>245916</v>
      </c>
      <c r="Z3176">
        <v>11686</v>
      </c>
    </row>
    <row r="3177" spans="2:26" hidden="1" x14ac:dyDescent="0.35">
      <c r="B3177" t="s">
        <v>99</v>
      </c>
      <c r="C3177" t="s">
        <v>100</v>
      </c>
      <c r="D3177" s="1">
        <v>43678</v>
      </c>
      <c r="E3177" t="s">
        <v>34</v>
      </c>
      <c r="F3177" t="s">
        <v>33</v>
      </c>
      <c r="G3177" t="s">
        <v>34</v>
      </c>
      <c r="H3177">
        <v>6807</v>
      </c>
      <c r="J3177">
        <v>0</v>
      </c>
      <c r="L3177">
        <v>6807</v>
      </c>
      <c r="N3177">
        <v>12005</v>
      </c>
      <c r="P3177">
        <v>674</v>
      </c>
      <c r="R3177">
        <v>12679</v>
      </c>
      <c r="T3177">
        <v>108142</v>
      </c>
      <c r="V3177">
        <v>258555</v>
      </c>
      <c r="X3177">
        <v>246929</v>
      </c>
      <c r="Z3177">
        <v>11626</v>
      </c>
    </row>
    <row r="3178" spans="2:26" hidden="1" x14ac:dyDescent="0.35">
      <c r="B3178" t="s">
        <v>99</v>
      </c>
      <c r="C3178" t="s">
        <v>100</v>
      </c>
      <c r="D3178" s="1">
        <v>43709</v>
      </c>
      <c r="E3178" t="s">
        <v>34</v>
      </c>
      <c r="F3178" t="s">
        <v>35</v>
      </c>
      <c r="G3178" t="s">
        <v>32</v>
      </c>
      <c r="H3178">
        <v>6453</v>
      </c>
      <c r="J3178">
        <v>0</v>
      </c>
      <c r="L3178">
        <v>6453</v>
      </c>
      <c r="N3178">
        <v>11074</v>
      </c>
      <c r="P3178">
        <v>781</v>
      </c>
      <c r="R3178">
        <v>11855</v>
      </c>
      <c r="T3178">
        <v>108140</v>
      </c>
      <c r="V3178">
        <v>258553</v>
      </c>
      <c r="X3178">
        <v>246896</v>
      </c>
      <c r="Z3178">
        <v>11657</v>
      </c>
    </row>
    <row r="3179" spans="2:26" hidden="1" x14ac:dyDescent="0.35">
      <c r="B3179" t="s">
        <v>99</v>
      </c>
      <c r="C3179" t="s">
        <v>100</v>
      </c>
      <c r="D3179" s="1">
        <v>43709</v>
      </c>
      <c r="E3179" t="s">
        <v>34</v>
      </c>
      <c r="F3179" t="s">
        <v>33</v>
      </c>
      <c r="G3179" t="s">
        <v>34</v>
      </c>
      <c r="H3179">
        <v>6453</v>
      </c>
      <c r="J3179">
        <v>0</v>
      </c>
      <c r="L3179">
        <v>6453</v>
      </c>
      <c r="N3179">
        <v>11074</v>
      </c>
      <c r="P3179">
        <v>781</v>
      </c>
      <c r="R3179">
        <v>11855</v>
      </c>
      <c r="T3179">
        <v>108089</v>
      </c>
      <c r="V3179">
        <v>259396</v>
      </c>
      <c r="X3179">
        <v>247755</v>
      </c>
      <c r="Z3179">
        <v>11641</v>
      </c>
    </row>
    <row r="3180" spans="2:26" hidden="1" x14ac:dyDescent="0.35">
      <c r="B3180" t="s">
        <v>99</v>
      </c>
      <c r="C3180" t="s">
        <v>100</v>
      </c>
      <c r="D3180" s="1">
        <v>43739</v>
      </c>
      <c r="E3180" t="s">
        <v>34</v>
      </c>
      <c r="F3180" t="s">
        <v>35</v>
      </c>
      <c r="G3180" t="s">
        <v>32</v>
      </c>
      <c r="H3180">
        <v>7036</v>
      </c>
      <c r="J3180">
        <v>0</v>
      </c>
      <c r="L3180">
        <v>7036</v>
      </c>
      <c r="N3180">
        <v>12001</v>
      </c>
      <c r="P3180">
        <v>725</v>
      </c>
      <c r="R3180">
        <v>12726</v>
      </c>
      <c r="T3180">
        <v>108087</v>
      </c>
      <c r="V3180">
        <v>259394</v>
      </c>
      <c r="X3180">
        <v>247736</v>
      </c>
      <c r="Z3180">
        <v>11658</v>
      </c>
    </row>
    <row r="3181" spans="2:26" hidden="1" x14ac:dyDescent="0.35">
      <c r="B3181" t="s">
        <v>99</v>
      </c>
      <c r="C3181" t="s">
        <v>100</v>
      </c>
      <c r="D3181" s="1">
        <v>43739</v>
      </c>
      <c r="E3181" t="s">
        <v>34</v>
      </c>
      <c r="F3181" t="s">
        <v>33</v>
      </c>
      <c r="G3181" t="s">
        <v>34</v>
      </c>
      <c r="H3181">
        <v>7036</v>
      </c>
      <c r="J3181">
        <v>0</v>
      </c>
      <c r="L3181">
        <v>7036</v>
      </c>
      <c r="N3181">
        <v>12001</v>
      </c>
      <c r="P3181">
        <v>725</v>
      </c>
      <c r="R3181">
        <v>12726</v>
      </c>
      <c r="T3181">
        <v>107883</v>
      </c>
      <c r="V3181">
        <v>260536</v>
      </c>
      <c r="X3181">
        <v>248779</v>
      </c>
      <c r="Z3181">
        <v>11757</v>
      </c>
    </row>
    <row r="3182" spans="2:26" hidden="1" x14ac:dyDescent="0.35">
      <c r="B3182" t="s">
        <v>99</v>
      </c>
      <c r="C3182" t="s">
        <v>100</v>
      </c>
      <c r="D3182" s="1">
        <v>43770</v>
      </c>
      <c r="E3182" t="s">
        <v>34</v>
      </c>
      <c r="F3182" t="s">
        <v>35</v>
      </c>
      <c r="G3182" t="s">
        <v>32</v>
      </c>
      <c r="H3182">
        <v>6287</v>
      </c>
      <c r="J3182">
        <v>0</v>
      </c>
      <c r="L3182">
        <v>6287</v>
      </c>
      <c r="N3182">
        <v>10727</v>
      </c>
      <c r="P3182">
        <v>770</v>
      </c>
      <c r="R3182">
        <v>11497</v>
      </c>
      <c r="T3182">
        <v>107878</v>
      </c>
      <c r="V3182">
        <v>260532</v>
      </c>
      <c r="X3182">
        <v>248756</v>
      </c>
      <c r="Z3182">
        <v>11776</v>
      </c>
    </row>
    <row r="3183" spans="2:26" hidden="1" x14ac:dyDescent="0.35">
      <c r="B3183" t="s">
        <v>99</v>
      </c>
      <c r="C3183" t="s">
        <v>100</v>
      </c>
      <c r="D3183" s="1">
        <v>43770</v>
      </c>
      <c r="E3183" t="s">
        <v>34</v>
      </c>
      <c r="F3183" t="s">
        <v>33</v>
      </c>
      <c r="G3183" t="s">
        <v>34</v>
      </c>
      <c r="H3183">
        <v>6287</v>
      </c>
      <c r="J3183">
        <v>0</v>
      </c>
      <c r="L3183">
        <v>6287</v>
      </c>
      <c r="N3183">
        <v>10727</v>
      </c>
      <c r="P3183">
        <v>770</v>
      </c>
      <c r="R3183">
        <v>11497</v>
      </c>
      <c r="T3183">
        <v>107909</v>
      </c>
      <c r="V3183">
        <v>262638</v>
      </c>
      <c r="X3183">
        <v>250750</v>
      </c>
      <c r="Z3183">
        <v>11888</v>
      </c>
    </row>
    <row r="3184" spans="2:26" hidden="1" x14ac:dyDescent="0.35">
      <c r="B3184" t="s">
        <v>99</v>
      </c>
      <c r="C3184" t="s">
        <v>100</v>
      </c>
      <c r="D3184" s="1">
        <v>43800</v>
      </c>
      <c r="E3184" t="s">
        <v>34</v>
      </c>
      <c r="F3184" t="s">
        <v>35</v>
      </c>
      <c r="G3184" t="s">
        <v>32</v>
      </c>
      <c r="H3184">
        <v>6375</v>
      </c>
      <c r="J3184">
        <v>0</v>
      </c>
      <c r="L3184">
        <v>6375</v>
      </c>
      <c r="N3184">
        <v>9740</v>
      </c>
      <c r="P3184">
        <v>638</v>
      </c>
      <c r="R3184">
        <v>10378</v>
      </c>
      <c r="T3184">
        <v>107930</v>
      </c>
      <c r="V3184">
        <v>262661</v>
      </c>
      <c r="X3184">
        <v>250727</v>
      </c>
      <c r="Z3184">
        <v>11934</v>
      </c>
    </row>
    <row r="3185" spans="2:26" hidden="1" x14ac:dyDescent="0.35">
      <c r="B3185" t="s">
        <v>99</v>
      </c>
      <c r="C3185" t="s">
        <v>100</v>
      </c>
      <c r="D3185" s="1">
        <v>43800</v>
      </c>
      <c r="E3185" t="s">
        <v>34</v>
      </c>
      <c r="F3185" t="s">
        <v>33</v>
      </c>
      <c r="G3185" t="s">
        <v>34</v>
      </c>
      <c r="H3185">
        <v>6375</v>
      </c>
      <c r="J3185">
        <v>0</v>
      </c>
      <c r="L3185">
        <v>6375</v>
      </c>
      <c r="N3185">
        <v>9740</v>
      </c>
      <c r="P3185">
        <v>638</v>
      </c>
      <c r="R3185">
        <v>10378</v>
      </c>
      <c r="T3185">
        <v>108130</v>
      </c>
      <c r="V3185">
        <v>264424</v>
      </c>
      <c r="X3185">
        <v>252616</v>
      </c>
      <c r="Z3185">
        <v>11808</v>
      </c>
    </row>
    <row r="3186" spans="2:26" hidden="1" x14ac:dyDescent="0.35">
      <c r="B3186" t="s">
        <v>99</v>
      </c>
      <c r="C3186" t="s">
        <v>100</v>
      </c>
      <c r="D3186" s="1">
        <v>43831</v>
      </c>
      <c r="E3186" t="s">
        <v>34</v>
      </c>
      <c r="F3186" t="s">
        <v>35</v>
      </c>
      <c r="G3186" t="s">
        <v>32</v>
      </c>
      <c r="H3186">
        <v>7764</v>
      </c>
      <c r="J3186">
        <v>0</v>
      </c>
      <c r="L3186">
        <v>7764</v>
      </c>
      <c r="N3186">
        <v>11787</v>
      </c>
      <c r="P3186">
        <v>727</v>
      </c>
      <c r="R3186">
        <v>12514</v>
      </c>
      <c r="T3186">
        <v>108123</v>
      </c>
      <c r="V3186">
        <v>264419</v>
      </c>
      <c r="X3186">
        <v>252579</v>
      </c>
      <c r="Z3186">
        <v>11840</v>
      </c>
    </row>
    <row r="3187" spans="2:26" hidden="1" x14ac:dyDescent="0.35">
      <c r="B3187" t="s">
        <v>99</v>
      </c>
      <c r="C3187" t="s">
        <v>100</v>
      </c>
      <c r="D3187" s="1">
        <v>43831</v>
      </c>
      <c r="E3187" t="s">
        <v>34</v>
      </c>
      <c r="F3187" t="s">
        <v>33</v>
      </c>
      <c r="G3187" t="s">
        <v>34</v>
      </c>
      <c r="H3187">
        <v>7764</v>
      </c>
      <c r="J3187">
        <v>0</v>
      </c>
      <c r="L3187">
        <v>7764</v>
      </c>
      <c r="N3187">
        <v>11787</v>
      </c>
      <c r="P3187">
        <v>727</v>
      </c>
      <c r="R3187">
        <v>12514</v>
      </c>
      <c r="T3187">
        <v>107936</v>
      </c>
      <c r="V3187">
        <v>264849</v>
      </c>
      <c r="X3187">
        <v>253013</v>
      </c>
      <c r="Z3187">
        <v>11836</v>
      </c>
    </row>
    <row r="3188" spans="2:26" hidden="1" x14ac:dyDescent="0.35">
      <c r="B3188" t="s">
        <v>99</v>
      </c>
      <c r="C3188" t="s">
        <v>100</v>
      </c>
      <c r="D3188" s="1">
        <v>43862</v>
      </c>
      <c r="E3188" t="s">
        <v>34</v>
      </c>
      <c r="F3188" t="s">
        <v>35</v>
      </c>
      <c r="G3188" t="s">
        <v>32</v>
      </c>
      <c r="H3188">
        <v>5866</v>
      </c>
      <c r="J3188">
        <v>0</v>
      </c>
      <c r="L3188">
        <v>5866</v>
      </c>
      <c r="N3188">
        <v>10285</v>
      </c>
      <c r="P3188">
        <v>627</v>
      </c>
      <c r="R3188">
        <v>10912</v>
      </c>
      <c r="T3188">
        <v>107929</v>
      </c>
      <c r="V3188">
        <v>264844</v>
      </c>
      <c r="X3188">
        <v>252974</v>
      </c>
      <c r="Z3188">
        <v>11870</v>
      </c>
    </row>
    <row r="3189" spans="2:26" hidden="1" x14ac:dyDescent="0.35">
      <c r="B3189" t="s">
        <v>99</v>
      </c>
      <c r="C3189" t="s">
        <v>100</v>
      </c>
      <c r="D3189" s="1">
        <v>43862</v>
      </c>
      <c r="E3189" t="s">
        <v>34</v>
      </c>
      <c r="F3189" t="s">
        <v>33</v>
      </c>
      <c r="G3189" t="s">
        <v>34</v>
      </c>
      <c r="H3189">
        <v>5866</v>
      </c>
      <c r="J3189">
        <v>0</v>
      </c>
      <c r="L3189">
        <v>5866</v>
      </c>
      <c r="N3189">
        <v>10285</v>
      </c>
      <c r="P3189">
        <v>627</v>
      </c>
      <c r="R3189">
        <v>10912</v>
      </c>
      <c r="T3189">
        <v>108717</v>
      </c>
      <c r="V3189">
        <v>267482</v>
      </c>
      <c r="X3189">
        <v>255505</v>
      </c>
      <c r="Z3189">
        <v>11977</v>
      </c>
    </row>
    <row r="3190" spans="2:26" hidden="1" x14ac:dyDescent="0.35">
      <c r="B3190" t="s">
        <v>99</v>
      </c>
      <c r="C3190" t="s">
        <v>100</v>
      </c>
      <c r="D3190" s="1">
        <v>43891</v>
      </c>
      <c r="E3190" t="s">
        <v>34</v>
      </c>
      <c r="F3190" t="s">
        <v>35</v>
      </c>
      <c r="G3190" t="s">
        <v>32</v>
      </c>
      <c r="H3190">
        <v>6880</v>
      </c>
      <c r="J3190">
        <v>0</v>
      </c>
      <c r="L3190">
        <v>6880</v>
      </c>
      <c r="N3190">
        <v>13151</v>
      </c>
      <c r="P3190">
        <v>874</v>
      </c>
      <c r="R3190">
        <v>14025</v>
      </c>
      <c r="T3190">
        <v>108710</v>
      </c>
      <c r="V3190">
        <v>267477</v>
      </c>
      <c r="X3190">
        <v>255463</v>
      </c>
      <c r="Z3190">
        <v>12014</v>
      </c>
    </row>
    <row r="3191" spans="2:26" hidden="1" x14ac:dyDescent="0.35">
      <c r="B3191" t="s">
        <v>99</v>
      </c>
      <c r="C3191" t="s">
        <v>100</v>
      </c>
      <c r="D3191" s="1">
        <v>43891</v>
      </c>
      <c r="E3191" t="s">
        <v>34</v>
      </c>
      <c r="F3191" t="s">
        <v>33</v>
      </c>
      <c r="G3191" t="s">
        <v>34</v>
      </c>
      <c r="H3191">
        <v>6880</v>
      </c>
      <c r="J3191">
        <v>0</v>
      </c>
      <c r="L3191">
        <v>6880</v>
      </c>
      <c r="N3191">
        <v>13151</v>
      </c>
      <c r="P3191">
        <v>874</v>
      </c>
      <c r="R3191">
        <v>14025</v>
      </c>
      <c r="T3191">
        <v>110770</v>
      </c>
      <c r="V3191">
        <v>274352</v>
      </c>
      <c r="X3191">
        <v>262165</v>
      </c>
      <c r="Z3191">
        <v>12187</v>
      </c>
    </row>
    <row r="3192" spans="2:26" hidden="1" x14ac:dyDescent="0.35">
      <c r="B3192" t="s">
        <v>99</v>
      </c>
      <c r="C3192" t="s">
        <v>100</v>
      </c>
      <c r="D3192" s="1">
        <v>43922</v>
      </c>
      <c r="E3192" t="s">
        <v>34</v>
      </c>
      <c r="F3192" t="s">
        <v>35</v>
      </c>
      <c r="G3192" t="s">
        <v>32</v>
      </c>
      <c r="H3192">
        <v>7057</v>
      </c>
      <c r="J3192">
        <v>0</v>
      </c>
      <c r="L3192">
        <v>7057</v>
      </c>
      <c r="N3192">
        <v>8889</v>
      </c>
      <c r="P3192">
        <v>402</v>
      </c>
      <c r="R3192">
        <v>9291</v>
      </c>
      <c r="T3192">
        <v>110762</v>
      </c>
      <c r="V3192">
        <v>274345</v>
      </c>
      <c r="X3192">
        <v>262125</v>
      </c>
      <c r="Z3192">
        <v>12220</v>
      </c>
    </row>
    <row r="3193" spans="2:26" hidden="1" x14ac:dyDescent="0.35">
      <c r="B3193" t="s">
        <v>99</v>
      </c>
      <c r="C3193" t="s">
        <v>100</v>
      </c>
      <c r="D3193" s="1">
        <v>43922</v>
      </c>
      <c r="E3193" t="s">
        <v>34</v>
      </c>
      <c r="F3193" t="s">
        <v>33</v>
      </c>
      <c r="G3193" t="s">
        <v>34</v>
      </c>
      <c r="H3193">
        <v>7057</v>
      </c>
      <c r="J3193">
        <v>0</v>
      </c>
      <c r="L3193">
        <v>7057</v>
      </c>
      <c r="N3193">
        <v>8889</v>
      </c>
      <c r="P3193">
        <v>402</v>
      </c>
      <c r="R3193">
        <v>9291</v>
      </c>
      <c r="T3193">
        <v>112129</v>
      </c>
      <c r="V3193">
        <v>276076</v>
      </c>
      <c r="X3193">
        <v>263793</v>
      </c>
      <c r="Z3193">
        <v>12283</v>
      </c>
    </row>
    <row r="3194" spans="2:26" hidden="1" x14ac:dyDescent="0.35">
      <c r="B3194" t="s">
        <v>99</v>
      </c>
      <c r="C3194" t="s">
        <v>100</v>
      </c>
      <c r="D3194" s="1">
        <v>43952</v>
      </c>
      <c r="E3194" t="s">
        <v>34</v>
      </c>
      <c r="F3194" t="s">
        <v>35</v>
      </c>
      <c r="G3194" t="s">
        <v>32</v>
      </c>
      <c r="H3194">
        <v>5476</v>
      </c>
      <c r="J3194">
        <v>0</v>
      </c>
      <c r="L3194">
        <v>5476</v>
      </c>
      <c r="N3194">
        <v>7228</v>
      </c>
      <c r="P3194">
        <v>307</v>
      </c>
      <c r="R3194">
        <v>7535</v>
      </c>
      <c r="T3194">
        <v>112119</v>
      </c>
      <c r="V3194">
        <v>279063</v>
      </c>
      <c r="X3194">
        <v>266748</v>
      </c>
      <c r="Z3194">
        <v>12315</v>
      </c>
    </row>
    <row r="3195" spans="2:26" hidden="1" x14ac:dyDescent="0.35">
      <c r="B3195" t="s">
        <v>99</v>
      </c>
      <c r="C3195" t="s">
        <v>100</v>
      </c>
      <c r="D3195" s="1">
        <v>43952</v>
      </c>
      <c r="E3195" t="s">
        <v>34</v>
      </c>
      <c r="F3195" t="s">
        <v>33</v>
      </c>
      <c r="G3195" t="s">
        <v>34</v>
      </c>
      <c r="H3195">
        <v>5476</v>
      </c>
      <c r="J3195">
        <v>0</v>
      </c>
      <c r="L3195">
        <v>5476</v>
      </c>
      <c r="N3195">
        <v>7228</v>
      </c>
      <c r="P3195">
        <v>307</v>
      </c>
      <c r="R3195">
        <v>7535</v>
      </c>
      <c r="T3195">
        <v>113551</v>
      </c>
      <c r="V3195">
        <v>283426</v>
      </c>
      <c r="X3195">
        <v>271024</v>
      </c>
      <c r="Z3195">
        <v>12402</v>
      </c>
    </row>
    <row r="3196" spans="2:26" hidden="1" x14ac:dyDescent="0.35">
      <c r="B3196" t="s">
        <v>99</v>
      </c>
      <c r="C3196" t="s">
        <v>100</v>
      </c>
      <c r="D3196" s="1">
        <v>43983</v>
      </c>
      <c r="E3196" t="s">
        <v>34</v>
      </c>
      <c r="F3196" t="s">
        <v>35</v>
      </c>
      <c r="G3196" t="s">
        <v>32</v>
      </c>
      <c r="H3196">
        <v>0</v>
      </c>
      <c r="J3196">
        <v>0</v>
      </c>
      <c r="L3196">
        <v>0</v>
      </c>
      <c r="N3196">
        <v>7890</v>
      </c>
      <c r="P3196">
        <v>426</v>
      </c>
      <c r="R3196">
        <v>8316</v>
      </c>
      <c r="T3196">
        <v>113540</v>
      </c>
      <c r="V3196">
        <v>283412</v>
      </c>
      <c r="X3196">
        <v>270962</v>
      </c>
      <c r="Z3196">
        <v>12450</v>
      </c>
    </row>
    <row r="3197" spans="2:26" hidden="1" x14ac:dyDescent="0.35">
      <c r="B3197" t="s">
        <v>99</v>
      </c>
      <c r="C3197" t="s">
        <v>100</v>
      </c>
      <c r="D3197" s="1">
        <v>43983</v>
      </c>
      <c r="E3197" t="s">
        <v>34</v>
      </c>
      <c r="F3197" t="s">
        <v>33</v>
      </c>
      <c r="G3197" t="s">
        <v>34</v>
      </c>
      <c r="H3197">
        <v>0</v>
      </c>
      <c r="J3197">
        <v>0</v>
      </c>
      <c r="L3197">
        <v>0</v>
      </c>
      <c r="N3197">
        <v>7890</v>
      </c>
      <c r="P3197">
        <v>426</v>
      </c>
      <c r="R3197">
        <v>8316</v>
      </c>
      <c r="T3197">
        <v>114898</v>
      </c>
      <c r="V3197">
        <v>287654</v>
      </c>
      <c r="X3197">
        <v>275241</v>
      </c>
      <c r="Z3197">
        <v>12413</v>
      </c>
    </row>
    <row r="3198" spans="2:26" hidden="1" x14ac:dyDescent="0.35">
      <c r="B3198" t="s">
        <v>99</v>
      </c>
      <c r="C3198" t="s">
        <v>100</v>
      </c>
      <c r="D3198" s="1">
        <v>44013</v>
      </c>
      <c r="E3198" t="s">
        <v>34</v>
      </c>
      <c r="F3198" t="s">
        <v>35</v>
      </c>
      <c r="G3198" t="s">
        <v>32</v>
      </c>
      <c r="H3198">
        <v>5951</v>
      </c>
      <c r="J3198">
        <v>0</v>
      </c>
      <c r="L3198">
        <v>5951</v>
      </c>
      <c r="N3198">
        <v>7202</v>
      </c>
      <c r="P3198">
        <v>404</v>
      </c>
      <c r="R3198">
        <v>7606</v>
      </c>
      <c r="T3198">
        <v>114883</v>
      </c>
      <c r="V3198">
        <v>287654</v>
      </c>
      <c r="X3198">
        <v>275190</v>
      </c>
      <c r="Z3198">
        <v>12464</v>
      </c>
    </row>
    <row r="3199" spans="2:26" hidden="1" x14ac:dyDescent="0.35">
      <c r="B3199" t="s">
        <v>99</v>
      </c>
      <c r="C3199" t="s">
        <v>100</v>
      </c>
      <c r="D3199" s="1">
        <v>44013</v>
      </c>
      <c r="E3199" t="s">
        <v>34</v>
      </c>
      <c r="F3199" t="s">
        <v>33</v>
      </c>
      <c r="G3199" t="s">
        <v>34</v>
      </c>
      <c r="H3199">
        <v>5951</v>
      </c>
      <c r="J3199">
        <v>0</v>
      </c>
      <c r="L3199">
        <v>5951</v>
      </c>
      <c r="N3199">
        <v>7202</v>
      </c>
      <c r="P3199">
        <v>404</v>
      </c>
      <c r="R3199">
        <v>7606</v>
      </c>
      <c r="T3199">
        <v>116176</v>
      </c>
      <c r="V3199">
        <v>291569</v>
      </c>
      <c r="X3199">
        <v>278925</v>
      </c>
      <c r="Z3199">
        <v>12644</v>
      </c>
    </row>
    <row r="3200" spans="2:26" hidden="1" x14ac:dyDescent="0.35">
      <c r="B3200" t="s">
        <v>99</v>
      </c>
      <c r="C3200" t="s">
        <v>100</v>
      </c>
      <c r="D3200" s="1">
        <v>44044</v>
      </c>
      <c r="E3200" t="s">
        <v>34</v>
      </c>
      <c r="F3200" t="s">
        <v>35</v>
      </c>
      <c r="G3200" t="s">
        <v>32</v>
      </c>
      <c r="H3200">
        <v>4485</v>
      </c>
      <c r="J3200">
        <v>0</v>
      </c>
      <c r="L3200">
        <v>4485</v>
      </c>
      <c r="N3200">
        <v>6711</v>
      </c>
      <c r="P3200">
        <v>404</v>
      </c>
      <c r="R3200">
        <v>7115</v>
      </c>
      <c r="T3200">
        <v>116163</v>
      </c>
      <c r="V3200">
        <v>291554</v>
      </c>
      <c r="X3200">
        <v>278854</v>
      </c>
      <c r="Z3200">
        <v>12700</v>
      </c>
    </row>
    <row r="3201" spans="2:26" hidden="1" x14ac:dyDescent="0.35">
      <c r="B3201" t="s">
        <v>99</v>
      </c>
      <c r="C3201" t="s">
        <v>100</v>
      </c>
      <c r="D3201" s="1">
        <v>44044</v>
      </c>
      <c r="E3201" t="s">
        <v>34</v>
      </c>
      <c r="F3201" t="s">
        <v>33</v>
      </c>
      <c r="G3201" t="s">
        <v>34</v>
      </c>
      <c r="H3201">
        <v>4485</v>
      </c>
      <c r="J3201">
        <v>0</v>
      </c>
      <c r="L3201">
        <v>4485</v>
      </c>
      <c r="N3201">
        <v>6711</v>
      </c>
      <c r="P3201">
        <v>404</v>
      </c>
      <c r="R3201">
        <v>7115</v>
      </c>
      <c r="T3201">
        <v>117278</v>
      </c>
      <c r="V3201">
        <v>295180</v>
      </c>
      <c r="X3201">
        <v>282405</v>
      </c>
      <c r="Z3201">
        <v>12775</v>
      </c>
    </row>
    <row r="3202" spans="2:26" hidden="1" x14ac:dyDescent="0.35">
      <c r="B3202" t="s">
        <v>99</v>
      </c>
      <c r="C3202" t="s">
        <v>100</v>
      </c>
      <c r="D3202" s="1">
        <v>44075</v>
      </c>
      <c r="E3202" t="s">
        <v>34</v>
      </c>
      <c r="F3202" t="s">
        <v>33</v>
      </c>
      <c r="G3202" t="s">
        <v>34</v>
      </c>
      <c r="H3202">
        <v>5644</v>
      </c>
      <c r="J3202">
        <v>0</v>
      </c>
      <c r="L3202">
        <v>5644</v>
      </c>
      <c r="N3202">
        <v>6534</v>
      </c>
      <c r="P3202">
        <v>279</v>
      </c>
      <c r="R3202">
        <v>6813</v>
      </c>
      <c r="T3202">
        <v>118251</v>
      </c>
      <c r="V3202">
        <v>298620</v>
      </c>
      <c r="X3202">
        <v>285699</v>
      </c>
      <c r="Z3202">
        <v>12921</v>
      </c>
    </row>
    <row r="3203" spans="2:26" hidden="1" x14ac:dyDescent="0.35">
      <c r="B3203" t="s">
        <v>99</v>
      </c>
      <c r="C3203" t="s">
        <v>100</v>
      </c>
      <c r="D3203" s="1">
        <v>44075</v>
      </c>
      <c r="E3203" t="s">
        <v>34</v>
      </c>
      <c r="F3203" t="s">
        <v>35</v>
      </c>
      <c r="G3203" t="s">
        <v>32</v>
      </c>
      <c r="H3203">
        <v>5644</v>
      </c>
      <c r="J3203">
        <v>0</v>
      </c>
      <c r="L3203">
        <v>5644</v>
      </c>
      <c r="N3203">
        <v>6534</v>
      </c>
      <c r="P3203">
        <v>279</v>
      </c>
      <c r="R3203">
        <v>6813</v>
      </c>
      <c r="T3203">
        <v>117265</v>
      </c>
      <c r="V3203">
        <v>295168</v>
      </c>
      <c r="X3203">
        <v>282341</v>
      </c>
      <c r="Z3203">
        <v>12827</v>
      </c>
    </row>
    <row r="3204" spans="2:26" hidden="1" x14ac:dyDescent="0.35">
      <c r="B3204" t="s">
        <v>99</v>
      </c>
      <c r="C3204" t="s">
        <v>100</v>
      </c>
      <c r="D3204" s="1">
        <v>44105</v>
      </c>
      <c r="E3204" t="s">
        <v>34</v>
      </c>
      <c r="F3204" t="s">
        <v>33</v>
      </c>
      <c r="G3204" t="s">
        <v>34</v>
      </c>
      <c r="H3204">
        <v>6382</v>
      </c>
      <c r="J3204">
        <v>0</v>
      </c>
      <c r="L3204">
        <v>6382</v>
      </c>
      <c r="N3204">
        <v>7824</v>
      </c>
      <c r="P3204">
        <v>370</v>
      </c>
      <c r="R3204">
        <v>8194</v>
      </c>
      <c r="T3204">
        <v>119693</v>
      </c>
      <c r="V3204">
        <v>303962</v>
      </c>
      <c r="X3204">
        <v>290426</v>
      </c>
      <c r="Z3204">
        <v>13536</v>
      </c>
    </row>
    <row r="3205" spans="2:26" hidden="1" x14ac:dyDescent="0.35">
      <c r="B3205" t="s">
        <v>99</v>
      </c>
      <c r="C3205" t="s">
        <v>100</v>
      </c>
      <c r="D3205" s="1">
        <v>44105</v>
      </c>
      <c r="E3205" t="s">
        <v>34</v>
      </c>
      <c r="F3205" t="s">
        <v>35</v>
      </c>
      <c r="G3205" t="s">
        <v>32</v>
      </c>
      <c r="H3205">
        <v>6382</v>
      </c>
      <c r="J3205">
        <v>0</v>
      </c>
      <c r="L3205">
        <v>6382</v>
      </c>
      <c r="N3205">
        <v>7824</v>
      </c>
      <c r="P3205">
        <v>370</v>
      </c>
      <c r="R3205">
        <v>8194</v>
      </c>
      <c r="T3205">
        <v>118233</v>
      </c>
      <c r="V3205">
        <v>298582</v>
      </c>
      <c r="X3205">
        <v>285598</v>
      </c>
      <c r="Z3205">
        <v>12984</v>
      </c>
    </row>
    <row r="3206" spans="2:26" hidden="1" x14ac:dyDescent="0.35">
      <c r="B3206" t="s">
        <v>99</v>
      </c>
      <c r="C3206" t="s">
        <v>100</v>
      </c>
      <c r="D3206" s="1">
        <v>44136</v>
      </c>
      <c r="E3206" t="s">
        <v>34</v>
      </c>
      <c r="F3206" t="s">
        <v>33</v>
      </c>
      <c r="G3206" t="s">
        <v>34</v>
      </c>
      <c r="H3206">
        <v>5934</v>
      </c>
      <c r="J3206">
        <v>0</v>
      </c>
      <c r="L3206">
        <v>5934</v>
      </c>
      <c r="N3206">
        <v>5914</v>
      </c>
      <c r="P3206">
        <v>386</v>
      </c>
      <c r="R3206">
        <v>6300</v>
      </c>
      <c r="T3206">
        <v>121510</v>
      </c>
      <c r="V3206">
        <v>310465</v>
      </c>
      <c r="X3206">
        <v>296288</v>
      </c>
      <c r="Z3206">
        <v>14177</v>
      </c>
    </row>
    <row r="3207" spans="2:26" hidden="1" x14ac:dyDescent="0.35">
      <c r="B3207" t="s">
        <v>99</v>
      </c>
      <c r="C3207" t="s">
        <v>100</v>
      </c>
      <c r="D3207" s="1">
        <v>44136</v>
      </c>
      <c r="E3207" t="s">
        <v>34</v>
      </c>
      <c r="F3207" t="s">
        <v>35</v>
      </c>
      <c r="G3207" t="s">
        <v>32</v>
      </c>
      <c r="H3207">
        <v>5934</v>
      </c>
      <c r="J3207">
        <v>0</v>
      </c>
      <c r="L3207">
        <v>5934</v>
      </c>
      <c r="N3207">
        <v>5914</v>
      </c>
      <c r="P3207">
        <v>386</v>
      </c>
      <c r="R3207">
        <v>6300</v>
      </c>
      <c r="T3207">
        <v>119667</v>
      </c>
      <c r="V3207">
        <v>303888</v>
      </c>
      <c r="X3207">
        <v>290290</v>
      </c>
      <c r="Z3207">
        <v>13598</v>
      </c>
    </row>
    <row r="3208" spans="2:26" hidden="1" x14ac:dyDescent="0.35">
      <c r="B3208" t="s">
        <v>99</v>
      </c>
      <c r="C3208" t="s">
        <v>100</v>
      </c>
      <c r="D3208" s="1">
        <v>44166</v>
      </c>
      <c r="E3208" t="s">
        <v>34</v>
      </c>
      <c r="F3208" t="s">
        <v>33</v>
      </c>
      <c r="G3208" t="s">
        <v>34</v>
      </c>
      <c r="H3208">
        <v>6314</v>
      </c>
      <c r="J3208">
        <v>0</v>
      </c>
      <c r="L3208">
        <v>6314</v>
      </c>
      <c r="N3208">
        <v>6458</v>
      </c>
      <c r="P3208">
        <v>495</v>
      </c>
      <c r="R3208">
        <v>6953</v>
      </c>
      <c r="T3208">
        <v>122076</v>
      </c>
      <c r="V3208">
        <v>312227</v>
      </c>
      <c r="X3208">
        <v>298435</v>
      </c>
      <c r="Z3208">
        <v>13792</v>
      </c>
    </row>
    <row r="3209" spans="2:26" hidden="1" x14ac:dyDescent="0.35">
      <c r="B3209" t="s">
        <v>99</v>
      </c>
      <c r="C3209" t="s">
        <v>100</v>
      </c>
      <c r="D3209" s="1">
        <v>44166</v>
      </c>
      <c r="E3209" t="s">
        <v>34</v>
      </c>
      <c r="F3209" t="s">
        <v>35</v>
      </c>
      <c r="G3209" t="s">
        <v>32</v>
      </c>
      <c r="H3209">
        <v>6314</v>
      </c>
      <c r="J3209">
        <v>0</v>
      </c>
      <c r="L3209">
        <v>6314</v>
      </c>
      <c r="N3209">
        <v>6458</v>
      </c>
      <c r="P3209">
        <v>495</v>
      </c>
      <c r="R3209">
        <v>6953</v>
      </c>
      <c r="T3209">
        <v>121459</v>
      </c>
      <c r="V3209">
        <v>310290</v>
      </c>
      <c r="X3209">
        <v>296066</v>
      </c>
      <c r="Z3209">
        <v>14224</v>
      </c>
    </row>
    <row r="3210" spans="2:26" hidden="1" x14ac:dyDescent="0.35">
      <c r="B3210" t="s">
        <v>99</v>
      </c>
      <c r="C3210" t="s">
        <v>100</v>
      </c>
      <c r="D3210" s="1">
        <v>44197</v>
      </c>
      <c r="E3210" t="s">
        <v>34</v>
      </c>
      <c r="F3210" t="s">
        <v>35</v>
      </c>
      <c r="G3210" t="s">
        <v>32</v>
      </c>
      <c r="H3210">
        <v>7096</v>
      </c>
      <c r="J3210">
        <v>0</v>
      </c>
      <c r="L3210">
        <v>7096</v>
      </c>
      <c r="N3210">
        <v>5976</v>
      </c>
      <c r="P3210">
        <v>670</v>
      </c>
      <c r="R3210">
        <v>6646</v>
      </c>
      <c r="T3210">
        <v>122001</v>
      </c>
      <c r="V3210">
        <v>311958</v>
      </c>
      <c r="X3210">
        <v>298138</v>
      </c>
      <c r="Z3210">
        <v>13820</v>
      </c>
    </row>
    <row r="3211" spans="2:26" hidden="1" x14ac:dyDescent="0.35">
      <c r="B3211" t="s">
        <v>99</v>
      </c>
      <c r="C3211" t="s">
        <v>100</v>
      </c>
      <c r="D3211" s="1">
        <v>44197</v>
      </c>
      <c r="E3211" t="s">
        <v>34</v>
      </c>
      <c r="F3211" t="s">
        <v>33</v>
      </c>
      <c r="G3211" t="s">
        <v>34</v>
      </c>
      <c r="H3211">
        <v>7096</v>
      </c>
      <c r="J3211">
        <v>0</v>
      </c>
      <c r="L3211">
        <v>7096</v>
      </c>
      <c r="N3211">
        <v>11822</v>
      </c>
      <c r="P3211">
        <v>670</v>
      </c>
      <c r="R3211">
        <v>12492</v>
      </c>
      <c r="T3211">
        <v>122669</v>
      </c>
      <c r="V3211">
        <v>313409</v>
      </c>
      <c r="X3211">
        <v>299582</v>
      </c>
      <c r="Z3211">
        <v>13827</v>
      </c>
    </row>
    <row r="3212" spans="2:26" hidden="1" x14ac:dyDescent="0.35">
      <c r="B3212" t="s">
        <v>99</v>
      </c>
      <c r="C3212" t="s">
        <v>100</v>
      </c>
      <c r="D3212" s="1">
        <v>44228</v>
      </c>
      <c r="E3212" t="s">
        <v>34</v>
      </c>
      <c r="F3212" t="s">
        <v>33</v>
      </c>
      <c r="G3212" t="s">
        <v>34</v>
      </c>
      <c r="H3212">
        <v>5392</v>
      </c>
      <c r="J3212">
        <v>0</v>
      </c>
      <c r="L3212">
        <v>5392</v>
      </c>
      <c r="N3212">
        <v>5779</v>
      </c>
      <c r="P3212">
        <v>188</v>
      </c>
      <c r="R3212">
        <v>5967</v>
      </c>
      <c r="T3212">
        <v>122667</v>
      </c>
      <c r="V3212">
        <v>313887</v>
      </c>
      <c r="X3212">
        <v>300037</v>
      </c>
      <c r="Z3212">
        <v>13850</v>
      </c>
    </row>
    <row r="3213" spans="2:26" hidden="1" x14ac:dyDescent="0.35">
      <c r="B3213" t="s">
        <v>99</v>
      </c>
      <c r="C3213" t="s">
        <v>100</v>
      </c>
      <c r="D3213" s="1">
        <v>44228</v>
      </c>
      <c r="E3213" t="s">
        <v>34</v>
      </c>
      <c r="F3213" t="s">
        <v>35</v>
      </c>
      <c r="G3213" t="s">
        <v>32</v>
      </c>
      <c r="H3213">
        <v>5392</v>
      </c>
      <c r="J3213">
        <v>0</v>
      </c>
      <c r="L3213">
        <v>5392</v>
      </c>
      <c r="N3213">
        <v>5779</v>
      </c>
      <c r="P3213">
        <v>188</v>
      </c>
      <c r="R3213">
        <v>5967</v>
      </c>
      <c r="T3213">
        <v>122537</v>
      </c>
      <c r="V3213">
        <v>313486</v>
      </c>
      <c r="X3213">
        <v>299637</v>
      </c>
      <c r="Z3213">
        <v>13849</v>
      </c>
    </row>
    <row r="3214" spans="2:26" hidden="1" x14ac:dyDescent="0.35">
      <c r="B3214" t="s">
        <v>99</v>
      </c>
      <c r="C3214" t="s">
        <v>100</v>
      </c>
      <c r="D3214" s="1">
        <v>44256</v>
      </c>
      <c r="E3214" t="s">
        <v>34</v>
      </c>
      <c r="F3214" t="s">
        <v>33</v>
      </c>
      <c r="G3214" t="s">
        <v>34</v>
      </c>
      <c r="H3214">
        <v>6044</v>
      </c>
      <c r="J3214">
        <v>0</v>
      </c>
      <c r="L3214">
        <v>6044</v>
      </c>
      <c r="N3214">
        <v>11741</v>
      </c>
      <c r="P3214">
        <v>352</v>
      </c>
      <c r="R3214">
        <v>12093</v>
      </c>
      <c r="T3214">
        <v>123531</v>
      </c>
      <c r="V3214">
        <v>316755</v>
      </c>
      <c r="X3214">
        <v>302801</v>
      </c>
      <c r="Z3214">
        <v>13954</v>
      </c>
    </row>
    <row r="3215" spans="2:26" hidden="1" x14ac:dyDescent="0.35">
      <c r="B3215" t="s">
        <v>99</v>
      </c>
      <c r="C3215" t="s">
        <v>100</v>
      </c>
      <c r="D3215" s="1">
        <v>44256</v>
      </c>
      <c r="E3215" t="s">
        <v>34</v>
      </c>
      <c r="F3215" t="s">
        <v>35</v>
      </c>
      <c r="G3215" t="s">
        <v>32</v>
      </c>
      <c r="H3215">
        <v>6044</v>
      </c>
      <c r="J3215">
        <v>0</v>
      </c>
      <c r="L3215">
        <v>6044</v>
      </c>
      <c r="N3215">
        <v>11741</v>
      </c>
      <c r="P3215">
        <v>352</v>
      </c>
      <c r="R3215">
        <v>12093</v>
      </c>
      <c r="T3215">
        <v>123044</v>
      </c>
      <c r="V3215">
        <v>315306</v>
      </c>
      <c r="X3215">
        <v>301322</v>
      </c>
      <c r="Z3215">
        <v>13984</v>
      </c>
    </row>
    <row r="3216" spans="2:26" hidden="1" x14ac:dyDescent="0.35">
      <c r="B3216" t="s">
        <v>99</v>
      </c>
      <c r="C3216" t="s">
        <v>100</v>
      </c>
      <c r="D3216" s="1">
        <v>44287</v>
      </c>
      <c r="E3216" t="s">
        <v>34</v>
      </c>
      <c r="F3216" t="s">
        <v>35</v>
      </c>
      <c r="G3216" t="s">
        <v>32</v>
      </c>
      <c r="H3216">
        <v>5129</v>
      </c>
      <c r="J3216">
        <v>0</v>
      </c>
      <c r="L3216">
        <v>5129</v>
      </c>
      <c r="N3216">
        <v>8588</v>
      </c>
      <c r="P3216">
        <v>331</v>
      </c>
      <c r="R3216">
        <v>8919</v>
      </c>
      <c r="T3216">
        <v>123817</v>
      </c>
      <c r="V3216">
        <v>318004</v>
      </c>
      <c r="X3216">
        <v>303933</v>
      </c>
      <c r="Z3216">
        <v>14071</v>
      </c>
    </row>
    <row r="3217" spans="2:26" hidden="1" x14ac:dyDescent="0.35">
      <c r="B3217" t="s">
        <v>99</v>
      </c>
      <c r="C3217" t="s">
        <v>100</v>
      </c>
      <c r="D3217" s="1">
        <v>44287</v>
      </c>
      <c r="E3217" t="s">
        <v>34</v>
      </c>
      <c r="F3217" t="s">
        <v>33</v>
      </c>
      <c r="G3217" t="s">
        <v>34</v>
      </c>
      <c r="H3217">
        <v>5129</v>
      </c>
      <c r="J3217">
        <v>0</v>
      </c>
      <c r="L3217">
        <v>5129</v>
      </c>
      <c r="N3217">
        <v>8588</v>
      </c>
      <c r="P3217">
        <v>331</v>
      </c>
      <c r="R3217">
        <v>8919</v>
      </c>
      <c r="T3217">
        <v>124327</v>
      </c>
      <c r="V3217">
        <v>319318</v>
      </c>
      <c r="X3217">
        <v>305229</v>
      </c>
      <c r="Z3217">
        <v>14089</v>
      </c>
    </row>
    <row r="3218" spans="2:26" hidden="1" x14ac:dyDescent="0.35">
      <c r="B3218" t="s">
        <v>99</v>
      </c>
      <c r="C3218" t="s">
        <v>100</v>
      </c>
      <c r="D3218" s="1">
        <v>44317</v>
      </c>
      <c r="E3218" t="s">
        <v>34</v>
      </c>
      <c r="F3218" t="s">
        <v>33</v>
      </c>
      <c r="G3218" t="s">
        <v>34</v>
      </c>
      <c r="H3218">
        <v>4797</v>
      </c>
      <c r="J3218">
        <v>0</v>
      </c>
      <c r="L3218">
        <v>4797</v>
      </c>
      <c r="N3218">
        <v>7863</v>
      </c>
      <c r="P3218">
        <v>212</v>
      </c>
      <c r="R3218">
        <v>8075</v>
      </c>
      <c r="T3218">
        <v>124881</v>
      </c>
      <c r="V3218">
        <v>321500</v>
      </c>
      <c r="X3218">
        <v>307353</v>
      </c>
      <c r="Z3218">
        <v>14147</v>
      </c>
    </row>
    <row r="3219" spans="2:26" hidden="1" x14ac:dyDescent="0.35">
      <c r="B3219" t="s">
        <v>99</v>
      </c>
      <c r="C3219" t="s">
        <v>100</v>
      </c>
      <c r="D3219" s="1">
        <v>44317</v>
      </c>
      <c r="E3219" t="s">
        <v>34</v>
      </c>
      <c r="F3219" t="s">
        <v>35</v>
      </c>
      <c r="G3219" t="s">
        <v>32</v>
      </c>
      <c r="H3219">
        <v>4797</v>
      </c>
      <c r="J3219">
        <v>0</v>
      </c>
      <c r="L3219">
        <v>4797</v>
      </c>
      <c r="N3219">
        <v>7863</v>
      </c>
      <c r="P3219">
        <v>212</v>
      </c>
      <c r="R3219">
        <v>8075</v>
      </c>
      <c r="T3219">
        <v>124438</v>
      </c>
      <c r="V3219">
        <v>320251</v>
      </c>
      <c r="X3219">
        <v>305968</v>
      </c>
      <c r="Z3219">
        <v>14283</v>
      </c>
    </row>
    <row r="3220" spans="2:26" hidden="1" x14ac:dyDescent="0.35">
      <c r="B3220" t="s">
        <v>99</v>
      </c>
      <c r="C3220" t="s">
        <v>100</v>
      </c>
      <c r="D3220" s="1">
        <v>44348</v>
      </c>
      <c r="E3220" t="s">
        <v>34</v>
      </c>
      <c r="F3220" t="s">
        <v>33</v>
      </c>
      <c r="G3220" t="s">
        <v>34</v>
      </c>
      <c r="H3220">
        <v>5519</v>
      </c>
      <c r="J3220">
        <v>0</v>
      </c>
      <c r="L3220">
        <v>5519</v>
      </c>
      <c r="N3220">
        <v>8279</v>
      </c>
      <c r="P3220">
        <v>214</v>
      </c>
      <c r="R3220">
        <v>8493</v>
      </c>
      <c r="T3220">
        <v>125413</v>
      </c>
      <c r="V3220">
        <v>323687</v>
      </c>
      <c r="X3220">
        <v>309434</v>
      </c>
      <c r="Z3220">
        <v>14253</v>
      </c>
    </row>
    <row r="3221" spans="2:26" hidden="1" x14ac:dyDescent="0.35">
      <c r="B3221" t="s">
        <v>99</v>
      </c>
      <c r="C3221" t="s">
        <v>100</v>
      </c>
      <c r="D3221" s="1">
        <v>44348</v>
      </c>
      <c r="E3221" t="s">
        <v>34</v>
      </c>
      <c r="F3221" t="s">
        <v>35</v>
      </c>
      <c r="G3221" t="s">
        <v>32</v>
      </c>
      <c r="H3221">
        <v>5519</v>
      </c>
      <c r="J3221">
        <v>0</v>
      </c>
      <c r="L3221">
        <v>5519</v>
      </c>
      <c r="N3221">
        <v>8279</v>
      </c>
      <c r="P3221">
        <v>214</v>
      </c>
      <c r="R3221">
        <v>8493</v>
      </c>
      <c r="T3221">
        <v>125226</v>
      </c>
      <c r="V3221">
        <v>323177</v>
      </c>
      <c r="X3221">
        <v>308897</v>
      </c>
      <c r="Z3221">
        <v>14280</v>
      </c>
    </row>
    <row r="3222" spans="2:26" hidden="1" x14ac:dyDescent="0.35">
      <c r="B3222" t="s">
        <v>99</v>
      </c>
      <c r="C3222" t="s">
        <v>100</v>
      </c>
      <c r="D3222" s="1">
        <v>44378</v>
      </c>
      <c r="E3222" t="s">
        <v>34</v>
      </c>
      <c r="F3222" t="s">
        <v>35</v>
      </c>
      <c r="G3222" t="s">
        <v>32</v>
      </c>
      <c r="H3222">
        <v>5019</v>
      </c>
      <c r="J3222">
        <v>0</v>
      </c>
      <c r="L3222">
        <v>5019</v>
      </c>
      <c r="N3222">
        <v>8034</v>
      </c>
      <c r="P3222">
        <v>224</v>
      </c>
      <c r="R3222">
        <v>8258</v>
      </c>
      <c r="T3222">
        <v>125523</v>
      </c>
      <c r="V3222">
        <v>324537</v>
      </c>
      <c r="X3222">
        <v>310235</v>
      </c>
      <c r="Z3222">
        <v>14302</v>
      </c>
    </row>
    <row r="3223" spans="2:26" hidden="1" x14ac:dyDescent="0.35">
      <c r="B3223" t="s">
        <v>99</v>
      </c>
      <c r="C3223" t="s">
        <v>100</v>
      </c>
      <c r="D3223" s="1">
        <v>44378</v>
      </c>
      <c r="E3223" t="s">
        <v>34</v>
      </c>
      <c r="F3223" t="s">
        <v>33</v>
      </c>
      <c r="G3223" t="s">
        <v>34</v>
      </c>
      <c r="H3223">
        <v>5019</v>
      </c>
      <c r="J3223">
        <v>0</v>
      </c>
      <c r="L3223">
        <v>5019</v>
      </c>
      <c r="N3223">
        <v>8034</v>
      </c>
      <c r="P3223">
        <v>224</v>
      </c>
      <c r="R3223">
        <v>8258</v>
      </c>
      <c r="T3223">
        <v>126062</v>
      </c>
      <c r="V3223">
        <v>325876</v>
      </c>
      <c r="X3223">
        <v>311569</v>
      </c>
      <c r="Z3223">
        <v>14307</v>
      </c>
    </row>
    <row r="3224" spans="2:26" hidden="1" x14ac:dyDescent="0.35">
      <c r="B3224" t="s">
        <v>99</v>
      </c>
      <c r="C3224" t="s">
        <v>100</v>
      </c>
      <c r="D3224" s="1">
        <v>44409</v>
      </c>
      <c r="E3224" t="s">
        <v>34</v>
      </c>
      <c r="F3224" t="s">
        <v>35</v>
      </c>
      <c r="G3224" t="s">
        <v>32</v>
      </c>
      <c r="H3224">
        <v>5322</v>
      </c>
      <c r="J3224">
        <v>0</v>
      </c>
      <c r="L3224">
        <v>5322</v>
      </c>
      <c r="N3224">
        <v>8121</v>
      </c>
      <c r="P3224">
        <v>194</v>
      </c>
      <c r="R3224">
        <v>8315</v>
      </c>
      <c r="T3224">
        <v>126279</v>
      </c>
      <c r="V3224">
        <v>327297</v>
      </c>
      <c r="X3224">
        <v>312987</v>
      </c>
      <c r="Z3224">
        <v>14310</v>
      </c>
    </row>
    <row r="3225" spans="2:26" hidden="1" x14ac:dyDescent="0.35">
      <c r="B3225" t="s">
        <v>99</v>
      </c>
      <c r="C3225" t="s">
        <v>100</v>
      </c>
      <c r="D3225" s="1">
        <v>44409</v>
      </c>
      <c r="E3225" t="s">
        <v>34</v>
      </c>
      <c r="F3225" t="s">
        <v>33</v>
      </c>
      <c r="G3225" t="s">
        <v>34</v>
      </c>
      <c r="H3225">
        <v>5322</v>
      </c>
      <c r="J3225">
        <v>0</v>
      </c>
      <c r="L3225">
        <v>5322</v>
      </c>
      <c r="N3225">
        <v>8121</v>
      </c>
      <c r="P3225">
        <v>194</v>
      </c>
      <c r="R3225">
        <v>8315</v>
      </c>
      <c r="T3225">
        <v>125892</v>
      </c>
      <c r="V3225">
        <v>328366</v>
      </c>
      <c r="X3225">
        <v>314071</v>
      </c>
      <c r="Z3225">
        <v>14295</v>
      </c>
    </row>
    <row r="3226" spans="2:26" hidden="1" x14ac:dyDescent="0.35">
      <c r="B3226" t="s">
        <v>99</v>
      </c>
      <c r="C3226" t="s">
        <v>100</v>
      </c>
      <c r="D3226" s="1">
        <v>44440</v>
      </c>
      <c r="E3226" t="s">
        <v>34</v>
      </c>
      <c r="F3226" t="s">
        <v>35</v>
      </c>
      <c r="G3226" t="s">
        <v>32</v>
      </c>
      <c r="H3226">
        <v>5487</v>
      </c>
      <c r="J3226">
        <v>0</v>
      </c>
      <c r="L3226">
        <v>5487</v>
      </c>
      <c r="N3226">
        <v>8839</v>
      </c>
      <c r="P3226">
        <v>170</v>
      </c>
      <c r="R3226">
        <v>9009</v>
      </c>
      <c r="T3226">
        <v>126916</v>
      </c>
      <c r="V3226">
        <v>329632</v>
      </c>
      <c r="X3226">
        <v>315246</v>
      </c>
      <c r="Z3226">
        <v>14386</v>
      </c>
    </row>
    <row r="3227" spans="2:26" hidden="1" x14ac:dyDescent="0.35">
      <c r="B3227" t="s">
        <v>99</v>
      </c>
      <c r="C3227" t="s">
        <v>100</v>
      </c>
      <c r="D3227" s="1">
        <v>44440</v>
      </c>
      <c r="E3227" t="s">
        <v>34</v>
      </c>
      <c r="F3227" t="s">
        <v>33</v>
      </c>
      <c r="G3227" t="s">
        <v>34</v>
      </c>
      <c r="H3227">
        <v>5487</v>
      </c>
      <c r="J3227">
        <v>0</v>
      </c>
      <c r="L3227">
        <v>5487</v>
      </c>
      <c r="N3227">
        <v>8839</v>
      </c>
      <c r="P3227">
        <v>170</v>
      </c>
      <c r="R3227">
        <v>9009</v>
      </c>
      <c r="T3227">
        <v>127345</v>
      </c>
      <c r="V3227">
        <v>330802</v>
      </c>
      <c r="X3227">
        <v>316466</v>
      </c>
      <c r="Z3227">
        <v>14336</v>
      </c>
    </row>
    <row r="3228" spans="2:26" hidden="1" x14ac:dyDescent="0.35">
      <c r="B3228" t="s">
        <v>99</v>
      </c>
      <c r="C3228" t="s">
        <v>100</v>
      </c>
      <c r="D3228" s="1">
        <v>44470</v>
      </c>
      <c r="E3228" t="s">
        <v>34</v>
      </c>
      <c r="F3228" t="s">
        <v>35</v>
      </c>
      <c r="G3228" t="s">
        <v>32</v>
      </c>
      <c r="H3228">
        <v>5617</v>
      </c>
      <c r="J3228">
        <v>0</v>
      </c>
      <c r="L3228">
        <v>5617</v>
      </c>
      <c r="N3228">
        <v>8780</v>
      </c>
      <c r="P3228">
        <v>187</v>
      </c>
      <c r="R3228">
        <v>8967</v>
      </c>
      <c r="T3228">
        <v>127568</v>
      </c>
      <c r="V3228">
        <v>332073</v>
      </c>
      <c r="X3228">
        <v>317624</v>
      </c>
      <c r="Z3228">
        <v>14449</v>
      </c>
    </row>
    <row r="3229" spans="2:26" hidden="1" x14ac:dyDescent="0.35">
      <c r="B3229" t="s">
        <v>99</v>
      </c>
      <c r="C3229" t="s">
        <v>100</v>
      </c>
      <c r="D3229" s="1">
        <v>44470</v>
      </c>
      <c r="E3229" t="s">
        <v>34</v>
      </c>
      <c r="F3229" t="s">
        <v>33</v>
      </c>
      <c r="G3229" t="s">
        <v>34</v>
      </c>
      <c r="H3229">
        <v>5617</v>
      </c>
      <c r="J3229">
        <v>0</v>
      </c>
      <c r="L3229">
        <v>5617</v>
      </c>
      <c r="N3229">
        <v>8780</v>
      </c>
      <c r="P3229">
        <v>187</v>
      </c>
      <c r="R3229">
        <v>8967</v>
      </c>
      <c r="T3229">
        <v>128049</v>
      </c>
      <c r="V3229">
        <v>333501</v>
      </c>
      <c r="X3229">
        <v>319083</v>
      </c>
      <c r="Z3229">
        <v>14418</v>
      </c>
    </row>
    <row r="3230" spans="2:26" hidden="1" x14ac:dyDescent="0.35">
      <c r="B3230" t="s">
        <v>99</v>
      </c>
      <c r="C3230" t="s">
        <v>100</v>
      </c>
      <c r="D3230" s="1">
        <v>44501</v>
      </c>
      <c r="E3230" t="s">
        <v>34</v>
      </c>
      <c r="F3230" t="s">
        <v>35</v>
      </c>
      <c r="G3230" t="s">
        <v>32</v>
      </c>
      <c r="H3230">
        <v>5637</v>
      </c>
      <c r="J3230">
        <v>0</v>
      </c>
      <c r="L3230">
        <v>5637</v>
      </c>
      <c r="N3230">
        <v>7711</v>
      </c>
      <c r="P3230">
        <v>163</v>
      </c>
      <c r="R3230">
        <v>7874</v>
      </c>
      <c r="T3230">
        <v>128480</v>
      </c>
      <c r="V3230">
        <v>335658</v>
      </c>
      <c r="X3230">
        <v>321155</v>
      </c>
      <c r="Z3230">
        <v>14503</v>
      </c>
    </row>
    <row r="3231" spans="2:26" hidden="1" x14ac:dyDescent="0.35">
      <c r="B3231" t="s">
        <v>99</v>
      </c>
      <c r="C3231" t="s">
        <v>100</v>
      </c>
      <c r="D3231" s="1">
        <v>44501</v>
      </c>
      <c r="E3231" t="s">
        <v>34</v>
      </c>
      <c r="F3231" t="s">
        <v>33</v>
      </c>
      <c r="G3231" t="s">
        <v>34</v>
      </c>
      <c r="H3231">
        <v>5637</v>
      </c>
      <c r="J3231">
        <v>0</v>
      </c>
      <c r="L3231">
        <v>5637</v>
      </c>
      <c r="N3231">
        <v>7711</v>
      </c>
      <c r="P3231">
        <v>163</v>
      </c>
      <c r="R3231">
        <v>7874</v>
      </c>
      <c r="T3231">
        <v>128608</v>
      </c>
      <c r="V3231">
        <v>336071</v>
      </c>
      <c r="X3231">
        <v>321592</v>
      </c>
      <c r="Z3231">
        <v>14479</v>
      </c>
    </row>
    <row r="3232" spans="2:26" hidden="1" x14ac:dyDescent="0.35">
      <c r="B3232" t="s">
        <v>99</v>
      </c>
      <c r="C3232" t="s">
        <v>100</v>
      </c>
      <c r="D3232" s="1">
        <v>44531</v>
      </c>
      <c r="E3232" t="s">
        <v>34</v>
      </c>
      <c r="F3232" t="s">
        <v>35</v>
      </c>
      <c r="G3232" t="s">
        <v>32</v>
      </c>
      <c r="H3232">
        <v>5279</v>
      </c>
      <c r="J3232">
        <v>0</v>
      </c>
      <c r="L3232">
        <v>5279</v>
      </c>
      <c r="N3232">
        <v>8199</v>
      </c>
      <c r="P3232">
        <v>228</v>
      </c>
      <c r="R3232">
        <v>8427</v>
      </c>
      <c r="T3232">
        <v>128865</v>
      </c>
      <c r="V3232">
        <v>337933</v>
      </c>
      <c r="X3232">
        <v>323327</v>
      </c>
      <c r="Z3232">
        <v>14606</v>
      </c>
    </row>
    <row r="3233" spans="2:26" hidden="1" x14ac:dyDescent="0.35">
      <c r="B3233" t="s">
        <v>99</v>
      </c>
      <c r="C3233" t="s">
        <v>100</v>
      </c>
      <c r="D3233" s="1">
        <v>44531</v>
      </c>
      <c r="E3233" t="s">
        <v>34</v>
      </c>
      <c r="F3233" t="s">
        <v>33</v>
      </c>
      <c r="G3233" t="s">
        <v>34</v>
      </c>
      <c r="H3233">
        <v>5279</v>
      </c>
      <c r="J3233">
        <v>0</v>
      </c>
      <c r="L3233">
        <v>5279</v>
      </c>
      <c r="N3233">
        <v>8199</v>
      </c>
      <c r="P3233">
        <v>228</v>
      </c>
      <c r="R3233">
        <v>8427</v>
      </c>
      <c r="T3233">
        <v>129176</v>
      </c>
      <c r="V3233">
        <v>338983</v>
      </c>
      <c r="X3233">
        <v>324419</v>
      </c>
      <c r="Z3233">
        <v>14564</v>
      </c>
    </row>
    <row r="3234" spans="2:26" hidden="1" x14ac:dyDescent="0.35">
      <c r="B3234" t="s">
        <v>99</v>
      </c>
      <c r="C3234" t="s">
        <v>100</v>
      </c>
      <c r="D3234" s="1">
        <v>44562</v>
      </c>
      <c r="E3234" t="s">
        <v>34</v>
      </c>
      <c r="F3234" t="s">
        <v>35</v>
      </c>
      <c r="G3234" t="s">
        <v>32</v>
      </c>
      <c r="H3234">
        <v>5644</v>
      </c>
      <c r="J3234">
        <v>0</v>
      </c>
      <c r="L3234">
        <v>5644</v>
      </c>
      <c r="N3234">
        <v>12861</v>
      </c>
      <c r="P3234">
        <v>124</v>
      </c>
      <c r="R3234">
        <v>12985</v>
      </c>
      <c r="T3234">
        <v>130080</v>
      </c>
      <c r="V3234">
        <v>341948</v>
      </c>
      <c r="X3234">
        <v>329157</v>
      </c>
      <c r="Z3234">
        <v>12791</v>
      </c>
    </row>
    <row r="3235" spans="2:26" hidden="1" x14ac:dyDescent="0.35">
      <c r="B3235" t="s">
        <v>99</v>
      </c>
      <c r="C3235" t="s">
        <v>100</v>
      </c>
      <c r="D3235" s="1">
        <v>44562</v>
      </c>
      <c r="E3235" t="s">
        <v>34</v>
      </c>
      <c r="F3235" t="s">
        <v>33</v>
      </c>
      <c r="G3235" t="s">
        <v>34</v>
      </c>
      <c r="H3235">
        <v>5644</v>
      </c>
      <c r="J3235">
        <v>0</v>
      </c>
      <c r="L3235">
        <v>5644</v>
      </c>
      <c r="N3235">
        <v>12861</v>
      </c>
      <c r="P3235">
        <v>124</v>
      </c>
      <c r="R3235">
        <v>12985</v>
      </c>
      <c r="T3235">
        <v>130080</v>
      </c>
      <c r="V3235">
        <v>341948</v>
      </c>
      <c r="X3235">
        <v>329157</v>
      </c>
      <c r="Z3235">
        <v>12791</v>
      </c>
    </row>
    <row r="3236" spans="2:26" hidden="1" x14ac:dyDescent="0.35">
      <c r="B3236" t="s">
        <v>99</v>
      </c>
      <c r="C3236" t="s">
        <v>100</v>
      </c>
      <c r="D3236" s="1">
        <v>44593</v>
      </c>
      <c r="E3236" t="s">
        <v>34</v>
      </c>
      <c r="F3236" t="s">
        <v>35</v>
      </c>
      <c r="G3236" t="s">
        <v>32</v>
      </c>
      <c r="H3236">
        <v>4738</v>
      </c>
      <c r="J3236">
        <v>0</v>
      </c>
      <c r="L3236">
        <v>4738</v>
      </c>
      <c r="N3236">
        <v>10320</v>
      </c>
      <c r="P3236">
        <v>149</v>
      </c>
      <c r="R3236">
        <v>10469</v>
      </c>
      <c r="T3236">
        <v>130150</v>
      </c>
      <c r="V3236">
        <v>342714</v>
      </c>
      <c r="X3236">
        <v>329943</v>
      </c>
      <c r="Z3236">
        <v>12771</v>
      </c>
    </row>
    <row r="3237" spans="2:26" hidden="1" x14ac:dyDescent="0.35">
      <c r="B3237" t="s">
        <v>99</v>
      </c>
      <c r="C3237" t="s">
        <v>100</v>
      </c>
      <c r="D3237" s="1">
        <v>44593</v>
      </c>
      <c r="E3237" t="s">
        <v>34</v>
      </c>
      <c r="F3237" t="s">
        <v>33</v>
      </c>
      <c r="G3237" t="s">
        <v>34</v>
      </c>
      <c r="H3237">
        <v>4738</v>
      </c>
      <c r="J3237">
        <v>0</v>
      </c>
      <c r="L3237">
        <v>4738</v>
      </c>
      <c r="N3237">
        <v>10320</v>
      </c>
      <c r="P3237">
        <v>149</v>
      </c>
      <c r="R3237">
        <v>10469</v>
      </c>
      <c r="T3237">
        <v>130400</v>
      </c>
      <c r="V3237">
        <v>343450</v>
      </c>
      <c r="X3237">
        <v>330629</v>
      </c>
      <c r="Z3237">
        <v>12821</v>
      </c>
    </row>
    <row r="3238" spans="2:26" hidden="1" x14ac:dyDescent="0.35">
      <c r="B3238" t="s">
        <v>99</v>
      </c>
      <c r="C3238" t="s">
        <v>100</v>
      </c>
      <c r="D3238" s="1">
        <v>44621</v>
      </c>
      <c r="E3238" t="s">
        <v>34</v>
      </c>
      <c r="F3238" t="s">
        <v>35</v>
      </c>
      <c r="G3238" t="s">
        <v>32</v>
      </c>
      <c r="H3238">
        <v>6323</v>
      </c>
      <c r="J3238">
        <v>854</v>
      </c>
      <c r="L3238">
        <v>7177</v>
      </c>
      <c r="N3238">
        <v>12294</v>
      </c>
      <c r="P3238">
        <v>214</v>
      </c>
      <c r="R3238">
        <v>12508</v>
      </c>
      <c r="T3238">
        <v>130737</v>
      </c>
      <c r="V3238">
        <v>345134</v>
      </c>
      <c r="X3238">
        <v>332246</v>
      </c>
      <c r="Z3238">
        <v>12888</v>
      </c>
    </row>
    <row r="3239" spans="2:26" hidden="1" x14ac:dyDescent="0.35">
      <c r="B3239" t="s">
        <v>99</v>
      </c>
      <c r="C3239" t="s">
        <v>100</v>
      </c>
      <c r="D3239" s="1">
        <v>44621</v>
      </c>
      <c r="E3239" t="s">
        <v>34</v>
      </c>
      <c r="F3239" t="s">
        <v>33</v>
      </c>
      <c r="G3239" t="s">
        <v>34</v>
      </c>
      <c r="H3239">
        <v>5248</v>
      </c>
      <c r="J3239">
        <v>719</v>
      </c>
      <c r="L3239">
        <v>5967</v>
      </c>
      <c r="N3239">
        <v>8873</v>
      </c>
      <c r="P3239">
        <v>110</v>
      </c>
      <c r="R3239">
        <v>8983</v>
      </c>
      <c r="T3239">
        <v>130954</v>
      </c>
      <c r="V3239">
        <v>345753</v>
      </c>
      <c r="X3239">
        <v>332827</v>
      </c>
      <c r="Z3239">
        <v>12926</v>
      </c>
    </row>
    <row r="3240" spans="2:26" hidden="1" x14ac:dyDescent="0.35">
      <c r="B3240" t="s">
        <v>99</v>
      </c>
      <c r="C3240" t="s">
        <v>100</v>
      </c>
      <c r="D3240" s="1">
        <v>44652</v>
      </c>
      <c r="E3240" t="s">
        <v>34</v>
      </c>
      <c r="F3240" t="s">
        <v>35</v>
      </c>
      <c r="G3240" t="s">
        <v>32</v>
      </c>
      <c r="H3240">
        <v>5551</v>
      </c>
      <c r="J3240">
        <v>807</v>
      </c>
      <c r="L3240">
        <v>6358</v>
      </c>
      <c r="N3240">
        <v>9710</v>
      </c>
      <c r="P3240">
        <v>169</v>
      </c>
      <c r="R3240">
        <v>9879</v>
      </c>
      <c r="T3240">
        <v>131902</v>
      </c>
      <c r="V3240">
        <v>348877</v>
      </c>
      <c r="X3240">
        <v>335616</v>
      </c>
      <c r="Z3240">
        <v>13261</v>
      </c>
    </row>
    <row r="3241" spans="2:26" hidden="1" x14ac:dyDescent="0.35">
      <c r="B3241" t="s">
        <v>99</v>
      </c>
      <c r="C3241" t="s">
        <v>100</v>
      </c>
      <c r="D3241" s="1">
        <v>44652</v>
      </c>
      <c r="E3241" t="s">
        <v>34</v>
      </c>
      <c r="F3241" t="s">
        <v>33</v>
      </c>
      <c r="G3241" t="s">
        <v>34</v>
      </c>
      <c r="H3241">
        <v>5551</v>
      </c>
      <c r="J3241">
        <v>807</v>
      </c>
      <c r="L3241">
        <v>6358</v>
      </c>
      <c r="N3241">
        <v>9710</v>
      </c>
      <c r="P3241">
        <v>169</v>
      </c>
      <c r="R3241">
        <v>9879</v>
      </c>
      <c r="T3241">
        <v>131903</v>
      </c>
      <c r="V3241">
        <v>348878</v>
      </c>
      <c r="X3241">
        <v>335617</v>
      </c>
      <c r="Z3241">
        <v>13261</v>
      </c>
    </row>
    <row r="3242" spans="2:26" hidden="1" x14ac:dyDescent="0.35">
      <c r="B3242" t="s">
        <v>99</v>
      </c>
      <c r="C3242" t="s">
        <v>100</v>
      </c>
      <c r="D3242" s="1">
        <v>44682</v>
      </c>
      <c r="E3242" t="s">
        <v>34</v>
      </c>
      <c r="F3242" t="s">
        <v>35</v>
      </c>
      <c r="G3242" t="s">
        <v>32</v>
      </c>
      <c r="H3242">
        <v>5248</v>
      </c>
      <c r="J3242">
        <v>719</v>
      </c>
      <c r="L3242">
        <v>5967</v>
      </c>
      <c r="N3242">
        <v>8873</v>
      </c>
      <c r="P3242">
        <v>110</v>
      </c>
      <c r="R3242">
        <v>8983</v>
      </c>
      <c r="T3242">
        <v>132337</v>
      </c>
      <c r="V3242">
        <v>350737</v>
      </c>
      <c r="X3242">
        <v>337440</v>
      </c>
      <c r="Z3242">
        <v>13297</v>
      </c>
    </row>
    <row r="3243" spans="2:26" hidden="1" x14ac:dyDescent="0.35">
      <c r="B3243" t="s">
        <v>99</v>
      </c>
      <c r="C3243" t="s">
        <v>100</v>
      </c>
      <c r="D3243" s="1">
        <v>44682</v>
      </c>
      <c r="E3243" t="s">
        <v>34</v>
      </c>
      <c r="F3243" t="s">
        <v>33</v>
      </c>
      <c r="G3243" t="s">
        <v>34</v>
      </c>
      <c r="H3243">
        <v>5248</v>
      </c>
      <c r="J3243">
        <v>719</v>
      </c>
      <c r="L3243">
        <v>5967</v>
      </c>
      <c r="N3243">
        <v>8873</v>
      </c>
      <c r="P3243">
        <v>110</v>
      </c>
      <c r="R3243">
        <v>8983</v>
      </c>
      <c r="T3243">
        <v>132338</v>
      </c>
      <c r="V3243">
        <v>350738</v>
      </c>
      <c r="X3243">
        <v>337441</v>
      </c>
      <c r="Z3243">
        <v>13297</v>
      </c>
    </row>
    <row r="3244" spans="2:26" hidden="1" x14ac:dyDescent="0.35">
      <c r="B3244" t="s">
        <v>99</v>
      </c>
      <c r="C3244" t="s">
        <v>100</v>
      </c>
      <c r="D3244" s="1">
        <v>44713</v>
      </c>
      <c r="E3244" t="s">
        <v>34</v>
      </c>
      <c r="F3244" t="s">
        <v>35</v>
      </c>
      <c r="G3244" t="s">
        <v>32</v>
      </c>
      <c r="H3244">
        <v>5431</v>
      </c>
      <c r="J3244">
        <v>779</v>
      </c>
      <c r="L3244">
        <v>6210</v>
      </c>
      <c r="N3244">
        <v>9065</v>
      </c>
      <c r="P3244">
        <v>138</v>
      </c>
      <c r="R3244">
        <v>9203</v>
      </c>
      <c r="T3244">
        <v>132892</v>
      </c>
      <c r="V3244">
        <v>352993</v>
      </c>
      <c r="X3244">
        <v>339671</v>
      </c>
      <c r="Z3244">
        <v>13322</v>
      </c>
    </row>
    <row r="3245" spans="2:26" hidden="1" x14ac:dyDescent="0.35">
      <c r="B3245" t="s">
        <v>99</v>
      </c>
      <c r="C3245" t="s">
        <v>100</v>
      </c>
      <c r="D3245" s="1">
        <v>44713</v>
      </c>
      <c r="E3245" t="s">
        <v>34</v>
      </c>
      <c r="F3245" t="s">
        <v>33</v>
      </c>
      <c r="G3245" t="s">
        <v>34</v>
      </c>
      <c r="H3245">
        <v>5431</v>
      </c>
      <c r="J3245">
        <v>779</v>
      </c>
      <c r="L3245">
        <v>6210</v>
      </c>
      <c r="N3245">
        <v>9065</v>
      </c>
      <c r="P3245">
        <v>138</v>
      </c>
      <c r="R3245">
        <v>9203</v>
      </c>
      <c r="T3245">
        <v>132893</v>
      </c>
      <c r="V3245">
        <v>352994</v>
      </c>
      <c r="X3245">
        <v>339672</v>
      </c>
      <c r="Z3245">
        <v>13322</v>
      </c>
    </row>
    <row r="3246" spans="2:26" hidden="1" x14ac:dyDescent="0.35">
      <c r="B3246" t="s">
        <v>99</v>
      </c>
      <c r="C3246" t="s">
        <v>100</v>
      </c>
      <c r="D3246" s="1">
        <v>44743</v>
      </c>
      <c r="E3246" t="s">
        <v>34</v>
      </c>
      <c r="F3246" t="s">
        <v>35</v>
      </c>
      <c r="G3246" t="s">
        <v>32</v>
      </c>
      <c r="H3246">
        <v>5347</v>
      </c>
      <c r="J3246">
        <v>660</v>
      </c>
      <c r="L3246">
        <v>6007</v>
      </c>
      <c r="N3246">
        <v>8014</v>
      </c>
      <c r="P3246">
        <v>124</v>
      </c>
      <c r="R3246">
        <v>8138</v>
      </c>
      <c r="T3246">
        <v>133538</v>
      </c>
      <c r="V3246">
        <v>355436</v>
      </c>
      <c r="X3246">
        <v>342002</v>
      </c>
      <c r="Z3246">
        <v>13434</v>
      </c>
    </row>
    <row r="3247" spans="2:26" hidden="1" x14ac:dyDescent="0.35">
      <c r="B3247" t="s">
        <v>99</v>
      </c>
      <c r="C3247" t="s">
        <v>100</v>
      </c>
      <c r="D3247" s="1">
        <v>44743</v>
      </c>
      <c r="E3247" t="s">
        <v>34</v>
      </c>
      <c r="F3247" t="s">
        <v>33</v>
      </c>
      <c r="G3247" t="s">
        <v>34</v>
      </c>
      <c r="H3247">
        <v>5347</v>
      </c>
      <c r="J3247">
        <v>660</v>
      </c>
      <c r="L3247">
        <v>6007</v>
      </c>
      <c r="N3247">
        <v>8014</v>
      </c>
      <c r="P3247">
        <v>124</v>
      </c>
      <c r="R3247">
        <v>8138</v>
      </c>
      <c r="T3247">
        <v>133539</v>
      </c>
      <c r="V3247">
        <v>355437</v>
      </c>
      <c r="X3247">
        <v>342003</v>
      </c>
      <c r="Z3247">
        <v>13434</v>
      </c>
    </row>
    <row r="3248" spans="2:26" hidden="1" x14ac:dyDescent="0.35">
      <c r="B3248" t="s">
        <v>99</v>
      </c>
      <c r="C3248" t="s">
        <v>100</v>
      </c>
      <c r="D3248" s="1">
        <v>44774</v>
      </c>
      <c r="E3248" t="s">
        <v>34</v>
      </c>
      <c r="F3248" t="s">
        <v>35</v>
      </c>
      <c r="G3248" t="s">
        <v>32</v>
      </c>
      <c r="H3248">
        <v>5216</v>
      </c>
      <c r="J3248">
        <v>773</v>
      </c>
      <c r="L3248">
        <v>5989</v>
      </c>
      <c r="N3248">
        <v>9285</v>
      </c>
      <c r="P3248">
        <v>145</v>
      </c>
      <c r="R3248">
        <v>9430</v>
      </c>
      <c r="T3248">
        <v>134125</v>
      </c>
      <c r="V3248">
        <v>357281</v>
      </c>
      <c r="X3248">
        <v>343821</v>
      </c>
      <c r="Z3248">
        <v>13460</v>
      </c>
    </row>
    <row r="3249" spans="2:26" hidden="1" x14ac:dyDescent="0.35">
      <c r="B3249" t="s">
        <v>99</v>
      </c>
      <c r="C3249" t="s">
        <v>100</v>
      </c>
      <c r="D3249" s="1">
        <v>44774</v>
      </c>
      <c r="E3249" t="s">
        <v>34</v>
      </c>
      <c r="F3249" t="s">
        <v>33</v>
      </c>
      <c r="G3249" t="s">
        <v>34</v>
      </c>
      <c r="H3249">
        <v>5216</v>
      </c>
      <c r="J3249">
        <v>773</v>
      </c>
      <c r="L3249">
        <v>5989</v>
      </c>
      <c r="N3249">
        <v>9285</v>
      </c>
      <c r="P3249">
        <v>145</v>
      </c>
      <c r="R3249">
        <v>9430</v>
      </c>
      <c r="T3249">
        <v>134126</v>
      </c>
      <c r="V3249">
        <v>357282</v>
      </c>
      <c r="X3249">
        <v>343822</v>
      </c>
      <c r="Z3249">
        <v>13460</v>
      </c>
    </row>
    <row r="3250" spans="2:26" hidden="1" x14ac:dyDescent="0.35">
      <c r="B3250" t="s">
        <v>99</v>
      </c>
      <c r="C3250" t="s">
        <v>100</v>
      </c>
      <c r="D3250" s="1">
        <v>44805</v>
      </c>
      <c r="E3250" t="s">
        <v>34</v>
      </c>
      <c r="F3250" t="s">
        <v>35</v>
      </c>
      <c r="G3250" t="s">
        <v>32</v>
      </c>
      <c r="H3250">
        <v>5243</v>
      </c>
      <c r="J3250">
        <v>752</v>
      </c>
      <c r="L3250">
        <v>5995</v>
      </c>
      <c r="N3250">
        <v>8945</v>
      </c>
      <c r="P3250">
        <v>123</v>
      </c>
      <c r="R3250">
        <v>9068</v>
      </c>
      <c r="T3250">
        <v>134620</v>
      </c>
      <c r="V3250">
        <v>359137</v>
      </c>
      <c r="X3250">
        <v>345666</v>
      </c>
      <c r="Z3250">
        <v>13471</v>
      </c>
    </row>
    <row r="3251" spans="2:26" hidden="1" x14ac:dyDescent="0.35">
      <c r="B3251" t="s">
        <v>99</v>
      </c>
      <c r="C3251" t="s">
        <v>100</v>
      </c>
      <c r="D3251" s="1">
        <v>44805</v>
      </c>
      <c r="E3251" t="s">
        <v>34</v>
      </c>
      <c r="F3251" t="s">
        <v>33</v>
      </c>
      <c r="G3251" t="s">
        <v>34</v>
      </c>
      <c r="H3251">
        <v>5243</v>
      </c>
      <c r="J3251">
        <v>752</v>
      </c>
      <c r="L3251">
        <v>5995</v>
      </c>
      <c r="N3251">
        <v>8945</v>
      </c>
      <c r="P3251">
        <v>123</v>
      </c>
      <c r="R3251">
        <v>9068</v>
      </c>
      <c r="T3251">
        <v>134622</v>
      </c>
      <c r="V3251">
        <v>359139</v>
      </c>
      <c r="X3251">
        <v>345668</v>
      </c>
      <c r="Z3251">
        <v>13471</v>
      </c>
    </row>
    <row r="3252" spans="2:26" hidden="1" x14ac:dyDescent="0.35">
      <c r="B3252" t="s">
        <v>99</v>
      </c>
      <c r="C3252" t="s">
        <v>100</v>
      </c>
      <c r="D3252" s="1">
        <v>44835</v>
      </c>
      <c r="E3252" t="s">
        <v>34</v>
      </c>
      <c r="F3252" t="s">
        <v>35</v>
      </c>
      <c r="G3252" t="s">
        <v>32</v>
      </c>
      <c r="H3252">
        <v>5410</v>
      </c>
      <c r="J3252">
        <v>6219</v>
      </c>
      <c r="L3252">
        <v>11629</v>
      </c>
      <c r="N3252">
        <v>7982</v>
      </c>
      <c r="P3252">
        <v>99</v>
      </c>
      <c r="R3252">
        <v>8081</v>
      </c>
      <c r="T3252">
        <v>135457</v>
      </c>
      <c r="V3252">
        <v>363185</v>
      </c>
      <c r="X3252">
        <v>349387</v>
      </c>
      <c r="Z3252">
        <v>13798</v>
      </c>
    </row>
    <row r="3253" spans="2:26" hidden="1" x14ac:dyDescent="0.35">
      <c r="B3253" t="s">
        <v>99</v>
      </c>
      <c r="C3253" t="s">
        <v>100</v>
      </c>
      <c r="D3253" s="1">
        <v>44835</v>
      </c>
      <c r="E3253" t="s">
        <v>34</v>
      </c>
      <c r="F3253" t="s">
        <v>33</v>
      </c>
      <c r="G3253" t="s">
        <v>34</v>
      </c>
      <c r="H3253">
        <v>5410</v>
      </c>
      <c r="J3253">
        <v>6219</v>
      </c>
      <c r="L3253">
        <v>11629</v>
      </c>
      <c r="N3253">
        <v>7982</v>
      </c>
      <c r="P3253">
        <v>99</v>
      </c>
      <c r="R3253">
        <v>8081</v>
      </c>
      <c r="T3253">
        <v>135458</v>
      </c>
      <c r="V3253">
        <v>363186</v>
      </c>
      <c r="X3253">
        <v>349388</v>
      </c>
      <c r="Z3253">
        <v>13798</v>
      </c>
    </row>
    <row r="3254" spans="2:26" hidden="1" x14ac:dyDescent="0.35">
      <c r="B3254" t="s">
        <v>99</v>
      </c>
      <c r="C3254" t="s">
        <v>100</v>
      </c>
      <c r="D3254" s="1">
        <v>44866</v>
      </c>
      <c r="E3254" t="s">
        <v>34</v>
      </c>
      <c r="F3254" t="s">
        <v>35</v>
      </c>
      <c r="G3254" t="s">
        <v>32</v>
      </c>
      <c r="H3254">
        <v>5437</v>
      </c>
      <c r="J3254">
        <v>3545</v>
      </c>
      <c r="L3254">
        <v>8982</v>
      </c>
      <c r="N3254">
        <v>8737</v>
      </c>
      <c r="P3254">
        <v>158</v>
      </c>
      <c r="R3254">
        <v>8895</v>
      </c>
      <c r="T3254">
        <v>136097</v>
      </c>
      <c r="V3254">
        <v>365813</v>
      </c>
      <c r="X3254">
        <v>351887</v>
      </c>
      <c r="Z3254">
        <v>13926</v>
      </c>
    </row>
    <row r="3255" spans="2:26" hidden="1" x14ac:dyDescent="0.35">
      <c r="B3255" t="s">
        <v>99</v>
      </c>
      <c r="C3255" t="s">
        <v>100</v>
      </c>
      <c r="D3255" s="1">
        <v>44866</v>
      </c>
      <c r="E3255" t="s">
        <v>34</v>
      </c>
      <c r="F3255" t="s">
        <v>33</v>
      </c>
      <c r="G3255" t="s">
        <v>34</v>
      </c>
      <c r="H3255">
        <v>5437</v>
      </c>
      <c r="J3255">
        <v>3545</v>
      </c>
      <c r="L3255">
        <v>8982</v>
      </c>
      <c r="N3255">
        <v>8737</v>
      </c>
      <c r="P3255">
        <v>158</v>
      </c>
      <c r="R3255">
        <v>8895</v>
      </c>
      <c r="T3255">
        <v>136098</v>
      </c>
      <c r="V3255">
        <v>365814</v>
      </c>
      <c r="X3255">
        <v>351888</v>
      </c>
      <c r="Z3255">
        <v>13926</v>
      </c>
    </row>
    <row r="3256" spans="2:26" hidden="1" x14ac:dyDescent="0.35">
      <c r="B3256" t="s">
        <v>99</v>
      </c>
      <c r="C3256" t="s">
        <v>100</v>
      </c>
      <c r="D3256" s="1">
        <v>44896</v>
      </c>
      <c r="E3256" t="s">
        <v>34</v>
      </c>
      <c r="F3256" t="s">
        <v>35</v>
      </c>
      <c r="G3256" t="s">
        <v>32</v>
      </c>
      <c r="H3256">
        <v>5408</v>
      </c>
      <c r="J3256">
        <v>5122</v>
      </c>
      <c r="L3256">
        <v>10530</v>
      </c>
      <c r="N3256">
        <v>8863</v>
      </c>
      <c r="P3256">
        <v>122</v>
      </c>
      <c r="R3256">
        <v>8985</v>
      </c>
      <c r="T3256">
        <v>136774</v>
      </c>
      <c r="V3256">
        <v>368567</v>
      </c>
      <c r="X3256">
        <v>354397</v>
      </c>
      <c r="Z3256">
        <v>14170</v>
      </c>
    </row>
    <row r="3257" spans="2:26" hidden="1" x14ac:dyDescent="0.35">
      <c r="B3257" t="s">
        <v>99</v>
      </c>
      <c r="C3257" t="s">
        <v>100</v>
      </c>
      <c r="D3257" s="1">
        <v>44896</v>
      </c>
      <c r="E3257" t="s">
        <v>34</v>
      </c>
      <c r="F3257" t="s">
        <v>33</v>
      </c>
      <c r="G3257" t="s">
        <v>34</v>
      </c>
      <c r="H3257">
        <v>5408</v>
      </c>
      <c r="J3257">
        <v>5122</v>
      </c>
      <c r="L3257">
        <v>10530</v>
      </c>
      <c r="N3257">
        <v>8863</v>
      </c>
      <c r="P3257">
        <v>122</v>
      </c>
      <c r="R3257">
        <v>8985</v>
      </c>
      <c r="T3257">
        <v>136775</v>
      </c>
      <c r="V3257">
        <v>368568</v>
      </c>
      <c r="X3257">
        <v>354398</v>
      </c>
      <c r="Z3257">
        <v>14170</v>
      </c>
    </row>
    <row r="3258" spans="2:26" hidden="1" x14ac:dyDescent="0.35">
      <c r="B3258" t="s">
        <v>99</v>
      </c>
      <c r="C3258" t="s">
        <v>100</v>
      </c>
      <c r="D3258" s="1">
        <v>44927</v>
      </c>
      <c r="E3258" t="s">
        <v>34</v>
      </c>
      <c r="F3258" t="s">
        <v>35</v>
      </c>
      <c r="G3258" t="s">
        <v>32</v>
      </c>
      <c r="H3258">
        <v>5428</v>
      </c>
      <c r="J3258">
        <v>2426</v>
      </c>
      <c r="L3258">
        <v>7854</v>
      </c>
      <c r="N3258">
        <v>7736</v>
      </c>
      <c r="P3258">
        <v>109</v>
      </c>
      <c r="R3258">
        <v>7845</v>
      </c>
      <c r="T3258">
        <v>137383</v>
      </c>
      <c r="V3258">
        <v>370909</v>
      </c>
      <c r="X3258">
        <v>356740</v>
      </c>
      <c r="Z3258">
        <v>14169</v>
      </c>
    </row>
    <row r="3259" spans="2:26" hidden="1" x14ac:dyDescent="0.35">
      <c r="B3259" t="s">
        <v>99</v>
      </c>
      <c r="C3259" t="s">
        <v>100</v>
      </c>
      <c r="D3259" s="1">
        <v>44927</v>
      </c>
      <c r="E3259" t="s">
        <v>34</v>
      </c>
      <c r="F3259" t="s">
        <v>33</v>
      </c>
      <c r="G3259" t="s">
        <v>34</v>
      </c>
      <c r="H3259">
        <v>5428</v>
      </c>
      <c r="J3259">
        <v>2426</v>
      </c>
      <c r="L3259">
        <v>7854</v>
      </c>
      <c r="N3259">
        <v>7736</v>
      </c>
      <c r="P3259">
        <v>109</v>
      </c>
      <c r="R3259">
        <v>7845</v>
      </c>
      <c r="T3259">
        <v>137385</v>
      </c>
      <c r="V3259">
        <v>370911</v>
      </c>
      <c r="X3259">
        <v>356742</v>
      </c>
      <c r="Z3259">
        <v>14169</v>
      </c>
    </row>
    <row r="3260" spans="2:26" hidden="1" x14ac:dyDescent="0.35">
      <c r="B3260" t="s">
        <v>99</v>
      </c>
      <c r="C3260" t="s">
        <v>100</v>
      </c>
      <c r="D3260" s="1">
        <v>44958</v>
      </c>
      <c r="E3260" t="s">
        <v>34</v>
      </c>
      <c r="F3260" t="s">
        <v>35</v>
      </c>
      <c r="G3260" t="s">
        <v>32</v>
      </c>
      <c r="H3260">
        <v>4875</v>
      </c>
      <c r="J3260">
        <v>428</v>
      </c>
      <c r="L3260">
        <v>5303</v>
      </c>
      <c r="N3260">
        <v>6749</v>
      </c>
      <c r="P3260">
        <v>55</v>
      </c>
      <c r="R3260">
        <v>6804</v>
      </c>
      <c r="T3260">
        <v>137686</v>
      </c>
      <c r="V3260">
        <v>372479</v>
      </c>
      <c r="X3260">
        <v>358378</v>
      </c>
      <c r="Z3260">
        <v>14101</v>
      </c>
    </row>
    <row r="3261" spans="2:26" hidden="1" x14ac:dyDescent="0.35">
      <c r="B3261" t="s">
        <v>99</v>
      </c>
      <c r="C3261" t="s">
        <v>100</v>
      </c>
      <c r="D3261" s="1">
        <v>44958</v>
      </c>
      <c r="E3261" t="s">
        <v>34</v>
      </c>
      <c r="F3261" t="s">
        <v>33</v>
      </c>
      <c r="G3261" t="s">
        <v>34</v>
      </c>
      <c r="H3261">
        <v>4875</v>
      </c>
      <c r="J3261">
        <v>428</v>
      </c>
      <c r="L3261">
        <v>5303</v>
      </c>
      <c r="N3261">
        <v>7138</v>
      </c>
      <c r="P3261">
        <v>108</v>
      </c>
      <c r="R3261">
        <v>7246</v>
      </c>
      <c r="T3261">
        <v>137687</v>
      </c>
      <c r="V3261">
        <v>372480</v>
      </c>
      <c r="X3261">
        <v>358379</v>
      </c>
      <c r="Z3261">
        <v>14101</v>
      </c>
    </row>
    <row r="3262" spans="2:26" hidden="1" x14ac:dyDescent="0.35">
      <c r="B3262" t="s">
        <v>99</v>
      </c>
      <c r="C3262" t="s">
        <v>100</v>
      </c>
      <c r="D3262" s="1">
        <v>44986</v>
      </c>
      <c r="E3262" t="s">
        <v>34</v>
      </c>
      <c r="F3262" t="s">
        <v>35</v>
      </c>
      <c r="G3262" t="s">
        <v>32</v>
      </c>
      <c r="H3262">
        <v>6043</v>
      </c>
      <c r="J3262">
        <v>375</v>
      </c>
      <c r="L3262">
        <v>6418</v>
      </c>
      <c r="N3262">
        <v>5842</v>
      </c>
      <c r="P3262">
        <v>118</v>
      </c>
      <c r="R3262">
        <v>5960</v>
      </c>
      <c r="T3262">
        <v>138189</v>
      </c>
      <c r="V3262">
        <v>374518</v>
      </c>
      <c r="X3262">
        <v>358877</v>
      </c>
      <c r="Z3262">
        <v>15641</v>
      </c>
    </row>
    <row r="3263" spans="2:26" hidden="1" x14ac:dyDescent="0.35">
      <c r="B3263" t="s">
        <v>99</v>
      </c>
      <c r="C3263" t="s">
        <v>100</v>
      </c>
      <c r="D3263" s="1">
        <v>44986</v>
      </c>
      <c r="E3263" t="s">
        <v>34</v>
      </c>
      <c r="F3263" t="s">
        <v>33</v>
      </c>
      <c r="G3263" t="s">
        <v>34</v>
      </c>
      <c r="H3263">
        <v>6043</v>
      </c>
      <c r="J3263">
        <v>375</v>
      </c>
      <c r="L3263">
        <v>6418</v>
      </c>
      <c r="N3263">
        <v>5842</v>
      </c>
      <c r="P3263">
        <v>118</v>
      </c>
      <c r="R3263">
        <v>5960</v>
      </c>
      <c r="T3263">
        <v>138191</v>
      </c>
      <c r="V3263">
        <v>374520</v>
      </c>
      <c r="X3263">
        <v>358879</v>
      </c>
      <c r="Z3263">
        <v>15641</v>
      </c>
    </row>
    <row r="3264" spans="2:26" hidden="1" x14ac:dyDescent="0.35">
      <c r="B3264" t="s">
        <v>99</v>
      </c>
      <c r="C3264" t="s">
        <v>100</v>
      </c>
      <c r="D3264" s="1">
        <v>45017</v>
      </c>
      <c r="E3264" t="s">
        <v>34</v>
      </c>
      <c r="F3264" t="s">
        <v>35</v>
      </c>
      <c r="G3264" t="s">
        <v>32</v>
      </c>
      <c r="H3264">
        <v>5160</v>
      </c>
      <c r="J3264">
        <v>381</v>
      </c>
      <c r="L3264">
        <v>5541</v>
      </c>
      <c r="N3264">
        <v>4832</v>
      </c>
      <c r="P3264">
        <v>179</v>
      </c>
      <c r="R3264">
        <v>5011</v>
      </c>
      <c r="T3264">
        <v>138951</v>
      </c>
      <c r="V3264">
        <v>377902</v>
      </c>
      <c r="X3264">
        <v>362297</v>
      </c>
      <c r="Z3264">
        <v>15605</v>
      </c>
    </row>
    <row r="3265" spans="2:26" hidden="1" x14ac:dyDescent="0.35">
      <c r="B3265" t="s">
        <v>99</v>
      </c>
      <c r="C3265" t="s">
        <v>100</v>
      </c>
      <c r="D3265" s="1">
        <v>45017</v>
      </c>
      <c r="E3265" t="s">
        <v>34</v>
      </c>
      <c r="F3265" t="s">
        <v>33</v>
      </c>
      <c r="G3265" t="s">
        <v>34</v>
      </c>
      <c r="H3265">
        <v>5160</v>
      </c>
      <c r="J3265">
        <v>381</v>
      </c>
      <c r="L3265">
        <v>5541</v>
      </c>
      <c r="N3265">
        <v>4832</v>
      </c>
      <c r="P3265">
        <v>179</v>
      </c>
      <c r="R3265">
        <v>5011</v>
      </c>
      <c r="T3265">
        <v>138951</v>
      </c>
      <c r="V3265">
        <v>377902</v>
      </c>
      <c r="X3265">
        <v>362297</v>
      </c>
      <c r="Z3265">
        <v>15605</v>
      </c>
    </row>
    <row r="3266" spans="2:26" hidden="1" x14ac:dyDescent="0.35">
      <c r="B3266" t="s">
        <v>99</v>
      </c>
      <c r="C3266" t="s">
        <v>100</v>
      </c>
      <c r="D3266" s="1">
        <v>45047</v>
      </c>
      <c r="E3266" t="s">
        <v>34</v>
      </c>
      <c r="F3266" t="s">
        <v>35</v>
      </c>
      <c r="G3266" t="s">
        <v>32</v>
      </c>
      <c r="H3266">
        <v>5121</v>
      </c>
      <c r="J3266">
        <v>397</v>
      </c>
      <c r="L3266">
        <v>5518</v>
      </c>
      <c r="N3266">
        <v>5593</v>
      </c>
      <c r="P3266">
        <v>156</v>
      </c>
      <c r="R3266">
        <v>5749</v>
      </c>
      <c r="T3266">
        <v>139413</v>
      </c>
      <c r="V3266">
        <v>380133</v>
      </c>
      <c r="X3266">
        <v>364010</v>
      </c>
      <c r="Z3266">
        <v>16123</v>
      </c>
    </row>
    <row r="3267" spans="2:26" hidden="1" x14ac:dyDescent="0.35">
      <c r="B3267" t="s">
        <v>99</v>
      </c>
      <c r="C3267" t="s">
        <v>100</v>
      </c>
      <c r="D3267" s="1">
        <v>45047</v>
      </c>
      <c r="E3267" t="s">
        <v>34</v>
      </c>
      <c r="F3267" t="s">
        <v>33</v>
      </c>
      <c r="G3267" t="s">
        <v>34</v>
      </c>
      <c r="H3267">
        <v>5121</v>
      </c>
      <c r="J3267">
        <v>397</v>
      </c>
      <c r="L3267">
        <v>5518</v>
      </c>
      <c r="N3267">
        <v>5593</v>
      </c>
      <c r="P3267">
        <v>156</v>
      </c>
      <c r="R3267">
        <v>5749</v>
      </c>
      <c r="T3267">
        <v>139413</v>
      </c>
      <c r="V3267">
        <v>380133</v>
      </c>
      <c r="X3267">
        <v>364010</v>
      </c>
      <c r="Z3267">
        <v>16123</v>
      </c>
    </row>
    <row r="3268" spans="2:26" hidden="1" x14ac:dyDescent="0.35">
      <c r="B3268" t="s">
        <v>99</v>
      </c>
      <c r="C3268" t="s">
        <v>100</v>
      </c>
      <c r="D3268" s="1">
        <v>45078</v>
      </c>
      <c r="E3268" t="s">
        <v>34</v>
      </c>
      <c r="F3268" t="s">
        <v>35</v>
      </c>
      <c r="G3268" t="s">
        <v>32</v>
      </c>
      <c r="H3268">
        <v>5495</v>
      </c>
      <c r="J3268">
        <v>403</v>
      </c>
      <c r="L3268">
        <v>5898</v>
      </c>
      <c r="N3268">
        <v>6297</v>
      </c>
      <c r="P3268">
        <v>241</v>
      </c>
      <c r="R3268">
        <v>6538</v>
      </c>
      <c r="T3268">
        <v>139341</v>
      </c>
      <c r="V3268">
        <v>380730</v>
      </c>
      <c r="X3268">
        <v>363875</v>
      </c>
      <c r="Z3268">
        <v>16855</v>
      </c>
    </row>
    <row r="3269" spans="2:26" hidden="1" x14ac:dyDescent="0.35">
      <c r="B3269" t="s">
        <v>99</v>
      </c>
      <c r="C3269" t="s">
        <v>100</v>
      </c>
      <c r="D3269" s="1">
        <v>45078</v>
      </c>
      <c r="E3269" t="s">
        <v>34</v>
      </c>
      <c r="F3269" t="s">
        <v>33</v>
      </c>
      <c r="G3269" t="s">
        <v>34</v>
      </c>
      <c r="H3269">
        <v>5495</v>
      </c>
      <c r="J3269">
        <v>403</v>
      </c>
      <c r="L3269">
        <v>5898</v>
      </c>
      <c r="N3269">
        <v>6297</v>
      </c>
      <c r="P3269">
        <v>241</v>
      </c>
      <c r="R3269">
        <v>6538</v>
      </c>
      <c r="T3269">
        <v>139341</v>
      </c>
      <c r="V3269">
        <v>380730</v>
      </c>
      <c r="X3269">
        <v>363875</v>
      </c>
      <c r="Z3269">
        <v>16855</v>
      </c>
    </row>
    <row r="3270" spans="2:26" hidden="1" x14ac:dyDescent="0.35">
      <c r="B3270" t="s">
        <v>99</v>
      </c>
      <c r="C3270" t="s">
        <v>100</v>
      </c>
      <c r="D3270" s="1">
        <v>45108</v>
      </c>
      <c r="E3270" t="s">
        <v>34</v>
      </c>
      <c r="F3270" t="s">
        <v>35</v>
      </c>
      <c r="G3270" t="s">
        <v>32</v>
      </c>
      <c r="H3270">
        <v>5124</v>
      </c>
      <c r="J3270">
        <v>405</v>
      </c>
      <c r="L3270">
        <v>5529</v>
      </c>
      <c r="N3270">
        <v>7952</v>
      </c>
      <c r="P3270">
        <v>238</v>
      </c>
      <c r="R3270">
        <v>8190</v>
      </c>
      <c r="T3270">
        <v>138783</v>
      </c>
      <c r="V3270">
        <v>379435</v>
      </c>
      <c r="X3270">
        <v>362067</v>
      </c>
      <c r="Z3270">
        <v>17368</v>
      </c>
    </row>
    <row r="3271" spans="2:26" hidden="1" x14ac:dyDescent="0.35">
      <c r="B3271" t="s">
        <v>99</v>
      </c>
      <c r="C3271" t="s">
        <v>100</v>
      </c>
      <c r="D3271" s="1">
        <v>45108</v>
      </c>
      <c r="E3271" t="s">
        <v>34</v>
      </c>
      <c r="F3271" t="s">
        <v>33</v>
      </c>
      <c r="G3271" t="s">
        <v>34</v>
      </c>
      <c r="H3271">
        <v>5124</v>
      </c>
      <c r="J3271">
        <v>405</v>
      </c>
      <c r="L3271">
        <v>5529</v>
      </c>
      <c r="N3271">
        <v>7952</v>
      </c>
      <c r="P3271">
        <v>238</v>
      </c>
      <c r="R3271">
        <v>8190</v>
      </c>
      <c r="T3271">
        <v>138783</v>
      </c>
      <c r="V3271">
        <v>379435</v>
      </c>
      <c r="X3271">
        <v>362067</v>
      </c>
      <c r="Z3271">
        <v>17368</v>
      </c>
    </row>
    <row r="3272" spans="2:26" hidden="1" x14ac:dyDescent="0.35">
      <c r="B3272" t="s">
        <v>99</v>
      </c>
      <c r="C3272" t="s">
        <v>100</v>
      </c>
      <c r="D3272" s="1">
        <v>45139</v>
      </c>
      <c r="E3272" t="s">
        <v>34</v>
      </c>
      <c r="F3272" t="s">
        <v>35</v>
      </c>
      <c r="G3272" t="s">
        <v>32</v>
      </c>
      <c r="H3272">
        <v>7084</v>
      </c>
      <c r="J3272">
        <v>679</v>
      </c>
      <c r="L3272">
        <v>7763</v>
      </c>
      <c r="N3272">
        <v>7453</v>
      </c>
      <c r="P3272">
        <v>252</v>
      </c>
      <c r="R3272">
        <v>7705</v>
      </c>
      <c r="T3272">
        <v>137890</v>
      </c>
      <c r="V3272">
        <v>376875</v>
      </c>
      <c r="X3272">
        <v>358724</v>
      </c>
      <c r="Z3272">
        <v>18151</v>
      </c>
    </row>
    <row r="3273" spans="2:26" hidden="1" x14ac:dyDescent="0.35">
      <c r="B3273" t="s">
        <v>99</v>
      </c>
      <c r="C3273" t="s">
        <v>100</v>
      </c>
      <c r="D3273" s="1">
        <v>45139</v>
      </c>
      <c r="E3273" t="s">
        <v>34</v>
      </c>
      <c r="F3273" t="s">
        <v>33</v>
      </c>
      <c r="G3273" t="s">
        <v>34</v>
      </c>
      <c r="H3273">
        <v>7084</v>
      </c>
      <c r="J3273">
        <v>679</v>
      </c>
      <c r="L3273">
        <v>7763</v>
      </c>
      <c r="N3273">
        <v>7453</v>
      </c>
      <c r="P3273">
        <v>252</v>
      </c>
      <c r="R3273">
        <v>7705</v>
      </c>
      <c r="T3273">
        <v>138353</v>
      </c>
      <c r="V3273">
        <v>378366</v>
      </c>
      <c r="X3273">
        <v>360229</v>
      </c>
      <c r="Z3273">
        <v>18137</v>
      </c>
    </row>
    <row r="3274" spans="2:26" hidden="1" x14ac:dyDescent="0.35">
      <c r="B3274" t="s">
        <v>99</v>
      </c>
      <c r="C3274" t="s">
        <v>100</v>
      </c>
      <c r="D3274" s="1">
        <v>45170</v>
      </c>
      <c r="E3274" t="s">
        <v>34</v>
      </c>
      <c r="F3274" t="s">
        <v>35</v>
      </c>
      <c r="G3274" t="s">
        <v>32</v>
      </c>
      <c r="H3274">
        <v>5203</v>
      </c>
      <c r="J3274">
        <v>485</v>
      </c>
      <c r="L3274">
        <v>5688</v>
      </c>
      <c r="N3274">
        <v>10316</v>
      </c>
      <c r="P3274">
        <v>281</v>
      </c>
      <c r="R3274">
        <v>10597</v>
      </c>
      <c r="T3274">
        <v>136966</v>
      </c>
      <c r="V3274">
        <v>374454</v>
      </c>
      <c r="X3274">
        <v>355441</v>
      </c>
      <c r="Z3274">
        <v>19013</v>
      </c>
    </row>
    <row r="3275" spans="2:26" hidden="1" x14ac:dyDescent="0.35">
      <c r="B3275" t="s">
        <v>99</v>
      </c>
      <c r="C3275" t="s">
        <v>100</v>
      </c>
      <c r="D3275" s="1">
        <v>45170</v>
      </c>
      <c r="E3275" t="s">
        <v>34</v>
      </c>
      <c r="F3275" t="s">
        <v>33</v>
      </c>
      <c r="G3275" t="s">
        <v>34</v>
      </c>
      <c r="H3275">
        <v>5203</v>
      </c>
      <c r="J3275">
        <v>485</v>
      </c>
      <c r="L3275">
        <v>5688</v>
      </c>
      <c r="N3275">
        <v>10316</v>
      </c>
      <c r="P3275">
        <v>281</v>
      </c>
      <c r="R3275">
        <v>10597</v>
      </c>
      <c r="T3275">
        <v>136417</v>
      </c>
      <c r="V3275">
        <v>372963</v>
      </c>
      <c r="X3275">
        <v>354090</v>
      </c>
      <c r="Z3275">
        <v>18873</v>
      </c>
    </row>
    <row r="3276" spans="2:26" hidden="1" x14ac:dyDescent="0.35">
      <c r="B3276" t="s">
        <v>99</v>
      </c>
      <c r="C3276" t="s">
        <v>100</v>
      </c>
      <c r="D3276" s="1">
        <v>45200</v>
      </c>
      <c r="E3276" t="s">
        <v>34</v>
      </c>
      <c r="F3276" t="s">
        <v>35</v>
      </c>
      <c r="G3276" t="s">
        <v>32</v>
      </c>
      <c r="H3276">
        <v>5790</v>
      </c>
      <c r="J3276">
        <v>545</v>
      </c>
      <c r="L3276">
        <v>6335</v>
      </c>
      <c r="N3276">
        <v>7238</v>
      </c>
      <c r="P3276">
        <v>295</v>
      </c>
      <c r="R3276">
        <v>7533</v>
      </c>
      <c r="T3276">
        <v>135838</v>
      </c>
      <c r="V3276">
        <v>370638</v>
      </c>
      <c r="X3276">
        <v>350953</v>
      </c>
      <c r="Z3276">
        <v>19685</v>
      </c>
    </row>
    <row r="3277" spans="2:26" hidden="1" x14ac:dyDescent="0.35">
      <c r="B3277" t="s">
        <v>99</v>
      </c>
      <c r="C3277" t="s">
        <v>100</v>
      </c>
      <c r="D3277" s="1">
        <v>45200</v>
      </c>
      <c r="E3277" t="s">
        <v>34</v>
      </c>
      <c r="F3277" t="s">
        <v>33</v>
      </c>
      <c r="G3277" t="s">
        <v>34</v>
      </c>
      <c r="H3277">
        <v>5790</v>
      </c>
      <c r="J3277">
        <v>545</v>
      </c>
      <c r="L3277">
        <v>6335</v>
      </c>
      <c r="N3277">
        <v>7238</v>
      </c>
      <c r="P3277">
        <v>295</v>
      </c>
      <c r="R3277">
        <v>7533</v>
      </c>
      <c r="T3277">
        <v>137953</v>
      </c>
      <c r="V3277">
        <v>374913</v>
      </c>
      <c r="X3277">
        <v>355173</v>
      </c>
      <c r="Z3277">
        <v>19740</v>
      </c>
    </row>
    <row r="3278" spans="2:26" hidden="1" x14ac:dyDescent="0.35">
      <c r="B3278" t="s">
        <v>99</v>
      </c>
      <c r="C3278" t="s">
        <v>100</v>
      </c>
      <c r="D3278" s="1">
        <v>45231</v>
      </c>
      <c r="E3278" t="s">
        <v>34</v>
      </c>
      <c r="F3278" t="s">
        <v>35</v>
      </c>
      <c r="G3278" t="s">
        <v>32</v>
      </c>
      <c r="H3278">
        <v>6200</v>
      </c>
      <c r="J3278">
        <v>1681</v>
      </c>
      <c r="L3278">
        <v>7881</v>
      </c>
      <c r="N3278">
        <v>6396</v>
      </c>
      <c r="P3278">
        <v>280</v>
      </c>
      <c r="R3278">
        <v>6676</v>
      </c>
      <c r="T3278">
        <v>137648</v>
      </c>
      <c r="V3278">
        <v>372508</v>
      </c>
      <c r="X3278">
        <v>352206</v>
      </c>
      <c r="Z3278">
        <v>20302</v>
      </c>
    </row>
    <row r="3279" spans="2:26" hidden="1" x14ac:dyDescent="0.35">
      <c r="B3279" t="s">
        <v>99</v>
      </c>
      <c r="C3279" t="s">
        <v>100</v>
      </c>
      <c r="D3279" s="1">
        <v>45231</v>
      </c>
      <c r="E3279" t="s">
        <v>34</v>
      </c>
      <c r="F3279" t="s">
        <v>33</v>
      </c>
      <c r="G3279" t="s">
        <v>34</v>
      </c>
      <c r="H3279">
        <v>6200</v>
      </c>
      <c r="J3279">
        <v>1681</v>
      </c>
      <c r="L3279">
        <v>7881</v>
      </c>
      <c r="N3279">
        <v>6396</v>
      </c>
      <c r="P3279">
        <v>280</v>
      </c>
      <c r="R3279">
        <v>6676</v>
      </c>
      <c r="T3279">
        <v>138825</v>
      </c>
      <c r="V3279">
        <v>375007</v>
      </c>
      <c r="X3279">
        <v>357086</v>
      </c>
      <c r="Z3279">
        <v>17921</v>
      </c>
    </row>
    <row r="3280" spans="2:26" hidden="1" x14ac:dyDescent="0.35">
      <c r="B3280" t="s">
        <v>99</v>
      </c>
      <c r="C3280" t="s">
        <v>100</v>
      </c>
      <c r="D3280" s="1">
        <v>45261</v>
      </c>
      <c r="E3280" t="s">
        <v>34</v>
      </c>
      <c r="F3280" t="s">
        <v>35</v>
      </c>
      <c r="G3280" t="s">
        <v>32</v>
      </c>
      <c r="H3280">
        <v>4883</v>
      </c>
      <c r="J3280">
        <v>3313</v>
      </c>
      <c r="L3280">
        <v>8196</v>
      </c>
      <c r="N3280">
        <v>8023</v>
      </c>
      <c r="P3280">
        <v>86</v>
      </c>
      <c r="R3280">
        <v>8109</v>
      </c>
      <c r="T3280">
        <v>138162</v>
      </c>
      <c r="V3280">
        <v>371287</v>
      </c>
      <c r="X3280">
        <v>353076</v>
      </c>
      <c r="Z3280">
        <v>18211</v>
      </c>
    </row>
    <row r="3281" spans="2:26" hidden="1" x14ac:dyDescent="0.35">
      <c r="B3281" t="s">
        <v>99</v>
      </c>
      <c r="C3281" t="s">
        <v>100</v>
      </c>
      <c r="D3281" s="1">
        <v>45261</v>
      </c>
      <c r="E3281" t="s">
        <v>34</v>
      </c>
      <c r="F3281" t="s">
        <v>33</v>
      </c>
      <c r="G3281" t="s">
        <v>34</v>
      </c>
      <c r="H3281">
        <v>4883</v>
      </c>
      <c r="J3281">
        <v>3313</v>
      </c>
      <c r="L3281">
        <v>8196</v>
      </c>
      <c r="N3281">
        <v>8023</v>
      </c>
      <c r="P3281">
        <v>86</v>
      </c>
      <c r="R3281">
        <v>8109</v>
      </c>
      <c r="T3281">
        <v>139687</v>
      </c>
      <c r="V3281">
        <v>374920</v>
      </c>
      <c r="X3281">
        <v>358976</v>
      </c>
      <c r="Z3281">
        <v>15944</v>
      </c>
    </row>
    <row r="3282" spans="2:26" hidden="1" x14ac:dyDescent="0.35">
      <c r="B3282" t="s">
        <v>99</v>
      </c>
      <c r="C3282" t="s">
        <v>100</v>
      </c>
      <c r="D3282" s="1">
        <v>45292</v>
      </c>
      <c r="E3282" t="s">
        <v>34</v>
      </c>
      <c r="F3282" t="s">
        <v>35</v>
      </c>
      <c r="G3282" t="s">
        <v>32</v>
      </c>
      <c r="H3282">
        <v>6026</v>
      </c>
      <c r="J3282">
        <v>1617</v>
      </c>
      <c r="L3282">
        <v>7643</v>
      </c>
      <c r="N3282">
        <v>8402</v>
      </c>
      <c r="P3282">
        <v>83</v>
      </c>
      <c r="R3282">
        <v>8485</v>
      </c>
      <c r="T3282">
        <v>139485</v>
      </c>
      <c r="V3282">
        <v>372446</v>
      </c>
      <c r="X3282">
        <v>356554</v>
      </c>
      <c r="Z3282">
        <v>15892</v>
      </c>
    </row>
    <row r="3283" spans="2:26" hidden="1" x14ac:dyDescent="0.35">
      <c r="B3283" t="s">
        <v>99</v>
      </c>
      <c r="C3283" t="s">
        <v>100</v>
      </c>
      <c r="D3283" s="1">
        <v>45292</v>
      </c>
      <c r="E3283" t="s">
        <v>34</v>
      </c>
      <c r="F3283" t="s">
        <v>33</v>
      </c>
      <c r="G3283" t="s">
        <v>34</v>
      </c>
      <c r="H3283">
        <v>6026</v>
      </c>
      <c r="J3283">
        <v>1617</v>
      </c>
      <c r="L3283">
        <v>7643</v>
      </c>
      <c r="N3283">
        <v>8402</v>
      </c>
      <c r="P3283">
        <v>83</v>
      </c>
      <c r="R3283">
        <v>8485</v>
      </c>
      <c r="T3283">
        <v>140637</v>
      </c>
      <c r="V3283">
        <v>375229</v>
      </c>
      <c r="X3283">
        <v>353710</v>
      </c>
      <c r="Z3283">
        <v>21519</v>
      </c>
    </row>
    <row r="3284" spans="2:26" hidden="1" x14ac:dyDescent="0.35">
      <c r="B3284" t="s">
        <v>99</v>
      </c>
      <c r="C3284" t="s">
        <v>100</v>
      </c>
      <c r="D3284" s="1">
        <v>45323</v>
      </c>
      <c r="E3284" t="s">
        <v>34</v>
      </c>
      <c r="F3284" t="s">
        <v>35</v>
      </c>
      <c r="G3284" t="s">
        <v>32</v>
      </c>
      <c r="H3284">
        <v>5991</v>
      </c>
      <c r="J3284">
        <v>425</v>
      </c>
      <c r="L3284">
        <v>6416</v>
      </c>
      <c r="N3284">
        <v>9293</v>
      </c>
      <c r="P3284">
        <v>359</v>
      </c>
      <c r="R3284">
        <v>9652</v>
      </c>
      <c r="T3284">
        <v>140067</v>
      </c>
      <c r="V3284">
        <v>372259</v>
      </c>
      <c r="X3284">
        <v>350283</v>
      </c>
      <c r="Z3284">
        <v>21976</v>
      </c>
    </row>
    <row r="3285" spans="2:26" hidden="1" x14ac:dyDescent="0.35">
      <c r="B3285" t="s">
        <v>99</v>
      </c>
      <c r="C3285" t="s">
        <v>100</v>
      </c>
      <c r="D3285" s="1">
        <v>45323</v>
      </c>
      <c r="E3285" t="s">
        <v>34</v>
      </c>
      <c r="F3285" t="s">
        <v>33</v>
      </c>
      <c r="G3285" t="s">
        <v>34</v>
      </c>
      <c r="H3285">
        <v>5991</v>
      </c>
      <c r="J3285">
        <v>425</v>
      </c>
      <c r="L3285">
        <v>6416</v>
      </c>
      <c r="N3285">
        <v>9293</v>
      </c>
      <c r="P3285">
        <v>359</v>
      </c>
      <c r="R3285">
        <v>9652</v>
      </c>
      <c r="T3285">
        <v>140881</v>
      </c>
      <c r="V3285">
        <v>374325</v>
      </c>
      <c r="X3285">
        <v>352405</v>
      </c>
      <c r="Z3285">
        <v>21920</v>
      </c>
    </row>
    <row r="3286" spans="2:26" hidden="1" x14ac:dyDescent="0.35">
      <c r="B3286" t="s">
        <v>99</v>
      </c>
      <c r="C3286" t="s">
        <v>100</v>
      </c>
      <c r="D3286" s="1">
        <v>45352</v>
      </c>
      <c r="E3286" t="s">
        <v>34</v>
      </c>
      <c r="F3286" t="s">
        <v>35</v>
      </c>
      <c r="G3286" t="s">
        <v>32</v>
      </c>
      <c r="H3286">
        <v>6243</v>
      </c>
      <c r="J3286">
        <v>326</v>
      </c>
      <c r="L3286">
        <v>6569</v>
      </c>
      <c r="N3286">
        <v>8786</v>
      </c>
      <c r="P3286">
        <v>262</v>
      </c>
      <c r="R3286">
        <v>9048</v>
      </c>
      <c r="T3286">
        <v>140391</v>
      </c>
      <c r="V3286">
        <v>370007</v>
      </c>
      <c r="X3286">
        <v>347558</v>
      </c>
      <c r="Z3286">
        <v>22449</v>
      </c>
    </row>
    <row r="3287" spans="2:26" hidden="1" x14ac:dyDescent="0.35">
      <c r="B3287" t="s">
        <v>101</v>
      </c>
      <c r="C3287" t="s">
        <v>102</v>
      </c>
      <c r="D3287" s="1">
        <v>41518</v>
      </c>
      <c r="E3287" t="s">
        <v>34</v>
      </c>
      <c r="F3287" t="s">
        <v>33</v>
      </c>
      <c r="G3287" t="s">
        <v>34</v>
      </c>
      <c r="V3287">
        <v>856297</v>
      </c>
    </row>
    <row r="3288" spans="2:26" hidden="1" x14ac:dyDescent="0.35">
      <c r="B3288" t="s">
        <v>101</v>
      </c>
      <c r="C3288" t="s">
        <v>102</v>
      </c>
      <c r="D3288" s="1">
        <v>42887</v>
      </c>
      <c r="E3288" t="s">
        <v>34</v>
      </c>
      <c r="F3288" t="s">
        <v>35</v>
      </c>
      <c r="G3288" t="s">
        <v>32</v>
      </c>
      <c r="H3288">
        <v>7256</v>
      </c>
      <c r="J3288">
        <v>83277</v>
      </c>
      <c r="K3288" t="s">
        <v>38</v>
      </c>
      <c r="L3288">
        <v>90533</v>
      </c>
      <c r="M3288" t="s">
        <v>38</v>
      </c>
      <c r="N3288">
        <v>24087</v>
      </c>
      <c r="O3288" t="s">
        <v>103</v>
      </c>
      <c r="P3288">
        <v>3427</v>
      </c>
      <c r="Q3288" t="s">
        <v>103</v>
      </c>
      <c r="R3288">
        <v>27514</v>
      </c>
      <c r="S3288" t="s">
        <v>103</v>
      </c>
      <c r="T3288">
        <v>604560</v>
      </c>
      <c r="V3288">
        <v>1295880</v>
      </c>
      <c r="X3288">
        <v>1150131</v>
      </c>
      <c r="Z3288">
        <v>145749</v>
      </c>
    </row>
    <row r="3289" spans="2:26" hidden="1" x14ac:dyDescent="0.35">
      <c r="B3289" t="s">
        <v>101</v>
      </c>
      <c r="C3289" t="s">
        <v>102</v>
      </c>
      <c r="D3289" s="1">
        <v>42887</v>
      </c>
      <c r="E3289" t="s">
        <v>34</v>
      </c>
      <c r="F3289" t="s">
        <v>33</v>
      </c>
      <c r="G3289" t="s">
        <v>34</v>
      </c>
      <c r="H3289">
        <v>8203</v>
      </c>
      <c r="J3289">
        <v>83277</v>
      </c>
      <c r="K3289" t="s">
        <v>38</v>
      </c>
      <c r="L3289">
        <v>91480</v>
      </c>
      <c r="M3289" t="s">
        <v>38</v>
      </c>
      <c r="N3289">
        <v>24087</v>
      </c>
      <c r="O3289" t="s">
        <v>103</v>
      </c>
      <c r="P3289">
        <v>3427</v>
      </c>
      <c r="Q3289" t="s">
        <v>103</v>
      </c>
      <c r="R3289">
        <v>27514</v>
      </c>
      <c r="S3289" t="s">
        <v>103</v>
      </c>
      <c r="T3289">
        <v>609109</v>
      </c>
      <c r="V3289">
        <v>1305591</v>
      </c>
      <c r="X3289">
        <v>1159266</v>
      </c>
      <c r="Z3289">
        <v>146325</v>
      </c>
    </row>
    <row r="3290" spans="2:26" hidden="1" x14ac:dyDescent="0.35">
      <c r="B3290" t="s">
        <v>101</v>
      </c>
      <c r="C3290" t="s">
        <v>102</v>
      </c>
      <c r="D3290" s="1">
        <v>42917</v>
      </c>
      <c r="E3290" t="s">
        <v>34</v>
      </c>
      <c r="F3290" t="s">
        <v>35</v>
      </c>
      <c r="G3290" t="s">
        <v>32</v>
      </c>
      <c r="H3290">
        <v>6711</v>
      </c>
      <c r="J3290">
        <v>85553</v>
      </c>
      <c r="K3290" t="s">
        <v>38</v>
      </c>
      <c r="L3290">
        <v>92264</v>
      </c>
      <c r="M3290" t="s">
        <v>38</v>
      </c>
      <c r="N3290">
        <v>25473</v>
      </c>
      <c r="O3290" t="s">
        <v>103</v>
      </c>
      <c r="P3290">
        <v>3790</v>
      </c>
      <c r="Q3290" t="s">
        <v>103</v>
      </c>
      <c r="R3290">
        <v>29263</v>
      </c>
      <c r="S3290" t="s">
        <v>103</v>
      </c>
      <c r="T3290">
        <v>600852</v>
      </c>
      <c r="V3290">
        <v>1290980</v>
      </c>
      <c r="X3290">
        <v>1146087</v>
      </c>
      <c r="Z3290">
        <v>144893</v>
      </c>
    </row>
    <row r="3291" spans="2:26" hidden="1" x14ac:dyDescent="0.35">
      <c r="B3291" t="s">
        <v>101</v>
      </c>
      <c r="C3291" t="s">
        <v>102</v>
      </c>
      <c r="D3291" s="1">
        <v>42917</v>
      </c>
      <c r="E3291" t="s">
        <v>34</v>
      </c>
      <c r="F3291" t="s">
        <v>33</v>
      </c>
      <c r="G3291" t="s">
        <v>34</v>
      </c>
      <c r="H3291">
        <v>7250</v>
      </c>
      <c r="J3291">
        <v>85553</v>
      </c>
      <c r="K3291" t="s">
        <v>38</v>
      </c>
      <c r="L3291">
        <v>92803</v>
      </c>
      <c r="M3291" t="s">
        <v>38</v>
      </c>
      <c r="N3291">
        <v>25473</v>
      </c>
      <c r="O3291" t="s">
        <v>103</v>
      </c>
      <c r="P3291">
        <v>3790</v>
      </c>
      <c r="Q3291" t="s">
        <v>103</v>
      </c>
      <c r="R3291">
        <v>29263</v>
      </c>
      <c r="S3291" t="s">
        <v>103</v>
      </c>
      <c r="T3291">
        <v>608867</v>
      </c>
      <c r="V3291">
        <v>1306788</v>
      </c>
      <c r="X3291">
        <v>1161097</v>
      </c>
      <c r="Z3291">
        <v>145691</v>
      </c>
    </row>
    <row r="3292" spans="2:26" hidden="1" x14ac:dyDescent="0.35">
      <c r="B3292" t="s">
        <v>101</v>
      </c>
      <c r="C3292" t="s">
        <v>102</v>
      </c>
      <c r="D3292" s="1">
        <v>42948</v>
      </c>
      <c r="E3292" t="s">
        <v>34</v>
      </c>
      <c r="F3292" t="s">
        <v>35</v>
      </c>
      <c r="G3292" t="s">
        <v>32</v>
      </c>
      <c r="H3292">
        <v>7364</v>
      </c>
      <c r="J3292">
        <v>88055</v>
      </c>
      <c r="K3292" t="s">
        <v>38</v>
      </c>
      <c r="L3292">
        <v>95419</v>
      </c>
      <c r="M3292" t="s">
        <v>38</v>
      </c>
      <c r="N3292">
        <v>28747</v>
      </c>
      <c r="O3292" t="s">
        <v>103</v>
      </c>
      <c r="P3292">
        <v>4297</v>
      </c>
      <c r="Q3292" t="s">
        <v>103</v>
      </c>
      <c r="R3292">
        <v>33044</v>
      </c>
      <c r="S3292" t="s">
        <v>103</v>
      </c>
      <c r="T3292">
        <v>603449</v>
      </c>
      <c r="V3292">
        <v>1296833</v>
      </c>
      <c r="X3292">
        <v>1151348</v>
      </c>
      <c r="Z3292">
        <v>145485</v>
      </c>
    </row>
    <row r="3293" spans="2:26" hidden="1" x14ac:dyDescent="0.35">
      <c r="B3293" t="s">
        <v>101</v>
      </c>
      <c r="C3293" t="s">
        <v>102</v>
      </c>
      <c r="D3293" s="1">
        <v>42948</v>
      </c>
      <c r="E3293" t="s">
        <v>34</v>
      </c>
      <c r="F3293" t="s">
        <v>33</v>
      </c>
      <c r="G3293" t="s">
        <v>34</v>
      </c>
      <c r="H3293">
        <v>8363</v>
      </c>
      <c r="J3293">
        <v>88055</v>
      </c>
      <c r="K3293" t="s">
        <v>38</v>
      </c>
      <c r="L3293">
        <v>96418</v>
      </c>
      <c r="M3293" t="s">
        <v>38</v>
      </c>
      <c r="N3293">
        <v>28747</v>
      </c>
      <c r="O3293" t="s">
        <v>103</v>
      </c>
      <c r="P3293">
        <v>4297</v>
      </c>
      <c r="Q3293" t="s">
        <v>103</v>
      </c>
      <c r="R3293">
        <v>33044</v>
      </c>
      <c r="S3293" t="s">
        <v>103</v>
      </c>
      <c r="T3293">
        <v>610637</v>
      </c>
      <c r="V3293">
        <v>1309986</v>
      </c>
      <c r="X3293">
        <v>1163808</v>
      </c>
      <c r="Z3293">
        <v>146178</v>
      </c>
    </row>
    <row r="3294" spans="2:26" hidden="1" x14ac:dyDescent="0.35">
      <c r="B3294" t="s">
        <v>101</v>
      </c>
      <c r="C3294" t="s">
        <v>102</v>
      </c>
      <c r="D3294" s="1">
        <v>42979</v>
      </c>
      <c r="E3294" t="s">
        <v>34</v>
      </c>
      <c r="F3294" t="s">
        <v>35</v>
      </c>
      <c r="G3294" t="s">
        <v>32</v>
      </c>
      <c r="H3294">
        <v>8050</v>
      </c>
      <c r="J3294">
        <v>89368</v>
      </c>
      <c r="K3294" t="s">
        <v>38</v>
      </c>
      <c r="L3294">
        <v>97418</v>
      </c>
      <c r="M3294" t="s">
        <v>38</v>
      </c>
      <c r="N3294">
        <v>27055</v>
      </c>
      <c r="O3294" t="s">
        <v>103</v>
      </c>
      <c r="P3294">
        <v>3967</v>
      </c>
      <c r="Q3294" t="s">
        <v>103</v>
      </c>
      <c r="R3294">
        <v>31022</v>
      </c>
      <c r="S3294" t="s">
        <v>103</v>
      </c>
      <c r="T3294">
        <v>603150</v>
      </c>
      <c r="V3294">
        <v>1297582</v>
      </c>
      <c r="X3294">
        <v>1152190</v>
      </c>
      <c r="Z3294">
        <v>145392</v>
      </c>
    </row>
    <row r="3295" spans="2:26" hidden="1" x14ac:dyDescent="0.35">
      <c r="B3295" t="s">
        <v>101</v>
      </c>
      <c r="C3295" t="s">
        <v>102</v>
      </c>
      <c r="D3295" s="1">
        <v>42979</v>
      </c>
      <c r="E3295" t="s">
        <v>34</v>
      </c>
      <c r="F3295" t="s">
        <v>33</v>
      </c>
      <c r="G3295" t="s">
        <v>34</v>
      </c>
      <c r="H3295">
        <v>8247</v>
      </c>
      <c r="J3295">
        <v>89368</v>
      </c>
      <c r="L3295">
        <v>97615</v>
      </c>
      <c r="N3295">
        <v>27055</v>
      </c>
      <c r="P3295">
        <v>3967</v>
      </c>
      <c r="R3295">
        <v>31022</v>
      </c>
      <c r="T3295">
        <v>609737</v>
      </c>
      <c r="V3295">
        <v>1309803</v>
      </c>
      <c r="X3295">
        <v>1163936</v>
      </c>
      <c r="Z3295">
        <v>145867</v>
      </c>
    </row>
    <row r="3296" spans="2:26" hidden="1" x14ac:dyDescent="0.35">
      <c r="B3296" t="s">
        <v>101</v>
      </c>
      <c r="C3296" t="s">
        <v>102</v>
      </c>
      <c r="D3296" s="1">
        <v>43009</v>
      </c>
      <c r="E3296" t="s">
        <v>34</v>
      </c>
      <c r="F3296" t="s">
        <v>35</v>
      </c>
      <c r="G3296" t="s">
        <v>32</v>
      </c>
      <c r="H3296">
        <v>8079</v>
      </c>
      <c r="J3296">
        <v>91896</v>
      </c>
      <c r="L3296">
        <v>99975</v>
      </c>
      <c r="N3296">
        <v>27309</v>
      </c>
      <c r="P3296">
        <v>3999</v>
      </c>
      <c r="R3296">
        <v>31308</v>
      </c>
      <c r="T3296">
        <v>603592</v>
      </c>
      <c r="V3296">
        <v>1297202</v>
      </c>
      <c r="X3296">
        <v>1151618</v>
      </c>
      <c r="Z3296">
        <v>145584</v>
      </c>
    </row>
    <row r="3297" spans="2:26" hidden="1" x14ac:dyDescent="0.35">
      <c r="B3297" t="s">
        <v>101</v>
      </c>
      <c r="C3297" t="s">
        <v>102</v>
      </c>
      <c r="D3297" s="1">
        <v>43009</v>
      </c>
      <c r="E3297" t="s">
        <v>34</v>
      </c>
      <c r="F3297" t="s">
        <v>33</v>
      </c>
      <c r="G3297" t="s">
        <v>34</v>
      </c>
      <c r="H3297">
        <v>8953</v>
      </c>
      <c r="J3297">
        <v>91896</v>
      </c>
      <c r="L3297">
        <v>100849</v>
      </c>
      <c r="N3297">
        <v>27309</v>
      </c>
      <c r="P3297">
        <v>3999</v>
      </c>
      <c r="R3297">
        <v>31308</v>
      </c>
      <c r="T3297">
        <v>611740</v>
      </c>
      <c r="V3297">
        <v>1312572</v>
      </c>
      <c r="X3297">
        <v>1164686</v>
      </c>
      <c r="Z3297">
        <v>147886</v>
      </c>
    </row>
    <row r="3298" spans="2:26" hidden="1" x14ac:dyDescent="0.35">
      <c r="B3298" t="s">
        <v>101</v>
      </c>
      <c r="C3298" t="s">
        <v>102</v>
      </c>
      <c r="D3298" s="1">
        <v>43040</v>
      </c>
      <c r="E3298" t="s">
        <v>34</v>
      </c>
      <c r="F3298" t="s">
        <v>35</v>
      </c>
      <c r="G3298" t="s">
        <v>32</v>
      </c>
      <c r="H3298">
        <v>7293</v>
      </c>
      <c r="J3298">
        <v>123157</v>
      </c>
      <c r="L3298">
        <v>130450</v>
      </c>
      <c r="N3298">
        <v>29647</v>
      </c>
      <c r="P3298">
        <v>5153</v>
      </c>
      <c r="R3298">
        <v>34800</v>
      </c>
      <c r="T3298">
        <v>604968</v>
      </c>
      <c r="V3298">
        <v>1301765</v>
      </c>
      <c r="X3298">
        <v>1155114</v>
      </c>
      <c r="Z3298">
        <v>146651</v>
      </c>
    </row>
    <row r="3299" spans="2:26" hidden="1" x14ac:dyDescent="0.35">
      <c r="B3299" t="s">
        <v>101</v>
      </c>
      <c r="C3299" t="s">
        <v>102</v>
      </c>
      <c r="D3299" s="1">
        <v>43040</v>
      </c>
      <c r="E3299" t="s">
        <v>34</v>
      </c>
      <c r="F3299" t="s">
        <v>33</v>
      </c>
      <c r="G3299" t="s">
        <v>34</v>
      </c>
      <c r="H3299">
        <v>7737</v>
      </c>
      <c r="J3299">
        <v>123157</v>
      </c>
      <c r="L3299">
        <v>130894</v>
      </c>
      <c r="N3299">
        <v>29647</v>
      </c>
      <c r="P3299">
        <v>5153</v>
      </c>
      <c r="R3299">
        <v>34800</v>
      </c>
      <c r="T3299">
        <v>612034</v>
      </c>
      <c r="V3299">
        <v>1317089</v>
      </c>
      <c r="X3299">
        <v>1169636</v>
      </c>
      <c r="Z3299">
        <v>147453</v>
      </c>
    </row>
    <row r="3300" spans="2:26" hidden="1" x14ac:dyDescent="0.35">
      <c r="B3300" t="s">
        <v>101</v>
      </c>
      <c r="C3300" t="s">
        <v>102</v>
      </c>
      <c r="D3300" s="1">
        <v>43070</v>
      </c>
      <c r="E3300" t="s">
        <v>34</v>
      </c>
      <c r="F3300" t="s">
        <v>35</v>
      </c>
      <c r="G3300" t="s">
        <v>32</v>
      </c>
      <c r="H3300">
        <v>7948</v>
      </c>
      <c r="J3300">
        <v>118654</v>
      </c>
      <c r="L3300">
        <v>126602</v>
      </c>
      <c r="N3300">
        <v>30775</v>
      </c>
      <c r="P3300">
        <v>6018</v>
      </c>
      <c r="R3300">
        <v>36793</v>
      </c>
      <c r="T3300">
        <v>605759</v>
      </c>
      <c r="V3300">
        <v>1305442</v>
      </c>
      <c r="X3300">
        <v>1157699</v>
      </c>
      <c r="Z3300">
        <v>147743</v>
      </c>
    </row>
    <row r="3301" spans="2:26" hidden="1" x14ac:dyDescent="0.35">
      <c r="B3301" t="s">
        <v>101</v>
      </c>
      <c r="C3301" t="s">
        <v>102</v>
      </c>
      <c r="D3301" s="1">
        <v>43070</v>
      </c>
      <c r="E3301" t="s">
        <v>34</v>
      </c>
      <c r="F3301" t="s">
        <v>33</v>
      </c>
      <c r="G3301" t="s">
        <v>34</v>
      </c>
      <c r="H3301">
        <v>7346</v>
      </c>
      <c r="J3301">
        <v>118654</v>
      </c>
      <c r="L3301">
        <v>126000</v>
      </c>
      <c r="N3301">
        <v>30775</v>
      </c>
      <c r="P3301">
        <v>6018</v>
      </c>
      <c r="R3301">
        <v>36793</v>
      </c>
      <c r="T3301">
        <v>614353</v>
      </c>
      <c r="V3301">
        <v>1323306</v>
      </c>
      <c r="X3301">
        <v>1174217</v>
      </c>
      <c r="Z3301">
        <v>149089</v>
      </c>
    </row>
    <row r="3302" spans="2:26" hidden="1" x14ac:dyDescent="0.35">
      <c r="B3302" t="s">
        <v>101</v>
      </c>
      <c r="C3302" t="s">
        <v>102</v>
      </c>
      <c r="D3302" s="1">
        <v>43101</v>
      </c>
      <c r="E3302" t="s">
        <v>34</v>
      </c>
      <c r="F3302" t="s">
        <v>35</v>
      </c>
      <c r="G3302" t="s">
        <v>32</v>
      </c>
      <c r="H3302">
        <v>8396</v>
      </c>
      <c r="J3302">
        <v>96624</v>
      </c>
      <c r="L3302">
        <v>105020</v>
      </c>
      <c r="N3302">
        <v>27749</v>
      </c>
      <c r="P3302">
        <v>4696</v>
      </c>
      <c r="R3302">
        <v>32445</v>
      </c>
      <c r="T3302">
        <v>609339</v>
      </c>
      <c r="V3302">
        <v>1311600</v>
      </c>
      <c r="X3302">
        <v>1163087</v>
      </c>
      <c r="Z3302">
        <v>148513</v>
      </c>
    </row>
    <row r="3303" spans="2:26" hidden="1" x14ac:dyDescent="0.35">
      <c r="B3303" t="s">
        <v>101</v>
      </c>
      <c r="C3303" t="s">
        <v>102</v>
      </c>
      <c r="D3303" s="1">
        <v>43101</v>
      </c>
      <c r="E3303" t="s">
        <v>34</v>
      </c>
      <c r="F3303" t="s">
        <v>33</v>
      </c>
      <c r="G3303" t="s">
        <v>34</v>
      </c>
      <c r="H3303">
        <v>7384</v>
      </c>
      <c r="J3303">
        <v>96624</v>
      </c>
      <c r="L3303">
        <v>104008</v>
      </c>
      <c r="N3303">
        <v>27749</v>
      </c>
      <c r="P3303">
        <v>4696</v>
      </c>
      <c r="R3303">
        <v>32445</v>
      </c>
      <c r="T3303">
        <v>616615</v>
      </c>
      <c r="V3303">
        <v>1325225</v>
      </c>
      <c r="X3303">
        <v>1175447</v>
      </c>
      <c r="Z3303">
        <v>149778</v>
      </c>
    </row>
    <row r="3304" spans="2:26" hidden="1" x14ac:dyDescent="0.35">
      <c r="B3304" t="s">
        <v>101</v>
      </c>
      <c r="C3304" t="s">
        <v>102</v>
      </c>
      <c r="D3304" s="1">
        <v>43132</v>
      </c>
      <c r="E3304" t="s">
        <v>34</v>
      </c>
      <c r="F3304" t="s">
        <v>33</v>
      </c>
      <c r="G3304" t="s">
        <v>34</v>
      </c>
      <c r="H3304">
        <v>7622</v>
      </c>
      <c r="J3304">
        <v>79909</v>
      </c>
      <c r="L3304">
        <v>87531</v>
      </c>
      <c r="N3304">
        <v>25746</v>
      </c>
      <c r="P3304">
        <v>3674</v>
      </c>
      <c r="R3304">
        <v>29420</v>
      </c>
      <c r="T3304">
        <v>619325</v>
      </c>
      <c r="V3304">
        <v>1330636</v>
      </c>
      <c r="X3304">
        <v>1180761</v>
      </c>
      <c r="Z3304">
        <v>149875</v>
      </c>
    </row>
    <row r="3305" spans="2:26" hidden="1" x14ac:dyDescent="0.35">
      <c r="B3305" t="s">
        <v>101</v>
      </c>
      <c r="C3305" t="s">
        <v>102</v>
      </c>
      <c r="D3305" s="1">
        <v>43132</v>
      </c>
      <c r="E3305" t="s">
        <v>34</v>
      </c>
      <c r="F3305" t="s">
        <v>35</v>
      </c>
      <c r="G3305" t="s">
        <v>32</v>
      </c>
      <c r="H3305">
        <v>6676</v>
      </c>
      <c r="J3305">
        <v>79909</v>
      </c>
      <c r="L3305">
        <v>86585</v>
      </c>
      <c r="N3305">
        <v>25746</v>
      </c>
      <c r="P3305">
        <v>3674</v>
      </c>
      <c r="R3305">
        <v>29420</v>
      </c>
      <c r="T3305">
        <v>612022</v>
      </c>
      <c r="V3305">
        <v>1315312</v>
      </c>
      <c r="X3305">
        <v>1166220</v>
      </c>
      <c r="Z3305">
        <v>149092</v>
      </c>
    </row>
    <row r="3306" spans="2:26" hidden="1" x14ac:dyDescent="0.35">
      <c r="B3306" t="s">
        <v>101</v>
      </c>
      <c r="C3306" t="s">
        <v>102</v>
      </c>
      <c r="D3306" s="1">
        <v>43160</v>
      </c>
      <c r="E3306" t="s">
        <v>34</v>
      </c>
      <c r="F3306" t="s">
        <v>33</v>
      </c>
      <c r="G3306" t="s">
        <v>34</v>
      </c>
      <c r="H3306">
        <v>7779</v>
      </c>
      <c r="J3306">
        <v>85938</v>
      </c>
      <c r="K3306" t="s">
        <v>38</v>
      </c>
      <c r="L3306">
        <v>93717</v>
      </c>
      <c r="M3306" t="s">
        <v>38</v>
      </c>
      <c r="N3306">
        <v>26936</v>
      </c>
      <c r="O3306" t="s">
        <v>38</v>
      </c>
      <c r="P3306">
        <v>3549</v>
      </c>
      <c r="Q3306" t="s">
        <v>38</v>
      </c>
      <c r="R3306">
        <v>30485</v>
      </c>
      <c r="S3306" t="s">
        <v>38</v>
      </c>
      <c r="T3306">
        <v>620420</v>
      </c>
      <c r="V3306">
        <v>1332308</v>
      </c>
      <c r="X3306">
        <v>1181472</v>
      </c>
      <c r="Z3306">
        <v>150836</v>
      </c>
    </row>
    <row r="3307" spans="2:26" hidden="1" x14ac:dyDescent="0.35">
      <c r="B3307" t="s">
        <v>101</v>
      </c>
      <c r="C3307" t="s">
        <v>102</v>
      </c>
      <c r="D3307" s="1">
        <v>43160</v>
      </c>
      <c r="E3307" t="s">
        <v>34</v>
      </c>
      <c r="F3307" t="s">
        <v>35</v>
      </c>
      <c r="G3307" t="s">
        <v>32</v>
      </c>
      <c r="H3307">
        <v>7166</v>
      </c>
      <c r="J3307">
        <v>85938</v>
      </c>
      <c r="K3307" t="s">
        <v>38</v>
      </c>
      <c r="L3307">
        <v>93104</v>
      </c>
      <c r="M3307" t="s">
        <v>38</v>
      </c>
      <c r="N3307">
        <v>26936</v>
      </c>
      <c r="O3307" t="s">
        <v>38</v>
      </c>
      <c r="P3307">
        <v>3549</v>
      </c>
      <c r="Q3307" t="s">
        <v>38</v>
      </c>
      <c r="R3307">
        <v>30485</v>
      </c>
      <c r="S3307" t="s">
        <v>38</v>
      </c>
      <c r="T3307">
        <v>615697</v>
      </c>
      <c r="V3307">
        <v>1322677</v>
      </c>
      <c r="X3307">
        <v>1172217</v>
      </c>
      <c r="Z3307">
        <v>150460</v>
      </c>
    </row>
    <row r="3308" spans="2:26" hidden="1" x14ac:dyDescent="0.35">
      <c r="B3308" t="s">
        <v>101</v>
      </c>
      <c r="C3308" t="s">
        <v>102</v>
      </c>
      <c r="D3308" s="1">
        <v>43191</v>
      </c>
      <c r="E3308" t="s">
        <v>34</v>
      </c>
      <c r="F3308" t="s">
        <v>35</v>
      </c>
      <c r="G3308" t="s">
        <v>32</v>
      </c>
      <c r="H3308">
        <v>7431</v>
      </c>
      <c r="J3308">
        <v>82661</v>
      </c>
      <c r="K3308" t="s">
        <v>38</v>
      </c>
      <c r="L3308">
        <v>90092</v>
      </c>
      <c r="M3308" t="s">
        <v>38</v>
      </c>
      <c r="N3308">
        <v>28252</v>
      </c>
      <c r="O3308" t="s">
        <v>38</v>
      </c>
      <c r="P3308">
        <v>3660</v>
      </c>
      <c r="Q3308" t="s">
        <v>38</v>
      </c>
      <c r="R3308">
        <v>31912</v>
      </c>
      <c r="S3308" t="s">
        <v>38</v>
      </c>
      <c r="T3308">
        <v>613047</v>
      </c>
      <c r="V3308">
        <v>1316677</v>
      </c>
      <c r="X3308">
        <v>1167349</v>
      </c>
      <c r="Z3308">
        <v>149328</v>
      </c>
    </row>
    <row r="3309" spans="2:26" hidden="1" x14ac:dyDescent="0.35">
      <c r="B3309" t="s">
        <v>101</v>
      </c>
      <c r="C3309" t="s">
        <v>102</v>
      </c>
      <c r="D3309" s="1">
        <v>43191</v>
      </c>
      <c r="E3309" t="s">
        <v>34</v>
      </c>
      <c r="F3309" t="s">
        <v>33</v>
      </c>
      <c r="G3309" t="s">
        <v>34</v>
      </c>
      <c r="H3309">
        <v>9434</v>
      </c>
      <c r="J3309">
        <v>82661</v>
      </c>
      <c r="K3309" t="s">
        <v>38</v>
      </c>
      <c r="L3309">
        <v>92095</v>
      </c>
      <c r="M3309" t="s">
        <v>38</v>
      </c>
      <c r="N3309">
        <v>28252</v>
      </c>
      <c r="O3309" t="s">
        <v>38</v>
      </c>
      <c r="P3309">
        <v>3660</v>
      </c>
      <c r="Q3309" t="s">
        <v>38</v>
      </c>
      <c r="R3309">
        <v>31912</v>
      </c>
      <c r="S3309" t="s">
        <v>38</v>
      </c>
      <c r="T3309">
        <v>618806</v>
      </c>
      <c r="V3309">
        <v>1328160</v>
      </c>
      <c r="X3309">
        <v>1178127</v>
      </c>
      <c r="Z3309">
        <v>150033</v>
      </c>
    </row>
    <row r="3310" spans="2:26" hidden="1" x14ac:dyDescent="0.35">
      <c r="B3310" t="s">
        <v>101</v>
      </c>
      <c r="C3310" t="s">
        <v>102</v>
      </c>
      <c r="D3310" s="1">
        <v>43221</v>
      </c>
      <c r="E3310" t="s">
        <v>34</v>
      </c>
      <c r="F3310" t="s">
        <v>35</v>
      </c>
      <c r="G3310" t="s">
        <v>32</v>
      </c>
      <c r="H3310">
        <v>8838</v>
      </c>
      <c r="J3310">
        <v>87754</v>
      </c>
      <c r="K3310" t="s">
        <v>38</v>
      </c>
      <c r="L3310">
        <v>96592</v>
      </c>
      <c r="M3310" t="s">
        <v>38</v>
      </c>
      <c r="N3310">
        <v>29762</v>
      </c>
      <c r="O3310" t="s">
        <v>38</v>
      </c>
      <c r="P3310">
        <v>3786</v>
      </c>
      <c r="Q3310" t="s">
        <v>38</v>
      </c>
      <c r="R3310">
        <v>33548</v>
      </c>
      <c r="S3310" t="s">
        <v>38</v>
      </c>
      <c r="T3310">
        <v>611835</v>
      </c>
      <c r="V3310">
        <v>1310668</v>
      </c>
      <c r="X3310">
        <v>1160826</v>
      </c>
      <c r="Z3310">
        <v>149842</v>
      </c>
    </row>
    <row r="3311" spans="2:26" hidden="1" x14ac:dyDescent="0.35">
      <c r="B3311" t="s">
        <v>101</v>
      </c>
      <c r="C3311" t="s">
        <v>102</v>
      </c>
      <c r="D3311" s="1">
        <v>43221</v>
      </c>
      <c r="E3311" t="s">
        <v>34</v>
      </c>
      <c r="F3311" t="s">
        <v>33</v>
      </c>
      <c r="G3311" t="s">
        <v>34</v>
      </c>
      <c r="H3311">
        <v>9497</v>
      </c>
      <c r="J3311">
        <v>87754</v>
      </c>
      <c r="K3311" t="s">
        <v>38</v>
      </c>
      <c r="L3311">
        <v>97251</v>
      </c>
      <c r="M3311" t="s">
        <v>38</v>
      </c>
      <c r="N3311">
        <v>29762</v>
      </c>
      <c r="O3311" t="s">
        <v>38</v>
      </c>
      <c r="P3311">
        <v>3786</v>
      </c>
      <c r="Q3311" t="s">
        <v>38</v>
      </c>
      <c r="R3311">
        <v>33548</v>
      </c>
      <c r="S3311" t="s">
        <v>38</v>
      </c>
      <c r="T3311">
        <v>618265</v>
      </c>
      <c r="V3311">
        <v>1322717</v>
      </c>
      <c r="X3311">
        <v>1172193</v>
      </c>
      <c r="Z3311">
        <v>150524</v>
      </c>
    </row>
    <row r="3312" spans="2:26" hidden="1" x14ac:dyDescent="0.35">
      <c r="B3312" t="s">
        <v>101</v>
      </c>
      <c r="C3312" t="s">
        <v>102</v>
      </c>
      <c r="D3312" s="1">
        <v>43252</v>
      </c>
      <c r="E3312" t="s">
        <v>34</v>
      </c>
      <c r="F3312" t="s">
        <v>33</v>
      </c>
      <c r="G3312" t="s">
        <v>34</v>
      </c>
      <c r="H3312">
        <v>8512</v>
      </c>
      <c r="J3312">
        <v>95234</v>
      </c>
      <c r="K3312" t="s">
        <v>38</v>
      </c>
      <c r="L3312">
        <v>103746</v>
      </c>
      <c r="M3312" t="s">
        <v>38</v>
      </c>
      <c r="N3312">
        <v>31487</v>
      </c>
      <c r="O3312" t="s">
        <v>38</v>
      </c>
      <c r="P3312">
        <v>3348</v>
      </c>
      <c r="Q3312" t="s">
        <v>38</v>
      </c>
      <c r="R3312">
        <v>34835</v>
      </c>
      <c r="S3312" t="s">
        <v>38</v>
      </c>
      <c r="T3312">
        <v>614764</v>
      </c>
      <c r="V3312">
        <v>1312067</v>
      </c>
      <c r="X3312">
        <v>1161507</v>
      </c>
      <c r="Z3312">
        <v>150560</v>
      </c>
    </row>
    <row r="3313" spans="2:26" hidden="1" x14ac:dyDescent="0.35">
      <c r="B3313" t="s">
        <v>101</v>
      </c>
      <c r="C3313" t="s">
        <v>102</v>
      </c>
      <c r="D3313" s="1">
        <v>43252</v>
      </c>
      <c r="E3313" t="s">
        <v>34</v>
      </c>
      <c r="F3313" t="s">
        <v>35</v>
      </c>
      <c r="G3313" t="s">
        <v>32</v>
      </c>
      <c r="H3313">
        <v>8978</v>
      </c>
      <c r="J3313">
        <v>95234</v>
      </c>
      <c r="K3313" t="s">
        <v>38</v>
      </c>
      <c r="L3313">
        <v>104212</v>
      </c>
      <c r="M3313" t="s">
        <v>38</v>
      </c>
      <c r="N3313">
        <v>31487</v>
      </c>
      <c r="O3313" t="s">
        <v>38</v>
      </c>
      <c r="P3313">
        <v>3348</v>
      </c>
      <c r="Q3313" t="s">
        <v>38</v>
      </c>
      <c r="R3313">
        <v>34835</v>
      </c>
      <c r="S3313" t="s">
        <v>38</v>
      </c>
      <c r="T3313">
        <v>609797</v>
      </c>
      <c r="V3313">
        <v>1302048</v>
      </c>
      <c r="X3313">
        <v>1151866</v>
      </c>
      <c r="Z3313">
        <v>150182</v>
      </c>
    </row>
    <row r="3314" spans="2:26" hidden="1" x14ac:dyDescent="0.35">
      <c r="B3314" t="s">
        <v>101</v>
      </c>
      <c r="C3314" t="s">
        <v>102</v>
      </c>
      <c r="D3314" s="1">
        <v>43282</v>
      </c>
      <c r="E3314" t="s">
        <v>34</v>
      </c>
      <c r="F3314" t="s">
        <v>33</v>
      </c>
      <c r="G3314" t="s">
        <v>34</v>
      </c>
      <c r="H3314">
        <v>8122</v>
      </c>
      <c r="J3314">
        <v>99494</v>
      </c>
      <c r="K3314" t="s">
        <v>38</v>
      </c>
      <c r="L3314">
        <v>107616</v>
      </c>
      <c r="M3314" t="s">
        <v>38</v>
      </c>
      <c r="N3314">
        <v>31549</v>
      </c>
      <c r="O3314" t="s">
        <v>38</v>
      </c>
      <c r="P3314">
        <v>3790</v>
      </c>
      <c r="Q3314" t="s">
        <v>38</v>
      </c>
      <c r="R3314">
        <v>35339</v>
      </c>
      <c r="S3314" t="s">
        <v>38</v>
      </c>
      <c r="T3314">
        <v>615881</v>
      </c>
      <c r="V3314">
        <v>1312271</v>
      </c>
      <c r="X3314">
        <v>1160208</v>
      </c>
      <c r="Z3314">
        <v>152063</v>
      </c>
    </row>
    <row r="3315" spans="2:26" hidden="1" x14ac:dyDescent="0.35">
      <c r="B3315" t="s">
        <v>101</v>
      </c>
      <c r="C3315" t="s">
        <v>102</v>
      </c>
      <c r="D3315" s="1">
        <v>43282</v>
      </c>
      <c r="E3315" t="s">
        <v>34</v>
      </c>
      <c r="F3315" t="s">
        <v>35</v>
      </c>
      <c r="G3315" t="s">
        <v>32</v>
      </c>
      <c r="H3315">
        <v>8107</v>
      </c>
      <c r="J3315">
        <v>99494</v>
      </c>
      <c r="K3315" t="s">
        <v>38</v>
      </c>
      <c r="L3315">
        <v>107601</v>
      </c>
      <c r="M3315" t="s">
        <v>38</v>
      </c>
      <c r="N3315">
        <v>31549</v>
      </c>
      <c r="O3315" t="s">
        <v>38</v>
      </c>
      <c r="P3315">
        <v>3790</v>
      </c>
      <c r="Q3315" t="s">
        <v>38</v>
      </c>
      <c r="R3315">
        <v>35339</v>
      </c>
      <c r="S3315" t="s">
        <v>38</v>
      </c>
      <c r="T3315">
        <v>607943</v>
      </c>
      <c r="V3315">
        <v>1296128</v>
      </c>
      <c r="X3315">
        <v>1144979</v>
      </c>
      <c r="Z3315">
        <v>151149</v>
      </c>
    </row>
    <row r="3316" spans="2:26" hidden="1" x14ac:dyDescent="0.35">
      <c r="B3316" t="s">
        <v>101</v>
      </c>
      <c r="C3316" t="s">
        <v>102</v>
      </c>
      <c r="D3316" s="1">
        <v>43313</v>
      </c>
      <c r="E3316" t="s">
        <v>34</v>
      </c>
      <c r="F3316" t="s">
        <v>35</v>
      </c>
      <c r="G3316" t="s">
        <v>32</v>
      </c>
      <c r="H3316">
        <v>7924</v>
      </c>
      <c r="J3316">
        <v>100027</v>
      </c>
      <c r="K3316" t="s">
        <v>38</v>
      </c>
      <c r="L3316">
        <v>107951</v>
      </c>
      <c r="M3316" t="s">
        <v>38</v>
      </c>
      <c r="N3316">
        <v>32986</v>
      </c>
      <c r="O3316" t="s">
        <v>38</v>
      </c>
      <c r="P3316">
        <v>4393</v>
      </c>
      <c r="Q3316" t="s">
        <v>38</v>
      </c>
      <c r="R3316">
        <v>37379</v>
      </c>
      <c r="S3316" t="s">
        <v>38</v>
      </c>
      <c r="T3316">
        <v>612756</v>
      </c>
      <c r="V3316">
        <v>1305092</v>
      </c>
      <c r="X3316">
        <v>1151733</v>
      </c>
      <c r="Z3316">
        <v>153359</v>
      </c>
    </row>
    <row r="3317" spans="2:26" hidden="1" x14ac:dyDescent="0.35">
      <c r="B3317" t="s">
        <v>101</v>
      </c>
      <c r="C3317" t="s">
        <v>102</v>
      </c>
      <c r="D3317" s="1">
        <v>43313</v>
      </c>
      <c r="E3317" t="s">
        <v>34</v>
      </c>
      <c r="F3317" t="s">
        <v>33</v>
      </c>
      <c r="G3317" t="s">
        <v>34</v>
      </c>
      <c r="H3317">
        <v>7924</v>
      </c>
      <c r="J3317">
        <v>100027</v>
      </c>
      <c r="K3317" t="s">
        <v>38</v>
      </c>
      <c r="L3317">
        <v>107951</v>
      </c>
      <c r="M3317" t="s">
        <v>38</v>
      </c>
      <c r="N3317">
        <v>32986</v>
      </c>
      <c r="O3317" t="s">
        <v>38</v>
      </c>
      <c r="P3317">
        <v>4393</v>
      </c>
      <c r="Q3317" t="s">
        <v>38</v>
      </c>
      <c r="R3317">
        <v>37379</v>
      </c>
      <c r="S3317" t="s">
        <v>38</v>
      </c>
      <c r="T3317">
        <v>617641</v>
      </c>
      <c r="V3317">
        <v>1314590</v>
      </c>
      <c r="X3317">
        <v>1160769</v>
      </c>
      <c r="Z3317">
        <v>153821</v>
      </c>
    </row>
    <row r="3318" spans="2:26" hidden="1" x14ac:dyDescent="0.35">
      <c r="B3318" t="s">
        <v>101</v>
      </c>
      <c r="C3318" t="s">
        <v>102</v>
      </c>
      <c r="D3318" s="1">
        <v>43344</v>
      </c>
      <c r="E3318" t="s">
        <v>34</v>
      </c>
      <c r="F3318" t="s">
        <v>33</v>
      </c>
      <c r="G3318" t="s">
        <v>34</v>
      </c>
      <c r="H3318">
        <v>6691</v>
      </c>
      <c r="J3318">
        <v>90889</v>
      </c>
      <c r="K3318" t="s">
        <v>38</v>
      </c>
      <c r="L3318">
        <v>97580</v>
      </c>
      <c r="M3318" t="s">
        <v>38</v>
      </c>
      <c r="N3318">
        <v>27212</v>
      </c>
      <c r="O3318" t="s">
        <v>38</v>
      </c>
      <c r="P3318">
        <v>3759</v>
      </c>
      <c r="Q3318" t="s">
        <v>38</v>
      </c>
      <c r="R3318">
        <v>30971</v>
      </c>
      <c r="S3318" t="s">
        <v>38</v>
      </c>
      <c r="T3318">
        <v>617480</v>
      </c>
      <c r="V3318">
        <v>1312423</v>
      </c>
      <c r="X3318">
        <v>1158182</v>
      </c>
      <c r="Z3318">
        <v>154241</v>
      </c>
    </row>
    <row r="3319" spans="2:26" hidden="1" x14ac:dyDescent="0.35">
      <c r="B3319" t="s">
        <v>101</v>
      </c>
      <c r="C3319" t="s">
        <v>102</v>
      </c>
      <c r="D3319" s="1">
        <v>43344</v>
      </c>
      <c r="E3319" t="s">
        <v>34</v>
      </c>
      <c r="F3319" t="s">
        <v>35</v>
      </c>
      <c r="G3319" t="s">
        <v>32</v>
      </c>
      <c r="H3319">
        <v>6691</v>
      </c>
      <c r="J3319">
        <v>90889</v>
      </c>
      <c r="K3319" t="s">
        <v>38</v>
      </c>
      <c r="L3319">
        <v>97580</v>
      </c>
      <c r="M3319" t="s">
        <v>38</v>
      </c>
      <c r="N3319">
        <v>27212</v>
      </c>
      <c r="O3319" t="s">
        <v>38</v>
      </c>
      <c r="P3319">
        <v>3759</v>
      </c>
      <c r="Q3319" t="s">
        <v>38</v>
      </c>
      <c r="R3319">
        <v>30971</v>
      </c>
      <c r="S3319" t="s">
        <v>38</v>
      </c>
      <c r="T3319">
        <v>611034</v>
      </c>
      <c r="V3319">
        <v>1299510</v>
      </c>
      <c r="X3319">
        <v>1145676</v>
      </c>
      <c r="Z3319">
        <v>153834</v>
      </c>
    </row>
    <row r="3320" spans="2:26" hidden="1" x14ac:dyDescent="0.35">
      <c r="B3320" t="s">
        <v>101</v>
      </c>
      <c r="C3320" t="s">
        <v>102</v>
      </c>
      <c r="D3320" s="1">
        <v>43374</v>
      </c>
      <c r="E3320" t="s">
        <v>34</v>
      </c>
      <c r="F3320" t="s">
        <v>35</v>
      </c>
      <c r="G3320" t="s">
        <v>32</v>
      </c>
      <c r="H3320">
        <v>9338</v>
      </c>
      <c r="J3320">
        <v>102299</v>
      </c>
      <c r="K3320" t="s">
        <v>38</v>
      </c>
      <c r="L3320">
        <v>111637</v>
      </c>
      <c r="M3320" t="s">
        <v>38</v>
      </c>
      <c r="N3320">
        <v>30409</v>
      </c>
      <c r="O3320" t="s">
        <v>38</v>
      </c>
      <c r="P3320">
        <v>3782</v>
      </c>
      <c r="Q3320" t="s">
        <v>38</v>
      </c>
      <c r="R3320">
        <v>34191</v>
      </c>
      <c r="S3320" t="s">
        <v>38</v>
      </c>
      <c r="T3320">
        <v>613096</v>
      </c>
      <c r="V3320">
        <v>1302049</v>
      </c>
      <c r="X3320">
        <v>1147586</v>
      </c>
      <c r="Z3320">
        <v>154463</v>
      </c>
    </row>
    <row r="3321" spans="2:26" hidden="1" x14ac:dyDescent="0.35">
      <c r="B3321" t="s">
        <v>101</v>
      </c>
      <c r="C3321" t="s">
        <v>102</v>
      </c>
      <c r="D3321" s="1">
        <v>43374</v>
      </c>
      <c r="E3321" t="s">
        <v>34</v>
      </c>
      <c r="F3321" t="s">
        <v>33</v>
      </c>
      <c r="G3321" t="s">
        <v>34</v>
      </c>
      <c r="H3321">
        <v>9338</v>
      </c>
      <c r="J3321">
        <v>102299</v>
      </c>
      <c r="K3321" t="s">
        <v>38</v>
      </c>
      <c r="L3321">
        <v>111637</v>
      </c>
      <c r="M3321" t="s">
        <v>38</v>
      </c>
      <c r="N3321">
        <v>30409</v>
      </c>
      <c r="O3321" t="s">
        <v>38</v>
      </c>
      <c r="P3321">
        <v>3782</v>
      </c>
      <c r="Q3321" t="s">
        <v>38</v>
      </c>
      <c r="R3321">
        <v>34191</v>
      </c>
      <c r="S3321" t="s">
        <v>38</v>
      </c>
      <c r="T3321">
        <v>617339</v>
      </c>
      <c r="V3321">
        <v>1311435</v>
      </c>
      <c r="X3321">
        <v>1157010</v>
      </c>
      <c r="Z3321">
        <v>154425</v>
      </c>
    </row>
    <row r="3322" spans="2:26" hidden="1" x14ac:dyDescent="0.35">
      <c r="B3322" t="s">
        <v>101</v>
      </c>
      <c r="C3322" t="s">
        <v>102</v>
      </c>
      <c r="D3322" s="1">
        <v>43405</v>
      </c>
      <c r="E3322" t="s">
        <v>34</v>
      </c>
      <c r="F3322" t="s">
        <v>35</v>
      </c>
      <c r="G3322" t="s">
        <v>32</v>
      </c>
      <c r="H3322">
        <v>7241</v>
      </c>
      <c r="J3322">
        <v>114851</v>
      </c>
      <c r="K3322" t="s">
        <v>38</v>
      </c>
      <c r="L3322">
        <v>122092</v>
      </c>
      <c r="M3322" t="s">
        <v>38</v>
      </c>
      <c r="N3322">
        <v>30882</v>
      </c>
      <c r="O3322" t="s">
        <v>38</v>
      </c>
      <c r="P3322">
        <v>4141</v>
      </c>
      <c r="Q3322" t="s">
        <v>38</v>
      </c>
      <c r="R3322">
        <v>35023</v>
      </c>
      <c r="S3322" t="s">
        <v>38</v>
      </c>
      <c r="T3322">
        <v>612689</v>
      </c>
      <c r="V3322">
        <v>1302294</v>
      </c>
      <c r="X3322">
        <v>1146909</v>
      </c>
      <c r="Z3322">
        <v>155385</v>
      </c>
    </row>
    <row r="3323" spans="2:26" hidden="1" x14ac:dyDescent="0.35">
      <c r="B3323" t="s">
        <v>101</v>
      </c>
      <c r="C3323" t="s">
        <v>102</v>
      </c>
      <c r="D3323" s="1">
        <v>43405</v>
      </c>
      <c r="E3323" t="s">
        <v>34</v>
      </c>
      <c r="F3323" t="s">
        <v>33</v>
      </c>
      <c r="G3323" t="s">
        <v>34</v>
      </c>
      <c r="H3323">
        <v>7241</v>
      </c>
      <c r="J3323">
        <v>114851</v>
      </c>
      <c r="K3323" t="s">
        <v>38</v>
      </c>
      <c r="L3323">
        <v>122092</v>
      </c>
      <c r="M3323" t="s">
        <v>38</v>
      </c>
      <c r="N3323">
        <v>30882</v>
      </c>
      <c r="O3323" t="s">
        <v>38</v>
      </c>
      <c r="P3323">
        <v>4141</v>
      </c>
      <c r="Q3323" t="s">
        <v>38</v>
      </c>
      <c r="R3323">
        <v>35023</v>
      </c>
      <c r="S3323" t="s">
        <v>38</v>
      </c>
      <c r="T3323">
        <v>617747</v>
      </c>
      <c r="V3323">
        <v>1313879</v>
      </c>
      <c r="X3323">
        <v>1158172</v>
      </c>
      <c r="Z3323">
        <v>155707</v>
      </c>
    </row>
    <row r="3324" spans="2:26" hidden="1" x14ac:dyDescent="0.35">
      <c r="B3324" t="s">
        <v>101</v>
      </c>
      <c r="C3324" t="s">
        <v>102</v>
      </c>
      <c r="D3324" s="1">
        <v>43435</v>
      </c>
      <c r="E3324" t="s">
        <v>34</v>
      </c>
      <c r="F3324" t="s">
        <v>35</v>
      </c>
      <c r="G3324" t="s">
        <v>32</v>
      </c>
      <c r="H3324">
        <v>6802</v>
      </c>
      <c r="J3324">
        <v>112851</v>
      </c>
      <c r="K3324" t="s">
        <v>38</v>
      </c>
      <c r="L3324">
        <v>119653</v>
      </c>
      <c r="M3324" t="s">
        <v>38</v>
      </c>
      <c r="N3324">
        <v>30669</v>
      </c>
      <c r="O3324" t="s">
        <v>38</v>
      </c>
      <c r="P3324">
        <v>4390</v>
      </c>
      <c r="Q3324" t="s">
        <v>38</v>
      </c>
      <c r="R3324">
        <v>35059</v>
      </c>
      <c r="S3324" t="s">
        <v>38</v>
      </c>
      <c r="T3324">
        <v>611464</v>
      </c>
      <c r="V3324">
        <v>1300503</v>
      </c>
      <c r="X3324">
        <v>1143837</v>
      </c>
      <c r="Z3324">
        <v>156666</v>
      </c>
    </row>
    <row r="3325" spans="2:26" hidden="1" x14ac:dyDescent="0.35">
      <c r="B3325" t="s">
        <v>101</v>
      </c>
      <c r="C3325" t="s">
        <v>102</v>
      </c>
      <c r="D3325" s="1">
        <v>43435</v>
      </c>
      <c r="E3325" t="s">
        <v>34</v>
      </c>
      <c r="F3325" t="s">
        <v>33</v>
      </c>
      <c r="G3325" t="s">
        <v>34</v>
      </c>
      <c r="H3325">
        <v>6802</v>
      </c>
      <c r="J3325">
        <v>112851</v>
      </c>
      <c r="K3325" t="s">
        <v>38</v>
      </c>
      <c r="L3325">
        <v>119653</v>
      </c>
      <c r="M3325" t="s">
        <v>38</v>
      </c>
      <c r="N3325">
        <v>30669</v>
      </c>
      <c r="O3325" t="s">
        <v>38</v>
      </c>
      <c r="P3325">
        <v>4390</v>
      </c>
      <c r="Q3325" t="s">
        <v>38</v>
      </c>
      <c r="R3325">
        <v>35059</v>
      </c>
      <c r="S3325" t="s">
        <v>38</v>
      </c>
      <c r="T3325">
        <v>618583</v>
      </c>
      <c r="V3325">
        <v>1316115</v>
      </c>
      <c r="X3325">
        <v>1158429</v>
      </c>
      <c r="Z3325">
        <v>157686</v>
      </c>
    </row>
    <row r="3326" spans="2:26" hidden="1" x14ac:dyDescent="0.35">
      <c r="B3326" t="s">
        <v>101</v>
      </c>
      <c r="C3326" t="s">
        <v>102</v>
      </c>
      <c r="D3326" s="1">
        <v>43466</v>
      </c>
      <c r="E3326" t="s">
        <v>34</v>
      </c>
      <c r="F3326" t="s">
        <v>35</v>
      </c>
      <c r="G3326" t="s">
        <v>32</v>
      </c>
      <c r="H3326">
        <v>7860</v>
      </c>
      <c r="J3326">
        <v>100608</v>
      </c>
      <c r="K3326" t="s">
        <v>38</v>
      </c>
      <c r="L3326">
        <v>108468</v>
      </c>
      <c r="M3326" t="s">
        <v>38</v>
      </c>
      <c r="N3326">
        <v>30452</v>
      </c>
      <c r="O3326" t="s">
        <v>38</v>
      </c>
      <c r="P3326">
        <v>4225</v>
      </c>
      <c r="Q3326" t="s">
        <v>38</v>
      </c>
      <c r="R3326">
        <v>34677</v>
      </c>
      <c r="S3326" t="s">
        <v>38</v>
      </c>
      <c r="T3326">
        <v>611752</v>
      </c>
      <c r="V3326">
        <v>1298973</v>
      </c>
      <c r="X3326">
        <v>1142611</v>
      </c>
      <c r="Z3326">
        <v>156362</v>
      </c>
    </row>
    <row r="3327" spans="2:26" hidden="1" x14ac:dyDescent="0.35">
      <c r="B3327" t="s">
        <v>101</v>
      </c>
      <c r="C3327" t="s">
        <v>102</v>
      </c>
      <c r="D3327" s="1">
        <v>43466</v>
      </c>
      <c r="E3327" t="s">
        <v>34</v>
      </c>
      <c r="F3327" t="s">
        <v>33</v>
      </c>
      <c r="G3327" t="s">
        <v>34</v>
      </c>
      <c r="H3327">
        <v>7860</v>
      </c>
      <c r="J3327">
        <v>100608</v>
      </c>
      <c r="K3327" t="s">
        <v>38</v>
      </c>
      <c r="L3327">
        <v>108468</v>
      </c>
      <c r="M3327" t="s">
        <v>38</v>
      </c>
      <c r="N3327">
        <v>30452</v>
      </c>
      <c r="O3327" t="s">
        <v>38</v>
      </c>
      <c r="P3327">
        <v>4225</v>
      </c>
      <c r="Q3327" t="s">
        <v>38</v>
      </c>
      <c r="R3327">
        <v>34677</v>
      </c>
      <c r="S3327" t="s">
        <v>38</v>
      </c>
      <c r="T3327">
        <v>634201</v>
      </c>
      <c r="V3327">
        <v>1327948</v>
      </c>
      <c r="X3327">
        <v>1154458</v>
      </c>
      <c r="Z3327">
        <v>173490</v>
      </c>
    </row>
    <row r="3328" spans="2:26" hidden="1" x14ac:dyDescent="0.35">
      <c r="B3328" t="s">
        <v>101</v>
      </c>
      <c r="C3328" t="s">
        <v>102</v>
      </c>
      <c r="D3328" s="1">
        <v>43497</v>
      </c>
      <c r="E3328" t="s">
        <v>34</v>
      </c>
      <c r="F3328" t="s">
        <v>35</v>
      </c>
      <c r="G3328" t="s">
        <v>32</v>
      </c>
      <c r="H3328">
        <v>7188</v>
      </c>
      <c r="J3328">
        <v>85317</v>
      </c>
      <c r="K3328" t="s">
        <v>38</v>
      </c>
      <c r="L3328">
        <v>92505</v>
      </c>
      <c r="M3328" t="s">
        <v>38</v>
      </c>
      <c r="N3328">
        <v>26166</v>
      </c>
      <c r="O3328" t="s">
        <v>38</v>
      </c>
      <c r="P3328">
        <v>2967</v>
      </c>
      <c r="Q3328" t="s">
        <v>38</v>
      </c>
      <c r="R3328">
        <v>29133</v>
      </c>
      <c r="S3328" t="s">
        <v>38</v>
      </c>
      <c r="T3328">
        <v>613877</v>
      </c>
      <c r="V3328">
        <v>1304706</v>
      </c>
      <c r="X3328">
        <v>1148633</v>
      </c>
      <c r="Z3328">
        <v>156073</v>
      </c>
    </row>
    <row r="3329" spans="2:26" hidden="1" x14ac:dyDescent="0.35">
      <c r="B3329" t="s">
        <v>101</v>
      </c>
      <c r="C3329" t="s">
        <v>102</v>
      </c>
      <c r="D3329" s="1">
        <v>43497</v>
      </c>
      <c r="E3329" t="s">
        <v>34</v>
      </c>
      <c r="F3329" t="s">
        <v>33</v>
      </c>
      <c r="G3329" t="s">
        <v>34</v>
      </c>
      <c r="H3329">
        <v>7188</v>
      </c>
      <c r="J3329">
        <v>85317</v>
      </c>
      <c r="K3329" t="s">
        <v>38</v>
      </c>
      <c r="L3329">
        <v>92505</v>
      </c>
      <c r="M3329" t="s">
        <v>38</v>
      </c>
      <c r="N3329">
        <v>26166</v>
      </c>
      <c r="O3329" t="s">
        <v>38</v>
      </c>
      <c r="P3329">
        <v>2967</v>
      </c>
      <c r="Q3329" t="s">
        <v>38</v>
      </c>
      <c r="R3329">
        <v>29133</v>
      </c>
      <c r="S3329" t="s">
        <v>38</v>
      </c>
      <c r="T3329">
        <v>619242</v>
      </c>
      <c r="V3329">
        <v>1315090</v>
      </c>
      <c r="X3329">
        <v>1158817</v>
      </c>
      <c r="Z3329">
        <v>156273</v>
      </c>
    </row>
    <row r="3330" spans="2:26" hidden="1" x14ac:dyDescent="0.35">
      <c r="B3330" t="s">
        <v>101</v>
      </c>
      <c r="C3330" t="s">
        <v>102</v>
      </c>
      <c r="D3330" s="1">
        <v>43525</v>
      </c>
      <c r="E3330" t="s">
        <v>34</v>
      </c>
      <c r="F3330" t="s">
        <v>35</v>
      </c>
      <c r="G3330" t="s">
        <v>32</v>
      </c>
      <c r="H3330">
        <v>8712</v>
      </c>
      <c r="J3330">
        <v>86070</v>
      </c>
      <c r="K3330" t="s">
        <v>38</v>
      </c>
      <c r="L3330">
        <v>94782</v>
      </c>
      <c r="M3330" t="s">
        <v>38</v>
      </c>
      <c r="N3330">
        <v>30083</v>
      </c>
      <c r="O3330" t="s">
        <v>38</v>
      </c>
      <c r="P3330">
        <v>3209</v>
      </c>
      <c r="Q3330" t="s">
        <v>38</v>
      </c>
      <c r="R3330">
        <v>33292</v>
      </c>
      <c r="S3330" t="s">
        <v>38</v>
      </c>
      <c r="T3330">
        <v>615971</v>
      </c>
      <c r="V3330">
        <v>1309502</v>
      </c>
      <c r="X3330">
        <v>1154467</v>
      </c>
      <c r="Z3330">
        <v>155035</v>
      </c>
    </row>
    <row r="3331" spans="2:26" hidden="1" x14ac:dyDescent="0.35">
      <c r="B3331" t="s">
        <v>101</v>
      </c>
      <c r="C3331" t="s">
        <v>102</v>
      </c>
      <c r="D3331" s="1">
        <v>43525</v>
      </c>
      <c r="E3331" t="s">
        <v>34</v>
      </c>
      <c r="F3331" t="s">
        <v>33</v>
      </c>
      <c r="G3331" t="s">
        <v>34</v>
      </c>
      <c r="H3331">
        <v>8101</v>
      </c>
      <c r="J3331">
        <v>86070</v>
      </c>
      <c r="K3331" t="s">
        <v>38</v>
      </c>
      <c r="L3331">
        <v>94171</v>
      </c>
      <c r="M3331" t="s">
        <v>38</v>
      </c>
      <c r="N3331">
        <v>30083</v>
      </c>
      <c r="O3331" t="s">
        <v>38</v>
      </c>
      <c r="P3331">
        <v>3209</v>
      </c>
      <c r="Q3331" t="s">
        <v>38</v>
      </c>
      <c r="R3331">
        <v>33292</v>
      </c>
      <c r="S3331" t="s">
        <v>38</v>
      </c>
      <c r="T3331">
        <v>620780</v>
      </c>
      <c r="V3331">
        <v>1318895</v>
      </c>
      <c r="X3331">
        <v>1163490</v>
      </c>
      <c r="Z3331">
        <v>155405</v>
      </c>
    </row>
    <row r="3332" spans="2:26" hidden="1" x14ac:dyDescent="0.35">
      <c r="B3332" t="s">
        <v>101</v>
      </c>
      <c r="C3332" t="s">
        <v>102</v>
      </c>
      <c r="D3332" s="1">
        <v>43556</v>
      </c>
      <c r="E3332" t="s">
        <v>34</v>
      </c>
      <c r="F3332" t="s">
        <v>35</v>
      </c>
      <c r="G3332" t="s">
        <v>32</v>
      </c>
      <c r="H3332">
        <v>8194</v>
      </c>
      <c r="J3332">
        <v>84578</v>
      </c>
      <c r="K3332" t="s">
        <v>38</v>
      </c>
      <c r="L3332">
        <v>92772</v>
      </c>
      <c r="M3332" t="s">
        <v>38</v>
      </c>
      <c r="N3332">
        <v>29860</v>
      </c>
      <c r="O3332" t="s">
        <v>38</v>
      </c>
      <c r="P3332">
        <v>2840</v>
      </c>
      <c r="Q3332" t="s">
        <v>38</v>
      </c>
      <c r="R3332">
        <v>32700</v>
      </c>
      <c r="S3332" t="s">
        <v>38</v>
      </c>
      <c r="T3332">
        <v>616397</v>
      </c>
      <c r="V3332">
        <v>1310998</v>
      </c>
      <c r="X3332">
        <v>1156784</v>
      </c>
      <c r="Z3332">
        <v>154214</v>
      </c>
    </row>
    <row r="3333" spans="2:26" hidden="1" x14ac:dyDescent="0.35">
      <c r="B3333" t="s">
        <v>101</v>
      </c>
      <c r="C3333" t="s">
        <v>102</v>
      </c>
      <c r="D3333" s="1">
        <v>43556</v>
      </c>
      <c r="E3333" t="s">
        <v>34</v>
      </c>
      <c r="F3333" t="s">
        <v>33</v>
      </c>
      <c r="G3333" t="s">
        <v>34</v>
      </c>
      <c r="H3333">
        <v>7986</v>
      </c>
      <c r="J3333">
        <v>84578</v>
      </c>
      <c r="K3333" t="s">
        <v>38</v>
      </c>
      <c r="L3333">
        <v>92564</v>
      </c>
      <c r="M3333" t="s">
        <v>38</v>
      </c>
      <c r="N3333">
        <v>29860</v>
      </c>
      <c r="O3333" t="s">
        <v>38</v>
      </c>
      <c r="P3333">
        <v>2840</v>
      </c>
      <c r="Q3333" t="s">
        <v>38</v>
      </c>
      <c r="R3333">
        <v>32700</v>
      </c>
      <c r="S3333" t="s">
        <v>38</v>
      </c>
      <c r="T3333">
        <v>621326</v>
      </c>
      <c r="V3333">
        <v>1320216</v>
      </c>
      <c r="X3333">
        <v>1165454</v>
      </c>
      <c r="Z3333">
        <v>154762</v>
      </c>
    </row>
    <row r="3334" spans="2:26" hidden="1" x14ac:dyDescent="0.35">
      <c r="B3334" t="s">
        <v>101</v>
      </c>
      <c r="C3334" t="s">
        <v>102</v>
      </c>
      <c r="D3334" s="1">
        <v>43586</v>
      </c>
      <c r="E3334" t="s">
        <v>34</v>
      </c>
      <c r="F3334" t="s">
        <v>35</v>
      </c>
      <c r="G3334" t="s">
        <v>32</v>
      </c>
      <c r="H3334">
        <v>7993</v>
      </c>
      <c r="J3334">
        <v>86707</v>
      </c>
      <c r="K3334" t="s">
        <v>38</v>
      </c>
      <c r="L3334">
        <v>94700</v>
      </c>
      <c r="M3334" t="s">
        <v>38</v>
      </c>
      <c r="N3334">
        <v>34253</v>
      </c>
      <c r="O3334" t="s">
        <v>38</v>
      </c>
      <c r="P3334">
        <v>3463</v>
      </c>
      <c r="Q3334" t="s">
        <v>38</v>
      </c>
      <c r="R3334">
        <v>37716</v>
      </c>
      <c r="S3334" t="s">
        <v>38</v>
      </c>
      <c r="T3334">
        <v>617321</v>
      </c>
      <c r="V3334">
        <v>1313328</v>
      </c>
      <c r="X3334">
        <v>1160067</v>
      </c>
      <c r="Z3334">
        <v>153261</v>
      </c>
    </row>
    <row r="3335" spans="2:26" hidden="1" x14ac:dyDescent="0.35">
      <c r="B3335" t="s">
        <v>101</v>
      </c>
      <c r="C3335" t="s">
        <v>102</v>
      </c>
      <c r="D3335" s="1">
        <v>43586</v>
      </c>
      <c r="E3335" t="s">
        <v>34</v>
      </c>
      <c r="F3335" t="s">
        <v>33</v>
      </c>
      <c r="G3335" t="s">
        <v>34</v>
      </c>
      <c r="H3335">
        <v>8161</v>
      </c>
      <c r="J3335">
        <v>86707</v>
      </c>
      <c r="K3335" t="s">
        <v>38</v>
      </c>
      <c r="L3335">
        <v>94868</v>
      </c>
      <c r="M3335" t="s">
        <v>38</v>
      </c>
      <c r="N3335">
        <v>34253</v>
      </c>
      <c r="O3335" t="s">
        <v>38</v>
      </c>
      <c r="P3335">
        <v>3463</v>
      </c>
      <c r="Q3335" t="s">
        <v>38</v>
      </c>
      <c r="R3335">
        <v>37716</v>
      </c>
      <c r="S3335" t="s">
        <v>38</v>
      </c>
      <c r="T3335">
        <v>622512</v>
      </c>
      <c r="V3335">
        <v>1323085</v>
      </c>
      <c r="X3335">
        <v>1169176</v>
      </c>
      <c r="Z3335">
        <v>153909</v>
      </c>
    </row>
    <row r="3336" spans="2:26" hidden="1" x14ac:dyDescent="0.35">
      <c r="B3336" t="s">
        <v>101</v>
      </c>
      <c r="C3336" t="s">
        <v>102</v>
      </c>
      <c r="D3336" s="1">
        <v>43617</v>
      </c>
      <c r="E3336" t="s">
        <v>34</v>
      </c>
      <c r="F3336" t="s">
        <v>33</v>
      </c>
      <c r="G3336" t="s">
        <v>34</v>
      </c>
      <c r="H3336">
        <v>8148</v>
      </c>
      <c r="J3336">
        <v>87544</v>
      </c>
      <c r="K3336" t="s">
        <v>38</v>
      </c>
      <c r="L3336">
        <v>95692</v>
      </c>
      <c r="M3336" t="s">
        <v>38</v>
      </c>
      <c r="N3336">
        <v>37905</v>
      </c>
      <c r="O3336" t="s">
        <v>38</v>
      </c>
      <c r="P3336">
        <v>3571</v>
      </c>
      <c r="Q3336" t="s">
        <v>38</v>
      </c>
      <c r="R3336">
        <v>41476</v>
      </c>
      <c r="S3336" t="s">
        <v>38</v>
      </c>
      <c r="T3336">
        <v>621388</v>
      </c>
      <c r="V3336">
        <v>1322426</v>
      </c>
      <c r="X3336">
        <v>1170407</v>
      </c>
      <c r="Z3336">
        <v>152019</v>
      </c>
    </row>
    <row r="3337" spans="2:26" hidden="1" x14ac:dyDescent="0.35">
      <c r="B3337" t="s">
        <v>101</v>
      </c>
      <c r="C3337" t="s">
        <v>102</v>
      </c>
      <c r="D3337" s="1">
        <v>43617</v>
      </c>
      <c r="E3337" t="s">
        <v>34</v>
      </c>
      <c r="F3337" t="s">
        <v>35</v>
      </c>
      <c r="G3337" t="s">
        <v>32</v>
      </c>
      <c r="H3337">
        <v>7441</v>
      </c>
      <c r="J3337">
        <v>87544</v>
      </c>
      <c r="K3337" t="s">
        <v>38</v>
      </c>
      <c r="L3337">
        <v>94985</v>
      </c>
      <c r="M3337" t="s">
        <v>38</v>
      </c>
      <c r="N3337">
        <v>37905</v>
      </c>
      <c r="O3337" t="s">
        <v>38</v>
      </c>
      <c r="P3337">
        <v>3571</v>
      </c>
      <c r="Q3337" t="s">
        <v>38</v>
      </c>
      <c r="R3337">
        <v>41476</v>
      </c>
      <c r="S3337" t="s">
        <v>38</v>
      </c>
      <c r="T3337">
        <v>616694</v>
      </c>
      <c r="V3337">
        <v>1313070</v>
      </c>
      <c r="X3337">
        <v>1161567</v>
      </c>
      <c r="Z3337">
        <v>151503</v>
      </c>
    </row>
    <row r="3338" spans="2:26" hidden="1" x14ac:dyDescent="0.35">
      <c r="B3338" t="s">
        <v>101</v>
      </c>
      <c r="C3338" t="s">
        <v>102</v>
      </c>
      <c r="D3338" s="1">
        <v>43647</v>
      </c>
      <c r="E3338" t="s">
        <v>34</v>
      </c>
      <c r="F3338" t="s">
        <v>33</v>
      </c>
      <c r="G3338" t="s">
        <v>34</v>
      </c>
      <c r="H3338">
        <v>6993</v>
      </c>
      <c r="J3338">
        <v>92913</v>
      </c>
      <c r="K3338" t="s">
        <v>38</v>
      </c>
      <c r="L3338">
        <v>99906</v>
      </c>
      <c r="M3338" t="s">
        <v>38</v>
      </c>
      <c r="N3338">
        <v>38675</v>
      </c>
      <c r="O3338" t="s">
        <v>38</v>
      </c>
      <c r="P3338">
        <v>3957</v>
      </c>
      <c r="Q3338" t="s">
        <v>38</v>
      </c>
      <c r="R3338">
        <v>42632</v>
      </c>
      <c r="S3338" t="s">
        <v>38</v>
      </c>
      <c r="T3338">
        <v>622113</v>
      </c>
      <c r="V3338">
        <v>1326315</v>
      </c>
      <c r="X3338">
        <v>1175791</v>
      </c>
      <c r="Z3338">
        <v>150524</v>
      </c>
    </row>
    <row r="3339" spans="2:26" hidden="1" x14ac:dyDescent="0.35">
      <c r="B3339" t="s">
        <v>101</v>
      </c>
      <c r="C3339" t="s">
        <v>102</v>
      </c>
      <c r="D3339" s="1">
        <v>43647</v>
      </c>
      <c r="E3339" t="s">
        <v>34</v>
      </c>
      <c r="F3339" t="s">
        <v>35</v>
      </c>
      <c r="G3339" t="s">
        <v>32</v>
      </c>
      <c r="H3339">
        <v>6464</v>
      </c>
      <c r="J3339">
        <v>92913</v>
      </c>
      <c r="K3339" t="s">
        <v>38</v>
      </c>
      <c r="L3339">
        <v>99377</v>
      </c>
      <c r="M3339" t="s">
        <v>38</v>
      </c>
      <c r="N3339">
        <v>38675</v>
      </c>
      <c r="O3339" t="s">
        <v>38</v>
      </c>
      <c r="P3339">
        <v>3957</v>
      </c>
      <c r="Q3339" t="s">
        <v>38</v>
      </c>
      <c r="R3339">
        <v>42632</v>
      </c>
      <c r="S3339" t="s">
        <v>38</v>
      </c>
      <c r="T3339">
        <v>616656</v>
      </c>
      <c r="V3339">
        <v>1315534</v>
      </c>
      <c r="X3339">
        <v>1165777</v>
      </c>
      <c r="Z3339">
        <v>149757</v>
      </c>
    </row>
    <row r="3340" spans="2:26" hidden="1" x14ac:dyDescent="0.35">
      <c r="B3340" t="s">
        <v>101</v>
      </c>
      <c r="C3340" t="s">
        <v>102</v>
      </c>
      <c r="D3340" s="1">
        <v>43678</v>
      </c>
      <c r="E3340" t="s">
        <v>34</v>
      </c>
      <c r="F3340" t="s">
        <v>33</v>
      </c>
      <c r="G3340" t="s">
        <v>34</v>
      </c>
      <c r="H3340">
        <v>7098</v>
      </c>
      <c r="J3340">
        <v>92009</v>
      </c>
      <c r="K3340" t="s">
        <v>38</v>
      </c>
      <c r="L3340">
        <v>99107</v>
      </c>
      <c r="M3340" t="s">
        <v>38</v>
      </c>
      <c r="N3340">
        <v>38840</v>
      </c>
      <c r="O3340" t="s">
        <v>38</v>
      </c>
      <c r="P3340">
        <v>4117</v>
      </c>
      <c r="Q3340" t="s">
        <v>38</v>
      </c>
      <c r="R3340">
        <v>42957</v>
      </c>
      <c r="S3340" t="s">
        <v>38</v>
      </c>
      <c r="T3340">
        <v>622556</v>
      </c>
      <c r="V3340">
        <v>1328343</v>
      </c>
      <c r="X3340">
        <v>1179451</v>
      </c>
      <c r="Z3340">
        <v>148892</v>
      </c>
    </row>
    <row r="3341" spans="2:26" hidden="1" x14ac:dyDescent="0.35">
      <c r="B3341" t="s">
        <v>101</v>
      </c>
      <c r="C3341" t="s">
        <v>102</v>
      </c>
      <c r="D3341" s="1">
        <v>43678</v>
      </c>
      <c r="E3341" t="s">
        <v>34</v>
      </c>
      <c r="F3341" t="s">
        <v>35</v>
      </c>
      <c r="G3341" t="s">
        <v>32</v>
      </c>
      <c r="H3341">
        <v>6625</v>
      </c>
      <c r="J3341">
        <v>92009</v>
      </c>
      <c r="K3341" t="s">
        <v>38</v>
      </c>
      <c r="L3341">
        <v>98634</v>
      </c>
      <c r="M3341" t="s">
        <v>38</v>
      </c>
      <c r="N3341">
        <v>38840</v>
      </c>
      <c r="O3341" t="s">
        <v>38</v>
      </c>
      <c r="P3341">
        <v>4117</v>
      </c>
      <c r="Q3341" t="s">
        <v>38</v>
      </c>
      <c r="R3341">
        <v>42957</v>
      </c>
      <c r="S3341" t="s">
        <v>38</v>
      </c>
      <c r="T3341">
        <v>617736</v>
      </c>
      <c r="V3341">
        <v>1319333</v>
      </c>
      <c r="X3341">
        <v>1171111</v>
      </c>
      <c r="Z3341">
        <v>148222</v>
      </c>
    </row>
    <row r="3342" spans="2:26" hidden="1" x14ac:dyDescent="0.35">
      <c r="B3342" t="s">
        <v>101</v>
      </c>
      <c r="C3342" t="s">
        <v>102</v>
      </c>
      <c r="D3342" s="1">
        <v>43709</v>
      </c>
      <c r="E3342" t="s">
        <v>34</v>
      </c>
      <c r="F3342" t="s">
        <v>33</v>
      </c>
      <c r="G3342" t="s">
        <v>34</v>
      </c>
      <c r="H3342">
        <v>6597</v>
      </c>
      <c r="J3342">
        <v>90504</v>
      </c>
      <c r="L3342">
        <v>97101</v>
      </c>
      <c r="N3342">
        <v>36430</v>
      </c>
      <c r="P3342">
        <v>3516</v>
      </c>
      <c r="R3342">
        <v>39946</v>
      </c>
      <c r="T3342">
        <v>622320</v>
      </c>
      <c r="V3342">
        <v>1327889</v>
      </c>
      <c r="X3342">
        <v>1180283</v>
      </c>
      <c r="Z3342">
        <v>147606</v>
      </c>
    </row>
    <row r="3343" spans="2:26" hidden="1" x14ac:dyDescent="0.35">
      <c r="B3343" t="s">
        <v>101</v>
      </c>
      <c r="C3343" t="s">
        <v>102</v>
      </c>
      <c r="D3343" s="1">
        <v>43709</v>
      </c>
      <c r="E3343" t="s">
        <v>34</v>
      </c>
      <c r="F3343" t="s">
        <v>35</v>
      </c>
      <c r="G3343" t="s">
        <v>32</v>
      </c>
      <c r="H3343">
        <v>6133</v>
      </c>
      <c r="J3343">
        <v>90504</v>
      </c>
      <c r="L3343">
        <v>96637</v>
      </c>
      <c r="N3343">
        <v>36430</v>
      </c>
      <c r="P3343">
        <v>3516</v>
      </c>
      <c r="R3343">
        <v>39946</v>
      </c>
      <c r="T3343">
        <v>616874</v>
      </c>
      <c r="V3343">
        <v>1317508</v>
      </c>
      <c r="X3343">
        <v>1170571</v>
      </c>
      <c r="Z3343">
        <v>146937</v>
      </c>
    </row>
    <row r="3344" spans="2:26" hidden="1" x14ac:dyDescent="0.35">
      <c r="B3344" t="s">
        <v>101</v>
      </c>
      <c r="C3344" t="s">
        <v>102</v>
      </c>
      <c r="D3344" s="1">
        <v>43739</v>
      </c>
      <c r="E3344" t="s">
        <v>34</v>
      </c>
      <c r="F3344" t="s">
        <v>33</v>
      </c>
      <c r="G3344" t="s">
        <v>34</v>
      </c>
      <c r="H3344">
        <v>7693</v>
      </c>
      <c r="J3344">
        <v>101523</v>
      </c>
      <c r="K3344" t="s">
        <v>38</v>
      </c>
      <c r="L3344">
        <v>109216</v>
      </c>
      <c r="M3344" t="s">
        <v>38</v>
      </c>
      <c r="N3344">
        <v>39494</v>
      </c>
      <c r="O3344" t="s">
        <v>38</v>
      </c>
      <c r="P3344">
        <v>4081</v>
      </c>
      <c r="Q3344" t="s">
        <v>38</v>
      </c>
      <c r="R3344">
        <v>43575</v>
      </c>
      <c r="S3344" t="s">
        <v>38</v>
      </c>
      <c r="T3344">
        <v>622786</v>
      </c>
      <c r="V3344">
        <v>1329774</v>
      </c>
      <c r="X3344">
        <v>1183205</v>
      </c>
      <c r="Z3344">
        <v>146569</v>
      </c>
    </row>
    <row r="3345" spans="2:26" hidden="1" x14ac:dyDescent="0.35">
      <c r="B3345" t="s">
        <v>101</v>
      </c>
      <c r="C3345" t="s">
        <v>102</v>
      </c>
      <c r="D3345" s="1">
        <v>43739</v>
      </c>
      <c r="E3345" t="s">
        <v>34</v>
      </c>
      <c r="F3345" t="s">
        <v>35</v>
      </c>
      <c r="G3345" t="s">
        <v>32</v>
      </c>
      <c r="H3345">
        <v>7417</v>
      </c>
      <c r="J3345">
        <v>101523</v>
      </c>
      <c r="K3345" t="s">
        <v>38</v>
      </c>
      <c r="L3345">
        <v>108940</v>
      </c>
      <c r="M3345" t="s">
        <v>38</v>
      </c>
      <c r="N3345">
        <v>39494</v>
      </c>
      <c r="O3345" t="s">
        <v>38</v>
      </c>
      <c r="P3345">
        <v>4081</v>
      </c>
      <c r="Q3345" t="s">
        <v>38</v>
      </c>
      <c r="R3345">
        <v>43575</v>
      </c>
      <c r="S3345" t="s">
        <v>38</v>
      </c>
      <c r="T3345">
        <v>618481</v>
      </c>
      <c r="V3345">
        <v>1321008</v>
      </c>
      <c r="X3345">
        <v>1174892</v>
      </c>
      <c r="Z3345">
        <v>146116</v>
      </c>
    </row>
    <row r="3346" spans="2:26" hidden="1" x14ac:dyDescent="0.35">
      <c r="B3346" t="s">
        <v>101</v>
      </c>
      <c r="C3346" t="s">
        <v>102</v>
      </c>
      <c r="D3346" s="1">
        <v>43770</v>
      </c>
      <c r="E3346" t="s">
        <v>34</v>
      </c>
      <c r="F3346" t="s">
        <v>35</v>
      </c>
      <c r="G3346" t="s">
        <v>32</v>
      </c>
      <c r="H3346">
        <v>6581</v>
      </c>
      <c r="J3346">
        <v>106419</v>
      </c>
      <c r="K3346" t="s">
        <v>38</v>
      </c>
      <c r="L3346">
        <v>113000</v>
      </c>
      <c r="M3346" t="s">
        <v>38</v>
      </c>
      <c r="N3346">
        <v>38791</v>
      </c>
      <c r="O3346" t="s">
        <v>38</v>
      </c>
      <c r="P3346">
        <v>4673</v>
      </c>
      <c r="Q3346" t="s">
        <v>38</v>
      </c>
      <c r="R3346">
        <v>43464</v>
      </c>
      <c r="S3346" t="s">
        <v>38</v>
      </c>
      <c r="T3346">
        <v>614937</v>
      </c>
      <c r="V3346">
        <v>1317729</v>
      </c>
      <c r="X3346">
        <v>1175966</v>
      </c>
      <c r="Z3346">
        <v>141763</v>
      </c>
    </row>
    <row r="3347" spans="2:26" hidden="1" x14ac:dyDescent="0.35">
      <c r="B3347" t="s">
        <v>101</v>
      </c>
      <c r="C3347" t="s">
        <v>102</v>
      </c>
      <c r="D3347" s="1">
        <v>43770</v>
      </c>
      <c r="E3347" t="s">
        <v>34</v>
      </c>
      <c r="F3347" t="s">
        <v>33</v>
      </c>
      <c r="G3347" t="s">
        <v>34</v>
      </c>
      <c r="H3347">
        <v>7759</v>
      </c>
      <c r="J3347">
        <v>106419</v>
      </c>
      <c r="K3347" t="s">
        <v>38</v>
      </c>
      <c r="L3347">
        <v>114178</v>
      </c>
      <c r="M3347" t="s">
        <v>38</v>
      </c>
      <c r="N3347">
        <v>38791</v>
      </c>
      <c r="O3347" t="s">
        <v>38</v>
      </c>
      <c r="P3347">
        <v>4673</v>
      </c>
      <c r="Q3347" t="s">
        <v>38</v>
      </c>
      <c r="R3347">
        <v>43464</v>
      </c>
      <c r="S3347" t="s">
        <v>38</v>
      </c>
      <c r="T3347">
        <v>620241</v>
      </c>
      <c r="V3347">
        <v>1328056</v>
      </c>
      <c r="X3347">
        <v>1185390</v>
      </c>
      <c r="Z3347">
        <v>142666</v>
      </c>
    </row>
    <row r="3348" spans="2:26" hidden="1" x14ac:dyDescent="0.35">
      <c r="B3348" t="s">
        <v>101</v>
      </c>
      <c r="C3348" t="s">
        <v>102</v>
      </c>
      <c r="D3348" s="1">
        <v>43800</v>
      </c>
      <c r="E3348" t="s">
        <v>34</v>
      </c>
      <c r="F3348" t="s">
        <v>35</v>
      </c>
      <c r="G3348" t="s">
        <v>32</v>
      </c>
      <c r="H3348">
        <v>7423</v>
      </c>
      <c r="J3348">
        <v>104628</v>
      </c>
      <c r="K3348" t="s">
        <v>38</v>
      </c>
      <c r="L3348">
        <v>112051</v>
      </c>
      <c r="M3348" t="s">
        <v>38</v>
      </c>
      <c r="N3348">
        <v>38419</v>
      </c>
      <c r="O3348" t="s">
        <v>38</v>
      </c>
      <c r="P3348">
        <v>6116</v>
      </c>
      <c r="Q3348" t="s">
        <v>38</v>
      </c>
      <c r="R3348">
        <v>44535</v>
      </c>
      <c r="S3348" t="s">
        <v>38</v>
      </c>
      <c r="T3348">
        <v>613232</v>
      </c>
      <c r="V3348">
        <v>1314942</v>
      </c>
      <c r="X3348">
        <v>1175186</v>
      </c>
      <c r="Z3348">
        <v>139756</v>
      </c>
    </row>
    <row r="3349" spans="2:26" hidden="1" x14ac:dyDescent="0.35">
      <c r="B3349" t="s">
        <v>101</v>
      </c>
      <c r="C3349" t="s">
        <v>102</v>
      </c>
      <c r="D3349" s="1">
        <v>43800</v>
      </c>
      <c r="E3349" t="s">
        <v>34</v>
      </c>
      <c r="F3349" t="s">
        <v>33</v>
      </c>
      <c r="G3349" t="s">
        <v>34</v>
      </c>
      <c r="H3349">
        <v>6783</v>
      </c>
      <c r="J3349">
        <v>104628</v>
      </c>
      <c r="K3349" t="s">
        <v>38</v>
      </c>
      <c r="L3349">
        <v>111411</v>
      </c>
      <c r="M3349" t="s">
        <v>38</v>
      </c>
      <c r="N3349">
        <v>38419</v>
      </c>
      <c r="O3349" t="s">
        <v>38</v>
      </c>
      <c r="P3349">
        <v>6116</v>
      </c>
      <c r="Q3349" t="s">
        <v>38</v>
      </c>
      <c r="R3349">
        <v>44535</v>
      </c>
      <c r="S3349" t="s">
        <v>38</v>
      </c>
      <c r="T3349">
        <v>620241</v>
      </c>
      <c r="V3349">
        <v>1328704</v>
      </c>
      <c r="X3349">
        <v>1187568</v>
      </c>
      <c r="Z3349">
        <v>141136</v>
      </c>
    </row>
    <row r="3350" spans="2:26" hidden="1" x14ac:dyDescent="0.35">
      <c r="B3350" t="s">
        <v>101</v>
      </c>
      <c r="C3350" t="s">
        <v>102</v>
      </c>
      <c r="D3350" s="1">
        <v>43831</v>
      </c>
      <c r="E3350" t="s">
        <v>34</v>
      </c>
      <c r="F3350" t="s">
        <v>35</v>
      </c>
      <c r="G3350" t="s">
        <v>32</v>
      </c>
      <c r="H3350">
        <v>7201</v>
      </c>
      <c r="J3350">
        <v>91251</v>
      </c>
      <c r="K3350" t="s">
        <v>38</v>
      </c>
      <c r="L3350">
        <v>98452</v>
      </c>
      <c r="M3350" t="s">
        <v>38</v>
      </c>
      <c r="N3350">
        <v>42618</v>
      </c>
      <c r="O3350" t="s">
        <v>38</v>
      </c>
      <c r="P3350">
        <v>7040</v>
      </c>
      <c r="Q3350" t="s">
        <v>38</v>
      </c>
      <c r="R3350">
        <v>49658</v>
      </c>
      <c r="S3350" t="s">
        <v>38</v>
      </c>
      <c r="T3350">
        <v>614352</v>
      </c>
      <c r="V3350">
        <v>1316794</v>
      </c>
      <c r="X3350">
        <v>1178077</v>
      </c>
      <c r="Z3350">
        <v>138717</v>
      </c>
    </row>
    <row r="3351" spans="2:26" hidden="1" x14ac:dyDescent="0.35">
      <c r="B3351" t="s">
        <v>101</v>
      </c>
      <c r="C3351" t="s">
        <v>102</v>
      </c>
      <c r="D3351" s="1">
        <v>43831</v>
      </c>
      <c r="E3351" t="s">
        <v>34</v>
      </c>
      <c r="F3351" t="s">
        <v>33</v>
      </c>
      <c r="G3351" t="s">
        <v>34</v>
      </c>
      <c r="H3351">
        <v>7650</v>
      </c>
      <c r="J3351">
        <v>91251</v>
      </c>
      <c r="L3351">
        <v>98901</v>
      </c>
      <c r="N3351">
        <v>42618</v>
      </c>
      <c r="P3351">
        <v>7040</v>
      </c>
      <c r="R3351">
        <v>49658</v>
      </c>
      <c r="T3351">
        <v>621254</v>
      </c>
      <c r="V3351">
        <v>1329134</v>
      </c>
      <c r="X3351">
        <v>1188200</v>
      </c>
      <c r="Z3351">
        <v>140934</v>
      </c>
    </row>
    <row r="3352" spans="2:26" hidden="1" x14ac:dyDescent="0.35">
      <c r="B3352" t="s">
        <v>101</v>
      </c>
      <c r="C3352" t="s">
        <v>102</v>
      </c>
      <c r="D3352" s="1">
        <v>43862</v>
      </c>
      <c r="E3352" t="s">
        <v>34</v>
      </c>
      <c r="F3352" t="s">
        <v>35</v>
      </c>
      <c r="G3352" t="s">
        <v>32</v>
      </c>
      <c r="H3352">
        <v>6659</v>
      </c>
      <c r="J3352">
        <v>80690</v>
      </c>
      <c r="K3352" t="s">
        <v>38</v>
      </c>
      <c r="L3352">
        <v>87349</v>
      </c>
      <c r="M3352" t="s">
        <v>38</v>
      </c>
      <c r="N3352">
        <v>45680</v>
      </c>
      <c r="O3352" t="s">
        <v>38</v>
      </c>
      <c r="P3352">
        <v>5112</v>
      </c>
      <c r="Q3352" t="s">
        <v>38</v>
      </c>
      <c r="R3352">
        <v>50792</v>
      </c>
      <c r="S3352" t="s">
        <v>38</v>
      </c>
      <c r="T3352">
        <v>617290</v>
      </c>
      <c r="V3352">
        <v>1321173</v>
      </c>
      <c r="X3352">
        <v>1181470</v>
      </c>
      <c r="Z3352">
        <v>139703</v>
      </c>
    </row>
    <row r="3353" spans="2:26" hidden="1" x14ac:dyDescent="0.35">
      <c r="B3353" t="s">
        <v>101</v>
      </c>
      <c r="C3353" t="s">
        <v>102</v>
      </c>
      <c r="D3353" s="1">
        <v>43862</v>
      </c>
      <c r="E3353" t="s">
        <v>34</v>
      </c>
      <c r="F3353" t="s">
        <v>33</v>
      </c>
      <c r="G3353" t="s">
        <v>34</v>
      </c>
      <c r="H3353">
        <v>7062</v>
      </c>
      <c r="J3353">
        <v>80690</v>
      </c>
      <c r="K3353" t="s">
        <v>38</v>
      </c>
      <c r="L3353">
        <v>87752</v>
      </c>
      <c r="M3353" t="s">
        <v>38</v>
      </c>
      <c r="N3353">
        <v>45680</v>
      </c>
      <c r="O3353" t="s">
        <v>38</v>
      </c>
      <c r="P3353">
        <v>5112</v>
      </c>
      <c r="Q3353" t="s">
        <v>38</v>
      </c>
      <c r="R3353">
        <v>50792</v>
      </c>
      <c r="S3353" t="s">
        <v>38</v>
      </c>
      <c r="T3353">
        <v>622062</v>
      </c>
      <c r="V3353">
        <v>1330660</v>
      </c>
      <c r="X3353">
        <v>1189762</v>
      </c>
      <c r="Z3353">
        <v>140898</v>
      </c>
    </row>
    <row r="3354" spans="2:26" hidden="1" x14ac:dyDescent="0.35">
      <c r="B3354" t="s">
        <v>101</v>
      </c>
      <c r="C3354" t="s">
        <v>102</v>
      </c>
      <c r="D3354" s="1">
        <v>43891</v>
      </c>
      <c r="E3354" t="s">
        <v>34</v>
      </c>
      <c r="F3354" t="s">
        <v>35</v>
      </c>
      <c r="G3354" t="s">
        <v>32</v>
      </c>
      <c r="H3354">
        <v>6481</v>
      </c>
      <c r="J3354">
        <v>83496</v>
      </c>
      <c r="K3354" t="s">
        <v>38</v>
      </c>
      <c r="L3354">
        <v>89977</v>
      </c>
      <c r="M3354" t="s">
        <v>38</v>
      </c>
      <c r="N3354">
        <v>48132</v>
      </c>
      <c r="O3354" t="s">
        <v>38</v>
      </c>
      <c r="P3354">
        <v>5133</v>
      </c>
      <c r="Q3354" t="s">
        <v>38</v>
      </c>
      <c r="R3354">
        <v>53265</v>
      </c>
      <c r="S3354" t="s">
        <v>38</v>
      </c>
      <c r="T3354">
        <v>619871</v>
      </c>
      <c r="V3354">
        <v>1328169</v>
      </c>
      <c r="X3354">
        <v>1187492</v>
      </c>
      <c r="Z3354">
        <v>140677</v>
      </c>
    </row>
    <row r="3355" spans="2:26" hidden="1" x14ac:dyDescent="0.35">
      <c r="B3355" t="s">
        <v>101</v>
      </c>
      <c r="C3355" t="s">
        <v>102</v>
      </c>
      <c r="D3355" s="1">
        <v>43891</v>
      </c>
      <c r="E3355" t="s">
        <v>34</v>
      </c>
      <c r="F3355" t="s">
        <v>33</v>
      </c>
      <c r="G3355" t="s">
        <v>34</v>
      </c>
      <c r="H3355">
        <v>5461</v>
      </c>
      <c r="J3355">
        <v>83496</v>
      </c>
      <c r="K3355" t="s">
        <v>38</v>
      </c>
      <c r="L3355">
        <v>88957</v>
      </c>
      <c r="M3355" t="s">
        <v>38</v>
      </c>
      <c r="N3355">
        <v>48132</v>
      </c>
      <c r="O3355" t="s">
        <v>38</v>
      </c>
      <c r="P3355">
        <v>5133</v>
      </c>
      <c r="Q3355" t="s">
        <v>38</v>
      </c>
      <c r="R3355">
        <v>53265</v>
      </c>
      <c r="S3355" t="s">
        <v>38</v>
      </c>
      <c r="T3355">
        <v>622930</v>
      </c>
      <c r="V3355">
        <v>1335833</v>
      </c>
      <c r="X3355">
        <v>1194624</v>
      </c>
      <c r="Z3355">
        <v>141209</v>
      </c>
    </row>
    <row r="3356" spans="2:26" hidden="1" x14ac:dyDescent="0.35">
      <c r="B3356" t="s">
        <v>101</v>
      </c>
      <c r="C3356" t="s">
        <v>102</v>
      </c>
      <c r="D3356" s="1">
        <v>43922</v>
      </c>
      <c r="E3356" t="s">
        <v>34</v>
      </c>
      <c r="F3356" t="s">
        <v>35</v>
      </c>
      <c r="G3356" t="s">
        <v>32</v>
      </c>
      <c r="H3356">
        <v>2907</v>
      </c>
      <c r="J3356">
        <v>65509</v>
      </c>
      <c r="K3356" t="s">
        <v>38</v>
      </c>
      <c r="L3356">
        <v>68416</v>
      </c>
      <c r="M3356" t="s">
        <v>38</v>
      </c>
      <c r="N3356">
        <v>37967</v>
      </c>
      <c r="O3356" t="s">
        <v>38</v>
      </c>
      <c r="P3356">
        <v>3197</v>
      </c>
      <c r="Q3356" t="s">
        <v>38</v>
      </c>
      <c r="R3356">
        <v>41164</v>
      </c>
      <c r="S3356" t="s">
        <v>38</v>
      </c>
      <c r="T3356">
        <v>622300</v>
      </c>
      <c r="V3356">
        <v>1338762</v>
      </c>
      <c r="X3356">
        <v>1197972</v>
      </c>
      <c r="Z3356">
        <v>140790</v>
      </c>
    </row>
    <row r="3357" spans="2:26" hidden="1" x14ac:dyDescent="0.35">
      <c r="B3357" t="s">
        <v>101</v>
      </c>
      <c r="C3357" t="s">
        <v>102</v>
      </c>
      <c r="D3357" s="1">
        <v>43922</v>
      </c>
      <c r="E3357" t="s">
        <v>34</v>
      </c>
      <c r="F3357" t="s">
        <v>33</v>
      </c>
      <c r="G3357" t="s">
        <v>34</v>
      </c>
      <c r="H3357">
        <v>4662</v>
      </c>
      <c r="J3357">
        <v>65509</v>
      </c>
      <c r="K3357" t="s">
        <v>38</v>
      </c>
      <c r="L3357">
        <v>70171</v>
      </c>
      <c r="M3357" t="s">
        <v>38</v>
      </c>
      <c r="N3357">
        <v>37967</v>
      </c>
      <c r="O3357" t="s">
        <v>38</v>
      </c>
      <c r="P3357">
        <v>3197</v>
      </c>
      <c r="Q3357" t="s">
        <v>38</v>
      </c>
      <c r="R3357">
        <v>41164</v>
      </c>
      <c r="S3357" t="s">
        <v>38</v>
      </c>
      <c r="T3357">
        <v>627010</v>
      </c>
      <c r="V3357">
        <v>1350607</v>
      </c>
      <c r="X3357">
        <v>1208467</v>
      </c>
      <c r="Z3357">
        <v>142140</v>
      </c>
    </row>
    <row r="3358" spans="2:26" hidden="1" x14ac:dyDescent="0.35">
      <c r="B3358" t="s">
        <v>101</v>
      </c>
      <c r="C3358" t="s">
        <v>102</v>
      </c>
      <c r="D3358" s="1">
        <v>43952</v>
      </c>
      <c r="E3358" t="s">
        <v>34</v>
      </c>
      <c r="F3358" t="s">
        <v>35</v>
      </c>
      <c r="G3358" t="s">
        <v>32</v>
      </c>
      <c r="H3358">
        <v>3950</v>
      </c>
      <c r="J3358">
        <v>62328</v>
      </c>
      <c r="K3358" t="s">
        <v>38</v>
      </c>
      <c r="L3358">
        <v>66278</v>
      </c>
      <c r="M3358" t="s">
        <v>38</v>
      </c>
      <c r="N3358">
        <v>27954</v>
      </c>
      <c r="O3358" t="s">
        <v>38</v>
      </c>
      <c r="P3358">
        <v>1731</v>
      </c>
      <c r="Q3358" t="s">
        <v>38</v>
      </c>
      <c r="R3358">
        <v>29685</v>
      </c>
      <c r="S3358" t="s">
        <v>38</v>
      </c>
      <c r="T3358">
        <v>628783</v>
      </c>
      <c r="V3358">
        <v>1359003</v>
      </c>
      <c r="X3358">
        <v>1217318</v>
      </c>
      <c r="Z3358">
        <v>141685</v>
      </c>
    </row>
    <row r="3359" spans="2:26" hidden="1" x14ac:dyDescent="0.35">
      <c r="B3359" t="s">
        <v>101</v>
      </c>
      <c r="C3359" t="s">
        <v>102</v>
      </c>
      <c r="D3359" s="1">
        <v>43952</v>
      </c>
      <c r="E3359" t="s">
        <v>34</v>
      </c>
      <c r="F3359" t="s">
        <v>33</v>
      </c>
      <c r="G3359" t="s">
        <v>34</v>
      </c>
      <c r="H3359">
        <v>3558</v>
      </c>
      <c r="J3359">
        <v>62328</v>
      </c>
      <c r="K3359" t="s">
        <v>38</v>
      </c>
      <c r="L3359">
        <v>65886</v>
      </c>
      <c r="M3359" t="s">
        <v>38</v>
      </c>
      <c r="N3359">
        <v>27954</v>
      </c>
      <c r="O3359" t="s">
        <v>38</v>
      </c>
      <c r="P3359">
        <v>1731</v>
      </c>
      <c r="Q3359" t="s">
        <v>38</v>
      </c>
      <c r="R3359">
        <v>29685</v>
      </c>
      <c r="S3359" t="s">
        <v>38</v>
      </c>
      <c r="T3359">
        <v>630875</v>
      </c>
      <c r="V3359">
        <v>1362890</v>
      </c>
      <c r="X3359">
        <v>1220901</v>
      </c>
      <c r="Z3359">
        <v>141989</v>
      </c>
    </row>
    <row r="3360" spans="2:26" hidden="1" x14ac:dyDescent="0.35">
      <c r="B3360" t="s">
        <v>101</v>
      </c>
      <c r="C3360" t="s">
        <v>102</v>
      </c>
      <c r="D3360" s="1">
        <v>43983</v>
      </c>
      <c r="E3360" t="s">
        <v>34</v>
      </c>
      <c r="F3360" t="s">
        <v>35</v>
      </c>
      <c r="G3360" t="s">
        <v>32</v>
      </c>
      <c r="H3360">
        <v>4448</v>
      </c>
      <c r="J3360">
        <v>72988</v>
      </c>
      <c r="K3360" t="s">
        <v>38</v>
      </c>
      <c r="L3360">
        <v>77436</v>
      </c>
      <c r="M3360" t="s">
        <v>38</v>
      </c>
      <c r="N3360">
        <v>31380</v>
      </c>
      <c r="O3360" t="s">
        <v>38</v>
      </c>
      <c r="P3360">
        <v>1586</v>
      </c>
      <c r="Q3360" t="s">
        <v>38</v>
      </c>
      <c r="R3360">
        <v>32966</v>
      </c>
      <c r="S3360" t="s">
        <v>38</v>
      </c>
      <c r="T3360">
        <v>633440</v>
      </c>
      <c r="V3360">
        <v>1372695</v>
      </c>
      <c r="X3360">
        <v>1230457</v>
      </c>
      <c r="Z3360">
        <v>142238</v>
      </c>
    </row>
    <row r="3361" spans="2:26" hidden="1" x14ac:dyDescent="0.35">
      <c r="B3361" t="s">
        <v>101</v>
      </c>
      <c r="C3361" t="s">
        <v>102</v>
      </c>
      <c r="D3361" s="1">
        <v>43983</v>
      </c>
      <c r="E3361" t="s">
        <v>34</v>
      </c>
      <c r="F3361" t="s">
        <v>33</v>
      </c>
      <c r="G3361" t="s">
        <v>34</v>
      </c>
      <c r="H3361">
        <v>3983</v>
      </c>
      <c r="J3361">
        <v>72988</v>
      </c>
      <c r="K3361" t="s">
        <v>38</v>
      </c>
      <c r="L3361">
        <v>76971</v>
      </c>
      <c r="M3361" t="s">
        <v>38</v>
      </c>
      <c r="N3361">
        <v>31380</v>
      </c>
      <c r="O3361" t="s">
        <v>38</v>
      </c>
      <c r="P3361">
        <v>1586</v>
      </c>
      <c r="Q3361" t="s">
        <v>38</v>
      </c>
      <c r="R3361">
        <v>32966</v>
      </c>
      <c r="S3361" t="s">
        <v>38</v>
      </c>
      <c r="T3361">
        <v>636480</v>
      </c>
      <c r="V3361">
        <v>1377552</v>
      </c>
      <c r="X3361">
        <v>1235002</v>
      </c>
      <c r="Z3361">
        <v>142550</v>
      </c>
    </row>
    <row r="3362" spans="2:26" hidden="1" x14ac:dyDescent="0.35">
      <c r="B3362" t="s">
        <v>101</v>
      </c>
      <c r="C3362" t="s">
        <v>102</v>
      </c>
      <c r="D3362" s="1">
        <v>44013</v>
      </c>
      <c r="E3362" t="s">
        <v>34</v>
      </c>
      <c r="F3362" t="s">
        <v>33</v>
      </c>
      <c r="G3362" t="s">
        <v>34</v>
      </c>
      <c r="H3362">
        <v>4317</v>
      </c>
      <c r="J3362">
        <v>71753</v>
      </c>
      <c r="K3362" t="s">
        <v>38</v>
      </c>
      <c r="L3362">
        <v>76070</v>
      </c>
      <c r="M3362" t="s">
        <v>38</v>
      </c>
      <c r="N3362">
        <v>33135</v>
      </c>
      <c r="O3362" t="s">
        <v>38</v>
      </c>
      <c r="P3362">
        <v>1788</v>
      </c>
      <c r="Q3362" t="s">
        <v>38</v>
      </c>
      <c r="R3362">
        <v>34923</v>
      </c>
      <c r="S3362" t="s">
        <v>38</v>
      </c>
      <c r="T3362">
        <v>641766</v>
      </c>
      <c r="V3362">
        <v>1392038</v>
      </c>
      <c r="X3362">
        <v>1248972</v>
      </c>
      <c r="Z3362">
        <v>143066</v>
      </c>
    </row>
    <row r="3363" spans="2:26" hidden="1" x14ac:dyDescent="0.35">
      <c r="B3363" t="s">
        <v>101</v>
      </c>
      <c r="C3363" t="s">
        <v>102</v>
      </c>
      <c r="D3363" s="1">
        <v>44013</v>
      </c>
      <c r="E3363" t="s">
        <v>34</v>
      </c>
      <c r="F3363" t="s">
        <v>35</v>
      </c>
      <c r="G3363" t="s">
        <v>32</v>
      </c>
      <c r="H3363">
        <v>4083</v>
      </c>
      <c r="J3363">
        <v>71753</v>
      </c>
      <c r="K3363" t="s">
        <v>38</v>
      </c>
      <c r="L3363">
        <v>75836</v>
      </c>
      <c r="M3363" t="s">
        <v>38</v>
      </c>
      <c r="N3363">
        <v>33135</v>
      </c>
      <c r="O3363" t="s">
        <v>38</v>
      </c>
      <c r="P3363">
        <v>1788</v>
      </c>
      <c r="Q3363" t="s">
        <v>38</v>
      </c>
      <c r="R3363">
        <v>34923</v>
      </c>
      <c r="S3363" t="s">
        <v>38</v>
      </c>
      <c r="T3363">
        <v>639656</v>
      </c>
      <c r="V3363">
        <v>1387773</v>
      </c>
      <c r="X3363">
        <v>1245001</v>
      </c>
      <c r="Z3363">
        <v>142772</v>
      </c>
    </row>
    <row r="3364" spans="2:26" hidden="1" x14ac:dyDescent="0.35">
      <c r="B3364" t="s">
        <v>101</v>
      </c>
      <c r="C3364" t="s">
        <v>102</v>
      </c>
      <c r="D3364" s="1">
        <v>44044</v>
      </c>
      <c r="E3364" t="s">
        <v>34</v>
      </c>
      <c r="F3364" t="s">
        <v>35</v>
      </c>
      <c r="G3364" t="s">
        <v>32</v>
      </c>
      <c r="H3364">
        <v>4673</v>
      </c>
      <c r="J3364">
        <v>70468</v>
      </c>
      <c r="K3364" t="s">
        <v>38</v>
      </c>
      <c r="L3364">
        <v>75141</v>
      </c>
      <c r="M3364" t="s">
        <v>38</v>
      </c>
      <c r="N3364">
        <v>33121</v>
      </c>
      <c r="O3364" t="s">
        <v>38</v>
      </c>
      <c r="P3364">
        <v>1972</v>
      </c>
      <c r="Q3364" t="s">
        <v>38</v>
      </c>
      <c r="R3364">
        <v>35093</v>
      </c>
      <c r="S3364" t="s">
        <v>38</v>
      </c>
      <c r="T3364">
        <v>643563</v>
      </c>
      <c r="V3364">
        <v>1398124</v>
      </c>
      <c r="X3364">
        <v>1255489</v>
      </c>
      <c r="Z3364">
        <v>142635</v>
      </c>
    </row>
    <row r="3365" spans="2:26" hidden="1" x14ac:dyDescent="0.35">
      <c r="B3365" t="s">
        <v>101</v>
      </c>
      <c r="C3365" t="s">
        <v>102</v>
      </c>
      <c r="D3365" s="1">
        <v>44044</v>
      </c>
      <c r="E3365" t="s">
        <v>34</v>
      </c>
      <c r="F3365" t="s">
        <v>33</v>
      </c>
      <c r="G3365" t="s">
        <v>34</v>
      </c>
      <c r="H3365">
        <v>5337</v>
      </c>
      <c r="J3365">
        <v>70468</v>
      </c>
      <c r="K3365" t="s">
        <v>38</v>
      </c>
      <c r="L3365">
        <v>75805</v>
      </c>
      <c r="M3365" t="s">
        <v>38</v>
      </c>
      <c r="N3365">
        <v>33121</v>
      </c>
      <c r="O3365" t="s">
        <v>38</v>
      </c>
      <c r="P3365">
        <v>1972</v>
      </c>
      <c r="Q3365" t="s">
        <v>38</v>
      </c>
      <c r="R3365">
        <v>35093</v>
      </c>
      <c r="S3365" t="s">
        <v>38</v>
      </c>
      <c r="T3365">
        <v>646318</v>
      </c>
      <c r="V3365">
        <v>1405507</v>
      </c>
      <c r="X3365">
        <v>1262271</v>
      </c>
      <c r="Z3365">
        <v>143236</v>
      </c>
    </row>
    <row r="3366" spans="2:26" hidden="1" x14ac:dyDescent="0.35">
      <c r="B3366" t="s">
        <v>101</v>
      </c>
      <c r="C3366" t="s">
        <v>102</v>
      </c>
      <c r="D3366" s="1">
        <v>44075</v>
      </c>
      <c r="E3366" t="s">
        <v>34</v>
      </c>
      <c r="F3366" t="s">
        <v>33</v>
      </c>
      <c r="G3366" t="s">
        <v>34</v>
      </c>
      <c r="H3366">
        <v>5245</v>
      </c>
      <c r="J3366">
        <v>71935</v>
      </c>
      <c r="K3366" t="s">
        <v>38</v>
      </c>
      <c r="L3366">
        <v>77180</v>
      </c>
      <c r="M3366" t="s">
        <v>38</v>
      </c>
      <c r="N3366">
        <v>34556</v>
      </c>
      <c r="O3366" t="s">
        <v>38</v>
      </c>
      <c r="P3366">
        <v>1795</v>
      </c>
      <c r="Q3366" t="s">
        <v>38</v>
      </c>
      <c r="R3366">
        <v>36351</v>
      </c>
      <c r="S3366" t="s">
        <v>38</v>
      </c>
      <c r="T3366">
        <v>649866</v>
      </c>
      <c r="V3366">
        <v>1418225</v>
      </c>
      <c r="X3366">
        <v>1274845</v>
      </c>
      <c r="Z3366">
        <v>143380</v>
      </c>
    </row>
    <row r="3367" spans="2:26" hidden="1" x14ac:dyDescent="0.35">
      <c r="B3367" t="s">
        <v>101</v>
      </c>
      <c r="C3367" t="s">
        <v>102</v>
      </c>
      <c r="D3367" s="1">
        <v>44075</v>
      </c>
      <c r="E3367" t="s">
        <v>34</v>
      </c>
      <c r="F3367" t="s">
        <v>35</v>
      </c>
      <c r="G3367" t="s">
        <v>32</v>
      </c>
      <c r="H3367">
        <v>5156</v>
      </c>
      <c r="J3367">
        <v>71935</v>
      </c>
      <c r="K3367" t="s">
        <v>38</v>
      </c>
      <c r="L3367">
        <v>77091</v>
      </c>
      <c r="M3367" t="s">
        <v>38</v>
      </c>
      <c r="N3367">
        <v>34556</v>
      </c>
      <c r="O3367" t="s">
        <v>38</v>
      </c>
      <c r="P3367">
        <v>1795</v>
      </c>
      <c r="Q3367" t="s">
        <v>38</v>
      </c>
      <c r="R3367">
        <v>36351</v>
      </c>
      <c r="S3367" t="s">
        <v>38</v>
      </c>
      <c r="T3367">
        <v>647699</v>
      </c>
      <c r="V3367">
        <v>1413517</v>
      </c>
      <c r="X3367">
        <v>1270497</v>
      </c>
      <c r="Z3367">
        <v>143020</v>
      </c>
    </row>
    <row r="3368" spans="2:26" hidden="1" x14ac:dyDescent="0.35">
      <c r="B3368" t="s">
        <v>101</v>
      </c>
      <c r="C3368" t="s">
        <v>102</v>
      </c>
      <c r="D3368" s="1">
        <v>44105</v>
      </c>
      <c r="E3368" t="s">
        <v>34</v>
      </c>
      <c r="F3368" t="s">
        <v>35</v>
      </c>
      <c r="G3368" t="s">
        <v>32</v>
      </c>
      <c r="H3368">
        <v>4437</v>
      </c>
      <c r="J3368">
        <v>82881</v>
      </c>
      <c r="K3368" t="s">
        <v>38</v>
      </c>
      <c r="L3368">
        <v>87318</v>
      </c>
      <c r="M3368" t="s">
        <v>38</v>
      </c>
      <c r="N3368">
        <v>38128</v>
      </c>
      <c r="O3368" t="s">
        <v>38</v>
      </c>
      <c r="P3368">
        <v>1616</v>
      </c>
      <c r="Q3368" t="s">
        <v>38</v>
      </c>
      <c r="R3368">
        <v>39744</v>
      </c>
      <c r="S3368" t="s">
        <v>38</v>
      </c>
      <c r="T3368">
        <v>651502</v>
      </c>
      <c r="V3368">
        <v>1426473</v>
      </c>
      <c r="X3368">
        <v>1283073</v>
      </c>
      <c r="Z3368">
        <v>143400</v>
      </c>
    </row>
    <row r="3369" spans="2:26" hidden="1" x14ac:dyDescent="0.35">
      <c r="B3369" t="s">
        <v>101</v>
      </c>
      <c r="C3369" t="s">
        <v>102</v>
      </c>
      <c r="D3369" s="1">
        <v>44105</v>
      </c>
      <c r="E3369" t="s">
        <v>34</v>
      </c>
      <c r="F3369" t="s">
        <v>33</v>
      </c>
      <c r="G3369" t="s">
        <v>34</v>
      </c>
      <c r="H3369">
        <v>4825</v>
      </c>
      <c r="J3369">
        <v>82881</v>
      </c>
      <c r="K3369" t="s">
        <v>38</v>
      </c>
      <c r="L3369">
        <v>87706</v>
      </c>
      <c r="M3369" t="s">
        <v>38</v>
      </c>
      <c r="N3369">
        <v>38128</v>
      </c>
      <c r="O3369" t="s">
        <v>38</v>
      </c>
      <c r="P3369">
        <v>1616</v>
      </c>
      <c r="Q3369" t="s">
        <v>38</v>
      </c>
      <c r="R3369">
        <v>39744</v>
      </c>
      <c r="S3369" t="s">
        <v>38</v>
      </c>
      <c r="T3369">
        <v>653337</v>
      </c>
      <c r="V3369">
        <v>1430094</v>
      </c>
      <c r="X3369">
        <v>1286503</v>
      </c>
      <c r="Z3369">
        <v>143591</v>
      </c>
    </row>
    <row r="3370" spans="2:26" hidden="1" x14ac:dyDescent="0.35">
      <c r="B3370" t="s">
        <v>101</v>
      </c>
      <c r="C3370" t="s">
        <v>102</v>
      </c>
      <c r="D3370" s="1">
        <v>44136</v>
      </c>
      <c r="E3370" t="s">
        <v>34</v>
      </c>
      <c r="F3370" t="s">
        <v>35</v>
      </c>
      <c r="G3370" t="s">
        <v>32</v>
      </c>
      <c r="H3370">
        <v>3631</v>
      </c>
      <c r="J3370">
        <v>89669</v>
      </c>
      <c r="K3370" t="s">
        <v>38</v>
      </c>
      <c r="L3370">
        <v>93300</v>
      </c>
      <c r="M3370" t="s">
        <v>38</v>
      </c>
      <c r="N3370">
        <v>35138</v>
      </c>
      <c r="O3370" t="s">
        <v>38</v>
      </c>
      <c r="P3370">
        <v>1796</v>
      </c>
      <c r="Q3370" t="s">
        <v>38</v>
      </c>
      <c r="R3370">
        <v>36934</v>
      </c>
      <c r="S3370" t="s">
        <v>38</v>
      </c>
      <c r="T3370">
        <v>653614</v>
      </c>
      <c r="V3370">
        <v>1437344</v>
      </c>
      <c r="X3370">
        <v>1293747</v>
      </c>
      <c r="Z3370">
        <v>143597</v>
      </c>
    </row>
    <row r="3371" spans="2:26" hidden="1" x14ac:dyDescent="0.35">
      <c r="B3371" t="s">
        <v>101</v>
      </c>
      <c r="C3371" t="s">
        <v>102</v>
      </c>
      <c r="D3371" s="1">
        <v>44136</v>
      </c>
      <c r="E3371" t="s">
        <v>34</v>
      </c>
      <c r="F3371" t="s">
        <v>33</v>
      </c>
      <c r="G3371" t="s">
        <v>34</v>
      </c>
      <c r="H3371">
        <v>3477</v>
      </c>
      <c r="J3371">
        <v>89669</v>
      </c>
      <c r="K3371" t="s">
        <v>38</v>
      </c>
      <c r="L3371">
        <v>93146</v>
      </c>
      <c r="M3371" t="s">
        <v>38</v>
      </c>
      <c r="N3371">
        <v>35138</v>
      </c>
      <c r="O3371" t="s">
        <v>38</v>
      </c>
      <c r="P3371">
        <v>1796</v>
      </c>
      <c r="Q3371" t="s">
        <v>38</v>
      </c>
      <c r="R3371">
        <v>36934</v>
      </c>
      <c r="S3371" t="s">
        <v>38</v>
      </c>
      <c r="T3371">
        <v>656783</v>
      </c>
      <c r="V3371">
        <v>1443941</v>
      </c>
      <c r="X3371">
        <v>1300005</v>
      </c>
      <c r="Z3371">
        <v>143936</v>
      </c>
    </row>
    <row r="3372" spans="2:26" hidden="1" x14ac:dyDescent="0.35">
      <c r="B3372" t="s">
        <v>101</v>
      </c>
      <c r="C3372" t="s">
        <v>102</v>
      </c>
      <c r="D3372" s="1">
        <v>44166</v>
      </c>
      <c r="E3372" t="s">
        <v>34</v>
      </c>
      <c r="F3372" t="s">
        <v>33</v>
      </c>
      <c r="G3372" t="s">
        <v>34</v>
      </c>
      <c r="H3372">
        <v>3600</v>
      </c>
      <c r="J3372">
        <v>94238</v>
      </c>
      <c r="K3372" t="s">
        <v>38</v>
      </c>
      <c r="L3372">
        <v>97838</v>
      </c>
      <c r="M3372" t="s">
        <v>38</v>
      </c>
      <c r="N3372">
        <v>36760</v>
      </c>
      <c r="O3372" t="s">
        <v>38</v>
      </c>
      <c r="P3372">
        <v>2493</v>
      </c>
      <c r="Q3372" t="s">
        <v>38</v>
      </c>
      <c r="R3372">
        <v>39253</v>
      </c>
      <c r="S3372" t="s">
        <v>38</v>
      </c>
      <c r="T3372">
        <v>661452</v>
      </c>
      <c r="V3372">
        <v>1461878</v>
      </c>
      <c r="X3372">
        <v>1317828</v>
      </c>
      <c r="Z3372">
        <v>144050</v>
      </c>
    </row>
    <row r="3373" spans="2:26" hidden="1" x14ac:dyDescent="0.35">
      <c r="B3373" t="s">
        <v>101</v>
      </c>
      <c r="C3373" t="s">
        <v>102</v>
      </c>
      <c r="D3373" s="1">
        <v>44166</v>
      </c>
      <c r="E3373" t="s">
        <v>34</v>
      </c>
      <c r="F3373" t="s">
        <v>35</v>
      </c>
      <c r="G3373" t="s">
        <v>32</v>
      </c>
      <c r="H3373">
        <v>3715</v>
      </c>
      <c r="J3373">
        <v>94238</v>
      </c>
      <c r="K3373" t="s">
        <v>38</v>
      </c>
      <c r="L3373">
        <v>97953</v>
      </c>
      <c r="M3373" t="s">
        <v>38</v>
      </c>
      <c r="N3373">
        <v>36760</v>
      </c>
      <c r="O3373" t="s">
        <v>38</v>
      </c>
      <c r="P3373">
        <v>2493</v>
      </c>
      <c r="Q3373" t="s">
        <v>38</v>
      </c>
      <c r="R3373">
        <v>39253</v>
      </c>
      <c r="S3373" t="s">
        <v>38</v>
      </c>
      <c r="T3373">
        <v>659371</v>
      </c>
      <c r="V3373">
        <v>1456950</v>
      </c>
      <c r="X3373">
        <v>1313178</v>
      </c>
      <c r="Z3373">
        <v>143772</v>
      </c>
    </row>
    <row r="3374" spans="2:26" hidden="1" x14ac:dyDescent="0.35">
      <c r="B3374" t="s">
        <v>101</v>
      </c>
      <c r="C3374" t="s">
        <v>102</v>
      </c>
      <c r="D3374" s="1">
        <v>44197</v>
      </c>
      <c r="E3374" t="s">
        <v>34</v>
      </c>
      <c r="F3374" t="s">
        <v>33</v>
      </c>
      <c r="G3374" t="s">
        <v>34</v>
      </c>
      <c r="H3374">
        <v>3040</v>
      </c>
      <c r="J3374">
        <v>66648</v>
      </c>
      <c r="K3374" t="s">
        <v>38</v>
      </c>
      <c r="L3374">
        <v>69688</v>
      </c>
      <c r="M3374" t="s">
        <v>38</v>
      </c>
      <c r="N3374">
        <v>37818</v>
      </c>
      <c r="O3374" t="s">
        <v>38</v>
      </c>
      <c r="P3374">
        <v>3124</v>
      </c>
      <c r="Q3374" t="s">
        <v>38</v>
      </c>
      <c r="R3374">
        <v>40942</v>
      </c>
      <c r="S3374" t="s">
        <v>38</v>
      </c>
      <c r="T3374">
        <v>664647</v>
      </c>
      <c r="V3374">
        <v>1473436</v>
      </c>
      <c r="X3374">
        <v>1330293</v>
      </c>
      <c r="Z3374">
        <v>143143</v>
      </c>
    </row>
    <row r="3375" spans="2:26" hidden="1" x14ac:dyDescent="0.35">
      <c r="B3375" t="s">
        <v>101</v>
      </c>
      <c r="C3375" t="s">
        <v>102</v>
      </c>
      <c r="D3375" s="1">
        <v>44197</v>
      </c>
      <c r="E3375" t="s">
        <v>34</v>
      </c>
      <c r="F3375" t="s">
        <v>35</v>
      </c>
      <c r="G3375" t="s">
        <v>32</v>
      </c>
      <c r="H3375">
        <v>3448</v>
      </c>
      <c r="J3375">
        <v>66648</v>
      </c>
      <c r="K3375" t="s">
        <v>38</v>
      </c>
      <c r="L3375">
        <v>70096</v>
      </c>
      <c r="M3375" t="s">
        <v>38</v>
      </c>
      <c r="N3375">
        <v>37818</v>
      </c>
      <c r="O3375" t="s">
        <v>38</v>
      </c>
      <c r="P3375">
        <v>3124</v>
      </c>
      <c r="Q3375" t="s">
        <v>38</v>
      </c>
      <c r="R3375">
        <v>40942</v>
      </c>
      <c r="S3375" t="s">
        <v>38</v>
      </c>
      <c r="T3375">
        <v>662657</v>
      </c>
      <c r="V3375">
        <v>1469453</v>
      </c>
      <c r="X3375">
        <v>1326555</v>
      </c>
      <c r="Z3375">
        <v>142898</v>
      </c>
    </row>
    <row r="3376" spans="2:26" hidden="1" x14ac:dyDescent="0.35">
      <c r="B3376" t="s">
        <v>101</v>
      </c>
      <c r="C3376" t="s">
        <v>102</v>
      </c>
      <c r="D3376" s="1">
        <v>44228</v>
      </c>
      <c r="E3376" t="s">
        <v>34</v>
      </c>
      <c r="F3376" t="s">
        <v>35</v>
      </c>
      <c r="G3376" t="s">
        <v>32</v>
      </c>
      <c r="H3376">
        <v>2966</v>
      </c>
      <c r="J3376">
        <v>69635</v>
      </c>
      <c r="K3376" t="s">
        <v>38</v>
      </c>
      <c r="L3376">
        <v>72601</v>
      </c>
      <c r="M3376" t="s">
        <v>38</v>
      </c>
      <c r="N3376">
        <v>32909</v>
      </c>
      <c r="O3376" t="s">
        <v>38</v>
      </c>
      <c r="P3376">
        <v>1972</v>
      </c>
      <c r="Q3376" t="s">
        <v>38</v>
      </c>
      <c r="R3376">
        <v>34881</v>
      </c>
      <c r="S3376" t="s">
        <v>38</v>
      </c>
      <c r="T3376">
        <v>665477</v>
      </c>
      <c r="V3376">
        <v>1479164</v>
      </c>
      <c r="X3376">
        <v>1336569</v>
      </c>
      <c r="Z3376">
        <v>142595</v>
      </c>
    </row>
    <row r="3377" spans="2:26" hidden="1" x14ac:dyDescent="0.35">
      <c r="B3377" t="s">
        <v>101</v>
      </c>
      <c r="C3377" t="s">
        <v>102</v>
      </c>
      <c r="D3377" s="1">
        <v>44228</v>
      </c>
      <c r="E3377" t="s">
        <v>34</v>
      </c>
      <c r="F3377" t="s">
        <v>33</v>
      </c>
      <c r="G3377" t="s">
        <v>34</v>
      </c>
      <c r="H3377">
        <v>1445</v>
      </c>
      <c r="J3377">
        <v>69635</v>
      </c>
      <c r="K3377" t="s">
        <v>38</v>
      </c>
      <c r="L3377">
        <v>71080</v>
      </c>
      <c r="M3377" t="s">
        <v>38</v>
      </c>
      <c r="N3377">
        <v>32909</v>
      </c>
      <c r="O3377" t="s">
        <v>38</v>
      </c>
      <c r="P3377">
        <v>1972</v>
      </c>
      <c r="Q3377" t="s">
        <v>38</v>
      </c>
      <c r="R3377">
        <v>34881</v>
      </c>
      <c r="S3377" t="s">
        <v>38</v>
      </c>
      <c r="T3377">
        <v>667569</v>
      </c>
      <c r="V3377">
        <v>1483465</v>
      </c>
      <c r="X3377">
        <v>1340581</v>
      </c>
      <c r="Z3377">
        <v>142884</v>
      </c>
    </row>
    <row r="3378" spans="2:26" hidden="1" x14ac:dyDescent="0.35">
      <c r="B3378" t="s">
        <v>101</v>
      </c>
      <c r="C3378" t="s">
        <v>102</v>
      </c>
      <c r="D3378" s="1">
        <v>44256</v>
      </c>
      <c r="E3378" t="s">
        <v>34</v>
      </c>
      <c r="F3378" t="s">
        <v>35</v>
      </c>
      <c r="G3378" t="s">
        <v>32</v>
      </c>
      <c r="H3378">
        <v>2216</v>
      </c>
      <c r="J3378">
        <v>68382</v>
      </c>
      <c r="K3378" t="s">
        <v>38</v>
      </c>
      <c r="L3378">
        <v>70598</v>
      </c>
      <c r="M3378" t="s">
        <v>38</v>
      </c>
      <c r="N3378">
        <v>29135</v>
      </c>
      <c r="O3378" t="s">
        <v>38</v>
      </c>
      <c r="P3378">
        <v>1536</v>
      </c>
      <c r="Q3378" t="s">
        <v>38</v>
      </c>
      <c r="R3378">
        <v>30671</v>
      </c>
      <c r="S3378" t="s">
        <v>38</v>
      </c>
      <c r="T3378">
        <v>669021</v>
      </c>
      <c r="V3378">
        <v>1490800</v>
      </c>
      <c r="X3378">
        <v>1348101</v>
      </c>
      <c r="Z3378">
        <v>142699</v>
      </c>
    </row>
    <row r="3379" spans="2:26" hidden="1" x14ac:dyDescent="0.35">
      <c r="B3379" t="s">
        <v>101</v>
      </c>
      <c r="C3379" t="s">
        <v>102</v>
      </c>
      <c r="D3379" s="1">
        <v>44256</v>
      </c>
      <c r="E3379" t="s">
        <v>34</v>
      </c>
      <c r="F3379" t="s">
        <v>33</v>
      </c>
      <c r="G3379" t="s">
        <v>34</v>
      </c>
      <c r="H3379">
        <v>3406</v>
      </c>
      <c r="J3379">
        <v>68382</v>
      </c>
      <c r="K3379" t="s">
        <v>38</v>
      </c>
      <c r="L3379">
        <v>71788</v>
      </c>
      <c r="M3379" t="s">
        <v>38</v>
      </c>
      <c r="N3379">
        <v>29135</v>
      </c>
      <c r="O3379" t="s">
        <v>38</v>
      </c>
      <c r="P3379">
        <v>1536</v>
      </c>
      <c r="Q3379" t="s">
        <v>38</v>
      </c>
      <c r="R3379">
        <v>30671</v>
      </c>
      <c r="S3379" t="s">
        <v>38</v>
      </c>
      <c r="T3379">
        <v>671035</v>
      </c>
      <c r="V3379">
        <v>1495285</v>
      </c>
      <c r="X3379">
        <v>1352569</v>
      </c>
      <c r="Z3379">
        <v>142716</v>
      </c>
    </row>
    <row r="3380" spans="2:26" hidden="1" x14ac:dyDescent="0.35">
      <c r="B3380" t="s">
        <v>101</v>
      </c>
      <c r="C3380" t="s">
        <v>102</v>
      </c>
      <c r="D3380" s="1">
        <v>44287</v>
      </c>
      <c r="E3380" t="s">
        <v>34</v>
      </c>
      <c r="F3380" t="s">
        <v>35</v>
      </c>
      <c r="G3380" t="s">
        <v>32</v>
      </c>
      <c r="H3380">
        <v>3620</v>
      </c>
      <c r="J3380">
        <v>79941</v>
      </c>
      <c r="K3380" t="s">
        <v>38</v>
      </c>
      <c r="L3380">
        <v>83561</v>
      </c>
      <c r="M3380" t="s">
        <v>38</v>
      </c>
      <c r="N3380">
        <v>34512</v>
      </c>
      <c r="O3380" t="s">
        <v>38</v>
      </c>
      <c r="P3380">
        <v>2410</v>
      </c>
      <c r="Q3380" t="s">
        <v>38</v>
      </c>
      <c r="R3380">
        <v>36922</v>
      </c>
      <c r="S3380" t="s">
        <v>38</v>
      </c>
      <c r="T3380">
        <v>671853</v>
      </c>
      <c r="V3380">
        <v>1501484</v>
      </c>
      <c r="X3380">
        <v>1358618</v>
      </c>
      <c r="Z3380">
        <v>142866</v>
      </c>
    </row>
    <row r="3381" spans="2:26" hidden="1" x14ac:dyDescent="0.35">
      <c r="B3381" t="s">
        <v>101</v>
      </c>
      <c r="C3381" t="s">
        <v>102</v>
      </c>
      <c r="D3381" s="1">
        <v>44287</v>
      </c>
      <c r="E3381" t="s">
        <v>34</v>
      </c>
      <c r="F3381" t="s">
        <v>33</v>
      </c>
      <c r="G3381" t="s">
        <v>34</v>
      </c>
      <c r="H3381">
        <v>2696</v>
      </c>
      <c r="J3381">
        <v>79941</v>
      </c>
      <c r="K3381" t="s">
        <v>38</v>
      </c>
      <c r="L3381">
        <v>82637</v>
      </c>
      <c r="M3381" t="s">
        <v>38</v>
      </c>
      <c r="N3381">
        <v>34512</v>
      </c>
      <c r="O3381" t="s">
        <v>38</v>
      </c>
      <c r="P3381">
        <v>2410</v>
      </c>
      <c r="Q3381" t="s">
        <v>38</v>
      </c>
      <c r="R3381">
        <v>36922</v>
      </c>
      <c r="S3381" t="s">
        <v>38</v>
      </c>
      <c r="T3381">
        <v>673642</v>
      </c>
      <c r="V3381">
        <v>1505113</v>
      </c>
      <c r="X3381">
        <v>1362006</v>
      </c>
      <c r="Z3381">
        <v>143107</v>
      </c>
    </row>
    <row r="3382" spans="2:26" hidden="1" x14ac:dyDescent="0.35">
      <c r="B3382" t="s">
        <v>101</v>
      </c>
      <c r="C3382" t="s">
        <v>102</v>
      </c>
      <c r="D3382" s="1">
        <v>44317</v>
      </c>
      <c r="E3382" t="s">
        <v>34</v>
      </c>
      <c r="F3382" t="s">
        <v>33</v>
      </c>
      <c r="G3382" t="s">
        <v>34</v>
      </c>
      <c r="H3382">
        <v>2651</v>
      </c>
      <c r="J3382">
        <v>70262</v>
      </c>
      <c r="K3382" t="s">
        <v>38</v>
      </c>
      <c r="L3382">
        <v>72913</v>
      </c>
      <c r="M3382" t="s">
        <v>38</v>
      </c>
      <c r="N3382">
        <v>31565</v>
      </c>
      <c r="O3382" t="s">
        <v>38</v>
      </c>
      <c r="P3382">
        <v>3398</v>
      </c>
      <c r="Q3382" t="s">
        <v>38</v>
      </c>
      <c r="R3382">
        <v>34963</v>
      </c>
      <c r="S3382" t="s">
        <v>38</v>
      </c>
      <c r="T3382">
        <v>676048</v>
      </c>
      <c r="V3382">
        <v>1514069</v>
      </c>
      <c r="X3382">
        <v>1369435</v>
      </c>
      <c r="Z3382">
        <v>144634</v>
      </c>
    </row>
    <row r="3383" spans="2:26" hidden="1" x14ac:dyDescent="0.35">
      <c r="B3383" t="s">
        <v>101</v>
      </c>
      <c r="C3383" t="s">
        <v>102</v>
      </c>
      <c r="D3383" s="1">
        <v>44317</v>
      </c>
      <c r="E3383" t="s">
        <v>34</v>
      </c>
      <c r="F3383" t="s">
        <v>35</v>
      </c>
      <c r="G3383" t="s">
        <v>32</v>
      </c>
      <c r="H3383">
        <v>3561</v>
      </c>
      <c r="J3383">
        <v>70262</v>
      </c>
      <c r="K3383" t="s">
        <v>38</v>
      </c>
      <c r="L3383">
        <v>73823</v>
      </c>
      <c r="M3383" t="s">
        <v>38</v>
      </c>
      <c r="N3383">
        <v>31565</v>
      </c>
      <c r="O3383" t="s">
        <v>38</v>
      </c>
      <c r="P3383">
        <v>3398</v>
      </c>
      <c r="Q3383" t="s">
        <v>38</v>
      </c>
      <c r="R3383">
        <v>34963</v>
      </c>
      <c r="S3383" t="s">
        <v>38</v>
      </c>
      <c r="T3383">
        <v>674178</v>
      </c>
      <c r="V3383">
        <v>1510290</v>
      </c>
      <c r="X3383">
        <v>1365929</v>
      </c>
      <c r="Z3383">
        <v>144361</v>
      </c>
    </row>
    <row r="3384" spans="2:26" hidden="1" x14ac:dyDescent="0.35">
      <c r="B3384" t="s">
        <v>101</v>
      </c>
      <c r="C3384" t="s">
        <v>102</v>
      </c>
      <c r="D3384" s="1">
        <v>44348</v>
      </c>
      <c r="E3384" t="s">
        <v>34</v>
      </c>
      <c r="F3384" t="s">
        <v>35</v>
      </c>
      <c r="G3384" t="s">
        <v>32</v>
      </c>
      <c r="H3384">
        <v>4068</v>
      </c>
      <c r="J3384">
        <v>71984</v>
      </c>
      <c r="K3384" t="s">
        <v>38</v>
      </c>
      <c r="L3384">
        <v>76052</v>
      </c>
      <c r="M3384" t="s">
        <v>38</v>
      </c>
      <c r="N3384">
        <v>38208</v>
      </c>
      <c r="O3384" t="s">
        <v>38</v>
      </c>
      <c r="P3384">
        <v>3127</v>
      </c>
      <c r="Q3384" t="s">
        <v>38</v>
      </c>
      <c r="R3384">
        <v>41335</v>
      </c>
      <c r="S3384" t="s">
        <v>38</v>
      </c>
      <c r="T3384">
        <v>677220</v>
      </c>
      <c r="V3384">
        <v>1520004</v>
      </c>
      <c r="X3384">
        <v>1373981</v>
      </c>
      <c r="Z3384">
        <v>146023</v>
      </c>
    </row>
    <row r="3385" spans="2:26" hidden="1" x14ac:dyDescent="0.35">
      <c r="B3385" t="s">
        <v>101</v>
      </c>
      <c r="C3385" t="s">
        <v>102</v>
      </c>
      <c r="D3385" s="1">
        <v>44348</v>
      </c>
      <c r="E3385" t="s">
        <v>34</v>
      </c>
      <c r="F3385" t="s">
        <v>33</v>
      </c>
      <c r="G3385" t="s">
        <v>34</v>
      </c>
      <c r="H3385">
        <v>3010</v>
      </c>
      <c r="J3385">
        <v>71984</v>
      </c>
      <c r="K3385" t="s">
        <v>38</v>
      </c>
      <c r="L3385">
        <v>74994</v>
      </c>
      <c r="M3385" t="s">
        <v>38</v>
      </c>
      <c r="N3385">
        <v>38208</v>
      </c>
      <c r="O3385" t="s">
        <v>38</v>
      </c>
      <c r="P3385">
        <v>3127</v>
      </c>
      <c r="Q3385" t="s">
        <v>38</v>
      </c>
      <c r="R3385">
        <v>41335</v>
      </c>
      <c r="S3385" t="s">
        <v>38</v>
      </c>
      <c r="T3385">
        <v>678961</v>
      </c>
      <c r="V3385">
        <v>1523891</v>
      </c>
      <c r="X3385">
        <v>1377552</v>
      </c>
      <c r="Z3385">
        <v>146339</v>
      </c>
    </row>
    <row r="3386" spans="2:26" hidden="1" x14ac:dyDescent="0.35">
      <c r="B3386" t="s">
        <v>101</v>
      </c>
      <c r="C3386" t="s">
        <v>102</v>
      </c>
      <c r="D3386" s="1">
        <v>44378</v>
      </c>
      <c r="E3386" t="s">
        <v>34</v>
      </c>
      <c r="F3386" t="s">
        <v>35</v>
      </c>
      <c r="G3386" t="s">
        <v>32</v>
      </c>
      <c r="H3386">
        <v>3951</v>
      </c>
      <c r="J3386">
        <v>70147</v>
      </c>
      <c r="K3386" t="s">
        <v>38</v>
      </c>
      <c r="L3386">
        <v>74098</v>
      </c>
      <c r="M3386" t="s">
        <v>38</v>
      </c>
      <c r="N3386">
        <v>34449</v>
      </c>
      <c r="O3386" t="s">
        <v>38</v>
      </c>
      <c r="P3386">
        <v>2744</v>
      </c>
      <c r="Q3386" t="s">
        <v>38</v>
      </c>
      <c r="R3386">
        <v>37193</v>
      </c>
      <c r="S3386" t="s">
        <v>38</v>
      </c>
      <c r="T3386">
        <v>680322</v>
      </c>
      <c r="V3386">
        <v>1530305</v>
      </c>
      <c r="X3386">
        <v>1382558</v>
      </c>
      <c r="Z3386">
        <v>147747</v>
      </c>
    </row>
    <row r="3387" spans="2:26" hidden="1" x14ac:dyDescent="0.35">
      <c r="B3387" t="s">
        <v>101</v>
      </c>
      <c r="C3387" t="s">
        <v>102</v>
      </c>
      <c r="D3387" s="1">
        <v>44378</v>
      </c>
      <c r="E3387" t="s">
        <v>34</v>
      </c>
      <c r="F3387" t="s">
        <v>33</v>
      </c>
      <c r="G3387" t="s">
        <v>34</v>
      </c>
      <c r="H3387">
        <v>2946</v>
      </c>
      <c r="J3387">
        <v>70147</v>
      </c>
      <c r="K3387" t="s">
        <v>38</v>
      </c>
      <c r="L3387">
        <v>73093</v>
      </c>
      <c r="M3387" t="s">
        <v>38</v>
      </c>
      <c r="N3387">
        <v>34449</v>
      </c>
      <c r="O3387" t="s">
        <v>38</v>
      </c>
      <c r="P3387">
        <v>2744</v>
      </c>
      <c r="Q3387" t="s">
        <v>38</v>
      </c>
      <c r="R3387">
        <v>37193</v>
      </c>
      <c r="S3387" t="s">
        <v>38</v>
      </c>
      <c r="T3387">
        <v>682162</v>
      </c>
      <c r="V3387">
        <v>1534076</v>
      </c>
      <c r="X3387">
        <v>1385978</v>
      </c>
      <c r="Z3387">
        <v>148098</v>
      </c>
    </row>
    <row r="3388" spans="2:26" hidden="1" x14ac:dyDescent="0.35">
      <c r="B3388" t="s">
        <v>101</v>
      </c>
      <c r="C3388" t="s">
        <v>102</v>
      </c>
      <c r="D3388" s="1">
        <v>44409</v>
      </c>
      <c r="E3388" t="s">
        <v>34</v>
      </c>
      <c r="F3388" t="s">
        <v>35</v>
      </c>
      <c r="G3388" t="s">
        <v>32</v>
      </c>
      <c r="H3388">
        <v>4281</v>
      </c>
      <c r="J3388">
        <v>75685</v>
      </c>
      <c r="K3388" t="s">
        <v>38</v>
      </c>
      <c r="L3388">
        <v>79966</v>
      </c>
      <c r="M3388" t="s">
        <v>38</v>
      </c>
      <c r="N3388">
        <v>41458</v>
      </c>
      <c r="O3388" t="s">
        <v>38</v>
      </c>
      <c r="P3388">
        <v>3575</v>
      </c>
      <c r="Q3388" t="s">
        <v>38</v>
      </c>
      <c r="R3388">
        <v>45033</v>
      </c>
      <c r="S3388" t="s">
        <v>38</v>
      </c>
      <c r="T3388">
        <v>683618</v>
      </c>
      <c r="V3388">
        <v>1541025</v>
      </c>
      <c r="X3388">
        <v>1391372</v>
      </c>
      <c r="Z3388">
        <v>149653</v>
      </c>
    </row>
    <row r="3389" spans="2:26" hidden="1" x14ac:dyDescent="0.35">
      <c r="B3389" t="s">
        <v>101</v>
      </c>
      <c r="C3389" t="s">
        <v>102</v>
      </c>
      <c r="D3389" s="1">
        <v>44409</v>
      </c>
      <c r="E3389" t="s">
        <v>34</v>
      </c>
      <c r="F3389" t="s">
        <v>33</v>
      </c>
      <c r="G3389" t="s">
        <v>34</v>
      </c>
      <c r="H3389">
        <v>2391</v>
      </c>
      <c r="J3389">
        <v>75685</v>
      </c>
      <c r="K3389" t="s">
        <v>38</v>
      </c>
      <c r="L3389">
        <v>78076</v>
      </c>
      <c r="M3389" t="s">
        <v>38</v>
      </c>
      <c r="N3389">
        <v>41458</v>
      </c>
      <c r="O3389" t="s">
        <v>38</v>
      </c>
      <c r="P3389">
        <v>3575</v>
      </c>
      <c r="Q3389" t="s">
        <v>38</v>
      </c>
      <c r="R3389">
        <v>45033</v>
      </c>
      <c r="S3389" t="s">
        <v>38</v>
      </c>
      <c r="T3389">
        <v>685906</v>
      </c>
      <c r="V3389">
        <v>1545932</v>
      </c>
      <c r="X3389">
        <v>1395826</v>
      </c>
      <c r="Z3389">
        <v>150106</v>
      </c>
    </row>
    <row r="3390" spans="2:26" hidden="1" x14ac:dyDescent="0.35">
      <c r="B3390" t="s">
        <v>101</v>
      </c>
      <c r="C3390" t="s">
        <v>102</v>
      </c>
      <c r="D3390" s="1">
        <v>44440</v>
      </c>
      <c r="E3390" t="s">
        <v>34</v>
      </c>
      <c r="F3390" t="s">
        <v>35</v>
      </c>
      <c r="G3390" t="s">
        <v>32</v>
      </c>
      <c r="H3390">
        <v>3870</v>
      </c>
      <c r="J3390">
        <v>74820</v>
      </c>
      <c r="K3390" t="s">
        <v>38</v>
      </c>
      <c r="L3390">
        <v>78690</v>
      </c>
      <c r="M3390" t="s">
        <v>38</v>
      </c>
      <c r="N3390">
        <v>40218</v>
      </c>
      <c r="O3390" t="s">
        <v>38</v>
      </c>
      <c r="P3390">
        <v>3233</v>
      </c>
      <c r="Q3390" t="s">
        <v>38</v>
      </c>
      <c r="R3390">
        <v>43451</v>
      </c>
      <c r="S3390" t="s">
        <v>38</v>
      </c>
      <c r="T3390">
        <v>687208</v>
      </c>
      <c r="V3390">
        <v>1551687</v>
      </c>
      <c r="X3390">
        <v>1400120</v>
      </c>
      <c r="Z3390">
        <v>151567</v>
      </c>
    </row>
    <row r="3391" spans="2:26" hidden="1" x14ac:dyDescent="0.35">
      <c r="B3391" t="s">
        <v>101</v>
      </c>
      <c r="C3391" t="s">
        <v>102</v>
      </c>
      <c r="D3391" s="1">
        <v>44440</v>
      </c>
      <c r="E3391" t="s">
        <v>34</v>
      </c>
      <c r="F3391" t="s">
        <v>33</v>
      </c>
      <c r="G3391" t="s">
        <v>34</v>
      </c>
      <c r="H3391">
        <v>1925</v>
      </c>
      <c r="J3391">
        <v>74820</v>
      </c>
      <c r="K3391" t="s">
        <v>38</v>
      </c>
      <c r="L3391">
        <v>76745</v>
      </c>
      <c r="M3391" t="s">
        <v>38</v>
      </c>
      <c r="N3391">
        <v>40218</v>
      </c>
      <c r="O3391" t="s">
        <v>38</v>
      </c>
      <c r="P3391">
        <v>3233</v>
      </c>
      <c r="Q3391" t="s">
        <v>38</v>
      </c>
      <c r="R3391">
        <v>43451</v>
      </c>
      <c r="S3391" t="s">
        <v>38</v>
      </c>
      <c r="T3391">
        <v>688959</v>
      </c>
      <c r="V3391">
        <v>1554542</v>
      </c>
      <c r="X3391">
        <v>1402648</v>
      </c>
      <c r="Z3391">
        <v>151894</v>
      </c>
    </row>
    <row r="3392" spans="2:26" hidden="1" x14ac:dyDescent="0.35">
      <c r="B3392" t="s">
        <v>101</v>
      </c>
      <c r="C3392" t="s">
        <v>102</v>
      </c>
      <c r="D3392" s="1">
        <v>44470</v>
      </c>
      <c r="E3392" t="s">
        <v>34</v>
      </c>
      <c r="F3392" t="s">
        <v>35</v>
      </c>
      <c r="G3392" t="s">
        <v>32</v>
      </c>
      <c r="H3392">
        <v>4249</v>
      </c>
      <c r="J3392">
        <v>80257</v>
      </c>
      <c r="K3392" t="s">
        <v>38</v>
      </c>
      <c r="L3392">
        <v>84506</v>
      </c>
      <c r="M3392" t="s">
        <v>38</v>
      </c>
      <c r="N3392">
        <v>43566</v>
      </c>
      <c r="O3392" t="s">
        <v>38</v>
      </c>
      <c r="P3392">
        <v>4023</v>
      </c>
      <c r="Q3392" t="s">
        <v>38</v>
      </c>
      <c r="R3392">
        <v>47589</v>
      </c>
      <c r="S3392" t="s">
        <v>38</v>
      </c>
      <c r="T3392">
        <v>690187</v>
      </c>
      <c r="V3392">
        <v>1560746</v>
      </c>
      <c r="X3392">
        <v>1407444</v>
      </c>
      <c r="Z3392">
        <v>153302</v>
      </c>
    </row>
    <row r="3393" spans="2:26" hidden="1" x14ac:dyDescent="0.35">
      <c r="B3393" t="s">
        <v>101</v>
      </c>
      <c r="C3393" t="s">
        <v>102</v>
      </c>
      <c r="D3393" s="1">
        <v>44470</v>
      </c>
      <c r="E3393" t="s">
        <v>34</v>
      </c>
      <c r="F3393" t="s">
        <v>33</v>
      </c>
      <c r="G3393" t="s">
        <v>34</v>
      </c>
      <c r="H3393">
        <v>1194</v>
      </c>
      <c r="J3393">
        <v>80257</v>
      </c>
      <c r="K3393" t="s">
        <v>38</v>
      </c>
      <c r="L3393">
        <v>81451</v>
      </c>
      <c r="M3393" t="s">
        <v>38</v>
      </c>
      <c r="N3393">
        <v>43566</v>
      </c>
      <c r="O3393" t="s">
        <v>38</v>
      </c>
      <c r="P3393">
        <v>4023</v>
      </c>
      <c r="Q3393" t="s">
        <v>38</v>
      </c>
      <c r="R3393">
        <v>47589</v>
      </c>
      <c r="S3393" t="s">
        <v>38</v>
      </c>
      <c r="T3393">
        <v>691823</v>
      </c>
      <c r="V3393">
        <v>1563867</v>
      </c>
      <c r="X3393">
        <v>1410271</v>
      </c>
      <c r="Z3393">
        <v>153596</v>
      </c>
    </row>
    <row r="3394" spans="2:26" hidden="1" x14ac:dyDescent="0.35">
      <c r="B3394" t="s">
        <v>101</v>
      </c>
      <c r="C3394" t="s">
        <v>102</v>
      </c>
      <c r="D3394" s="1">
        <v>44501</v>
      </c>
      <c r="E3394" t="s">
        <v>34</v>
      </c>
      <c r="F3394" t="s">
        <v>35</v>
      </c>
      <c r="G3394" t="s">
        <v>32</v>
      </c>
      <c r="H3394">
        <v>4658</v>
      </c>
      <c r="J3394">
        <v>89555</v>
      </c>
      <c r="K3394" t="s">
        <v>38</v>
      </c>
      <c r="L3394">
        <v>94213</v>
      </c>
      <c r="M3394" t="s">
        <v>38</v>
      </c>
      <c r="N3394">
        <v>39550</v>
      </c>
      <c r="O3394" t="s">
        <v>38</v>
      </c>
      <c r="P3394">
        <v>3060</v>
      </c>
      <c r="Q3394" t="s">
        <v>38</v>
      </c>
      <c r="R3394">
        <v>42610</v>
      </c>
      <c r="S3394" t="s">
        <v>38</v>
      </c>
      <c r="T3394">
        <v>692701</v>
      </c>
      <c r="V3394">
        <v>1568931</v>
      </c>
      <c r="X3394">
        <v>1413867</v>
      </c>
      <c r="Z3394">
        <v>155064</v>
      </c>
    </row>
    <row r="3395" spans="2:26" hidden="1" x14ac:dyDescent="0.35">
      <c r="B3395" t="s">
        <v>101</v>
      </c>
      <c r="C3395" t="s">
        <v>102</v>
      </c>
      <c r="D3395" s="1">
        <v>44501</v>
      </c>
      <c r="E3395" t="s">
        <v>34</v>
      </c>
      <c r="F3395" t="s">
        <v>33</v>
      </c>
      <c r="G3395" t="s">
        <v>34</v>
      </c>
      <c r="H3395">
        <v>4723</v>
      </c>
      <c r="J3395">
        <v>89555</v>
      </c>
      <c r="K3395" t="s">
        <v>38</v>
      </c>
      <c r="L3395">
        <v>94278</v>
      </c>
      <c r="M3395" t="s">
        <v>38</v>
      </c>
      <c r="N3395">
        <v>39550</v>
      </c>
      <c r="O3395" t="s">
        <v>38</v>
      </c>
      <c r="P3395">
        <v>3060</v>
      </c>
      <c r="Q3395" t="s">
        <v>38</v>
      </c>
      <c r="R3395">
        <v>42610</v>
      </c>
      <c r="S3395" t="s">
        <v>38</v>
      </c>
      <c r="T3395">
        <v>694169</v>
      </c>
      <c r="V3395">
        <v>1572390</v>
      </c>
      <c r="X3395">
        <v>1417022</v>
      </c>
      <c r="Z3395">
        <v>155368</v>
      </c>
    </row>
    <row r="3396" spans="2:26" hidden="1" x14ac:dyDescent="0.35">
      <c r="B3396" t="s">
        <v>101</v>
      </c>
      <c r="C3396" t="s">
        <v>102</v>
      </c>
      <c r="D3396" s="1">
        <v>44531</v>
      </c>
      <c r="E3396" t="s">
        <v>34</v>
      </c>
      <c r="F3396" t="s">
        <v>35</v>
      </c>
      <c r="G3396" t="s">
        <v>32</v>
      </c>
      <c r="H3396">
        <v>3748</v>
      </c>
      <c r="J3396">
        <v>85046</v>
      </c>
      <c r="K3396" t="s">
        <v>38</v>
      </c>
      <c r="L3396">
        <v>88794</v>
      </c>
      <c r="M3396" t="s">
        <v>38</v>
      </c>
      <c r="N3396">
        <v>37736</v>
      </c>
      <c r="O3396" t="s">
        <v>38</v>
      </c>
      <c r="P3396">
        <v>4375</v>
      </c>
      <c r="Q3396" t="s">
        <v>38</v>
      </c>
      <c r="R3396">
        <v>42111</v>
      </c>
      <c r="S3396" t="s">
        <v>38</v>
      </c>
      <c r="T3396">
        <v>694789</v>
      </c>
      <c r="V3396">
        <v>1578695</v>
      </c>
      <c r="X3396">
        <v>1421692</v>
      </c>
      <c r="Z3396">
        <v>157003</v>
      </c>
    </row>
    <row r="3397" spans="2:26" hidden="1" x14ac:dyDescent="0.35">
      <c r="B3397" t="s">
        <v>101</v>
      </c>
      <c r="C3397" t="s">
        <v>102</v>
      </c>
      <c r="D3397" s="1">
        <v>44531</v>
      </c>
      <c r="E3397" t="s">
        <v>34</v>
      </c>
      <c r="F3397" t="s">
        <v>33</v>
      </c>
      <c r="G3397" t="s">
        <v>34</v>
      </c>
      <c r="H3397">
        <v>4146</v>
      </c>
      <c r="J3397">
        <v>85046</v>
      </c>
      <c r="K3397" t="s">
        <v>38</v>
      </c>
      <c r="L3397">
        <v>89192</v>
      </c>
      <c r="M3397" t="s">
        <v>38</v>
      </c>
      <c r="N3397">
        <v>37736</v>
      </c>
      <c r="O3397" t="s">
        <v>38</v>
      </c>
      <c r="P3397">
        <v>4375</v>
      </c>
      <c r="Q3397" t="s">
        <v>38</v>
      </c>
      <c r="R3397">
        <v>42111</v>
      </c>
      <c r="S3397" t="s">
        <v>38</v>
      </c>
      <c r="T3397">
        <v>696786</v>
      </c>
      <c r="V3397">
        <v>1582312</v>
      </c>
      <c r="X3397">
        <v>1424999</v>
      </c>
      <c r="Z3397">
        <v>157313</v>
      </c>
    </row>
    <row r="3398" spans="2:26" hidden="1" x14ac:dyDescent="0.35">
      <c r="B3398" t="s">
        <v>101</v>
      </c>
      <c r="C3398" t="s">
        <v>102</v>
      </c>
      <c r="D3398" s="1">
        <v>44562</v>
      </c>
      <c r="E3398" t="s">
        <v>34</v>
      </c>
      <c r="F3398" t="s">
        <v>35</v>
      </c>
      <c r="G3398" t="s">
        <v>32</v>
      </c>
      <c r="H3398">
        <v>4258</v>
      </c>
      <c r="J3398">
        <v>79118</v>
      </c>
      <c r="K3398" t="s">
        <v>38</v>
      </c>
      <c r="L3398">
        <v>83376</v>
      </c>
      <c r="M3398" t="s">
        <v>38</v>
      </c>
      <c r="N3398">
        <v>37425</v>
      </c>
      <c r="O3398" t="s">
        <v>38</v>
      </c>
      <c r="P3398">
        <v>4242</v>
      </c>
      <c r="Q3398" t="s">
        <v>38</v>
      </c>
      <c r="R3398">
        <v>41667</v>
      </c>
      <c r="S3398" t="s">
        <v>38</v>
      </c>
      <c r="T3398">
        <v>697763</v>
      </c>
      <c r="V3398">
        <v>1591348</v>
      </c>
      <c r="X3398">
        <v>1433004</v>
      </c>
      <c r="Z3398">
        <v>158344</v>
      </c>
    </row>
    <row r="3399" spans="2:26" hidden="1" x14ac:dyDescent="0.35">
      <c r="B3399" t="s">
        <v>101</v>
      </c>
      <c r="C3399" t="s">
        <v>102</v>
      </c>
      <c r="D3399" s="1">
        <v>44562</v>
      </c>
      <c r="E3399" t="s">
        <v>34</v>
      </c>
      <c r="F3399" t="s">
        <v>33</v>
      </c>
      <c r="G3399" t="s">
        <v>34</v>
      </c>
      <c r="H3399">
        <v>4323</v>
      </c>
      <c r="J3399">
        <v>86135</v>
      </c>
      <c r="K3399" t="s">
        <v>38</v>
      </c>
      <c r="L3399">
        <v>90458</v>
      </c>
      <c r="M3399" t="s">
        <v>38</v>
      </c>
      <c r="N3399">
        <v>37425</v>
      </c>
      <c r="O3399" t="s">
        <v>38</v>
      </c>
      <c r="P3399">
        <v>4242</v>
      </c>
      <c r="Q3399" t="s">
        <v>38</v>
      </c>
      <c r="R3399">
        <v>41667</v>
      </c>
      <c r="S3399" t="s">
        <v>38</v>
      </c>
      <c r="T3399">
        <v>700039</v>
      </c>
      <c r="V3399">
        <v>1596257</v>
      </c>
      <c r="X3399">
        <v>1437329</v>
      </c>
      <c r="Z3399">
        <v>158928</v>
      </c>
    </row>
    <row r="3400" spans="2:26" hidden="1" x14ac:dyDescent="0.35">
      <c r="B3400" t="s">
        <v>101</v>
      </c>
      <c r="C3400" t="s">
        <v>102</v>
      </c>
      <c r="D3400" s="1">
        <v>44593</v>
      </c>
      <c r="E3400" t="s">
        <v>34</v>
      </c>
      <c r="F3400" t="s">
        <v>35</v>
      </c>
      <c r="G3400" t="s">
        <v>32</v>
      </c>
      <c r="H3400">
        <v>3647</v>
      </c>
      <c r="J3400">
        <v>64579</v>
      </c>
      <c r="K3400" t="s">
        <v>38</v>
      </c>
      <c r="L3400">
        <v>68226</v>
      </c>
      <c r="M3400" t="s">
        <v>38</v>
      </c>
      <c r="N3400">
        <v>35088</v>
      </c>
      <c r="O3400" t="s">
        <v>38</v>
      </c>
      <c r="P3400">
        <v>3987</v>
      </c>
      <c r="Q3400" t="s">
        <v>38</v>
      </c>
      <c r="R3400">
        <v>39075</v>
      </c>
      <c r="S3400" t="s">
        <v>38</v>
      </c>
      <c r="T3400">
        <v>700516</v>
      </c>
      <c r="V3400">
        <v>1600318</v>
      </c>
      <c r="X3400">
        <v>1440645</v>
      </c>
      <c r="Z3400">
        <v>159673</v>
      </c>
    </row>
    <row r="3401" spans="2:26" hidden="1" x14ac:dyDescent="0.35">
      <c r="B3401" t="s">
        <v>101</v>
      </c>
      <c r="C3401" t="s">
        <v>102</v>
      </c>
      <c r="D3401" s="1">
        <v>44593</v>
      </c>
      <c r="E3401" t="s">
        <v>34</v>
      </c>
      <c r="F3401" t="s">
        <v>33</v>
      </c>
      <c r="G3401" t="s">
        <v>34</v>
      </c>
      <c r="H3401">
        <v>3421</v>
      </c>
      <c r="J3401">
        <v>64579</v>
      </c>
      <c r="K3401" t="s">
        <v>38</v>
      </c>
      <c r="L3401">
        <v>68000</v>
      </c>
      <c r="M3401" t="s">
        <v>38</v>
      </c>
      <c r="N3401">
        <v>35088</v>
      </c>
      <c r="O3401" t="s">
        <v>38</v>
      </c>
      <c r="P3401">
        <v>3987</v>
      </c>
      <c r="Q3401" t="s">
        <v>38</v>
      </c>
      <c r="R3401">
        <v>39075</v>
      </c>
      <c r="S3401" t="s">
        <v>38</v>
      </c>
      <c r="T3401">
        <v>703178</v>
      </c>
      <c r="V3401">
        <v>1605744</v>
      </c>
      <c r="X3401">
        <v>1445504</v>
      </c>
      <c r="Z3401">
        <v>160240</v>
      </c>
    </row>
    <row r="3402" spans="2:26" hidden="1" x14ac:dyDescent="0.35">
      <c r="B3402" t="s">
        <v>101</v>
      </c>
      <c r="C3402" t="s">
        <v>102</v>
      </c>
      <c r="D3402" s="1">
        <v>44621</v>
      </c>
      <c r="E3402" t="s">
        <v>34</v>
      </c>
      <c r="F3402" t="s">
        <v>35</v>
      </c>
      <c r="G3402" t="s">
        <v>32</v>
      </c>
      <c r="H3402">
        <v>5113</v>
      </c>
      <c r="J3402">
        <v>66391</v>
      </c>
      <c r="K3402" t="s">
        <v>38</v>
      </c>
      <c r="L3402">
        <v>71504</v>
      </c>
      <c r="M3402" t="s">
        <v>38</v>
      </c>
      <c r="N3402">
        <v>36543</v>
      </c>
      <c r="O3402" t="s">
        <v>38</v>
      </c>
      <c r="P3402">
        <v>3812</v>
      </c>
      <c r="Q3402" t="s">
        <v>38</v>
      </c>
      <c r="R3402">
        <v>40355</v>
      </c>
      <c r="S3402" t="s">
        <v>38</v>
      </c>
      <c r="T3402">
        <v>704340</v>
      </c>
      <c r="V3402">
        <v>1611601</v>
      </c>
      <c r="X3402">
        <v>1451209</v>
      </c>
      <c r="Z3402">
        <v>160392</v>
      </c>
    </row>
    <row r="3403" spans="2:26" hidden="1" x14ac:dyDescent="0.35">
      <c r="B3403" t="s">
        <v>101</v>
      </c>
      <c r="C3403" t="s">
        <v>102</v>
      </c>
      <c r="D3403" s="1">
        <v>44621</v>
      </c>
      <c r="E3403" t="s">
        <v>34</v>
      </c>
      <c r="F3403" t="s">
        <v>33</v>
      </c>
      <c r="G3403" t="s">
        <v>34</v>
      </c>
      <c r="H3403">
        <v>4836</v>
      </c>
      <c r="J3403">
        <v>66391</v>
      </c>
      <c r="K3403" t="s">
        <v>38</v>
      </c>
      <c r="L3403">
        <v>71227</v>
      </c>
      <c r="M3403" t="s">
        <v>38</v>
      </c>
      <c r="N3403">
        <v>36543</v>
      </c>
      <c r="O3403" t="s">
        <v>38</v>
      </c>
      <c r="P3403">
        <v>3812</v>
      </c>
      <c r="Q3403" t="s">
        <v>38</v>
      </c>
      <c r="R3403">
        <v>40355</v>
      </c>
      <c r="S3403" t="s">
        <v>38</v>
      </c>
      <c r="T3403">
        <v>706436</v>
      </c>
      <c r="V3403">
        <v>1615588</v>
      </c>
      <c r="X3403">
        <v>1454835</v>
      </c>
      <c r="Z3403">
        <v>160753</v>
      </c>
    </row>
    <row r="3404" spans="2:26" hidden="1" x14ac:dyDescent="0.35">
      <c r="B3404" t="s">
        <v>101</v>
      </c>
      <c r="C3404" t="s">
        <v>102</v>
      </c>
      <c r="D3404" s="1">
        <v>44652</v>
      </c>
      <c r="E3404" t="s">
        <v>34</v>
      </c>
      <c r="F3404" t="s">
        <v>35</v>
      </c>
      <c r="G3404" t="s">
        <v>32</v>
      </c>
      <c r="H3404">
        <v>4615</v>
      </c>
      <c r="J3404">
        <v>59092</v>
      </c>
      <c r="K3404" t="s">
        <v>38</v>
      </c>
      <c r="L3404">
        <v>63707</v>
      </c>
      <c r="M3404" t="s">
        <v>38</v>
      </c>
      <c r="N3404">
        <v>36833</v>
      </c>
      <c r="O3404" t="s">
        <v>38</v>
      </c>
      <c r="P3404">
        <v>3590</v>
      </c>
      <c r="Q3404" t="s">
        <v>38</v>
      </c>
      <c r="R3404">
        <v>40423</v>
      </c>
      <c r="S3404" t="s">
        <v>38</v>
      </c>
      <c r="T3404">
        <v>706802</v>
      </c>
      <c r="V3404">
        <v>1619381</v>
      </c>
      <c r="X3404">
        <v>1458910</v>
      </c>
      <c r="Z3404">
        <v>160471</v>
      </c>
    </row>
    <row r="3405" spans="2:26" hidden="1" x14ac:dyDescent="0.35">
      <c r="B3405" t="s">
        <v>101</v>
      </c>
      <c r="C3405" t="s">
        <v>102</v>
      </c>
      <c r="D3405" s="1">
        <v>44652</v>
      </c>
      <c r="E3405" t="s">
        <v>34</v>
      </c>
      <c r="F3405" t="s">
        <v>33</v>
      </c>
      <c r="G3405" t="s">
        <v>34</v>
      </c>
      <c r="H3405">
        <v>4528</v>
      </c>
      <c r="J3405">
        <v>59092</v>
      </c>
      <c r="K3405" t="s">
        <v>38</v>
      </c>
      <c r="L3405">
        <v>63620</v>
      </c>
      <c r="M3405" t="s">
        <v>38</v>
      </c>
      <c r="N3405">
        <v>36833</v>
      </c>
      <c r="O3405" t="s">
        <v>38</v>
      </c>
      <c r="P3405">
        <v>3590</v>
      </c>
      <c r="Q3405" t="s">
        <v>38</v>
      </c>
      <c r="R3405">
        <v>40423</v>
      </c>
      <c r="S3405" t="s">
        <v>38</v>
      </c>
      <c r="T3405">
        <v>708713</v>
      </c>
      <c r="V3405">
        <v>1622660</v>
      </c>
      <c r="X3405">
        <v>1461888</v>
      </c>
      <c r="Z3405">
        <v>160772</v>
      </c>
    </row>
    <row r="3406" spans="2:26" hidden="1" x14ac:dyDescent="0.35">
      <c r="B3406" t="s">
        <v>101</v>
      </c>
      <c r="C3406" t="s">
        <v>102</v>
      </c>
      <c r="D3406" s="1">
        <v>44682</v>
      </c>
      <c r="E3406" t="s">
        <v>34</v>
      </c>
      <c r="F3406" t="s">
        <v>35</v>
      </c>
      <c r="G3406" t="s">
        <v>32</v>
      </c>
      <c r="H3406">
        <v>4801</v>
      </c>
      <c r="J3406">
        <v>61062</v>
      </c>
      <c r="K3406" t="s">
        <v>38</v>
      </c>
      <c r="L3406">
        <v>65863</v>
      </c>
      <c r="M3406" t="s">
        <v>38</v>
      </c>
      <c r="N3406">
        <v>32253</v>
      </c>
      <c r="O3406" t="s">
        <v>38</v>
      </c>
      <c r="P3406">
        <v>3038</v>
      </c>
      <c r="Q3406" t="s">
        <v>38</v>
      </c>
      <c r="R3406">
        <v>35291</v>
      </c>
      <c r="S3406" t="s">
        <v>38</v>
      </c>
      <c r="T3406">
        <v>708549</v>
      </c>
      <c r="V3406">
        <v>1625457</v>
      </c>
      <c r="X3406">
        <v>1464835</v>
      </c>
      <c r="Z3406">
        <v>160622</v>
      </c>
    </row>
    <row r="3407" spans="2:26" hidden="1" x14ac:dyDescent="0.35">
      <c r="B3407" t="s">
        <v>101</v>
      </c>
      <c r="C3407" t="s">
        <v>102</v>
      </c>
      <c r="D3407" s="1">
        <v>44682</v>
      </c>
      <c r="E3407" t="s">
        <v>34</v>
      </c>
      <c r="F3407" t="s">
        <v>33</v>
      </c>
      <c r="G3407" t="s">
        <v>34</v>
      </c>
      <c r="H3407">
        <v>4528</v>
      </c>
      <c r="J3407">
        <v>61062</v>
      </c>
      <c r="K3407" t="s">
        <v>38</v>
      </c>
      <c r="L3407">
        <v>65590</v>
      </c>
      <c r="M3407" t="s">
        <v>38</v>
      </c>
      <c r="N3407">
        <v>32253</v>
      </c>
      <c r="O3407" t="s">
        <v>38</v>
      </c>
      <c r="P3407">
        <v>3038</v>
      </c>
      <c r="Q3407" t="s">
        <v>38</v>
      </c>
      <c r="R3407">
        <v>35291</v>
      </c>
      <c r="S3407" t="s">
        <v>38</v>
      </c>
      <c r="T3407">
        <v>710285</v>
      </c>
      <c r="V3407">
        <v>1628180</v>
      </c>
      <c r="X3407">
        <v>1467362</v>
      </c>
      <c r="Z3407">
        <v>160818</v>
      </c>
    </row>
    <row r="3408" spans="2:26" hidden="1" x14ac:dyDescent="0.35">
      <c r="B3408" t="s">
        <v>101</v>
      </c>
      <c r="C3408" t="s">
        <v>102</v>
      </c>
      <c r="D3408" s="1">
        <v>44713</v>
      </c>
      <c r="E3408" t="s">
        <v>34</v>
      </c>
      <c r="F3408" t="s">
        <v>35</v>
      </c>
      <c r="G3408" t="s">
        <v>32</v>
      </c>
      <c r="H3408">
        <v>5375</v>
      </c>
      <c r="J3408">
        <v>68411</v>
      </c>
      <c r="K3408" t="s">
        <v>38</v>
      </c>
      <c r="L3408">
        <v>73786</v>
      </c>
      <c r="M3408" t="s">
        <v>38</v>
      </c>
      <c r="N3408">
        <v>31449</v>
      </c>
      <c r="O3408" t="s">
        <v>38</v>
      </c>
      <c r="P3408">
        <v>2674</v>
      </c>
      <c r="Q3408" t="s">
        <v>38</v>
      </c>
      <c r="R3408">
        <v>34123</v>
      </c>
      <c r="S3408" t="s">
        <v>38</v>
      </c>
      <c r="T3408">
        <v>710769</v>
      </c>
      <c r="V3408">
        <v>1632584</v>
      </c>
      <c r="X3408">
        <v>1471634</v>
      </c>
      <c r="Z3408">
        <v>160950</v>
      </c>
    </row>
    <row r="3409" spans="2:26" hidden="1" x14ac:dyDescent="0.35">
      <c r="B3409" t="s">
        <v>101</v>
      </c>
      <c r="C3409" t="s">
        <v>102</v>
      </c>
      <c r="D3409" s="1">
        <v>44713</v>
      </c>
      <c r="E3409" t="s">
        <v>34</v>
      </c>
      <c r="F3409" t="s">
        <v>33</v>
      </c>
      <c r="G3409" t="s">
        <v>34</v>
      </c>
      <c r="H3409">
        <v>5132</v>
      </c>
      <c r="J3409">
        <v>68411</v>
      </c>
      <c r="K3409" t="s">
        <v>38</v>
      </c>
      <c r="L3409">
        <v>73543</v>
      </c>
      <c r="M3409" t="s">
        <v>38</v>
      </c>
      <c r="N3409">
        <v>31449</v>
      </c>
      <c r="O3409" t="s">
        <v>38</v>
      </c>
      <c r="P3409">
        <v>2674</v>
      </c>
      <c r="Q3409" t="s">
        <v>38</v>
      </c>
      <c r="R3409">
        <v>34123</v>
      </c>
      <c r="S3409" t="s">
        <v>38</v>
      </c>
      <c r="T3409">
        <v>712883</v>
      </c>
      <c r="V3409">
        <v>1636369</v>
      </c>
      <c r="X3409">
        <v>1475099</v>
      </c>
      <c r="Z3409">
        <v>161270</v>
      </c>
    </row>
    <row r="3410" spans="2:26" hidden="1" x14ac:dyDescent="0.35">
      <c r="B3410" t="s">
        <v>101</v>
      </c>
      <c r="C3410" t="s">
        <v>102</v>
      </c>
      <c r="D3410" s="1">
        <v>44743</v>
      </c>
      <c r="E3410" t="s">
        <v>34</v>
      </c>
      <c r="F3410" t="s">
        <v>35</v>
      </c>
      <c r="G3410" t="s">
        <v>32</v>
      </c>
      <c r="H3410">
        <v>4373</v>
      </c>
      <c r="J3410">
        <v>65473</v>
      </c>
      <c r="K3410" t="s">
        <v>38</v>
      </c>
      <c r="L3410">
        <v>69846</v>
      </c>
      <c r="M3410" t="s">
        <v>38</v>
      </c>
      <c r="N3410">
        <v>36957</v>
      </c>
      <c r="O3410" t="s">
        <v>38</v>
      </c>
      <c r="P3410">
        <v>3334</v>
      </c>
      <c r="Q3410" t="s">
        <v>38</v>
      </c>
      <c r="R3410">
        <v>40291</v>
      </c>
      <c r="S3410" t="s">
        <v>38</v>
      </c>
      <c r="T3410">
        <v>713365</v>
      </c>
      <c r="V3410">
        <v>1640898</v>
      </c>
      <c r="X3410">
        <v>1479570</v>
      </c>
      <c r="Z3410">
        <v>161328</v>
      </c>
    </row>
    <row r="3411" spans="2:26" hidden="1" x14ac:dyDescent="0.35">
      <c r="B3411" t="s">
        <v>101</v>
      </c>
      <c r="C3411" t="s">
        <v>102</v>
      </c>
      <c r="D3411" s="1">
        <v>44743</v>
      </c>
      <c r="E3411" t="s">
        <v>34</v>
      </c>
      <c r="F3411" t="s">
        <v>33</v>
      </c>
      <c r="G3411" t="s">
        <v>34</v>
      </c>
      <c r="H3411">
        <v>4373</v>
      </c>
      <c r="J3411">
        <v>65473</v>
      </c>
      <c r="K3411" t="s">
        <v>38</v>
      </c>
      <c r="L3411">
        <v>69846</v>
      </c>
      <c r="M3411" t="s">
        <v>38</v>
      </c>
      <c r="N3411">
        <v>36957</v>
      </c>
      <c r="O3411" t="s">
        <v>38</v>
      </c>
      <c r="P3411">
        <v>3334</v>
      </c>
      <c r="Q3411" t="s">
        <v>38</v>
      </c>
      <c r="R3411">
        <v>40291</v>
      </c>
      <c r="S3411" t="s">
        <v>38</v>
      </c>
      <c r="T3411">
        <v>716064</v>
      </c>
      <c r="V3411">
        <v>1645951</v>
      </c>
      <c r="X3411">
        <v>1484201</v>
      </c>
      <c r="Z3411">
        <v>161750</v>
      </c>
    </row>
    <row r="3412" spans="2:26" hidden="1" x14ac:dyDescent="0.35">
      <c r="B3412" t="s">
        <v>101</v>
      </c>
      <c r="C3412" t="s">
        <v>102</v>
      </c>
      <c r="D3412" s="1">
        <v>44774</v>
      </c>
      <c r="E3412" t="s">
        <v>34</v>
      </c>
      <c r="F3412" t="s">
        <v>35</v>
      </c>
      <c r="G3412" t="s">
        <v>32</v>
      </c>
      <c r="H3412">
        <v>5141</v>
      </c>
      <c r="J3412">
        <v>65661</v>
      </c>
      <c r="K3412" t="s">
        <v>38</v>
      </c>
      <c r="L3412">
        <v>70802</v>
      </c>
      <c r="M3412" t="s">
        <v>38</v>
      </c>
      <c r="N3412">
        <v>34348</v>
      </c>
      <c r="O3412" t="s">
        <v>38</v>
      </c>
      <c r="P3412">
        <v>2958</v>
      </c>
      <c r="Q3412" t="s">
        <v>38</v>
      </c>
      <c r="R3412">
        <v>37306</v>
      </c>
      <c r="S3412" t="s">
        <v>38</v>
      </c>
      <c r="T3412">
        <v>716798</v>
      </c>
      <c r="V3412">
        <v>1651123</v>
      </c>
      <c r="X3412">
        <v>1489014</v>
      </c>
      <c r="Z3412">
        <v>162109</v>
      </c>
    </row>
    <row r="3413" spans="2:26" hidden="1" x14ac:dyDescent="0.35">
      <c r="B3413" t="s">
        <v>101</v>
      </c>
      <c r="C3413" t="s">
        <v>102</v>
      </c>
      <c r="D3413" s="1">
        <v>44774</v>
      </c>
      <c r="E3413" t="s">
        <v>34</v>
      </c>
      <c r="F3413" t="s">
        <v>33</v>
      </c>
      <c r="G3413" t="s">
        <v>34</v>
      </c>
      <c r="H3413">
        <v>5141</v>
      </c>
      <c r="J3413">
        <v>65661</v>
      </c>
      <c r="K3413" t="s">
        <v>38</v>
      </c>
      <c r="L3413">
        <v>70802</v>
      </c>
      <c r="M3413" t="s">
        <v>38</v>
      </c>
      <c r="N3413">
        <v>34348</v>
      </c>
      <c r="O3413" t="s">
        <v>38</v>
      </c>
      <c r="P3413">
        <v>2958</v>
      </c>
      <c r="Q3413" t="s">
        <v>38</v>
      </c>
      <c r="R3413">
        <v>37306</v>
      </c>
      <c r="S3413" t="s">
        <v>38</v>
      </c>
      <c r="T3413">
        <v>718968</v>
      </c>
      <c r="V3413">
        <v>1654583</v>
      </c>
      <c r="X3413">
        <v>1492159</v>
      </c>
      <c r="Z3413">
        <v>162424</v>
      </c>
    </row>
    <row r="3414" spans="2:26" hidden="1" x14ac:dyDescent="0.35">
      <c r="B3414" t="s">
        <v>101</v>
      </c>
      <c r="C3414" t="s">
        <v>102</v>
      </c>
      <c r="D3414" s="1">
        <v>44805</v>
      </c>
      <c r="E3414" t="s">
        <v>34</v>
      </c>
      <c r="F3414" t="s">
        <v>35</v>
      </c>
      <c r="G3414" t="s">
        <v>32</v>
      </c>
      <c r="H3414">
        <v>4568</v>
      </c>
      <c r="J3414">
        <v>66605</v>
      </c>
      <c r="K3414" t="s">
        <v>38</v>
      </c>
      <c r="L3414">
        <v>71173</v>
      </c>
      <c r="M3414" t="s">
        <v>38</v>
      </c>
      <c r="N3414">
        <v>33931</v>
      </c>
      <c r="O3414" t="s">
        <v>38</v>
      </c>
      <c r="P3414">
        <v>3226</v>
      </c>
      <c r="Q3414" t="s">
        <v>38</v>
      </c>
      <c r="R3414">
        <v>37157</v>
      </c>
      <c r="S3414" t="s">
        <v>38</v>
      </c>
      <c r="T3414">
        <v>719481</v>
      </c>
      <c r="V3414">
        <v>1658509</v>
      </c>
      <c r="X3414">
        <v>1495756</v>
      </c>
      <c r="Z3414">
        <v>162753</v>
      </c>
    </row>
    <row r="3415" spans="2:26" hidden="1" x14ac:dyDescent="0.35">
      <c r="B3415" t="s">
        <v>101</v>
      </c>
      <c r="C3415" t="s">
        <v>102</v>
      </c>
      <c r="D3415" s="1">
        <v>44805</v>
      </c>
      <c r="E3415" t="s">
        <v>34</v>
      </c>
      <c r="F3415" t="s">
        <v>33</v>
      </c>
      <c r="G3415" t="s">
        <v>34</v>
      </c>
      <c r="H3415">
        <v>4568</v>
      </c>
      <c r="J3415">
        <v>66605</v>
      </c>
      <c r="K3415" t="s">
        <v>38</v>
      </c>
      <c r="L3415">
        <v>71173</v>
      </c>
      <c r="M3415" t="s">
        <v>38</v>
      </c>
      <c r="N3415">
        <v>33931</v>
      </c>
      <c r="O3415" t="s">
        <v>38</v>
      </c>
      <c r="P3415">
        <v>3226</v>
      </c>
      <c r="Q3415" t="s">
        <v>38</v>
      </c>
      <c r="R3415">
        <v>37157</v>
      </c>
      <c r="S3415" t="s">
        <v>38</v>
      </c>
      <c r="T3415">
        <v>721288</v>
      </c>
      <c r="V3415">
        <v>1661447</v>
      </c>
      <c r="X3415">
        <v>1498404</v>
      </c>
      <c r="Z3415">
        <v>163043</v>
      </c>
    </row>
    <row r="3416" spans="2:26" hidden="1" x14ac:dyDescent="0.35">
      <c r="B3416" t="s">
        <v>101</v>
      </c>
      <c r="C3416" t="s">
        <v>102</v>
      </c>
      <c r="D3416" s="1">
        <v>44835</v>
      </c>
      <c r="E3416" t="s">
        <v>34</v>
      </c>
      <c r="F3416" t="s">
        <v>35</v>
      </c>
      <c r="G3416" t="s">
        <v>32</v>
      </c>
      <c r="H3416">
        <v>5172</v>
      </c>
      <c r="J3416">
        <v>74039</v>
      </c>
      <c r="K3416" t="s">
        <v>38</v>
      </c>
      <c r="L3416">
        <v>79211</v>
      </c>
      <c r="M3416" t="s">
        <v>38</v>
      </c>
      <c r="N3416">
        <v>33652</v>
      </c>
      <c r="O3416" t="s">
        <v>38</v>
      </c>
      <c r="P3416">
        <v>2871</v>
      </c>
      <c r="Q3416" t="s">
        <v>38</v>
      </c>
      <c r="R3416">
        <v>36523</v>
      </c>
      <c r="S3416" t="s">
        <v>38</v>
      </c>
      <c r="T3416">
        <v>721604</v>
      </c>
      <c r="V3416">
        <v>1664663</v>
      </c>
      <c r="X3416">
        <v>1501389</v>
      </c>
      <c r="Z3416">
        <v>163274</v>
      </c>
    </row>
    <row r="3417" spans="2:26" hidden="1" x14ac:dyDescent="0.35">
      <c r="B3417" t="s">
        <v>101</v>
      </c>
      <c r="C3417" t="s">
        <v>102</v>
      </c>
      <c r="D3417" s="1">
        <v>44835</v>
      </c>
      <c r="E3417" t="s">
        <v>34</v>
      </c>
      <c r="F3417" t="s">
        <v>33</v>
      </c>
      <c r="G3417" t="s">
        <v>34</v>
      </c>
      <c r="H3417">
        <v>5172</v>
      </c>
      <c r="J3417">
        <v>74039</v>
      </c>
      <c r="K3417" t="s">
        <v>38</v>
      </c>
      <c r="L3417">
        <v>79211</v>
      </c>
      <c r="M3417" t="s">
        <v>38</v>
      </c>
      <c r="N3417">
        <v>33652</v>
      </c>
      <c r="O3417" t="s">
        <v>38</v>
      </c>
      <c r="P3417">
        <v>2871</v>
      </c>
      <c r="Q3417" t="s">
        <v>38</v>
      </c>
      <c r="R3417">
        <v>36523</v>
      </c>
      <c r="S3417" t="s">
        <v>38</v>
      </c>
      <c r="T3417">
        <v>723964</v>
      </c>
      <c r="V3417">
        <v>1673179</v>
      </c>
      <c r="X3417">
        <v>1509033</v>
      </c>
      <c r="Z3417">
        <v>164146</v>
      </c>
    </row>
    <row r="3418" spans="2:26" hidden="1" x14ac:dyDescent="0.35">
      <c r="B3418" t="s">
        <v>101</v>
      </c>
      <c r="C3418" t="s">
        <v>102</v>
      </c>
      <c r="D3418" s="1">
        <v>44866</v>
      </c>
      <c r="E3418" t="s">
        <v>34</v>
      </c>
      <c r="F3418" t="s">
        <v>35</v>
      </c>
      <c r="G3418" t="s">
        <v>32</v>
      </c>
      <c r="H3418">
        <v>4612</v>
      </c>
      <c r="J3418">
        <v>87026</v>
      </c>
      <c r="K3418" t="s">
        <v>38</v>
      </c>
      <c r="L3418">
        <v>91638</v>
      </c>
      <c r="M3418" t="s">
        <v>38</v>
      </c>
      <c r="N3418">
        <v>33950</v>
      </c>
      <c r="O3418" t="s">
        <v>38</v>
      </c>
      <c r="P3418">
        <v>3041</v>
      </c>
      <c r="Q3418" t="s">
        <v>38</v>
      </c>
      <c r="R3418">
        <v>36991</v>
      </c>
      <c r="S3418" t="s">
        <v>38</v>
      </c>
      <c r="T3418">
        <v>723964</v>
      </c>
      <c r="V3418">
        <v>1673179</v>
      </c>
      <c r="X3418">
        <v>1509033</v>
      </c>
      <c r="Z3418">
        <v>164146</v>
      </c>
    </row>
    <row r="3419" spans="2:26" hidden="1" x14ac:dyDescent="0.35">
      <c r="B3419" t="s">
        <v>101</v>
      </c>
      <c r="C3419" t="s">
        <v>102</v>
      </c>
      <c r="D3419" s="1">
        <v>44866</v>
      </c>
      <c r="E3419" t="s">
        <v>34</v>
      </c>
      <c r="F3419" t="s">
        <v>33</v>
      </c>
      <c r="G3419" t="s">
        <v>34</v>
      </c>
      <c r="H3419">
        <v>4612</v>
      </c>
      <c r="J3419">
        <v>87026</v>
      </c>
      <c r="K3419" t="s">
        <v>38</v>
      </c>
      <c r="L3419">
        <v>91638</v>
      </c>
      <c r="M3419" t="s">
        <v>38</v>
      </c>
      <c r="N3419">
        <v>33950</v>
      </c>
      <c r="O3419" t="s">
        <v>38</v>
      </c>
      <c r="P3419">
        <v>3041</v>
      </c>
      <c r="Q3419" t="s">
        <v>38</v>
      </c>
      <c r="R3419">
        <v>36991</v>
      </c>
      <c r="S3419" t="s">
        <v>38</v>
      </c>
      <c r="T3419">
        <v>725800</v>
      </c>
      <c r="V3419">
        <v>1681420</v>
      </c>
      <c r="X3419">
        <v>1516806</v>
      </c>
      <c r="Z3419">
        <v>164614</v>
      </c>
    </row>
    <row r="3420" spans="2:26" hidden="1" x14ac:dyDescent="0.35">
      <c r="B3420" t="s">
        <v>101</v>
      </c>
      <c r="C3420" t="s">
        <v>102</v>
      </c>
      <c r="D3420" s="1">
        <v>44896</v>
      </c>
      <c r="E3420" t="s">
        <v>34</v>
      </c>
      <c r="F3420" t="s">
        <v>35</v>
      </c>
      <c r="G3420" t="s">
        <v>32</v>
      </c>
      <c r="H3420">
        <v>4312</v>
      </c>
      <c r="J3420">
        <v>84114</v>
      </c>
      <c r="K3420" t="s">
        <v>38</v>
      </c>
      <c r="L3420">
        <v>88426</v>
      </c>
      <c r="M3420" t="s">
        <v>38</v>
      </c>
      <c r="N3420">
        <v>35641</v>
      </c>
      <c r="O3420" t="s">
        <v>38</v>
      </c>
      <c r="P3420">
        <v>4137</v>
      </c>
      <c r="Q3420" t="s">
        <v>38</v>
      </c>
      <c r="R3420">
        <v>39778</v>
      </c>
      <c r="S3420" t="s">
        <v>38</v>
      </c>
      <c r="T3420">
        <v>725722</v>
      </c>
      <c r="V3420">
        <v>1676741</v>
      </c>
      <c r="X3420">
        <v>1512301</v>
      </c>
      <c r="Z3420">
        <v>164440</v>
      </c>
    </row>
    <row r="3421" spans="2:26" hidden="1" x14ac:dyDescent="0.35">
      <c r="B3421" t="s">
        <v>101</v>
      </c>
      <c r="C3421" t="s">
        <v>102</v>
      </c>
      <c r="D3421" s="1">
        <v>44896</v>
      </c>
      <c r="E3421" t="s">
        <v>34</v>
      </c>
      <c r="F3421" t="s">
        <v>33</v>
      </c>
      <c r="G3421" t="s">
        <v>34</v>
      </c>
      <c r="H3421">
        <v>4312</v>
      </c>
      <c r="J3421">
        <v>84114</v>
      </c>
      <c r="K3421" t="s">
        <v>38</v>
      </c>
      <c r="L3421">
        <v>88426</v>
      </c>
      <c r="M3421" t="s">
        <v>38</v>
      </c>
      <c r="N3421">
        <v>35641</v>
      </c>
      <c r="O3421" t="s">
        <v>38</v>
      </c>
      <c r="P3421">
        <v>4137</v>
      </c>
      <c r="Q3421" t="s">
        <v>38</v>
      </c>
      <c r="R3421">
        <v>39778</v>
      </c>
      <c r="S3421" t="s">
        <v>38</v>
      </c>
      <c r="T3421">
        <v>728020</v>
      </c>
      <c r="V3421">
        <v>1685151</v>
      </c>
      <c r="X3421">
        <v>1520188</v>
      </c>
      <c r="Z3421">
        <v>164963</v>
      </c>
    </row>
    <row r="3422" spans="2:26" hidden="1" x14ac:dyDescent="0.35">
      <c r="B3422" t="s">
        <v>101</v>
      </c>
      <c r="C3422" t="s">
        <v>102</v>
      </c>
      <c r="D3422" s="1">
        <v>44927</v>
      </c>
      <c r="E3422" t="s">
        <v>34</v>
      </c>
      <c r="F3422" t="s">
        <v>35</v>
      </c>
      <c r="G3422" t="s">
        <v>32</v>
      </c>
      <c r="H3422">
        <v>4824</v>
      </c>
      <c r="J3422">
        <v>84025</v>
      </c>
      <c r="K3422" t="s">
        <v>38</v>
      </c>
      <c r="L3422">
        <v>88849</v>
      </c>
      <c r="M3422" t="s">
        <v>38</v>
      </c>
      <c r="N3422">
        <v>35282</v>
      </c>
      <c r="O3422" t="s">
        <v>38</v>
      </c>
      <c r="P3422">
        <v>4037</v>
      </c>
      <c r="Q3422" t="s">
        <v>38</v>
      </c>
      <c r="R3422">
        <v>39319</v>
      </c>
      <c r="S3422" t="s">
        <v>38</v>
      </c>
      <c r="T3422">
        <v>729099</v>
      </c>
      <c r="V3422">
        <v>1691648</v>
      </c>
      <c r="X3422">
        <v>1526298</v>
      </c>
      <c r="Z3422">
        <v>165350</v>
      </c>
    </row>
    <row r="3423" spans="2:26" hidden="1" x14ac:dyDescent="0.35">
      <c r="B3423" t="s">
        <v>101</v>
      </c>
      <c r="C3423" t="s">
        <v>102</v>
      </c>
      <c r="D3423" s="1">
        <v>44927</v>
      </c>
      <c r="E3423" t="s">
        <v>34</v>
      </c>
      <c r="F3423" t="s">
        <v>33</v>
      </c>
      <c r="G3423" t="s">
        <v>34</v>
      </c>
      <c r="H3423">
        <v>4824</v>
      </c>
      <c r="J3423">
        <v>84025</v>
      </c>
      <c r="K3423" t="s">
        <v>38</v>
      </c>
      <c r="L3423">
        <v>88849</v>
      </c>
      <c r="M3423" t="s">
        <v>38</v>
      </c>
      <c r="N3423">
        <v>35282</v>
      </c>
      <c r="O3423" t="s">
        <v>38</v>
      </c>
      <c r="P3423">
        <v>4037</v>
      </c>
      <c r="Q3423" t="s">
        <v>38</v>
      </c>
      <c r="R3423">
        <v>39319</v>
      </c>
      <c r="S3423" t="s">
        <v>38</v>
      </c>
      <c r="T3423">
        <v>731447</v>
      </c>
      <c r="V3423">
        <v>1694894</v>
      </c>
      <c r="X3423">
        <v>1529076</v>
      </c>
      <c r="Z3423">
        <v>165818</v>
      </c>
    </row>
    <row r="3424" spans="2:26" hidden="1" x14ac:dyDescent="0.35">
      <c r="B3424" t="s">
        <v>101</v>
      </c>
      <c r="C3424" t="s">
        <v>102</v>
      </c>
      <c r="D3424" s="1">
        <v>44958</v>
      </c>
      <c r="E3424" t="s">
        <v>34</v>
      </c>
      <c r="F3424" t="s">
        <v>35</v>
      </c>
      <c r="G3424" t="s">
        <v>32</v>
      </c>
      <c r="H3424">
        <v>3799</v>
      </c>
      <c r="J3424">
        <v>68328</v>
      </c>
      <c r="K3424" t="s">
        <v>38</v>
      </c>
      <c r="L3424">
        <v>72127</v>
      </c>
      <c r="M3424" t="s">
        <v>38</v>
      </c>
      <c r="N3424">
        <v>48281</v>
      </c>
      <c r="O3424" t="s">
        <v>38</v>
      </c>
      <c r="P3424">
        <v>5469</v>
      </c>
      <c r="Q3424" t="s">
        <v>38</v>
      </c>
      <c r="R3424">
        <v>53750</v>
      </c>
      <c r="S3424" t="s">
        <v>38</v>
      </c>
      <c r="T3424">
        <v>731278</v>
      </c>
      <c r="V3424">
        <v>1697270</v>
      </c>
      <c r="X3424">
        <v>1531314</v>
      </c>
      <c r="Z3424">
        <v>165956</v>
      </c>
    </row>
    <row r="3425" spans="2:26" hidden="1" x14ac:dyDescent="0.35">
      <c r="B3425" t="s">
        <v>101</v>
      </c>
      <c r="C3425" t="s">
        <v>102</v>
      </c>
      <c r="D3425" s="1">
        <v>44958</v>
      </c>
      <c r="E3425" t="s">
        <v>34</v>
      </c>
      <c r="F3425" t="s">
        <v>33</v>
      </c>
      <c r="G3425" t="s">
        <v>34</v>
      </c>
      <c r="H3425">
        <v>3799</v>
      </c>
      <c r="J3425">
        <v>68328</v>
      </c>
      <c r="K3425" t="s">
        <v>38</v>
      </c>
      <c r="L3425">
        <v>72127</v>
      </c>
      <c r="M3425" t="s">
        <v>38</v>
      </c>
      <c r="N3425">
        <v>48281</v>
      </c>
      <c r="O3425" t="s">
        <v>38</v>
      </c>
      <c r="P3425">
        <v>5469</v>
      </c>
      <c r="Q3425" t="s">
        <v>38</v>
      </c>
      <c r="R3425">
        <v>53750</v>
      </c>
      <c r="S3425" t="s">
        <v>38</v>
      </c>
      <c r="T3425">
        <v>733160</v>
      </c>
      <c r="V3425">
        <v>1700615</v>
      </c>
      <c r="X3425">
        <v>1534299</v>
      </c>
      <c r="Z3425">
        <v>166316</v>
      </c>
    </row>
    <row r="3426" spans="2:26" hidden="1" x14ac:dyDescent="0.35">
      <c r="B3426" t="s">
        <v>101</v>
      </c>
      <c r="C3426" t="s">
        <v>102</v>
      </c>
      <c r="D3426" s="1">
        <v>44986</v>
      </c>
      <c r="E3426" t="s">
        <v>34</v>
      </c>
      <c r="F3426" t="s">
        <v>35</v>
      </c>
      <c r="G3426" t="s">
        <v>32</v>
      </c>
      <c r="H3426">
        <v>4311</v>
      </c>
      <c r="J3426">
        <v>77202</v>
      </c>
      <c r="K3426" t="s">
        <v>38</v>
      </c>
      <c r="L3426">
        <v>81513</v>
      </c>
      <c r="M3426" t="s">
        <v>38</v>
      </c>
      <c r="N3426">
        <v>40489</v>
      </c>
      <c r="O3426" t="s">
        <v>38</v>
      </c>
      <c r="P3426">
        <v>3954</v>
      </c>
      <c r="Q3426" t="s">
        <v>38</v>
      </c>
      <c r="R3426">
        <v>44443</v>
      </c>
      <c r="S3426" t="s">
        <v>38</v>
      </c>
      <c r="T3426">
        <v>733667</v>
      </c>
      <c r="V3426">
        <v>1704787</v>
      </c>
      <c r="X3426">
        <v>1538624</v>
      </c>
      <c r="Z3426">
        <v>166163</v>
      </c>
    </row>
    <row r="3427" spans="2:26" hidden="1" x14ac:dyDescent="0.35">
      <c r="B3427" t="s">
        <v>101</v>
      </c>
      <c r="C3427" t="s">
        <v>102</v>
      </c>
      <c r="D3427" s="1">
        <v>44986</v>
      </c>
      <c r="E3427" t="s">
        <v>34</v>
      </c>
      <c r="F3427" t="s">
        <v>33</v>
      </c>
      <c r="G3427" t="s">
        <v>34</v>
      </c>
      <c r="H3427">
        <v>4311</v>
      </c>
      <c r="J3427">
        <v>77202</v>
      </c>
      <c r="K3427" t="s">
        <v>38</v>
      </c>
      <c r="L3427">
        <v>81513</v>
      </c>
      <c r="M3427" t="s">
        <v>38</v>
      </c>
      <c r="N3427">
        <v>40489</v>
      </c>
      <c r="O3427" t="s">
        <v>38</v>
      </c>
      <c r="P3427">
        <v>3954</v>
      </c>
      <c r="Q3427" t="s">
        <v>38</v>
      </c>
      <c r="R3427">
        <v>44443</v>
      </c>
      <c r="S3427" t="s">
        <v>38</v>
      </c>
      <c r="T3427">
        <v>735548</v>
      </c>
      <c r="V3427">
        <v>1708368</v>
      </c>
      <c r="X3427">
        <v>1541682</v>
      </c>
      <c r="Z3427">
        <v>166686</v>
      </c>
    </row>
    <row r="3428" spans="2:26" hidden="1" x14ac:dyDescent="0.35">
      <c r="B3428" t="s">
        <v>101</v>
      </c>
      <c r="C3428" t="s">
        <v>102</v>
      </c>
      <c r="D3428" s="1">
        <v>45017</v>
      </c>
      <c r="E3428" t="s">
        <v>34</v>
      </c>
      <c r="F3428" t="s">
        <v>35</v>
      </c>
      <c r="G3428" t="s">
        <v>32</v>
      </c>
      <c r="H3428">
        <v>3484</v>
      </c>
      <c r="J3428">
        <v>71823</v>
      </c>
      <c r="K3428" t="s">
        <v>38</v>
      </c>
      <c r="L3428">
        <v>75307</v>
      </c>
      <c r="M3428" t="s">
        <v>38</v>
      </c>
      <c r="N3428">
        <v>48835</v>
      </c>
      <c r="O3428" t="s">
        <v>38</v>
      </c>
      <c r="P3428">
        <v>4846</v>
      </c>
      <c r="Q3428" t="s">
        <v>38</v>
      </c>
      <c r="R3428">
        <v>53681</v>
      </c>
      <c r="S3428" t="s">
        <v>38</v>
      </c>
      <c r="T3428">
        <v>735318</v>
      </c>
      <c r="V3428">
        <v>1711066</v>
      </c>
      <c r="X3428">
        <v>1544581</v>
      </c>
      <c r="Z3428">
        <v>166485</v>
      </c>
    </row>
    <row r="3429" spans="2:26" hidden="1" x14ac:dyDescent="0.35">
      <c r="B3429" t="s">
        <v>101</v>
      </c>
      <c r="C3429" t="s">
        <v>102</v>
      </c>
      <c r="D3429" s="1">
        <v>45017</v>
      </c>
      <c r="E3429" t="s">
        <v>34</v>
      </c>
      <c r="F3429" t="s">
        <v>33</v>
      </c>
      <c r="G3429" t="s">
        <v>34</v>
      </c>
      <c r="H3429">
        <v>3484</v>
      </c>
      <c r="J3429">
        <v>71823</v>
      </c>
      <c r="K3429" t="s">
        <v>38</v>
      </c>
      <c r="L3429">
        <v>75307</v>
      </c>
      <c r="M3429" t="s">
        <v>38</v>
      </c>
      <c r="N3429">
        <v>48835</v>
      </c>
      <c r="O3429" t="s">
        <v>38</v>
      </c>
      <c r="P3429">
        <v>4846</v>
      </c>
      <c r="Q3429" t="s">
        <v>38</v>
      </c>
      <c r="R3429">
        <v>53681</v>
      </c>
      <c r="S3429" t="s">
        <v>38</v>
      </c>
      <c r="T3429">
        <v>737212</v>
      </c>
      <c r="V3429">
        <v>1714118</v>
      </c>
      <c r="X3429">
        <v>1547213</v>
      </c>
      <c r="Z3429">
        <v>166905</v>
      </c>
    </row>
    <row r="3430" spans="2:26" hidden="1" x14ac:dyDescent="0.35">
      <c r="B3430" t="s">
        <v>101</v>
      </c>
      <c r="C3430" t="s">
        <v>102</v>
      </c>
      <c r="D3430" s="1">
        <v>45047</v>
      </c>
      <c r="E3430" t="s">
        <v>34</v>
      </c>
      <c r="F3430" t="s">
        <v>35</v>
      </c>
      <c r="G3430" t="s">
        <v>32</v>
      </c>
      <c r="H3430">
        <v>3906</v>
      </c>
      <c r="J3430">
        <v>87021</v>
      </c>
      <c r="K3430" t="s">
        <v>38</v>
      </c>
      <c r="L3430">
        <v>90927</v>
      </c>
      <c r="M3430" t="s">
        <v>38</v>
      </c>
      <c r="N3430">
        <v>56266</v>
      </c>
      <c r="O3430" t="s">
        <v>38</v>
      </c>
      <c r="P3430">
        <v>7631</v>
      </c>
      <c r="Q3430" t="s">
        <v>38</v>
      </c>
      <c r="R3430">
        <v>63897</v>
      </c>
      <c r="S3430" t="s">
        <v>38</v>
      </c>
      <c r="T3430">
        <v>723944</v>
      </c>
      <c r="V3430">
        <v>1687808</v>
      </c>
      <c r="X3430">
        <v>1524342</v>
      </c>
      <c r="Z3430">
        <v>163466</v>
      </c>
    </row>
    <row r="3431" spans="2:26" hidden="1" x14ac:dyDescent="0.35">
      <c r="B3431" t="s">
        <v>101</v>
      </c>
      <c r="C3431" t="s">
        <v>102</v>
      </c>
      <c r="D3431" s="1">
        <v>45047</v>
      </c>
      <c r="E3431" t="s">
        <v>34</v>
      </c>
      <c r="F3431" t="s">
        <v>33</v>
      </c>
      <c r="G3431" t="s">
        <v>34</v>
      </c>
      <c r="H3431">
        <v>3906</v>
      </c>
      <c r="J3431">
        <v>87021</v>
      </c>
      <c r="K3431" t="s">
        <v>38</v>
      </c>
      <c r="L3431">
        <v>90927</v>
      </c>
      <c r="M3431" t="s">
        <v>38</v>
      </c>
      <c r="N3431">
        <v>56266</v>
      </c>
      <c r="O3431" t="s">
        <v>38</v>
      </c>
      <c r="P3431">
        <v>7631</v>
      </c>
      <c r="Q3431" t="s">
        <v>38</v>
      </c>
      <c r="R3431">
        <v>63897</v>
      </c>
      <c r="S3431" t="s">
        <v>38</v>
      </c>
      <c r="T3431">
        <v>738882</v>
      </c>
      <c r="V3431">
        <v>1720320</v>
      </c>
      <c r="X3431">
        <v>1553328</v>
      </c>
      <c r="Z3431">
        <v>166992</v>
      </c>
    </row>
    <row r="3432" spans="2:26" hidden="1" x14ac:dyDescent="0.35">
      <c r="B3432" t="s">
        <v>101</v>
      </c>
      <c r="C3432" t="s">
        <v>102</v>
      </c>
      <c r="D3432" s="1">
        <v>45078</v>
      </c>
      <c r="E3432" t="s">
        <v>34</v>
      </c>
      <c r="F3432" t="s">
        <v>35</v>
      </c>
      <c r="G3432" t="s">
        <v>32</v>
      </c>
      <c r="H3432">
        <v>4492</v>
      </c>
      <c r="J3432">
        <v>93079</v>
      </c>
      <c r="K3432" t="s">
        <v>38</v>
      </c>
      <c r="L3432">
        <v>97571</v>
      </c>
      <c r="M3432" t="s">
        <v>38</v>
      </c>
      <c r="N3432">
        <v>54898</v>
      </c>
      <c r="O3432" t="s">
        <v>38</v>
      </c>
      <c r="P3432">
        <v>9274</v>
      </c>
      <c r="Q3432" t="s">
        <v>38</v>
      </c>
      <c r="R3432">
        <v>64172</v>
      </c>
      <c r="S3432" t="s">
        <v>38</v>
      </c>
      <c r="T3432">
        <v>732084</v>
      </c>
      <c r="V3432">
        <v>1706914</v>
      </c>
      <c r="X3432">
        <v>1541737</v>
      </c>
      <c r="Z3432">
        <v>165177</v>
      </c>
    </row>
    <row r="3433" spans="2:26" hidden="1" x14ac:dyDescent="0.35">
      <c r="B3433" t="s">
        <v>101</v>
      </c>
      <c r="C3433" t="s">
        <v>102</v>
      </c>
      <c r="D3433" s="1">
        <v>45078</v>
      </c>
      <c r="E3433" t="s">
        <v>34</v>
      </c>
      <c r="F3433" t="s">
        <v>33</v>
      </c>
      <c r="G3433" t="s">
        <v>34</v>
      </c>
      <c r="H3433">
        <v>4492</v>
      </c>
      <c r="J3433">
        <v>93079</v>
      </c>
      <c r="K3433" t="s">
        <v>38</v>
      </c>
      <c r="L3433">
        <v>97571</v>
      </c>
      <c r="M3433" t="s">
        <v>38</v>
      </c>
      <c r="N3433">
        <v>54898</v>
      </c>
      <c r="O3433" t="s">
        <v>38</v>
      </c>
      <c r="P3433">
        <v>9274</v>
      </c>
      <c r="Q3433" t="s">
        <v>38</v>
      </c>
      <c r="R3433">
        <v>64172</v>
      </c>
      <c r="S3433" t="s">
        <v>38</v>
      </c>
      <c r="T3433">
        <v>734373</v>
      </c>
      <c r="V3433">
        <v>1710790</v>
      </c>
      <c r="X3433">
        <v>1545094</v>
      </c>
      <c r="Z3433">
        <v>165696</v>
      </c>
    </row>
    <row r="3434" spans="2:26" hidden="1" x14ac:dyDescent="0.35">
      <c r="B3434" t="s">
        <v>101</v>
      </c>
      <c r="C3434" t="s">
        <v>102</v>
      </c>
      <c r="D3434" s="1">
        <v>45108</v>
      </c>
      <c r="E3434" t="s">
        <v>34</v>
      </c>
      <c r="F3434" t="s">
        <v>35</v>
      </c>
      <c r="G3434" t="s">
        <v>32</v>
      </c>
      <c r="H3434">
        <v>4420</v>
      </c>
      <c r="J3434">
        <v>102508</v>
      </c>
      <c r="K3434" t="s">
        <v>38</v>
      </c>
      <c r="L3434">
        <v>106928</v>
      </c>
      <c r="M3434" t="s">
        <v>38</v>
      </c>
      <c r="N3434">
        <v>61343</v>
      </c>
      <c r="O3434" t="s">
        <v>38</v>
      </c>
      <c r="P3434">
        <v>10157</v>
      </c>
      <c r="Q3434" t="s">
        <v>38</v>
      </c>
      <c r="R3434">
        <v>71500</v>
      </c>
      <c r="S3434" t="s">
        <v>38</v>
      </c>
      <c r="T3434">
        <v>724793</v>
      </c>
      <c r="V3434">
        <v>1691568</v>
      </c>
      <c r="X3434">
        <v>1530017</v>
      </c>
      <c r="Z3434">
        <v>161551</v>
      </c>
    </row>
    <row r="3435" spans="2:26" hidden="1" x14ac:dyDescent="0.35">
      <c r="B3435" t="s">
        <v>101</v>
      </c>
      <c r="C3435" t="s">
        <v>102</v>
      </c>
      <c r="D3435" s="1">
        <v>45108</v>
      </c>
      <c r="E3435" t="s">
        <v>34</v>
      </c>
      <c r="F3435" t="s">
        <v>33</v>
      </c>
      <c r="G3435" t="s">
        <v>34</v>
      </c>
      <c r="H3435">
        <v>4420</v>
      </c>
      <c r="J3435">
        <v>102508</v>
      </c>
      <c r="K3435" t="s">
        <v>38</v>
      </c>
      <c r="L3435">
        <v>106928</v>
      </c>
      <c r="M3435" t="s">
        <v>38</v>
      </c>
      <c r="N3435">
        <v>61343</v>
      </c>
      <c r="O3435" t="s">
        <v>38</v>
      </c>
      <c r="P3435">
        <v>10157</v>
      </c>
      <c r="Q3435" t="s">
        <v>38</v>
      </c>
      <c r="R3435">
        <v>71500</v>
      </c>
      <c r="S3435" t="s">
        <v>38</v>
      </c>
      <c r="T3435">
        <v>728572</v>
      </c>
      <c r="V3435">
        <v>1697247</v>
      </c>
      <c r="X3435">
        <v>1534219</v>
      </c>
      <c r="Z3435">
        <v>163028</v>
      </c>
    </row>
    <row r="3436" spans="2:26" hidden="1" x14ac:dyDescent="0.35">
      <c r="B3436" t="s">
        <v>101</v>
      </c>
      <c r="C3436" t="s">
        <v>102</v>
      </c>
      <c r="D3436" s="1">
        <v>45139</v>
      </c>
      <c r="E3436" t="s">
        <v>34</v>
      </c>
      <c r="F3436" t="s">
        <v>35</v>
      </c>
      <c r="G3436" t="s">
        <v>32</v>
      </c>
      <c r="H3436">
        <v>5332</v>
      </c>
      <c r="J3436">
        <v>116166</v>
      </c>
      <c r="K3436" t="s">
        <v>38</v>
      </c>
      <c r="L3436">
        <v>121498</v>
      </c>
      <c r="M3436" t="s">
        <v>38</v>
      </c>
      <c r="N3436">
        <v>68445</v>
      </c>
      <c r="O3436" t="s">
        <v>38</v>
      </c>
      <c r="P3436">
        <v>14083</v>
      </c>
      <c r="Q3436" t="s">
        <v>38</v>
      </c>
      <c r="R3436">
        <v>82528</v>
      </c>
      <c r="S3436" t="s">
        <v>38</v>
      </c>
      <c r="T3436">
        <v>717870</v>
      </c>
      <c r="V3436">
        <v>1670240</v>
      </c>
      <c r="X3436">
        <v>1511471</v>
      </c>
      <c r="Z3436">
        <v>158769</v>
      </c>
    </row>
    <row r="3437" spans="2:26" hidden="1" x14ac:dyDescent="0.35">
      <c r="B3437" t="s">
        <v>101</v>
      </c>
      <c r="C3437" t="s">
        <v>102</v>
      </c>
      <c r="D3437" s="1">
        <v>45139</v>
      </c>
      <c r="E3437" t="s">
        <v>34</v>
      </c>
      <c r="F3437" t="s">
        <v>33</v>
      </c>
      <c r="G3437" t="s">
        <v>34</v>
      </c>
      <c r="H3437">
        <v>5332</v>
      </c>
      <c r="J3437">
        <v>116166</v>
      </c>
      <c r="K3437" t="s">
        <v>38</v>
      </c>
      <c r="L3437">
        <v>121498</v>
      </c>
      <c r="M3437" t="s">
        <v>38</v>
      </c>
      <c r="N3437">
        <v>68445</v>
      </c>
      <c r="O3437" t="s">
        <v>38</v>
      </c>
      <c r="P3437">
        <v>14083</v>
      </c>
      <c r="Q3437" t="s">
        <v>38</v>
      </c>
      <c r="R3437">
        <v>82528</v>
      </c>
      <c r="S3437" t="s">
        <v>38</v>
      </c>
      <c r="T3437">
        <v>725520</v>
      </c>
      <c r="V3437">
        <v>1680346</v>
      </c>
      <c r="X3437">
        <v>1517416</v>
      </c>
      <c r="Z3437">
        <v>162930</v>
      </c>
    </row>
    <row r="3438" spans="2:26" hidden="1" x14ac:dyDescent="0.35">
      <c r="B3438" t="s">
        <v>101</v>
      </c>
      <c r="C3438" t="s">
        <v>102</v>
      </c>
      <c r="D3438" s="1">
        <v>45170</v>
      </c>
      <c r="E3438" t="s">
        <v>34</v>
      </c>
      <c r="F3438" t="s">
        <v>35</v>
      </c>
      <c r="G3438" t="s">
        <v>32</v>
      </c>
      <c r="H3438">
        <v>4963</v>
      </c>
      <c r="J3438">
        <v>115661</v>
      </c>
      <c r="K3438" t="s">
        <v>38</v>
      </c>
      <c r="L3438">
        <v>120624</v>
      </c>
      <c r="M3438" t="s">
        <v>38</v>
      </c>
      <c r="N3438">
        <v>64699</v>
      </c>
      <c r="O3438" t="s">
        <v>38</v>
      </c>
      <c r="P3438">
        <v>9104</v>
      </c>
      <c r="Q3438" t="s">
        <v>38</v>
      </c>
      <c r="R3438">
        <v>73803</v>
      </c>
      <c r="S3438" t="s">
        <v>38</v>
      </c>
      <c r="T3438">
        <v>720199</v>
      </c>
      <c r="V3438">
        <v>1667298</v>
      </c>
      <c r="X3438">
        <v>1506232</v>
      </c>
      <c r="Z3438">
        <v>161066</v>
      </c>
    </row>
    <row r="3439" spans="2:26" hidden="1" x14ac:dyDescent="0.35">
      <c r="B3439" t="s">
        <v>101</v>
      </c>
      <c r="C3439" t="s">
        <v>102</v>
      </c>
      <c r="D3439" s="1">
        <v>45170</v>
      </c>
      <c r="E3439" t="s">
        <v>34</v>
      </c>
      <c r="F3439" t="s">
        <v>33</v>
      </c>
      <c r="G3439" t="s">
        <v>34</v>
      </c>
      <c r="H3439">
        <v>4963</v>
      </c>
      <c r="J3439">
        <v>115661</v>
      </c>
      <c r="K3439" t="s">
        <v>38</v>
      </c>
      <c r="L3439">
        <v>120624</v>
      </c>
      <c r="M3439" t="s">
        <v>38</v>
      </c>
      <c r="N3439">
        <v>64699</v>
      </c>
      <c r="O3439" t="s">
        <v>38</v>
      </c>
      <c r="P3439">
        <v>9104</v>
      </c>
      <c r="Q3439" t="s">
        <v>38</v>
      </c>
      <c r="R3439">
        <v>73803</v>
      </c>
      <c r="S3439" t="s">
        <v>38</v>
      </c>
      <c r="T3439">
        <v>725497</v>
      </c>
      <c r="V3439">
        <v>1675210</v>
      </c>
      <c r="X3439">
        <v>1511384</v>
      </c>
      <c r="Z3439">
        <v>163826</v>
      </c>
    </row>
    <row r="3440" spans="2:26" hidden="1" x14ac:dyDescent="0.35">
      <c r="B3440" t="s">
        <v>101</v>
      </c>
      <c r="C3440" t="s">
        <v>102</v>
      </c>
      <c r="D3440" s="1">
        <v>45200</v>
      </c>
      <c r="E3440" t="s">
        <v>34</v>
      </c>
      <c r="F3440" t="s">
        <v>35</v>
      </c>
      <c r="G3440" t="s">
        <v>32</v>
      </c>
      <c r="H3440">
        <v>5983</v>
      </c>
      <c r="J3440">
        <v>138183</v>
      </c>
      <c r="K3440" t="s">
        <v>38</v>
      </c>
      <c r="L3440">
        <v>144166</v>
      </c>
      <c r="M3440" t="s">
        <v>38</v>
      </c>
      <c r="N3440">
        <v>61141</v>
      </c>
      <c r="O3440" t="s">
        <v>38</v>
      </c>
      <c r="P3440">
        <v>9414</v>
      </c>
      <c r="Q3440" t="s">
        <v>38</v>
      </c>
      <c r="R3440">
        <v>70555</v>
      </c>
      <c r="S3440" t="s">
        <v>38</v>
      </c>
      <c r="T3440">
        <v>725000</v>
      </c>
      <c r="V3440">
        <v>1671274</v>
      </c>
      <c r="X3440">
        <v>1507501</v>
      </c>
      <c r="Z3440">
        <v>163773</v>
      </c>
    </row>
    <row r="3441" spans="2:26" hidden="1" x14ac:dyDescent="0.35">
      <c r="B3441" t="s">
        <v>101</v>
      </c>
      <c r="C3441" t="s">
        <v>102</v>
      </c>
      <c r="D3441" s="1">
        <v>45200</v>
      </c>
      <c r="E3441" t="s">
        <v>34</v>
      </c>
      <c r="F3441" t="s">
        <v>33</v>
      </c>
      <c r="G3441" t="s">
        <v>34</v>
      </c>
      <c r="H3441">
        <v>5983</v>
      </c>
      <c r="J3441">
        <v>138183</v>
      </c>
      <c r="K3441" t="s">
        <v>38</v>
      </c>
      <c r="L3441">
        <v>144166</v>
      </c>
      <c r="M3441" t="s">
        <v>38</v>
      </c>
      <c r="N3441">
        <v>61141</v>
      </c>
      <c r="O3441" t="s">
        <v>38</v>
      </c>
      <c r="P3441">
        <v>9414</v>
      </c>
      <c r="Q3441" t="s">
        <v>38</v>
      </c>
      <c r="R3441">
        <v>70555</v>
      </c>
      <c r="S3441" t="s">
        <v>38</v>
      </c>
      <c r="T3441">
        <v>728691</v>
      </c>
      <c r="V3441">
        <v>1676985</v>
      </c>
      <c r="X3441">
        <v>1511687</v>
      </c>
      <c r="Z3441">
        <v>165298</v>
      </c>
    </row>
    <row r="3442" spans="2:26" hidden="1" x14ac:dyDescent="0.35">
      <c r="B3442" t="s">
        <v>101</v>
      </c>
      <c r="C3442" t="s">
        <v>102</v>
      </c>
      <c r="D3442" s="1">
        <v>45231</v>
      </c>
      <c r="E3442" t="s">
        <v>34</v>
      </c>
      <c r="F3442" t="s">
        <v>35</v>
      </c>
      <c r="G3442" t="s">
        <v>32</v>
      </c>
      <c r="H3442">
        <v>5810</v>
      </c>
      <c r="J3442">
        <v>123685</v>
      </c>
      <c r="K3442" t="s">
        <v>38</v>
      </c>
      <c r="L3442">
        <v>129495</v>
      </c>
      <c r="M3442" t="s">
        <v>38</v>
      </c>
      <c r="N3442">
        <v>71888</v>
      </c>
      <c r="O3442" t="s">
        <v>38</v>
      </c>
      <c r="P3442">
        <v>12669</v>
      </c>
      <c r="Q3442" t="s">
        <v>38</v>
      </c>
      <c r="R3442">
        <v>84557</v>
      </c>
      <c r="S3442" t="s">
        <v>38</v>
      </c>
      <c r="T3442">
        <v>726946</v>
      </c>
      <c r="V3442">
        <v>1674068</v>
      </c>
      <c r="X3442">
        <v>1508243</v>
      </c>
      <c r="Z3442">
        <v>165825</v>
      </c>
    </row>
    <row r="3443" spans="2:26" hidden="1" x14ac:dyDescent="0.35">
      <c r="B3443" t="s">
        <v>101</v>
      </c>
      <c r="C3443" t="s">
        <v>102</v>
      </c>
      <c r="D3443" s="1">
        <v>45231</v>
      </c>
      <c r="E3443" t="s">
        <v>34</v>
      </c>
      <c r="F3443" t="s">
        <v>33</v>
      </c>
      <c r="G3443" t="s">
        <v>34</v>
      </c>
      <c r="H3443">
        <v>5810</v>
      </c>
      <c r="J3443">
        <v>123685</v>
      </c>
      <c r="K3443" t="s">
        <v>38</v>
      </c>
      <c r="L3443">
        <v>129495</v>
      </c>
      <c r="M3443" t="s">
        <v>38</v>
      </c>
      <c r="N3443">
        <v>71888</v>
      </c>
      <c r="O3443" t="s">
        <v>38</v>
      </c>
      <c r="P3443">
        <v>12669</v>
      </c>
      <c r="Q3443" t="s">
        <v>38</v>
      </c>
      <c r="R3443">
        <v>84557</v>
      </c>
      <c r="S3443" t="s">
        <v>38</v>
      </c>
      <c r="T3443">
        <v>728906</v>
      </c>
      <c r="V3443">
        <v>1680374</v>
      </c>
      <c r="X3443">
        <v>1520083</v>
      </c>
      <c r="Z3443">
        <v>160291</v>
      </c>
    </row>
    <row r="3444" spans="2:26" hidden="1" x14ac:dyDescent="0.35">
      <c r="B3444" t="s">
        <v>101</v>
      </c>
      <c r="C3444" t="s">
        <v>102</v>
      </c>
      <c r="D3444" s="1">
        <v>45261</v>
      </c>
      <c r="E3444" t="s">
        <v>34</v>
      </c>
      <c r="F3444" t="s">
        <v>35</v>
      </c>
      <c r="G3444" t="s">
        <v>32</v>
      </c>
      <c r="H3444">
        <v>5290</v>
      </c>
      <c r="J3444">
        <v>150231</v>
      </c>
      <c r="K3444" t="s">
        <v>38</v>
      </c>
      <c r="L3444">
        <v>155521</v>
      </c>
      <c r="M3444" t="s">
        <v>38</v>
      </c>
      <c r="N3444">
        <v>103543</v>
      </c>
      <c r="O3444" t="s">
        <v>38</v>
      </c>
      <c r="P3444">
        <v>13928</v>
      </c>
      <c r="Q3444" t="s">
        <v>38</v>
      </c>
      <c r="R3444">
        <v>117471</v>
      </c>
      <c r="S3444" t="s">
        <v>38</v>
      </c>
      <c r="T3444">
        <v>719161</v>
      </c>
      <c r="V3444">
        <v>1647787</v>
      </c>
      <c r="X3444">
        <v>1484453</v>
      </c>
      <c r="Z3444">
        <v>163334</v>
      </c>
    </row>
    <row r="3445" spans="2:26" hidden="1" x14ac:dyDescent="0.35">
      <c r="B3445" t="s">
        <v>101</v>
      </c>
      <c r="C3445" t="s">
        <v>102</v>
      </c>
      <c r="D3445" s="1">
        <v>45261</v>
      </c>
      <c r="E3445" t="s">
        <v>34</v>
      </c>
      <c r="F3445" t="s">
        <v>33</v>
      </c>
      <c r="G3445" t="s">
        <v>34</v>
      </c>
      <c r="H3445">
        <v>5290</v>
      </c>
      <c r="J3445">
        <v>150231</v>
      </c>
      <c r="K3445" t="s">
        <v>38</v>
      </c>
      <c r="L3445">
        <v>155521</v>
      </c>
      <c r="M3445" t="s">
        <v>38</v>
      </c>
      <c r="N3445">
        <v>103543</v>
      </c>
      <c r="O3445" t="s">
        <v>38</v>
      </c>
      <c r="P3445">
        <v>13928</v>
      </c>
      <c r="Q3445" t="s">
        <v>38</v>
      </c>
      <c r="R3445">
        <v>117471</v>
      </c>
      <c r="S3445" t="s">
        <v>38</v>
      </c>
      <c r="T3445">
        <v>723990</v>
      </c>
      <c r="V3445">
        <v>1655673</v>
      </c>
      <c r="X3445">
        <v>1492813</v>
      </c>
      <c r="Z3445">
        <v>162860</v>
      </c>
    </row>
    <row r="3446" spans="2:26" hidden="1" x14ac:dyDescent="0.35">
      <c r="B3446" t="s">
        <v>101</v>
      </c>
      <c r="C3446" t="s">
        <v>102</v>
      </c>
      <c r="D3446" s="1">
        <v>45292</v>
      </c>
      <c r="E3446" t="s">
        <v>34</v>
      </c>
      <c r="F3446" t="s">
        <v>35</v>
      </c>
      <c r="G3446" t="s">
        <v>32</v>
      </c>
      <c r="H3446">
        <v>6971</v>
      </c>
      <c r="J3446">
        <v>120286</v>
      </c>
      <c r="K3446" t="s">
        <v>38</v>
      </c>
      <c r="L3446">
        <v>127257</v>
      </c>
      <c r="M3446" t="s">
        <v>38</v>
      </c>
      <c r="N3446">
        <v>83878</v>
      </c>
      <c r="O3446" t="s">
        <v>38</v>
      </c>
      <c r="P3446">
        <v>14158</v>
      </c>
      <c r="Q3446" t="s">
        <v>38</v>
      </c>
      <c r="R3446">
        <v>98036</v>
      </c>
      <c r="S3446" t="s">
        <v>38</v>
      </c>
      <c r="T3446">
        <v>719129</v>
      </c>
      <c r="V3446">
        <v>1624978</v>
      </c>
      <c r="X3446">
        <v>1453369</v>
      </c>
      <c r="Z3446">
        <v>171609</v>
      </c>
    </row>
    <row r="3447" spans="2:26" hidden="1" x14ac:dyDescent="0.35">
      <c r="B3447" t="s">
        <v>101</v>
      </c>
      <c r="C3447" t="s">
        <v>102</v>
      </c>
      <c r="D3447" s="1">
        <v>45292</v>
      </c>
      <c r="E3447" t="s">
        <v>34</v>
      </c>
      <c r="F3447" t="s">
        <v>33</v>
      </c>
      <c r="G3447" t="s">
        <v>34</v>
      </c>
      <c r="H3447">
        <v>6971</v>
      </c>
      <c r="J3447">
        <v>120286</v>
      </c>
      <c r="K3447" t="s">
        <v>38</v>
      </c>
      <c r="L3447">
        <v>127257</v>
      </c>
      <c r="M3447" t="s">
        <v>38</v>
      </c>
      <c r="N3447">
        <v>83878</v>
      </c>
      <c r="O3447" t="s">
        <v>38</v>
      </c>
      <c r="P3447">
        <v>14158</v>
      </c>
      <c r="Q3447" t="s">
        <v>38</v>
      </c>
      <c r="R3447">
        <v>98036</v>
      </c>
      <c r="S3447" t="s">
        <v>38</v>
      </c>
      <c r="T3447">
        <v>715252</v>
      </c>
      <c r="V3447">
        <v>1624977</v>
      </c>
      <c r="X3447">
        <v>1463108</v>
      </c>
      <c r="Z3447">
        <v>161869</v>
      </c>
    </row>
    <row r="3448" spans="2:26" hidden="1" x14ac:dyDescent="0.35">
      <c r="B3448" t="s">
        <v>101</v>
      </c>
      <c r="C3448" t="s">
        <v>102</v>
      </c>
      <c r="D3448" s="1">
        <v>45323</v>
      </c>
      <c r="E3448" t="s">
        <v>34</v>
      </c>
      <c r="F3448" t="s">
        <v>35</v>
      </c>
      <c r="G3448" t="s">
        <v>32</v>
      </c>
      <c r="H3448">
        <v>7575</v>
      </c>
      <c r="J3448">
        <v>101547</v>
      </c>
      <c r="K3448" t="s">
        <v>38</v>
      </c>
      <c r="L3448">
        <v>109122</v>
      </c>
      <c r="M3448" t="s">
        <v>38</v>
      </c>
      <c r="N3448">
        <v>68900</v>
      </c>
      <c r="O3448" t="s">
        <v>38</v>
      </c>
      <c r="P3448">
        <v>8914</v>
      </c>
      <c r="Q3448" t="s">
        <v>38</v>
      </c>
      <c r="R3448">
        <v>77814</v>
      </c>
      <c r="S3448" t="s">
        <v>38</v>
      </c>
      <c r="T3448">
        <v>718945</v>
      </c>
      <c r="V3448">
        <v>1619896</v>
      </c>
      <c r="X3448">
        <v>1462484</v>
      </c>
      <c r="Z3448">
        <v>157412</v>
      </c>
    </row>
    <row r="3449" spans="2:26" hidden="1" x14ac:dyDescent="0.35">
      <c r="B3449" t="s">
        <v>101</v>
      </c>
      <c r="C3449" t="s">
        <v>102</v>
      </c>
      <c r="D3449" s="1">
        <v>45323</v>
      </c>
      <c r="E3449" t="s">
        <v>34</v>
      </c>
      <c r="F3449" t="s">
        <v>33</v>
      </c>
      <c r="G3449" t="s">
        <v>34</v>
      </c>
      <c r="H3449">
        <v>7575</v>
      </c>
      <c r="J3449">
        <v>101547</v>
      </c>
      <c r="K3449" t="s">
        <v>38</v>
      </c>
      <c r="L3449">
        <v>109122</v>
      </c>
      <c r="M3449" t="s">
        <v>38</v>
      </c>
      <c r="N3449">
        <v>68900</v>
      </c>
      <c r="O3449" t="s">
        <v>38</v>
      </c>
      <c r="P3449">
        <v>8914</v>
      </c>
      <c r="Q3449" t="s">
        <v>38</v>
      </c>
      <c r="R3449">
        <v>77814</v>
      </c>
      <c r="S3449" t="s">
        <v>38</v>
      </c>
      <c r="T3449">
        <v>716262</v>
      </c>
      <c r="V3449">
        <v>1619895</v>
      </c>
      <c r="X3449">
        <v>1449595</v>
      </c>
      <c r="Z3449">
        <v>170300</v>
      </c>
    </row>
    <row r="3450" spans="2:26" hidden="1" x14ac:dyDescent="0.35">
      <c r="B3450" t="s">
        <v>101</v>
      </c>
      <c r="C3450" t="s">
        <v>102</v>
      </c>
      <c r="D3450" s="1">
        <v>45352</v>
      </c>
      <c r="E3450" t="s">
        <v>34</v>
      </c>
      <c r="F3450" t="s">
        <v>35</v>
      </c>
      <c r="G3450" t="s">
        <v>32</v>
      </c>
      <c r="H3450">
        <v>6656</v>
      </c>
      <c r="J3450">
        <v>99411</v>
      </c>
      <c r="K3450" t="s">
        <v>38</v>
      </c>
      <c r="L3450">
        <v>106067</v>
      </c>
      <c r="M3450" t="s">
        <v>38</v>
      </c>
      <c r="N3450">
        <v>66254</v>
      </c>
      <c r="O3450" t="s">
        <v>38</v>
      </c>
      <c r="P3450">
        <v>8391</v>
      </c>
      <c r="Q3450" t="s">
        <v>38</v>
      </c>
      <c r="R3450">
        <v>74645</v>
      </c>
      <c r="S3450" t="s">
        <v>38</v>
      </c>
      <c r="T3450">
        <v>715259</v>
      </c>
      <c r="V3450">
        <v>1614473</v>
      </c>
      <c r="X3450">
        <v>1441192</v>
      </c>
      <c r="Z3450">
        <v>173281</v>
      </c>
    </row>
    <row r="3451" spans="2:26" hidden="1" x14ac:dyDescent="0.35">
      <c r="B3451" t="s">
        <v>104</v>
      </c>
      <c r="C3451" t="s">
        <v>105</v>
      </c>
      <c r="D3451" s="1">
        <v>41518</v>
      </c>
      <c r="E3451" t="s">
        <v>34</v>
      </c>
      <c r="F3451" t="s">
        <v>33</v>
      </c>
      <c r="G3451" t="s">
        <v>34</v>
      </c>
      <c r="V3451">
        <v>1296359</v>
      </c>
    </row>
    <row r="3452" spans="2:26" hidden="1" x14ac:dyDescent="0.35">
      <c r="B3452" t="s">
        <v>104</v>
      </c>
      <c r="C3452" t="s">
        <v>105</v>
      </c>
      <c r="D3452" s="1">
        <v>42887</v>
      </c>
      <c r="E3452" t="s">
        <v>34</v>
      </c>
      <c r="F3452" t="s">
        <v>35</v>
      </c>
      <c r="G3452" t="s">
        <v>32</v>
      </c>
      <c r="H3452">
        <v>18828</v>
      </c>
      <c r="J3452">
        <v>4831</v>
      </c>
      <c r="L3452">
        <v>23659</v>
      </c>
      <c r="N3452">
        <v>0</v>
      </c>
      <c r="P3452">
        <v>0</v>
      </c>
      <c r="R3452">
        <v>0</v>
      </c>
      <c r="T3452">
        <v>682014</v>
      </c>
      <c r="V3452">
        <v>1661114</v>
      </c>
      <c r="X3452">
        <v>1490673</v>
      </c>
      <c r="Z3452">
        <v>170441</v>
      </c>
    </row>
    <row r="3453" spans="2:26" hidden="1" x14ac:dyDescent="0.35">
      <c r="B3453" t="s">
        <v>104</v>
      </c>
      <c r="C3453" t="s">
        <v>105</v>
      </c>
      <c r="D3453" s="1">
        <v>42887</v>
      </c>
      <c r="E3453" t="s">
        <v>34</v>
      </c>
      <c r="F3453" t="s">
        <v>33</v>
      </c>
      <c r="G3453" t="s">
        <v>34</v>
      </c>
      <c r="H3453">
        <v>23381</v>
      </c>
      <c r="J3453">
        <v>6564</v>
      </c>
      <c r="L3453">
        <v>29945</v>
      </c>
      <c r="N3453">
        <v>0</v>
      </c>
      <c r="P3453">
        <v>0</v>
      </c>
      <c r="R3453">
        <v>0</v>
      </c>
      <c r="T3453">
        <v>682014</v>
      </c>
      <c r="V3453">
        <v>1661114</v>
      </c>
      <c r="X3453">
        <v>1490673</v>
      </c>
      <c r="Z3453">
        <v>170441</v>
      </c>
    </row>
    <row r="3454" spans="2:26" hidden="1" x14ac:dyDescent="0.35">
      <c r="B3454" t="s">
        <v>104</v>
      </c>
      <c r="C3454" t="s">
        <v>105</v>
      </c>
      <c r="D3454" s="1">
        <v>42917</v>
      </c>
      <c r="E3454" t="s">
        <v>34</v>
      </c>
      <c r="F3454" t="s">
        <v>33</v>
      </c>
      <c r="G3454" t="s">
        <v>34</v>
      </c>
      <c r="H3454">
        <v>22441</v>
      </c>
      <c r="J3454">
        <v>6227</v>
      </c>
      <c r="L3454">
        <v>28668</v>
      </c>
      <c r="N3454">
        <v>0</v>
      </c>
      <c r="P3454">
        <v>0</v>
      </c>
      <c r="R3454">
        <v>0</v>
      </c>
      <c r="T3454">
        <v>676008</v>
      </c>
      <c r="V3454">
        <v>1632523</v>
      </c>
      <c r="X3454">
        <v>1458560</v>
      </c>
      <c r="Z3454">
        <v>173963</v>
      </c>
    </row>
    <row r="3455" spans="2:26" hidden="1" x14ac:dyDescent="0.35">
      <c r="B3455" t="s">
        <v>104</v>
      </c>
      <c r="C3455" t="s">
        <v>105</v>
      </c>
      <c r="D3455" s="1">
        <v>42917</v>
      </c>
      <c r="E3455" t="s">
        <v>34</v>
      </c>
      <c r="F3455" t="s">
        <v>35</v>
      </c>
      <c r="G3455" t="s">
        <v>32</v>
      </c>
      <c r="H3455">
        <v>19722</v>
      </c>
      <c r="J3455">
        <v>5759</v>
      </c>
      <c r="L3455">
        <v>25481</v>
      </c>
      <c r="N3455">
        <v>0</v>
      </c>
      <c r="P3455">
        <v>0</v>
      </c>
      <c r="R3455">
        <v>0</v>
      </c>
      <c r="T3455">
        <v>676008</v>
      </c>
      <c r="V3455">
        <v>1632523</v>
      </c>
      <c r="X3455">
        <v>1458560</v>
      </c>
      <c r="Z3455">
        <v>173963</v>
      </c>
    </row>
    <row r="3456" spans="2:26" hidden="1" x14ac:dyDescent="0.35">
      <c r="B3456" t="s">
        <v>104</v>
      </c>
      <c r="C3456" t="s">
        <v>105</v>
      </c>
      <c r="D3456" s="1">
        <v>42948</v>
      </c>
      <c r="E3456" t="s">
        <v>34</v>
      </c>
      <c r="F3456" t="s">
        <v>35</v>
      </c>
      <c r="G3456" t="s">
        <v>32</v>
      </c>
      <c r="H3456">
        <v>21737</v>
      </c>
      <c r="J3456">
        <v>5904</v>
      </c>
      <c r="L3456">
        <v>27641</v>
      </c>
      <c r="N3456">
        <v>0</v>
      </c>
      <c r="P3456">
        <v>0</v>
      </c>
      <c r="R3456">
        <v>0</v>
      </c>
      <c r="T3456">
        <v>680194</v>
      </c>
      <c r="V3456">
        <v>1624439</v>
      </c>
      <c r="X3456">
        <v>1448697</v>
      </c>
      <c r="Z3456">
        <v>175742</v>
      </c>
    </row>
    <row r="3457" spans="2:26" hidden="1" x14ac:dyDescent="0.35">
      <c r="B3457" t="s">
        <v>104</v>
      </c>
      <c r="C3457" t="s">
        <v>105</v>
      </c>
      <c r="D3457" s="1">
        <v>42948</v>
      </c>
      <c r="E3457" t="s">
        <v>34</v>
      </c>
      <c r="F3457" t="s">
        <v>33</v>
      </c>
      <c r="G3457" t="s">
        <v>34</v>
      </c>
      <c r="H3457">
        <v>23010</v>
      </c>
      <c r="J3457">
        <v>5696</v>
      </c>
      <c r="L3457">
        <v>28706</v>
      </c>
      <c r="N3457">
        <v>0</v>
      </c>
      <c r="P3457">
        <v>0</v>
      </c>
      <c r="R3457">
        <v>0</v>
      </c>
      <c r="T3457">
        <v>680194</v>
      </c>
      <c r="V3457">
        <v>1624439</v>
      </c>
      <c r="X3457">
        <v>1448697</v>
      </c>
      <c r="Z3457">
        <v>175742</v>
      </c>
    </row>
    <row r="3458" spans="2:26" hidden="1" x14ac:dyDescent="0.35">
      <c r="B3458" t="s">
        <v>104</v>
      </c>
      <c r="C3458" t="s">
        <v>105</v>
      </c>
      <c r="D3458" s="1">
        <v>42979</v>
      </c>
      <c r="E3458" t="s">
        <v>34</v>
      </c>
      <c r="F3458" t="s">
        <v>35</v>
      </c>
      <c r="G3458" t="s">
        <v>32</v>
      </c>
      <c r="H3458">
        <v>18684</v>
      </c>
      <c r="J3458">
        <v>3905</v>
      </c>
      <c r="L3458">
        <v>22589</v>
      </c>
      <c r="N3458">
        <v>0</v>
      </c>
      <c r="P3458">
        <v>0</v>
      </c>
      <c r="R3458">
        <v>0</v>
      </c>
      <c r="T3458">
        <v>686113</v>
      </c>
      <c r="V3458">
        <v>1630412</v>
      </c>
      <c r="X3458">
        <v>1452043</v>
      </c>
      <c r="Z3458">
        <v>178369</v>
      </c>
    </row>
    <row r="3459" spans="2:26" hidden="1" x14ac:dyDescent="0.35">
      <c r="B3459" t="s">
        <v>104</v>
      </c>
      <c r="C3459" t="s">
        <v>105</v>
      </c>
      <c r="D3459" s="1">
        <v>42979</v>
      </c>
      <c r="E3459" t="s">
        <v>34</v>
      </c>
      <c r="F3459" t="s">
        <v>33</v>
      </c>
      <c r="G3459" t="s">
        <v>34</v>
      </c>
      <c r="H3459">
        <v>20058</v>
      </c>
      <c r="J3459">
        <v>5079</v>
      </c>
      <c r="L3459">
        <v>25137</v>
      </c>
      <c r="N3459">
        <v>0</v>
      </c>
      <c r="P3459">
        <v>0</v>
      </c>
      <c r="R3459">
        <v>0</v>
      </c>
      <c r="T3459">
        <v>686113</v>
      </c>
      <c r="V3459">
        <v>1630412</v>
      </c>
      <c r="X3459">
        <v>1452043</v>
      </c>
      <c r="Z3459">
        <v>178369</v>
      </c>
    </row>
    <row r="3460" spans="2:26" hidden="1" x14ac:dyDescent="0.35">
      <c r="B3460" t="s">
        <v>104</v>
      </c>
      <c r="C3460" t="s">
        <v>105</v>
      </c>
      <c r="D3460" s="1">
        <v>43009</v>
      </c>
      <c r="E3460" t="s">
        <v>34</v>
      </c>
      <c r="F3460" t="s">
        <v>35</v>
      </c>
      <c r="G3460" t="s">
        <v>32</v>
      </c>
      <c r="H3460">
        <v>22299</v>
      </c>
      <c r="J3460">
        <v>2841</v>
      </c>
      <c r="L3460">
        <v>25140</v>
      </c>
      <c r="N3460">
        <v>0</v>
      </c>
      <c r="P3460">
        <v>0</v>
      </c>
      <c r="R3460">
        <v>0</v>
      </c>
      <c r="T3460">
        <v>694351</v>
      </c>
      <c r="V3460">
        <v>1649014</v>
      </c>
      <c r="X3460">
        <v>1464021</v>
      </c>
      <c r="Z3460">
        <v>184993</v>
      </c>
    </row>
    <row r="3461" spans="2:26" hidden="1" x14ac:dyDescent="0.35">
      <c r="B3461" t="s">
        <v>104</v>
      </c>
      <c r="C3461" t="s">
        <v>105</v>
      </c>
      <c r="D3461" s="1">
        <v>43009</v>
      </c>
      <c r="E3461" t="s">
        <v>34</v>
      </c>
      <c r="F3461" t="s">
        <v>33</v>
      </c>
      <c r="G3461" t="s">
        <v>34</v>
      </c>
      <c r="H3461">
        <v>25753</v>
      </c>
      <c r="J3461">
        <v>4924</v>
      </c>
      <c r="L3461">
        <v>30677</v>
      </c>
      <c r="N3461">
        <v>0</v>
      </c>
      <c r="P3461">
        <v>0</v>
      </c>
      <c r="R3461">
        <v>0</v>
      </c>
      <c r="T3461">
        <v>694351</v>
      </c>
      <c r="V3461">
        <v>1649014</v>
      </c>
      <c r="X3461">
        <v>1464021</v>
      </c>
      <c r="Z3461">
        <v>184993</v>
      </c>
    </row>
    <row r="3462" spans="2:26" hidden="1" x14ac:dyDescent="0.35">
      <c r="B3462" t="s">
        <v>104</v>
      </c>
      <c r="C3462" t="s">
        <v>105</v>
      </c>
      <c r="D3462" s="1">
        <v>43040</v>
      </c>
      <c r="E3462" t="s">
        <v>34</v>
      </c>
      <c r="F3462" t="s">
        <v>35</v>
      </c>
      <c r="G3462" t="s">
        <v>32</v>
      </c>
      <c r="H3462">
        <v>17493</v>
      </c>
      <c r="J3462">
        <v>4358</v>
      </c>
      <c r="L3462">
        <v>21851</v>
      </c>
      <c r="N3462">
        <v>0</v>
      </c>
      <c r="P3462">
        <v>0</v>
      </c>
      <c r="R3462">
        <v>0</v>
      </c>
      <c r="T3462">
        <v>701561</v>
      </c>
      <c r="V3462">
        <v>1668344</v>
      </c>
      <c r="X3462">
        <v>1482925</v>
      </c>
      <c r="Z3462">
        <v>185419</v>
      </c>
    </row>
    <row r="3463" spans="2:26" hidden="1" x14ac:dyDescent="0.35">
      <c r="B3463" t="s">
        <v>104</v>
      </c>
      <c r="C3463" t="s">
        <v>105</v>
      </c>
      <c r="D3463" s="1">
        <v>43040</v>
      </c>
      <c r="E3463" t="s">
        <v>34</v>
      </c>
      <c r="F3463" t="s">
        <v>33</v>
      </c>
      <c r="G3463" t="s">
        <v>34</v>
      </c>
      <c r="H3463">
        <v>21116</v>
      </c>
      <c r="J3463">
        <v>6001</v>
      </c>
      <c r="L3463">
        <v>27117</v>
      </c>
      <c r="N3463">
        <v>0</v>
      </c>
      <c r="P3463">
        <v>0</v>
      </c>
      <c r="R3463">
        <v>0</v>
      </c>
      <c r="T3463">
        <v>701561</v>
      </c>
      <c r="V3463">
        <v>1668344</v>
      </c>
      <c r="X3463">
        <v>1482925</v>
      </c>
      <c r="Z3463">
        <v>185419</v>
      </c>
    </row>
    <row r="3464" spans="2:26" hidden="1" x14ac:dyDescent="0.35">
      <c r="B3464" t="s">
        <v>104</v>
      </c>
      <c r="C3464" t="s">
        <v>105</v>
      </c>
      <c r="D3464" s="1">
        <v>43070</v>
      </c>
      <c r="E3464" t="s">
        <v>34</v>
      </c>
      <c r="F3464" t="s">
        <v>35</v>
      </c>
      <c r="G3464" t="s">
        <v>32</v>
      </c>
      <c r="H3464">
        <v>18594</v>
      </c>
      <c r="J3464">
        <v>6543</v>
      </c>
      <c r="L3464">
        <v>25137</v>
      </c>
      <c r="N3464">
        <v>0</v>
      </c>
      <c r="P3464">
        <v>0</v>
      </c>
      <c r="R3464">
        <v>0</v>
      </c>
      <c r="T3464">
        <v>707173</v>
      </c>
      <c r="V3464">
        <v>1691917</v>
      </c>
      <c r="X3464">
        <v>1506698</v>
      </c>
      <c r="Z3464">
        <v>185219</v>
      </c>
    </row>
    <row r="3465" spans="2:26" hidden="1" x14ac:dyDescent="0.35">
      <c r="B3465" t="s">
        <v>104</v>
      </c>
      <c r="C3465" t="s">
        <v>105</v>
      </c>
      <c r="D3465" s="1">
        <v>43070</v>
      </c>
      <c r="E3465" t="s">
        <v>34</v>
      </c>
      <c r="F3465" t="s">
        <v>33</v>
      </c>
      <c r="G3465" t="s">
        <v>34</v>
      </c>
      <c r="H3465">
        <v>19328</v>
      </c>
      <c r="J3465">
        <v>6661</v>
      </c>
      <c r="L3465">
        <v>25989</v>
      </c>
      <c r="N3465">
        <v>0</v>
      </c>
      <c r="P3465">
        <v>0</v>
      </c>
      <c r="R3465">
        <v>0</v>
      </c>
      <c r="T3465">
        <v>707173</v>
      </c>
      <c r="V3465">
        <v>1691917</v>
      </c>
      <c r="X3465">
        <v>1506698</v>
      </c>
      <c r="Z3465">
        <v>185219</v>
      </c>
    </row>
    <row r="3466" spans="2:26" hidden="1" x14ac:dyDescent="0.35">
      <c r="B3466" t="s">
        <v>104</v>
      </c>
      <c r="C3466" t="s">
        <v>105</v>
      </c>
      <c r="D3466" s="1">
        <v>43101</v>
      </c>
      <c r="E3466" t="s">
        <v>34</v>
      </c>
      <c r="F3466" t="s">
        <v>35</v>
      </c>
      <c r="G3466" t="s">
        <v>32</v>
      </c>
      <c r="H3466">
        <v>18792</v>
      </c>
      <c r="J3466">
        <v>4655</v>
      </c>
      <c r="L3466">
        <v>23447</v>
      </c>
      <c r="N3466">
        <v>0</v>
      </c>
      <c r="P3466">
        <v>0</v>
      </c>
      <c r="R3466">
        <v>0</v>
      </c>
      <c r="T3466">
        <v>690498</v>
      </c>
      <c r="V3466">
        <v>1673993</v>
      </c>
      <c r="X3466">
        <v>1497405</v>
      </c>
      <c r="Z3466">
        <v>176588</v>
      </c>
    </row>
    <row r="3467" spans="2:26" hidden="1" x14ac:dyDescent="0.35">
      <c r="B3467" t="s">
        <v>104</v>
      </c>
      <c r="C3467" t="s">
        <v>105</v>
      </c>
      <c r="D3467" s="1">
        <v>43101</v>
      </c>
      <c r="E3467" t="s">
        <v>34</v>
      </c>
      <c r="F3467" t="s">
        <v>33</v>
      </c>
      <c r="G3467" t="s">
        <v>34</v>
      </c>
      <c r="H3467">
        <v>20184</v>
      </c>
      <c r="J3467">
        <v>5461</v>
      </c>
      <c r="L3467">
        <v>25645</v>
      </c>
      <c r="N3467">
        <v>0</v>
      </c>
      <c r="P3467">
        <v>0</v>
      </c>
      <c r="R3467">
        <v>0</v>
      </c>
      <c r="T3467">
        <v>690498</v>
      </c>
      <c r="V3467">
        <v>1673993</v>
      </c>
      <c r="X3467">
        <v>1497405</v>
      </c>
      <c r="Z3467">
        <v>176588</v>
      </c>
    </row>
    <row r="3468" spans="2:26" hidden="1" x14ac:dyDescent="0.35">
      <c r="B3468" t="s">
        <v>104</v>
      </c>
      <c r="C3468" t="s">
        <v>105</v>
      </c>
      <c r="D3468" s="1">
        <v>43132</v>
      </c>
      <c r="E3468" t="s">
        <v>34</v>
      </c>
      <c r="F3468" t="s">
        <v>35</v>
      </c>
      <c r="G3468" t="s">
        <v>32</v>
      </c>
      <c r="H3468">
        <v>16733</v>
      </c>
      <c r="J3468">
        <v>2323</v>
      </c>
      <c r="L3468">
        <v>19056</v>
      </c>
      <c r="N3468">
        <v>0</v>
      </c>
      <c r="P3468">
        <v>0</v>
      </c>
      <c r="R3468">
        <v>0</v>
      </c>
      <c r="T3468">
        <v>685491</v>
      </c>
      <c r="V3468">
        <v>1658413</v>
      </c>
      <c r="X3468">
        <v>1481086</v>
      </c>
      <c r="Z3468">
        <v>177327</v>
      </c>
    </row>
    <row r="3469" spans="2:26" hidden="1" x14ac:dyDescent="0.35">
      <c r="B3469" t="s">
        <v>104</v>
      </c>
      <c r="C3469" t="s">
        <v>105</v>
      </c>
      <c r="D3469" s="1">
        <v>43132</v>
      </c>
      <c r="E3469" t="s">
        <v>34</v>
      </c>
      <c r="F3469" t="s">
        <v>33</v>
      </c>
      <c r="G3469" t="s">
        <v>34</v>
      </c>
      <c r="H3469">
        <v>18459</v>
      </c>
      <c r="J3469">
        <v>3068</v>
      </c>
      <c r="L3469">
        <v>21527</v>
      </c>
      <c r="N3469">
        <v>0</v>
      </c>
      <c r="P3469">
        <v>0</v>
      </c>
      <c r="R3469">
        <v>0</v>
      </c>
      <c r="T3469">
        <v>685491</v>
      </c>
      <c r="V3469">
        <v>1658413</v>
      </c>
      <c r="X3469">
        <v>1481086</v>
      </c>
      <c r="Z3469">
        <v>177327</v>
      </c>
    </row>
    <row r="3470" spans="2:26" hidden="1" x14ac:dyDescent="0.35">
      <c r="B3470" t="s">
        <v>104</v>
      </c>
      <c r="C3470" t="s">
        <v>105</v>
      </c>
      <c r="D3470" s="1">
        <v>43160</v>
      </c>
      <c r="E3470" t="s">
        <v>34</v>
      </c>
      <c r="F3470" t="s">
        <v>33</v>
      </c>
      <c r="G3470" t="s">
        <v>34</v>
      </c>
      <c r="H3470">
        <v>18529</v>
      </c>
      <c r="J3470">
        <v>3515</v>
      </c>
      <c r="L3470">
        <v>22044</v>
      </c>
      <c r="N3470">
        <v>0</v>
      </c>
      <c r="P3470">
        <v>0</v>
      </c>
      <c r="R3470">
        <v>0</v>
      </c>
      <c r="T3470">
        <v>694198</v>
      </c>
      <c r="V3470">
        <v>1678328</v>
      </c>
      <c r="X3470">
        <v>1498956</v>
      </c>
      <c r="Z3470">
        <v>179372</v>
      </c>
    </row>
    <row r="3471" spans="2:26" hidden="1" x14ac:dyDescent="0.35">
      <c r="B3471" t="s">
        <v>104</v>
      </c>
      <c r="C3471" t="s">
        <v>105</v>
      </c>
      <c r="D3471" s="1">
        <v>43160</v>
      </c>
      <c r="E3471" t="s">
        <v>34</v>
      </c>
      <c r="F3471" t="s">
        <v>35</v>
      </c>
      <c r="G3471" t="s">
        <v>32</v>
      </c>
      <c r="H3471">
        <v>17826</v>
      </c>
      <c r="J3471">
        <v>3149</v>
      </c>
      <c r="L3471">
        <v>20975</v>
      </c>
      <c r="N3471">
        <v>0</v>
      </c>
      <c r="P3471">
        <v>0</v>
      </c>
      <c r="R3471">
        <v>0</v>
      </c>
      <c r="T3471">
        <v>694198</v>
      </c>
      <c r="V3471">
        <v>1678328</v>
      </c>
      <c r="X3471">
        <v>1498956</v>
      </c>
      <c r="Z3471">
        <v>179372</v>
      </c>
    </row>
    <row r="3472" spans="2:26" hidden="1" x14ac:dyDescent="0.35">
      <c r="B3472" t="s">
        <v>104</v>
      </c>
      <c r="C3472" t="s">
        <v>105</v>
      </c>
      <c r="D3472" s="1">
        <v>43191</v>
      </c>
      <c r="E3472" t="s">
        <v>34</v>
      </c>
      <c r="F3472" t="s">
        <v>35</v>
      </c>
      <c r="G3472" t="s">
        <v>32</v>
      </c>
      <c r="H3472">
        <v>18247</v>
      </c>
      <c r="J3472">
        <v>3013</v>
      </c>
      <c r="L3472">
        <v>21260</v>
      </c>
      <c r="N3472">
        <v>0</v>
      </c>
      <c r="P3472">
        <v>0</v>
      </c>
      <c r="R3472">
        <v>0</v>
      </c>
      <c r="T3472">
        <v>694933</v>
      </c>
      <c r="V3472">
        <v>1681456</v>
      </c>
      <c r="X3472">
        <v>1500128</v>
      </c>
      <c r="Z3472">
        <v>181328</v>
      </c>
    </row>
    <row r="3473" spans="2:26" hidden="1" x14ac:dyDescent="0.35">
      <c r="B3473" t="s">
        <v>104</v>
      </c>
      <c r="C3473" t="s">
        <v>105</v>
      </c>
      <c r="D3473" s="1">
        <v>43191</v>
      </c>
      <c r="E3473" t="s">
        <v>34</v>
      </c>
      <c r="F3473" t="s">
        <v>33</v>
      </c>
      <c r="G3473" t="s">
        <v>34</v>
      </c>
      <c r="H3473">
        <v>19101</v>
      </c>
      <c r="J3473">
        <v>3402</v>
      </c>
      <c r="L3473">
        <v>22503</v>
      </c>
      <c r="N3473">
        <v>0</v>
      </c>
      <c r="P3473">
        <v>0</v>
      </c>
      <c r="R3473">
        <v>0</v>
      </c>
      <c r="T3473">
        <v>694933</v>
      </c>
      <c r="V3473">
        <v>1681456</v>
      </c>
      <c r="X3473">
        <v>1500128</v>
      </c>
      <c r="Z3473">
        <v>181328</v>
      </c>
    </row>
    <row r="3474" spans="2:26" hidden="1" x14ac:dyDescent="0.35">
      <c r="B3474" t="s">
        <v>104</v>
      </c>
      <c r="C3474" t="s">
        <v>105</v>
      </c>
      <c r="D3474" s="1">
        <v>43221</v>
      </c>
      <c r="E3474" t="s">
        <v>34</v>
      </c>
      <c r="F3474" t="s">
        <v>33</v>
      </c>
      <c r="G3474" t="s">
        <v>34</v>
      </c>
      <c r="H3474">
        <v>20166</v>
      </c>
      <c r="J3474">
        <v>3142</v>
      </c>
      <c r="L3474">
        <v>23308</v>
      </c>
      <c r="N3474">
        <v>0</v>
      </c>
      <c r="P3474">
        <v>0</v>
      </c>
      <c r="R3474">
        <v>0</v>
      </c>
      <c r="T3474">
        <v>690440</v>
      </c>
      <c r="V3474">
        <v>1660494</v>
      </c>
      <c r="X3474">
        <v>1480239</v>
      </c>
      <c r="Z3474">
        <v>180255</v>
      </c>
    </row>
    <row r="3475" spans="2:26" hidden="1" x14ac:dyDescent="0.35">
      <c r="B3475" t="s">
        <v>104</v>
      </c>
      <c r="C3475" t="s">
        <v>105</v>
      </c>
      <c r="D3475" s="1">
        <v>43221</v>
      </c>
      <c r="E3475" t="s">
        <v>34</v>
      </c>
      <c r="F3475" t="s">
        <v>35</v>
      </c>
      <c r="G3475" t="s">
        <v>32</v>
      </c>
      <c r="H3475">
        <v>18964</v>
      </c>
      <c r="J3475">
        <v>2474</v>
      </c>
      <c r="L3475">
        <v>21438</v>
      </c>
      <c r="N3475">
        <v>0</v>
      </c>
      <c r="P3475">
        <v>0</v>
      </c>
      <c r="R3475">
        <v>0</v>
      </c>
      <c r="T3475">
        <v>690440</v>
      </c>
      <c r="V3475">
        <v>1660494</v>
      </c>
      <c r="X3475">
        <v>1480239</v>
      </c>
      <c r="Z3475">
        <v>180255</v>
      </c>
    </row>
    <row r="3476" spans="2:26" hidden="1" x14ac:dyDescent="0.35">
      <c r="B3476" t="s">
        <v>104</v>
      </c>
      <c r="C3476" t="s">
        <v>105</v>
      </c>
      <c r="D3476" s="1">
        <v>43252</v>
      </c>
      <c r="E3476" t="s">
        <v>34</v>
      </c>
      <c r="F3476" t="s">
        <v>35</v>
      </c>
      <c r="G3476" t="s">
        <v>32</v>
      </c>
      <c r="H3476">
        <v>18313</v>
      </c>
      <c r="J3476">
        <v>3283</v>
      </c>
      <c r="L3476">
        <v>21596</v>
      </c>
      <c r="N3476">
        <v>0</v>
      </c>
      <c r="P3476">
        <v>0</v>
      </c>
      <c r="R3476">
        <v>0</v>
      </c>
      <c r="T3476">
        <v>687723</v>
      </c>
      <c r="V3476">
        <v>1650364</v>
      </c>
      <c r="X3476">
        <v>1468683</v>
      </c>
      <c r="Z3476">
        <v>181681</v>
      </c>
    </row>
    <row r="3477" spans="2:26" hidden="1" x14ac:dyDescent="0.35">
      <c r="B3477" t="s">
        <v>104</v>
      </c>
      <c r="C3477" t="s">
        <v>105</v>
      </c>
      <c r="D3477" s="1">
        <v>43252</v>
      </c>
      <c r="E3477" t="s">
        <v>34</v>
      </c>
      <c r="F3477" t="s">
        <v>33</v>
      </c>
      <c r="G3477" t="s">
        <v>34</v>
      </c>
      <c r="H3477">
        <v>19020</v>
      </c>
      <c r="J3477">
        <v>3340</v>
      </c>
      <c r="L3477">
        <v>22360</v>
      </c>
      <c r="N3477">
        <v>0</v>
      </c>
      <c r="P3477">
        <v>0</v>
      </c>
      <c r="R3477">
        <v>0</v>
      </c>
      <c r="T3477">
        <v>687723</v>
      </c>
      <c r="V3477">
        <v>1650364</v>
      </c>
      <c r="X3477">
        <v>1468683</v>
      </c>
      <c r="Z3477">
        <v>181681</v>
      </c>
    </row>
    <row r="3478" spans="2:26" hidden="1" x14ac:dyDescent="0.35">
      <c r="B3478" t="s">
        <v>104</v>
      </c>
      <c r="C3478" t="s">
        <v>105</v>
      </c>
      <c r="D3478" s="1">
        <v>43282</v>
      </c>
      <c r="E3478" t="s">
        <v>34</v>
      </c>
      <c r="F3478" t="s">
        <v>33</v>
      </c>
      <c r="G3478" t="s">
        <v>34</v>
      </c>
      <c r="H3478">
        <v>18185</v>
      </c>
      <c r="J3478">
        <v>3124</v>
      </c>
      <c r="L3478">
        <v>21309</v>
      </c>
      <c r="N3478">
        <v>0</v>
      </c>
      <c r="P3478">
        <v>0</v>
      </c>
      <c r="R3478">
        <v>0</v>
      </c>
      <c r="T3478">
        <v>682965</v>
      </c>
      <c r="V3478">
        <v>1627391</v>
      </c>
      <c r="X3478">
        <v>1445832</v>
      </c>
      <c r="Z3478">
        <v>181559</v>
      </c>
    </row>
    <row r="3479" spans="2:26" hidden="1" x14ac:dyDescent="0.35">
      <c r="B3479" t="s">
        <v>104</v>
      </c>
      <c r="C3479" t="s">
        <v>105</v>
      </c>
      <c r="D3479" s="1">
        <v>43282</v>
      </c>
      <c r="E3479" t="s">
        <v>34</v>
      </c>
      <c r="F3479" t="s">
        <v>35</v>
      </c>
      <c r="G3479" t="s">
        <v>32</v>
      </c>
      <c r="H3479">
        <v>16732</v>
      </c>
      <c r="J3479">
        <v>2017</v>
      </c>
      <c r="L3479">
        <v>18749</v>
      </c>
      <c r="N3479">
        <v>0</v>
      </c>
      <c r="P3479">
        <v>0</v>
      </c>
      <c r="R3479">
        <v>0</v>
      </c>
      <c r="T3479">
        <v>682965</v>
      </c>
      <c r="V3479">
        <v>1627391</v>
      </c>
      <c r="X3479">
        <v>1445832</v>
      </c>
      <c r="Z3479">
        <v>181559</v>
      </c>
    </row>
    <row r="3480" spans="2:26" hidden="1" x14ac:dyDescent="0.35">
      <c r="B3480" t="s">
        <v>104</v>
      </c>
      <c r="C3480" t="s">
        <v>105</v>
      </c>
      <c r="D3480" s="1">
        <v>43313</v>
      </c>
      <c r="E3480" t="s">
        <v>34</v>
      </c>
      <c r="F3480" t="s">
        <v>35</v>
      </c>
      <c r="G3480" t="s">
        <v>32</v>
      </c>
      <c r="H3480">
        <v>18782</v>
      </c>
      <c r="J3480">
        <v>2230</v>
      </c>
      <c r="L3480">
        <v>21012</v>
      </c>
      <c r="N3480">
        <v>0</v>
      </c>
      <c r="P3480">
        <v>0</v>
      </c>
      <c r="R3480">
        <v>0</v>
      </c>
      <c r="T3480">
        <v>684195</v>
      </c>
      <c r="V3480">
        <v>1622812</v>
      </c>
      <c r="X3480">
        <v>1440525</v>
      </c>
      <c r="Z3480">
        <v>182287</v>
      </c>
    </row>
    <row r="3481" spans="2:26" hidden="1" x14ac:dyDescent="0.35">
      <c r="B3481" t="s">
        <v>104</v>
      </c>
      <c r="C3481" t="s">
        <v>105</v>
      </c>
      <c r="D3481" s="1">
        <v>43313</v>
      </c>
      <c r="E3481" t="s">
        <v>34</v>
      </c>
      <c r="F3481" t="s">
        <v>33</v>
      </c>
      <c r="G3481" t="s">
        <v>34</v>
      </c>
      <c r="H3481">
        <v>20668</v>
      </c>
      <c r="J3481">
        <v>3469</v>
      </c>
      <c r="L3481">
        <v>24137</v>
      </c>
      <c r="N3481">
        <v>0</v>
      </c>
      <c r="P3481">
        <v>0</v>
      </c>
      <c r="R3481">
        <v>0</v>
      </c>
      <c r="T3481">
        <v>684195</v>
      </c>
      <c r="V3481">
        <v>1622812</v>
      </c>
      <c r="X3481">
        <v>1440525</v>
      </c>
      <c r="Z3481">
        <v>182287</v>
      </c>
    </row>
    <row r="3482" spans="2:26" hidden="1" x14ac:dyDescent="0.35">
      <c r="B3482" t="s">
        <v>104</v>
      </c>
      <c r="C3482" t="s">
        <v>105</v>
      </c>
      <c r="D3482" s="1">
        <v>43344</v>
      </c>
      <c r="E3482" t="s">
        <v>34</v>
      </c>
      <c r="F3482" t="s">
        <v>33</v>
      </c>
      <c r="G3482" t="s">
        <v>34</v>
      </c>
      <c r="H3482">
        <v>17094</v>
      </c>
      <c r="J3482">
        <v>2811</v>
      </c>
      <c r="L3482">
        <v>19905</v>
      </c>
      <c r="N3482">
        <v>0</v>
      </c>
      <c r="P3482">
        <v>0</v>
      </c>
      <c r="R3482">
        <v>0</v>
      </c>
      <c r="T3482">
        <v>685450</v>
      </c>
      <c r="V3482">
        <v>1622460</v>
      </c>
      <c r="X3482">
        <v>1437443</v>
      </c>
      <c r="Z3482">
        <v>185017</v>
      </c>
    </row>
    <row r="3483" spans="2:26" hidden="1" x14ac:dyDescent="0.35">
      <c r="B3483" t="s">
        <v>104</v>
      </c>
      <c r="C3483" t="s">
        <v>105</v>
      </c>
      <c r="D3483" s="1">
        <v>43344</v>
      </c>
      <c r="E3483" t="s">
        <v>34</v>
      </c>
      <c r="F3483" t="s">
        <v>35</v>
      </c>
      <c r="G3483" t="s">
        <v>32</v>
      </c>
      <c r="H3483">
        <v>15455</v>
      </c>
      <c r="J3483">
        <v>1559</v>
      </c>
      <c r="L3483">
        <v>17014</v>
      </c>
      <c r="N3483">
        <v>0</v>
      </c>
      <c r="P3483">
        <v>0</v>
      </c>
      <c r="R3483">
        <v>0</v>
      </c>
      <c r="T3483">
        <v>685450</v>
      </c>
      <c r="V3483">
        <v>1622460</v>
      </c>
      <c r="X3483">
        <v>1437443</v>
      </c>
      <c r="Z3483">
        <v>185017</v>
      </c>
    </row>
    <row r="3484" spans="2:26" hidden="1" x14ac:dyDescent="0.35">
      <c r="B3484" t="s">
        <v>104</v>
      </c>
      <c r="C3484" t="s">
        <v>105</v>
      </c>
      <c r="D3484" s="1">
        <v>43374</v>
      </c>
      <c r="E3484" t="s">
        <v>34</v>
      </c>
      <c r="F3484" t="s">
        <v>33</v>
      </c>
      <c r="G3484" t="s">
        <v>34</v>
      </c>
      <c r="H3484">
        <v>18862</v>
      </c>
      <c r="J3484">
        <v>2420</v>
      </c>
      <c r="L3484">
        <v>21282</v>
      </c>
      <c r="N3484">
        <v>0</v>
      </c>
      <c r="P3484">
        <v>0</v>
      </c>
      <c r="R3484">
        <v>0</v>
      </c>
      <c r="T3484">
        <v>688241</v>
      </c>
      <c r="V3484">
        <v>1627353</v>
      </c>
      <c r="X3484">
        <v>1437220</v>
      </c>
      <c r="Z3484">
        <v>190133</v>
      </c>
    </row>
    <row r="3485" spans="2:26" hidden="1" x14ac:dyDescent="0.35">
      <c r="B3485" t="s">
        <v>104</v>
      </c>
      <c r="C3485" t="s">
        <v>105</v>
      </c>
      <c r="D3485" s="1">
        <v>43374</v>
      </c>
      <c r="E3485" t="s">
        <v>34</v>
      </c>
      <c r="F3485" t="s">
        <v>35</v>
      </c>
      <c r="G3485" t="s">
        <v>32</v>
      </c>
      <c r="H3485">
        <v>17740</v>
      </c>
      <c r="J3485">
        <v>1800</v>
      </c>
      <c r="L3485">
        <v>19540</v>
      </c>
      <c r="N3485">
        <v>0</v>
      </c>
      <c r="P3485">
        <v>0</v>
      </c>
      <c r="R3485">
        <v>0</v>
      </c>
      <c r="T3485">
        <v>688241</v>
      </c>
      <c r="V3485">
        <v>1627353</v>
      </c>
      <c r="X3485">
        <v>1437220</v>
      </c>
      <c r="Z3485">
        <v>190133</v>
      </c>
    </row>
    <row r="3486" spans="2:26" hidden="1" x14ac:dyDescent="0.35">
      <c r="B3486" t="s">
        <v>104</v>
      </c>
      <c r="C3486" t="s">
        <v>105</v>
      </c>
      <c r="D3486" s="1">
        <v>43405</v>
      </c>
      <c r="E3486" t="s">
        <v>34</v>
      </c>
      <c r="F3486" t="s">
        <v>35</v>
      </c>
      <c r="G3486" t="s">
        <v>32</v>
      </c>
      <c r="H3486">
        <v>15526</v>
      </c>
      <c r="J3486">
        <v>2387</v>
      </c>
      <c r="L3486">
        <v>17913</v>
      </c>
      <c r="N3486">
        <v>0</v>
      </c>
      <c r="P3486">
        <v>0</v>
      </c>
      <c r="R3486">
        <v>0</v>
      </c>
      <c r="T3486">
        <v>687802</v>
      </c>
      <c r="V3486">
        <v>1616486</v>
      </c>
      <c r="X3486">
        <v>1424337</v>
      </c>
      <c r="Z3486">
        <v>192149</v>
      </c>
    </row>
    <row r="3487" spans="2:26" hidden="1" x14ac:dyDescent="0.35">
      <c r="B3487" t="s">
        <v>104</v>
      </c>
      <c r="C3487" t="s">
        <v>105</v>
      </c>
      <c r="D3487" s="1">
        <v>43405</v>
      </c>
      <c r="E3487" t="s">
        <v>34</v>
      </c>
      <c r="F3487" t="s">
        <v>33</v>
      </c>
      <c r="G3487" t="s">
        <v>34</v>
      </c>
      <c r="H3487">
        <v>17289</v>
      </c>
      <c r="J3487">
        <v>4299</v>
      </c>
      <c r="L3487">
        <v>21588</v>
      </c>
      <c r="N3487">
        <v>0</v>
      </c>
      <c r="P3487">
        <v>0</v>
      </c>
      <c r="R3487">
        <v>0</v>
      </c>
      <c r="T3487">
        <v>687802</v>
      </c>
      <c r="V3487">
        <v>1616486</v>
      </c>
      <c r="X3487">
        <v>1424337</v>
      </c>
      <c r="Z3487">
        <v>192149</v>
      </c>
    </row>
    <row r="3488" spans="2:26" hidden="1" x14ac:dyDescent="0.35">
      <c r="B3488" t="s">
        <v>104</v>
      </c>
      <c r="C3488" t="s">
        <v>105</v>
      </c>
      <c r="D3488" s="1">
        <v>43435</v>
      </c>
      <c r="E3488" t="s">
        <v>34</v>
      </c>
      <c r="F3488" t="s">
        <v>35</v>
      </c>
      <c r="G3488" t="s">
        <v>32</v>
      </c>
      <c r="H3488">
        <v>16031</v>
      </c>
      <c r="J3488">
        <v>4023</v>
      </c>
      <c r="L3488">
        <v>20054</v>
      </c>
      <c r="N3488">
        <v>0</v>
      </c>
      <c r="P3488">
        <v>0</v>
      </c>
      <c r="R3488">
        <v>0</v>
      </c>
      <c r="T3488">
        <v>687314</v>
      </c>
      <c r="V3488">
        <v>1615849</v>
      </c>
      <c r="X3488">
        <v>1422656</v>
      </c>
      <c r="Z3488">
        <v>193193</v>
      </c>
    </row>
    <row r="3489" spans="2:26" hidden="1" x14ac:dyDescent="0.35">
      <c r="B3489" t="s">
        <v>104</v>
      </c>
      <c r="C3489" t="s">
        <v>105</v>
      </c>
      <c r="D3489" s="1">
        <v>43435</v>
      </c>
      <c r="E3489" t="s">
        <v>34</v>
      </c>
      <c r="F3489" t="s">
        <v>33</v>
      </c>
      <c r="G3489" t="s">
        <v>34</v>
      </c>
      <c r="H3489">
        <v>16180</v>
      </c>
      <c r="J3489">
        <v>4462</v>
      </c>
      <c r="L3489">
        <v>20642</v>
      </c>
      <c r="N3489">
        <v>0</v>
      </c>
      <c r="P3489">
        <v>0</v>
      </c>
      <c r="R3489">
        <v>0</v>
      </c>
      <c r="T3489">
        <v>687314</v>
      </c>
      <c r="V3489">
        <v>1615849</v>
      </c>
      <c r="X3489">
        <v>1422656</v>
      </c>
      <c r="Z3489">
        <v>193193</v>
      </c>
    </row>
    <row r="3490" spans="2:26" hidden="1" x14ac:dyDescent="0.35">
      <c r="B3490" t="s">
        <v>104</v>
      </c>
      <c r="C3490" t="s">
        <v>105</v>
      </c>
      <c r="D3490" s="1">
        <v>43466</v>
      </c>
      <c r="E3490" t="s">
        <v>34</v>
      </c>
      <c r="F3490" t="s">
        <v>35</v>
      </c>
      <c r="G3490" t="s">
        <v>32</v>
      </c>
      <c r="H3490">
        <v>19372</v>
      </c>
      <c r="J3490">
        <v>3549</v>
      </c>
      <c r="L3490">
        <v>22921</v>
      </c>
      <c r="N3490">
        <v>0</v>
      </c>
      <c r="P3490">
        <v>0</v>
      </c>
      <c r="R3490">
        <v>0</v>
      </c>
      <c r="T3490">
        <v>668818</v>
      </c>
      <c r="V3490">
        <v>1581392</v>
      </c>
      <c r="X3490">
        <v>1397936</v>
      </c>
      <c r="Z3490">
        <v>183456</v>
      </c>
    </row>
    <row r="3491" spans="2:26" hidden="1" x14ac:dyDescent="0.35">
      <c r="B3491" t="s">
        <v>104</v>
      </c>
      <c r="C3491" t="s">
        <v>105</v>
      </c>
      <c r="D3491" s="1">
        <v>43466</v>
      </c>
      <c r="E3491" t="s">
        <v>34</v>
      </c>
      <c r="F3491" t="s">
        <v>33</v>
      </c>
      <c r="G3491" t="s">
        <v>34</v>
      </c>
      <c r="H3491">
        <v>19608</v>
      </c>
      <c r="J3491">
        <v>4567</v>
      </c>
      <c r="L3491">
        <v>24175</v>
      </c>
      <c r="N3491">
        <v>0</v>
      </c>
      <c r="P3491">
        <v>0</v>
      </c>
      <c r="R3491">
        <v>0</v>
      </c>
      <c r="T3491">
        <v>668818</v>
      </c>
      <c r="V3491">
        <v>1581392</v>
      </c>
      <c r="X3491">
        <v>1397936</v>
      </c>
      <c r="Z3491">
        <v>183456</v>
      </c>
    </row>
    <row r="3492" spans="2:26" hidden="1" x14ac:dyDescent="0.35">
      <c r="B3492" t="s">
        <v>104</v>
      </c>
      <c r="C3492" t="s">
        <v>105</v>
      </c>
      <c r="D3492" s="1">
        <v>43497</v>
      </c>
      <c r="E3492" t="s">
        <v>34</v>
      </c>
      <c r="F3492" t="s">
        <v>35</v>
      </c>
      <c r="G3492" t="s">
        <v>32</v>
      </c>
      <c r="H3492">
        <v>15135</v>
      </c>
      <c r="J3492">
        <v>1262</v>
      </c>
      <c r="L3492">
        <v>16397</v>
      </c>
      <c r="N3492">
        <v>0</v>
      </c>
      <c r="P3492">
        <v>0</v>
      </c>
      <c r="R3492">
        <v>0</v>
      </c>
      <c r="T3492">
        <v>671077</v>
      </c>
      <c r="V3492">
        <v>1583143</v>
      </c>
      <c r="X3492">
        <v>1395527</v>
      </c>
      <c r="Z3492">
        <v>187616</v>
      </c>
    </row>
    <row r="3493" spans="2:26" hidden="1" x14ac:dyDescent="0.35">
      <c r="B3493" t="s">
        <v>104</v>
      </c>
      <c r="C3493" t="s">
        <v>105</v>
      </c>
      <c r="D3493" s="1">
        <v>43497</v>
      </c>
      <c r="E3493" t="s">
        <v>34</v>
      </c>
      <c r="F3493" t="s">
        <v>33</v>
      </c>
      <c r="G3493" t="s">
        <v>34</v>
      </c>
      <c r="H3493">
        <v>16552</v>
      </c>
      <c r="J3493">
        <v>1980</v>
      </c>
      <c r="L3493">
        <v>18532</v>
      </c>
      <c r="N3493">
        <v>0</v>
      </c>
      <c r="P3493">
        <v>0</v>
      </c>
      <c r="R3493">
        <v>0</v>
      </c>
      <c r="T3493">
        <v>671077</v>
      </c>
      <c r="V3493">
        <v>1583143</v>
      </c>
      <c r="X3493">
        <v>1395527</v>
      </c>
      <c r="Z3493">
        <v>187616</v>
      </c>
    </row>
    <row r="3494" spans="2:26" hidden="1" x14ac:dyDescent="0.35">
      <c r="B3494" t="s">
        <v>104</v>
      </c>
      <c r="C3494" t="s">
        <v>105</v>
      </c>
      <c r="D3494" s="1">
        <v>43525</v>
      </c>
      <c r="E3494" t="s">
        <v>34</v>
      </c>
      <c r="F3494" t="s">
        <v>35</v>
      </c>
      <c r="G3494" t="s">
        <v>32</v>
      </c>
      <c r="H3494">
        <v>16811</v>
      </c>
      <c r="J3494">
        <v>1098</v>
      </c>
      <c r="L3494">
        <v>17909</v>
      </c>
      <c r="N3494">
        <v>0</v>
      </c>
      <c r="P3494">
        <v>0</v>
      </c>
      <c r="R3494">
        <v>0</v>
      </c>
      <c r="T3494">
        <v>673068</v>
      </c>
      <c r="V3494">
        <v>1587397</v>
      </c>
      <c r="X3494">
        <v>1400211</v>
      </c>
      <c r="Z3494">
        <v>187186</v>
      </c>
    </row>
    <row r="3495" spans="2:26" hidden="1" x14ac:dyDescent="0.35">
      <c r="B3495" t="s">
        <v>104</v>
      </c>
      <c r="C3495" t="s">
        <v>105</v>
      </c>
      <c r="D3495" s="1">
        <v>43525</v>
      </c>
      <c r="E3495" t="s">
        <v>34</v>
      </c>
      <c r="F3495" t="s">
        <v>33</v>
      </c>
      <c r="G3495" t="s">
        <v>34</v>
      </c>
      <c r="H3495">
        <v>18530</v>
      </c>
      <c r="J3495">
        <v>2080</v>
      </c>
      <c r="L3495">
        <v>20610</v>
      </c>
      <c r="N3495">
        <v>0</v>
      </c>
      <c r="P3495">
        <v>0</v>
      </c>
      <c r="R3495">
        <v>0</v>
      </c>
      <c r="T3495">
        <v>673068</v>
      </c>
      <c r="V3495">
        <v>1587397</v>
      </c>
      <c r="X3495">
        <v>1400211</v>
      </c>
      <c r="Z3495">
        <v>187186</v>
      </c>
    </row>
    <row r="3496" spans="2:26" hidden="1" x14ac:dyDescent="0.35">
      <c r="B3496" t="s">
        <v>104</v>
      </c>
      <c r="C3496" t="s">
        <v>105</v>
      </c>
      <c r="D3496" s="1">
        <v>43556</v>
      </c>
      <c r="E3496" t="s">
        <v>34</v>
      </c>
      <c r="F3496" t="s">
        <v>35</v>
      </c>
      <c r="G3496" t="s">
        <v>32</v>
      </c>
      <c r="H3496">
        <v>16782</v>
      </c>
      <c r="J3496">
        <v>1516</v>
      </c>
      <c r="L3496">
        <v>18298</v>
      </c>
      <c r="N3496">
        <v>0</v>
      </c>
      <c r="P3496">
        <v>0</v>
      </c>
      <c r="R3496">
        <v>0</v>
      </c>
      <c r="T3496">
        <v>675745</v>
      </c>
      <c r="V3496">
        <v>1593290</v>
      </c>
      <c r="X3496">
        <v>1405302</v>
      </c>
      <c r="Z3496">
        <v>187988</v>
      </c>
    </row>
    <row r="3497" spans="2:26" hidden="1" x14ac:dyDescent="0.35">
      <c r="B3497" t="s">
        <v>104</v>
      </c>
      <c r="C3497" t="s">
        <v>105</v>
      </c>
      <c r="D3497" s="1">
        <v>43556</v>
      </c>
      <c r="E3497" t="s">
        <v>34</v>
      </c>
      <c r="F3497" t="s">
        <v>33</v>
      </c>
      <c r="G3497" t="s">
        <v>34</v>
      </c>
      <c r="H3497">
        <v>17626</v>
      </c>
      <c r="J3497">
        <v>1980</v>
      </c>
      <c r="L3497">
        <v>19606</v>
      </c>
      <c r="N3497">
        <v>0</v>
      </c>
      <c r="P3497">
        <v>0</v>
      </c>
      <c r="R3497">
        <v>0</v>
      </c>
      <c r="T3497">
        <v>675745</v>
      </c>
      <c r="V3497">
        <v>1593290</v>
      </c>
      <c r="X3497">
        <v>1405302</v>
      </c>
      <c r="Z3497">
        <v>187988</v>
      </c>
    </row>
    <row r="3498" spans="2:26" hidden="1" x14ac:dyDescent="0.35">
      <c r="B3498" t="s">
        <v>104</v>
      </c>
      <c r="C3498" t="s">
        <v>105</v>
      </c>
      <c r="D3498" s="1">
        <v>43586</v>
      </c>
      <c r="E3498" t="s">
        <v>34</v>
      </c>
      <c r="F3498" t="s">
        <v>33</v>
      </c>
      <c r="G3498" t="s">
        <v>34</v>
      </c>
      <c r="H3498">
        <v>17991</v>
      </c>
      <c r="J3498">
        <v>1911</v>
      </c>
      <c r="L3498">
        <v>19902</v>
      </c>
      <c r="N3498">
        <v>14830</v>
      </c>
      <c r="P3498">
        <v>875</v>
      </c>
      <c r="R3498">
        <v>15705</v>
      </c>
      <c r="T3498">
        <v>675758</v>
      </c>
      <c r="V3498">
        <v>1597005</v>
      </c>
      <c r="X3498">
        <v>1410470</v>
      </c>
      <c r="Z3498">
        <v>186535</v>
      </c>
    </row>
    <row r="3499" spans="2:26" hidden="1" x14ac:dyDescent="0.35">
      <c r="B3499" t="s">
        <v>104</v>
      </c>
      <c r="C3499" t="s">
        <v>105</v>
      </c>
      <c r="D3499" s="1">
        <v>43586</v>
      </c>
      <c r="E3499" t="s">
        <v>34</v>
      </c>
      <c r="F3499" t="s">
        <v>35</v>
      </c>
      <c r="G3499" t="s">
        <v>32</v>
      </c>
      <c r="H3499">
        <v>16545</v>
      </c>
      <c r="J3499">
        <v>1186</v>
      </c>
      <c r="L3499">
        <v>17731</v>
      </c>
      <c r="N3499">
        <v>14830</v>
      </c>
      <c r="P3499">
        <v>875</v>
      </c>
      <c r="R3499">
        <v>15705</v>
      </c>
      <c r="T3499">
        <v>675758</v>
      </c>
      <c r="V3499">
        <v>1597005</v>
      </c>
      <c r="X3499">
        <v>1410470</v>
      </c>
      <c r="Z3499">
        <v>186535</v>
      </c>
    </row>
    <row r="3500" spans="2:26" hidden="1" x14ac:dyDescent="0.35">
      <c r="B3500" t="s">
        <v>104</v>
      </c>
      <c r="C3500" t="s">
        <v>105</v>
      </c>
      <c r="D3500" s="1">
        <v>43617</v>
      </c>
      <c r="E3500" t="s">
        <v>34</v>
      </c>
      <c r="F3500" t="s">
        <v>35</v>
      </c>
      <c r="G3500" t="s">
        <v>32</v>
      </c>
      <c r="H3500">
        <v>15521</v>
      </c>
      <c r="J3500">
        <v>1336</v>
      </c>
      <c r="L3500">
        <v>16857</v>
      </c>
      <c r="N3500">
        <v>14561</v>
      </c>
      <c r="P3500">
        <v>894</v>
      </c>
      <c r="R3500">
        <v>15455</v>
      </c>
      <c r="T3500">
        <v>675927</v>
      </c>
      <c r="V3500">
        <v>1598924</v>
      </c>
      <c r="X3500">
        <v>1412463</v>
      </c>
      <c r="Z3500">
        <v>186461</v>
      </c>
    </row>
    <row r="3501" spans="2:26" hidden="1" x14ac:dyDescent="0.35">
      <c r="B3501" t="s">
        <v>104</v>
      </c>
      <c r="C3501" t="s">
        <v>105</v>
      </c>
      <c r="D3501" s="1">
        <v>43617</v>
      </c>
      <c r="E3501" t="s">
        <v>34</v>
      </c>
      <c r="F3501" t="s">
        <v>33</v>
      </c>
      <c r="G3501" t="s">
        <v>34</v>
      </c>
      <c r="H3501">
        <v>17338</v>
      </c>
      <c r="J3501">
        <v>1976</v>
      </c>
      <c r="L3501">
        <v>19314</v>
      </c>
      <c r="N3501">
        <v>14561</v>
      </c>
      <c r="P3501">
        <v>894</v>
      </c>
      <c r="R3501">
        <v>15455</v>
      </c>
      <c r="T3501">
        <v>675927</v>
      </c>
      <c r="V3501">
        <v>1598924</v>
      </c>
      <c r="X3501">
        <v>1412463</v>
      </c>
      <c r="Z3501">
        <v>186461</v>
      </c>
    </row>
    <row r="3502" spans="2:26" hidden="1" x14ac:dyDescent="0.35">
      <c r="B3502" t="s">
        <v>104</v>
      </c>
      <c r="C3502" t="s">
        <v>105</v>
      </c>
      <c r="D3502" s="1">
        <v>43647</v>
      </c>
      <c r="E3502" t="s">
        <v>34</v>
      </c>
      <c r="F3502" t="s">
        <v>33</v>
      </c>
      <c r="G3502" t="s">
        <v>34</v>
      </c>
      <c r="H3502">
        <v>18118</v>
      </c>
      <c r="J3502">
        <v>2538</v>
      </c>
      <c r="L3502">
        <v>20656</v>
      </c>
      <c r="N3502">
        <v>16281</v>
      </c>
      <c r="P3502">
        <v>1022</v>
      </c>
      <c r="R3502">
        <v>17303</v>
      </c>
      <c r="T3502">
        <v>673625</v>
      </c>
      <c r="V3502">
        <v>1591370</v>
      </c>
      <c r="X3502">
        <v>1406020</v>
      </c>
      <c r="Z3502">
        <v>185350</v>
      </c>
    </row>
    <row r="3503" spans="2:26" hidden="1" x14ac:dyDescent="0.35">
      <c r="B3503" t="s">
        <v>104</v>
      </c>
      <c r="C3503" t="s">
        <v>105</v>
      </c>
      <c r="D3503" s="1">
        <v>43647</v>
      </c>
      <c r="E3503" t="s">
        <v>34</v>
      </c>
      <c r="F3503" t="s">
        <v>35</v>
      </c>
      <c r="G3503" t="s">
        <v>32</v>
      </c>
      <c r="H3503">
        <v>17051</v>
      </c>
      <c r="J3503">
        <v>1747</v>
      </c>
      <c r="L3503">
        <v>18798</v>
      </c>
      <c r="N3503">
        <v>16281</v>
      </c>
      <c r="P3503">
        <v>1022</v>
      </c>
      <c r="R3503">
        <v>17303</v>
      </c>
      <c r="T3503">
        <v>673625</v>
      </c>
      <c r="V3503">
        <v>1591370</v>
      </c>
      <c r="X3503">
        <v>1406020</v>
      </c>
      <c r="Z3503">
        <v>185350</v>
      </c>
    </row>
    <row r="3504" spans="2:26" hidden="1" x14ac:dyDescent="0.35">
      <c r="B3504" t="s">
        <v>104</v>
      </c>
      <c r="C3504" t="s">
        <v>105</v>
      </c>
      <c r="D3504" s="1">
        <v>43678</v>
      </c>
      <c r="E3504" t="s">
        <v>34</v>
      </c>
      <c r="F3504" t="s">
        <v>35</v>
      </c>
      <c r="G3504" t="s">
        <v>32</v>
      </c>
      <c r="H3504">
        <v>16570</v>
      </c>
      <c r="J3504">
        <v>1769</v>
      </c>
      <c r="L3504">
        <v>18339</v>
      </c>
      <c r="N3504">
        <v>16471</v>
      </c>
      <c r="P3504">
        <v>1188</v>
      </c>
      <c r="R3504">
        <v>17659</v>
      </c>
      <c r="T3504">
        <v>672204</v>
      </c>
      <c r="V3504">
        <v>1581338</v>
      </c>
      <c r="X3504">
        <v>1396671</v>
      </c>
      <c r="Z3504">
        <v>184667</v>
      </c>
    </row>
    <row r="3505" spans="2:26" hidden="1" x14ac:dyDescent="0.35">
      <c r="B3505" t="s">
        <v>104</v>
      </c>
      <c r="C3505" t="s">
        <v>105</v>
      </c>
      <c r="D3505" s="1">
        <v>43678</v>
      </c>
      <c r="E3505" t="s">
        <v>34</v>
      </c>
      <c r="F3505" t="s">
        <v>33</v>
      </c>
      <c r="G3505" t="s">
        <v>34</v>
      </c>
      <c r="H3505">
        <v>18270</v>
      </c>
      <c r="J3505">
        <v>2922</v>
      </c>
      <c r="L3505">
        <v>21192</v>
      </c>
      <c r="N3505">
        <v>16471</v>
      </c>
      <c r="P3505">
        <v>1188</v>
      </c>
      <c r="R3505">
        <v>17659</v>
      </c>
      <c r="T3505">
        <v>672204</v>
      </c>
      <c r="V3505">
        <v>1581338</v>
      </c>
      <c r="X3505">
        <v>1396671</v>
      </c>
      <c r="Z3505">
        <v>184667</v>
      </c>
    </row>
    <row r="3506" spans="2:26" hidden="1" x14ac:dyDescent="0.35">
      <c r="B3506" t="s">
        <v>104</v>
      </c>
      <c r="C3506" t="s">
        <v>105</v>
      </c>
      <c r="D3506" s="1">
        <v>43709</v>
      </c>
      <c r="E3506" t="s">
        <v>34</v>
      </c>
      <c r="F3506" t="s">
        <v>33</v>
      </c>
      <c r="G3506" t="s">
        <v>34</v>
      </c>
      <c r="H3506">
        <v>16444</v>
      </c>
      <c r="J3506">
        <v>2363</v>
      </c>
      <c r="L3506">
        <v>18807</v>
      </c>
      <c r="N3506">
        <v>13787</v>
      </c>
      <c r="P3506">
        <v>1033</v>
      </c>
      <c r="R3506">
        <v>14820</v>
      </c>
      <c r="T3506">
        <v>678723</v>
      </c>
      <c r="V3506">
        <v>1593385</v>
      </c>
      <c r="X3506">
        <v>1404984</v>
      </c>
      <c r="Z3506">
        <v>188401</v>
      </c>
    </row>
    <row r="3507" spans="2:26" hidden="1" x14ac:dyDescent="0.35">
      <c r="B3507" t="s">
        <v>104</v>
      </c>
      <c r="C3507" t="s">
        <v>105</v>
      </c>
      <c r="D3507" s="1">
        <v>43709</v>
      </c>
      <c r="E3507" t="s">
        <v>34</v>
      </c>
      <c r="F3507" t="s">
        <v>35</v>
      </c>
      <c r="G3507" t="s">
        <v>32</v>
      </c>
      <c r="H3507">
        <v>16139</v>
      </c>
      <c r="J3507">
        <v>2021</v>
      </c>
      <c r="L3507">
        <v>18160</v>
      </c>
      <c r="N3507">
        <v>13787</v>
      </c>
      <c r="P3507">
        <v>1033</v>
      </c>
      <c r="R3507">
        <v>14820</v>
      </c>
      <c r="T3507">
        <v>678723</v>
      </c>
      <c r="V3507">
        <v>1593385</v>
      </c>
      <c r="X3507">
        <v>1404984</v>
      </c>
      <c r="Z3507">
        <v>188401</v>
      </c>
    </row>
    <row r="3508" spans="2:26" hidden="1" x14ac:dyDescent="0.35">
      <c r="B3508" t="s">
        <v>104</v>
      </c>
      <c r="C3508" t="s">
        <v>105</v>
      </c>
      <c r="D3508" s="1">
        <v>43739</v>
      </c>
      <c r="E3508" t="s">
        <v>34</v>
      </c>
      <c r="F3508" t="s">
        <v>35</v>
      </c>
      <c r="G3508" t="s">
        <v>32</v>
      </c>
      <c r="H3508">
        <v>17232</v>
      </c>
      <c r="J3508">
        <v>1532</v>
      </c>
      <c r="L3508">
        <v>18764</v>
      </c>
      <c r="N3508">
        <v>13741</v>
      </c>
      <c r="P3508">
        <v>972</v>
      </c>
      <c r="R3508">
        <v>14713</v>
      </c>
      <c r="T3508">
        <v>682641</v>
      </c>
      <c r="V3508">
        <v>1593664</v>
      </c>
      <c r="X3508">
        <v>1402166</v>
      </c>
      <c r="Z3508">
        <v>191498</v>
      </c>
    </row>
    <row r="3509" spans="2:26" hidden="1" x14ac:dyDescent="0.35">
      <c r="B3509" t="s">
        <v>104</v>
      </c>
      <c r="C3509" t="s">
        <v>105</v>
      </c>
      <c r="D3509" s="1">
        <v>43739</v>
      </c>
      <c r="E3509" t="s">
        <v>34</v>
      </c>
      <c r="F3509" t="s">
        <v>33</v>
      </c>
      <c r="G3509" t="s">
        <v>34</v>
      </c>
      <c r="H3509">
        <v>18205</v>
      </c>
      <c r="J3509">
        <v>2251</v>
      </c>
      <c r="L3509">
        <v>20456</v>
      </c>
      <c r="N3509">
        <v>13741</v>
      </c>
      <c r="P3509">
        <v>972</v>
      </c>
      <c r="R3509">
        <v>14713</v>
      </c>
      <c r="T3509">
        <v>682641</v>
      </c>
      <c r="V3509">
        <v>1593664</v>
      </c>
      <c r="X3509">
        <v>1402166</v>
      </c>
      <c r="Z3509">
        <v>191498</v>
      </c>
    </row>
    <row r="3510" spans="2:26" hidden="1" x14ac:dyDescent="0.35">
      <c r="B3510" t="s">
        <v>104</v>
      </c>
      <c r="C3510" t="s">
        <v>105</v>
      </c>
      <c r="D3510" s="1">
        <v>43770</v>
      </c>
      <c r="E3510" t="s">
        <v>34</v>
      </c>
      <c r="F3510" t="s">
        <v>35</v>
      </c>
      <c r="G3510" t="s">
        <v>32</v>
      </c>
      <c r="H3510">
        <v>15151</v>
      </c>
      <c r="J3510">
        <v>2519</v>
      </c>
      <c r="L3510">
        <v>17670</v>
      </c>
      <c r="N3510">
        <v>11620</v>
      </c>
      <c r="P3510">
        <v>878</v>
      </c>
      <c r="R3510">
        <v>12498</v>
      </c>
      <c r="T3510">
        <v>683066</v>
      </c>
      <c r="V3510">
        <v>1590859</v>
      </c>
      <c r="X3510">
        <v>1397539</v>
      </c>
      <c r="Z3510">
        <v>193320</v>
      </c>
    </row>
    <row r="3511" spans="2:26" hidden="1" x14ac:dyDescent="0.35">
      <c r="B3511" t="s">
        <v>104</v>
      </c>
      <c r="C3511" t="s">
        <v>105</v>
      </c>
      <c r="D3511" s="1">
        <v>43770</v>
      </c>
      <c r="E3511" t="s">
        <v>34</v>
      </c>
      <c r="F3511" t="s">
        <v>33</v>
      </c>
      <c r="G3511" t="s">
        <v>34</v>
      </c>
      <c r="H3511">
        <v>15847</v>
      </c>
      <c r="J3511">
        <v>2638</v>
      </c>
      <c r="L3511">
        <v>18485</v>
      </c>
      <c r="N3511">
        <v>11620</v>
      </c>
      <c r="P3511">
        <v>878</v>
      </c>
      <c r="R3511">
        <v>12498</v>
      </c>
      <c r="T3511">
        <v>683066</v>
      </c>
      <c r="V3511">
        <v>1590859</v>
      </c>
      <c r="X3511">
        <v>1397539</v>
      </c>
      <c r="Z3511">
        <v>193320</v>
      </c>
    </row>
    <row r="3512" spans="2:26" hidden="1" x14ac:dyDescent="0.35">
      <c r="B3512" t="s">
        <v>104</v>
      </c>
      <c r="C3512" t="s">
        <v>105</v>
      </c>
      <c r="D3512" s="1">
        <v>43800</v>
      </c>
      <c r="E3512" t="s">
        <v>34</v>
      </c>
      <c r="F3512" t="s">
        <v>35</v>
      </c>
      <c r="G3512" t="s">
        <v>32</v>
      </c>
      <c r="H3512">
        <v>14649</v>
      </c>
      <c r="J3512">
        <v>2575</v>
      </c>
      <c r="L3512">
        <v>17224</v>
      </c>
      <c r="N3512">
        <v>10961</v>
      </c>
      <c r="P3512">
        <v>697</v>
      </c>
      <c r="R3512">
        <v>11658</v>
      </c>
      <c r="T3512">
        <v>681695</v>
      </c>
      <c r="V3512">
        <v>1585919</v>
      </c>
      <c r="X3512">
        <v>1392255</v>
      </c>
      <c r="Z3512">
        <v>193664</v>
      </c>
    </row>
    <row r="3513" spans="2:26" hidden="1" x14ac:dyDescent="0.35">
      <c r="B3513" t="s">
        <v>104</v>
      </c>
      <c r="C3513" t="s">
        <v>105</v>
      </c>
      <c r="D3513" s="1">
        <v>43800</v>
      </c>
      <c r="E3513" t="s">
        <v>34</v>
      </c>
      <c r="F3513" t="s">
        <v>33</v>
      </c>
      <c r="G3513" t="s">
        <v>34</v>
      </c>
      <c r="H3513">
        <v>15256</v>
      </c>
      <c r="J3513">
        <v>3102</v>
      </c>
      <c r="L3513">
        <v>18358</v>
      </c>
      <c r="N3513">
        <v>10961</v>
      </c>
      <c r="P3513">
        <v>697</v>
      </c>
      <c r="R3513">
        <v>11658</v>
      </c>
      <c r="T3513">
        <v>681695</v>
      </c>
      <c r="V3513">
        <v>1585919</v>
      </c>
      <c r="X3513">
        <v>1392255</v>
      </c>
      <c r="Z3513">
        <v>193664</v>
      </c>
    </row>
    <row r="3514" spans="2:26" hidden="1" x14ac:dyDescent="0.35">
      <c r="B3514" t="s">
        <v>104</v>
      </c>
      <c r="C3514" t="s">
        <v>105</v>
      </c>
      <c r="D3514" s="1">
        <v>43831</v>
      </c>
      <c r="E3514" t="s">
        <v>34</v>
      </c>
      <c r="F3514" t="s">
        <v>35</v>
      </c>
      <c r="G3514" t="s">
        <v>32</v>
      </c>
      <c r="H3514">
        <v>19108</v>
      </c>
      <c r="J3514">
        <v>3040</v>
      </c>
      <c r="L3514">
        <v>22148</v>
      </c>
      <c r="N3514">
        <v>13408</v>
      </c>
      <c r="P3514">
        <v>1034</v>
      </c>
      <c r="R3514">
        <v>14442</v>
      </c>
      <c r="T3514">
        <v>667777</v>
      </c>
      <c r="V3514">
        <v>1570832</v>
      </c>
      <c r="X3514">
        <v>1385080</v>
      </c>
      <c r="Z3514">
        <v>185752</v>
      </c>
    </row>
    <row r="3515" spans="2:26" hidden="1" x14ac:dyDescent="0.35">
      <c r="B3515" t="s">
        <v>104</v>
      </c>
      <c r="C3515" t="s">
        <v>105</v>
      </c>
      <c r="D3515" s="1">
        <v>43831</v>
      </c>
      <c r="E3515" t="s">
        <v>34</v>
      </c>
      <c r="F3515" t="s">
        <v>33</v>
      </c>
      <c r="G3515" t="s">
        <v>34</v>
      </c>
      <c r="H3515">
        <v>19577</v>
      </c>
      <c r="J3515">
        <v>3221</v>
      </c>
      <c r="L3515">
        <v>22798</v>
      </c>
      <c r="N3515">
        <v>13408</v>
      </c>
      <c r="P3515">
        <v>1034</v>
      </c>
      <c r="R3515">
        <v>14442</v>
      </c>
      <c r="T3515">
        <v>667777</v>
      </c>
      <c r="V3515">
        <v>1570832</v>
      </c>
      <c r="X3515">
        <v>1385080</v>
      </c>
      <c r="Z3515">
        <v>185752</v>
      </c>
    </row>
    <row r="3516" spans="2:26" hidden="1" x14ac:dyDescent="0.35">
      <c r="B3516" t="s">
        <v>104</v>
      </c>
      <c r="C3516" t="s">
        <v>105</v>
      </c>
      <c r="D3516" s="1">
        <v>43862</v>
      </c>
      <c r="E3516" t="s">
        <v>34</v>
      </c>
      <c r="F3516" t="s">
        <v>35</v>
      </c>
      <c r="G3516" t="s">
        <v>32</v>
      </c>
      <c r="H3516">
        <v>16080</v>
      </c>
      <c r="J3516">
        <v>1490</v>
      </c>
      <c r="L3516">
        <v>17570</v>
      </c>
      <c r="N3516">
        <v>11950</v>
      </c>
      <c r="P3516">
        <v>716</v>
      </c>
      <c r="R3516">
        <v>12666</v>
      </c>
      <c r="T3516">
        <v>669192</v>
      </c>
      <c r="V3516">
        <v>1571761</v>
      </c>
      <c r="X3516">
        <v>1383347</v>
      </c>
      <c r="Z3516">
        <v>188414</v>
      </c>
    </row>
    <row r="3517" spans="2:26" hidden="1" x14ac:dyDescent="0.35">
      <c r="B3517" t="s">
        <v>104</v>
      </c>
      <c r="C3517" t="s">
        <v>105</v>
      </c>
      <c r="D3517" s="1">
        <v>43862</v>
      </c>
      <c r="E3517" t="s">
        <v>34</v>
      </c>
      <c r="F3517" t="s">
        <v>33</v>
      </c>
      <c r="G3517" t="s">
        <v>34</v>
      </c>
      <c r="H3517">
        <v>16397</v>
      </c>
      <c r="J3517">
        <v>1589</v>
      </c>
      <c r="L3517">
        <v>17986</v>
      </c>
      <c r="N3517">
        <v>11950</v>
      </c>
      <c r="P3517">
        <v>716</v>
      </c>
      <c r="R3517">
        <v>12666</v>
      </c>
      <c r="T3517">
        <v>669192</v>
      </c>
      <c r="V3517">
        <v>1571761</v>
      </c>
      <c r="X3517">
        <v>1383347</v>
      </c>
      <c r="Z3517">
        <v>188414</v>
      </c>
    </row>
    <row r="3518" spans="2:26" hidden="1" x14ac:dyDescent="0.35">
      <c r="B3518" t="s">
        <v>104</v>
      </c>
      <c r="C3518" t="s">
        <v>105</v>
      </c>
      <c r="D3518" s="1">
        <v>43891</v>
      </c>
      <c r="E3518" t="s">
        <v>34</v>
      </c>
      <c r="F3518" t="s">
        <v>35</v>
      </c>
      <c r="G3518" t="s">
        <v>32</v>
      </c>
      <c r="H3518">
        <v>12662</v>
      </c>
      <c r="J3518">
        <v>4123</v>
      </c>
      <c r="L3518">
        <v>16785</v>
      </c>
      <c r="N3518">
        <v>11622</v>
      </c>
      <c r="P3518">
        <v>759</v>
      </c>
      <c r="R3518">
        <v>12381</v>
      </c>
      <c r="T3518">
        <v>670935</v>
      </c>
      <c r="V3518">
        <v>1584590</v>
      </c>
      <c r="X3518">
        <v>1396617</v>
      </c>
      <c r="Z3518">
        <v>187973</v>
      </c>
    </row>
    <row r="3519" spans="2:26" hidden="1" x14ac:dyDescent="0.35">
      <c r="B3519" t="s">
        <v>104</v>
      </c>
      <c r="C3519" t="s">
        <v>105</v>
      </c>
      <c r="D3519" s="1">
        <v>43891</v>
      </c>
      <c r="E3519" t="s">
        <v>34</v>
      </c>
      <c r="F3519" t="s">
        <v>33</v>
      </c>
      <c r="G3519" t="s">
        <v>34</v>
      </c>
      <c r="H3519">
        <v>12798</v>
      </c>
      <c r="J3519">
        <v>3977</v>
      </c>
      <c r="L3519">
        <v>16775</v>
      </c>
      <c r="N3519">
        <v>11622</v>
      </c>
      <c r="P3519">
        <v>759</v>
      </c>
      <c r="R3519">
        <v>12381</v>
      </c>
      <c r="T3519">
        <v>670935</v>
      </c>
      <c r="V3519">
        <v>1584590</v>
      </c>
      <c r="X3519">
        <v>1396617</v>
      </c>
      <c r="Z3519">
        <v>187973</v>
      </c>
    </row>
    <row r="3520" spans="2:26" hidden="1" x14ac:dyDescent="0.35">
      <c r="B3520" t="s">
        <v>104</v>
      </c>
      <c r="C3520" t="s">
        <v>105</v>
      </c>
      <c r="D3520" s="1">
        <v>43922</v>
      </c>
      <c r="E3520" t="s">
        <v>34</v>
      </c>
      <c r="F3520" t="s">
        <v>33</v>
      </c>
      <c r="G3520" t="s">
        <v>34</v>
      </c>
      <c r="H3520">
        <v>8344</v>
      </c>
      <c r="J3520">
        <v>4774</v>
      </c>
      <c r="L3520">
        <v>13118</v>
      </c>
      <c r="N3520">
        <v>9546</v>
      </c>
      <c r="P3520">
        <v>761</v>
      </c>
      <c r="R3520">
        <v>10307</v>
      </c>
      <c r="T3520">
        <v>676208</v>
      </c>
      <c r="V3520">
        <v>1602898</v>
      </c>
      <c r="X3520">
        <v>1414544</v>
      </c>
      <c r="Z3520">
        <v>188354</v>
      </c>
    </row>
    <row r="3521" spans="2:26" hidden="1" x14ac:dyDescent="0.35">
      <c r="B3521" t="s">
        <v>104</v>
      </c>
      <c r="C3521" t="s">
        <v>105</v>
      </c>
      <c r="D3521" s="1">
        <v>43922</v>
      </c>
      <c r="E3521" t="s">
        <v>34</v>
      </c>
      <c r="F3521" t="s">
        <v>35</v>
      </c>
      <c r="G3521" t="s">
        <v>32</v>
      </c>
      <c r="H3521">
        <v>8171</v>
      </c>
      <c r="J3521">
        <v>4288</v>
      </c>
      <c r="L3521">
        <v>12459</v>
      </c>
      <c r="N3521">
        <v>9546</v>
      </c>
      <c r="P3521">
        <v>761</v>
      </c>
      <c r="R3521">
        <v>10307</v>
      </c>
      <c r="T3521">
        <v>676208</v>
      </c>
      <c r="V3521">
        <v>1602898</v>
      </c>
      <c r="X3521">
        <v>1414544</v>
      </c>
      <c r="Z3521">
        <v>188354</v>
      </c>
    </row>
    <row r="3522" spans="2:26" hidden="1" x14ac:dyDescent="0.35">
      <c r="B3522" t="s">
        <v>104</v>
      </c>
      <c r="C3522" t="s">
        <v>105</v>
      </c>
      <c r="D3522" s="1">
        <v>43952</v>
      </c>
      <c r="E3522" t="s">
        <v>34</v>
      </c>
      <c r="F3522" t="s">
        <v>35</v>
      </c>
      <c r="G3522" t="s">
        <v>32</v>
      </c>
      <c r="H3522">
        <v>7699</v>
      </c>
      <c r="J3522">
        <v>3647</v>
      </c>
      <c r="L3522">
        <v>11346</v>
      </c>
      <c r="N3522">
        <v>7964</v>
      </c>
      <c r="P3522">
        <v>686</v>
      </c>
      <c r="R3522">
        <v>8650</v>
      </c>
      <c r="T3522">
        <v>680665</v>
      </c>
      <c r="V3522">
        <v>1617451</v>
      </c>
      <c r="X3522">
        <v>1427596</v>
      </c>
      <c r="Z3522">
        <v>189855</v>
      </c>
    </row>
    <row r="3523" spans="2:26" hidden="1" x14ac:dyDescent="0.35">
      <c r="B3523" t="s">
        <v>104</v>
      </c>
      <c r="C3523" t="s">
        <v>105</v>
      </c>
      <c r="D3523" s="1">
        <v>43952</v>
      </c>
      <c r="E3523" t="s">
        <v>34</v>
      </c>
      <c r="F3523" t="s">
        <v>33</v>
      </c>
      <c r="G3523" t="s">
        <v>34</v>
      </c>
      <c r="H3523">
        <v>7790</v>
      </c>
      <c r="J3523">
        <v>3951</v>
      </c>
      <c r="L3523">
        <v>11741</v>
      </c>
      <c r="N3523">
        <v>7964</v>
      </c>
      <c r="P3523">
        <v>686</v>
      </c>
      <c r="R3523">
        <v>8650</v>
      </c>
      <c r="T3523">
        <v>680665</v>
      </c>
      <c r="V3523">
        <v>1617451</v>
      </c>
      <c r="X3523">
        <v>1427596</v>
      </c>
      <c r="Z3523">
        <v>189855</v>
      </c>
    </row>
    <row r="3524" spans="2:26" hidden="1" x14ac:dyDescent="0.35">
      <c r="B3524" t="s">
        <v>104</v>
      </c>
      <c r="C3524" t="s">
        <v>105</v>
      </c>
      <c r="D3524" s="1">
        <v>43983</v>
      </c>
      <c r="E3524" t="s">
        <v>34</v>
      </c>
      <c r="F3524" t="s">
        <v>35</v>
      </c>
      <c r="G3524" t="s">
        <v>32</v>
      </c>
      <c r="H3524">
        <v>8093</v>
      </c>
      <c r="J3524">
        <v>3330</v>
      </c>
      <c r="L3524">
        <v>11423</v>
      </c>
      <c r="N3524">
        <v>8423</v>
      </c>
      <c r="P3524">
        <v>787</v>
      </c>
      <c r="R3524">
        <v>9210</v>
      </c>
      <c r="T3524">
        <v>684920</v>
      </c>
      <c r="V3524">
        <v>1632191</v>
      </c>
      <c r="X3524">
        <v>1441091</v>
      </c>
      <c r="Z3524">
        <v>191100</v>
      </c>
    </row>
    <row r="3525" spans="2:26" hidden="1" x14ac:dyDescent="0.35">
      <c r="B3525" t="s">
        <v>104</v>
      </c>
      <c r="C3525" t="s">
        <v>105</v>
      </c>
      <c r="D3525" s="1">
        <v>43983</v>
      </c>
      <c r="E3525" t="s">
        <v>34</v>
      </c>
      <c r="F3525" t="s">
        <v>33</v>
      </c>
      <c r="G3525" t="s">
        <v>34</v>
      </c>
      <c r="H3525">
        <v>8454</v>
      </c>
      <c r="J3525">
        <v>4012</v>
      </c>
      <c r="L3525">
        <v>12466</v>
      </c>
      <c r="N3525">
        <v>8423</v>
      </c>
      <c r="P3525">
        <v>787</v>
      </c>
      <c r="R3525">
        <v>9210</v>
      </c>
      <c r="T3525">
        <v>684920</v>
      </c>
      <c r="V3525">
        <v>1632191</v>
      </c>
      <c r="X3525">
        <v>1441091</v>
      </c>
      <c r="Z3525">
        <v>191100</v>
      </c>
    </row>
    <row r="3526" spans="2:26" hidden="1" x14ac:dyDescent="0.35">
      <c r="B3526" t="s">
        <v>104</v>
      </c>
      <c r="C3526" t="s">
        <v>105</v>
      </c>
      <c r="D3526" s="1">
        <v>44013</v>
      </c>
      <c r="E3526" t="s">
        <v>34</v>
      </c>
      <c r="F3526" t="s">
        <v>33</v>
      </c>
      <c r="G3526" t="s">
        <v>34</v>
      </c>
      <c r="H3526">
        <v>9115</v>
      </c>
      <c r="J3526">
        <v>4572</v>
      </c>
      <c r="L3526">
        <v>13687</v>
      </c>
      <c r="N3526">
        <v>9284</v>
      </c>
      <c r="P3526">
        <v>721</v>
      </c>
      <c r="R3526">
        <v>10005</v>
      </c>
      <c r="T3526">
        <v>689082</v>
      </c>
      <c r="V3526">
        <v>1647914</v>
      </c>
      <c r="X3526">
        <v>1455646</v>
      </c>
      <c r="Z3526">
        <v>192268</v>
      </c>
    </row>
    <row r="3527" spans="2:26" hidden="1" x14ac:dyDescent="0.35">
      <c r="B3527" t="s">
        <v>104</v>
      </c>
      <c r="C3527" t="s">
        <v>105</v>
      </c>
      <c r="D3527" s="1">
        <v>44013</v>
      </c>
      <c r="E3527" t="s">
        <v>34</v>
      </c>
      <c r="F3527" t="s">
        <v>35</v>
      </c>
      <c r="G3527" t="s">
        <v>32</v>
      </c>
      <c r="H3527">
        <v>8386</v>
      </c>
      <c r="J3527">
        <v>3443</v>
      </c>
      <c r="L3527">
        <v>11829</v>
      </c>
      <c r="N3527">
        <v>9284</v>
      </c>
      <c r="P3527">
        <v>721</v>
      </c>
      <c r="R3527">
        <v>10005</v>
      </c>
      <c r="T3527">
        <v>689082</v>
      </c>
      <c r="V3527">
        <v>1647914</v>
      </c>
      <c r="X3527">
        <v>1455646</v>
      </c>
      <c r="Z3527">
        <v>192268</v>
      </c>
    </row>
    <row r="3528" spans="2:26" hidden="1" x14ac:dyDescent="0.35">
      <c r="B3528" t="s">
        <v>104</v>
      </c>
      <c r="C3528" t="s">
        <v>105</v>
      </c>
      <c r="D3528" s="1">
        <v>44044</v>
      </c>
      <c r="E3528" t="s">
        <v>34</v>
      </c>
      <c r="F3528" t="s">
        <v>35</v>
      </c>
      <c r="G3528" t="s">
        <v>32</v>
      </c>
      <c r="H3528">
        <v>9104</v>
      </c>
      <c r="J3528">
        <v>3209</v>
      </c>
      <c r="L3528">
        <v>12313</v>
      </c>
      <c r="N3528">
        <v>8433</v>
      </c>
      <c r="P3528">
        <v>755</v>
      </c>
      <c r="R3528">
        <v>9188</v>
      </c>
      <c r="T3528">
        <v>693132</v>
      </c>
      <c r="V3528">
        <v>1665288</v>
      </c>
      <c r="X3528">
        <v>1471165</v>
      </c>
      <c r="Z3528">
        <v>194123</v>
      </c>
    </row>
    <row r="3529" spans="2:26" hidden="1" x14ac:dyDescent="0.35">
      <c r="B3529" t="s">
        <v>104</v>
      </c>
      <c r="C3529" t="s">
        <v>105</v>
      </c>
      <c r="D3529" s="1">
        <v>44044</v>
      </c>
      <c r="E3529" t="s">
        <v>34</v>
      </c>
      <c r="F3529" t="s">
        <v>33</v>
      </c>
      <c r="G3529" t="s">
        <v>34</v>
      </c>
      <c r="H3529">
        <v>9425</v>
      </c>
      <c r="J3529">
        <v>3802</v>
      </c>
      <c r="L3529">
        <v>13227</v>
      </c>
      <c r="N3529">
        <v>8433</v>
      </c>
      <c r="P3529">
        <v>755</v>
      </c>
      <c r="R3529">
        <v>9188</v>
      </c>
      <c r="T3529">
        <v>693132</v>
      </c>
      <c r="V3529">
        <v>1665288</v>
      </c>
      <c r="X3529">
        <v>1471165</v>
      </c>
      <c r="Z3529">
        <v>194123</v>
      </c>
    </row>
    <row r="3530" spans="2:26" hidden="1" x14ac:dyDescent="0.35">
      <c r="B3530" t="s">
        <v>104</v>
      </c>
      <c r="C3530" t="s">
        <v>105</v>
      </c>
      <c r="D3530" s="1">
        <v>44075</v>
      </c>
      <c r="E3530" t="s">
        <v>34</v>
      </c>
      <c r="F3530" t="s">
        <v>33</v>
      </c>
      <c r="G3530" t="s">
        <v>34</v>
      </c>
      <c r="H3530">
        <v>9668</v>
      </c>
      <c r="J3530">
        <v>4704</v>
      </c>
      <c r="L3530">
        <v>14372</v>
      </c>
      <c r="N3530">
        <v>9657</v>
      </c>
      <c r="P3530">
        <v>850</v>
      </c>
      <c r="R3530">
        <v>10507</v>
      </c>
      <c r="T3530">
        <v>696552</v>
      </c>
      <c r="V3530">
        <v>1684294</v>
      </c>
      <c r="X3530">
        <v>1488539</v>
      </c>
      <c r="Z3530">
        <v>195755</v>
      </c>
    </row>
    <row r="3531" spans="2:26" hidden="1" x14ac:dyDescent="0.35">
      <c r="B3531" t="s">
        <v>104</v>
      </c>
      <c r="C3531" t="s">
        <v>105</v>
      </c>
      <c r="D3531" s="1">
        <v>44075</v>
      </c>
      <c r="E3531" t="s">
        <v>34</v>
      </c>
      <c r="F3531" t="s">
        <v>35</v>
      </c>
      <c r="G3531" t="s">
        <v>32</v>
      </c>
      <c r="H3531">
        <v>9092</v>
      </c>
      <c r="J3531">
        <v>3716</v>
      </c>
      <c r="L3531">
        <v>12808</v>
      </c>
      <c r="N3531">
        <v>9657</v>
      </c>
      <c r="P3531">
        <v>850</v>
      </c>
      <c r="R3531">
        <v>10507</v>
      </c>
      <c r="T3531">
        <v>696552</v>
      </c>
      <c r="V3531">
        <v>1684294</v>
      </c>
      <c r="X3531">
        <v>1488539</v>
      </c>
      <c r="Z3531">
        <v>195755</v>
      </c>
    </row>
    <row r="3532" spans="2:26" hidden="1" x14ac:dyDescent="0.35">
      <c r="B3532" t="s">
        <v>104</v>
      </c>
      <c r="C3532" t="s">
        <v>105</v>
      </c>
      <c r="D3532" s="1">
        <v>44105</v>
      </c>
      <c r="E3532" t="s">
        <v>34</v>
      </c>
      <c r="F3532" t="s">
        <v>35</v>
      </c>
      <c r="G3532" t="s">
        <v>32</v>
      </c>
      <c r="H3532">
        <v>9854</v>
      </c>
      <c r="J3532">
        <v>3489</v>
      </c>
      <c r="L3532">
        <v>13343</v>
      </c>
      <c r="N3532">
        <v>8861</v>
      </c>
      <c r="P3532">
        <v>731</v>
      </c>
      <c r="R3532">
        <v>9592</v>
      </c>
      <c r="T3532">
        <v>699448</v>
      </c>
      <c r="V3532">
        <v>1702326</v>
      </c>
      <c r="X3532">
        <v>1502267</v>
      </c>
      <c r="Z3532">
        <v>200059</v>
      </c>
    </row>
    <row r="3533" spans="2:26" hidden="1" x14ac:dyDescent="0.35">
      <c r="B3533" t="s">
        <v>104</v>
      </c>
      <c r="C3533" t="s">
        <v>105</v>
      </c>
      <c r="D3533" s="1">
        <v>44105</v>
      </c>
      <c r="E3533" t="s">
        <v>34</v>
      </c>
      <c r="F3533" t="s">
        <v>33</v>
      </c>
      <c r="G3533" t="s">
        <v>34</v>
      </c>
      <c r="H3533">
        <v>9958</v>
      </c>
      <c r="J3533">
        <v>3757</v>
      </c>
      <c r="L3533">
        <v>13715</v>
      </c>
      <c r="N3533">
        <v>8861</v>
      </c>
      <c r="P3533">
        <v>731</v>
      </c>
      <c r="R3533">
        <v>9592</v>
      </c>
      <c r="T3533">
        <v>699448</v>
      </c>
      <c r="V3533">
        <v>1702326</v>
      </c>
      <c r="X3533">
        <v>1502267</v>
      </c>
      <c r="Z3533">
        <v>200059</v>
      </c>
    </row>
    <row r="3534" spans="2:26" hidden="1" x14ac:dyDescent="0.35">
      <c r="B3534" t="s">
        <v>104</v>
      </c>
      <c r="C3534" t="s">
        <v>105</v>
      </c>
      <c r="D3534" s="1">
        <v>44136</v>
      </c>
      <c r="E3534" t="s">
        <v>34</v>
      </c>
      <c r="F3534" t="s">
        <v>33</v>
      </c>
      <c r="G3534" t="s">
        <v>34</v>
      </c>
      <c r="H3534">
        <v>9365</v>
      </c>
      <c r="J3534">
        <v>4279</v>
      </c>
      <c r="L3534">
        <v>13644</v>
      </c>
      <c r="N3534">
        <v>7317</v>
      </c>
      <c r="P3534">
        <v>610</v>
      </c>
      <c r="R3534">
        <v>7927</v>
      </c>
      <c r="T3534">
        <v>701840</v>
      </c>
      <c r="V3534">
        <v>1717653</v>
      </c>
      <c r="X3534">
        <v>1517241</v>
      </c>
      <c r="Z3534">
        <v>200412</v>
      </c>
    </row>
    <row r="3535" spans="2:26" hidden="1" x14ac:dyDescent="0.35">
      <c r="B3535" t="s">
        <v>104</v>
      </c>
      <c r="C3535" t="s">
        <v>105</v>
      </c>
      <c r="D3535" s="1">
        <v>44136</v>
      </c>
      <c r="E3535" t="s">
        <v>34</v>
      </c>
      <c r="F3535" t="s">
        <v>35</v>
      </c>
      <c r="G3535" t="s">
        <v>32</v>
      </c>
      <c r="H3535">
        <v>9017</v>
      </c>
      <c r="J3535">
        <v>3649</v>
      </c>
      <c r="L3535">
        <v>12666</v>
      </c>
      <c r="N3535">
        <v>7317</v>
      </c>
      <c r="P3535">
        <v>610</v>
      </c>
      <c r="R3535">
        <v>7927</v>
      </c>
      <c r="T3535">
        <v>701840</v>
      </c>
      <c r="V3535">
        <v>1717653</v>
      </c>
      <c r="X3535">
        <v>1517241</v>
      </c>
      <c r="Z3535">
        <v>200412</v>
      </c>
    </row>
    <row r="3536" spans="2:26" hidden="1" x14ac:dyDescent="0.35">
      <c r="B3536" t="s">
        <v>104</v>
      </c>
      <c r="C3536" t="s">
        <v>105</v>
      </c>
      <c r="D3536" s="1">
        <v>44166</v>
      </c>
      <c r="E3536" t="s">
        <v>34</v>
      </c>
      <c r="F3536" t="s">
        <v>33</v>
      </c>
      <c r="G3536" t="s">
        <v>34</v>
      </c>
      <c r="H3536">
        <v>9592</v>
      </c>
      <c r="J3536">
        <v>4795</v>
      </c>
      <c r="L3536">
        <v>14387</v>
      </c>
      <c r="N3536">
        <v>7647</v>
      </c>
      <c r="P3536">
        <v>677</v>
      </c>
      <c r="R3536">
        <v>8324</v>
      </c>
      <c r="T3536">
        <v>703430</v>
      </c>
      <c r="V3536">
        <v>1730716</v>
      </c>
      <c r="X3536">
        <v>1530047</v>
      </c>
      <c r="Z3536">
        <v>200669</v>
      </c>
    </row>
    <row r="3537" spans="2:26" hidden="1" x14ac:dyDescent="0.35">
      <c r="B3537" t="s">
        <v>104</v>
      </c>
      <c r="C3537" t="s">
        <v>105</v>
      </c>
      <c r="D3537" s="1">
        <v>44166</v>
      </c>
      <c r="E3537" t="s">
        <v>34</v>
      </c>
      <c r="F3537" t="s">
        <v>35</v>
      </c>
      <c r="G3537" t="s">
        <v>32</v>
      </c>
      <c r="H3537">
        <v>9493</v>
      </c>
      <c r="J3537">
        <v>4527</v>
      </c>
      <c r="L3537">
        <v>14020</v>
      </c>
      <c r="N3537">
        <v>7647</v>
      </c>
      <c r="P3537">
        <v>677</v>
      </c>
      <c r="R3537">
        <v>8324</v>
      </c>
      <c r="T3537">
        <v>703430</v>
      </c>
      <c r="V3537">
        <v>1730716</v>
      </c>
      <c r="X3537">
        <v>1530047</v>
      </c>
      <c r="Z3537">
        <v>200669</v>
      </c>
    </row>
    <row r="3538" spans="2:26" hidden="1" x14ac:dyDescent="0.35">
      <c r="B3538" t="s">
        <v>104</v>
      </c>
      <c r="C3538" t="s">
        <v>105</v>
      </c>
      <c r="D3538" s="1">
        <v>44197</v>
      </c>
      <c r="E3538" t="s">
        <v>34</v>
      </c>
      <c r="F3538" t="s">
        <v>35</v>
      </c>
      <c r="G3538" t="s">
        <v>32</v>
      </c>
      <c r="H3538">
        <v>9256</v>
      </c>
      <c r="J3538">
        <v>4341</v>
      </c>
      <c r="L3538">
        <v>13597</v>
      </c>
      <c r="N3538">
        <v>7313</v>
      </c>
      <c r="P3538">
        <v>690</v>
      </c>
      <c r="R3538">
        <v>8003</v>
      </c>
      <c r="T3538">
        <v>704617</v>
      </c>
      <c r="V3538">
        <v>1741493</v>
      </c>
      <c r="X3538">
        <v>1541157</v>
      </c>
      <c r="Z3538">
        <v>200336</v>
      </c>
    </row>
    <row r="3539" spans="2:26" hidden="1" x14ac:dyDescent="0.35">
      <c r="B3539" t="s">
        <v>104</v>
      </c>
      <c r="C3539" t="s">
        <v>105</v>
      </c>
      <c r="D3539" s="1">
        <v>44197</v>
      </c>
      <c r="E3539" t="s">
        <v>34</v>
      </c>
      <c r="F3539" t="s">
        <v>33</v>
      </c>
      <c r="G3539" t="s">
        <v>34</v>
      </c>
      <c r="H3539">
        <v>9388</v>
      </c>
      <c r="J3539">
        <v>4642</v>
      </c>
      <c r="L3539">
        <v>14030</v>
      </c>
      <c r="N3539">
        <v>7313</v>
      </c>
      <c r="P3539">
        <v>690</v>
      </c>
      <c r="R3539">
        <v>8003</v>
      </c>
      <c r="T3539">
        <v>704617</v>
      </c>
      <c r="V3539">
        <v>1741493</v>
      </c>
      <c r="X3539">
        <v>1541157</v>
      </c>
      <c r="Z3539">
        <v>200336</v>
      </c>
    </row>
    <row r="3540" spans="2:26" hidden="1" x14ac:dyDescent="0.35">
      <c r="B3540" t="s">
        <v>104</v>
      </c>
      <c r="C3540" t="s">
        <v>105</v>
      </c>
      <c r="D3540" s="1">
        <v>44228</v>
      </c>
      <c r="E3540" t="s">
        <v>34</v>
      </c>
      <c r="F3540" t="s">
        <v>35</v>
      </c>
      <c r="G3540" t="s">
        <v>32</v>
      </c>
      <c r="H3540">
        <v>8460</v>
      </c>
      <c r="J3540">
        <v>2965</v>
      </c>
      <c r="L3540">
        <v>11425</v>
      </c>
      <c r="N3540">
        <v>7438</v>
      </c>
      <c r="P3540">
        <v>556</v>
      </c>
      <c r="R3540">
        <v>7994</v>
      </c>
      <c r="T3540">
        <v>705031</v>
      </c>
      <c r="V3540">
        <v>1749848</v>
      </c>
      <c r="X3540">
        <v>1549169</v>
      </c>
      <c r="Z3540">
        <v>200679</v>
      </c>
    </row>
    <row r="3541" spans="2:26" hidden="1" x14ac:dyDescent="0.35">
      <c r="B3541" t="s">
        <v>104</v>
      </c>
      <c r="C3541" t="s">
        <v>105</v>
      </c>
      <c r="D3541" s="1">
        <v>44228</v>
      </c>
      <c r="E3541" t="s">
        <v>34</v>
      </c>
      <c r="F3541" t="s">
        <v>33</v>
      </c>
      <c r="G3541" t="s">
        <v>34</v>
      </c>
      <c r="H3541">
        <v>8496</v>
      </c>
      <c r="J3541">
        <v>3085</v>
      </c>
      <c r="L3541">
        <v>11581</v>
      </c>
      <c r="N3541">
        <v>7438</v>
      </c>
      <c r="P3541">
        <v>556</v>
      </c>
      <c r="R3541">
        <v>7994</v>
      </c>
      <c r="T3541">
        <v>705031</v>
      </c>
      <c r="V3541">
        <v>1749848</v>
      </c>
      <c r="X3541">
        <v>1549169</v>
      </c>
      <c r="Z3541">
        <v>200679</v>
      </c>
    </row>
    <row r="3542" spans="2:26" hidden="1" x14ac:dyDescent="0.35">
      <c r="B3542" t="s">
        <v>104</v>
      </c>
      <c r="C3542" t="s">
        <v>105</v>
      </c>
      <c r="D3542" s="1">
        <v>44256</v>
      </c>
      <c r="E3542" t="s">
        <v>34</v>
      </c>
      <c r="F3542" t="s">
        <v>35</v>
      </c>
      <c r="G3542" t="s">
        <v>32</v>
      </c>
      <c r="H3542">
        <v>10500</v>
      </c>
      <c r="J3542">
        <v>3469</v>
      </c>
      <c r="L3542">
        <v>13969</v>
      </c>
      <c r="N3542">
        <v>9510</v>
      </c>
      <c r="P3542">
        <v>653</v>
      </c>
      <c r="R3542">
        <v>10163</v>
      </c>
      <c r="T3542">
        <v>706674</v>
      </c>
      <c r="V3542">
        <v>1760025</v>
      </c>
      <c r="X3542">
        <v>1559609</v>
      </c>
      <c r="Z3542">
        <v>200416</v>
      </c>
    </row>
    <row r="3543" spans="2:26" hidden="1" x14ac:dyDescent="0.35">
      <c r="B3543" t="s">
        <v>104</v>
      </c>
      <c r="C3543" t="s">
        <v>105</v>
      </c>
      <c r="D3543" s="1">
        <v>44256</v>
      </c>
      <c r="E3543" t="s">
        <v>34</v>
      </c>
      <c r="F3543" t="s">
        <v>33</v>
      </c>
      <c r="G3543" t="s">
        <v>34</v>
      </c>
      <c r="H3543">
        <v>10581</v>
      </c>
      <c r="J3543">
        <v>3641</v>
      </c>
      <c r="L3543">
        <v>14222</v>
      </c>
      <c r="N3543">
        <v>9510</v>
      </c>
      <c r="P3543">
        <v>653</v>
      </c>
      <c r="R3543">
        <v>10163</v>
      </c>
      <c r="T3543">
        <v>706674</v>
      </c>
      <c r="V3543">
        <v>1760025</v>
      </c>
      <c r="X3543">
        <v>1559609</v>
      </c>
      <c r="Z3543">
        <v>200416</v>
      </c>
    </row>
    <row r="3544" spans="2:26" hidden="1" x14ac:dyDescent="0.35">
      <c r="B3544" t="s">
        <v>104</v>
      </c>
      <c r="C3544" t="s">
        <v>105</v>
      </c>
      <c r="D3544" s="1">
        <v>44287</v>
      </c>
      <c r="E3544" t="s">
        <v>34</v>
      </c>
      <c r="F3544" t="s">
        <v>33</v>
      </c>
      <c r="G3544" t="s">
        <v>34</v>
      </c>
      <c r="H3544">
        <v>10241</v>
      </c>
      <c r="J3544">
        <v>3098</v>
      </c>
      <c r="L3544">
        <v>13339</v>
      </c>
      <c r="N3544">
        <v>9505</v>
      </c>
      <c r="P3544">
        <v>621</v>
      </c>
      <c r="R3544">
        <v>10126</v>
      </c>
      <c r="T3544">
        <v>708683</v>
      </c>
      <c r="V3544">
        <v>1769618</v>
      </c>
      <c r="X3544">
        <v>1568215</v>
      </c>
      <c r="Z3544">
        <v>201403</v>
      </c>
    </row>
    <row r="3545" spans="2:26" hidden="1" x14ac:dyDescent="0.35">
      <c r="B3545" t="s">
        <v>104</v>
      </c>
      <c r="C3545" t="s">
        <v>105</v>
      </c>
      <c r="D3545" s="1">
        <v>44287</v>
      </c>
      <c r="E3545" t="s">
        <v>34</v>
      </c>
      <c r="F3545" t="s">
        <v>35</v>
      </c>
      <c r="G3545" t="s">
        <v>32</v>
      </c>
      <c r="H3545">
        <v>10131</v>
      </c>
      <c r="J3545">
        <v>2927</v>
      </c>
      <c r="L3545">
        <v>13058</v>
      </c>
      <c r="N3545">
        <v>9505</v>
      </c>
      <c r="P3545">
        <v>621</v>
      </c>
      <c r="R3545">
        <v>10126</v>
      </c>
      <c r="T3545">
        <v>708683</v>
      </c>
      <c r="V3545">
        <v>1769618</v>
      </c>
      <c r="X3545">
        <v>1568215</v>
      </c>
      <c r="Z3545">
        <v>201403</v>
      </c>
    </row>
    <row r="3546" spans="2:26" hidden="1" x14ac:dyDescent="0.35">
      <c r="B3546" t="s">
        <v>104</v>
      </c>
      <c r="C3546" t="s">
        <v>105</v>
      </c>
      <c r="D3546" s="1">
        <v>44317</v>
      </c>
      <c r="E3546" t="s">
        <v>34</v>
      </c>
      <c r="F3546" t="s">
        <v>33</v>
      </c>
      <c r="G3546" t="s">
        <v>34</v>
      </c>
      <c r="H3546">
        <v>9669</v>
      </c>
      <c r="J3546">
        <v>2930</v>
      </c>
      <c r="L3546">
        <v>12599</v>
      </c>
      <c r="N3546">
        <v>9525</v>
      </c>
      <c r="P3546">
        <v>637</v>
      </c>
      <c r="R3546">
        <v>10162</v>
      </c>
      <c r="T3546">
        <v>709047</v>
      </c>
      <c r="V3546">
        <v>1773779</v>
      </c>
      <c r="X3546">
        <v>1573306</v>
      </c>
      <c r="Z3546">
        <v>200473</v>
      </c>
    </row>
    <row r="3547" spans="2:26" hidden="1" x14ac:dyDescent="0.35">
      <c r="B3547" t="s">
        <v>104</v>
      </c>
      <c r="C3547" t="s">
        <v>105</v>
      </c>
      <c r="D3547" s="1">
        <v>44317</v>
      </c>
      <c r="E3547" t="s">
        <v>34</v>
      </c>
      <c r="F3547" t="s">
        <v>35</v>
      </c>
      <c r="G3547" t="s">
        <v>32</v>
      </c>
      <c r="H3547">
        <v>9592</v>
      </c>
      <c r="J3547">
        <v>2664</v>
      </c>
      <c r="L3547">
        <v>12256</v>
      </c>
      <c r="N3547">
        <v>9525</v>
      </c>
      <c r="P3547">
        <v>637</v>
      </c>
      <c r="R3547">
        <v>10162</v>
      </c>
      <c r="T3547">
        <v>709047</v>
      </c>
      <c r="V3547">
        <v>1773779</v>
      </c>
      <c r="X3547">
        <v>1573306</v>
      </c>
      <c r="Z3547">
        <v>200473</v>
      </c>
    </row>
    <row r="3548" spans="2:26" hidden="1" x14ac:dyDescent="0.35">
      <c r="B3548" t="s">
        <v>104</v>
      </c>
      <c r="C3548" t="s">
        <v>105</v>
      </c>
      <c r="D3548" s="1">
        <v>44348</v>
      </c>
      <c r="E3548" t="s">
        <v>34</v>
      </c>
      <c r="F3548" t="s">
        <v>33</v>
      </c>
      <c r="G3548" t="s">
        <v>34</v>
      </c>
      <c r="H3548">
        <v>11990</v>
      </c>
      <c r="J3548">
        <v>3272</v>
      </c>
      <c r="L3548">
        <v>15262</v>
      </c>
      <c r="N3548">
        <v>10128</v>
      </c>
      <c r="P3548">
        <v>630</v>
      </c>
      <c r="R3548">
        <v>10758</v>
      </c>
      <c r="T3548">
        <v>713641</v>
      </c>
      <c r="V3548">
        <v>1789843</v>
      </c>
      <c r="X3548">
        <v>1587932</v>
      </c>
      <c r="Z3548">
        <v>201911</v>
      </c>
    </row>
    <row r="3549" spans="2:26" hidden="1" x14ac:dyDescent="0.35">
      <c r="B3549" t="s">
        <v>104</v>
      </c>
      <c r="C3549" t="s">
        <v>105</v>
      </c>
      <c r="D3549" s="1">
        <v>44348</v>
      </c>
      <c r="E3549" t="s">
        <v>34</v>
      </c>
      <c r="F3549" t="s">
        <v>35</v>
      </c>
      <c r="G3549" t="s">
        <v>32</v>
      </c>
      <c r="H3549">
        <v>11376</v>
      </c>
      <c r="J3549">
        <v>2576</v>
      </c>
      <c r="L3549">
        <v>13952</v>
      </c>
      <c r="N3549">
        <v>10128</v>
      </c>
      <c r="P3549">
        <v>630</v>
      </c>
      <c r="R3549">
        <v>10758</v>
      </c>
      <c r="T3549">
        <v>713641</v>
      </c>
      <c r="V3549">
        <v>1789843</v>
      </c>
      <c r="X3549">
        <v>1587932</v>
      </c>
      <c r="Z3549">
        <v>201911</v>
      </c>
    </row>
    <row r="3550" spans="2:26" hidden="1" x14ac:dyDescent="0.35">
      <c r="B3550" t="s">
        <v>104</v>
      </c>
      <c r="C3550" t="s">
        <v>105</v>
      </c>
      <c r="D3550" s="1">
        <v>44378</v>
      </c>
      <c r="E3550" t="s">
        <v>34</v>
      </c>
      <c r="F3550" t="s">
        <v>35</v>
      </c>
      <c r="G3550" t="s">
        <v>32</v>
      </c>
      <c r="H3550">
        <v>12017</v>
      </c>
      <c r="J3550">
        <v>3765</v>
      </c>
      <c r="L3550">
        <v>15782</v>
      </c>
      <c r="N3550">
        <v>12318</v>
      </c>
      <c r="P3550">
        <v>809</v>
      </c>
      <c r="R3550">
        <v>13127</v>
      </c>
      <c r="T3550">
        <v>716544</v>
      </c>
      <c r="V3550">
        <v>1797825</v>
      </c>
      <c r="X3550">
        <v>1594906</v>
      </c>
      <c r="Z3550">
        <v>202919</v>
      </c>
    </row>
    <row r="3551" spans="2:26" hidden="1" x14ac:dyDescent="0.35">
      <c r="B3551" t="s">
        <v>104</v>
      </c>
      <c r="C3551" t="s">
        <v>105</v>
      </c>
      <c r="D3551" s="1">
        <v>44378</v>
      </c>
      <c r="E3551" t="s">
        <v>34</v>
      </c>
      <c r="F3551" t="s">
        <v>33</v>
      </c>
      <c r="G3551" t="s">
        <v>34</v>
      </c>
      <c r="H3551">
        <v>11960</v>
      </c>
      <c r="J3551">
        <v>3875</v>
      </c>
      <c r="L3551">
        <v>15835</v>
      </c>
      <c r="N3551">
        <v>12318</v>
      </c>
      <c r="P3551">
        <v>809</v>
      </c>
      <c r="R3551">
        <v>13127</v>
      </c>
      <c r="T3551">
        <v>716544</v>
      </c>
      <c r="V3551">
        <v>1797825</v>
      </c>
      <c r="X3551">
        <v>1594906</v>
      </c>
      <c r="Z3551">
        <v>202919</v>
      </c>
    </row>
    <row r="3552" spans="2:26" hidden="1" x14ac:dyDescent="0.35">
      <c r="B3552" t="s">
        <v>104</v>
      </c>
      <c r="C3552" t="s">
        <v>105</v>
      </c>
      <c r="D3552" s="1">
        <v>44409</v>
      </c>
      <c r="E3552" t="s">
        <v>34</v>
      </c>
      <c r="F3552" t="s">
        <v>35</v>
      </c>
      <c r="G3552" t="s">
        <v>32</v>
      </c>
      <c r="H3552">
        <v>12643</v>
      </c>
      <c r="J3552">
        <v>3014</v>
      </c>
      <c r="L3552">
        <v>15657</v>
      </c>
      <c r="N3552">
        <v>14596</v>
      </c>
      <c r="P3552">
        <v>772</v>
      </c>
      <c r="R3552">
        <v>15368</v>
      </c>
      <c r="T3552">
        <v>721854</v>
      </c>
      <c r="V3552">
        <v>1810614</v>
      </c>
      <c r="X3552">
        <v>1609713</v>
      </c>
      <c r="Z3552">
        <v>200901</v>
      </c>
    </row>
    <row r="3553" spans="2:26" hidden="1" x14ac:dyDescent="0.35">
      <c r="B3553" t="s">
        <v>104</v>
      </c>
      <c r="C3553" t="s">
        <v>105</v>
      </c>
      <c r="D3553" s="1">
        <v>44409</v>
      </c>
      <c r="E3553" t="s">
        <v>34</v>
      </c>
      <c r="F3553" t="s">
        <v>33</v>
      </c>
      <c r="G3553" t="s">
        <v>34</v>
      </c>
      <c r="H3553">
        <v>12643</v>
      </c>
      <c r="J3553">
        <v>3014</v>
      </c>
      <c r="L3553">
        <v>15657</v>
      </c>
      <c r="N3553">
        <v>14596</v>
      </c>
      <c r="P3553">
        <v>772</v>
      </c>
      <c r="R3553">
        <v>15368</v>
      </c>
      <c r="T3553">
        <v>721854</v>
      </c>
      <c r="V3553">
        <v>1810614</v>
      </c>
      <c r="X3553">
        <v>1609713</v>
      </c>
      <c r="Z3553">
        <v>200901</v>
      </c>
    </row>
    <row r="3554" spans="2:26" hidden="1" x14ac:dyDescent="0.35">
      <c r="B3554" t="s">
        <v>104</v>
      </c>
      <c r="C3554" t="s">
        <v>105</v>
      </c>
      <c r="D3554" s="1">
        <v>44440</v>
      </c>
      <c r="E3554" t="s">
        <v>34</v>
      </c>
      <c r="F3554" t="s">
        <v>35</v>
      </c>
      <c r="G3554" t="s">
        <v>32</v>
      </c>
      <c r="H3554">
        <v>13400</v>
      </c>
      <c r="J3554">
        <v>3150</v>
      </c>
      <c r="L3554">
        <v>16550</v>
      </c>
      <c r="N3554">
        <v>17157</v>
      </c>
      <c r="P3554">
        <v>963</v>
      </c>
      <c r="R3554">
        <v>18120</v>
      </c>
      <c r="T3554">
        <v>724687</v>
      </c>
      <c r="V3554">
        <v>1822473</v>
      </c>
      <c r="X3554">
        <v>1622628</v>
      </c>
      <c r="Z3554">
        <v>199845</v>
      </c>
    </row>
    <row r="3555" spans="2:26" hidden="1" x14ac:dyDescent="0.35">
      <c r="B3555" t="s">
        <v>104</v>
      </c>
      <c r="C3555" t="s">
        <v>105</v>
      </c>
      <c r="D3555" s="1">
        <v>44440</v>
      </c>
      <c r="E3555" t="s">
        <v>34</v>
      </c>
      <c r="F3555" t="s">
        <v>33</v>
      </c>
      <c r="G3555" t="s">
        <v>34</v>
      </c>
      <c r="H3555">
        <v>13499</v>
      </c>
      <c r="J3555">
        <v>3289</v>
      </c>
      <c r="L3555">
        <v>16788</v>
      </c>
      <c r="N3555">
        <v>17157</v>
      </c>
      <c r="P3555">
        <v>963</v>
      </c>
      <c r="R3555">
        <v>18120</v>
      </c>
      <c r="T3555">
        <v>724687</v>
      </c>
      <c r="V3555">
        <v>1822473</v>
      </c>
      <c r="X3555">
        <v>1622628</v>
      </c>
      <c r="Z3555">
        <v>199845</v>
      </c>
    </row>
    <row r="3556" spans="2:26" hidden="1" x14ac:dyDescent="0.35">
      <c r="B3556" t="s">
        <v>104</v>
      </c>
      <c r="C3556" t="s">
        <v>105</v>
      </c>
      <c r="D3556" s="1">
        <v>44470</v>
      </c>
      <c r="E3556" t="s">
        <v>34</v>
      </c>
      <c r="F3556" t="s">
        <v>35</v>
      </c>
      <c r="G3556" t="s">
        <v>32</v>
      </c>
      <c r="H3556">
        <v>11825</v>
      </c>
      <c r="J3556">
        <v>2305</v>
      </c>
      <c r="L3556">
        <v>14130</v>
      </c>
      <c r="N3556">
        <v>13011</v>
      </c>
      <c r="P3556">
        <v>738</v>
      </c>
      <c r="R3556">
        <v>13749</v>
      </c>
      <c r="T3556">
        <v>726530</v>
      </c>
      <c r="V3556">
        <v>1833625</v>
      </c>
      <c r="X3556">
        <v>1639353</v>
      </c>
      <c r="Z3556">
        <v>194272</v>
      </c>
    </row>
    <row r="3557" spans="2:26" hidden="1" x14ac:dyDescent="0.35">
      <c r="B3557" t="s">
        <v>104</v>
      </c>
      <c r="C3557" t="s">
        <v>105</v>
      </c>
      <c r="D3557" s="1">
        <v>44470</v>
      </c>
      <c r="E3557" t="s">
        <v>34</v>
      </c>
      <c r="F3557" t="s">
        <v>33</v>
      </c>
      <c r="G3557" t="s">
        <v>34</v>
      </c>
      <c r="H3557">
        <v>12037</v>
      </c>
      <c r="J3557">
        <v>2543</v>
      </c>
      <c r="L3557">
        <v>14580</v>
      </c>
      <c r="N3557">
        <v>13011</v>
      </c>
      <c r="P3557">
        <v>738</v>
      </c>
      <c r="R3557">
        <v>13749</v>
      </c>
      <c r="T3557">
        <v>726530</v>
      </c>
      <c r="V3557">
        <v>1833625</v>
      </c>
      <c r="X3557">
        <v>1639353</v>
      </c>
      <c r="Z3557">
        <v>194272</v>
      </c>
    </row>
    <row r="3558" spans="2:26" hidden="1" x14ac:dyDescent="0.35">
      <c r="B3558" t="s">
        <v>104</v>
      </c>
      <c r="C3558" t="s">
        <v>105</v>
      </c>
      <c r="D3558" s="1">
        <v>44501</v>
      </c>
      <c r="E3558" t="s">
        <v>34</v>
      </c>
      <c r="F3558" t="s">
        <v>35</v>
      </c>
      <c r="G3558" t="s">
        <v>32</v>
      </c>
      <c r="H3558">
        <v>12010</v>
      </c>
      <c r="J3558">
        <v>3181</v>
      </c>
      <c r="L3558">
        <v>15191</v>
      </c>
      <c r="N3558">
        <v>12363</v>
      </c>
      <c r="P3558">
        <v>711</v>
      </c>
      <c r="R3558">
        <v>13074</v>
      </c>
      <c r="T3558">
        <v>726615</v>
      </c>
      <c r="V3558">
        <v>1845572</v>
      </c>
      <c r="X3558">
        <v>1653562</v>
      </c>
      <c r="Z3558">
        <v>192010</v>
      </c>
    </row>
    <row r="3559" spans="2:26" hidden="1" x14ac:dyDescent="0.35">
      <c r="B3559" t="s">
        <v>104</v>
      </c>
      <c r="C3559" t="s">
        <v>105</v>
      </c>
      <c r="D3559" s="1">
        <v>44501</v>
      </c>
      <c r="E3559" t="s">
        <v>34</v>
      </c>
      <c r="F3559" t="s">
        <v>33</v>
      </c>
      <c r="G3559" t="s">
        <v>34</v>
      </c>
      <c r="H3559">
        <v>12278</v>
      </c>
      <c r="J3559">
        <v>3595</v>
      </c>
      <c r="L3559">
        <v>15873</v>
      </c>
      <c r="N3559">
        <v>12363</v>
      </c>
      <c r="P3559">
        <v>711</v>
      </c>
      <c r="R3559">
        <v>13074</v>
      </c>
      <c r="T3559">
        <v>726615</v>
      </c>
      <c r="V3559">
        <v>1845572</v>
      </c>
      <c r="X3559">
        <v>1653562</v>
      </c>
      <c r="Z3559">
        <v>192010</v>
      </c>
    </row>
    <row r="3560" spans="2:26" hidden="1" x14ac:dyDescent="0.35">
      <c r="B3560" t="s">
        <v>104</v>
      </c>
      <c r="C3560" t="s">
        <v>105</v>
      </c>
      <c r="D3560" s="1">
        <v>44531</v>
      </c>
      <c r="E3560" t="s">
        <v>34</v>
      </c>
      <c r="F3560" t="s">
        <v>35</v>
      </c>
      <c r="G3560" t="s">
        <v>32</v>
      </c>
      <c r="H3560">
        <v>12406</v>
      </c>
      <c r="J3560">
        <v>3890</v>
      </c>
      <c r="L3560">
        <v>16296</v>
      </c>
      <c r="N3560">
        <v>13690</v>
      </c>
      <c r="P3560">
        <v>764</v>
      </c>
      <c r="R3560">
        <v>14454</v>
      </c>
      <c r="T3560">
        <v>729198</v>
      </c>
      <c r="V3560">
        <v>1853472</v>
      </c>
      <c r="X3560">
        <v>1662727</v>
      </c>
      <c r="Z3560">
        <v>190745</v>
      </c>
    </row>
    <row r="3561" spans="2:26" hidden="1" x14ac:dyDescent="0.35">
      <c r="B3561" t="s">
        <v>104</v>
      </c>
      <c r="C3561" t="s">
        <v>105</v>
      </c>
      <c r="D3561" s="1">
        <v>44531</v>
      </c>
      <c r="E3561" t="s">
        <v>34</v>
      </c>
      <c r="F3561" t="s">
        <v>33</v>
      </c>
      <c r="G3561" t="s">
        <v>34</v>
      </c>
      <c r="H3561">
        <v>12641</v>
      </c>
      <c r="J3561">
        <v>4119</v>
      </c>
      <c r="L3561">
        <v>16760</v>
      </c>
      <c r="N3561">
        <v>13690</v>
      </c>
      <c r="P3561">
        <v>764</v>
      </c>
      <c r="R3561">
        <v>14454</v>
      </c>
      <c r="T3561">
        <v>729198</v>
      </c>
      <c r="V3561">
        <v>1853472</v>
      </c>
      <c r="X3561">
        <v>1662727</v>
      </c>
      <c r="Z3561">
        <v>190745</v>
      </c>
    </row>
    <row r="3562" spans="2:26" hidden="1" x14ac:dyDescent="0.35">
      <c r="B3562" t="s">
        <v>104</v>
      </c>
      <c r="C3562" t="s">
        <v>105</v>
      </c>
      <c r="D3562" s="1">
        <v>44562</v>
      </c>
      <c r="E3562" t="s">
        <v>34</v>
      </c>
      <c r="F3562" t="s">
        <v>35</v>
      </c>
      <c r="G3562" t="s">
        <v>32</v>
      </c>
      <c r="H3562">
        <v>11448</v>
      </c>
      <c r="J3562">
        <v>4084</v>
      </c>
      <c r="L3562">
        <v>15532</v>
      </c>
      <c r="N3562">
        <v>13600</v>
      </c>
      <c r="P3562">
        <v>766</v>
      </c>
      <c r="R3562">
        <v>14366</v>
      </c>
      <c r="T3562">
        <v>733574</v>
      </c>
      <c r="V3562">
        <v>1862297</v>
      </c>
      <c r="X3562">
        <v>1672953</v>
      </c>
      <c r="Z3562">
        <v>189344</v>
      </c>
    </row>
    <row r="3563" spans="2:26" hidden="1" x14ac:dyDescent="0.35">
      <c r="B3563" t="s">
        <v>104</v>
      </c>
      <c r="C3563" t="s">
        <v>105</v>
      </c>
      <c r="D3563" s="1">
        <v>44562</v>
      </c>
      <c r="E3563" t="s">
        <v>34</v>
      </c>
      <c r="F3563" t="s">
        <v>33</v>
      </c>
      <c r="G3563" t="s">
        <v>34</v>
      </c>
      <c r="H3563">
        <v>11843</v>
      </c>
      <c r="J3563">
        <v>4548</v>
      </c>
      <c r="L3563">
        <v>16391</v>
      </c>
      <c r="N3563">
        <v>13600</v>
      </c>
      <c r="P3563">
        <v>766</v>
      </c>
      <c r="R3563">
        <v>14366</v>
      </c>
      <c r="T3563">
        <v>732488</v>
      </c>
      <c r="V3563">
        <v>1868127</v>
      </c>
      <c r="X3563">
        <v>1678278</v>
      </c>
      <c r="Z3563">
        <v>189849</v>
      </c>
    </row>
    <row r="3564" spans="2:26" hidden="1" x14ac:dyDescent="0.35">
      <c r="B3564" t="s">
        <v>104</v>
      </c>
      <c r="C3564" t="s">
        <v>105</v>
      </c>
      <c r="D3564" s="1">
        <v>44593</v>
      </c>
      <c r="E3564" t="s">
        <v>34</v>
      </c>
      <c r="F3564" t="s">
        <v>35</v>
      </c>
      <c r="G3564" t="s">
        <v>32</v>
      </c>
      <c r="H3564">
        <v>10787</v>
      </c>
      <c r="J3564">
        <v>2390</v>
      </c>
      <c r="L3564">
        <v>13177</v>
      </c>
      <c r="N3564">
        <v>11239</v>
      </c>
      <c r="P3564">
        <v>593</v>
      </c>
      <c r="R3564">
        <v>11832</v>
      </c>
      <c r="T3564">
        <v>734373</v>
      </c>
      <c r="V3564">
        <v>1868990</v>
      </c>
      <c r="X3564">
        <v>1680347</v>
      </c>
      <c r="Z3564">
        <v>188643</v>
      </c>
    </row>
    <row r="3565" spans="2:26" hidden="1" x14ac:dyDescent="0.35">
      <c r="B3565" t="s">
        <v>104</v>
      </c>
      <c r="C3565" t="s">
        <v>105</v>
      </c>
      <c r="D3565" s="1">
        <v>44593</v>
      </c>
      <c r="E3565" t="s">
        <v>34</v>
      </c>
      <c r="F3565" t="s">
        <v>33</v>
      </c>
      <c r="G3565" t="s">
        <v>34</v>
      </c>
      <c r="H3565">
        <v>11182</v>
      </c>
      <c r="J3565">
        <v>2857</v>
      </c>
      <c r="L3565">
        <v>14039</v>
      </c>
      <c r="N3565">
        <v>11239</v>
      </c>
      <c r="P3565">
        <v>593</v>
      </c>
      <c r="R3565">
        <v>11832</v>
      </c>
      <c r="T3565">
        <v>736430</v>
      </c>
      <c r="V3565">
        <v>1875802</v>
      </c>
      <c r="X3565">
        <v>1687685</v>
      </c>
      <c r="Z3565">
        <v>188117</v>
      </c>
    </row>
    <row r="3566" spans="2:26" hidden="1" x14ac:dyDescent="0.35">
      <c r="B3566" t="s">
        <v>104</v>
      </c>
      <c r="C3566" t="s">
        <v>105</v>
      </c>
      <c r="D3566" s="1">
        <v>44621</v>
      </c>
      <c r="E3566" t="s">
        <v>34</v>
      </c>
      <c r="F3566" t="s">
        <v>35</v>
      </c>
      <c r="G3566" t="s">
        <v>32</v>
      </c>
      <c r="H3566">
        <v>13065</v>
      </c>
      <c r="J3566">
        <v>3086</v>
      </c>
      <c r="L3566">
        <v>16151</v>
      </c>
      <c r="N3566">
        <v>13228</v>
      </c>
      <c r="P3566">
        <v>852</v>
      </c>
      <c r="R3566">
        <v>14080</v>
      </c>
      <c r="T3566">
        <v>736430</v>
      </c>
      <c r="V3566">
        <v>1875802</v>
      </c>
      <c r="X3566">
        <v>1687685</v>
      </c>
      <c r="Z3566">
        <v>188117</v>
      </c>
    </row>
    <row r="3567" spans="2:26" hidden="1" x14ac:dyDescent="0.35">
      <c r="B3567" t="s">
        <v>104</v>
      </c>
      <c r="C3567" t="s">
        <v>105</v>
      </c>
      <c r="D3567" s="1">
        <v>44621</v>
      </c>
      <c r="E3567" t="s">
        <v>34</v>
      </c>
      <c r="F3567" t="s">
        <v>33</v>
      </c>
      <c r="G3567" t="s">
        <v>34</v>
      </c>
      <c r="H3567">
        <v>13538</v>
      </c>
      <c r="J3567">
        <v>3241</v>
      </c>
      <c r="L3567">
        <v>16779</v>
      </c>
      <c r="N3567">
        <v>13228</v>
      </c>
      <c r="P3567">
        <v>852</v>
      </c>
      <c r="R3567">
        <v>14080</v>
      </c>
      <c r="T3567">
        <v>736501</v>
      </c>
      <c r="V3567">
        <v>1884256</v>
      </c>
      <c r="X3567">
        <v>1695154</v>
      </c>
      <c r="Z3567">
        <v>189102</v>
      </c>
    </row>
    <row r="3568" spans="2:26" hidden="1" x14ac:dyDescent="0.35">
      <c r="B3568" t="s">
        <v>104</v>
      </c>
      <c r="C3568" t="s">
        <v>105</v>
      </c>
      <c r="D3568" s="1">
        <v>44652</v>
      </c>
      <c r="E3568" t="s">
        <v>34</v>
      </c>
      <c r="F3568" t="s">
        <v>35</v>
      </c>
      <c r="G3568" t="s">
        <v>32</v>
      </c>
      <c r="H3568">
        <v>11644</v>
      </c>
      <c r="J3568">
        <v>2651</v>
      </c>
      <c r="L3568">
        <v>14295</v>
      </c>
      <c r="N3568">
        <v>11610</v>
      </c>
      <c r="P3568">
        <v>699</v>
      </c>
      <c r="R3568">
        <v>12309</v>
      </c>
      <c r="T3568">
        <v>737942</v>
      </c>
      <c r="V3568">
        <v>1885080</v>
      </c>
      <c r="X3568">
        <v>1696969</v>
      </c>
      <c r="Z3568">
        <v>188111</v>
      </c>
    </row>
    <row r="3569" spans="2:26" hidden="1" x14ac:dyDescent="0.35">
      <c r="B3569" t="s">
        <v>104</v>
      </c>
      <c r="C3569" t="s">
        <v>105</v>
      </c>
      <c r="D3569" s="1">
        <v>44652</v>
      </c>
      <c r="E3569" t="s">
        <v>34</v>
      </c>
      <c r="F3569" t="s">
        <v>33</v>
      </c>
      <c r="G3569" t="s">
        <v>34</v>
      </c>
      <c r="H3569">
        <v>9730</v>
      </c>
      <c r="J3569">
        <v>6125</v>
      </c>
      <c r="L3569">
        <v>15855</v>
      </c>
      <c r="N3569">
        <v>11610</v>
      </c>
      <c r="P3569">
        <v>699</v>
      </c>
      <c r="R3569">
        <v>12309</v>
      </c>
      <c r="T3569">
        <v>738225</v>
      </c>
      <c r="V3569">
        <v>1892520</v>
      </c>
      <c r="X3569">
        <v>1703234</v>
      </c>
      <c r="Z3569">
        <v>189286</v>
      </c>
    </row>
    <row r="3570" spans="2:26" hidden="1" x14ac:dyDescent="0.35">
      <c r="B3570" t="s">
        <v>104</v>
      </c>
      <c r="C3570" t="s">
        <v>105</v>
      </c>
      <c r="D3570" s="1">
        <v>44682</v>
      </c>
      <c r="E3570" t="s">
        <v>34</v>
      </c>
      <c r="F3570" t="s">
        <v>35</v>
      </c>
      <c r="G3570" t="s">
        <v>32</v>
      </c>
      <c r="H3570">
        <v>9729</v>
      </c>
      <c r="J3570">
        <v>5758</v>
      </c>
      <c r="L3570">
        <v>15487</v>
      </c>
      <c r="N3570">
        <v>11227</v>
      </c>
      <c r="P3570">
        <v>593</v>
      </c>
      <c r="R3570">
        <v>11820</v>
      </c>
      <c r="T3570">
        <v>740786</v>
      </c>
      <c r="V3570">
        <v>1894844</v>
      </c>
      <c r="X3570">
        <v>1705946</v>
      </c>
      <c r="Z3570">
        <v>188898</v>
      </c>
    </row>
    <row r="3571" spans="2:26" hidden="1" x14ac:dyDescent="0.35">
      <c r="B3571" t="s">
        <v>104</v>
      </c>
      <c r="C3571" t="s">
        <v>105</v>
      </c>
      <c r="D3571" s="1">
        <v>44682</v>
      </c>
      <c r="E3571" t="s">
        <v>34</v>
      </c>
      <c r="F3571" t="s">
        <v>33</v>
      </c>
      <c r="G3571" t="s">
        <v>34</v>
      </c>
      <c r="H3571">
        <v>9929</v>
      </c>
      <c r="J3571">
        <v>6163</v>
      </c>
      <c r="L3571">
        <v>16092</v>
      </c>
      <c r="N3571">
        <v>11227</v>
      </c>
      <c r="P3571">
        <v>593</v>
      </c>
      <c r="R3571">
        <v>11820</v>
      </c>
      <c r="T3571">
        <v>740065</v>
      </c>
      <c r="V3571">
        <v>1904927</v>
      </c>
      <c r="X3571">
        <v>1715277</v>
      </c>
      <c r="Z3571">
        <v>189650</v>
      </c>
    </row>
    <row r="3572" spans="2:26" hidden="1" x14ac:dyDescent="0.35">
      <c r="B3572" t="s">
        <v>104</v>
      </c>
      <c r="C3572" t="s">
        <v>105</v>
      </c>
      <c r="D3572" s="1">
        <v>44713</v>
      </c>
      <c r="E3572" t="s">
        <v>34</v>
      </c>
      <c r="F3572" t="s">
        <v>35</v>
      </c>
      <c r="G3572" t="s">
        <v>32</v>
      </c>
      <c r="H3572">
        <v>10354</v>
      </c>
      <c r="J3572">
        <v>5678</v>
      </c>
      <c r="L3572">
        <v>16032</v>
      </c>
      <c r="N3572">
        <v>11446</v>
      </c>
      <c r="P3572">
        <v>599</v>
      </c>
      <c r="R3572">
        <v>12045</v>
      </c>
      <c r="T3572">
        <v>741914</v>
      </c>
      <c r="V3572">
        <v>1906436</v>
      </c>
      <c r="X3572">
        <v>1716930</v>
      </c>
      <c r="Z3572">
        <v>189506</v>
      </c>
    </row>
    <row r="3573" spans="2:26" hidden="1" x14ac:dyDescent="0.35">
      <c r="B3573" t="s">
        <v>104</v>
      </c>
      <c r="C3573" t="s">
        <v>105</v>
      </c>
      <c r="D3573" s="1">
        <v>44713</v>
      </c>
      <c r="E3573" t="s">
        <v>34</v>
      </c>
      <c r="F3573" t="s">
        <v>33</v>
      </c>
      <c r="G3573" t="s">
        <v>34</v>
      </c>
      <c r="H3573">
        <v>11084</v>
      </c>
      <c r="J3573">
        <v>7032</v>
      </c>
      <c r="L3573">
        <v>18116</v>
      </c>
      <c r="N3573">
        <v>11446</v>
      </c>
      <c r="P3573">
        <v>599</v>
      </c>
      <c r="R3573">
        <v>12045</v>
      </c>
      <c r="T3573">
        <v>741500</v>
      </c>
      <c r="V3573">
        <v>1912980</v>
      </c>
      <c r="X3573">
        <v>1722870</v>
      </c>
      <c r="Z3573">
        <v>190110</v>
      </c>
    </row>
    <row r="3574" spans="2:26" hidden="1" x14ac:dyDescent="0.35">
      <c r="B3574" t="s">
        <v>104</v>
      </c>
      <c r="C3574" t="s">
        <v>105</v>
      </c>
      <c r="D3574" s="1">
        <v>44743</v>
      </c>
      <c r="E3574" t="s">
        <v>34</v>
      </c>
      <c r="F3574" t="s">
        <v>35</v>
      </c>
      <c r="G3574" t="s">
        <v>32</v>
      </c>
      <c r="H3574">
        <v>10128</v>
      </c>
      <c r="J3574">
        <v>7191</v>
      </c>
      <c r="L3574">
        <v>17319</v>
      </c>
      <c r="N3574">
        <v>13619</v>
      </c>
      <c r="P3574">
        <v>429</v>
      </c>
      <c r="R3574">
        <v>14048</v>
      </c>
      <c r="T3574">
        <v>743234</v>
      </c>
      <c r="V3574">
        <v>1914226</v>
      </c>
      <c r="X3574">
        <v>1724698</v>
      </c>
      <c r="Z3574">
        <v>189528</v>
      </c>
    </row>
    <row r="3575" spans="2:26" hidden="1" x14ac:dyDescent="0.35">
      <c r="B3575" t="s">
        <v>104</v>
      </c>
      <c r="C3575" t="s">
        <v>105</v>
      </c>
      <c r="D3575" s="1">
        <v>44743</v>
      </c>
      <c r="E3575" t="s">
        <v>34</v>
      </c>
      <c r="F3575" t="s">
        <v>33</v>
      </c>
      <c r="G3575" t="s">
        <v>34</v>
      </c>
      <c r="H3575">
        <v>10191</v>
      </c>
      <c r="J3575">
        <v>7272</v>
      </c>
      <c r="L3575">
        <v>17463</v>
      </c>
      <c r="N3575">
        <v>13619</v>
      </c>
      <c r="P3575">
        <v>429</v>
      </c>
      <c r="R3575">
        <v>14048</v>
      </c>
      <c r="T3575">
        <v>744140</v>
      </c>
      <c r="V3575">
        <v>1923683</v>
      </c>
      <c r="X3575">
        <v>1732890</v>
      </c>
      <c r="Z3575">
        <v>190793</v>
      </c>
    </row>
    <row r="3576" spans="2:26" hidden="1" x14ac:dyDescent="0.35">
      <c r="B3576" t="s">
        <v>104</v>
      </c>
      <c r="C3576" t="s">
        <v>105</v>
      </c>
      <c r="D3576" s="1">
        <v>44774</v>
      </c>
      <c r="E3576" t="s">
        <v>34</v>
      </c>
      <c r="F3576" t="s">
        <v>35</v>
      </c>
      <c r="G3576" t="s">
        <v>32</v>
      </c>
      <c r="H3576">
        <v>11704</v>
      </c>
      <c r="J3576">
        <v>8565</v>
      </c>
      <c r="L3576">
        <v>20269</v>
      </c>
      <c r="N3576">
        <v>16764</v>
      </c>
      <c r="P3576">
        <v>487</v>
      </c>
      <c r="R3576">
        <v>17251</v>
      </c>
      <c r="T3576">
        <v>746682</v>
      </c>
      <c r="V3576">
        <v>1925942</v>
      </c>
      <c r="X3576">
        <v>1734598</v>
      </c>
      <c r="Z3576">
        <v>191344</v>
      </c>
    </row>
    <row r="3577" spans="2:26" hidden="1" x14ac:dyDescent="0.35">
      <c r="B3577" t="s">
        <v>104</v>
      </c>
      <c r="C3577" t="s">
        <v>105</v>
      </c>
      <c r="D3577" s="1">
        <v>44774</v>
      </c>
      <c r="E3577" t="s">
        <v>34</v>
      </c>
      <c r="F3577" t="s">
        <v>33</v>
      </c>
      <c r="G3577" t="s">
        <v>34</v>
      </c>
      <c r="H3577">
        <v>11867</v>
      </c>
      <c r="J3577">
        <v>8565</v>
      </c>
      <c r="L3577">
        <v>20432</v>
      </c>
      <c r="N3577">
        <v>16764</v>
      </c>
      <c r="P3577">
        <v>487</v>
      </c>
      <c r="R3577">
        <v>17251</v>
      </c>
      <c r="T3577">
        <v>746383</v>
      </c>
      <c r="V3577">
        <v>1933081</v>
      </c>
      <c r="X3577">
        <v>1740636</v>
      </c>
      <c r="Z3577">
        <v>192445</v>
      </c>
    </row>
    <row r="3578" spans="2:26" hidden="1" x14ac:dyDescent="0.35">
      <c r="B3578" t="s">
        <v>104</v>
      </c>
      <c r="C3578" t="s">
        <v>105</v>
      </c>
      <c r="D3578" s="1">
        <v>44805</v>
      </c>
      <c r="E3578" t="s">
        <v>34</v>
      </c>
      <c r="F3578" t="s">
        <v>35</v>
      </c>
      <c r="G3578" t="s">
        <v>32</v>
      </c>
      <c r="H3578">
        <v>10824</v>
      </c>
      <c r="J3578">
        <v>7511</v>
      </c>
      <c r="L3578">
        <v>18335</v>
      </c>
      <c r="N3578">
        <v>14058</v>
      </c>
      <c r="P3578">
        <v>858</v>
      </c>
      <c r="R3578">
        <v>14916</v>
      </c>
      <c r="T3578">
        <v>748269</v>
      </c>
      <c r="V3578">
        <v>1934907</v>
      </c>
      <c r="X3578">
        <v>1740903</v>
      </c>
      <c r="Z3578">
        <v>194004</v>
      </c>
    </row>
    <row r="3579" spans="2:26" hidden="1" x14ac:dyDescent="0.35">
      <c r="B3579" t="s">
        <v>104</v>
      </c>
      <c r="C3579" t="s">
        <v>105</v>
      </c>
      <c r="D3579" s="1">
        <v>44805</v>
      </c>
      <c r="E3579" t="s">
        <v>34</v>
      </c>
      <c r="F3579" t="s">
        <v>33</v>
      </c>
      <c r="G3579" t="s">
        <v>34</v>
      </c>
      <c r="H3579">
        <v>11000</v>
      </c>
      <c r="J3579">
        <v>7511</v>
      </c>
      <c r="L3579">
        <v>18511</v>
      </c>
      <c r="N3579">
        <v>14058</v>
      </c>
      <c r="P3579">
        <v>858</v>
      </c>
      <c r="R3579">
        <v>14916</v>
      </c>
      <c r="T3579">
        <v>748858</v>
      </c>
      <c r="V3579">
        <v>1946317</v>
      </c>
      <c r="X3579">
        <v>1750015</v>
      </c>
      <c r="Z3579">
        <v>196302</v>
      </c>
    </row>
    <row r="3580" spans="2:26" hidden="1" x14ac:dyDescent="0.35">
      <c r="B3580" t="s">
        <v>104</v>
      </c>
      <c r="C3580" t="s">
        <v>105</v>
      </c>
      <c r="D3580" s="1">
        <v>44835</v>
      </c>
      <c r="E3580" t="s">
        <v>34</v>
      </c>
      <c r="F3580" t="s">
        <v>35</v>
      </c>
      <c r="G3580" t="s">
        <v>32</v>
      </c>
      <c r="H3580">
        <v>10422</v>
      </c>
      <c r="J3580">
        <v>6500</v>
      </c>
      <c r="L3580">
        <v>16922</v>
      </c>
      <c r="N3580">
        <v>13000</v>
      </c>
      <c r="P3580">
        <v>762</v>
      </c>
      <c r="R3580">
        <v>13762</v>
      </c>
      <c r="T3580">
        <v>751987</v>
      </c>
      <c r="V3580">
        <v>1952248</v>
      </c>
      <c r="X3580">
        <v>1750502</v>
      </c>
      <c r="Z3580">
        <v>201746</v>
      </c>
    </row>
    <row r="3581" spans="2:26" hidden="1" x14ac:dyDescent="0.35">
      <c r="B3581" t="s">
        <v>104</v>
      </c>
      <c r="C3581" t="s">
        <v>105</v>
      </c>
      <c r="D3581" s="1">
        <v>44835</v>
      </c>
      <c r="E3581" t="s">
        <v>34</v>
      </c>
      <c r="F3581" t="s">
        <v>33</v>
      </c>
      <c r="G3581" t="s">
        <v>34</v>
      </c>
      <c r="H3581">
        <v>10639</v>
      </c>
      <c r="J3581">
        <v>6873</v>
      </c>
      <c r="L3581">
        <v>17512</v>
      </c>
      <c r="N3581">
        <v>13000</v>
      </c>
      <c r="P3581">
        <v>762</v>
      </c>
      <c r="R3581">
        <v>13762</v>
      </c>
      <c r="T3581">
        <v>751530</v>
      </c>
      <c r="V3581">
        <v>1958878</v>
      </c>
      <c r="X3581">
        <v>1755899</v>
      </c>
      <c r="Z3581">
        <v>202979</v>
      </c>
    </row>
    <row r="3582" spans="2:26" hidden="1" x14ac:dyDescent="0.35">
      <c r="B3582" t="s">
        <v>104</v>
      </c>
      <c r="C3582" t="s">
        <v>105</v>
      </c>
      <c r="D3582" s="1">
        <v>44866</v>
      </c>
      <c r="E3582" t="s">
        <v>34</v>
      </c>
      <c r="F3582" t="s">
        <v>35</v>
      </c>
      <c r="G3582" t="s">
        <v>32</v>
      </c>
      <c r="H3582">
        <v>10675</v>
      </c>
      <c r="J3582">
        <v>7659</v>
      </c>
      <c r="L3582">
        <v>18334</v>
      </c>
      <c r="N3582">
        <v>12644</v>
      </c>
      <c r="P3582">
        <v>808</v>
      </c>
      <c r="R3582">
        <v>13452</v>
      </c>
      <c r="T3582">
        <v>752921</v>
      </c>
      <c r="V3582">
        <v>1959210</v>
      </c>
      <c r="X3582">
        <v>1756147</v>
      </c>
      <c r="Z3582">
        <v>203063</v>
      </c>
    </row>
    <row r="3583" spans="2:26" hidden="1" x14ac:dyDescent="0.35">
      <c r="B3583" t="s">
        <v>104</v>
      </c>
      <c r="C3583" t="s">
        <v>105</v>
      </c>
      <c r="D3583" s="1">
        <v>44866</v>
      </c>
      <c r="E3583" t="s">
        <v>34</v>
      </c>
      <c r="F3583" t="s">
        <v>33</v>
      </c>
      <c r="G3583" t="s">
        <v>34</v>
      </c>
      <c r="H3583">
        <v>10901</v>
      </c>
      <c r="J3583">
        <v>7659</v>
      </c>
      <c r="L3583">
        <v>18560</v>
      </c>
      <c r="N3583">
        <v>12644</v>
      </c>
      <c r="P3583">
        <v>808</v>
      </c>
      <c r="R3583">
        <v>13452</v>
      </c>
      <c r="T3583">
        <v>752882</v>
      </c>
      <c r="V3583">
        <v>1967217</v>
      </c>
      <c r="X3583">
        <v>1762636</v>
      </c>
      <c r="Z3583">
        <v>204581</v>
      </c>
    </row>
    <row r="3584" spans="2:26" hidden="1" x14ac:dyDescent="0.35">
      <c r="B3584" t="s">
        <v>104</v>
      </c>
      <c r="C3584" t="s">
        <v>105</v>
      </c>
      <c r="D3584" s="1">
        <v>44896</v>
      </c>
      <c r="E3584" t="s">
        <v>34</v>
      </c>
      <c r="F3584" t="s">
        <v>35</v>
      </c>
      <c r="G3584" t="s">
        <v>32</v>
      </c>
      <c r="H3584">
        <v>10194</v>
      </c>
      <c r="J3584">
        <v>7399</v>
      </c>
      <c r="L3584">
        <v>17593</v>
      </c>
      <c r="N3584">
        <v>12130</v>
      </c>
      <c r="P3584">
        <v>709</v>
      </c>
      <c r="R3584">
        <v>12839</v>
      </c>
      <c r="T3584">
        <v>754036</v>
      </c>
      <c r="V3584">
        <v>1968385</v>
      </c>
      <c r="X3584">
        <v>1764451</v>
      </c>
      <c r="Z3584">
        <v>203934</v>
      </c>
    </row>
    <row r="3585" spans="2:26" hidden="1" x14ac:dyDescent="0.35">
      <c r="B3585" t="s">
        <v>104</v>
      </c>
      <c r="C3585" t="s">
        <v>105</v>
      </c>
      <c r="D3585" s="1">
        <v>44896</v>
      </c>
      <c r="E3585" t="s">
        <v>34</v>
      </c>
      <c r="F3585" t="s">
        <v>33</v>
      </c>
      <c r="G3585" t="s">
        <v>34</v>
      </c>
      <c r="H3585">
        <v>10343</v>
      </c>
      <c r="J3585">
        <v>7400</v>
      </c>
      <c r="L3585">
        <v>17743</v>
      </c>
      <c r="N3585">
        <v>12130</v>
      </c>
      <c r="P3585">
        <v>709</v>
      </c>
      <c r="R3585">
        <v>12839</v>
      </c>
      <c r="T3585">
        <v>754340</v>
      </c>
      <c r="V3585">
        <v>1977039</v>
      </c>
      <c r="X3585">
        <v>1771886</v>
      </c>
      <c r="Z3585">
        <v>205153</v>
      </c>
    </row>
    <row r="3586" spans="2:26" hidden="1" x14ac:dyDescent="0.35">
      <c r="B3586" t="s">
        <v>104</v>
      </c>
      <c r="C3586" t="s">
        <v>105</v>
      </c>
      <c r="D3586" s="1">
        <v>44927</v>
      </c>
      <c r="E3586" t="s">
        <v>34</v>
      </c>
      <c r="F3586" t="s">
        <v>35</v>
      </c>
      <c r="G3586" t="s">
        <v>32</v>
      </c>
      <c r="H3586">
        <v>10843</v>
      </c>
      <c r="J3586">
        <v>8330</v>
      </c>
      <c r="L3586">
        <v>19173</v>
      </c>
      <c r="N3586">
        <v>13249</v>
      </c>
      <c r="P3586">
        <v>801</v>
      </c>
      <c r="R3586">
        <v>14050</v>
      </c>
      <c r="T3586">
        <v>756620</v>
      </c>
      <c r="V3586">
        <v>1981654</v>
      </c>
      <c r="X3586">
        <v>1776011</v>
      </c>
      <c r="Z3586">
        <v>205643</v>
      </c>
    </row>
    <row r="3587" spans="2:26" hidden="1" x14ac:dyDescent="0.35">
      <c r="B3587" t="s">
        <v>104</v>
      </c>
      <c r="C3587" t="s">
        <v>105</v>
      </c>
      <c r="D3587" s="1">
        <v>44927</v>
      </c>
      <c r="E3587" t="s">
        <v>34</v>
      </c>
      <c r="F3587" t="s">
        <v>33</v>
      </c>
      <c r="G3587" t="s">
        <v>34</v>
      </c>
      <c r="H3587">
        <v>11181</v>
      </c>
      <c r="J3587">
        <v>9109</v>
      </c>
      <c r="L3587">
        <v>20290</v>
      </c>
      <c r="N3587">
        <v>13249</v>
      </c>
      <c r="P3587">
        <v>801</v>
      </c>
      <c r="R3587">
        <v>14050</v>
      </c>
      <c r="T3587">
        <v>756509</v>
      </c>
      <c r="V3587">
        <v>1989301</v>
      </c>
      <c r="X3587">
        <v>1782290</v>
      </c>
      <c r="Z3587">
        <v>207011</v>
      </c>
    </row>
    <row r="3588" spans="2:26" hidden="1" x14ac:dyDescent="0.35">
      <c r="B3588" t="s">
        <v>104</v>
      </c>
      <c r="C3588" t="s">
        <v>105</v>
      </c>
      <c r="D3588" s="1">
        <v>44958</v>
      </c>
      <c r="E3588" t="s">
        <v>34</v>
      </c>
      <c r="F3588" t="s">
        <v>35</v>
      </c>
      <c r="G3588" t="s">
        <v>32</v>
      </c>
      <c r="H3588">
        <v>9584</v>
      </c>
      <c r="J3588">
        <v>5854</v>
      </c>
      <c r="L3588">
        <v>15438</v>
      </c>
      <c r="N3588">
        <v>11068</v>
      </c>
      <c r="P3588">
        <v>609</v>
      </c>
      <c r="R3588">
        <v>11677</v>
      </c>
      <c r="T3588">
        <v>757340</v>
      </c>
      <c r="V3588">
        <v>1988281</v>
      </c>
      <c r="X3588">
        <v>1781904</v>
      </c>
      <c r="Z3588">
        <v>206377</v>
      </c>
    </row>
    <row r="3589" spans="2:26" hidden="1" x14ac:dyDescent="0.35">
      <c r="B3589" t="s">
        <v>104</v>
      </c>
      <c r="C3589" t="s">
        <v>105</v>
      </c>
      <c r="D3589" s="1">
        <v>44958</v>
      </c>
      <c r="E3589" t="s">
        <v>34</v>
      </c>
      <c r="F3589" t="s">
        <v>33</v>
      </c>
      <c r="G3589" t="s">
        <v>34</v>
      </c>
      <c r="H3589">
        <v>10200</v>
      </c>
      <c r="J3589">
        <v>6651</v>
      </c>
      <c r="L3589">
        <v>16851</v>
      </c>
      <c r="N3589">
        <v>11068</v>
      </c>
      <c r="P3589">
        <v>609</v>
      </c>
      <c r="R3589">
        <v>11677</v>
      </c>
      <c r="T3589">
        <v>763245</v>
      </c>
      <c r="V3589">
        <v>2012747</v>
      </c>
      <c r="X3589">
        <v>1801889</v>
      </c>
      <c r="Z3589">
        <v>210858</v>
      </c>
    </row>
    <row r="3590" spans="2:26" hidden="1" x14ac:dyDescent="0.35">
      <c r="B3590" t="s">
        <v>104</v>
      </c>
      <c r="C3590" t="s">
        <v>105</v>
      </c>
      <c r="D3590" s="1">
        <v>44986</v>
      </c>
      <c r="E3590" t="s">
        <v>34</v>
      </c>
      <c r="F3590" t="s">
        <v>35</v>
      </c>
      <c r="G3590" t="s">
        <v>32</v>
      </c>
      <c r="H3590">
        <v>12578</v>
      </c>
      <c r="J3590">
        <v>8055</v>
      </c>
      <c r="L3590">
        <v>20633</v>
      </c>
      <c r="N3590">
        <v>14871</v>
      </c>
      <c r="P3590">
        <v>783</v>
      </c>
      <c r="R3590">
        <v>15654</v>
      </c>
      <c r="T3590">
        <v>764835</v>
      </c>
      <c r="V3590">
        <v>2013684</v>
      </c>
      <c r="X3590">
        <v>1803264</v>
      </c>
      <c r="Z3590">
        <v>210420</v>
      </c>
    </row>
    <row r="3591" spans="2:26" hidden="1" x14ac:dyDescent="0.35">
      <c r="B3591" t="s">
        <v>104</v>
      </c>
      <c r="C3591" t="s">
        <v>105</v>
      </c>
      <c r="D3591" s="1">
        <v>44986</v>
      </c>
      <c r="E3591" t="s">
        <v>34</v>
      </c>
      <c r="F3591" t="s">
        <v>33</v>
      </c>
      <c r="G3591" t="s">
        <v>34</v>
      </c>
      <c r="H3591">
        <v>12735</v>
      </c>
      <c r="J3591">
        <v>8055</v>
      </c>
      <c r="L3591">
        <v>20790</v>
      </c>
      <c r="N3591">
        <v>14871</v>
      </c>
      <c r="P3591">
        <v>783</v>
      </c>
      <c r="R3591">
        <v>15654</v>
      </c>
      <c r="T3591">
        <v>765121</v>
      </c>
      <c r="V3591">
        <v>2023603</v>
      </c>
      <c r="X3591">
        <v>1812393</v>
      </c>
      <c r="Z3591">
        <v>211210</v>
      </c>
    </row>
    <row r="3592" spans="2:26" hidden="1" x14ac:dyDescent="0.35">
      <c r="B3592" t="s">
        <v>104</v>
      </c>
      <c r="C3592" t="s">
        <v>105</v>
      </c>
      <c r="D3592" s="1">
        <v>45017</v>
      </c>
      <c r="E3592" t="s">
        <v>34</v>
      </c>
      <c r="F3592" t="s">
        <v>35</v>
      </c>
      <c r="G3592" t="s">
        <v>32</v>
      </c>
      <c r="H3592">
        <v>10658</v>
      </c>
      <c r="J3592">
        <v>7099</v>
      </c>
      <c r="L3592">
        <v>17757</v>
      </c>
      <c r="N3592">
        <v>12708</v>
      </c>
      <c r="P3592">
        <v>702</v>
      </c>
      <c r="R3592">
        <v>13410</v>
      </c>
      <c r="T3592">
        <v>767122</v>
      </c>
      <c r="V3592">
        <v>2022904</v>
      </c>
      <c r="X3592">
        <v>1813981</v>
      </c>
      <c r="Z3592">
        <v>208923</v>
      </c>
    </row>
    <row r="3593" spans="2:26" hidden="1" x14ac:dyDescent="0.35">
      <c r="B3593" t="s">
        <v>104</v>
      </c>
      <c r="C3593" t="s">
        <v>105</v>
      </c>
      <c r="D3593" s="1">
        <v>45017</v>
      </c>
      <c r="E3593" t="s">
        <v>34</v>
      </c>
      <c r="F3593" t="s">
        <v>33</v>
      </c>
      <c r="G3593" t="s">
        <v>34</v>
      </c>
      <c r="H3593">
        <v>10982</v>
      </c>
      <c r="J3593">
        <v>7164</v>
      </c>
      <c r="L3593">
        <v>18146</v>
      </c>
      <c r="N3593">
        <v>12708</v>
      </c>
      <c r="P3593">
        <v>702</v>
      </c>
      <c r="R3593">
        <v>13410</v>
      </c>
      <c r="T3593">
        <v>766934</v>
      </c>
      <c r="V3593">
        <v>2030271</v>
      </c>
      <c r="X3593">
        <v>1820269</v>
      </c>
      <c r="Z3593">
        <v>210002</v>
      </c>
    </row>
    <row r="3594" spans="2:26" hidden="1" x14ac:dyDescent="0.35">
      <c r="B3594" t="s">
        <v>104</v>
      </c>
      <c r="C3594" t="s">
        <v>105</v>
      </c>
      <c r="D3594" s="1">
        <v>45047</v>
      </c>
      <c r="E3594" t="s">
        <v>34</v>
      </c>
      <c r="F3594" t="s">
        <v>35</v>
      </c>
      <c r="G3594" t="s">
        <v>32</v>
      </c>
      <c r="H3594">
        <v>12766</v>
      </c>
      <c r="J3594">
        <v>8742</v>
      </c>
      <c r="L3594">
        <v>21508</v>
      </c>
      <c r="N3594">
        <v>15341</v>
      </c>
      <c r="P3594">
        <v>845</v>
      </c>
      <c r="R3594">
        <v>16186</v>
      </c>
      <c r="T3594">
        <v>770068</v>
      </c>
      <c r="V3594">
        <v>2030484</v>
      </c>
      <c r="X3594">
        <v>1820904</v>
      </c>
      <c r="Z3594">
        <v>209580</v>
      </c>
    </row>
    <row r="3595" spans="2:26" hidden="1" x14ac:dyDescent="0.35">
      <c r="B3595" t="s">
        <v>104</v>
      </c>
      <c r="C3595" t="s">
        <v>105</v>
      </c>
      <c r="D3595" s="1">
        <v>45047</v>
      </c>
      <c r="E3595" t="s">
        <v>34</v>
      </c>
      <c r="F3595" t="s">
        <v>33</v>
      </c>
      <c r="G3595" t="s">
        <v>34</v>
      </c>
      <c r="H3595">
        <v>12921</v>
      </c>
      <c r="J3595">
        <v>8742</v>
      </c>
      <c r="L3595">
        <v>21663</v>
      </c>
      <c r="N3595">
        <v>15341</v>
      </c>
      <c r="P3595">
        <v>845</v>
      </c>
      <c r="R3595">
        <v>16186</v>
      </c>
      <c r="T3595">
        <v>768838</v>
      </c>
      <c r="V3595">
        <v>2034643</v>
      </c>
      <c r="X3595">
        <v>1824491</v>
      </c>
      <c r="Z3595">
        <v>210152</v>
      </c>
    </row>
    <row r="3596" spans="2:26" hidden="1" x14ac:dyDescent="0.35">
      <c r="B3596" t="s">
        <v>104</v>
      </c>
      <c r="C3596" t="s">
        <v>105</v>
      </c>
      <c r="D3596" s="1">
        <v>45078</v>
      </c>
      <c r="E3596" t="s">
        <v>34</v>
      </c>
      <c r="F3596" t="s">
        <v>35</v>
      </c>
      <c r="G3596" t="s">
        <v>32</v>
      </c>
      <c r="H3596">
        <v>14209</v>
      </c>
      <c r="J3596">
        <v>9253</v>
      </c>
      <c r="L3596">
        <v>23462</v>
      </c>
      <c r="N3596">
        <v>16519</v>
      </c>
      <c r="P3596">
        <v>940</v>
      </c>
      <c r="R3596">
        <v>17459</v>
      </c>
      <c r="T3596">
        <v>769239</v>
      </c>
      <c r="V3596">
        <v>2021746</v>
      </c>
      <c r="X3596">
        <v>1812659</v>
      </c>
      <c r="Z3596">
        <v>209087</v>
      </c>
    </row>
    <row r="3597" spans="2:26" hidden="1" x14ac:dyDescent="0.35">
      <c r="B3597" t="s">
        <v>104</v>
      </c>
      <c r="C3597" t="s">
        <v>105</v>
      </c>
      <c r="D3597" s="1">
        <v>45078</v>
      </c>
      <c r="E3597" t="s">
        <v>34</v>
      </c>
      <c r="F3597" t="s">
        <v>33</v>
      </c>
      <c r="G3597" t="s">
        <v>34</v>
      </c>
      <c r="H3597">
        <v>14209</v>
      </c>
      <c r="J3597">
        <v>9253</v>
      </c>
      <c r="L3597">
        <v>23462</v>
      </c>
      <c r="N3597">
        <v>16519</v>
      </c>
      <c r="P3597">
        <v>940</v>
      </c>
      <c r="R3597">
        <v>17459</v>
      </c>
      <c r="T3597">
        <v>769251</v>
      </c>
      <c r="V3597">
        <v>2027283</v>
      </c>
      <c r="X3597">
        <v>1817447</v>
      </c>
      <c r="Z3597">
        <v>209836</v>
      </c>
    </row>
    <row r="3598" spans="2:26" hidden="1" x14ac:dyDescent="0.35">
      <c r="B3598" t="s">
        <v>104</v>
      </c>
      <c r="C3598" t="s">
        <v>105</v>
      </c>
      <c r="D3598" s="1">
        <v>45108</v>
      </c>
      <c r="E3598" t="s">
        <v>34</v>
      </c>
      <c r="F3598" t="s">
        <v>35</v>
      </c>
      <c r="G3598" t="s">
        <v>32</v>
      </c>
      <c r="H3598">
        <v>12419</v>
      </c>
      <c r="J3598">
        <v>9366</v>
      </c>
      <c r="L3598">
        <v>21785</v>
      </c>
      <c r="N3598">
        <v>16796</v>
      </c>
      <c r="P3598">
        <v>919</v>
      </c>
      <c r="R3598">
        <v>17715</v>
      </c>
      <c r="T3598">
        <v>769437</v>
      </c>
      <c r="V3598">
        <v>1998111</v>
      </c>
      <c r="X3598">
        <v>1789964</v>
      </c>
      <c r="Z3598">
        <v>208147</v>
      </c>
    </row>
    <row r="3599" spans="2:26" hidden="1" x14ac:dyDescent="0.35">
      <c r="B3599" t="s">
        <v>104</v>
      </c>
      <c r="C3599" t="s">
        <v>105</v>
      </c>
      <c r="D3599" s="1">
        <v>45108</v>
      </c>
      <c r="E3599" t="s">
        <v>34</v>
      </c>
      <c r="F3599" t="s">
        <v>33</v>
      </c>
      <c r="G3599" t="s">
        <v>34</v>
      </c>
      <c r="H3599">
        <v>12419</v>
      </c>
      <c r="J3599">
        <v>9366</v>
      </c>
      <c r="L3599">
        <v>21785</v>
      </c>
      <c r="N3599">
        <v>16796</v>
      </c>
      <c r="P3599">
        <v>919</v>
      </c>
      <c r="R3599">
        <v>17715</v>
      </c>
      <c r="T3599">
        <v>778198</v>
      </c>
      <c r="V3599">
        <v>2017535</v>
      </c>
      <c r="X3599">
        <v>1807675</v>
      </c>
      <c r="Z3599">
        <v>209860</v>
      </c>
    </row>
    <row r="3600" spans="2:26" hidden="1" x14ac:dyDescent="0.35">
      <c r="B3600" t="s">
        <v>104</v>
      </c>
      <c r="C3600" t="s">
        <v>105</v>
      </c>
      <c r="D3600" s="1">
        <v>45139</v>
      </c>
      <c r="E3600" t="s">
        <v>34</v>
      </c>
      <c r="F3600" t="s">
        <v>35</v>
      </c>
      <c r="G3600" t="s">
        <v>32</v>
      </c>
      <c r="H3600">
        <v>15767</v>
      </c>
      <c r="J3600">
        <v>11282</v>
      </c>
      <c r="L3600">
        <v>27049</v>
      </c>
      <c r="N3600">
        <v>21250</v>
      </c>
      <c r="P3600">
        <v>1117</v>
      </c>
      <c r="R3600">
        <v>22367</v>
      </c>
      <c r="T3600">
        <v>773988</v>
      </c>
      <c r="V3600">
        <v>1952795</v>
      </c>
      <c r="X3600">
        <v>1745647</v>
      </c>
      <c r="Z3600">
        <v>207148</v>
      </c>
    </row>
    <row r="3601" spans="2:26" hidden="1" x14ac:dyDescent="0.35">
      <c r="B3601" t="s">
        <v>104</v>
      </c>
      <c r="C3601" t="s">
        <v>105</v>
      </c>
      <c r="D3601" s="1">
        <v>45139</v>
      </c>
      <c r="E3601" t="s">
        <v>34</v>
      </c>
      <c r="F3601" t="s">
        <v>33</v>
      </c>
      <c r="G3601" t="s">
        <v>34</v>
      </c>
      <c r="H3601">
        <v>15767</v>
      </c>
      <c r="J3601">
        <v>11282</v>
      </c>
      <c r="L3601">
        <v>27049</v>
      </c>
      <c r="N3601">
        <v>21250</v>
      </c>
      <c r="P3601">
        <v>1117</v>
      </c>
      <c r="R3601">
        <v>22367</v>
      </c>
      <c r="T3601">
        <v>775988</v>
      </c>
      <c r="V3601">
        <v>1954795</v>
      </c>
      <c r="X3601">
        <v>1745647</v>
      </c>
      <c r="Z3601">
        <v>209148</v>
      </c>
    </row>
    <row r="3602" spans="2:26" hidden="1" x14ac:dyDescent="0.35">
      <c r="B3602" t="s">
        <v>104</v>
      </c>
      <c r="C3602" t="s">
        <v>105</v>
      </c>
      <c r="D3602" s="1">
        <v>45170</v>
      </c>
      <c r="E3602" t="s">
        <v>34</v>
      </c>
      <c r="F3602" t="s">
        <v>35</v>
      </c>
      <c r="G3602" t="s">
        <v>32</v>
      </c>
      <c r="H3602">
        <v>15003</v>
      </c>
      <c r="J3602">
        <v>9474</v>
      </c>
      <c r="L3602">
        <v>24477</v>
      </c>
      <c r="N3602">
        <v>18416</v>
      </c>
      <c r="P3602">
        <v>988</v>
      </c>
      <c r="R3602">
        <v>19404</v>
      </c>
      <c r="T3602">
        <v>776227</v>
      </c>
      <c r="V3602">
        <v>1951721</v>
      </c>
      <c r="X3602">
        <v>1738781</v>
      </c>
      <c r="Z3602">
        <v>212940</v>
      </c>
    </row>
    <row r="3603" spans="2:26" hidden="1" x14ac:dyDescent="0.35">
      <c r="B3603" t="s">
        <v>104</v>
      </c>
      <c r="C3603" t="s">
        <v>105</v>
      </c>
      <c r="D3603" s="1">
        <v>45170</v>
      </c>
      <c r="E3603" t="s">
        <v>34</v>
      </c>
      <c r="F3603" t="s">
        <v>33</v>
      </c>
      <c r="G3603" t="s">
        <v>34</v>
      </c>
      <c r="H3603">
        <v>15003</v>
      </c>
      <c r="J3603">
        <v>9474</v>
      </c>
      <c r="L3603">
        <v>24477</v>
      </c>
      <c r="N3603">
        <v>18416</v>
      </c>
      <c r="P3603">
        <v>988</v>
      </c>
      <c r="R3603">
        <v>19404</v>
      </c>
      <c r="T3603">
        <v>777355</v>
      </c>
      <c r="V3603">
        <v>1957278</v>
      </c>
      <c r="X3603">
        <v>1743931</v>
      </c>
      <c r="Z3603">
        <v>213347</v>
      </c>
    </row>
    <row r="3604" spans="2:26" hidden="1" x14ac:dyDescent="0.35">
      <c r="B3604" t="s">
        <v>104</v>
      </c>
      <c r="C3604" t="s">
        <v>105</v>
      </c>
      <c r="D3604" s="1">
        <v>45200</v>
      </c>
      <c r="E3604" t="s">
        <v>34</v>
      </c>
      <c r="F3604" t="s">
        <v>35</v>
      </c>
      <c r="G3604" t="s">
        <v>32</v>
      </c>
      <c r="H3604">
        <v>15510</v>
      </c>
      <c r="J3604">
        <v>9213</v>
      </c>
      <c r="L3604">
        <v>24723</v>
      </c>
      <c r="N3604">
        <v>18248</v>
      </c>
      <c r="P3604">
        <v>1130</v>
      </c>
      <c r="R3604">
        <v>19378</v>
      </c>
      <c r="T3604">
        <v>766935</v>
      </c>
      <c r="V3604">
        <v>1912094</v>
      </c>
      <c r="X3604">
        <v>1702104</v>
      </c>
      <c r="Z3604">
        <v>209990</v>
      </c>
    </row>
    <row r="3605" spans="2:26" hidden="1" x14ac:dyDescent="0.35">
      <c r="B3605" t="s">
        <v>104</v>
      </c>
      <c r="C3605" t="s">
        <v>105</v>
      </c>
      <c r="D3605" s="1">
        <v>45200</v>
      </c>
      <c r="E3605" t="s">
        <v>34</v>
      </c>
      <c r="F3605" t="s">
        <v>33</v>
      </c>
      <c r="G3605" t="s">
        <v>34</v>
      </c>
      <c r="H3605">
        <v>15510</v>
      </c>
      <c r="J3605">
        <v>9213</v>
      </c>
      <c r="L3605">
        <v>24723</v>
      </c>
      <c r="N3605">
        <v>18248</v>
      </c>
      <c r="P3605">
        <v>1130</v>
      </c>
      <c r="R3605">
        <v>19378</v>
      </c>
      <c r="T3605">
        <v>769438</v>
      </c>
      <c r="V3605">
        <v>1927634</v>
      </c>
      <c r="X3605">
        <v>1714843</v>
      </c>
      <c r="Z3605">
        <v>212791</v>
      </c>
    </row>
    <row r="3606" spans="2:26" hidden="1" x14ac:dyDescent="0.35">
      <c r="B3606" t="s">
        <v>104</v>
      </c>
      <c r="C3606" t="s">
        <v>105</v>
      </c>
      <c r="D3606" s="1">
        <v>45231</v>
      </c>
      <c r="E3606" t="s">
        <v>34</v>
      </c>
      <c r="F3606" t="s">
        <v>35</v>
      </c>
      <c r="G3606" t="s">
        <v>32</v>
      </c>
      <c r="H3606">
        <v>16590</v>
      </c>
      <c r="J3606">
        <v>10594</v>
      </c>
      <c r="L3606">
        <v>27184</v>
      </c>
      <c r="N3606">
        <v>18142</v>
      </c>
      <c r="P3606">
        <v>1252</v>
      </c>
      <c r="R3606">
        <v>19394</v>
      </c>
      <c r="T3606">
        <v>751487</v>
      </c>
      <c r="V3606">
        <v>1855999</v>
      </c>
      <c r="X3606">
        <v>1648331</v>
      </c>
      <c r="Z3606">
        <v>207668</v>
      </c>
    </row>
    <row r="3607" spans="2:26" hidden="1" x14ac:dyDescent="0.35">
      <c r="B3607" t="s">
        <v>104</v>
      </c>
      <c r="C3607" t="s">
        <v>105</v>
      </c>
      <c r="D3607" s="1">
        <v>45231</v>
      </c>
      <c r="E3607" t="s">
        <v>34</v>
      </c>
      <c r="F3607" t="s">
        <v>33</v>
      </c>
      <c r="G3607" t="s">
        <v>34</v>
      </c>
      <c r="H3607">
        <v>16590</v>
      </c>
      <c r="J3607">
        <v>10594</v>
      </c>
      <c r="L3607">
        <v>27184</v>
      </c>
      <c r="N3607">
        <v>18142</v>
      </c>
      <c r="P3607">
        <v>1252</v>
      </c>
      <c r="R3607">
        <v>19394</v>
      </c>
      <c r="T3607">
        <v>755981</v>
      </c>
      <c r="V3607">
        <v>1874208</v>
      </c>
      <c r="X3607">
        <v>1663268</v>
      </c>
      <c r="Z3607">
        <v>210940</v>
      </c>
    </row>
    <row r="3608" spans="2:26" hidden="1" x14ac:dyDescent="0.35">
      <c r="B3608" t="s">
        <v>104</v>
      </c>
      <c r="C3608" t="s">
        <v>105</v>
      </c>
      <c r="D3608" s="1">
        <v>45261</v>
      </c>
      <c r="E3608" t="s">
        <v>34</v>
      </c>
      <c r="F3608" t="s">
        <v>35</v>
      </c>
      <c r="G3608" t="s">
        <v>32</v>
      </c>
      <c r="H3608">
        <v>16462</v>
      </c>
      <c r="J3608">
        <v>10661</v>
      </c>
      <c r="L3608">
        <v>27123</v>
      </c>
      <c r="N3608">
        <v>19432</v>
      </c>
      <c r="P3608">
        <v>1365</v>
      </c>
      <c r="R3608">
        <v>20797</v>
      </c>
      <c r="T3608">
        <v>746329</v>
      </c>
      <c r="V3608">
        <v>1837211</v>
      </c>
      <c r="X3608">
        <v>1630885</v>
      </c>
      <c r="Z3608">
        <v>206326</v>
      </c>
    </row>
    <row r="3609" spans="2:26" hidden="1" x14ac:dyDescent="0.35">
      <c r="B3609" t="s">
        <v>104</v>
      </c>
      <c r="C3609" t="s">
        <v>105</v>
      </c>
      <c r="D3609" s="1">
        <v>45261</v>
      </c>
      <c r="E3609" t="s">
        <v>34</v>
      </c>
      <c r="F3609" t="s">
        <v>33</v>
      </c>
      <c r="G3609" t="s">
        <v>34</v>
      </c>
      <c r="H3609">
        <v>16462</v>
      </c>
      <c r="J3609">
        <v>10661</v>
      </c>
      <c r="L3609">
        <v>27123</v>
      </c>
      <c r="N3609">
        <v>19432</v>
      </c>
      <c r="P3609">
        <v>1365</v>
      </c>
      <c r="R3609">
        <v>20797</v>
      </c>
      <c r="T3609">
        <v>743305</v>
      </c>
      <c r="V3609">
        <v>1840594</v>
      </c>
      <c r="X3609">
        <v>1631110</v>
      </c>
      <c r="Z3609">
        <v>209484</v>
      </c>
    </row>
    <row r="3610" spans="2:26" hidden="1" x14ac:dyDescent="0.35">
      <c r="B3610" t="s">
        <v>104</v>
      </c>
      <c r="C3610" t="s">
        <v>105</v>
      </c>
      <c r="D3610" s="1">
        <v>45292</v>
      </c>
      <c r="E3610" t="s">
        <v>34</v>
      </c>
      <c r="F3610" t="s">
        <v>35</v>
      </c>
      <c r="G3610" t="s">
        <v>32</v>
      </c>
      <c r="H3610">
        <v>19892</v>
      </c>
      <c r="J3610">
        <v>12406</v>
      </c>
      <c r="L3610">
        <v>32298</v>
      </c>
      <c r="N3610">
        <v>22507</v>
      </c>
      <c r="P3610">
        <v>1612</v>
      </c>
      <c r="R3610">
        <v>24119</v>
      </c>
      <c r="T3610">
        <v>710700</v>
      </c>
      <c r="V3610">
        <v>1772319</v>
      </c>
      <c r="X3610">
        <v>1583961</v>
      </c>
      <c r="Z3610">
        <v>188358</v>
      </c>
    </row>
    <row r="3611" spans="2:26" hidden="1" x14ac:dyDescent="0.35">
      <c r="B3611" t="s">
        <v>104</v>
      </c>
      <c r="C3611" t="s">
        <v>105</v>
      </c>
      <c r="D3611" s="1">
        <v>45292</v>
      </c>
      <c r="E3611" t="s">
        <v>34</v>
      </c>
      <c r="F3611" t="s">
        <v>33</v>
      </c>
      <c r="G3611" t="s">
        <v>34</v>
      </c>
      <c r="H3611">
        <v>19892</v>
      </c>
      <c r="J3611">
        <v>12406</v>
      </c>
      <c r="L3611">
        <v>32298</v>
      </c>
      <c r="N3611">
        <v>22507</v>
      </c>
      <c r="P3611">
        <v>1612</v>
      </c>
      <c r="R3611">
        <v>24119</v>
      </c>
      <c r="T3611">
        <v>716925</v>
      </c>
      <c r="V3611">
        <v>1792839</v>
      </c>
      <c r="X3611">
        <v>1600604</v>
      </c>
      <c r="Z3611">
        <v>192235</v>
      </c>
    </row>
    <row r="3612" spans="2:26" hidden="1" x14ac:dyDescent="0.35">
      <c r="B3612" t="s">
        <v>104</v>
      </c>
      <c r="C3612" t="s">
        <v>105</v>
      </c>
      <c r="D3612" s="1">
        <v>45323</v>
      </c>
      <c r="E3612" t="s">
        <v>34</v>
      </c>
      <c r="F3612" t="s">
        <v>35</v>
      </c>
      <c r="G3612" t="s">
        <v>32</v>
      </c>
      <c r="H3612">
        <v>16612</v>
      </c>
      <c r="J3612">
        <v>8990</v>
      </c>
      <c r="L3612">
        <v>25602</v>
      </c>
      <c r="N3612">
        <v>19020</v>
      </c>
      <c r="P3612">
        <v>1156</v>
      </c>
      <c r="R3612">
        <v>20176</v>
      </c>
      <c r="T3612">
        <v>700564</v>
      </c>
      <c r="V3612">
        <v>1717022</v>
      </c>
      <c r="X3612">
        <v>1530738</v>
      </c>
      <c r="Z3612">
        <v>186284</v>
      </c>
    </row>
    <row r="3613" spans="2:26" hidden="1" x14ac:dyDescent="0.35">
      <c r="B3613" t="s">
        <v>104</v>
      </c>
      <c r="C3613" t="s">
        <v>105</v>
      </c>
      <c r="D3613" s="1">
        <v>45323</v>
      </c>
      <c r="E3613" t="s">
        <v>34</v>
      </c>
      <c r="F3613" t="s">
        <v>33</v>
      </c>
      <c r="G3613" t="s">
        <v>34</v>
      </c>
      <c r="H3613">
        <v>16612</v>
      </c>
      <c r="J3613">
        <v>8990</v>
      </c>
      <c r="L3613">
        <v>25602</v>
      </c>
      <c r="N3613">
        <v>19020</v>
      </c>
      <c r="P3613">
        <v>1156</v>
      </c>
      <c r="R3613">
        <v>20176</v>
      </c>
      <c r="T3613">
        <v>707430</v>
      </c>
      <c r="V3613">
        <v>1741139</v>
      </c>
      <c r="X3613">
        <v>1551590</v>
      </c>
      <c r="Z3613">
        <v>189549</v>
      </c>
    </row>
    <row r="3614" spans="2:26" hidden="1" x14ac:dyDescent="0.35">
      <c r="B3614" t="s">
        <v>104</v>
      </c>
      <c r="C3614" t="s">
        <v>105</v>
      </c>
      <c r="D3614" s="1">
        <v>45352</v>
      </c>
      <c r="E3614" t="s">
        <v>34</v>
      </c>
      <c r="F3614" t="s">
        <v>35</v>
      </c>
      <c r="G3614" t="s">
        <v>32</v>
      </c>
      <c r="H3614">
        <v>18316</v>
      </c>
      <c r="J3614">
        <v>9712</v>
      </c>
      <c r="L3614">
        <v>28028</v>
      </c>
      <c r="N3614">
        <v>19667</v>
      </c>
      <c r="P3614">
        <v>1152</v>
      </c>
      <c r="R3614">
        <v>20819</v>
      </c>
      <c r="T3614">
        <v>700771</v>
      </c>
      <c r="V3614">
        <v>1694911</v>
      </c>
      <c r="X3614">
        <v>1507973</v>
      </c>
      <c r="Z3614">
        <v>186938</v>
      </c>
    </row>
    <row r="3615" spans="2:26" hidden="1" x14ac:dyDescent="0.35">
      <c r="B3615" t="s">
        <v>106</v>
      </c>
      <c r="C3615" t="s">
        <v>107</v>
      </c>
      <c r="D3615" s="1">
        <v>41518</v>
      </c>
      <c r="E3615" t="s">
        <v>34</v>
      </c>
      <c r="F3615" t="s">
        <v>33</v>
      </c>
      <c r="G3615" t="s">
        <v>34</v>
      </c>
      <c r="V3615">
        <v>1912009</v>
      </c>
    </row>
    <row r="3616" spans="2:26" hidden="1" x14ac:dyDescent="0.35">
      <c r="B3616" t="s">
        <v>106</v>
      </c>
      <c r="C3616" t="s">
        <v>107</v>
      </c>
      <c r="D3616" s="1">
        <v>42887</v>
      </c>
      <c r="E3616" t="s">
        <v>34</v>
      </c>
      <c r="F3616" t="s">
        <v>35</v>
      </c>
      <c r="G3616" t="s">
        <v>32</v>
      </c>
      <c r="H3616">
        <v>45276</v>
      </c>
      <c r="J3616">
        <v>0</v>
      </c>
      <c r="L3616">
        <v>45276</v>
      </c>
      <c r="N3616">
        <v>45597</v>
      </c>
      <c r="O3616" t="s">
        <v>108</v>
      </c>
      <c r="P3616">
        <v>1179</v>
      </c>
      <c r="R3616">
        <v>46776</v>
      </c>
      <c r="T3616">
        <v>946477</v>
      </c>
      <c r="U3616" t="s">
        <v>67</v>
      </c>
      <c r="V3616">
        <v>2352671</v>
      </c>
      <c r="W3616" t="s">
        <v>66</v>
      </c>
      <c r="X3616">
        <v>2298261</v>
      </c>
      <c r="Y3616" t="s">
        <v>66</v>
      </c>
      <c r="Z3616">
        <v>54410</v>
      </c>
    </row>
    <row r="3617" spans="2:26" hidden="1" x14ac:dyDescent="0.35">
      <c r="B3617" t="s">
        <v>106</v>
      </c>
      <c r="C3617" t="s">
        <v>107</v>
      </c>
      <c r="D3617" s="1">
        <v>42887</v>
      </c>
      <c r="E3617" t="s">
        <v>34</v>
      </c>
      <c r="F3617" t="s">
        <v>33</v>
      </c>
      <c r="G3617" t="s">
        <v>34</v>
      </c>
      <c r="H3617">
        <v>45302</v>
      </c>
      <c r="J3617">
        <v>0</v>
      </c>
      <c r="L3617">
        <v>45302</v>
      </c>
      <c r="N3617">
        <v>45567</v>
      </c>
      <c r="O3617" t="s">
        <v>108</v>
      </c>
      <c r="P3617">
        <v>1176</v>
      </c>
      <c r="R3617">
        <v>46743</v>
      </c>
      <c r="T3617">
        <v>957724</v>
      </c>
      <c r="U3617" t="s">
        <v>67</v>
      </c>
      <c r="V3617">
        <v>2378157</v>
      </c>
      <c r="W3617" t="s">
        <v>66</v>
      </c>
      <c r="X3617">
        <v>2322920</v>
      </c>
      <c r="Y3617" t="s">
        <v>66</v>
      </c>
      <c r="Z3617">
        <v>55237</v>
      </c>
    </row>
    <row r="3618" spans="2:26" hidden="1" x14ac:dyDescent="0.35">
      <c r="B3618" t="s">
        <v>106</v>
      </c>
      <c r="C3618" t="s">
        <v>107</v>
      </c>
      <c r="D3618" s="1">
        <v>42917</v>
      </c>
      <c r="E3618" t="s">
        <v>34</v>
      </c>
      <c r="F3618" t="s">
        <v>33</v>
      </c>
      <c r="G3618" t="s">
        <v>34</v>
      </c>
      <c r="H3618">
        <v>44384</v>
      </c>
      <c r="J3618">
        <v>0</v>
      </c>
      <c r="L3618">
        <v>44384</v>
      </c>
      <c r="N3618">
        <v>42618</v>
      </c>
      <c r="O3618" t="s">
        <v>108</v>
      </c>
      <c r="P3618">
        <v>1013</v>
      </c>
      <c r="R3618">
        <v>43631</v>
      </c>
      <c r="T3618">
        <v>959107</v>
      </c>
      <c r="U3618" t="s">
        <v>67</v>
      </c>
      <c r="V3618">
        <v>2380232</v>
      </c>
      <c r="W3618" t="s">
        <v>66</v>
      </c>
      <c r="X3618">
        <v>2325893</v>
      </c>
      <c r="Y3618" t="s">
        <v>66</v>
      </c>
      <c r="Z3618">
        <v>54339</v>
      </c>
    </row>
    <row r="3619" spans="2:26" hidden="1" x14ac:dyDescent="0.35">
      <c r="B3619" t="s">
        <v>106</v>
      </c>
      <c r="C3619" t="s">
        <v>107</v>
      </c>
      <c r="D3619" s="1">
        <v>42917</v>
      </c>
      <c r="E3619" t="s">
        <v>34</v>
      </c>
      <c r="F3619" t="s">
        <v>35</v>
      </c>
      <c r="G3619" t="s">
        <v>32</v>
      </c>
      <c r="H3619">
        <v>43214</v>
      </c>
      <c r="J3619">
        <v>0</v>
      </c>
      <c r="L3619">
        <v>43214</v>
      </c>
      <c r="N3619">
        <v>42696</v>
      </c>
      <c r="O3619" t="s">
        <v>108</v>
      </c>
      <c r="P3619">
        <v>1017</v>
      </c>
      <c r="R3619">
        <v>43713</v>
      </c>
      <c r="T3619">
        <v>949277</v>
      </c>
      <c r="U3619" t="s">
        <v>67</v>
      </c>
      <c r="V3619">
        <v>2358312</v>
      </c>
      <c r="W3619" t="s">
        <v>66</v>
      </c>
      <c r="X3619">
        <v>2304688</v>
      </c>
      <c r="Y3619" t="s">
        <v>66</v>
      </c>
      <c r="Z3619">
        <v>53624</v>
      </c>
    </row>
    <row r="3620" spans="2:26" hidden="1" x14ac:dyDescent="0.35">
      <c r="B3620" t="s">
        <v>106</v>
      </c>
      <c r="C3620" t="s">
        <v>107</v>
      </c>
      <c r="D3620" s="1">
        <v>42948</v>
      </c>
      <c r="E3620" t="s">
        <v>34</v>
      </c>
      <c r="F3620" t="s">
        <v>33</v>
      </c>
      <c r="G3620" t="s">
        <v>34</v>
      </c>
      <c r="H3620">
        <v>50975</v>
      </c>
      <c r="J3620">
        <v>0</v>
      </c>
      <c r="L3620">
        <v>50975</v>
      </c>
      <c r="N3620">
        <v>50831</v>
      </c>
      <c r="O3620" t="s">
        <v>108</v>
      </c>
      <c r="P3620">
        <v>1292</v>
      </c>
      <c r="R3620">
        <v>52123</v>
      </c>
      <c r="T3620">
        <v>961785</v>
      </c>
      <c r="U3620" t="s">
        <v>67</v>
      </c>
      <c r="V3620">
        <v>2385647</v>
      </c>
      <c r="W3620" t="s">
        <v>66</v>
      </c>
      <c r="X3620">
        <v>2330756</v>
      </c>
      <c r="Y3620" t="s">
        <v>66</v>
      </c>
      <c r="Z3620">
        <v>54891</v>
      </c>
    </row>
    <row r="3621" spans="2:26" hidden="1" x14ac:dyDescent="0.35">
      <c r="B3621" t="s">
        <v>106</v>
      </c>
      <c r="C3621" t="s">
        <v>107</v>
      </c>
      <c r="D3621" s="1">
        <v>42948</v>
      </c>
      <c r="E3621" t="s">
        <v>34</v>
      </c>
      <c r="F3621" t="s">
        <v>35</v>
      </c>
      <c r="G3621" t="s">
        <v>32</v>
      </c>
      <c r="H3621">
        <v>50959</v>
      </c>
      <c r="J3621">
        <v>0</v>
      </c>
      <c r="L3621">
        <v>50959</v>
      </c>
      <c r="N3621">
        <v>50779</v>
      </c>
      <c r="O3621" t="s">
        <v>108</v>
      </c>
      <c r="P3621">
        <v>1298</v>
      </c>
      <c r="R3621">
        <v>52077</v>
      </c>
      <c r="T3621">
        <v>949234</v>
      </c>
      <c r="U3621" t="s">
        <v>67</v>
      </c>
      <c r="V3621">
        <v>2358347</v>
      </c>
      <c r="W3621" t="s">
        <v>66</v>
      </c>
      <c r="X3621">
        <v>2304359</v>
      </c>
      <c r="Y3621" t="s">
        <v>66</v>
      </c>
      <c r="Z3621">
        <v>53988</v>
      </c>
    </row>
    <row r="3622" spans="2:26" hidden="1" x14ac:dyDescent="0.35">
      <c r="B3622" t="s">
        <v>106</v>
      </c>
      <c r="C3622" t="s">
        <v>107</v>
      </c>
      <c r="D3622" s="1">
        <v>42979</v>
      </c>
      <c r="E3622" t="s">
        <v>34</v>
      </c>
      <c r="F3622" t="s">
        <v>33</v>
      </c>
      <c r="G3622" t="s">
        <v>34</v>
      </c>
      <c r="H3622">
        <v>50997</v>
      </c>
      <c r="J3622">
        <v>0</v>
      </c>
      <c r="L3622">
        <v>50997</v>
      </c>
      <c r="N3622">
        <v>52493</v>
      </c>
      <c r="O3622" t="s">
        <v>108</v>
      </c>
      <c r="P3622">
        <v>1429</v>
      </c>
      <c r="R3622">
        <v>53922</v>
      </c>
      <c r="T3622">
        <v>949687</v>
      </c>
      <c r="U3622" t="s">
        <v>67</v>
      </c>
      <c r="V3622">
        <v>2356366</v>
      </c>
      <c r="W3622" t="s">
        <v>66</v>
      </c>
      <c r="X3622">
        <v>2301349</v>
      </c>
      <c r="Y3622" t="s">
        <v>66</v>
      </c>
      <c r="Z3622">
        <v>55017</v>
      </c>
    </row>
    <row r="3623" spans="2:26" hidden="1" x14ac:dyDescent="0.35">
      <c r="B3623" t="s">
        <v>106</v>
      </c>
      <c r="C3623" t="s">
        <v>107</v>
      </c>
      <c r="D3623" s="1">
        <v>42979</v>
      </c>
      <c r="E3623" t="s">
        <v>34</v>
      </c>
      <c r="F3623" t="s">
        <v>35</v>
      </c>
      <c r="G3623" t="s">
        <v>32</v>
      </c>
      <c r="H3623">
        <v>50975</v>
      </c>
      <c r="J3623">
        <v>0</v>
      </c>
      <c r="L3623">
        <v>50975</v>
      </c>
      <c r="N3623">
        <v>52731</v>
      </c>
      <c r="O3623" t="s">
        <v>108</v>
      </c>
      <c r="P3623">
        <v>1420</v>
      </c>
      <c r="R3623">
        <v>54151</v>
      </c>
      <c r="T3623">
        <v>937275</v>
      </c>
      <c r="U3623" t="s">
        <v>67</v>
      </c>
      <c r="V3623">
        <v>2329908</v>
      </c>
      <c r="W3623" t="s">
        <v>66</v>
      </c>
      <c r="X3623">
        <v>2275872</v>
      </c>
      <c r="Y3623" t="s">
        <v>66</v>
      </c>
      <c r="Z3623">
        <v>54036</v>
      </c>
    </row>
    <row r="3624" spans="2:26" hidden="1" x14ac:dyDescent="0.35">
      <c r="B3624" t="s">
        <v>106</v>
      </c>
      <c r="C3624" t="s">
        <v>107</v>
      </c>
      <c r="D3624" s="1">
        <v>43009</v>
      </c>
      <c r="E3624" t="s">
        <v>34</v>
      </c>
      <c r="F3624" t="s">
        <v>35</v>
      </c>
      <c r="G3624" t="s">
        <v>32</v>
      </c>
      <c r="H3624">
        <v>53484</v>
      </c>
      <c r="J3624">
        <v>0</v>
      </c>
      <c r="L3624">
        <v>53484</v>
      </c>
      <c r="N3624">
        <v>54188</v>
      </c>
      <c r="O3624" t="s">
        <v>108</v>
      </c>
      <c r="P3624">
        <v>1521</v>
      </c>
      <c r="R3624">
        <v>55709</v>
      </c>
      <c r="T3624">
        <v>939490</v>
      </c>
      <c r="U3624" t="s">
        <v>67</v>
      </c>
      <c r="V3624">
        <v>2332263</v>
      </c>
      <c r="W3624" t="s">
        <v>66</v>
      </c>
      <c r="X3624">
        <v>2277156</v>
      </c>
      <c r="Y3624" t="s">
        <v>66</v>
      </c>
      <c r="Z3624">
        <v>55107</v>
      </c>
    </row>
    <row r="3625" spans="2:26" hidden="1" x14ac:dyDescent="0.35">
      <c r="B3625" t="s">
        <v>106</v>
      </c>
      <c r="C3625" t="s">
        <v>107</v>
      </c>
      <c r="D3625" s="1">
        <v>43009</v>
      </c>
      <c r="E3625" t="s">
        <v>34</v>
      </c>
      <c r="F3625" t="s">
        <v>33</v>
      </c>
      <c r="G3625" t="s">
        <v>34</v>
      </c>
      <c r="H3625">
        <v>53485</v>
      </c>
      <c r="J3625">
        <v>0</v>
      </c>
      <c r="L3625">
        <v>53485</v>
      </c>
      <c r="N3625">
        <v>53994</v>
      </c>
      <c r="P3625">
        <v>1522</v>
      </c>
      <c r="R3625">
        <v>55516</v>
      </c>
      <c r="T3625">
        <v>951229</v>
      </c>
      <c r="V3625">
        <v>2356831</v>
      </c>
      <c r="X3625">
        <v>2300676</v>
      </c>
      <c r="Z3625">
        <v>56155</v>
      </c>
    </row>
    <row r="3626" spans="2:26" hidden="1" x14ac:dyDescent="0.35">
      <c r="B3626" t="s">
        <v>106</v>
      </c>
      <c r="C3626" t="s">
        <v>107</v>
      </c>
      <c r="D3626" s="1">
        <v>43040</v>
      </c>
      <c r="E3626" t="s">
        <v>34</v>
      </c>
      <c r="F3626" t="s">
        <v>33</v>
      </c>
      <c r="G3626" t="s">
        <v>34</v>
      </c>
      <c r="H3626">
        <v>50249</v>
      </c>
      <c r="J3626">
        <v>0</v>
      </c>
      <c r="L3626">
        <v>50249</v>
      </c>
      <c r="N3626">
        <v>57437</v>
      </c>
      <c r="P3626">
        <v>1758</v>
      </c>
      <c r="R3626">
        <v>59195</v>
      </c>
      <c r="T3626">
        <v>949024</v>
      </c>
      <c r="V3626">
        <v>2357576</v>
      </c>
      <c r="X3626">
        <v>2300482</v>
      </c>
      <c r="Z3626">
        <v>57094</v>
      </c>
    </row>
    <row r="3627" spans="2:26" hidden="1" x14ac:dyDescent="0.35">
      <c r="B3627" t="s">
        <v>106</v>
      </c>
      <c r="C3627" t="s">
        <v>107</v>
      </c>
      <c r="D3627" s="1">
        <v>43040</v>
      </c>
      <c r="E3627" t="s">
        <v>34</v>
      </c>
      <c r="F3627" t="s">
        <v>35</v>
      </c>
      <c r="G3627" t="s">
        <v>32</v>
      </c>
      <c r="H3627">
        <v>50303</v>
      </c>
      <c r="J3627">
        <v>0</v>
      </c>
      <c r="L3627">
        <v>50303</v>
      </c>
      <c r="N3627">
        <v>56525</v>
      </c>
      <c r="P3627">
        <v>1727</v>
      </c>
      <c r="R3627">
        <v>58252</v>
      </c>
      <c r="T3627">
        <v>939619</v>
      </c>
      <c r="V3627">
        <v>2335650</v>
      </c>
      <c r="X3627">
        <v>2279465</v>
      </c>
      <c r="Z3627">
        <v>56185</v>
      </c>
    </row>
    <row r="3628" spans="2:26" hidden="1" x14ac:dyDescent="0.35">
      <c r="B3628" t="s">
        <v>106</v>
      </c>
      <c r="C3628" t="s">
        <v>107</v>
      </c>
      <c r="D3628" s="1">
        <v>43070</v>
      </c>
      <c r="E3628" t="s">
        <v>34</v>
      </c>
      <c r="F3628" t="s">
        <v>35</v>
      </c>
      <c r="G3628" t="s">
        <v>32</v>
      </c>
      <c r="H3628">
        <v>43431</v>
      </c>
      <c r="J3628">
        <v>0</v>
      </c>
      <c r="L3628">
        <v>43431</v>
      </c>
      <c r="N3628">
        <v>52473</v>
      </c>
      <c r="P3628">
        <v>1595</v>
      </c>
      <c r="R3628">
        <v>54068</v>
      </c>
      <c r="T3628">
        <v>937775</v>
      </c>
      <c r="V3628">
        <v>2338919</v>
      </c>
      <c r="X3628">
        <v>2282827</v>
      </c>
      <c r="Z3628">
        <v>56092</v>
      </c>
    </row>
    <row r="3629" spans="2:26" hidden="1" x14ac:dyDescent="0.35">
      <c r="B3629" t="s">
        <v>106</v>
      </c>
      <c r="C3629" t="s">
        <v>107</v>
      </c>
      <c r="D3629" s="1">
        <v>43070</v>
      </c>
      <c r="E3629" t="s">
        <v>34</v>
      </c>
      <c r="F3629" t="s">
        <v>33</v>
      </c>
      <c r="G3629" t="s">
        <v>34</v>
      </c>
      <c r="H3629">
        <v>44809</v>
      </c>
      <c r="J3629">
        <v>0</v>
      </c>
      <c r="L3629">
        <v>44809</v>
      </c>
      <c r="N3629">
        <v>53232</v>
      </c>
      <c r="P3629">
        <v>1609</v>
      </c>
      <c r="R3629">
        <v>54841</v>
      </c>
      <c r="T3629">
        <v>950347</v>
      </c>
      <c r="V3629">
        <v>2366223</v>
      </c>
      <c r="X3629">
        <v>2308978</v>
      </c>
      <c r="Z3629">
        <v>57245</v>
      </c>
    </row>
    <row r="3630" spans="2:26" hidden="1" x14ac:dyDescent="0.35">
      <c r="B3630" t="s">
        <v>106</v>
      </c>
      <c r="C3630" t="s">
        <v>107</v>
      </c>
      <c r="D3630" s="1">
        <v>43101</v>
      </c>
      <c r="E3630" t="s">
        <v>34</v>
      </c>
      <c r="F3630" t="s">
        <v>35</v>
      </c>
      <c r="G3630" t="s">
        <v>32</v>
      </c>
      <c r="H3630">
        <v>52877</v>
      </c>
      <c r="J3630">
        <v>0</v>
      </c>
      <c r="L3630">
        <v>52877</v>
      </c>
      <c r="N3630">
        <v>53337</v>
      </c>
      <c r="P3630">
        <v>1476</v>
      </c>
      <c r="R3630">
        <v>54813</v>
      </c>
      <c r="T3630">
        <v>940832</v>
      </c>
      <c r="V3630">
        <v>2346905</v>
      </c>
      <c r="X3630">
        <v>2290801</v>
      </c>
      <c r="Z3630">
        <v>56104</v>
      </c>
    </row>
    <row r="3631" spans="2:26" hidden="1" x14ac:dyDescent="0.35">
      <c r="B3631" t="s">
        <v>106</v>
      </c>
      <c r="C3631" t="s">
        <v>107</v>
      </c>
      <c r="D3631" s="1">
        <v>43101</v>
      </c>
      <c r="E3631" t="s">
        <v>34</v>
      </c>
      <c r="F3631" t="s">
        <v>33</v>
      </c>
      <c r="G3631" t="s">
        <v>34</v>
      </c>
      <c r="H3631">
        <v>52844</v>
      </c>
      <c r="J3631">
        <v>0</v>
      </c>
      <c r="L3631">
        <v>52844</v>
      </c>
      <c r="N3631">
        <v>53498</v>
      </c>
      <c r="P3631">
        <v>1480</v>
      </c>
      <c r="R3631">
        <v>54978</v>
      </c>
      <c r="T3631">
        <v>951391</v>
      </c>
      <c r="V3631">
        <v>2376844</v>
      </c>
      <c r="X3631">
        <v>2319734</v>
      </c>
      <c r="Z3631">
        <v>57110</v>
      </c>
    </row>
    <row r="3632" spans="2:26" hidden="1" x14ac:dyDescent="0.35">
      <c r="B3632" t="s">
        <v>106</v>
      </c>
      <c r="C3632" t="s">
        <v>107</v>
      </c>
      <c r="D3632" s="1">
        <v>43132</v>
      </c>
      <c r="E3632" t="s">
        <v>34</v>
      </c>
      <c r="F3632" t="s">
        <v>35</v>
      </c>
      <c r="G3632" t="s">
        <v>32</v>
      </c>
      <c r="H3632">
        <v>43175</v>
      </c>
      <c r="J3632">
        <v>0</v>
      </c>
      <c r="L3632">
        <v>43175</v>
      </c>
      <c r="N3632">
        <v>42626</v>
      </c>
      <c r="P3632">
        <v>1291</v>
      </c>
      <c r="R3632">
        <v>43917</v>
      </c>
      <c r="T3632">
        <v>940072</v>
      </c>
      <c r="V3632">
        <v>2352612</v>
      </c>
      <c r="X3632">
        <v>2297075</v>
      </c>
      <c r="Z3632">
        <v>55537</v>
      </c>
    </row>
    <row r="3633" spans="2:26" hidden="1" x14ac:dyDescent="0.35">
      <c r="B3633" t="s">
        <v>106</v>
      </c>
      <c r="C3633" t="s">
        <v>107</v>
      </c>
      <c r="D3633" s="1">
        <v>43132</v>
      </c>
      <c r="E3633" t="s">
        <v>34</v>
      </c>
      <c r="F3633" t="s">
        <v>33</v>
      </c>
      <c r="G3633" t="s">
        <v>34</v>
      </c>
      <c r="H3633">
        <v>43172</v>
      </c>
      <c r="J3633">
        <v>0</v>
      </c>
      <c r="L3633">
        <v>43172</v>
      </c>
      <c r="N3633">
        <v>42819</v>
      </c>
      <c r="P3633">
        <v>1288</v>
      </c>
      <c r="R3633">
        <v>44107</v>
      </c>
      <c r="T3633">
        <v>950952</v>
      </c>
      <c r="V3633">
        <v>2381797</v>
      </c>
      <c r="X3633">
        <v>2325253</v>
      </c>
      <c r="Z3633">
        <v>56544</v>
      </c>
    </row>
    <row r="3634" spans="2:26" hidden="1" x14ac:dyDescent="0.35">
      <c r="B3634" t="s">
        <v>106</v>
      </c>
      <c r="C3634" t="s">
        <v>107</v>
      </c>
      <c r="D3634" s="1">
        <v>43160</v>
      </c>
      <c r="E3634" t="s">
        <v>34</v>
      </c>
      <c r="F3634" t="s">
        <v>33</v>
      </c>
      <c r="G3634" t="s">
        <v>34</v>
      </c>
      <c r="H3634">
        <v>47270</v>
      </c>
      <c r="J3634">
        <v>0</v>
      </c>
      <c r="L3634">
        <v>47270</v>
      </c>
      <c r="N3634">
        <v>47295</v>
      </c>
      <c r="O3634" t="s">
        <v>109</v>
      </c>
      <c r="P3634">
        <v>1438</v>
      </c>
      <c r="R3634">
        <v>48733</v>
      </c>
      <c r="T3634">
        <v>951242</v>
      </c>
      <c r="V3634">
        <v>2381578</v>
      </c>
      <c r="X3634">
        <v>2325348</v>
      </c>
      <c r="Z3634">
        <v>56230</v>
      </c>
    </row>
    <row r="3635" spans="2:26" hidden="1" x14ac:dyDescent="0.35">
      <c r="B3635" t="s">
        <v>106</v>
      </c>
      <c r="C3635" t="s">
        <v>107</v>
      </c>
      <c r="D3635" s="1">
        <v>43160</v>
      </c>
      <c r="E3635" t="s">
        <v>34</v>
      </c>
      <c r="F3635" t="s">
        <v>35</v>
      </c>
      <c r="G3635" t="s">
        <v>32</v>
      </c>
      <c r="H3635">
        <v>47261</v>
      </c>
      <c r="J3635">
        <v>0</v>
      </c>
      <c r="L3635">
        <v>47261</v>
      </c>
      <c r="N3635">
        <v>47242</v>
      </c>
      <c r="O3635" t="s">
        <v>109</v>
      </c>
      <c r="P3635">
        <v>1430</v>
      </c>
      <c r="R3635">
        <v>48672</v>
      </c>
      <c r="T3635">
        <v>940313</v>
      </c>
      <c r="V3635">
        <v>2357199</v>
      </c>
      <c r="X3635">
        <v>2301892</v>
      </c>
      <c r="Z3635">
        <v>55307</v>
      </c>
    </row>
    <row r="3636" spans="2:26" hidden="1" x14ac:dyDescent="0.35">
      <c r="B3636" t="s">
        <v>106</v>
      </c>
      <c r="C3636" t="s">
        <v>107</v>
      </c>
      <c r="D3636" s="1">
        <v>43191</v>
      </c>
      <c r="E3636" t="s">
        <v>34</v>
      </c>
      <c r="F3636" t="s">
        <v>35</v>
      </c>
      <c r="G3636" t="s">
        <v>32</v>
      </c>
      <c r="H3636">
        <v>49873</v>
      </c>
      <c r="J3636">
        <v>0</v>
      </c>
      <c r="L3636">
        <v>49873</v>
      </c>
      <c r="N3636">
        <v>45428</v>
      </c>
      <c r="O3636" t="s">
        <v>109</v>
      </c>
      <c r="P3636">
        <v>1353</v>
      </c>
      <c r="R3636">
        <v>46781</v>
      </c>
      <c r="T3636">
        <v>940418</v>
      </c>
      <c r="V3636">
        <v>2353624</v>
      </c>
      <c r="X3636">
        <v>2298377</v>
      </c>
      <c r="Z3636">
        <v>55247</v>
      </c>
    </row>
    <row r="3637" spans="2:26" hidden="1" x14ac:dyDescent="0.35">
      <c r="B3637" t="s">
        <v>106</v>
      </c>
      <c r="C3637" t="s">
        <v>107</v>
      </c>
      <c r="D3637" s="1">
        <v>43191</v>
      </c>
      <c r="E3637" t="s">
        <v>34</v>
      </c>
      <c r="F3637" t="s">
        <v>33</v>
      </c>
      <c r="G3637" t="s">
        <v>34</v>
      </c>
      <c r="H3637">
        <v>49884</v>
      </c>
      <c r="J3637">
        <v>0</v>
      </c>
      <c r="L3637">
        <v>49884</v>
      </c>
      <c r="N3637">
        <v>45508</v>
      </c>
      <c r="O3637" t="s">
        <v>109</v>
      </c>
      <c r="P3637">
        <v>1361</v>
      </c>
      <c r="R3637">
        <v>46869</v>
      </c>
      <c r="T3637">
        <v>949817</v>
      </c>
      <c r="V3637">
        <v>2373421</v>
      </c>
      <c r="X3637">
        <v>2317301</v>
      </c>
      <c r="Z3637">
        <v>56120</v>
      </c>
    </row>
    <row r="3638" spans="2:26" hidden="1" x14ac:dyDescent="0.35">
      <c r="B3638" t="s">
        <v>106</v>
      </c>
      <c r="C3638" t="s">
        <v>107</v>
      </c>
      <c r="D3638" s="1">
        <v>43221</v>
      </c>
      <c r="E3638" t="s">
        <v>34</v>
      </c>
      <c r="F3638" t="s">
        <v>33</v>
      </c>
      <c r="G3638" t="s">
        <v>34</v>
      </c>
      <c r="H3638">
        <v>49495</v>
      </c>
      <c r="J3638">
        <v>0</v>
      </c>
      <c r="L3638">
        <v>49495</v>
      </c>
      <c r="N3638">
        <v>47270</v>
      </c>
      <c r="O3638" t="s">
        <v>109</v>
      </c>
      <c r="P3638">
        <v>1415</v>
      </c>
      <c r="R3638">
        <v>48685</v>
      </c>
      <c r="T3638">
        <v>948989</v>
      </c>
      <c r="V3638">
        <v>2364929</v>
      </c>
      <c r="X3638">
        <v>2308845</v>
      </c>
      <c r="Z3638">
        <v>56084</v>
      </c>
    </row>
    <row r="3639" spans="2:26" hidden="1" x14ac:dyDescent="0.35">
      <c r="B3639" t="s">
        <v>106</v>
      </c>
      <c r="C3639" t="s">
        <v>107</v>
      </c>
      <c r="D3639" s="1">
        <v>43221</v>
      </c>
      <c r="E3639" t="s">
        <v>34</v>
      </c>
      <c r="F3639" t="s">
        <v>35</v>
      </c>
      <c r="G3639" t="s">
        <v>32</v>
      </c>
      <c r="H3639">
        <v>49485</v>
      </c>
      <c r="J3639">
        <v>0</v>
      </c>
      <c r="L3639">
        <v>49485</v>
      </c>
      <c r="N3639">
        <v>46967</v>
      </c>
      <c r="O3639" t="s">
        <v>109</v>
      </c>
      <c r="P3639">
        <v>1408</v>
      </c>
      <c r="R3639">
        <v>48375</v>
      </c>
      <c r="T3639">
        <v>938839</v>
      </c>
      <c r="V3639">
        <v>2342896</v>
      </c>
      <c r="X3639">
        <v>2287675</v>
      </c>
      <c r="Z3639">
        <v>55221</v>
      </c>
    </row>
    <row r="3640" spans="2:26" hidden="1" x14ac:dyDescent="0.35">
      <c r="B3640" t="s">
        <v>106</v>
      </c>
      <c r="C3640" t="s">
        <v>107</v>
      </c>
      <c r="D3640" s="1">
        <v>43252</v>
      </c>
      <c r="E3640" t="s">
        <v>34</v>
      </c>
      <c r="F3640" t="s">
        <v>33</v>
      </c>
      <c r="G3640" t="s">
        <v>34</v>
      </c>
      <c r="H3640">
        <v>47255</v>
      </c>
      <c r="J3640">
        <v>0</v>
      </c>
      <c r="L3640">
        <v>47255</v>
      </c>
      <c r="N3640">
        <v>44623</v>
      </c>
      <c r="O3640" t="s">
        <v>109</v>
      </c>
      <c r="P3640">
        <v>1288</v>
      </c>
      <c r="R3640">
        <v>45911</v>
      </c>
      <c r="T3640">
        <v>949507</v>
      </c>
      <c r="V3640">
        <v>2357089</v>
      </c>
      <c r="X3640">
        <v>2300894</v>
      </c>
      <c r="Z3640">
        <v>56195</v>
      </c>
    </row>
    <row r="3641" spans="2:26" hidden="1" x14ac:dyDescent="0.35">
      <c r="B3641" t="s">
        <v>106</v>
      </c>
      <c r="C3641" t="s">
        <v>107</v>
      </c>
      <c r="D3641" s="1">
        <v>43252</v>
      </c>
      <c r="E3641" t="s">
        <v>34</v>
      </c>
      <c r="F3641" t="s">
        <v>35</v>
      </c>
      <c r="G3641" t="s">
        <v>32</v>
      </c>
      <c r="H3641">
        <v>47258</v>
      </c>
      <c r="J3641">
        <v>0</v>
      </c>
      <c r="L3641">
        <v>47258</v>
      </c>
      <c r="N3641">
        <v>44583</v>
      </c>
      <c r="O3641" t="s">
        <v>109</v>
      </c>
      <c r="P3641">
        <v>1290</v>
      </c>
      <c r="R3641">
        <v>45873</v>
      </c>
      <c r="T3641">
        <v>938712</v>
      </c>
      <c r="V3641">
        <v>2333174</v>
      </c>
      <c r="X3641">
        <v>2277856</v>
      </c>
      <c r="Z3641">
        <v>55318</v>
      </c>
    </row>
    <row r="3642" spans="2:26" hidden="1" x14ac:dyDescent="0.35">
      <c r="B3642" t="s">
        <v>106</v>
      </c>
      <c r="C3642" t="s">
        <v>107</v>
      </c>
      <c r="D3642" s="1">
        <v>43282</v>
      </c>
      <c r="E3642" t="s">
        <v>34</v>
      </c>
      <c r="F3642" t="s">
        <v>35</v>
      </c>
      <c r="G3642" t="s">
        <v>32</v>
      </c>
      <c r="H3642">
        <v>50188</v>
      </c>
      <c r="J3642">
        <v>0</v>
      </c>
      <c r="L3642">
        <v>50188</v>
      </c>
      <c r="N3642">
        <v>46448</v>
      </c>
      <c r="O3642" t="s">
        <v>109</v>
      </c>
      <c r="P3642">
        <v>1312</v>
      </c>
      <c r="R3642">
        <v>47760</v>
      </c>
      <c r="T3642">
        <v>940692</v>
      </c>
      <c r="V3642">
        <v>2332229</v>
      </c>
      <c r="X3642">
        <v>2276438</v>
      </c>
      <c r="Z3642">
        <v>55791</v>
      </c>
    </row>
    <row r="3643" spans="2:26" hidden="1" x14ac:dyDescent="0.35">
      <c r="B3643" t="s">
        <v>106</v>
      </c>
      <c r="C3643" t="s">
        <v>107</v>
      </c>
      <c r="D3643" s="1">
        <v>43282</v>
      </c>
      <c r="E3643" t="s">
        <v>34</v>
      </c>
      <c r="F3643" t="s">
        <v>33</v>
      </c>
      <c r="G3643" t="s">
        <v>34</v>
      </c>
      <c r="H3643">
        <v>51260</v>
      </c>
      <c r="J3643">
        <v>0</v>
      </c>
      <c r="L3643">
        <v>51260</v>
      </c>
      <c r="N3643">
        <v>46497</v>
      </c>
      <c r="O3643" t="s">
        <v>109</v>
      </c>
      <c r="P3643">
        <v>1312</v>
      </c>
      <c r="R3643">
        <v>47809</v>
      </c>
      <c r="T3643">
        <v>951807</v>
      </c>
      <c r="V3643">
        <v>2355527</v>
      </c>
      <c r="X3643">
        <v>2298825</v>
      </c>
      <c r="Z3643">
        <v>56702</v>
      </c>
    </row>
    <row r="3644" spans="2:26" hidden="1" x14ac:dyDescent="0.35">
      <c r="B3644" t="s">
        <v>106</v>
      </c>
      <c r="C3644" t="s">
        <v>107</v>
      </c>
      <c r="D3644" s="1">
        <v>43313</v>
      </c>
      <c r="E3644" t="s">
        <v>34</v>
      </c>
      <c r="F3644" t="s">
        <v>35</v>
      </c>
      <c r="G3644" t="s">
        <v>32</v>
      </c>
      <c r="H3644">
        <v>55192</v>
      </c>
      <c r="J3644">
        <v>0</v>
      </c>
      <c r="L3644">
        <v>55192</v>
      </c>
      <c r="N3644">
        <v>51393</v>
      </c>
      <c r="O3644" t="s">
        <v>109</v>
      </c>
      <c r="P3644">
        <v>1624</v>
      </c>
      <c r="R3644">
        <v>53017</v>
      </c>
      <c r="T3644">
        <v>941735</v>
      </c>
      <c r="V3644">
        <v>2328236</v>
      </c>
      <c r="X3644">
        <v>2271923</v>
      </c>
      <c r="Z3644">
        <v>56313</v>
      </c>
    </row>
    <row r="3645" spans="2:26" hidden="1" x14ac:dyDescent="0.35">
      <c r="B3645" t="s">
        <v>106</v>
      </c>
      <c r="C3645" t="s">
        <v>107</v>
      </c>
      <c r="D3645" s="1">
        <v>43313</v>
      </c>
      <c r="E3645" t="s">
        <v>34</v>
      </c>
      <c r="F3645" t="s">
        <v>33</v>
      </c>
      <c r="G3645" t="s">
        <v>34</v>
      </c>
      <c r="H3645">
        <v>55194</v>
      </c>
      <c r="J3645">
        <v>0</v>
      </c>
      <c r="L3645">
        <v>55194</v>
      </c>
      <c r="N3645">
        <v>51429</v>
      </c>
      <c r="O3645" t="s">
        <v>109</v>
      </c>
      <c r="P3645">
        <v>1621</v>
      </c>
      <c r="R3645">
        <v>53050</v>
      </c>
      <c r="T3645">
        <v>952887</v>
      </c>
      <c r="V3645">
        <v>2352398</v>
      </c>
      <c r="X3645">
        <v>2295085</v>
      </c>
      <c r="Z3645">
        <v>57313</v>
      </c>
    </row>
    <row r="3646" spans="2:26" hidden="1" x14ac:dyDescent="0.35">
      <c r="B3646" t="s">
        <v>106</v>
      </c>
      <c r="C3646" t="s">
        <v>107</v>
      </c>
      <c r="D3646" s="1">
        <v>43344</v>
      </c>
      <c r="E3646" t="s">
        <v>34</v>
      </c>
      <c r="F3646" t="s">
        <v>35</v>
      </c>
      <c r="G3646" t="s">
        <v>32</v>
      </c>
      <c r="H3646">
        <v>48583</v>
      </c>
      <c r="J3646">
        <v>0</v>
      </c>
      <c r="L3646">
        <v>48583</v>
      </c>
      <c r="N3646">
        <v>43575</v>
      </c>
      <c r="O3646" t="s">
        <v>109</v>
      </c>
      <c r="P3646">
        <v>1417</v>
      </c>
      <c r="R3646">
        <v>44992</v>
      </c>
      <c r="T3646">
        <v>942700</v>
      </c>
      <c r="V3646">
        <v>2326692</v>
      </c>
      <c r="X3646">
        <v>2269853</v>
      </c>
      <c r="Z3646">
        <v>56839</v>
      </c>
    </row>
    <row r="3647" spans="2:26" hidden="1" x14ac:dyDescent="0.35">
      <c r="B3647" t="s">
        <v>106</v>
      </c>
      <c r="C3647" t="s">
        <v>107</v>
      </c>
      <c r="D3647" s="1">
        <v>43344</v>
      </c>
      <c r="E3647" t="s">
        <v>34</v>
      </c>
      <c r="F3647" t="s">
        <v>33</v>
      </c>
      <c r="G3647" t="s">
        <v>34</v>
      </c>
      <c r="H3647">
        <v>48586</v>
      </c>
      <c r="J3647">
        <v>0</v>
      </c>
      <c r="L3647">
        <v>48586</v>
      </c>
      <c r="N3647">
        <v>43613</v>
      </c>
      <c r="O3647" t="s">
        <v>109</v>
      </c>
      <c r="P3647">
        <v>1406</v>
      </c>
      <c r="R3647">
        <v>45019</v>
      </c>
      <c r="T3647">
        <v>952171</v>
      </c>
      <c r="V3647">
        <v>2347955</v>
      </c>
      <c r="X3647">
        <v>2290217</v>
      </c>
      <c r="Z3647">
        <v>57738</v>
      </c>
    </row>
    <row r="3648" spans="2:26" hidden="1" x14ac:dyDescent="0.35">
      <c r="B3648" t="s">
        <v>106</v>
      </c>
      <c r="C3648" t="s">
        <v>107</v>
      </c>
      <c r="D3648" s="1">
        <v>43374</v>
      </c>
      <c r="E3648" t="s">
        <v>34</v>
      </c>
      <c r="F3648" t="s">
        <v>35</v>
      </c>
      <c r="G3648" t="s">
        <v>32</v>
      </c>
      <c r="H3648">
        <v>54655</v>
      </c>
      <c r="J3648">
        <v>0</v>
      </c>
      <c r="L3648">
        <v>54655</v>
      </c>
      <c r="N3648">
        <v>46476</v>
      </c>
      <c r="O3648" t="s">
        <v>109</v>
      </c>
      <c r="P3648">
        <v>1575</v>
      </c>
      <c r="R3648">
        <v>48051</v>
      </c>
      <c r="T3648">
        <v>941370</v>
      </c>
      <c r="V3648">
        <v>2322414</v>
      </c>
      <c r="X3648">
        <v>2264883</v>
      </c>
      <c r="Z3648">
        <v>57531</v>
      </c>
    </row>
    <row r="3649" spans="2:26" hidden="1" x14ac:dyDescent="0.35">
      <c r="B3649" t="s">
        <v>106</v>
      </c>
      <c r="C3649" t="s">
        <v>107</v>
      </c>
      <c r="D3649" s="1">
        <v>43374</v>
      </c>
      <c r="E3649" t="s">
        <v>34</v>
      </c>
      <c r="F3649" t="s">
        <v>33</v>
      </c>
      <c r="G3649" t="s">
        <v>34</v>
      </c>
      <c r="H3649">
        <v>54656</v>
      </c>
      <c r="J3649">
        <v>0</v>
      </c>
      <c r="L3649">
        <v>54656</v>
      </c>
      <c r="N3649">
        <v>46494</v>
      </c>
      <c r="O3649" t="s">
        <v>109</v>
      </c>
      <c r="P3649">
        <v>1573</v>
      </c>
      <c r="R3649">
        <v>48067</v>
      </c>
      <c r="T3649">
        <v>952378</v>
      </c>
      <c r="V3649">
        <v>2346180</v>
      </c>
      <c r="X3649">
        <v>2287591</v>
      </c>
      <c r="Z3649">
        <v>58589</v>
      </c>
    </row>
    <row r="3650" spans="2:26" hidden="1" x14ac:dyDescent="0.35">
      <c r="B3650" t="s">
        <v>106</v>
      </c>
      <c r="C3650" t="s">
        <v>107</v>
      </c>
      <c r="D3650" s="1">
        <v>43405</v>
      </c>
      <c r="E3650" t="s">
        <v>34</v>
      </c>
      <c r="F3650" t="s">
        <v>33</v>
      </c>
      <c r="G3650" t="s">
        <v>34</v>
      </c>
      <c r="H3650">
        <v>49278</v>
      </c>
      <c r="J3650">
        <v>0</v>
      </c>
      <c r="L3650">
        <v>49278</v>
      </c>
      <c r="N3650">
        <v>45883</v>
      </c>
      <c r="O3650" t="s">
        <v>109</v>
      </c>
      <c r="P3650">
        <v>1775</v>
      </c>
      <c r="R3650">
        <v>47658</v>
      </c>
      <c r="T3650">
        <v>948513</v>
      </c>
      <c r="V3650">
        <v>2334785</v>
      </c>
      <c r="X3650">
        <v>2274958</v>
      </c>
      <c r="Z3650">
        <v>59827</v>
      </c>
    </row>
    <row r="3651" spans="2:26" hidden="1" x14ac:dyDescent="0.35">
      <c r="B3651" t="s">
        <v>106</v>
      </c>
      <c r="C3651" t="s">
        <v>107</v>
      </c>
      <c r="D3651" s="1">
        <v>43405</v>
      </c>
      <c r="E3651" t="s">
        <v>34</v>
      </c>
      <c r="F3651" t="s">
        <v>35</v>
      </c>
      <c r="G3651" t="s">
        <v>32</v>
      </c>
      <c r="H3651">
        <v>49290</v>
      </c>
      <c r="J3651">
        <v>0</v>
      </c>
      <c r="L3651">
        <v>49290</v>
      </c>
      <c r="N3651">
        <v>45771</v>
      </c>
      <c r="O3651" t="s">
        <v>109</v>
      </c>
      <c r="P3651">
        <v>1770</v>
      </c>
      <c r="R3651">
        <v>47541</v>
      </c>
      <c r="T3651">
        <v>938189</v>
      </c>
      <c r="V3651">
        <v>2309439</v>
      </c>
      <c r="X3651">
        <v>2250893</v>
      </c>
      <c r="Z3651">
        <v>58546</v>
      </c>
    </row>
    <row r="3652" spans="2:26" hidden="1" x14ac:dyDescent="0.35">
      <c r="B3652" t="s">
        <v>106</v>
      </c>
      <c r="C3652" t="s">
        <v>107</v>
      </c>
      <c r="D3652" s="1">
        <v>43435</v>
      </c>
      <c r="E3652" t="s">
        <v>34</v>
      </c>
      <c r="F3652" t="s">
        <v>35</v>
      </c>
      <c r="G3652" t="s">
        <v>32</v>
      </c>
      <c r="H3652">
        <v>46225</v>
      </c>
      <c r="J3652">
        <v>0</v>
      </c>
      <c r="L3652">
        <v>46225</v>
      </c>
      <c r="N3652">
        <v>46475</v>
      </c>
      <c r="O3652" t="s">
        <v>109</v>
      </c>
      <c r="P3652">
        <v>1992</v>
      </c>
      <c r="R3652">
        <v>48467</v>
      </c>
      <c r="T3652">
        <v>937547</v>
      </c>
      <c r="V3652">
        <v>2313223</v>
      </c>
      <c r="X3652">
        <v>2253663</v>
      </c>
      <c r="Z3652">
        <v>59560</v>
      </c>
    </row>
    <row r="3653" spans="2:26" hidden="1" x14ac:dyDescent="0.35">
      <c r="B3653" t="s">
        <v>106</v>
      </c>
      <c r="C3653" t="s">
        <v>107</v>
      </c>
      <c r="D3653" s="1">
        <v>43435</v>
      </c>
      <c r="E3653" t="s">
        <v>34</v>
      </c>
      <c r="F3653" t="s">
        <v>33</v>
      </c>
      <c r="G3653" t="s">
        <v>34</v>
      </c>
      <c r="H3653">
        <v>47116</v>
      </c>
      <c r="J3653">
        <v>0</v>
      </c>
      <c r="L3653">
        <v>47116</v>
      </c>
      <c r="N3653">
        <v>46469</v>
      </c>
      <c r="O3653" t="s">
        <v>109</v>
      </c>
      <c r="P3653">
        <v>1989</v>
      </c>
      <c r="R3653">
        <v>48458</v>
      </c>
      <c r="T3653">
        <v>948635</v>
      </c>
      <c r="V3653">
        <v>2333409</v>
      </c>
      <c r="X3653">
        <v>2272586</v>
      </c>
      <c r="Z3653">
        <v>60823</v>
      </c>
    </row>
    <row r="3654" spans="2:26" hidden="1" x14ac:dyDescent="0.35">
      <c r="B3654" t="s">
        <v>106</v>
      </c>
      <c r="C3654" t="s">
        <v>107</v>
      </c>
      <c r="D3654" s="1">
        <v>43466</v>
      </c>
      <c r="E3654" t="s">
        <v>34</v>
      </c>
      <c r="F3654" t="s">
        <v>35</v>
      </c>
      <c r="G3654" t="s">
        <v>32</v>
      </c>
      <c r="H3654">
        <v>50653</v>
      </c>
      <c r="J3654">
        <v>0</v>
      </c>
      <c r="L3654">
        <v>50653</v>
      </c>
      <c r="N3654">
        <v>46378</v>
      </c>
      <c r="O3654" t="s">
        <v>109</v>
      </c>
      <c r="P3654">
        <v>1745</v>
      </c>
      <c r="R3654">
        <v>48123</v>
      </c>
      <c r="T3654">
        <v>938268</v>
      </c>
      <c r="V3654">
        <v>2309960</v>
      </c>
      <c r="X3654">
        <v>2248618</v>
      </c>
      <c r="Z3654">
        <v>61342</v>
      </c>
    </row>
    <row r="3655" spans="2:26" hidden="1" x14ac:dyDescent="0.35">
      <c r="B3655" t="s">
        <v>106</v>
      </c>
      <c r="C3655" t="s">
        <v>107</v>
      </c>
      <c r="D3655" s="1">
        <v>43466</v>
      </c>
      <c r="E3655" t="s">
        <v>34</v>
      </c>
      <c r="F3655" t="s">
        <v>33</v>
      </c>
      <c r="G3655" t="s">
        <v>34</v>
      </c>
      <c r="H3655">
        <v>50661</v>
      </c>
      <c r="J3655">
        <v>0</v>
      </c>
      <c r="L3655">
        <v>50661</v>
      </c>
      <c r="N3655">
        <v>46450</v>
      </c>
      <c r="O3655" t="s">
        <v>109</v>
      </c>
      <c r="P3655">
        <v>1748</v>
      </c>
      <c r="R3655">
        <v>48198</v>
      </c>
      <c r="T3655">
        <v>948359</v>
      </c>
      <c r="V3655">
        <v>2335095</v>
      </c>
      <c r="X3655">
        <v>2272598</v>
      </c>
      <c r="Z3655">
        <v>62497</v>
      </c>
    </row>
    <row r="3656" spans="2:26" hidden="1" x14ac:dyDescent="0.35">
      <c r="B3656" t="s">
        <v>106</v>
      </c>
      <c r="C3656" t="s">
        <v>107</v>
      </c>
      <c r="D3656" s="1">
        <v>43497</v>
      </c>
      <c r="E3656" t="s">
        <v>34</v>
      </c>
      <c r="F3656" t="s">
        <v>33</v>
      </c>
      <c r="G3656" t="s">
        <v>34</v>
      </c>
      <c r="H3656">
        <v>44693</v>
      </c>
      <c r="J3656">
        <v>0</v>
      </c>
      <c r="L3656">
        <v>44693</v>
      </c>
      <c r="N3656">
        <v>43120</v>
      </c>
      <c r="O3656" t="s">
        <v>109</v>
      </c>
      <c r="P3656">
        <v>1687</v>
      </c>
      <c r="R3656">
        <v>44807</v>
      </c>
      <c r="T3656">
        <v>956102</v>
      </c>
      <c r="V3656">
        <v>2356612</v>
      </c>
      <c r="X3656">
        <v>2295266</v>
      </c>
      <c r="Z3656">
        <v>61346</v>
      </c>
    </row>
    <row r="3657" spans="2:26" hidden="1" x14ac:dyDescent="0.35">
      <c r="B3657" t="s">
        <v>106</v>
      </c>
      <c r="C3657" t="s">
        <v>107</v>
      </c>
      <c r="D3657" s="1">
        <v>43497</v>
      </c>
      <c r="E3657" t="s">
        <v>34</v>
      </c>
      <c r="F3657" t="s">
        <v>35</v>
      </c>
      <c r="G3657" t="s">
        <v>32</v>
      </c>
      <c r="H3657">
        <v>44669</v>
      </c>
      <c r="J3657">
        <v>0</v>
      </c>
      <c r="L3657">
        <v>44669</v>
      </c>
      <c r="N3657">
        <v>43084</v>
      </c>
      <c r="O3657" t="s">
        <v>109</v>
      </c>
      <c r="P3657">
        <v>1693</v>
      </c>
      <c r="R3657">
        <v>44777</v>
      </c>
      <c r="T3657">
        <v>945240</v>
      </c>
      <c r="V3657">
        <v>2330059</v>
      </c>
      <c r="X3657">
        <v>2269832</v>
      </c>
      <c r="Z3657">
        <v>60227</v>
      </c>
    </row>
    <row r="3658" spans="2:26" hidden="1" x14ac:dyDescent="0.35">
      <c r="B3658" t="s">
        <v>106</v>
      </c>
      <c r="C3658" t="s">
        <v>107</v>
      </c>
      <c r="D3658" s="1">
        <v>43525</v>
      </c>
      <c r="E3658" t="s">
        <v>34</v>
      </c>
      <c r="F3658" t="s">
        <v>33</v>
      </c>
      <c r="G3658" t="s">
        <v>34</v>
      </c>
      <c r="H3658">
        <v>53684</v>
      </c>
      <c r="J3658">
        <v>0</v>
      </c>
      <c r="L3658">
        <v>53684</v>
      </c>
      <c r="N3658">
        <v>47343</v>
      </c>
      <c r="O3658" t="s">
        <v>109</v>
      </c>
      <c r="P3658">
        <v>1750</v>
      </c>
      <c r="R3658">
        <v>49093</v>
      </c>
      <c r="T3658">
        <v>951440</v>
      </c>
      <c r="V3658">
        <v>2347936</v>
      </c>
      <c r="X3658">
        <v>2285967</v>
      </c>
      <c r="Z3658">
        <v>61969</v>
      </c>
    </row>
    <row r="3659" spans="2:26" hidden="1" x14ac:dyDescent="0.35">
      <c r="B3659" t="s">
        <v>106</v>
      </c>
      <c r="C3659" t="s">
        <v>107</v>
      </c>
      <c r="D3659" s="1">
        <v>43525</v>
      </c>
      <c r="E3659" t="s">
        <v>34</v>
      </c>
      <c r="F3659" t="s">
        <v>35</v>
      </c>
      <c r="G3659" t="s">
        <v>32</v>
      </c>
      <c r="H3659">
        <v>52541</v>
      </c>
      <c r="J3659">
        <v>0</v>
      </c>
      <c r="L3659">
        <v>52541</v>
      </c>
      <c r="N3659">
        <v>47272</v>
      </c>
      <c r="O3659" t="s">
        <v>109</v>
      </c>
      <c r="P3659">
        <v>1758</v>
      </c>
      <c r="R3659">
        <v>49030</v>
      </c>
      <c r="T3659">
        <v>939996</v>
      </c>
      <c r="V3659">
        <v>2319604</v>
      </c>
      <c r="X3659">
        <v>2258836</v>
      </c>
      <c r="Z3659">
        <v>60768</v>
      </c>
    </row>
    <row r="3660" spans="2:26" hidden="1" x14ac:dyDescent="0.35">
      <c r="B3660" t="s">
        <v>106</v>
      </c>
      <c r="C3660" t="s">
        <v>107</v>
      </c>
      <c r="D3660" s="1">
        <v>43556</v>
      </c>
      <c r="E3660" t="s">
        <v>34</v>
      </c>
      <c r="F3660" t="s">
        <v>35</v>
      </c>
      <c r="G3660" t="s">
        <v>32</v>
      </c>
      <c r="H3660">
        <v>55951</v>
      </c>
      <c r="J3660">
        <v>0</v>
      </c>
      <c r="L3660">
        <v>55951</v>
      </c>
      <c r="N3660">
        <v>52406</v>
      </c>
      <c r="O3660" t="s">
        <v>109</v>
      </c>
      <c r="P3660">
        <v>1827</v>
      </c>
      <c r="R3660">
        <v>54233</v>
      </c>
      <c r="T3660">
        <v>935432</v>
      </c>
      <c r="V3660">
        <v>2309099</v>
      </c>
      <c r="X3660">
        <v>2248270</v>
      </c>
      <c r="Z3660">
        <v>60829</v>
      </c>
    </row>
    <row r="3661" spans="2:26" hidden="1" x14ac:dyDescent="0.35">
      <c r="B3661" t="s">
        <v>106</v>
      </c>
      <c r="C3661" t="s">
        <v>107</v>
      </c>
      <c r="D3661" s="1">
        <v>43556</v>
      </c>
      <c r="E3661" t="s">
        <v>34</v>
      </c>
      <c r="F3661" t="s">
        <v>33</v>
      </c>
      <c r="G3661" t="s">
        <v>34</v>
      </c>
      <c r="H3661">
        <v>56872</v>
      </c>
      <c r="J3661">
        <v>0</v>
      </c>
      <c r="L3661">
        <v>56872</v>
      </c>
      <c r="N3661">
        <v>52569</v>
      </c>
      <c r="O3661" t="s">
        <v>109</v>
      </c>
      <c r="P3661">
        <v>1838</v>
      </c>
      <c r="R3661">
        <v>54407</v>
      </c>
      <c r="T3661">
        <v>946267</v>
      </c>
      <c r="V3661">
        <v>2334794</v>
      </c>
      <c r="X3661">
        <v>2272953</v>
      </c>
      <c r="Z3661">
        <v>61841</v>
      </c>
    </row>
    <row r="3662" spans="2:26" hidden="1" x14ac:dyDescent="0.35">
      <c r="B3662" t="s">
        <v>106</v>
      </c>
      <c r="C3662" t="s">
        <v>107</v>
      </c>
      <c r="D3662" s="1">
        <v>43586</v>
      </c>
      <c r="E3662" t="s">
        <v>34</v>
      </c>
      <c r="F3662" t="s">
        <v>33</v>
      </c>
      <c r="G3662" t="s">
        <v>34</v>
      </c>
      <c r="H3662">
        <v>56894</v>
      </c>
      <c r="J3662">
        <v>0</v>
      </c>
      <c r="L3662">
        <v>56894</v>
      </c>
      <c r="N3662">
        <v>52945</v>
      </c>
      <c r="O3662" t="s">
        <v>109</v>
      </c>
      <c r="P3662">
        <v>1875</v>
      </c>
      <c r="R3662">
        <v>54820</v>
      </c>
      <c r="T3662">
        <v>941439</v>
      </c>
      <c r="V3662">
        <v>2318205</v>
      </c>
      <c r="X3662">
        <v>2256923</v>
      </c>
      <c r="Z3662">
        <v>61282</v>
      </c>
    </row>
    <row r="3663" spans="2:26" hidden="1" x14ac:dyDescent="0.35">
      <c r="B3663" t="s">
        <v>106</v>
      </c>
      <c r="C3663" t="s">
        <v>107</v>
      </c>
      <c r="D3663" s="1">
        <v>43586</v>
      </c>
      <c r="E3663" t="s">
        <v>34</v>
      </c>
      <c r="F3663" t="s">
        <v>35</v>
      </c>
      <c r="G3663" t="s">
        <v>32</v>
      </c>
      <c r="H3663">
        <v>56874</v>
      </c>
      <c r="J3663">
        <v>0</v>
      </c>
      <c r="L3663">
        <v>56874</v>
      </c>
      <c r="N3663">
        <v>52925</v>
      </c>
      <c r="O3663" t="s">
        <v>109</v>
      </c>
      <c r="P3663">
        <v>1889</v>
      </c>
      <c r="R3663">
        <v>54814</v>
      </c>
      <c r="T3663">
        <v>929034</v>
      </c>
      <c r="V3663">
        <v>2289512</v>
      </c>
      <c r="X3663">
        <v>2229451</v>
      </c>
      <c r="Z3663">
        <v>60061</v>
      </c>
    </row>
    <row r="3664" spans="2:26" hidden="1" x14ac:dyDescent="0.35">
      <c r="B3664" t="s">
        <v>106</v>
      </c>
      <c r="C3664" t="s">
        <v>107</v>
      </c>
      <c r="D3664" s="1">
        <v>43617</v>
      </c>
      <c r="E3664" t="s">
        <v>34</v>
      </c>
      <c r="F3664" t="s">
        <v>33</v>
      </c>
      <c r="G3664" t="s">
        <v>34</v>
      </c>
      <c r="H3664">
        <v>54431</v>
      </c>
      <c r="J3664">
        <v>0</v>
      </c>
      <c r="L3664">
        <v>54431</v>
      </c>
      <c r="N3664">
        <v>49624</v>
      </c>
      <c r="O3664" t="s">
        <v>109</v>
      </c>
      <c r="P3664">
        <v>1735</v>
      </c>
      <c r="R3664">
        <v>51359</v>
      </c>
      <c r="T3664">
        <v>936814</v>
      </c>
      <c r="V3664">
        <v>2305833</v>
      </c>
      <c r="X3664">
        <v>2244066</v>
      </c>
      <c r="Z3664">
        <v>61767</v>
      </c>
    </row>
    <row r="3665" spans="2:26" hidden="1" x14ac:dyDescent="0.35">
      <c r="B3665" t="s">
        <v>106</v>
      </c>
      <c r="C3665" t="s">
        <v>107</v>
      </c>
      <c r="D3665" s="1">
        <v>43617</v>
      </c>
      <c r="E3665" t="s">
        <v>34</v>
      </c>
      <c r="F3665" t="s">
        <v>35</v>
      </c>
      <c r="G3665" t="s">
        <v>32</v>
      </c>
      <c r="H3665">
        <v>53496</v>
      </c>
      <c r="J3665">
        <v>0</v>
      </c>
      <c r="L3665">
        <v>53496</v>
      </c>
      <c r="N3665">
        <v>49545</v>
      </c>
      <c r="O3665" t="s">
        <v>109</v>
      </c>
      <c r="P3665">
        <v>1740</v>
      </c>
      <c r="R3665">
        <v>51285</v>
      </c>
      <c r="T3665">
        <v>924773</v>
      </c>
      <c r="V3665">
        <v>2278391</v>
      </c>
      <c r="X3665">
        <v>2217663</v>
      </c>
      <c r="Z3665">
        <v>60728</v>
      </c>
    </row>
    <row r="3666" spans="2:26" hidden="1" x14ac:dyDescent="0.35">
      <c r="B3666" t="s">
        <v>106</v>
      </c>
      <c r="C3666" t="s">
        <v>107</v>
      </c>
      <c r="D3666" s="1">
        <v>43647</v>
      </c>
      <c r="E3666" t="s">
        <v>34</v>
      </c>
      <c r="F3666" t="s">
        <v>33</v>
      </c>
      <c r="G3666" t="s">
        <v>34</v>
      </c>
      <c r="H3666">
        <v>60367</v>
      </c>
      <c r="J3666">
        <v>0</v>
      </c>
      <c r="L3666">
        <v>60367</v>
      </c>
      <c r="N3666">
        <v>56156</v>
      </c>
      <c r="O3666" t="s">
        <v>109</v>
      </c>
      <c r="P3666">
        <v>1858</v>
      </c>
      <c r="R3666">
        <v>58014</v>
      </c>
      <c r="T3666">
        <v>937799</v>
      </c>
      <c r="V3666">
        <v>2305227</v>
      </c>
      <c r="X3666">
        <v>2242127</v>
      </c>
      <c r="Z3666">
        <v>63100</v>
      </c>
    </row>
    <row r="3667" spans="2:26" hidden="1" x14ac:dyDescent="0.35">
      <c r="B3667" t="s">
        <v>106</v>
      </c>
      <c r="C3667" t="s">
        <v>107</v>
      </c>
      <c r="D3667" s="1">
        <v>43647</v>
      </c>
      <c r="E3667" t="s">
        <v>34</v>
      </c>
      <c r="F3667" t="s">
        <v>35</v>
      </c>
      <c r="G3667" t="s">
        <v>32</v>
      </c>
      <c r="H3667">
        <v>60354</v>
      </c>
      <c r="J3667">
        <v>0</v>
      </c>
      <c r="L3667">
        <v>60354</v>
      </c>
      <c r="N3667">
        <v>56034</v>
      </c>
      <c r="O3667" t="s">
        <v>109</v>
      </c>
      <c r="P3667">
        <v>1869</v>
      </c>
      <c r="R3667">
        <v>57903</v>
      </c>
      <c r="T3667">
        <v>922505</v>
      </c>
      <c r="V3667">
        <v>2271646</v>
      </c>
      <c r="X3667">
        <v>2209905</v>
      </c>
      <c r="Z3667">
        <v>61741</v>
      </c>
    </row>
    <row r="3668" spans="2:26" hidden="1" x14ac:dyDescent="0.35">
      <c r="B3668" t="s">
        <v>106</v>
      </c>
      <c r="C3668" t="s">
        <v>107</v>
      </c>
      <c r="D3668" s="1">
        <v>43678</v>
      </c>
      <c r="E3668" t="s">
        <v>34</v>
      </c>
      <c r="F3668" t="s">
        <v>33</v>
      </c>
      <c r="G3668" t="s">
        <v>34</v>
      </c>
      <c r="H3668">
        <v>61212</v>
      </c>
      <c r="J3668">
        <v>0</v>
      </c>
      <c r="L3668">
        <v>61212</v>
      </c>
      <c r="N3668">
        <v>57505</v>
      </c>
      <c r="O3668" t="s">
        <v>109</v>
      </c>
      <c r="P3668">
        <v>2025</v>
      </c>
      <c r="R3668">
        <v>59530</v>
      </c>
      <c r="T3668">
        <v>936048</v>
      </c>
      <c r="V3668">
        <v>2297921</v>
      </c>
      <c r="X3668">
        <v>2233415</v>
      </c>
      <c r="Z3668">
        <v>64506</v>
      </c>
    </row>
    <row r="3669" spans="2:26" hidden="1" x14ac:dyDescent="0.35">
      <c r="B3669" t="s">
        <v>106</v>
      </c>
      <c r="C3669" t="s">
        <v>107</v>
      </c>
      <c r="D3669" s="1">
        <v>43678</v>
      </c>
      <c r="E3669" t="s">
        <v>34</v>
      </c>
      <c r="F3669" t="s">
        <v>35</v>
      </c>
      <c r="G3669" t="s">
        <v>32</v>
      </c>
      <c r="H3669">
        <v>61205</v>
      </c>
      <c r="J3669">
        <v>0</v>
      </c>
      <c r="L3669">
        <v>61205</v>
      </c>
      <c r="N3669">
        <v>57409</v>
      </c>
      <c r="O3669" t="s">
        <v>109</v>
      </c>
      <c r="P3669">
        <v>2030</v>
      </c>
      <c r="R3669">
        <v>59439</v>
      </c>
      <c r="T3669">
        <v>926579</v>
      </c>
      <c r="V3669">
        <v>2276875</v>
      </c>
      <c r="X3669">
        <v>2213235</v>
      </c>
      <c r="Z3669">
        <v>63640</v>
      </c>
    </row>
    <row r="3670" spans="2:26" hidden="1" x14ac:dyDescent="0.35">
      <c r="B3670" t="s">
        <v>106</v>
      </c>
      <c r="C3670" t="s">
        <v>107</v>
      </c>
      <c r="D3670" s="1">
        <v>43709</v>
      </c>
      <c r="E3670" t="s">
        <v>34</v>
      </c>
      <c r="F3670" t="s">
        <v>33</v>
      </c>
      <c r="G3670" t="s">
        <v>34</v>
      </c>
      <c r="H3670">
        <v>56803</v>
      </c>
      <c r="J3670">
        <v>0</v>
      </c>
      <c r="L3670">
        <v>56803</v>
      </c>
      <c r="N3670">
        <v>50990</v>
      </c>
      <c r="O3670" t="s">
        <v>109</v>
      </c>
      <c r="P3670">
        <v>1832</v>
      </c>
      <c r="R3670">
        <v>52822</v>
      </c>
      <c r="T3670">
        <v>938977</v>
      </c>
      <c r="V3670">
        <v>2305079</v>
      </c>
      <c r="X3670">
        <v>2239555</v>
      </c>
      <c r="Z3670">
        <v>65524</v>
      </c>
    </row>
    <row r="3671" spans="2:26" hidden="1" x14ac:dyDescent="0.35">
      <c r="B3671" t="s">
        <v>106</v>
      </c>
      <c r="C3671" t="s">
        <v>107</v>
      </c>
      <c r="D3671" s="1">
        <v>43709</v>
      </c>
      <c r="E3671" t="s">
        <v>34</v>
      </c>
      <c r="F3671" t="s">
        <v>35</v>
      </c>
      <c r="G3671" t="s">
        <v>32</v>
      </c>
      <c r="H3671">
        <v>55502</v>
      </c>
      <c r="J3671">
        <v>0</v>
      </c>
      <c r="L3671">
        <v>55502</v>
      </c>
      <c r="N3671">
        <v>50830</v>
      </c>
      <c r="O3671" t="s">
        <v>109</v>
      </c>
      <c r="P3671">
        <v>1826</v>
      </c>
      <c r="R3671">
        <v>52656</v>
      </c>
      <c r="T3671">
        <v>926078</v>
      </c>
      <c r="V3671">
        <v>2276341</v>
      </c>
      <c r="X3671">
        <v>2212064</v>
      </c>
      <c r="Z3671">
        <v>64277</v>
      </c>
    </row>
    <row r="3672" spans="2:26" hidden="1" x14ac:dyDescent="0.35">
      <c r="B3672" t="s">
        <v>106</v>
      </c>
      <c r="C3672" t="s">
        <v>107</v>
      </c>
      <c r="D3672" s="1">
        <v>43739</v>
      </c>
      <c r="E3672" t="s">
        <v>34</v>
      </c>
      <c r="F3672" t="s">
        <v>35</v>
      </c>
      <c r="G3672" t="s">
        <v>32</v>
      </c>
      <c r="H3672">
        <v>61190</v>
      </c>
      <c r="J3672">
        <v>0</v>
      </c>
      <c r="L3672">
        <v>61190</v>
      </c>
      <c r="N3672">
        <v>55290</v>
      </c>
      <c r="P3672">
        <v>2096</v>
      </c>
      <c r="R3672">
        <v>57386</v>
      </c>
      <c r="T3672">
        <v>929052</v>
      </c>
      <c r="V3672">
        <v>2283411</v>
      </c>
      <c r="X3672">
        <v>2218417</v>
      </c>
      <c r="Z3672">
        <v>64994</v>
      </c>
    </row>
    <row r="3673" spans="2:26" hidden="1" x14ac:dyDescent="0.35">
      <c r="B3673" t="s">
        <v>106</v>
      </c>
      <c r="C3673" t="s">
        <v>107</v>
      </c>
      <c r="D3673" s="1">
        <v>43739</v>
      </c>
      <c r="E3673" t="s">
        <v>34</v>
      </c>
      <c r="F3673" t="s">
        <v>33</v>
      </c>
      <c r="G3673" t="s">
        <v>34</v>
      </c>
      <c r="H3673">
        <v>61184</v>
      </c>
      <c r="J3673">
        <v>0</v>
      </c>
      <c r="L3673">
        <v>61184</v>
      </c>
      <c r="N3673">
        <v>55362</v>
      </c>
      <c r="P3673">
        <v>2094</v>
      </c>
      <c r="R3673">
        <v>57456</v>
      </c>
      <c r="T3673">
        <v>939546</v>
      </c>
      <c r="V3673">
        <v>2307060</v>
      </c>
      <c r="X3673">
        <v>2240854</v>
      </c>
      <c r="Z3673">
        <v>66206</v>
      </c>
    </row>
    <row r="3674" spans="2:26" hidden="1" x14ac:dyDescent="0.35">
      <c r="B3674" t="s">
        <v>106</v>
      </c>
      <c r="C3674" t="s">
        <v>107</v>
      </c>
      <c r="D3674" s="1">
        <v>43770</v>
      </c>
      <c r="E3674" t="s">
        <v>34</v>
      </c>
      <c r="F3674" t="s">
        <v>33</v>
      </c>
      <c r="G3674" t="s">
        <v>34</v>
      </c>
      <c r="H3674">
        <v>51527</v>
      </c>
      <c r="J3674">
        <v>0</v>
      </c>
      <c r="L3674">
        <v>51527</v>
      </c>
      <c r="N3674">
        <v>50206</v>
      </c>
      <c r="O3674" t="s">
        <v>109</v>
      </c>
      <c r="P3674">
        <v>2238</v>
      </c>
      <c r="R3674">
        <v>52444</v>
      </c>
      <c r="T3674">
        <v>939828</v>
      </c>
      <c r="V3674">
        <v>2309976</v>
      </c>
      <c r="X3674">
        <v>2242956</v>
      </c>
      <c r="Z3674">
        <v>67020</v>
      </c>
    </row>
    <row r="3675" spans="2:26" hidden="1" x14ac:dyDescent="0.35">
      <c r="B3675" t="s">
        <v>106</v>
      </c>
      <c r="C3675" t="s">
        <v>107</v>
      </c>
      <c r="D3675" s="1">
        <v>43770</v>
      </c>
      <c r="E3675" t="s">
        <v>34</v>
      </c>
      <c r="F3675" t="s">
        <v>35</v>
      </c>
      <c r="G3675" t="s">
        <v>32</v>
      </c>
      <c r="H3675">
        <v>51528</v>
      </c>
      <c r="J3675">
        <v>0</v>
      </c>
      <c r="L3675">
        <v>51528</v>
      </c>
      <c r="N3675">
        <v>50124</v>
      </c>
      <c r="O3675" t="s">
        <v>109</v>
      </c>
      <c r="P3675">
        <v>2234</v>
      </c>
      <c r="R3675">
        <v>52358</v>
      </c>
      <c r="T3675">
        <v>928762</v>
      </c>
      <c r="V3675">
        <v>2284611</v>
      </c>
      <c r="X3675">
        <v>2219198</v>
      </c>
      <c r="Z3675">
        <v>65413</v>
      </c>
    </row>
    <row r="3676" spans="2:26" hidden="1" x14ac:dyDescent="0.35">
      <c r="B3676" t="s">
        <v>106</v>
      </c>
      <c r="C3676" t="s">
        <v>107</v>
      </c>
      <c r="D3676" s="1">
        <v>43800</v>
      </c>
      <c r="E3676" t="s">
        <v>34</v>
      </c>
      <c r="F3676" t="s">
        <v>33</v>
      </c>
      <c r="G3676" t="s">
        <v>34</v>
      </c>
      <c r="H3676">
        <v>51601</v>
      </c>
      <c r="J3676">
        <v>0</v>
      </c>
      <c r="L3676">
        <v>51601</v>
      </c>
      <c r="N3676">
        <v>52835</v>
      </c>
      <c r="O3676" t="s">
        <v>109</v>
      </c>
      <c r="P3676">
        <v>2578</v>
      </c>
      <c r="R3676">
        <v>55413</v>
      </c>
      <c r="T3676">
        <v>941178</v>
      </c>
      <c r="V3676">
        <v>2320304</v>
      </c>
      <c r="X3676">
        <v>2252826</v>
      </c>
      <c r="Z3676">
        <v>67478</v>
      </c>
    </row>
    <row r="3677" spans="2:26" hidden="1" x14ac:dyDescent="0.35">
      <c r="B3677" t="s">
        <v>106</v>
      </c>
      <c r="C3677" t="s">
        <v>107</v>
      </c>
      <c r="D3677" s="1">
        <v>43800</v>
      </c>
      <c r="E3677" t="s">
        <v>34</v>
      </c>
      <c r="F3677" t="s">
        <v>35</v>
      </c>
      <c r="G3677" t="s">
        <v>32</v>
      </c>
      <c r="H3677">
        <v>51629</v>
      </c>
      <c r="J3677">
        <v>0</v>
      </c>
      <c r="L3677">
        <v>51629</v>
      </c>
      <c r="N3677">
        <v>52755</v>
      </c>
      <c r="O3677" t="s">
        <v>109</v>
      </c>
      <c r="P3677">
        <v>2581</v>
      </c>
      <c r="R3677">
        <v>55336</v>
      </c>
      <c r="T3677">
        <v>929196</v>
      </c>
      <c r="V3677">
        <v>2291616</v>
      </c>
      <c r="X3677">
        <v>2225531</v>
      </c>
      <c r="Z3677">
        <v>66085</v>
      </c>
    </row>
    <row r="3678" spans="2:26" hidden="1" x14ac:dyDescent="0.35">
      <c r="B3678" t="s">
        <v>106</v>
      </c>
      <c r="C3678" t="s">
        <v>107</v>
      </c>
      <c r="D3678" s="1">
        <v>43831</v>
      </c>
      <c r="E3678" t="s">
        <v>34</v>
      </c>
      <c r="F3678" t="s">
        <v>35</v>
      </c>
      <c r="G3678" t="s">
        <v>32</v>
      </c>
      <c r="H3678">
        <v>60769</v>
      </c>
      <c r="J3678">
        <v>0</v>
      </c>
      <c r="L3678">
        <v>60769</v>
      </c>
      <c r="N3678">
        <v>55178</v>
      </c>
      <c r="O3678" t="s">
        <v>109</v>
      </c>
      <c r="P3678">
        <v>2161</v>
      </c>
      <c r="R3678">
        <v>57339</v>
      </c>
      <c r="T3678">
        <v>929980</v>
      </c>
      <c r="V3678">
        <v>2297189</v>
      </c>
      <c r="X3678">
        <v>2229589</v>
      </c>
      <c r="Z3678">
        <v>67600</v>
      </c>
    </row>
    <row r="3679" spans="2:26" hidden="1" x14ac:dyDescent="0.35">
      <c r="B3679" t="s">
        <v>106</v>
      </c>
      <c r="C3679" t="s">
        <v>107</v>
      </c>
      <c r="D3679" s="1">
        <v>43831</v>
      </c>
      <c r="E3679" t="s">
        <v>34</v>
      </c>
      <c r="F3679" t="s">
        <v>33</v>
      </c>
      <c r="G3679" t="s">
        <v>34</v>
      </c>
      <c r="H3679">
        <v>60669</v>
      </c>
      <c r="J3679">
        <v>0</v>
      </c>
      <c r="L3679">
        <v>60669</v>
      </c>
      <c r="N3679">
        <v>56449</v>
      </c>
      <c r="O3679" t="s">
        <v>109</v>
      </c>
      <c r="P3679">
        <v>2206</v>
      </c>
      <c r="R3679">
        <v>58655</v>
      </c>
      <c r="T3679">
        <v>943018</v>
      </c>
      <c r="V3679">
        <v>2327041</v>
      </c>
      <c r="X3679">
        <v>2258126</v>
      </c>
      <c r="Z3679">
        <v>68915</v>
      </c>
    </row>
    <row r="3680" spans="2:26" hidden="1" x14ac:dyDescent="0.35">
      <c r="B3680" t="s">
        <v>106</v>
      </c>
      <c r="C3680" t="s">
        <v>107</v>
      </c>
      <c r="D3680" s="1">
        <v>43862</v>
      </c>
      <c r="E3680" t="s">
        <v>34</v>
      </c>
      <c r="F3680" t="s">
        <v>33</v>
      </c>
      <c r="G3680" t="s">
        <v>34</v>
      </c>
      <c r="H3680">
        <v>50956</v>
      </c>
      <c r="J3680">
        <v>0</v>
      </c>
      <c r="L3680">
        <v>50956</v>
      </c>
      <c r="N3680">
        <v>45078</v>
      </c>
      <c r="O3680" t="s">
        <v>109</v>
      </c>
      <c r="P3680">
        <v>1819</v>
      </c>
      <c r="R3680">
        <v>46897</v>
      </c>
      <c r="T3680">
        <v>944233</v>
      </c>
      <c r="V3680">
        <v>2330401</v>
      </c>
      <c r="X3680">
        <v>2263269</v>
      </c>
      <c r="Z3680">
        <v>67132</v>
      </c>
    </row>
    <row r="3681" spans="2:26" hidden="1" x14ac:dyDescent="0.35">
      <c r="B3681" t="s">
        <v>106</v>
      </c>
      <c r="C3681" t="s">
        <v>107</v>
      </c>
      <c r="D3681" s="1">
        <v>43862</v>
      </c>
      <c r="E3681" t="s">
        <v>34</v>
      </c>
      <c r="F3681" t="s">
        <v>35</v>
      </c>
      <c r="G3681" t="s">
        <v>32</v>
      </c>
      <c r="H3681">
        <v>50955</v>
      </c>
      <c r="J3681">
        <v>0</v>
      </c>
      <c r="L3681">
        <v>50955</v>
      </c>
      <c r="N3681">
        <v>45040</v>
      </c>
      <c r="O3681" t="s">
        <v>109</v>
      </c>
      <c r="P3681">
        <v>1832</v>
      </c>
      <c r="R3681">
        <v>46872</v>
      </c>
      <c r="T3681">
        <v>931546</v>
      </c>
      <c r="V3681">
        <v>2300008</v>
      </c>
      <c r="X3681">
        <v>2234180</v>
      </c>
      <c r="Z3681">
        <v>65828</v>
      </c>
    </row>
    <row r="3682" spans="2:26" hidden="1" x14ac:dyDescent="0.35">
      <c r="B3682" t="s">
        <v>106</v>
      </c>
      <c r="C3682" t="s">
        <v>107</v>
      </c>
      <c r="D3682" s="1">
        <v>43891</v>
      </c>
      <c r="E3682" t="s">
        <v>34</v>
      </c>
      <c r="F3682" t="s">
        <v>35</v>
      </c>
      <c r="G3682" t="s">
        <v>32</v>
      </c>
      <c r="H3682">
        <v>60346</v>
      </c>
      <c r="J3682">
        <v>0</v>
      </c>
      <c r="L3682">
        <v>60346</v>
      </c>
      <c r="N3682">
        <v>52311</v>
      </c>
      <c r="O3682" t="s">
        <v>109</v>
      </c>
      <c r="P3682">
        <v>1902</v>
      </c>
      <c r="R3682">
        <v>54213</v>
      </c>
      <c r="T3682">
        <v>935576</v>
      </c>
      <c r="U3682" t="s">
        <v>67</v>
      </c>
      <c r="V3682">
        <v>2317725</v>
      </c>
      <c r="X3682">
        <v>2251988</v>
      </c>
      <c r="Z3682">
        <v>65737</v>
      </c>
    </row>
    <row r="3683" spans="2:26" hidden="1" x14ac:dyDescent="0.35">
      <c r="B3683" t="s">
        <v>106</v>
      </c>
      <c r="C3683" t="s">
        <v>107</v>
      </c>
      <c r="D3683" s="1">
        <v>43891</v>
      </c>
      <c r="E3683" t="s">
        <v>34</v>
      </c>
      <c r="F3683" t="s">
        <v>33</v>
      </c>
      <c r="G3683" t="s">
        <v>34</v>
      </c>
      <c r="H3683">
        <v>60349</v>
      </c>
      <c r="J3683">
        <v>0</v>
      </c>
      <c r="L3683">
        <v>60349</v>
      </c>
      <c r="N3683">
        <v>52508</v>
      </c>
      <c r="O3683" t="s">
        <v>109</v>
      </c>
      <c r="P3683">
        <v>1901</v>
      </c>
      <c r="R3683">
        <v>54409</v>
      </c>
      <c r="T3683">
        <v>950844</v>
      </c>
      <c r="V3683">
        <v>2356557</v>
      </c>
      <c r="X3683">
        <v>2289482</v>
      </c>
      <c r="Z3683">
        <v>67075</v>
      </c>
    </row>
    <row r="3684" spans="2:26" hidden="1" x14ac:dyDescent="0.35">
      <c r="B3684" t="s">
        <v>106</v>
      </c>
      <c r="C3684" t="s">
        <v>107</v>
      </c>
      <c r="D3684" s="1">
        <v>43922</v>
      </c>
      <c r="E3684" t="s">
        <v>34</v>
      </c>
      <c r="F3684" t="s">
        <v>33</v>
      </c>
      <c r="G3684" t="s">
        <v>34</v>
      </c>
      <c r="H3684">
        <v>66163</v>
      </c>
      <c r="J3684">
        <v>0</v>
      </c>
      <c r="L3684">
        <v>66163</v>
      </c>
      <c r="N3684">
        <v>72836</v>
      </c>
      <c r="O3684" t="s">
        <v>109</v>
      </c>
      <c r="P3684">
        <v>1964</v>
      </c>
      <c r="R3684">
        <v>74800</v>
      </c>
      <c r="T3684">
        <v>957874</v>
      </c>
      <c r="V3684">
        <v>2392157</v>
      </c>
      <c r="X3684">
        <v>2325994</v>
      </c>
      <c r="Z3684">
        <v>66163</v>
      </c>
    </row>
    <row r="3685" spans="2:26" hidden="1" x14ac:dyDescent="0.35">
      <c r="B3685" t="s">
        <v>106</v>
      </c>
      <c r="C3685" t="s">
        <v>107</v>
      </c>
      <c r="D3685" s="1">
        <v>43922</v>
      </c>
      <c r="E3685" t="s">
        <v>34</v>
      </c>
      <c r="F3685" t="s">
        <v>35</v>
      </c>
      <c r="G3685" t="s">
        <v>32</v>
      </c>
      <c r="H3685">
        <v>66155</v>
      </c>
      <c r="J3685">
        <v>0</v>
      </c>
      <c r="L3685">
        <v>66155</v>
      </c>
      <c r="N3685">
        <v>72810</v>
      </c>
      <c r="O3685" t="s">
        <v>109</v>
      </c>
      <c r="P3685">
        <v>1960</v>
      </c>
      <c r="R3685">
        <v>74770</v>
      </c>
      <c r="T3685">
        <v>949631</v>
      </c>
      <c r="V3685">
        <v>2369658</v>
      </c>
      <c r="X3685">
        <v>2304243</v>
      </c>
      <c r="Z3685">
        <v>65415</v>
      </c>
    </row>
    <row r="3686" spans="2:26" hidden="1" x14ac:dyDescent="0.35">
      <c r="B3686" t="s">
        <v>106</v>
      </c>
      <c r="C3686" t="s">
        <v>107</v>
      </c>
      <c r="D3686" s="1">
        <v>43952</v>
      </c>
      <c r="E3686" t="s">
        <v>34</v>
      </c>
      <c r="F3686" t="s">
        <v>35</v>
      </c>
      <c r="G3686" t="s">
        <v>32</v>
      </c>
      <c r="H3686">
        <v>35094</v>
      </c>
      <c r="J3686">
        <v>0</v>
      </c>
      <c r="L3686">
        <v>35094</v>
      </c>
      <c r="N3686">
        <v>35626</v>
      </c>
      <c r="O3686" t="s">
        <v>109</v>
      </c>
      <c r="P3686">
        <v>1025</v>
      </c>
      <c r="R3686">
        <v>36651</v>
      </c>
      <c r="T3686">
        <v>959553</v>
      </c>
      <c r="V3686">
        <v>2409863</v>
      </c>
      <c r="X3686">
        <v>2349026</v>
      </c>
      <c r="Z3686">
        <v>60837</v>
      </c>
    </row>
    <row r="3687" spans="2:26" hidden="1" x14ac:dyDescent="0.35">
      <c r="B3687" t="s">
        <v>106</v>
      </c>
      <c r="C3687" t="s">
        <v>107</v>
      </c>
      <c r="D3687" s="1">
        <v>43952</v>
      </c>
      <c r="E3687" t="s">
        <v>34</v>
      </c>
      <c r="F3687" t="s">
        <v>33</v>
      </c>
      <c r="G3687" t="s">
        <v>34</v>
      </c>
      <c r="H3687">
        <v>35541</v>
      </c>
      <c r="J3687">
        <v>0</v>
      </c>
      <c r="L3687">
        <v>35541</v>
      </c>
      <c r="N3687">
        <v>35640</v>
      </c>
      <c r="O3687" t="s">
        <v>109</v>
      </c>
      <c r="P3687">
        <v>1024</v>
      </c>
      <c r="R3687">
        <v>36664</v>
      </c>
      <c r="T3687">
        <v>965431</v>
      </c>
      <c r="V3687">
        <v>2425239</v>
      </c>
      <c r="X3687">
        <v>2363968</v>
      </c>
      <c r="Z3687">
        <v>61271</v>
      </c>
    </row>
    <row r="3688" spans="2:26" hidden="1" x14ac:dyDescent="0.35">
      <c r="B3688" t="s">
        <v>106</v>
      </c>
      <c r="C3688" t="s">
        <v>107</v>
      </c>
      <c r="D3688" s="1">
        <v>43983</v>
      </c>
      <c r="E3688" t="s">
        <v>34</v>
      </c>
      <c r="F3688" t="s">
        <v>35</v>
      </c>
      <c r="G3688" t="s">
        <v>32</v>
      </c>
      <c r="H3688">
        <v>32232</v>
      </c>
      <c r="J3688">
        <v>0</v>
      </c>
      <c r="L3688">
        <v>32232</v>
      </c>
      <c r="N3688">
        <v>27639</v>
      </c>
      <c r="O3688" t="s">
        <v>109</v>
      </c>
      <c r="P3688">
        <v>833</v>
      </c>
      <c r="R3688">
        <v>28472</v>
      </c>
      <c r="T3688">
        <v>967030</v>
      </c>
      <c r="V3688">
        <v>2439425</v>
      </c>
      <c r="X3688">
        <v>2380517</v>
      </c>
      <c r="Z3688">
        <v>58908</v>
      </c>
    </row>
    <row r="3689" spans="2:26" hidden="1" x14ac:dyDescent="0.35">
      <c r="B3689" t="s">
        <v>106</v>
      </c>
      <c r="C3689" t="s">
        <v>107</v>
      </c>
      <c r="D3689" s="1">
        <v>43983</v>
      </c>
      <c r="E3689" t="s">
        <v>34</v>
      </c>
      <c r="F3689" t="s">
        <v>33</v>
      </c>
      <c r="G3689" t="s">
        <v>34</v>
      </c>
      <c r="H3689">
        <v>32542</v>
      </c>
      <c r="J3689">
        <v>0</v>
      </c>
      <c r="L3689">
        <v>32542</v>
      </c>
      <c r="N3689">
        <v>27651</v>
      </c>
      <c r="O3689" t="s">
        <v>109</v>
      </c>
      <c r="P3689">
        <v>825</v>
      </c>
      <c r="R3689">
        <v>28476</v>
      </c>
      <c r="T3689">
        <v>973149</v>
      </c>
      <c r="V3689">
        <v>2453888</v>
      </c>
      <c r="X3689">
        <v>2394517</v>
      </c>
      <c r="Z3689">
        <v>59371</v>
      </c>
    </row>
    <row r="3690" spans="2:26" hidden="1" x14ac:dyDescent="0.35">
      <c r="B3690" t="s">
        <v>106</v>
      </c>
      <c r="C3690" t="s">
        <v>107</v>
      </c>
      <c r="D3690" s="1">
        <v>44013</v>
      </c>
      <c r="E3690" t="s">
        <v>34</v>
      </c>
      <c r="F3690" t="s">
        <v>33</v>
      </c>
      <c r="G3690" t="s">
        <v>34</v>
      </c>
      <c r="H3690">
        <v>33740</v>
      </c>
      <c r="J3690">
        <v>0</v>
      </c>
      <c r="L3690">
        <v>33740</v>
      </c>
      <c r="N3690">
        <v>26655</v>
      </c>
      <c r="O3690" t="s">
        <v>109</v>
      </c>
      <c r="P3690">
        <v>806</v>
      </c>
      <c r="R3690">
        <v>27461</v>
      </c>
      <c r="T3690">
        <v>983110</v>
      </c>
      <c r="V3690">
        <v>2487485</v>
      </c>
      <c r="X3690">
        <v>2428196</v>
      </c>
      <c r="Z3690">
        <v>59289</v>
      </c>
    </row>
    <row r="3691" spans="2:26" hidden="1" x14ac:dyDescent="0.35">
      <c r="B3691" t="s">
        <v>106</v>
      </c>
      <c r="C3691" t="s">
        <v>107</v>
      </c>
      <c r="D3691" s="1">
        <v>44013</v>
      </c>
      <c r="E3691" t="s">
        <v>34</v>
      </c>
      <c r="F3691" t="s">
        <v>35</v>
      </c>
      <c r="G3691" t="s">
        <v>32</v>
      </c>
      <c r="H3691">
        <v>33718</v>
      </c>
      <c r="J3691">
        <v>0</v>
      </c>
      <c r="L3691">
        <v>33718</v>
      </c>
      <c r="N3691">
        <v>26661</v>
      </c>
      <c r="O3691" t="s">
        <v>109</v>
      </c>
      <c r="P3691">
        <v>809</v>
      </c>
      <c r="R3691">
        <v>27470</v>
      </c>
      <c r="T3691">
        <v>975260</v>
      </c>
      <c r="V3691">
        <v>2469188</v>
      </c>
      <c r="X3691">
        <v>2410519</v>
      </c>
      <c r="Z3691">
        <v>58669</v>
      </c>
    </row>
    <row r="3692" spans="2:26" hidden="1" x14ac:dyDescent="0.35">
      <c r="B3692" t="s">
        <v>106</v>
      </c>
      <c r="C3692" t="s">
        <v>107</v>
      </c>
      <c r="D3692" s="1">
        <v>44044</v>
      </c>
      <c r="E3692" t="s">
        <v>34</v>
      </c>
      <c r="F3692" t="s">
        <v>35</v>
      </c>
      <c r="G3692" t="s">
        <v>32</v>
      </c>
      <c r="H3692">
        <v>36143</v>
      </c>
      <c r="J3692">
        <v>0</v>
      </c>
      <c r="L3692">
        <v>36143</v>
      </c>
      <c r="N3692">
        <v>27915</v>
      </c>
      <c r="O3692" t="s">
        <v>109</v>
      </c>
      <c r="P3692">
        <v>793</v>
      </c>
      <c r="R3692">
        <v>28708</v>
      </c>
      <c r="T3692">
        <v>985812</v>
      </c>
      <c r="V3692">
        <v>2505315</v>
      </c>
      <c r="X3692">
        <v>2446578</v>
      </c>
      <c r="Z3692">
        <v>58737</v>
      </c>
    </row>
    <row r="3693" spans="2:26" hidden="1" x14ac:dyDescent="0.35">
      <c r="B3693" t="s">
        <v>106</v>
      </c>
      <c r="C3693" t="s">
        <v>107</v>
      </c>
      <c r="D3693" s="1">
        <v>44044</v>
      </c>
      <c r="E3693" t="s">
        <v>34</v>
      </c>
      <c r="F3693" t="s">
        <v>33</v>
      </c>
      <c r="G3693" t="s">
        <v>34</v>
      </c>
      <c r="H3693">
        <v>36147</v>
      </c>
      <c r="J3693">
        <v>0</v>
      </c>
      <c r="L3693">
        <v>36147</v>
      </c>
      <c r="N3693">
        <v>27887</v>
      </c>
      <c r="O3693" t="s">
        <v>109</v>
      </c>
      <c r="P3693">
        <v>794</v>
      </c>
      <c r="R3693">
        <v>28681</v>
      </c>
      <c r="T3693">
        <v>991690</v>
      </c>
      <c r="V3693">
        <v>2520764</v>
      </c>
      <c r="X3693">
        <v>2461504</v>
      </c>
      <c r="Z3693">
        <v>59260</v>
      </c>
    </row>
    <row r="3694" spans="2:26" hidden="1" x14ac:dyDescent="0.35">
      <c r="B3694" t="s">
        <v>106</v>
      </c>
      <c r="C3694" t="s">
        <v>107</v>
      </c>
      <c r="D3694" s="1">
        <v>44075</v>
      </c>
      <c r="E3694" t="s">
        <v>34</v>
      </c>
      <c r="F3694" t="s">
        <v>33</v>
      </c>
      <c r="G3694" t="s">
        <v>34</v>
      </c>
      <c r="H3694">
        <v>34651</v>
      </c>
      <c r="J3694">
        <v>0</v>
      </c>
      <c r="L3694">
        <v>34651</v>
      </c>
      <c r="N3694">
        <v>28208</v>
      </c>
      <c r="O3694" t="s">
        <v>109</v>
      </c>
      <c r="P3694">
        <v>712</v>
      </c>
      <c r="R3694">
        <v>28920</v>
      </c>
      <c r="T3694">
        <v>1000215</v>
      </c>
      <c r="V3694">
        <v>2552592</v>
      </c>
      <c r="X3694">
        <v>2493304</v>
      </c>
      <c r="Z3694">
        <v>59288</v>
      </c>
    </row>
    <row r="3695" spans="2:26" hidden="1" x14ac:dyDescent="0.35">
      <c r="B3695" t="s">
        <v>106</v>
      </c>
      <c r="C3695" t="s">
        <v>107</v>
      </c>
      <c r="D3695" s="1">
        <v>44075</v>
      </c>
      <c r="E3695" t="s">
        <v>34</v>
      </c>
      <c r="F3695" t="s">
        <v>35</v>
      </c>
      <c r="G3695" t="s">
        <v>32</v>
      </c>
      <c r="H3695">
        <v>34646</v>
      </c>
      <c r="J3695">
        <v>0</v>
      </c>
      <c r="L3695">
        <v>34646</v>
      </c>
      <c r="N3695">
        <v>28221</v>
      </c>
      <c r="O3695" t="s">
        <v>109</v>
      </c>
      <c r="P3695">
        <v>715</v>
      </c>
      <c r="R3695">
        <v>28936</v>
      </c>
      <c r="T3695">
        <v>993155</v>
      </c>
      <c r="V3695">
        <v>2535419</v>
      </c>
      <c r="X3695">
        <v>2476774</v>
      </c>
      <c r="Z3695">
        <v>58645</v>
      </c>
    </row>
    <row r="3696" spans="2:26" hidden="1" x14ac:dyDescent="0.35">
      <c r="B3696" t="s">
        <v>106</v>
      </c>
      <c r="C3696" t="s">
        <v>107</v>
      </c>
      <c r="D3696" s="1">
        <v>44105</v>
      </c>
      <c r="E3696" t="s">
        <v>34</v>
      </c>
      <c r="F3696" t="s">
        <v>35</v>
      </c>
      <c r="G3696" t="s">
        <v>32</v>
      </c>
      <c r="H3696">
        <v>34510</v>
      </c>
      <c r="J3696">
        <v>0</v>
      </c>
      <c r="L3696">
        <v>34510</v>
      </c>
      <c r="N3696">
        <v>28040</v>
      </c>
      <c r="O3696" t="s">
        <v>109</v>
      </c>
      <c r="P3696">
        <v>887</v>
      </c>
      <c r="R3696">
        <v>28927</v>
      </c>
      <c r="T3696">
        <v>1001426</v>
      </c>
      <c r="V3696">
        <v>2566786</v>
      </c>
      <c r="X3696">
        <v>2507973</v>
      </c>
      <c r="Z3696">
        <v>58813</v>
      </c>
    </row>
    <row r="3697" spans="2:26" hidden="1" x14ac:dyDescent="0.35">
      <c r="B3697" t="s">
        <v>106</v>
      </c>
      <c r="C3697" t="s">
        <v>107</v>
      </c>
      <c r="D3697" s="1">
        <v>44105</v>
      </c>
      <c r="E3697" t="s">
        <v>34</v>
      </c>
      <c r="F3697" t="s">
        <v>33</v>
      </c>
      <c r="G3697" t="s">
        <v>34</v>
      </c>
      <c r="H3697">
        <v>34511</v>
      </c>
      <c r="J3697">
        <v>0</v>
      </c>
      <c r="L3697">
        <v>34511</v>
      </c>
      <c r="N3697">
        <v>28076</v>
      </c>
      <c r="O3697" t="s">
        <v>109</v>
      </c>
      <c r="P3697">
        <v>886</v>
      </c>
      <c r="R3697">
        <v>28962</v>
      </c>
      <c r="T3697">
        <v>1008026</v>
      </c>
      <c r="V3697">
        <v>2582138</v>
      </c>
      <c r="X3697">
        <v>2522737</v>
      </c>
      <c r="Z3697">
        <v>59401</v>
      </c>
    </row>
    <row r="3698" spans="2:26" hidden="1" x14ac:dyDescent="0.35">
      <c r="B3698" t="s">
        <v>106</v>
      </c>
      <c r="C3698" t="s">
        <v>107</v>
      </c>
      <c r="D3698" s="1">
        <v>44136</v>
      </c>
      <c r="E3698" t="s">
        <v>34</v>
      </c>
      <c r="F3698" t="s">
        <v>35</v>
      </c>
      <c r="G3698" t="s">
        <v>32</v>
      </c>
      <c r="H3698">
        <v>31602</v>
      </c>
      <c r="J3698">
        <v>0</v>
      </c>
      <c r="L3698">
        <v>31602</v>
      </c>
      <c r="N3698">
        <v>27390</v>
      </c>
      <c r="O3698" t="s">
        <v>109</v>
      </c>
      <c r="P3698">
        <v>898</v>
      </c>
      <c r="R3698">
        <v>28288</v>
      </c>
      <c r="T3698">
        <v>1009147</v>
      </c>
      <c r="V3698">
        <v>2598457</v>
      </c>
      <c r="X3698">
        <v>2539473</v>
      </c>
      <c r="Z3698">
        <v>58984</v>
      </c>
    </row>
    <row r="3699" spans="2:26" hidden="1" x14ac:dyDescent="0.35">
      <c r="B3699" t="s">
        <v>106</v>
      </c>
      <c r="C3699" t="s">
        <v>107</v>
      </c>
      <c r="D3699" s="1">
        <v>44136</v>
      </c>
      <c r="E3699" t="s">
        <v>34</v>
      </c>
      <c r="F3699" t="s">
        <v>33</v>
      </c>
      <c r="G3699" t="s">
        <v>34</v>
      </c>
      <c r="H3699">
        <v>32313</v>
      </c>
      <c r="J3699">
        <v>0</v>
      </c>
      <c r="L3699">
        <v>32313</v>
      </c>
      <c r="N3699">
        <v>27372</v>
      </c>
      <c r="O3699" t="s">
        <v>109</v>
      </c>
      <c r="P3699">
        <v>897</v>
      </c>
      <c r="R3699">
        <v>28269</v>
      </c>
      <c r="T3699">
        <v>1014417</v>
      </c>
      <c r="V3699">
        <v>2612876</v>
      </c>
      <c r="X3699">
        <v>2553325</v>
      </c>
      <c r="Z3699">
        <v>59551</v>
      </c>
    </row>
    <row r="3700" spans="2:26" hidden="1" x14ac:dyDescent="0.35">
      <c r="B3700" t="s">
        <v>106</v>
      </c>
      <c r="C3700" t="s">
        <v>107</v>
      </c>
      <c r="D3700" s="1">
        <v>44166</v>
      </c>
      <c r="E3700" t="s">
        <v>34</v>
      </c>
      <c r="F3700" t="s">
        <v>33</v>
      </c>
      <c r="G3700" t="s">
        <v>34</v>
      </c>
      <c r="H3700">
        <v>30842</v>
      </c>
      <c r="J3700">
        <v>0</v>
      </c>
      <c r="L3700">
        <v>30842</v>
      </c>
      <c r="N3700">
        <v>32022</v>
      </c>
      <c r="O3700" t="s">
        <v>109</v>
      </c>
      <c r="P3700">
        <v>1090</v>
      </c>
      <c r="R3700">
        <v>33112</v>
      </c>
      <c r="T3700">
        <v>1021873</v>
      </c>
      <c r="V3700">
        <v>2650886</v>
      </c>
      <c r="X3700">
        <v>2590312</v>
      </c>
      <c r="Z3700">
        <v>60574</v>
      </c>
    </row>
    <row r="3701" spans="2:26" hidden="1" x14ac:dyDescent="0.35">
      <c r="B3701" t="s">
        <v>106</v>
      </c>
      <c r="C3701" t="s">
        <v>107</v>
      </c>
      <c r="D3701" s="1">
        <v>44166</v>
      </c>
      <c r="E3701" t="s">
        <v>34</v>
      </c>
      <c r="F3701" t="s">
        <v>35</v>
      </c>
      <c r="G3701" t="s">
        <v>32</v>
      </c>
      <c r="H3701">
        <v>30861</v>
      </c>
      <c r="J3701">
        <v>0</v>
      </c>
      <c r="L3701">
        <v>30861</v>
      </c>
      <c r="N3701">
        <v>32037</v>
      </c>
      <c r="O3701" t="s">
        <v>109</v>
      </c>
      <c r="P3701">
        <v>1094</v>
      </c>
      <c r="R3701">
        <v>33131</v>
      </c>
      <c r="T3701">
        <v>1014562</v>
      </c>
      <c r="V3701">
        <v>2630634</v>
      </c>
      <c r="X3701">
        <v>2571241</v>
      </c>
      <c r="Z3701">
        <v>59393</v>
      </c>
    </row>
    <row r="3702" spans="2:26" hidden="1" x14ac:dyDescent="0.35">
      <c r="B3702" t="s">
        <v>106</v>
      </c>
      <c r="C3702" t="s">
        <v>107</v>
      </c>
      <c r="D3702" s="1">
        <v>44197</v>
      </c>
      <c r="E3702" t="s">
        <v>34</v>
      </c>
      <c r="F3702" t="s">
        <v>33</v>
      </c>
      <c r="G3702" t="s">
        <v>34</v>
      </c>
      <c r="H3702">
        <v>29736</v>
      </c>
      <c r="J3702">
        <v>0</v>
      </c>
      <c r="L3702">
        <v>29736</v>
      </c>
      <c r="N3702">
        <v>25902</v>
      </c>
      <c r="O3702" t="s">
        <v>109</v>
      </c>
      <c r="P3702">
        <v>1249</v>
      </c>
      <c r="R3702">
        <v>27151</v>
      </c>
      <c r="T3702">
        <v>1027270</v>
      </c>
      <c r="V3702">
        <v>2673268</v>
      </c>
      <c r="X3702">
        <v>2612538</v>
      </c>
      <c r="Z3702">
        <v>60730</v>
      </c>
    </row>
    <row r="3703" spans="2:26" hidden="1" x14ac:dyDescent="0.35">
      <c r="B3703" t="s">
        <v>106</v>
      </c>
      <c r="C3703" t="s">
        <v>107</v>
      </c>
      <c r="D3703" s="1">
        <v>44197</v>
      </c>
      <c r="E3703" t="s">
        <v>34</v>
      </c>
      <c r="F3703" t="s">
        <v>35</v>
      </c>
      <c r="G3703" t="s">
        <v>32</v>
      </c>
      <c r="H3703">
        <v>29089</v>
      </c>
      <c r="J3703">
        <v>0</v>
      </c>
      <c r="L3703">
        <v>29089</v>
      </c>
      <c r="N3703">
        <v>25906</v>
      </c>
      <c r="O3703" t="s">
        <v>109</v>
      </c>
      <c r="P3703">
        <v>1250</v>
      </c>
      <c r="R3703">
        <v>27156</v>
      </c>
      <c r="T3703">
        <v>1022752</v>
      </c>
      <c r="V3703">
        <v>2660734</v>
      </c>
      <c r="X3703">
        <v>2600655</v>
      </c>
      <c r="Z3703">
        <v>60079</v>
      </c>
    </row>
    <row r="3704" spans="2:26" hidden="1" x14ac:dyDescent="0.35">
      <c r="B3704" t="s">
        <v>106</v>
      </c>
      <c r="C3704" t="s">
        <v>107</v>
      </c>
      <c r="D3704" s="1">
        <v>44228</v>
      </c>
      <c r="E3704" t="s">
        <v>34</v>
      </c>
      <c r="F3704" t="s">
        <v>35</v>
      </c>
      <c r="G3704" t="s">
        <v>32</v>
      </c>
      <c r="H3704">
        <v>24315</v>
      </c>
      <c r="J3704">
        <v>0</v>
      </c>
      <c r="L3704">
        <v>24315</v>
      </c>
      <c r="N3704">
        <v>19843</v>
      </c>
      <c r="O3704" t="s">
        <v>109</v>
      </c>
      <c r="P3704">
        <v>838</v>
      </c>
      <c r="R3704">
        <v>20681</v>
      </c>
      <c r="T3704">
        <v>1025337</v>
      </c>
      <c r="V3704">
        <v>2679819</v>
      </c>
      <c r="X3704">
        <v>2618533</v>
      </c>
      <c r="Z3704">
        <v>61286</v>
      </c>
    </row>
    <row r="3705" spans="2:26" hidden="1" x14ac:dyDescent="0.35">
      <c r="B3705" t="s">
        <v>106</v>
      </c>
      <c r="C3705" t="s">
        <v>107</v>
      </c>
      <c r="D3705" s="1">
        <v>44228</v>
      </c>
      <c r="E3705" t="s">
        <v>34</v>
      </c>
      <c r="F3705" t="s">
        <v>33</v>
      </c>
      <c r="G3705" t="s">
        <v>34</v>
      </c>
      <c r="H3705">
        <v>24833</v>
      </c>
      <c r="J3705">
        <v>0</v>
      </c>
      <c r="L3705">
        <v>24833</v>
      </c>
      <c r="N3705">
        <v>19847</v>
      </c>
      <c r="O3705" t="s">
        <v>109</v>
      </c>
      <c r="P3705">
        <v>838</v>
      </c>
      <c r="R3705">
        <v>20685</v>
      </c>
      <c r="T3705">
        <v>1029425</v>
      </c>
      <c r="V3705">
        <v>2691150</v>
      </c>
      <c r="X3705">
        <v>2629323</v>
      </c>
      <c r="Z3705">
        <v>61827</v>
      </c>
    </row>
    <row r="3706" spans="2:26" hidden="1" x14ac:dyDescent="0.35">
      <c r="B3706" t="s">
        <v>106</v>
      </c>
      <c r="C3706" t="s">
        <v>107</v>
      </c>
      <c r="D3706" s="1">
        <v>44256</v>
      </c>
      <c r="E3706" t="s">
        <v>34</v>
      </c>
      <c r="F3706" t="s">
        <v>35</v>
      </c>
      <c r="G3706" t="s">
        <v>32</v>
      </c>
      <c r="H3706">
        <v>26839</v>
      </c>
      <c r="J3706">
        <v>0</v>
      </c>
      <c r="L3706">
        <v>26839</v>
      </c>
      <c r="N3706">
        <v>21435</v>
      </c>
      <c r="O3706" t="s">
        <v>109</v>
      </c>
      <c r="P3706">
        <v>816</v>
      </c>
      <c r="R3706">
        <v>22251</v>
      </c>
      <c r="T3706">
        <v>1031690</v>
      </c>
      <c r="V3706">
        <v>2701132</v>
      </c>
      <c r="X3706">
        <v>2638491</v>
      </c>
      <c r="Z3706">
        <v>62641</v>
      </c>
    </row>
    <row r="3707" spans="2:26" hidden="1" x14ac:dyDescent="0.35">
      <c r="B3707" t="s">
        <v>106</v>
      </c>
      <c r="C3707" t="s">
        <v>107</v>
      </c>
      <c r="D3707" s="1">
        <v>44256</v>
      </c>
      <c r="E3707" t="s">
        <v>34</v>
      </c>
      <c r="F3707" t="s">
        <v>33</v>
      </c>
      <c r="G3707" t="s">
        <v>34</v>
      </c>
      <c r="H3707">
        <v>26834</v>
      </c>
      <c r="J3707">
        <v>0</v>
      </c>
      <c r="L3707">
        <v>26834</v>
      </c>
      <c r="N3707">
        <v>21456</v>
      </c>
      <c r="O3707" t="s">
        <v>109</v>
      </c>
      <c r="P3707">
        <v>814</v>
      </c>
      <c r="R3707">
        <v>22270</v>
      </c>
      <c r="T3707">
        <v>1035959</v>
      </c>
      <c r="V3707">
        <v>2712050</v>
      </c>
      <c r="X3707">
        <v>2648881</v>
      </c>
      <c r="Z3707">
        <v>63169</v>
      </c>
    </row>
    <row r="3708" spans="2:26" hidden="1" x14ac:dyDescent="0.35">
      <c r="B3708" t="s">
        <v>106</v>
      </c>
      <c r="C3708" t="s">
        <v>107</v>
      </c>
      <c r="D3708" s="1">
        <v>44287</v>
      </c>
      <c r="E3708" t="s">
        <v>34</v>
      </c>
      <c r="F3708" t="s">
        <v>35</v>
      </c>
      <c r="G3708" t="s">
        <v>32</v>
      </c>
      <c r="H3708">
        <v>24003</v>
      </c>
      <c r="J3708">
        <v>0</v>
      </c>
      <c r="L3708">
        <v>24003</v>
      </c>
      <c r="N3708">
        <v>18876</v>
      </c>
      <c r="O3708" t="s">
        <v>109</v>
      </c>
      <c r="P3708">
        <v>710</v>
      </c>
      <c r="R3708">
        <v>19586</v>
      </c>
      <c r="T3708">
        <v>1035507</v>
      </c>
      <c r="V3708">
        <v>2717834</v>
      </c>
      <c r="X3708">
        <v>2653502</v>
      </c>
      <c r="Z3708">
        <v>64332</v>
      </c>
    </row>
    <row r="3709" spans="2:26" hidden="1" x14ac:dyDescent="0.35">
      <c r="B3709" t="s">
        <v>106</v>
      </c>
      <c r="C3709" t="s">
        <v>107</v>
      </c>
      <c r="D3709" s="1">
        <v>44287</v>
      </c>
      <c r="E3709" t="s">
        <v>34</v>
      </c>
      <c r="F3709" t="s">
        <v>33</v>
      </c>
      <c r="G3709" t="s">
        <v>34</v>
      </c>
      <c r="H3709">
        <v>23987</v>
      </c>
      <c r="J3709">
        <v>0</v>
      </c>
      <c r="L3709">
        <v>23987</v>
      </c>
      <c r="N3709">
        <v>18916</v>
      </c>
      <c r="P3709">
        <v>711</v>
      </c>
      <c r="R3709">
        <v>19627</v>
      </c>
      <c r="T3709">
        <v>1039468</v>
      </c>
      <c r="V3709">
        <v>2728077</v>
      </c>
      <c r="X3709">
        <v>2663214</v>
      </c>
      <c r="Z3709">
        <v>64863</v>
      </c>
    </row>
    <row r="3710" spans="2:26" hidden="1" x14ac:dyDescent="0.35">
      <c r="B3710" t="s">
        <v>106</v>
      </c>
      <c r="C3710" t="s">
        <v>107</v>
      </c>
      <c r="D3710" s="1">
        <v>44317</v>
      </c>
      <c r="E3710" t="s">
        <v>34</v>
      </c>
      <c r="F3710" t="s">
        <v>35</v>
      </c>
      <c r="G3710" t="s">
        <v>32</v>
      </c>
      <c r="H3710">
        <v>21735</v>
      </c>
      <c r="J3710">
        <v>0</v>
      </c>
      <c r="L3710">
        <v>21735</v>
      </c>
      <c r="N3710">
        <v>16962</v>
      </c>
      <c r="O3710" t="s">
        <v>109</v>
      </c>
      <c r="P3710">
        <v>625</v>
      </c>
      <c r="R3710">
        <v>17587</v>
      </c>
      <c r="T3710">
        <v>1039452</v>
      </c>
      <c r="V3710">
        <v>2733485</v>
      </c>
      <c r="X3710">
        <v>2665706</v>
      </c>
      <c r="Z3710">
        <v>67779</v>
      </c>
    </row>
    <row r="3711" spans="2:26" hidden="1" x14ac:dyDescent="0.35">
      <c r="B3711" t="s">
        <v>106</v>
      </c>
      <c r="C3711" t="s">
        <v>107</v>
      </c>
      <c r="D3711" s="1">
        <v>44317</v>
      </c>
      <c r="E3711" t="s">
        <v>34</v>
      </c>
      <c r="F3711" t="s">
        <v>33</v>
      </c>
      <c r="G3711" t="s">
        <v>34</v>
      </c>
      <c r="H3711">
        <v>22442</v>
      </c>
      <c r="J3711">
        <v>0</v>
      </c>
      <c r="L3711">
        <v>22442</v>
      </c>
      <c r="N3711">
        <v>16953</v>
      </c>
      <c r="O3711" t="s">
        <v>109</v>
      </c>
      <c r="P3711">
        <v>625</v>
      </c>
      <c r="R3711">
        <v>17578</v>
      </c>
      <c r="T3711">
        <v>1043248</v>
      </c>
      <c r="U3711" t="s">
        <v>67</v>
      </c>
      <c r="V3711">
        <v>2743108</v>
      </c>
      <c r="W3711" t="s">
        <v>66</v>
      </c>
      <c r="X3711">
        <v>2674875</v>
      </c>
      <c r="Y3711" t="s">
        <v>66</v>
      </c>
      <c r="Z3711">
        <v>68233</v>
      </c>
    </row>
    <row r="3712" spans="2:26" hidden="1" x14ac:dyDescent="0.35">
      <c r="B3712" t="s">
        <v>106</v>
      </c>
      <c r="C3712" t="s">
        <v>107</v>
      </c>
      <c r="D3712" s="1">
        <v>44348</v>
      </c>
      <c r="E3712" t="s">
        <v>34</v>
      </c>
      <c r="F3712" t="s">
        <v>35</v>
      </c>
      <c r="G3712" t="s">
        <v>32</v>
      </c>
      <c r="H3712">
        <v>23647</v>
      </c>
      <c r="J3712">
        <v>0</v>
      </c>
      <c r="L3712">
        <v>23647</v>
      </c>
      <c r="N3712">
        <v>18231</v>
      </c>
      <c r="O3712" t="s">
        <v>109</v>
      </c>
      <c r="P3712">
        <v>609</v>
      </c>
      <c r="R3712">
        <v>18840</v>
      </c>
      <c r="T3712">
        <v>1042867</v>
      </c>
      <c r="V3712">
        <v>2748399</v>
      </c>
      <c r="X3712">
        <v>2673210</v>
      </c>
      <c r="Z3712">
        <v>75189</v>
      </c>
    </row>
    <row r="3713" spans="2:26" hidden="1" x14ac:dyDescent="0.35">
      <c r="B3713" t="s">
        <v>106</v>
      </c>
      <c r="C3713" t="s">
        <v>107</v>
      </c>
      <c r="D3713" s="1">
        <v>44348</v>
      </c>
      <c r="E3713" t="s">
        <v>34</v>
      </c>
      <c r="F3713" t="s">
        <v>33</v>
      </c>
      <c r="G3713" t="s">
        <v>34</v>
      </c>
      <c r="H3713">
        <v>23658</v>
      </c>
      <c r="J3713">
        <v>0</v>
      </c>
      <c r="L3713">
        <v>23658</v>
      </c>
      <c r="N3713">
        <v>18384</v>
      </c>
      <c r="O3713" t="s">
        <v>109</v>
      </c>
      <c r="P3713">
        <v>628</v>
      </c>
      <c r="R3713">
        <v>19012</v>
      </c>
      <c r="T3713">
        <v>1047876</v>
      </c>
      <c r="V3713">
        <v>2760007</v>
      </c>
      <c r="X3713">
        <v>2684273</v>
      </c>
      <c r="Z3713">
        <v>75734</v>
      </c>
    </row>
    <row r="3714" spans="2:26" hidden="1" x14ac:dyDescent="0.35">
      <c r="B3714" t="s">
        <v>106</v>
      </c>
      <c r="C3714" t="s">
        <v>107</v>
      </c>
      <c r="D3714" s="1">
        <v>44378</v>
      </c>
      <c r="E3714" t="s">
        <v>34</v>
      </c>
      <c r="F3714" t="s">
        <v>35</v>
      </c>
      <c r="G3714" t="s">
        <v>32</v>
      </c>
      <c r="H3714">
        <v>22868</v>
      </c>
      <c r="J3714">
        <v>0</v>
      </c>
      <c r="L3714">
        <v>22868</v>
      </c>
      <c r="N3714">
        <v>17488</v>
      </c>
      <c r="O3714" t="s">
        <v>109</v>
      </c>
      <c r="P3714">
        <v>633</v>
      </c>
      <c r="R3714">
        <v>18121</v>
      </c>
      <c r="T3714">
        <v>1048564</v>
      </c>
      <c r="V3714">
        <v>2766093</v>
      </c>
      <c r="X3714">
        <v>2682130</v>
      </c>
      <c r="Z3714">
        <v>83963</v>
      </c>
    </row>
    <row r="3715" spans="2:26" hidden="1" x14ac:dyDescent="0.35">
      <c r="B3715" t="s">
        <v>106</v>
      </c>
      <c r="C3715" t="s">
        <v>107</v>
      </c>
      <c r="D3715" s="1">
        <v>44378</v>
      </c>
      <c r="E3715" t="s">
        <v>34</v>
      </c>
      <c r="F3715" t="s">
        <v>33</v>
      </c>
      <c r="G3715" t="s">
        <v>34</v>
      </c>
      <c r="H3715">
        <v>22865</v>
      </c>
      <c r="J3715">
        <v>0</v>
      </c>
      <c r="L3715">
        <v>22865</v>
      </c>
      <c r="N3715">
        <v>17520</v>
      </c>
      <c r="O3715" t="s">
        <v>109</v>
      </c>
      <c r="P3715">
        <v>632</v>
      </c>
      <c r="R3715">
        <v>18152</v>
      </c>
      <c r="T3715">
        <v>1053368</v>
      </c>
      <c r="V3715">
        <v>2777203</v>
      </c>
      <c r="X3715">
        <v>2692656</v>
      </c>
      <c r="Z3715">
        <v>84547</v>
      </c>
    </row>
    <row r="3716" spans="2:26" hidden="1" x14ac:dyDescent="0.35">
      <c r="B3716" t="s">
        <v>106</v>
      </c>
      <c r="C3716" t="s">
        <v>107</v>
      </c>
      <c r="D3716" s="1">
        <v>44409</v>
      </c>
      <c r="E3716" t="s">
        <v>34</v>
      </c>
      <c r="F3716" t="s">
        <v>35</v>
      </c>
      <c r="G3716" t="s">
        <v>32</v>
      </c>
      <c r="H3716">
        <v>24965</v>
      </c>
      <c r="J3716">
        <v>0</v>
      </c>
      <c r="L3716">
        <v>24965</v>
      </c>
      <c r="N3716">
        <v>18984</v>
      </c>
      <c r="O3716" t="s">
        <v>109</v>
      </c>
      <c r="P3716">
        <v>678</v>
      </c>
      <c r="R3716">
        <v>19662</v>
      </c>
      <c r="T3716">
        <v>1053841</v>
      </c>
      <c r="V3716">
        <v>2784658</v>
      </c>
      <c r="X3716">
        <v>2696578</v>
      </c>
      <c r="Z3716">
        <v>88080</v>
      </c>
    </row>
    <row r="3717" spans="2:26" hidden="1" x14ac:dyDescent="0.35">
      <c r="B3717" t="s">
        <v>106</v>
      </c>
      <c r="C3717" t="s">
        <v>107</v>
      </c>
      <c r="D3717" s="1">
        <v>44409</v>
      </c>
      <c r="E3717" t="s">
        <v>34</v>
      </c>
      <c r="F3717" t="s">
        <v>33</v>
      </c>
      <c r="G3717" t="s">
        <v>34</v>
      </c>
      <c r="H3717">
        <v>24959</v>
      </c>
      <c r="J3717">
        <v>0</v>
      </c>
      <c r="L3717">
        <v>24959</v>
      </c>
      <c r="N3717">
        <v>18986</v>
      </c>
      <c r="O3717" t="s">
        <v>109</v>
      </c>
      <c r="P3717">
        <v>677</v>
      </c>
      <c r="R3717">
        <v>19663</v>
      </c>
      <c r="T3717">
        <v>1058814</v>
      </c>
      <c r="V3717">
        <v>2795904</v>
      </c>
      <c r="X3717">
        <v>2707250</v>
      </c>
      <c r="Z3717">
        <v>88654</v>
      </c>
    </row>
    <row r="3718" spans="2:26" hidden="1" x14ac:dyDescent="0.35">
      <c r="B3718" t="s">
        <v>106</v>
      </c>
      <c r="C3718" t="s">
        <v>107</v>
      </c>
      <c r="D3718" s="1">
        <v>44440</v>
      </c>
      <c r="E3718" t="s">
        <v>34</v>
      </c>
      <c r="F3718" t="s">
        <v>35</v>
      </c>
      <c r="G3718" t="s">
        <v>32</v>
      </c>
      <c r="H3718">
        <v>24393</v>
      </c>
      <c r="J3718">
        <v>0</v>
      </c>
      <c r="L3718">
        <v>24393</v>
      </c>
      <c r="N3718">
        <v>18919</v>
      </c>
      <c r="O3718" t="s">
        <v>109</v>
      </c>
      <c r="P3718">
        <v>734</v>
      </c>
      <c r="R3718">
        <v>19653</v>
      </c>
      <c r="T3718">
        <v>1058615</v>
      </c>
      <c r="V3718">
        <v>2801446</v>
      </c>
      <c r="X3718">
        <v>2709618</v>
      </c>
      <c r="Z3718">
        <v>91828</v>
      </c>
    </row>
    <row r="3719" spans="2:26" hidden="1" x14ac:dyDescent="0.35">
      <c r="B3719" t="s">
        <v>106</v>
      </c>
      <c r="C3719" t="s">
        <v>107</v>
      </c>
      <c r="D3719" s="1">
        <v>44440</v>
      </c>
      <c r="E3719" t="s">
        <v>34</v>
      </c>
      <c r="F3719" t="s">
        <v>33</v>
      </c>
      <c r="G3719" t="s">
        <v>34</v>
      </c>
      <c r="H3719">
        <v>24399</v>
      </c>
      <c r="J3719">
        <v>0</v>
      </c>
      <c r="L3719">
        <v>24399</v>
      </c>
      <c r="N3719">
        <v>18915</v>
      </c>
      <c r="O3719" t="s">
        <v>109</v>
      </c>
      <c r="P3719">
        <v>735</v>
      </c>
      <c r="R3719">
        <v>19650</v>
      </c>
      <c r="T3719">
        <v>1064148</v>
      </c>
      <c r="V3719">
        <v>2814135</v>
      </c>
      <c r="X3719">
        <v>2721656</v>
      </c>
      <c r="Z3719">
        <v>92479</v>
      </c>
    </row>
    <row r="3720" spans="2:26" hidden="1" x14ac:dyDescent="0.35">
      <c r="B3720" t="s">
        <v>106</v>
      </c>
      <c r="C3720" t="s">
        <v>107</v>
      </c>
      <c r="D3720" s="1">
        <v>44470</v>
      </c>
      <c r="E3720" t="s">
        <v>34</v>
      </c>
      <c r="F3720" t="s">
        <v>35</v>
      </c>
      <c r="G3720" t="s">
        <v>32</v>
      </c>
      <c r="H3720">
        <v>23626</v>
      </c>
      <c r="J3720">
        <v>0</v>
      </c>
      <c r="L3720">
        <v>23626</v>
      </c>
      <c r="N3720">
        <v>17451</v>
      </c>
      <c r="O3720" t="s">
        <v>109</v>
      </c>
      <c r="P3720">
        <v>625</v>
      </c>
      <c r="R3720">
        <v>18076</v>
      </c>
      <c r="T3720">
        <v>1063730</v>
      </c>
      <c r="V3720">
        <v>2817541</v>
      </c>
      <c r="X3720">
        <v>2722606</v>
      </c>
      <c r="Z3720">
        <v>94935</v>
      </c>
    </row>
    <row r="3721" spans="2:26" hidden="1" x14ac:dyDescent="0.35">
      <c r="B3721" t="s">
        <v>106</v>
      </c>
      <c r="C3721" t="s">
        <v>107</v>
      </c>
      <c r="D3721" s="1">
        <v>44470</v>
      </c>
      <c r="E3721" t="s">
        <v>34</v>
      </c>
      <c r="F3721" t="s">
        <v>33</v>
      </c>
      <c r="G3721" t="s">
        <v>34</v>
      </c>
      <c r="H3721">
        <v>24213</v>
      </c>
      <c r="J3721">
        <v>0</v>
      </c>
      <c r="L3721">
        <v>24213</v>
      </c>
      <c r="N3721">
        <v>17462</v>
      </c>
      <c r="O3721" t="s">
        <v>109</v>
      </c>
      <c r="P3721">
        <v>623</v>
      </c>
      <c r="R3721">
        <v>18085</v>
      </c>
      <c r="T3721">
        <v>1067958</v>
      </c>
      <c r="V3721">
        <v>2827706</v>
      </c>
      <c r="X3721">
        <v>2732273</v>
      </c>
      <c r="Z3721">
        <v>95433</v>
      </c>
    </row>
    <row r="3722" spans="2:26" hidden="1" x14ac:dyDescent="0.35">
      <c r="B3722" t="s">
        <v>106</v>
      </c>
      <c r="C3722" t="s">
        <v>107</v>
      </c>
      <c r="D3722" s="1">
        <v>44501</v>
      </c>
      <c r="E3722" t="s">
        <v>34</v>
      </c>
      <c r="F3722" t="s">
        <v>35</v>
      </c>
      <c r="G3722" t="s">
        <v>32</v>
      </c>
      <c r="H3722">
        <v>23920</v>
      </c>
      <c r="J3722">
        <v>0</v>
      </c>
      <c r="L3722">
        <v>23920</v>
      </c>
      <c r="N3722">
        <v>19111</v>
      </c>
      <c r="O3722" t="s">
        <v>109</v>
      </c>
      <c r="P3722">
        <v>560</v>
      </c>
      <c r="R3722">
        <v>19671</v>
      </c>
      <c r="T3722">
        <v>1067591</v>
      </c>
      <c r="V3722">
        <v>2834328</v>
      </c>
      <c r="X3722">
        <v>2736387</v>
      </c>
      <c r="Z3722">
        <v>97941</v>
      </c>
    </row>
    <row r="3723" spans="2:26" hidden="1" x14ac:dyDescent="0.35">
      <c r="B3723" t="s">
        <v>106</v>
      </c>
      <c r="C3723" t="s">
        <v>107</v>
      </c>
      <c r="D3723" s="1">
        <v>44501</v>
      </c>
      <c r="E3723" t="s">
        <v>34</v>
      </c>
      <c r="F3723" t="s">
        <v>33</v>
      </c>
      <c r="G3723" t="s">
        <v>34</v>
      </c>
      <c r="H3723">
        <v>23924</v>
      </c>
      <c r="J3723">
        <v>0</v>
      </c>
      <c r="L3723">
        <v>23924</v>
      </c>
      <c r="N3723">
        <v>19112</v>
      </c>
      <c r="O3723" t="s">
        <v>109</v>
      </c>
      <c r="P3723">
        <v>557</v>
      </c>
      <c r="R3723">
        <v>19669</v>
      </c>
      <c r="T3723">
        <v>1072792</v>
      </c>
      <c r="V3723">
        <v>2847018</v>
      </c>
      <c r="X3723">
        <v>2748252</v>
      </c>
      <c r="Z3723">
        <v>98766</v>
      </c>
    </row>
    <row r="3724" spans="2:26" hidden="1" x14ac:dyDescent="0.35">
      <c r="B3724" t="s">
        <v>106</v>
      </c>
      <c r="C3724" t="s">
        <v>107</v>
      </c>
      <c r="D3724" s="1">
        <v>44531</v>
      </c>
      <c r="E3724" t="s">
        <v>34</v>
      </c>
      <c r="F3724" t="s">
        <v>35</v>
      </c>
      <c r="G3724" t="s">
        <v>32</v>
      </c>
      <c r="H3724">
        <v>21795</v>
      </c>
      <c r="J3724">
        <v>0</v>
      </c>
      <c r="L3724">
        <v>21795</v>
      </c>
      <c r="N3724">
        <v>21450</v>
      </c>
      <c r="O3724" t="s">
        <v>109</v>
      </c>
      <c r="P3724">
        <v>1093</v>
      </c>
      <c r="R3724">
        <v>22543</v>
      </c>
      <c r="T3724">
        <v>1072995</v>
      </c>
      <c r="V3724">
        <v>2854703</v>
      </c>
      <c r="X3724">
        <v>2753743</v>
      </c>
      <c r="Z3724">
        <v>100960</v>
      </c>
    </row>
    <row r="3725" spans="2:26" hidden="1" x14ac:dyDescent="0.35">
      <c r="B3725" t="s">
        <v>106</v>
      </c>
      <c r="C3725" t="s">
        <v>107</v>
      </c>
      <c r="D3725" s="1">
        <v>44531</v>
      </c>
      <c r="E3725" t="s">
        <v>34</v>
      </c>
      <c r="F3725" t="s">
        <v>33</v>
      </c>
      <c r="G3725" t="s">
        <v>34</v>
      </c>
      <c r="H3725">
        <v>21781</v>
      </c>
      <c r="J3725">
        <v>0</v>
      </c>
      <c r="L3725">
        <v>21781</v>
      </c>
      <c r="N3725">
        <v>21449</v>
      </c>
      <c r="O3725" t="s">
        <v>109</v>
      </c>
      <c r="P3725">
        <v>1091</v>
      </c>
      <c r="R3725">
        <v>22540</v>
      </c>
      <c r="T3725">
        <v>1078499</v>
      </c>
      <c r="V3725">
        <v>2868500</v>
      </c>
      <c r="X3725">
        <v>2766738</v>
      </c>
      <c r="Z3725">
        <v>101762</v>
      </c>
    </row>
    <row r="3726" spans="2:26" hidden="1" x14ac:dyDescent="0.35">
      <c r="B3726" t="s">
        <v>106</v>
      </c>
      <c r="C3726" t="s">
        <v>107</v>
      </c>
      <c r="D3726" s="1">
        <v>44562</v>
      </c>
      <c r="E3726" t="s">
        <v>34</v>
      </c>
      <c r="F3726" t="s">
        <v>35</v>
      </c>
      <c r="G3726" t="s">
        <v>32</v>
      </c>
      <c r="H3726">
        <v>24131</v>
      </c>
      <c r="J3726">
        <v>0</v>
      </c>
      <c r="L3726">
        <v>24131</v>
      </c>
      <c r="N3726">
        <v>22029</v>
      </c>
      <c r="O3726" t="s">
        <v>109</v>
      </c>
      <c r="P3726">
        <v>943</v>
      </c>
      <c r="R3726">
        <v>22972</v>
      </c>
      <c r="T3726">
        <v>1078822</v>
      </c>
      <c r="V3726">
        <v>2875736</v>
      </c>
      <c r="X3726">
        <v>2769030</v>
      </c>
      <c r="Z3726">
        <v>106706</v>
      </c>
    </row>
    <row r="3727" spans="2:26" hidden="1" x14ac:dyDescent="0.35">
      <c r="B3727" t="s">
        <v>106</v>
      </c>
      <c r="C3727" t="s">
        <v>107</v>
      </c>
      <c r="D3727" s="1">
        <v>44562</v>
      </c>
      <c r="E3727" t="s">
        <v>34</v>
      </c>
      <c r="F3727" t="s">
        <v>33</v>
      </c>
      <c r="G3727" t="s">
        <v>34</v>
      </c>
      <c r="H3727">
        <v>24598</v>
      </c>
      <c r="J3727">
        <v>0</v>
      </c>
      <c r="L3727">
        <v>24598</v>
      </c>
      <c r="N3727">
        <v>22023</v>
      </c>
      <c r="O3727" t="s">
        <v>109</v>
      </c>
      <c r="P3727">
        <v>941</v>
      </c>
      <c r="R3727">
        <v>22964</v>
      </c>
      <c r="T3727">
        <v>1082861</v>
      </c>
      <c r="V3727">
        <v>2886268</v>
      </c>
      <c r="X3727">
        <v>2779023</v>
      </c>
      <c r="Z3727">
        <v>107245</v>
      </c>
    </row>
    <row r="3728" spans="2:26" hidden="1" x14ac:dyDescent="0.35">
      <c r="B3728" t="s">
        <v>106</v>
      </c>
      <c r="C3728" t="s">
        <v>107</v>
      </c>
      <c r="D3728" s="1">
        <v>44593</v>
      </c>
      <c r="E3728" t="s">
        <v>34</v>
      </c>
      <c r="F3728" t="s">
        <v>35</v>
      </c>
      <c r="G3728" t="s">
        <v>32</v>
      </c>
      <c r="H3728">
        <v>19621</v>
      </c>
      <c r="J3728">
        <v>0</v>
      </c>
      <c r="L3728">
        <v>19621</v>
      </c>
      <c r="N3728">
        <v>15108</v>
      </c>
      <c r="O3728" t="s">
        <v>109</v>
      </c>
      <c r="P3728">
        <v>621</v>
      </c>
      <c r="R3728">
        <v>15729</v>
      </c>
      <c r="T3728">
        <v>1081916</v>
      </c>
      <c r="V3728">
        <v>2886883</v>
      </c>
      <c r="X3728">
        <v>2777176</v>
      </c>
      <c r="Z3728">
        <v>109707</v>
      </c>
    </row>
    <row r="3729" spans="2:26" hidden="1" x14ac:dyDescent="0.35">
      <c r="B3729" t="s">
        <v>106</v>
      </c>
      <c r="C3729" t="s">
        <v>107</v>
      </c>
      <c r="D3729" s="1">
        <v>44593</v>
      </c>
      <c r="E3729" t="s">
        <v>34</v>
      </c>
      <c r="F3729" t="s">
        <v>33</v>
      </c>
      <c r="G3729" t="s">
        <v>34</v>
      </c>
      <c r="H3729">
        <v>20034</v>
      </c>
      <c r="J3729">
        <v>0</v>
      </c>
      <c r="L3729">
        <v>20034</v>
      </c>
      <c r="N3729">
        <v>15108</v>
      </c>
      <c r="O3729" t="s">
        <v>109</v>
      </c>
      <c r="P3729">
        <v>620</v>
      </c>
      <c r="R3729">
        <v>15728</v>
      </c>
      <c r="T3729">
        <v>1086095</v>
      </c>
      <c r="U3729" t="s">
        <v>67</v>
      </c>
      <c r="V3729">
        <v>2897787</v>
      </c>
      <c r="X3729">
        <v>2787500</v>
      </c>
      <c r="Z3729">
        <v>110287</v>
      </c>
    </row>
    <row r="3730" spans="2:26" hidden="1" x14ac:dyDescent="0.35">
      <c r="B3730" t="s">
        <v>106</v>
      </c>
      <c r="C3730" t="s">
        <v>107</v>
      </c>
      <c r="D3730" s="1">
        <v>44621</v>
      </c>
      <c r="E3730" t="s">
        <v>34</v>
      </c>
      <c r="F3730" t="s">
        <v>35</v>
      </c>
      <c r="G3730" t="s">
        <v>32</v>
      </c>
      <c r="H3730">
        <v>22815</v>
      </c>
      <c r="J3730">
        <v>0</v>
      </c>
      <c r="L3730">
        <v>22815</v>
      </c>
      <c r="N3730">
        <v>16865</v>
      </c>
      <c r="O3730" t="s">
        <v>109</v>
      </c>
      <c r="P3730">
        <v>664</v>
      </c>
      <c r="R3730">
        <v>17529</v>
      </c>
      <c r="T3730">
        <v>1086278</v>
      </c>
      <c r="U3730" t="s">
        <v>67</v>
      </c>
      <c r="V3730">
        <v>2901288</v>
      </c>
      <c r="X3730">
        <v>2788790</v>
      </c>
      <c r="Z3730">
        <v>112498</v>
      </c>
    </row>
    <row r="3731" spans="2:26" hidden="1" x14ac:dyDescent="0.35">
      <c r="B3731" t="s">
        <v>106</v>
      </c>
      <c r="C3731" t="s">
        <v>107</v>
      </c>
      <c r="D3731" s="1">
        <v>44621</v>
      </c>
      <c r="E3731" t="s">
        <v>34</v>
      </c>
      <c r="F3731" t="s">
        <v>33</v>
      </c>
      <c r="G3731" t="s">
        <v>34</v>
      </c>
      <c r="H3731">
        <v>22812</v>
      </c>
      <c r="J3731">
        <v>0</v>
      </c>
      <c r="L3731">
        <v>22812</v>
      </c>
      <c r="N3731">
        <v>16871</v>
      </c>
      <c r="O3731" t="s">
        <v>109</v>
      </c>
      <c r="P3731">
        <v>662</v>
      </c>
      <c r="R3731">
        <v>17533</v>
      </c>
      <c r="T3731">
        <v>1090290</v>
      </c>
      <c r="U3731" t="s">
        <v>67</v>
      </c>
      <c r="V3731">
        <v>2911853</v>
      </c>
      <c r="X3731">
        <v>2798843</v>
      </c>
      <c r="Z3731">
        <v>113010</v>
      </c>
    </row>
    <row r="3732" spans="2:26" hidden="1" x14ac:dyDescent="0.35">
      <c r="B3732" t="s">
        <v>106</v>
      </c>
      <c r="C3732" t="s">
        <v>107</v>
      </c>
      <c r="D3732" s="1">
        <v>44652</v>
      </c>
      <c r="E3732" t="s">
        <v>34</v>
      </c>
      <c r="F3732" t="s">
        <v>35</v>
      </c>
      <c r="G3732" t="s">
        <v>32</v>
      </c>
      <c r="H3732">
        <v>20386</v>
      </c>
      <c r="J3732">
        <v>0</v>
      </c>
      <c r="L3732">
        <v>20386</v>
      </c>
      <c r="N3732">
        <v>15227</v>
      </c>
      <c r="O3732" t="s">
        <v>109</v>
      </c>
      <c r="P3732">
        <v>596</v>
      </c>
      <c r="R3732">
        <v>15823</v>
      </c>
      <c r="T3732">
        <v>1090437</v>
      </c>
      <c r="U3732" t="s">
        <v>67</v>
      </c>
      <c r="V3732">
        <v>2915422</v>
      </c>
      <c r="X3732">
        <v>2799515</v>
      </c>
      <c r="Z3732">
        <v>115907</v>
      </c>
    </row>
    <row r="3733" spans="2:26" hidden="1" x14ac:dyDescent="0.35">
      <c r="B3733" t="s">
        <v>106</v>
      </c>
      <c r="C3733" t="s">
        <v>107</v>
      </c>
      <c r="D3733" s="1">
        <v>44652</v>
      </c>
      <c r="E3733" t="s">
        <v>34</v>
      </c>
      <c r="F3733" t="s">
        <v>33</v>
      </c>
      <c r="G3733" t="s">
        <v>34</v>
      </c>
      <c r="H3733">
        <v>20385</v>
      </c>
      <c r="J3733">
        <v>0</v>
      </c>
      <c r="L3733">
        <v>20385</v>
      </c>
      <c r="N3733">
        <v>15229</v>
      </c>
      <c r="O3733" t="s">
        <v>109</v>
      </c>
      <c r="P3733">
        <v>592</v>
      </c>
      <c r="R3733">
        <v>15821</v>
      </c>
      <c r="T3733">
        <v>1093526</v>
      </c>
      <c r="U3733" t="s">
        <v>67</v>
      </c>
      <c r="V3733">
        <v>2924114</v>
      </c>
      <c r="X3733">
        <v>2807729</v>
      </c>
      <c r="Z3733">
        <v>116385</v>
      </c>
    </row>
    <row r="3734" spans="2:26" hidden="1" x14ac:dyDescent="0.35">
      <c r="B3734" t="s">
        <v>106</v>
      </c>
      <c r="C3734" t="s">
        <v>107</v>
      </c>
      <c r="D3734" s="1">
        <v>44682</v>
      </c>
      <c r="E3734" t="s">
        <v>34</v>
      </c>
      <c r="F3734" t="s">
        <v>35</v>
      </c>
      <c r="G3734" t="s">
        <v>32</v>
      </c>
      <c r="H3734">
        <v>20052</v>
      </c>
      <c r="J3734">
        <v>0</v>
      </c>
      <c r="L3734">
        <v>20052</v>
      </c>
      <c r="N3734">
        <v>14561</v>
      </c>
      <c r="O3734" t="s">
        <v>109</v>
      </c>
      <c r="P3734">
        <v>612</v>
      </c>
      <c r="R3734">
        <v>15173</v>
      </c>
      <c r="T3734">
        <v>1093648</v>
      </c>
      <c r="U3734" t="s">
        <v>67</v>
      </c>
      <c r="V3734">
        <v>2927845</v>
      </c>
      <c r="X3734">
        <v>2809774</v>
      </c>
      <c r="Z3734">
        <v>118071</v>
      </c>
    </row>
    <row r="3735" spans="2:26" hidden="1" x14ac:dyDescent="0.35">
      <c r="B3735" t="s">
        <v>106</v>
      </c>
      <c r="C3735" t="s">
        <v>107</v>
      </c>
      <c r="D3735" s="1">
        <v>44682</v>
      </c>
      <c r="E3735" t="s">
        <v>34</v>
      </c>
      <c r="F3735" t="s">
        <v>33</v>
      </c>
      <c r="G3735" t="s">
        <v>34</v>
      </c>
      <c r="H3735">
        <v>20455</v>
      </c>
      <c r="J3735">
        <v>0</v>
      </c>
      <c r="L3735">
        <v>20455</v>
      </c>
      <c r="N3735">
        <v>14563</v>
      </c>
      <c r="O3735" t="s">
        <v>109</v>
      </c>
      <c r="P3735">
        <v>614</v>
      </c>
      <c r="R3735">
        <v>15177</v>
      </c>
      <c r="T3735">
        <v>1097149</v>
      </c>
      <c r="U3735" t="s">
        <v>67</v>
      </c>
      <c r="V3735">
        <v>2936453</v>
      </c>
      <c r="X3735">
        <v>2817922</v>
      </c>
      <c r="Z3735">
        <v>118531</v>
      </c>
    </row>
    <row r="3736" spans="2:26" hidden="1" x14ac:dyDescent="0.35">
      <c r="B3736" t="s">
        <v>106</v>
      </c>
      <c r="C3736" t="s">
        <v>107</v>
      </c>
      <c r="D3736" s="1">
        <v>44713</v>
      </c>
      <c r="E3736" t="s">
        <v>34</v>
      </c>
      <c r="F3736" t="s">
        <v>35</v>
      </c>
      <c r="G3736" t="s">
        <v>32</v>
      </c>
      <c r="H3736">
        <v>22113</v>
      </c>
      <c r="J3736">
        <v>0</v>
      </c>
      <c r="L3736">
        <v>22113</v>
      </c>
      <c r="N3736">
        <v>15401</v>
      </c>
      <c r="O3736" t="s">
        <v>109</v>
      </c>
      <c r="P3736">
        <v>614</v>
      </c>
      <c r="R3736">
        <v>16015</v>
      </c>
      <c r="T3736">
        <v>1096671</v>
      </c>
      <c r="U3736" t="s">
        <v>67</v>
      </c>
      <c r="V3736">
        <v>2938885</v>
      </c>
      <c r="X3736">
        <v>2818610</v>
      </c>
      <c r="Z3736">
        <v>120275</v>
      </c>
    </row>
    <row r="3737" spans="2:26" hidden="1" x14ac:dyDescent="0.35">
      <c r="B3737" t="s">
        <v>106</v>
      </c>
      <c r="C3737" t="s">
        <v>107</v>
      </c>
      <c r="D3737" s="1">
        <v>44713</v>
      </c>
      <c r="E3737" t="s">
        <v>34</v>
      </c>
      <c r="F3737" t="s">
        <v>33</v>
      </c>
      <c r="G3737" t="s">
        <v>34</v>
      </c>
      <c r="H3737">
        <v>22107</v>
      </c>
      <c r="J3737">
        <v>0</v>
      </c>
      <c r="L3737">
        <v>22107</v>
      </c>
      <c r="N3737">
        <v>15411</v>
      </c>
      <c r="O3737" t="s">
        <v>109</v>
      </c>
      <c r="P3737">
        <v>614</v>
      </c>
      <c r="R3737">
        <v>16025</v>
      </c>
      <c r="T3737">
        <v>1101035</v>
      </c>
      <c r="U3737" t="s">
        <v>67</v>
      </c>
      <c r="V3737">
        <v>2949707</v>
      </c>
      <c r="X3737">
        <v>2828907</v>
      </c>
      <c r="Z3737">
        <v>120800</v>
      </c>
    </row>
    <row r="3738" spans="2:26" hidden="1" x14ac:dyDescent="0.35">
      <c r="B3738" t="s">
        <v>106</v>
      </c>
      <c r="C3738" t="s">
        <v>107</v>
      </c>
      <c r="D3738" s="1">
        <v>44743</v>
      </c>
      <c r="E3738" t="s">
        <v>34</v>
      </c>
      <c r="F3738" t="s">
        <v>35</v>
      </c>
      <c r="G3738" t="s">
        <v>32</v>
      </c>
      <c r="H3738">
        <v>21783</v>
      </c>
      <c r="J3738">
        <v>0</v>
      </c>
      <c r="L3738">
        <v>21783</v>
      </c>
      <c r="N3738">
        <v>15390</v>
      </c>
      <c r="O3738" t="s">
        <v>109</v>
      </c>
      <c r="P3738">
        <v>629</v>
      </c>
      <c r="R3738">
        <v>16019</v>
      </c>
      <c r="T3738">
        <v>1101783</v>
      </c>
      <c r="U3738" t="s">
        <v>67</v>
      </c>
      <c r="V3738">
        <v>2955338</v>
      </c>
      <c r="X3738">
        <v>2832773</v>
      </c>
      <c r="Z3738">
        <v>122565</v>
      </c>
    </row>
    <row r="3739" spans="2:26" hidden="1" x14ac:dyDescent="0.35">
      <c r="B3739" t="s">
        <v>106</v>
      </c>
      <c r="C3739" t="s">
        <v>107</v>
      </c>
      <c r="D3739" s="1">
        <v>44743</v>
      </c>
      <c r="E3739" t="s">
        <v>34</v>
      </c>
      <c r="F3739" t="s">
        <v>33</v>
      </c>
      <c r="G3739" t="s">
        <v>34</v>
      </c>
      <c r="H3739">
        <v>22306</v>
      </c>
      <c r="J3739">
        <v>0</v>
      </c>
      <c r="L3739">
        <v>22306</v>
      </c>
      <c r="N3739">
        <v>15390</v>
      </c>
      <c r="O3739" t="s">
        <v>109</v>
      </c>
      <c r="P3739">
        <v>631</v>
      </c>
      <c r="R3739">
        <v>16021</v>
      </c>
      <c r="T3739">
        <v>1105696</v>
      </c>
      <c r="U3739" t="s">
        <v>67</v>
      </c>
      <c r="V3739">
        <v>2965223</v>
      </c>
      <c r="X3739">
        <v>2842155</v>
      </c>
      <c r="Z3739">
        <v>123068</v>
      </c>
    </row>
    <row r="3740" spans="2:26" hidden="1" x14ac:dyDescent="0.35">
      <c r="B3740" t="s">
        <v>106</v>
      </c>
      <c r="C3740" t="s">
        <v>107</v>
      </c>
      <c r="D3740" s="1">
        <v>44774</v>
      </c>
      <c r="E3740" t="s">
        <v>34</v>
      </c>
      <c r="F3740" t="s">
        <v>35</v>
      </c>
      <c r="G3740" t="s">
        <v>32</v>
      </c>
      <c r="H3740">
        <v>24561</v>
      </c>
      <c r="J3740">
        <v>0</v>
      </c>
      <c r="L3740">
        <v>24561</v>
      </c>
      <c r="N3740">
        <v>17998</v>
      </c>
      <c r="O3740" t="s">
        <v>109</v>
      </c>
      <c r="P3740">
        <v>724</v>
      </c>
      <c r="R3740">
        <v>18722</v>
      </c>
      <c r="T3740">
        <v>1106656</v>
      </c>
      <c r="U3740" t="s">
        <v>67</v>
      </c>
      <c r="V3740">
        <v>2972061</v>
      </c>
      <c r="X3740">
        <v>2847150</v>
      </c>
      <c r="Z3740">
        <v>124911</v>
      </c>
    </row>
    <row r="3741" spans="2:26" hidden="1" x14ac:dyDescent="0.35">
      <c r="B3741" t="s">
        <v>106</v>
      </c>
      <c r="C3741" t="s">
        <v>107</v>
      </c>
      <c r="D3741" s="1">
        <v>44774</v>
      </c>
      <c r="E3741" t="s">
        <v>34</v>
      </c>
      <c r="F3741" t="s">
        <v>33</v>
      </c>
      <c r="G3741" t="s">
        <v>34</v>
      </c>
      <c r="H3741">
        <v>24871</v>
      </c>
      <c r="J3741">
        <v>0</v>
      </c>
      <c r="L3741">
        <v>24871</v>
      </c>
      <c r="N3741">
        <v>17992</v>
      </c>
      <c r="O3741" t="s">
        <v>109</v>
      </c>
      <c r="P3741">
        <v>725</v>
      </c>
      <c r="R3741">
        <v>18717</v>
      </c>
      <c r="T3741">
        <v>1111865</v>
      </c>
      <c r="U3741" t="s">
        <v>67</v>
      </c>
      <c r="V3741">
        <v>2983721</v>
      </c>
      <c r="X3741">
        <v>2858127</v>
      </c>
      <c r="Z3741">
        <v>125594</v>
      </c>
    </row>
    <row r="3742" spans="2:26" hidden="1" x14ac:dyDescent="0.35">
      <c r="B3742" t="s">
        <v>106</v>
      </c>
      <c r="C3742" t="s">
        <v>107</v>
      </c>
      <c r="D3742" s="1">
        <v>44805</v>
      </c>
      <c r="E3742" t="s">
        <v>34</v>
      </c>
      <c r="F3742" t="s">
        <v>35</v>
      </c>
      <c r="G3742" t="s">
        <v>32</v>
      </c>
      <c r="H3742">
        <v>22341</v>
      </c>
      <c r="J3742">
        <v>0</v>
      </c>
      <c r="L3742">
        <v>22341</v>
      </c>
      <c r="N3742">
        <v>16286</v>
      </c>
      <c r="O3742" t="s">
        <v>109</v>
      </c>
      <c r="P3742">
        <v>702</v>
      </c>
      <c r="R3742">
        <v>16988</v>
      </c>
      <c r="T3742">
        <v>1111747</v>
      </c>
      <c r="U3742" t="s">
        <v>67</v>
      </c>
      <c r="V3742">
        <v>2987106</v>
      </c>
      <c r="X3742">
        <v>2859026</v>
      </c>
      <c r="Z3742">
        <v>128080</v>
      </c>
    </row>
    <row r="3743" spans="2:26" hidden="1" x14ac:dyDescent="0.35">
      <c r="B3743" t="s">
        <v>106</v>
      </c>
      <c r="C3743" t="s">
        <v>107</v>
      </c>
      <c r="D3743" s="1">
        <v>44805</v>
      </c>
      <c r="E3743" t="s">
        <v>34</v>
      </c>
      <c r="F3743" t="s">
        <v>33</v>
      </c>
      <c r="G3743" t="s">
        <v>34</v>
      </c>
      <c r="H3743">
        <v>22348</v>
      </c>
      <c r="J3743">
        <v>0</v>
      </c>
      <c r="L3743">
        <v>22348</v>
      </c>
      <c r="N3743">
        <v>16278</v>
      </c>
      <c r="O3743" t="s">
        <v>109</v>
      </c>
      <c r="P3743">
        <v>702</v>
      </c>
      <c r="R3743">
        <v>16980</v>
      </c>
      <c r="T3743">
        <v>1116631</v>
      </c>
      <c r="U3743" t="s">
        <v>67</v>
      </c>
      <c r="V3743">
        <v>2999634</v>
      </c>
      <c r="X3743">
        <v>2870736</v>
      </c>
      <c r="Z3743">
        <v>128898</v>
      </c>
    </row>
    <row r="3744" spans="2:26" hidden="1" x14ac:dyDescent="0.35">
      <c r="B3744" t="s">
        <v>106</v>
      </c>
      <c r="C3744" t="s">
        <v>107</v>
      </c>
      <c r="D3744" s="1">
        <v>44835</v>
      </c>
      <c r="E3744" t="s">
        <v>34</v>
      </c>
      <c r="F3744" t="s">
        <v>35</v>
      </c>
      <c r="G3744" t="s">
        <v>32</v>
      </c>
      <c r="H3744">
        <v>23087</v>
      </c>
      <c r="J3744">
        <v>0</v>
      </c>
      <c r="L3744">
        <v>23087</v>
      </c>
      <c r="N3744">
        <v>15955</v>
      </c>
      <c r="O3744" t="s">
        <v>109</v>
      </c>
      <c r="P3744">
        <v>782</v>
      </c>
      <c r="R3744">
        <v>16737</v>
      </c>
      <c r="T3744">
        <v>1117122</v>
      </c>
      <c r="U3744" t="s">
        <v>67</v>
      </c>
      <c r="V3744">
        <v>3005056</v>
      </c>
      <c r="X3744">
        <v>2874166</v>
      </c>
      <c r="Z3744">
        <v>130890</v>
      </c>
    </row>
    <row r="3745" spans="2:26" hidden="1" x14ac:dyDescent="0.35">
      <c r="B3745" t="s">
        <v>106</v>
      </c>
      <c r="C3745" t="s">
        <v>107</v>
      </c>
      <c r="D3745" s="1">
        <v>44835</v>
      </c>
      <c r="E3745" t="s">
        <v>34</v>
      </c>
      <c r="F3745" t="s">
        <v>33</v>
      </c>
      <c r="G3745" t="s">
        <v>34</v>
      </c>
      <c r="H3745">
        <v>23089</v>
      </c>
      <c r="J3745">
        <v>0</v>
      </c>
      <c r="L3745">
        <v>23089</v>
      </c>
      <c r="N3745">
        <v>15943</v>
      </c>
      <c r="O3745" t="s">
        <v>109</v>
      </c>
      <c r="P3745">
        <v>783</v>
      </c>
      <c r="R3745">
        <v>16726</v>
      </c>
      <c r="T3745">
        <v>1119413</v>
      </c>
      <c r="U3745" t="s">
        <v>67</v>
      </c>
      <c r="V3745">
        <v>3010857</v>
      </c>
      <c r="X3745">
        <v>2879666</v>
      </c>
      <c r="Z3745">
        <v>131191</v>
      </c>
    </row>
    <row r="3746" spans="2:26" hidden="1" x14ac:dyDescent="0.35">
      <c r="B3746" t="s">
        <v>106</v>
      </c>
      <c r="C3746" t="s">
        <v>107</v>
      </c>
      <c r="D3746" s="1">
        <v>44866</v>
      </c>
      <c r="E3746" t="s">
        <v>34</v>
      </c>
      <c r="F3746" t="s">
        <v>35</v>
      </c>
      <c r="G3746" t="s">
        <v>32</v>
      </c>
      <c r="H3746">
        <v>22686</v>
      </c>
      <c r="J3746">
        <v>0</v>
      </c>
      <c r="L3746">
        <v>22686</v>
      </c>
      <c r="N3746">
        <v>19066</v>
      </c>
      <c r="O3746" t="s">
        <v>109</v>
      </c>
      <c r="P3746">
        <v>914</v>
      </c>
      <c r="R3746">
        <v>19980</v>
      </c>
      <c r="T3746">
        <v>1119467</v>
      </c>
      <c r="U3746" t="s">
        <v>67</v>
      </c>
      <c r="V3746">
        <v>3017254</v>
      </c>
      <c r="X3746">
        <v>2884050</v>
      </c>
      <c r="Z3746">
        <v>133204</v>
      </c>
    </row>
    <row r="3747" spans="2:26" hidden="1" x14ac:dyDescent="0.35">
      <c r="B3747" t="s">
        <v>106</v>
      </c>
      <c r="C3747" t="s">
        <v>107</v>
      </c>
      <c r="D3747" s="1">
        <v>44866</v>
      </c>
      <c r="E3747" t="s">
        <v>34</v>
      </c>
      <c r="F3747" t="s">
        <v>33</v>
      </c>
      <c r="G3747" t="s">
        <v>34</v>
      </c>
      <c r="H3747">
        <v>22688</v>
      </c>
      <c r="J3747">
        <v>0</v>
      </c>
      <c r="L3747">
        <v>22688</v>
      </c>
      <c r="N3747">
        <v>19056</v>
      </c>
      <c r="O3747" t="s">
        <v>109</v>
      </c>
      <c r="P3747">
        <v>911</v>
      </c>
      <c r="R3747">
        <v>19967</v>
      </c>
      <c r="T3747">
        <v>1123544</v>
      </c>
      <c r="U3747" t="s">
        <v>67</v>
      </c>
      <c r="V3747">
        <v>3027925</v>
      </c>
      <c r="X3747">
        <v>2894002</v>
      </c>
      <c r="Z3747">
        <v>133923</v>
      </c>
    </row>
    <row r="3748" spans="2:26" hidden="1" x14ac:dyDescent="0.35">
      <c r="B3748" t="s">
        <v>106</v>
      </c>
      <c r="C3748" t="s">
        <v>107</v>
      </c>
      <c r="D3748" s="1">
        <v>44896</v>
      </c>
      <c r="E3748" t="s">
        <v>34</v>
      </c>
      <c r="F3748" t="s">
        <v>35</v>
      </c>
      <c r="G3748" t="s">
        <v>32</v>
      </c>
      <c r="H3748">
        <v>20141</v>
      </c>
      <c r="J3748">
        <v>0</v>
      </c>
      <c r="L3748">
        <v>20141</v>
      </c>
      <c r="N3748">
        <v>19278</v>
      </c>
      <c r="O3748" t="s">
        <v>109</v>
      </c>
      <c r="P3748">
        <v>977</v>
      </c>
      <c r="R3748">
        <v>20255</v>
      </c>
      <c r="T3748">
        <v>1122977</v>
      </c>
      <c r="V3748">
        <v>3034700</v>
      </c>
      <c r="X3748">
        <v>2898550</v>
      </c>
      <c r="Z3748">
        <v>136150</v>
      </c>
    </row>
    <row r="3749" spans="2:26" hidden="1" x14ac:dyDescent="0.35">
      <c r="B3749" t="s">
        <v>106</v>
      </c>
      <c r="C3749" t="s">
        <v>107</v>
      </c>
      <c r="D3749" s="1">
        <v>44896</v>
      </c>
      <c r="E3749" t="s">
        <v>34</v>
      </c>
      <c r="F3749" t="s">
        <v>33</v>
      </c>
      <c r="G3749" t="s">
        <v>34</v>
      </c>
      <c r="H3749">
        <v>20126</v>
      </c>
      <c r="J3749">
        <v>0</v>
      </c>
      <c r="L3749">
        <v>20126</v>
      </c>
      <c r="N3749">
        <v>19287</v>
      </c>
      <c r="O3749" t="s">
        <v>109</v>
      </c>
      <c r="P3749">
        <v>977</v>
      </c>
      <c r="R3749">
        <v>20264</v>
      </c>
      <c r="T3749">
        <v>1127948</v>
      </c>
      <c r="V3749">
        <v>3048240</v>
      </c>
      <c r="X3749">
        <v>2911391</v>
      </c>
      <c r="Z3749">
        <v>136849</v>
      </c>
    </row>
    <row r="3750" spans="2:26" hidden="1" x14ac:dyDescent="0.35">
      <c r="B3750" t="s">
        <v>106</v>
      </c>
      <c r="C3750" t="s">
        <v>107</v>
      </c>
      <c r="D3750" s="1">
        <v>44927</v>
      </c>
      <c r="E3750" t="s">
        <v>34</v>
      </c>
      <c r="F3750" t="s">
        <v>35</v>
      </c>
      <c r="G3750" t="s">
        <v>32</v>
      </c>
      <c r="H3750">
        <v>23425</v>
      </c>
      <c r="J3750">
        <v>0</v>
      </c>
      <c r="L3750">
        <v>23425</v>
      </c>
      <c r="N3750">
        <v>18879</v>
      </c>
      <c r="O3750" t="s">
        <v>109</v>
      </c>
      <c r="P3750">
        <v>846</v>
      </c>
      <c r="R3750">
        <v>19725</v>
      </c>
      <c r="T3750">
        <v>1128233</v>
      </c>
      <c r="V3750">
        <v>3054477</v>
      </c>
      <c r="X3750">
        <v>2915369</v>
      </c>
      <c r="Z3750">
        <v>139108</v>
      </c>
    </row>
    <row r="3751" spans="2:26" hidden="1" x14ac:dyDescent="0.35">
      <c r="B3751" t="s">
        <v>106</v>
      </c>
      <c r="C3751" t="s">
        <v>107</v>
      </c>
      <c r="D3751" s="1">
        <v>44927</v>
      </c>
      <c r="E3751" t="s">
        <v>34</v>
      </c>
      <c r="F3751" t="s">
        <v>33</v>
      </c>
      <c r="G3751" t="s">
        <v>34</v>
      </c>
      <c r="H3751">
        <v>23413</v>
      </c>
      <c r="J3751">
        <v>0</v>
      </c>
      <c r="L3751">
        <v>23413</v>
      </c>
      <c r="N3751">
        <v>18866</v>
      </c>
      <c r="O3751" t="s">
        <v>109</v>
      </c>
      <c r="P3751">
        <v>845</v>
      </c>
      <c r="R3751">
        <v>19711</v>
      </c>
      <c r="T3751">
        <v>1131488</v>
      </c>
      <c r="V3751">
        <v>3064192</v>
      </c>
      <c r="X3751">
        <v>2924598</v>
      </c>
      <c r="Z3751">
        <v>139594</v>
      </c>
    </row>
    <row r="3752" spans="2:26" hidden="1" x14ac:dyDescent="0.35">
      <c r="B3752" t="s">
        <v>106</v>
      </c>
      <c r="C3752" t="s">
        <v>107</v>
      </c>
      <c r="D3752" s="1">
        <v>44958</v>
      </c>
      <c r="E3752" t="s">
        <v>34</v>
      </c>
      <c r="F3752" t="s">
        <v>35</v>
      </c>
      <c r="G3752" t="s">
        <v>32</v>
      </c>
      <c r="H3752">
        <v>18973</v>
      </c>
      <c r="J3752">
        <v>0</v>
      </c>
      <c r="L3752">
        <v>18973</v>
      </c>
      <c r="N3752">
        <v>14269</v>
      </c>
      <c r="O3752" t="s">
        <v>109</v>
      </c>
      <c r="P3752">
        <v>576</v>
      </c>
      <c r="R3752">
        <v>14845</v>
      </c>
      <c r="T3752">
        <v>1130479</v>
      </c>
      <c r="V3752">
        <v>3063308</v>
      </c>
      <c r="X3752">
        <v>2922132</v>
      </c>
      <c r="Z3752">
        <v>141176</v>
      </c>
    </row>
    <row r="3753" spans="2:26" hidden="1" x14ac:dyDescent="0.35">
      <c r="B3753" t="s">
        <v>106</v>
      </c>
      <c r="C3753" t="s">
        <v>107</v>
      </c>
      <c r="D3753" s="1">
        <v>44958</v>
      </c>
      <c r="E3753" t="s">
        <v>34</v>
      </c>
      <c r="F3753" t="s">
        <v>33</v>
      </c>
      <c r="G3753" t="s">
        <v>34</v>
      </c>
      <c r="H3753">
        <v>18959</v>
      </c>
      <c r="J3753">
        <v>0</v>
      </c>
      <c r="L3753">
        <v>18959</v>
      </c>
      <c r="N3753">
        <v>15761</v>
      </c>
      <c r="O3753" t="s">
        <v>109</v>
      </c>
      <c r="P3753">
        <v>606</v>
      </c>
      <c r="R3753">
        <v>16367</v>
      </c>
      <c r="T3753">
        <v>1133693</v>
      </c>
      <c r="V3753">
        <v>3072422</v>
      </c>
      <c r="X3753">
        <v>2930802</v>
      </c>
      <c r="Z3753">
        <v>141620</v>
      </c>
    </row>
    <row r="3754" spans="2:26" hidden="1" x14ac:dyDescent="0.35">
      <c r="B3754" t="s">
        <v>106</v>
      </c>
      <c r="C3754" t="s">
        <v>107</v>
      </c>
      <c r="D3754" s="1">
        <v>44986</v>
      </c>
      <c r="E3754" t="s">
        <v>34</v>
      </c>
      <c r="F3754" t="s">
        <v>35</v>
      </c>
      <c r="G3754" t="s">
        <v>32</v>
      </c>
      <c r="H3754">
        <v>22208</v>
      </c>
      <c r="J3754">
        <v>0</v>
      </c>
      <c r="L3754">
        <v>22208</v>
      </c>
      <c r="N3754">
        <v>14259</v>
      </c>
      <c r="O3754" t="s">
        <v>109</v>
      </c>
      <c r="P3754">
        <v>576</v>
      </c>
      <c r="R3754">
        <v>14835</v>
      </c>
      <c r="T3754">
        <v>1133651</v>
      </c>
      <c r="V3754">
        <v>3073696</v>
      </c>
      <c r="X3754">
        <v>2929863</v>
      </c>
      <c r="Z3754">
        <v>143833</v>
      </c>
    </row>
    <row r="3755" spans="2:26" hidden="1" x14ac:dyDescent="0.35">
      <c r="B3755" t="s">
        <v>106</v>
      </c>
      <c r="C3755" t="s">
        <v>107</v>
      </c>
      <c r="D3755" s="1">
        <v>44986</v>
      </c>
      <c r="E3755" t="s">
        <v>34</v>
      </c>
      <c r="F3755" t="s">
        <v>33</v>
      </c>
      <c r="G3755" t="s">
        <v>34</v>
      </c>
      <c r="H3755">
        <v>22207</v>
      </c>
      <c r="J3755">
        <v>0</v>
      </c>
      <c r="L3755">
        <v>22207</v>
      </c>
      <c r="N3755">
        <v>15766</v>
      </c>
      <c r="O3755" t="s">
        <v>109</v>
      </c>
      <c r="P3755">
        <v>606</v>
      </c>
      <c r="R3755">
        <v>16372</v>
      </c>
      <c r="T3755">
        <v>1137130</v>
      </c>
      <c r="V3755">
        <v>3083695</v>
      </c>
      <c r="X3755">
        <v>2939330</v>
      </c>
      <c r="Z3755">
        <v>144365</v>
      </c>
    </row>
    <row r="3756" spans="2:26" hidden="1" x14ac:dyDescent="0.35">
      <c r="B3756" t="s">
        <v>106</v>
      </c>
      <c r="C3756" t="s">
        <v>107</v>
      </c>
      <c r="D3756" s="1">
        <v>45017</v>
      </c>
      <c r="E3756" t="s">
        <v>34</v>
      </c>
      <c r="F3756" t="s">
        <v>35</v>
      </c>
      <c r="G3756" t="s">
        <v>32</v>
      </c>
      <c r="H3756">
        <v>20134</v>
      </c>
      <c r="J3756">
        <v>0</v>
      </c>
      <c r="L3756">
        <v>20134</v>
      </c>
      <c r="N3756">
        <v>15251</v>
      </c>
      <c r="O3756" t="s">
        <v>109</v>
      </c>
      <c r="P3756">
        <v>553</v>
      </c>
      <c r="R3756">
        <v>15804</v>
      </c>
      <c r="T3756">
        <v>1136927</v>
      </c>
      <c r="V3756">
        <v>3085022</v>
      </c>
      <c r="X3756">
        <v>2939136</v>
      </c>
      <c r="Z3756">
        <v>145886</v>
      </c>
    </row>
    <row r="3757" spans="2:26" hidden="1" x14ac:dyDescent="0.35">
      <c r="B3757" t="s">
        <v>106</v>
      </c>
      <c r="C3757" t="s">
        <v>107</v>
      </c>
      <c r="D3757" s="1">
        <v>45017</v>
      </c>
      <c r="E3757" t="s">
        <v>34</v>
      </c>
      <c r="F3757" t="s">
        <v>33</v>
      </c>
      <c r="G3757" t="s">
        <v>34</v>
      </c>
      <c r="H3757">
        <v>20690</v>
      </c>
      <c r="J3757">
        <v>0</v>
      </c>
      <c r="L3757">
        <v>20690</v>
      </c>
      <c r="N3757">
        <v>15284</v>
      </c>
      <c r="O3757" t="s">
        <v>109</v>
      </c>
      <c r="P3757">
        <v>555</v>
      </c>
      <c r="R3757">
        <v>15839</v>
      </c>
      <c r="T3757">
        <v>1139565</v>
      </c>
      <c r="V3757">
        <v>3093983</v>
      </c>
      <c r="X3757">
        <v>2947667</v>
      </c>
      <c r="Z3757">
        <v>146316</v>
      </c>
    </row>
    <row r="3758" spans="2:26" hidden="1" x14ac:dyDescent="0.35">
      <c r="B3758" t="s">
        <v>106</v>
      </c>
      <c r="C3758" t="s">
        <v>107</v>
      </c>
      <c r="D3758" s="1">
        <v>45047</v>
      </c>
      <c r="E3758" t="s">
        <v>34</v>
      </c>
      <c r="F3758" t="s">
        <v>35</v>
      </c>
      <c r="G3758" t="s">
        <v>32</v>
      </c>
      <c r="H3758">
        <v>21370</v>
      </c>
      <c r="J3758">
        <v>0</v>
      </c>
      <c r="L3758">
        <v>21370</v>
      </c>
      <c r="N3758">
        <v>15418</v>
      </c>
      <c r="O3758" t="s">
        <v>109</v>
      </c>
      <c r="P3758">
        <v>592</v>
      </c>
      <c r="R3758">
        <v>16010</v>
      </c>
      <c r="T3758">
        <v>1139514</v>
      </c>
      <c r="V3758">
        <v>3096005</v>
      </c>
      <c r="X3758">
        <v>2950250</v>
      </c>
      <c r="Z3758">
        <v>145755</v>
      </c>
    </row>
    <row r="3759" spans="2:26" hidden="1" x14ac:dyDescent="0.35">
      <c r="B3759" t="s">
        <v>106</v>
      </c>
      <c r="C3759" t="s">
        <v>107</v>
      </c>
      <c r="D3759" s="1">
        <v>45047</v>
      </c>
      <c r="E3759" t="s">
        <v>34</v>
      </c>
      <c r="F3759" t="s">
        <v>33</v>
      </c>
      <c r="G3759" t="s">
        <v>34</v>
      </c>
      <c r="H3759">
        <v>21374</v>
      </c>
      <c r="J3759">
        <v>0</v>
      </c>
      <c r="L3759">
        <v>21374</v>
      </c>
      <c r="N3759">
        <v>15406</v>
      </c>
      <c r="O3759" t="s">
        <v>109</v>
      </c>
      <c r="P3759">
        <v>591</v>
      </c>
      <c r="R3759">
        <v>15997</v>
      </c>
      <c r="T3759">
        <v>1142874</v>
      </c>
      <c r="V3759">
        <v>3106751</v>
      </c>
      <c r="X3759">
        <v>2960370</v>
      </c>
      <c r="Z3759">
        <v>146381</v>
      </c>
    </row>
    <row r="3760" spans="2:26" hidden="1" x14ac:dyDescent="0.35">
      <c r="B3760" t="s">
        <v>106</v>
      </c>
      <c r="C3760" t="s">
        <v>107</v>
      </c>
      <c r="D3760" s="1">
        <v>45078</v>
      </c>
      <c r="E3760" t="s">
        <v>34</v>
      </c>
      <c r="F3760" t="s">
        <v>35</v>
      </c>
      <c r="G3760" t="s">
        <v>32</v>
      </c>
      <c r="H3760">
        <v>22042</v>
      </c>
      <c r="J3760">
        <v>0</v>
      </c>
      <c r="L3760">
        <v>22042</v>
      </c>
      <c r="N3760">
        <v>16174</v>
      </c>
      <c r="O3760" t="s">
        <v>109</v>
      </c>
      <c r="P3760">
        <v>539</v>
      </c>
      <c r="R3760">
        <v>16713</v>
      </c>
      <c r="T3760">
        <v>1143061</v>
      </c>
      <c r="V3760">
        <v>3108030</v>
      </c>
      <c r="X3760">
        <v>2961313</v>
      </c>
      <c r="Z3760">
        <v>146717</v>
      </c>
    </row>
    <row r="3761" spans="2:26" hidden="1" x14ac:dyDescent="0.35">
      <c r="B3761" t="s">
        <v>106</v>
      </c>
      <c r="C3761" t="s">
        <v>107</v>
      </c>
      <c r="D3761" s="1">
        <v>45078</v>
      </c>
      <c r="E3761" t="s">
        <v>34</v>
      </c>
      <c r="F3761" t="s">
        <v>33</v>
      </c>
      <c r="G3761" t="s">
        <v>34</v>
      </c>
      <c r="H3761">
        <v>22047</v>
      </c>
      <c r="J3761">
        <v>0</v>
      </c>
      <c r="L3761">
        <v>22047</v>
      </c>
      <c r="N3761">
        <v>16154</v>
      </c>
      <c r="O3761" t="s">
        <v>109</v>
      </c>
      <c r="P3761">
        <v>539</v>
      </c>
      <c r="R3761">
        <v>16693</v>
      </c>
      <c r="T3761">
        <v>1145165</v>
      </c>
      <c r="V3761">
        <v>3116760</v>
      </c>
      <c r="X3761">
        <v>2969566</v>
      </c>
      <c r="Z3761">
        <v>147194</v>
      </c>
    </row>
    <row r="3762" spans="2:26" hidden="1" x14ac:dyDescent="0.35">
      <c r="B3762" t="s">
        <v>106</v>
      </c>
      <c r="C3762" t="s">
        <v>107</v>
      </c>
      <c r="D3762" s="1">
        <v>45108</v>
      </c>
      <c r="E3762" t="s">
        <v>34</v>
      </c>
      <c r="F3762" t="s">
        <v>35</v>
      </c>
      <c r="G3762" t="s">
        <v>32</v>
      </c>
      <c r="H3762">
        <v>25082</v>
      </c>
      <c r="J3762">
        <v>0</v>
      </c>
      <c r="L3762">
        <v>25082</v>
      </c>
      <c r="N3762">
        <v>18039</v>
      </c>
      <c r="O3762" t="s">
        <v>109</v>
      </c>
      <c r="P3762">
        <v>737</v>
      </c>
      <c r="R3762">
        <v>18776</v>
      </c>
      <c r="T3762">
        <v>1143956</v>
      </c>
      <c r="V3762">
        <v>3113849</v>
      </c>
      <c r="X3762">
        <v>2964406</v>
      </c>
      <c r="Z3762">
        <v>149443</v>
      </c>
    </row>
    <row r="3763" spans="2:26" hidden="1" x14ac:dyDescent="0.35">
      <c r="B3763" t="s">
        <v>106</v>
      </c>
      <c r="C3763" t="s">
        <v>107</v>
      </c>
      <c r="D3763" s="1">
        <v>45108</v>
      </c>
      <c r="E3763" t="s">
        <v>34</v>
      </c>
      <c r="F3763" t="s">
        <v>33</v>
      </c>
      <c r="G3763" t="s">
        <v>34</v>
      </c>
      <c r="H3763">
        <v>25548</v>
      </c>
      <c r="J3763">
        <v>0</v>
      </c>
      <c r="L3763">
        <v>25548</v>
      </c>
      <c r="N3763">
        <v>18256</v>
      </c>
      <c r="O3763" t="s">
        <v>109</v>
      </c>
      <c r="P3763">
        <v>733</v>
      </c>
      <c r="R3763">
        <v>18989</v>
      </c>
      <c r="T3763">
        <v>1146407</v>
      </c>
      <c r="V3763">
        <v>3127754</v>
      </c>
      <c r="X3763">
        <v>2977514</v>
      </c>
      <c r="Z3763">
        <v>150240</v>
      </c>
    </row>
    <row r="3764" spans="2:26" hidden="1" x14ac:dyDescent="0.35">
      <c r="B3764" t="s">
        <v>106</v>
      </c>
      <c r="C3764" t="s">
        <v>107</v>
      </c>
      <c r="D3764" s="1">
        <v>45139</v>
      </c>
      <c r="E3764" t="s">
        <v>34</v>
      </c>
      <c r="F3764" t="s">
        <v>35</v>
      </c>
      <c r="G3764" t="s">
        <v>32</v>
      </c>
      <c r="H3764">
        <v>35548</v>
      </c>
      <c r="J3764">
        <v>0</v>
      </c>
      <c r="L3764">
        <v>35548</v>
      </c>
      <c r="N3764">
        <v>23973</v>
      </c>
      <c r="O3764" t="s">
        <v>109</v>
      </c>
      <c r="P3764">
        <v>1455</v>
      </c>
      <c r="R3764">
        <v>25428</v>
      </c>
      <c r="T3764">
        <v>1123748</v>
      </c>
      <c r="V3764">
        <v>3060449</v>
      </c>
      <c r="X3764">
        <v>2909305</v>
      </c>
      <c r="Z3764">
        <v>151144</v>
      </c>
    </row>
    <row r="3765" spans="2:26" hidden="1" x14ac:dyDescent="0.35">
      <c r="B3765" t="s">
        <v>106</v>
      </c>
      <c r="C3765" t="s">
        <v>107</v>
      </c>
      <c r="D3765" s="1">
        <v>45139</v>
      </c>
      <c r="E3765" t="s">
        <v>34</v>
      </c>
      <c r="F3765" t="s">
        <v>33</v>
      </c>
      <c r="G3765" t="s">
        <v>34</v>
      </c>
      <c r="H3765">
        <v>35561</v>
      </c>
      <c r="J3765">
        <v>0</v>
      </c>
      <c r="L3765">
        <v>35561</v>
      </c>
      <c r="N3765">
        <v>24181</v>
      </c>
      <c r="O3765" t="s">
        <v>109</v>
      </c>
      <c r="P3765">
        <v>1450</v>
      </c>
      <c r="R3765">
        <v>25631</v>
      </c>
      <c r="T3765">
        <v>1125644</v>
      </c>
      <c r="V3765">
        <v>3069517</v>
      </c>
      <c r="X3765">
        <v>2917610</v>
      </c>
      <c r="Z3765">
        <v>151907</v>
      </c>
    </row>
    <row r="3766" spans="2:26" hidden="1" x14ac:dyDescent="0.35">
      <c r="B3766" t="s">
        <v>106</v>
      </c>
      <c r="C3766" t="s">
        <v>107</v>
      </c>
      <c r="D3766" s="1">
        <v>45170</v>
      </c>
      <c r="E3766" t="s">
        <v>34</v>
      </c>
      <c r="F3766" t="s">
        <v>35</v>
      </c>
      <c r="G3766" t="s">
        <v>32</v>
      </c>
      <c r="H3766">
        <v>37708</v>
      </c>
      <c r="J3766">
        <v>0</v>
      </c>
      <c r="L3766">
        <v>37708</v>
      </c>
      <c r="N3766">
        <v>24976</v>
      </c>
      <c r="O3766" t="s">
        <v>109</v>
      </c>
      <c r="P3766">
        <v>1633</v>
      </c>
      <c r="R3766">
        <v>26609</v>
      </c>
      <c r="T3766">
        <v>1098427</v>
      </c>
      <c r="V3766">
        <v>2982684</v>
      </c>
      <c r="X3766">
        <v>2828825</v>
      </c>
      <c r="Z3766">
        <v>153859</v>
      </c>
    </row>
    <row r="3767" spans="2:26" hidden="1" x14ac:dyDescent="0.35">
      <c r="B3767" t="s">
        <v>106</v>
      </c>
      <c r="C3767" t="s">
        <v>107</v>
      </c>
      <c r="D3767" s="1">
        <v>45170</v>
      </c>
      <c r="E3767" t="s">
        <v>34</v>
      </c>
      <c r="F3767" t="s">
        <v>33</v>
      </c>
      <c r="G3767" t="s">
        <v>34</v>
      </c>
      <c r="H3767">
        <v>37708</v>
      </c>
      <c r="J3767">
        <v>0</v>
      </c>
      <c r="L3767">
        <v>37708</v>
      </c>
      <c r="N3767">
        <v>25334</v>
      </c>
      <c r="O3767" t="s">
        <v>109</v>
      </c>
      <c r="P3767">
        <v>1627</v>
      </c>
      <c r="R3767">
        <v>26961</v>
      </c>
      <c r="T3767">
        <v>1103345</v>
      </c>
      <c r="V3767">
        <v>3002668</v>
      </c>
      <c r="X3767">
        <v>2847366</v>
      </c>
      <c r="Z3767">
        <v>155302</v>
      </c>
    </row>
    <row r="3768" spans="2:26" hidden="1" x14ac:dyDescent="0.35">
      <c r="B3768" t="s">
        <v>106</v>
      </c>
      <c r="C3768" t="s">
        <v>107</v>
      </c>
      <c r="D3768" s="1">
        <v>45200</v>
      </c>
      <c r="E3768" t="s">
        <v>34</v>
      </c>
      <c r="F3768" t="s">
        <v>35</v>
      </c>
      <c r="G3768" t="s">
        <v>32</v>
      </c>
      <c r="H3768">
        <v>47803</v>
      </c>
      <c r="J3768">
        <v>0</v>
      </c>
      <c r="L3768">
        <v>47803</v>
      </c>
      <c r="N3768">
        <v>31075</v>
      </c>
      <c r="O3768" t="s">
        <v>109</v>
      </c>
      <c r="P3768">
        <v>2037</v>
      </c>
      <c r="R3768">
        <v>33112</v>
      </c>
      <c r="T3768">
        <v>1070119</v>
      </c>
      <c r="V3768">
        <v>2904023</v>
      </c>
      <c r="X3768">
        <v>2747270</v>
      </c>
      <c r="Z3768">
        <v>156753</v>
      </c>
    </row>
    <row r="3769" spans="2:26" hidden="1" x14ac:dyDescent="0.35">
      <c r="B3769" t="s">
        <v>106</v>
      </c>
      <c r="C3769" t="s">
        <v>107</v>
      </c>
      <c r="D3769" s="1">
        <v>45200</v>
      </c>
      <c r="E3769" t="s">
        <v>34</v>
      </c>
      <c r="F3769" t="s">
        <v>33</v>
      </c>
      <c r="G3769" t="s">
        <v>34</v>
      </c>
      <c r="H3769">
        <v>47803</v>
      </c>
      <c r="J3769">
        <v>0</v>
      </c>
      <c r="L3769">
        <v>47803</v>
      </c>
      <c r="N3769">
        <v>31554</v>
      </c>
      <c r="O3769" t="s">
        <v>109</v>
      </c>
      <c r="P3769">
        <v>2030</v>
      </c>
      <c r="R3769">
        <v>33584</v>
      </c>
      <c r="T3769">
        <v>1076797</v>
      </c>
      <c r="V3769">
        <v>2923691</v>
      </c>
      <c r="X3769">
        <v>2765108</v>
      </c>
      <c r="Z3769">
        <v>158583</v>
      </c>
    </row>
    <row r="3770" spans="2:26" hidden="1" x14ac:dyDescent="0.35">
      <c r="B3770" t="s">
        <v>106</v>
      </c>
      <c r="C3770" t="s">
        <v>107</v>
      </c>
      <c r="D3770" s="1">
        <v>45231</v>
      </c>
      <c r="E3770" t="s">
        <v>34</v>
      </c>
      <c r="F3770" t="s">
        <v>35</v>
      </c>
      <c r="G3770" t="s">
        <v>32</v>
      </c>
      <c r="H3770">
        <v>48139</v>
      </c>
      <c r="J3770">
        <v>0</v>
      </c>
      <c r="L3770">
        <v>48139</v>
      </c>
      <c r="N3770">
        <v>35316</v>
      </c>
      <c r="O3770" t="s">
        <v>109</v>
      </c>
      <c r="P3770">
        <v>2461</v>
      </c>
      <c r="R3770">
        <v>37777</v>
      </c>
      <c r="T3770">
        <v>1045822</v>
      </c>
      <c r="V3770">
        <v>2820691</v>
      </c>
      <c r="X3770">
        <v>2659826</v>
      </c>
      <c r="Z3770">
        <v>160865</v>
      </c>
    </row>
    <row r="3771" spans="2:26" hidden="1" x14ac:dyDescent="0.35">
      <c r="B3771" t="s">
        <v>106</v>
      </c>
      <c r="C3771" t="s">
        <v>107</v>
      </c>
      <c r="D3771" s="1">
        <v>45231</v>
      </c>
      <c r="E3771" t="s">
        <v>34</v>
      </c>
      <c r="F3771" t="s">
        <v>33</v>
      </c>
      <c r="G3771" t="s">
        <v>34</v>
      </c>
      <c r="H3771">
        <v>48139</v>
      </c>
      <c r="J3771">
        <v>0</v>
      </c>
      <c r="L3771">
        <v>48139</v>
      </c>
      <c r="N3771">
        <v>35757</v>
      </c>
      <c r="O3771" t="s">
        <v>109</v>
      </c>
      <c r="P3771">
        <v>2460</v>
      </c>
      <c r="R3771">
        <v>38217</v>
      </c>
      <c r="T3771">
        <v>1053451</v>
      </c>
      <c r="V3771">
        <v>2843915</v>
      </c>
      <c r="X3771">
        <v>2680893</v>
      </c>
      <c r="Z3771">
        <v>163022</v>
      </c>
    </row>
    <row r="3772" spans="2:26" hidden="1" x14ac:dyDescent="0.35">
      <c r="B3772" t="s">
        <v>106</v>
      </c>
      <c r="C3772" t="s">
        <v>107</v>
      </c>
      <c r="D3772" s="1">
        <v>45261</v>
      </c>
      <c r="E3772" t="s">
        <v>34</v>
      </c>
      <c r="F3772" t="s">
        <v>35</v>
      </c>
      <c r="G3772" t="s">
        <v>32</v>
      </c>
      <c r="H3772">
        <v>43740</v>
      </c>
      <c r="J3772">
        <v>0</v>
      </c>
      <c r="L3772">
        <v>43740</v>
      </c>
      <c r="N3772">
        <v>35024</v>
      </c>
      <c r="O3772" t="s">
        <v>109</v>
      </c>
      <c r="P3772">
        <v>2497</v>
      </c>
      <c r="R3772">
        <v>37521</v>
      </c>
      <c r="T3772">
        <v>1030748</v>
      </c>
      <c r="V3772">
        <v>2764539</v>
      </c>
      <c r="X3772">
        <v>2601799</v>
      </c>
      <c r="Z3772">
        <v>162740</v>
      </c>
    </row>
    <row r="3773" spans="2:26" hidden="1" x14ac:dyDescent="0.35">
      <c r="B3773" t="s">
        <v>106</v>
      </c>
      <c r="C3773" t="s">
        <v>107</v>
      </c>
      <c r="D3773" s="1">
        <v>45261</v>
      </c>
      <c r="E3773" t="s">
        <v>34</v>
      </c>
      <c r="F3773" t="s">
        <v>33</v>
      </c>
      <c r="G3773" t="s">
        <v>34</v>
      </c>
      <c r="H3773">
        <v>43740</v>
      </c>
      <c r="J3773">
        <v>0</v>
      </c>
      <c r="L3773">
        <v>43740</v>
      </c>
      <c r="N3773">
        <v>35532</v>
      </c>
      <c r="O3773" t="s">
        <v>109</v>
      </c>
      <c r="P3773">
        <v>2490</v>
      </c>
      <c r="R3773">
        <v>38022</v>
      </c>
      <c r="T3773">
        <v>1037976</v>
      </c>
      <c r="V3773">
        <v>2788242</v>
      </c>
      <c r="X3773">
        <v>2623327</v>
      </c>
      <c r="Z3773">
        <v>164915</v>
      </c>
    </row>
    <row r="3774" spans="2:26" hidden="1" x14ac:dyDescent="0.35">
      <c r="B3774" t="s">
        <v>106</v>
      </c>
      <c r="C3774" t="s">
        <v>107</v>
      </c>
      <c r="D3774" s="1">
        <v>45292</v>
      </c>
      <c r="E3774" t="s">
        <v>34</v>
      </c>
      <c r="F3774" t="s">
        <v>35</v>
      </c>
      <c r="G3774" t="s">
        <v>32</v>
      </c>
      <c r="H3774">
        <v>56277</v>
      </c>
      <c r="J3774">
        <v>0</v>
      </c>
      <c r="L3774">
        <v>56277</v>
      </c>
      <c r="N3774">
        <v>41267</v>
      </c>
      <c r="O3774" t="s">
        <v>109</v>
      </c>
      <c r="P3774">
        <v>3009</v>
      </c>
      <c r="R3774">
        <v>44276</v>
      </c>
      <c r="T3774">
        <v>1017873</v>
      </c>
      <c r="V3774">
        <v>2710808</v>
      </c>
      <c r="X3774">
        <v>2546503</v>
      </c>
      <c r="Z3774">
        <v>164305</v>
      </c>
    </row>
    <row r="3775" spans="2:26" hidden="1" x14ac:dyDescent="0.35">
      <c r="B3775" t="s">
        <v>106</v>
      </c>
      <c r="C3775" t="s">
        <v>107</v>
      </c>
      <c r="D3775" s="1">
        <v>45292</v>
      </c>
      <c r="E3775" t="s">
        <v>34</v>
      </c>
      <c r="F3775" t="s">
        <v>33</v>
      </c>
      <c r="G3775" t="s">
        <v>34</v>
      </c>
      <c r="H3775">
        <v>56277</v>
      </c>
      <c r="J3775">
        <v>0</v>
      </c>
      <c r="L3775">
        <v>56277</v>
      </c>
      <c r="N3775">
        <v>41859</v>
      </c>
      <c r="O3775" t="s">
        <v>109</v>
      </c>
      <c r="P3775">
        <v>2997</v>
      </c>
      <c r="R3775">
        <v>44856</v>
      </c>
      <c r="T3775">
        <v>1025026</v>
      </c>
      <c r="V3775">
        <v>2735216</v>
      </c>
      <c r="X3775">
        <v>2568790</v>
      </c>
      <c r="Z3775">
        <v>166426</v>
      </c>
    </row>
    <row r="3776" spans="2:26" hidden="1" x14ac:dyDescent="0.35">
      <c r="B3776" t="s">
        <v>106</v>
      </c>
      <c r="C3776" t="s">
        <v>107</v>
      </c>
      <c r="D3776" s="1">
        <v>45323</v>
      </c>
      <c r="E3776" t="s">
        <v>34</v>
      </c>
      <c r="F3776" t="s">
        <v>35</v>
      </c>
      <c r="G3776" t="s">
        <v>32</v>
      </c>
      <c r="H3776">
        <v>52021</v>
      </c>
      <c r="J3776">
        <v>0</v>
      </c>
      <c r="L3776">
        <v>52021</v>
      </c>
      <c r="N3776">
        <v>34761</v>
      </c>
      <c r="O3776" t="s">
        <v>109</v>
      </c>
      <c r="P3776">
        <v>2557</v>
      </c>
      <c r="R3776">
        <v>37318</v>
      </c>
      <c r="T3776">
        <v>1001905</v>
      </c>
      <c r="V3776">
        <v>2652901</v>
      </c>
      <c r="X3776">
        <v>2485874</v>
      </c>
      <c r="Z3776">
        <v>167027</v>
      </c>
    </row>
    <row r="3777" spans="2:26" hidden="1" x14ac:dyDescent="0.35">
      <c r="B3777" t="s">
        <v>106</v>
      </c>
      <c r="C3777" t="s">
        <v>107</v>
      </c>
      <c r="D3777" s="1">
        <v>45323</v>
      </c>
      <c r="E3777" t="s">
        <v>34</v>
      </c>
      <c r="F3777" t="s">
        <v>33</v>
      </c>
      <c r="G3777" t="s">
        <v>34</v>
      </c>
      <c r="H3777">
        <v>52021</v>
      </c>
      <c r="J3777">
        <v>0</v>
      </c>
      <c r="L3777">
        <v>52021</v>
      </c>
      <c r="N3777">
        <v>35371</v>
      </c>
      <c r="O3777" t="s">
        <v>109</v>
      </c>
      <c r="P3777">
        <v>2545</v>
      </c>
      <c r="R3777">
        <v>37916</v>
      </c>
      <c r="T3777">
        <v>1010229</v>
      </c>
      <c r="V3777">
        <v>2680833</v>
      </c>
      <c r="X3777">
        <v>2511218</v>
      </c>
      <c r="Z3777">
        <v>169615</v>
      </c>
    </row>
    <row r="3778" spans="2:26" hidden="1" x14ac:dyDescent="0.35">
      <c r="B3778" t="s">
        <v>106</v>
      </c>
      <c r="C3778" t="s">
        <v>107</v>
      </c>
      <c r="D3778" s="1">
        <v>45352</v>
      </c>
      <c r="E3778" t="s">
        <v>34</v>
      </c>
      <c r="F3778" t="s">
        <v>35</v>
      </c>
      <c r="G3778" t="s">
        <v>32</v>
      </c>
      <c r="H3778">
        <v>52031</v>
      </c>
      <c r="J3778">
        <v>0</v>
      </c>
      <c r="L3778">
        <v>52031</v>
      </c>
      <c r="N3778">
        <v>36784</v>
      </c>
      <c r="O3778" t="s">
        <v>109</v>
      </c>
      <c r="P3778">
        <v>2779</v>
      </c>
      <c r="R3778">
        <v>39563</v>
      </c>
      <c r="T3778">
        <v>988357</v>
      </c>
      <c r="V3778">
        <v>2602767</v>
      </c>
      <c r="X3778">
        <v>2437011</v>
      </c>
      <c r="Z3778">
        <v>165756</v>
      </c>
    </row>
    <row r="3779" spans="2:26" hidden="1" x14ac:dyDescent="0.35">
      <c r="B3779" t="s">
        <v>110</v>
      </c>
      <c r="C3779" t="s">
        <v>111</v>
      </c>
      <c r="D3779" s="1">
        <v>41518</v>
      </c>
      <c r="E3779" t="s">
        <v>34</v>
      </c>
      <c r="F3779" t="s">
        <v>33</v>
      </c>
      <c r="G3779" t="s">
        <v>34</v>
      </c>
      <c r="V3779">
        <v>873040</v>
      </c>
    </row>
    <row r="3780" spans="2:26" hidden="1" x14ac:dyDescent="0.35">
      <c r="B3780" t="s">
        <v>110</v>
      </c>
      <c r="C3780" t="s">
        <v>111</v>
      </c>
      <c r="D3780" s="1">
        <v>42887</v>
      </c>
      <c r="E3780" t="s">
        <v>34</v>
      </c>
      <c r="F3780" t="s">
        <v>35</v>
      </c>
      <c r="G3780" t="s">
        <v>32</v>
      </c>
      <c r="H3780">
        <v>4718</v>
      </c>
      <c r="J3780">
        <v>21376</v>
      </c>
      <c r="L3780">
        <v>26094</v>
      </c>
      <c r="N3780">
        <v>30783</v>
      </c>
      <c r="P3780">
        <v>62</v>
      </c>
      <c r="R3780">
        <v>30845</v>
      </c>
      <c r="T3780">
        <v>512522</v>
      </c>
      <c r="V3780">
        <v>1043268</v>
      </c>
      <c r="X3780">
        <v>1041926</v>
      </c>
      <c r="Z3780">
        <v>1342</v>
      </c>
    </row>
    <row r="3781" spans="2:26" hidden="1" x14ac:dyDescent="0.35">
      <c r="B3781" t="s">
        <v>110</v>
      </c>
      <c r="C3781" t="s">
        <v>111</v>
      </c>
      <c r="D3781" s="1">
        <v>42887</v>
      </c>
      <c r="E3781" t="s">
        <v>34</v>
      </c>
      <c r="F3781" t="s">
        <v>33</v>
      </c>
      <c r="G3781" t="s">
        <v>34</v>
      </c>
      <c r="H3781">
        <v>6261</v>
      </c>
      <c r="J3781">
        <v>23977</v>
      </c>
      <c r="L3781">
        <v>30238</v>
      </c>
      <c r="N3781">
        <v>30783</v>
      </c>
      <c r="P3781">
        <v>62</v>
      </c>
      <c r="R3781">
        <v>30845</v>
      </c>
      <c r="T3781">
        <v>522394</v>
      </c>
      <c r="V3781">
        <v>1061615</v>
      </c>
      <c r="X3781">
        <v>1060153</v>
      </c>
      <c r="Z3781">
        <v>1462</v>
      </c>
    </row>
    <row r="3782" spans="2:26" hidden="1" x14ac:dyDescent="0.35">
      <c r="B3782" t="s">
        <v>110</v>
      </c>
      <c r="C3782" t="s">
        <v>111</v>
      </c>
      <c r="D3782" s="1">
        <v>42917</v>
      </c>
      <c r="E3782" t="s">
        <v>34</v>
      </c>
      <c r="F3782" t="s">
        <v>35</v>
      </c>
      <c r="G3782" t="s">
        <v>32</v>
      </c>
      <c r="H3782">
        <v>4116</v>
      </c>
      <c r="J3782">
        <v>19716</v>
      </c>
      <c r="L3782">
        <v>23832</v>
      </c>
      <c r="N3782">
        <v>26556</v>
      </c>
      <c r="P3782">
        <v>38</v>
      </c>
      <c r="R3782">
        <v>26594</v>
      </c>
      <c r="T3782">
        <v>512579</v>
      </c>
      <c r="V3782">
        <v>1044472</v>
      </c>
      <c r="X3782">
        <v>1043165</v>
      </c>
      <c r="Z3782">
        <v>1307</v>
      </c>
    </row>
    <row r="3783" spans="2:26" hidden="1" x14ac:dyDescent="0.35">
      <c r="B3783" t="s">
        <v>110</v>
      </c>
      <c r="C3783" t="s">
        <v>111</v>
      </c>
      <c r="D3783" s="1">
        <v>42917</v>
      </c>
      <c r="E3783" t="s">
        <v>34</v>
      </c>
      <c r="F3783" t="s">
        <v>33</v>
      </c>
      <c r="G3783" t="s">
        <v>34</v>
      </c>
      <c r="H3783">
        <v>5702</v>
      </c>
      <c r="J3783">
        <v>22013</v>
      </c>
      <c r="L3783">
        <v>27715</v>
      </c>
      <c r="N3783">
        <v>26556</v>
      </c>
      <c r="P3783">
        <v>38</v>
      </c>
      <c r="R3783">
        <v>26594</v>
      </c>
      <c r="T3783">
        <v>523949</v>
      </c>
      <c r="V3783">
        <v>1065061</v>
      </c>
      <c r="X3783">
        <v>1063615</v>
      </c>
      <c r="Z3783">
        <v>1446</v>
      </c>
    </row>
    <row r="3784" spans="2:26" hidden="1" x14ac:dyDescent="0.35">
      <c r="B3784" t="s">
        <v>110</v>
      </c>
      <c r="C3784" t="s">
        <v>111</v>
      </c>
      <c r="D3784" s="1">
        <v>42948</v>
      </c>
      <c r="E3784" t="s">
        <v>34</v>
      </c>
      <c r="F3784" t="s">
        <v>33</v>
      </c>
      <c r="G3784" t="s">
        <v>34</v>
      </c>
      <c r="H3784">
        <v>6512</v>
      </c>
      <c r="J3784">
        <v>25203</v>
      </c>
      <c r="L3784">
        <v>31715</v>
      </c>
      <c r="N3784">
        <v>32764</v>
      </c>
      <c r="P3784">
        <v>53</v>
      </c>
      <c r="R3784">
        <v>32817</v>
      </c>
      <c r="T3784">
        <v>526622</v>
      </c>
      <c r="V3784">
        <v>1070241</v>
      </c>
      <c r="X3784">
        <v>1068782</v>
      </c>
      <c r="Z3784">
        <v>1459</v>
      </c>
    </row>
    <row r="3785" spans="2:26" hidden="1" x14ac:dyDescent="0.35">
      <c r="B3785" t="s">
        <v>110</v>
      </c>
      <c r="C3785" t="s">
        <v>111</v>
      </c>
      <c r="D3785" s="1">
        <v>42948</v>
      </c>
      <c r="E3785" t="s">
        <v>34</v>
      </c>
      <c r="F3785" t="s">
        <v>35</v>
      </c>
      <c r="G3785" t="s">
        <v>32</v>
      </c>
      <c r="H3785">
        <v>5084</v>
      </c>
      <c r="J3785">
        <v>22883</v>
      </c>
      <c r="L3785">
        <v>27967</v>
      </c>
      <c r="N3785">
        <v>32764</v>
      </c>
      <c r="P3785">
        <v>53</v>
      </c>
      <c r="R3785">
        <v>32817</v>
      </c>
      <c r="T3785">
        <v>516398</v>
      </c>
      <c r="V3785">
        <v>1051344</v>
      </c>
      <c r="X3785">
        <v>1050004</v>
      </c>
      <c r="Z3785">
        <v>1340</v>
      </c>
    </row>
    <row r="3786" spans="2:26" hidden="1" x14ac:dyDescent="0.35">
      <c r="B3786" t="s">
        <v>110</v>
      </c>
      <c r="C3786" t="s">
        <v>111</v>
      </c>
      <c r="D3786" s="1">
        <v>42979</v>
      </c>
      <c r="E3786" t="s">
        <v>34</v>
      </c>
      <c r="F3786" t="s">
        <v>35</v>
      </c>
      <c r="G3786" t="s">
        <v>32</v>
      </c>
      <c r="H3786">
        <v>4229</v>
      </c>
      <c r="J3786">
        <v>17503</v>
      </c>
      <c r="L3786">
        <v>21732</v>
      </c>
      <c r="N3786">
        <v>22636</v>
      </c>
      <c r="P3786">
        <v>52</v>
      </c>
      <c r="R3786">
        <v>22688</v>
      </c>
      <c r="T3786">
        <v>516176</v>
      </c>
      <c r="V3786">
        <v>1050169</v>
      </c>
      <c r="X3786">
        <v>1048818</v>
      </c>
      <c r="Z3786">
        <v>1351</v>
      </c>
    </row>
    <row r="3787" spans="2:26" hidden="1" x14ac:dyDescent="0.35">
      <c r="B3787" t="s">
        <v>110</v>
      </c>
      <c r="C3787" t="s">
        <v>111</v>
      </c>
      <c r="D3787" s="1">
        <v>42979</v>
      </c>
      <c r="E3787" t="s">
        <v>34</v>
      </c>
      <c r="F3787" t="s">
        <v>33</v>
      </c>
      <c r="G3787" t="s">
        <v>34</v>
      </c>
      <c r="H3787">
        <v>5754</v>
      </c>
      <c r="J3787">
        <v>19648</v>
      </c>
      <c r="L3787">
        <v>25402</v>
      </c>
      <c r="N3787">
        <v>22636</v>
      </c>
      <c r="P3787">
        <v>52</v>
      </c>
      <c r="R3787">
        <v>22688</v>
      </c>
      <c r="T3787">
        <v>526690</v>
      </c>
      <c r="V3787">
        <v>1069823</v>
      </c>
      <c r="X3787">
        <v>1068342</v>
      </c>
      <c r="Z3787">
        <v>1481</v>
      </c>
    </row>
    <row r="3788" spans="2:26" hidden="1" x14ac:dyDescent="0.35">
      <c r="B3788" t="s">
        <v>110</v>
      </c>
      <c r="C3788" t="s">
        <v>111</v>
      </c>
      <c r="D3788" s="1">
        <v>43009</v>
      </c>
      <c r="E3788" t="s">
        <v>34</v>
      </c>
      <c r="F3788" t="s">
        <v>35</v>
      </c>
      <c r="G3788" t="s">
        <v>32</v>
      </c>
      <c r="H3788">
        <v>5038</v>
      </c>
      <c r="J3788">
        <v>17806</v>
      </c>
      <c r="L3788">
        <v>22844</v>
      </c>
      <c r="N3788">
        <v>19753</v>
      </c>
      <c r="P3788">
        <v>55</v>
      </c>
      <c r="R3788">
        <v>19808</v>
      </c>
      <c r="T3788">
        <v>520508</v>
      </c>
      <c r="V3788">
        <v>1055491</v>
      </c>
      <c r="X3788">
        <v>1054176</v>
      </c>
      <c r="Z3788">
        <v>1315</v>
      </c>
    </row>
    <row r="3789" spans="2:26" hidden="1" x14ac:dyDescent="0.35">
      <c r="B3789" t="s">
        <v>110</v>
      </c>
      <c r="C3789" t="s">
        <v>111</v>
      </c>
      <c r="D3789" s="1">
        <v>43009</v>
      </c>
      <c r="E3789" t="s">
        <v>34</v>
      </c>
      <c r="F3789" t="s">
        <v>33</v>
      </c>
      <c r="G3789" t="s">
        <v>34</v>
      </c>
      <c r="H3789">
        <v>6327</v>
      </c>
      <c r="J3789">
        <v>19265</v>
      </c>
      <c r="L3789">
        <v>25592</v>
      </c>
      <c r="N3789">
        <v>19753</v>
      </c>
      <c r="P3789">
        <v>55</v>
      </c>
      <c r="R3789">
        <v>19808</v>
      </c>
      <c r="T3789">
        <v>529392</v>
      </c>
      <c r="V3789">
        <v>1074467</v>
      </c>
      <c r="X3789">
        <v>1073042</v>
      </c>
      <c r="Z3789">
        <v>1425</v>
      </c>
    </row>
    <row r="3790" spans="2:26" hidden="1" x14ac:dyDescent="0.35">
      <c r="B3790" t="s">
        <v>110</v>
      </c>
      <c r="C3790" t="s">
        <v>111</v>
      </c>
      <c r="D3790" s="1">
        <v>43040</v>
      </c>
      <c r="E3790" t="s">
        <v>34</v>
      </c>
      <c r="F3790" t="s">
        <v>35</v>
      </c>
      <c r="G3790" t="s">
        <v>32</v>
      </c>
      <c r="H3790">
        <v>4287</v>
      </c>
      <c r="J3790">
        <v>30948</v>
      </c>
      <c r="L3790">
        <v>35235</v>
      </c>
      <c r="N3790">
        <v>22489</v>
      </c>
      <c r="P3790">
        <v>35</v>
      </c>
      <c r="R3790">
        <v>22524</v>
      </c>
      <c r="T3790">
        <v>521823</v>
      </c>
      <c r="V3790">
        <v>1060941</v>
      </c>
      <c r="X3790">
        <v>1059667</v>
      </c>
      <c r="Z3790">
        <v>1274</v>
      </c>
    </row>
    <row r="3791" spans="2:26" hidden="1" x14ac:dyDescent="0.35">
      <c r="B3791" t="s">
        <v>110</v>
      </c>
      <c r="C3791" t="s">
        <v>111</v>
      </c>
      <c r="D3791" s="1">
        <v>43040</v>
      </c>
      <c r="E3791" t="s">
        <v>34</v>
      </c>
      <c r="F3791" t="s">
        <v>33</v>
      </c>
      <c r="G3791" t="s">
        <v>34</v>
      </c>
      <c r="H3791">
        <v>5552</v>
      </c>
      <c r="J3791">
        <v>34176</v>
      </c>
      <c r="L3791">
        <v>39728</v>
      </c>
      <c r="N3791">
        <v>22489</v>
      </c>
      <c r="P3791">
        <v>35</v>
      </c>
      <c r="R3791">
        <v>22524</v>
      </c>
      <c r="T3791">
        <v>528493</v>
      </c>
      <c r="V3791">
        <v>1075335</v>
      </c>
      <c r="X3791">
        <v>1073984</v>
      </c>
      <c r="Z3791">
        <v>1351</v>
      </c>
    </row>
    <row r="3792" spans="2:26" hidden="1" x14ac:dyDescent="0.35">
      <c r="B3792" t="s">
        <v>110</v>
      </c>
      <c r="C3792" t="s">
        <v>111</v>
      </c>
      <c r="D3792" s="1">
        <v>43070</v>
      </c>
      <c r="E3792" t="s">
        <v>34</v>
      </c>
      <c r="F3792" t="s">
        <v>35</v>
      </c>
      <c r="G3792" t="s">
        <v>32</v>
      </c>
      <c r="H3792">
        <v>3883</v>
      </c>
      <c r="J3792">
        <v>36824</v>
      </c>
      <c r="L3792">
        <v>40707</v>
      </c>
      <c r="N3792">
        <v>20935</v>
      </c>
      <c r="P3792">
        <v>39</v>
      </c>
      <c r="R3792">
        <v>20974</v>
      </c>
      <c r="T3792">
        <v>522150</v>
      </c>
      <c r="V3792">
        <v>1060478</v>
      </c>
      <c r="X3792">
        <v>1059214</v>
      </c>
      <c r="Z3792">
        <v>1264</v>
      </c>
    </row>
    <row r="3793" spans="2:26" hidden="1" x14ac:dyDescent="0.35">
      <c r="B3793" t="s">
        <v>110</v>
      </c>
      <c r="C3793" t="s">
        <v>111</v>
      </c>
      <c r="D3793" s="1">
        <v>43070</v>
      </c>
      <c r="E3793" t="s">
        <v>34</v>
      </c>
      <c r="F3793" t="s">
        <v>33</v>
      </c>
      <c r="G3793" t="s">
        <v>34</v>
      </c>
      <c r="H3793">
        <v>5500</v>
      </c>
      <c r="J3793">
        <v>41554</v>
      </c>
      <c r="L3793">
        <v>47054</v>
      </c>
      <c r="N3793">
        <v>20935</v>
      </c>
      <c r="P3793">
        <v>39</v>
      </c>
      <c r="R3793">
        <v>20974</v>
      </c>
      <c r="T3793">
        <v>533361</v>
      </c>
      <c r="V3793">
        <v>1082484</v>
      </c>
      <c r="X3793">
        <v>1081053</v>
      </c>
      <c r="Z3793">
        <v>1431</v>
      </c>
    </row>
    <row r="3794" spans="2:26" hidden="1" x14ac:dyDescent="0.35">
      <c r="B3794" t="s">
        <v>110</v>
      </c>
      <c r="C3794" t="s">
        <v>111</v>
      </c>
      <c r="D3794" s="1">
        <v>43101</v>
      </c>
      <c r="E3794" t="s">
        <v>34</v>
      </c>
      <c r="F3794" t="s">
        <v>35</v>
      </c>
      <c r="G3794" t="s">
        <v>32</v>
      </c>
      <c r="H3794">
        <v>4600</v>
      </c>
      <c r="J3794">
        <v>31777</v>
      </c>
      <c r="L3794">
        <v>36377</v>
      </c>
      <c r="N3794">
        <v>26336</v>
      </c>
      <c r="P3794">
        <v>59</v>
      </c>
      <c r="R3794">
        <v>26395</v>
      </c>
      <c r="T3794">
        <v>523457</v>
      </c>
      <c r="V3794">
        <v>1060455</v>
      </c>
      <c r="X3794">
        <v>1059166</v>
      </c>
      <c r="Z3794">
        <v>1289</v>
      </c>
    </row>
    <row r="3795" spans="2:26" hidden="1" x14ac:dyDescent="0.35">
      <c r="B3795" t="s">
        <v>110</v>
      </c>
      <c r="C3795" t="s">
        <v>111</v>
      </c>
      <c r="D3795" s="1">
        <v>43101</v>
      </c>
      <c r="E3795" t="s">
        <v>34</v>
      </c>
      <c r="F3795" t="s">
        <v>33</v>
      </c>
      <c r="G3795" t="s">
        <v>34</v>
      </c>
      <c r="H3795">
        <v>6015</v>
      </c>
      <c r="J3795">
        <v>36382</v>
      </c>
      <c r="L3795">
        <v>42397</v>
      </c>
      <c r="N3795">
        <v>26336</v>
      </c>
      <c r="P3795">
        <v>59</v>
      </c>
      <c r="R3795">
        <v>26395</v>
      </c>
      <c r="T3795">
        <v>534227</v>
      </c>
      <c r="V3795">
        <v>1081301</v>
      </c>
      <c r="X3795">
        <v>1079881</v>
      </c>
      <c r="Z3795">
        <v>1420</v>
      </c>
    </row>
    <row r="3796" spans="2:26" hidden="1" x14ac:dyDescent="0.35">
      <c r="B3796" t="s">
        <v>110</v>
      </c>
      <c r="C3796" t="s">
        <v>111</v>
      </c>
      <c r="D3796" s="1">
        <v>43132</v>
      </c>
      <c r="E3796" t="s">
        <v>34</v>
      </c>
      <c r="F3796" t="s">
        <v>33</v>
      </c>
      <c r="G3796" t="s">
        <v>34</v>
      </c>
      <c r="H3796">
        <v>5552</v>
      </c>
      <c r="J3796">
        <v>21430</v>
      </c>
      <c r="L3796">
        <v>26982</v>
      </c>
      <c r="N3796">
        <v>19600</v>
      </c>
      <c r="P3796">
        <v>43</v>
      </c>
      <c r="R3796">
        <v>19643</v>
      </c>
      <c r="T3796">
        <v>535773</v>
      </c>
      <c r="V3796">
        <v>1081559</v>
      </c>
      <c r="X3796">
        <v>1080142</v>
      </c>
      <c r="Z3796">
        <v>1417</v>
      </c>
    </row>
    <row r="3797" spans="2:26" hidden="1" x14ac:dyDescent="0.35">
      <c r="B3797" t="s">
        <v>110</v>
      </c>
      <c r="C3797" t="s">
        <v>111</v>
      </c>
      <c r="D3797" s="1">
        <v>43132</v>
      </c>
      <c r="E3797" t="s">
        <v>34</v>
      </c>
      <c r="F3797" t="s">
        <v>35</v>
      </c>
      <c r="G3797" t="s">
        <v>32</v>
      </c>
      <c r="H3797">
        <v>4150</v>
      </c>
      <c r="J3797">
        <v>19223</v>
      </c>
      <c r="L3797">
        <v>23373</v>
      </c>
      <c r="N3797">
        <v>19600</v>
      </c>
      <c r="P3797">
        <v>43</v>
      </c>
      <c r="R3797">
        <v>19643</v>
      </c>
      <c r="T3797">
        <v>525808</v>
      </c>
      <c r="V3797">
        <v>1062278</v>
      </c>
      <c r="X3797">
        <v>1061005</v>
      </c>
      <c r="Z3797">
        <v>1273</v>
      </c>
    </row>
    <row r="3798" spans="2:26" hidden="1" x14ac:dyDescent="0.35">
      <c r="B3798" t="s">
        <v>110</v>
      </c>
      <c r="C3798" t="s">
        <v>111</v>
      </c>
      <c r="D3798" s="1">
        <v>43160</v>
      </c>
      <c r="E3798" t="s">
        <v>34</v>
      </c>
      <c r="F3798" t="s">
        <v>33</v>
      </c>
      <c r="G3798" t="s">
        <v>34</v>
      </c>
      <c r="H3798">
        <v>6208</v>
      </c>
      <c r="J3798">
        <v>21783</v>
      </c>
      <c r="L3798">
        <v>27991</v>
      </c>
      <c r="N3798">
        <v>20241</v>
      </c>
      <c r="P3798">
        <v>50</v>
      </c>
      <c r="R3798">
        <v>20291</v>
      </c>
      <c r="T3798">
        <v>537762</v>
      </c>
      <c r="V3798">
        <v>1083760</v>
      </c>
      <c r="X3798">
        <v>1082370</v>
      </c>
      <c r="Z3798">
        <v>1390</v>
      </c>
    </row>
    <row r="3799" spans="2:26" hidden="1" x14ac:dyDescent="0.35">
      <c r="B3799" t="s">
        <v>110</v>
      </c>
      <c r="C3799" t="s">
        <v>111</v>
      </c>
      <c r="D3799" s="1">
        <v>43160</v>
      </c>
      <c r="E3799" t="s">
        <v>34</v>
      </c>
      <c r="F3799" t="s">
        <v>35</v>
      </c>
      <c r="G3799" t="s">
        <v>32</v>
      </c>
      <c r="H3799">
        <v>4722</v>
      </c>
      <c r="J3799">
        <v>19092</v>
      </c>
      <c r="L3799">
        <v>23814</v>
      </c>
      <c r="N3799">
        <v>20241</v>
      </c>
      <c r="P3799">
        <v>50</v>
      </c>
      <c r="R3799">
        <v>20291</v>
      </c>
      <c r="T3799">
        <v>527814</v>
      </c>
      <c r="V3799">
        <v>1064347</v>
      </c>
      <c r="X3799">
        <v>1063087</v>
      </c>
      <c r="Z3799">
        <v>1260</v>
      </c>
    </row>
    <row r="3800" spans="2:26" hidden="1" x14ac:dyDescent="0.35">
      <c r="B3800" t="s">
        <v>110</v>
      </c>
      <c r="C3800" t="s">
        <v>111</v>
      </c>
      <c r="D3800" s="1">
        <v>43191</v>
      </c>
      <c r="E3800" t="s">
        <v>34</v>
      </c>
      <c r="F3800" t="s">
        <v>35</v>
      </c>
      <c r="G3800" t="s">
        <v>32</v>
      </c>
      <c r="H3800">
        <v>4669</v>
      </c>
      <c r="J3800">
        <v>17118</v>
      </c>
      <c r="L3800">
        <v>21787</v>
      </c>
      <c r="N3800">
        <v>18747</v>
      </c>
      <c r="P3800">
        <v>58</v>
      </c>
      <c r="R3800">
        <v>18805</v>
      </c>
      <c r="T3800">
        <v>530590</v>
      </c>
      <c r="V3800">
        <v>1067999</v>
      </c>
      <c r="X3800">
        <v>1066794</v>
      </c>
      <c r="Z3800">
        <v>1205</v>
      </c>
    </row>
    <row r="3801" spans="2:26" hidden="1" x14ac:dyDescent="0.35">
      <c r="B3801" t="s">
        <v>110</v>
      </c>
      <c r="C3801" t="s">
        <v>111</v>
      </c>
      <c r="D3801" s="1">
        <v>43191</v>
      </c>
      <c r="E3801" t="s">
        <v>34</v>
      </c>
      <c r="F3801" t="s">
        <v>33</v>
      </c>
      <c r="G3801" t="s">
        <v>34</v>
      </c>
      <c r="H3801">
        <v>6223</v>
      </c>
      <c r="J3801">
        <v>19094</v>
      </c>
      <c r="L3801">
        <v>25317</v>
      </c>
      <c r="N3801">
        <v>18747</v>
      </c>
      <c r="P3801">
        <v>58</v>
      </c>
      <c r="R3801">
        <v>18805</v>
      </c>
      <c r="T3801">
        <v>539074</v>
      </c>
      <c r="V3801">
        <v>1085100</v>
      </c>
      <c r="X3801">
        <v>1083766</v>
      </c>
      <c r="Z3801">
        <v>1334</v>
      </c>
    </row>
    <row r="3802" spans="2:26" hidden="1" x14ac:dyDescent="0.35">
      <c r="B3802" t="s">
        <v>110</v>
      </c>
      <c r="C3802" t="s">
        <v>111</v>
      </c>
      <c r="D3802" s="1">
        <v>43221</v>
      </c>
      <c r="E3802" t="s">
        <v>34</v>
      </c>
      <c r="F3802" t="s">
        <v>33</v>
      </c>
      <c r="G3802" t="s">
        <v>34</v>
      </c>
      <c r="H3802">
        <v>6327</v>
      </c>
      <c r="J3802">
        <v>18077</v>
      </c>
      <c r="L3802">
        <v>24404</v>
      </c>
      <c r="N3802">
        <v>18501</v>
      </c>
      <c r="P3802">
        <v>62</v>
      </c>
      <c r="R3802">
        <v>18563</v>
      </c>
      <c r="T3802">
        <v>540215</v>
      </c>
      <c r="V3802">
        <v>1085201</v>
      </c>
      <c r="X3802">
        <v>1083872</v>
      </c>
      <c r="Z3802">
        <v>1329</v>
      </c>
    </row>
    <row r="3803" spans="2:26" hidden="1" x14ac:dyDescent="0.35">
      <c r="B3803" t="s">
        <v>110</v>
      </c>
      <c r="C3803" t="s">
        <v>111</v>
      </c>
      <c r="D3803" s="1">
        <v>43221</v>
      </c>
      <c r="E3803" t="s">
        <v>34</v>
      </c>
      <c r="F3803" t="s">
        <v>35</v>
      </c>
      <c r="G3803" t="s">
        <v>32</v>
      </c>
      <c r="H3803">
        <v>4945</v>
      </c>
      <c r="J3803">
        <v>17419</v>
      </c>
      <c r="L3803">
        <v>22364</v>
      </c>
      <c r="N3803">
        <v>18501</v>
      </c>
      <c r="P3803">
        <v>62</v>
      </c>
      <c r="R3803">
        <v>18563</v>
      </c>
      <c r="T3803">
        <v>532615</v>
      </c>
      <c r="V3803">
        <v>1070497</v>
      </c>
      <c r="X3803">
        <v>1069268</v>
      </c>
      <c r="Z3803">
        <v>1229</v>
      </c>
    </row>
    <row r="3804" spans="2:26" hidden="1" x14ac:dyDescent="0.35">
      <c r="B3804" t="s">
        <v>110</v>
      </c>
      <c r="C3804" t="s">
        <v>111</v>
      </c>
      <c r="D3804" s="1">
        <v>43252</v>
      </c>
      <c r="E3804" t="s">
        <v>34</v>
      </c>
      <c r="F3804" t="s">
        <v>33</v>
      </c>
      <c r="G3804" t="s">
        <v>34</v>
      </c>
      <c r="H3804">
        <v>6046</v>
      </c>
      <c r="J3804">
        <v>17013</v>
      </c>
      <c r="L3804">
        <v>23059</v>
      </c>
      <c r="N3804">
        <v>16687</v>
      </c>
      <c r="P3804">
        <v>48</v>
      </c>
      <c r="R3804">
        <v>16735</v>
      </c>
      <c r="T3804">
        <v>541356</v>
      </c>
      <c r="V3804">
        <v>1086788</v>
      </c>
      <c r="X3804">
        <v>1085485</v>
      </c>
      <c r="Z3804">
        <v>1303</v>
      </c>
    </row>
    <row r="3805" spans="2:26" hidden="1" x14ac:dyDescent="0.35">
      <c r="B3805" t="s">
        <v>110</v>
      </c>
      <c r="C3805" t="s">
        <v>111</v>
      </c>
      <c r="D3805" s="1">
        <v>43252</v>
      </c>
      <c r="E3805" t="s">
        <v>34</v>
      </c>
      <c r="F3805" t="s">
        <v>35</v>
      </c>
      <c r="G3805" t="s">
        <v>32</v>
      </c>
      <c r="H3805">
        <v>4584</v>
      </c>
      <c r="J3805">
        <v>15017</v>
      </c>
      <c r="L3805">
        <v>19601</v>
      </c>
      <c r="N3805">
        <v>16687</v>
      </c>
      <c r="P3805">
        <v>48</v>
      </c>
      <c r="R3805">
        <v>16735</v>
      </c>
      <c r="T3805">
        <v>534069</v>
      </c>
      <c r="V3805">
        <v>1071405</v>
      </c>
      <c r="X3805">
        <v>1070211</v>
      </c>
      <c r="Z3805">
        <v>1194</v>
      </c>
    </row>
    <row r="3806" spans="2:26" hidden="1" x14ac:dyDescent="0.35">
      <c r="B3806" t="s">
        <v>110</v>
      </c>
      <c r="C3806" t="s">
        <v>111</v>
      </c>
      <c r="D3806" s="1">
        <v>43282</v>
      </c>
      <c r="E3806" t="s">
        <v>34</v>
      </c>
      <c r="F3806" t="s">
        <v>33</v>
      </c>
      <c r="G3806" t="s">
        <v>34</v>
      </c>
      <c r="H3806">
        <v>5889</v>
      </c>
      <c r="J3806">
        <v>18362</v>
      </c>
      <c r="L3806">
        <v>24251</v>
      </c>
      <c r="N3806">
        <v>18874</v>
      </c>
      <c r="P3806">
        <v>55</v>
      </c>
      <c r="R3806">
        <v>18929</v>
      </c>
      <c r="T3806">
        <v>541212</v>
      </c>
      <c r="V3806">
        <v>1086267</v>
      </c>
      <c r="X3806">
        <v>1084950</v>
      </c>
      <c r="Z3806">
        <v>1317</v>
      </c>
    </row>
    <row r="3807" spans="2:26" hidden="1" x14ac:dyDescent="0.35">
      <c r="B3807" t="s">
        <v>110</v>
      </c>
      <c r="C3807" t="s">
        <v>111</v>
      </c>
      <c r="D3807" s="1">
        <v>43282</v>
      </c>
      <c r="E3807" t="s">
        <v>34</v>
      </c>
      <c r="F3807" t="s">
        <v>35</v>
      </c>
      <c r="G3807" t="s">
        <v>32</v>
      </c>
      <c r="H3807">
        <v>4630</v>
      </c>
      <c r="J3807">
        <v>16268</v>
      </c>
      <c r="L3807">
        <v>20898</v>
      </c>
      <c r="N3807">
        <v>18874</v>
      </c>
      <c r="P3807">
        <v>55</v>
      </c>
      <c r="R3807">
        <v>18929</v>
      </c>
      <c r="T3807">
        <v>533315</v>
      </c>
      <c r="V3807">
        <v>1070221</v>
      </c>
      <c r="X3807">
        <v>1069033</v>
      </c>
      <c r="Z3807">
        <v>1188</v>
      </c>
    </row>
    <row r="3808" spans="2:26" hidden="1" x14ac:dyDescent="0.35">
      <c r="B3808" t="s">
        <v>110</v>
      </c>
      <c r="C3808" t="s">
        <v>111</v>
      </c>
      <c r="D3808" s="1">
        <v>43313</v>
      </c>
      <c r="E3808" t="s">
        <v>34</v>
      </c>
      <c r="F3808" t="s">
        <v>35</v>
      </c>
      <c r="G3808" t="s">
        <v>32</v>
      </c>
      <c r="H3808">
        <v>4821</v>
      </c>
      <c r="J3808">
        <v>18177</v>
      </c>
      <c r="L3808">
        <v>22998</v>
      </c>
      <c r="N3808">
        <v>21764</v>
      </c>
      <c r="P3808">
        <v>37</v>
      </c>
      <c r="R3808">
        <v>21801</v>
      </c>
      <c r="T3808">
        <v>532526</v>
      </c>
      <c r="V3808">
        <v>1067746</v>
      </c>
      <c r="X3808">
        <v>1066555</v>
      </c>
      <c r="Z3808">
        <v>1191</v>
      </c>
    </row>
    <row r="3809" spans="2:26" hidden="1" x14ac:dyDescent="0.35">
      <c r="B3809" t="s">
        <v>110</v>
      </c>
      <c r="C3809" t="s">
        <v>111</v>
      </c>
      <c r="D3809" s="1">
        <v>43313</v>
      </c>
      <c r="E3809" t="s">
        <v>34</v>
      </c>
      <c r="F3809" t="s">
        <v>33</v>
      </c>
      <c r="G3809" t="s">
        <v>34</v>
      </c>
      <c r="H3809">
        <v>6258</v>
      </c>
      <c r="J3809">
        <v>20591</v>
      </c>
      <c r="L3809">
        <v>26849</v>
      </c>
      <c r="N3809">
        <v>21764</v>
      </c>
      <c r="P3809">
        <v>37</v>
      </c>
      <c r="R3809">
        <v>21801</v>
      </c>
      <c r="T3809">
        <v>539927</v>
      </c>
      <c r="V3809">
        <v>1082325</v>
      </c>
      <c r="X3809">
        <v>1081047</v>
      </c>
      <c r="Z3809">
        <v>1278</v>
      </c>
    </row>
    <row r="3810" spans="2:26" hidden="1" x14ac:dyDescent="0.35">
      <c r="B3810" t="s">
        <v>110</v>
      </c>
      <c r="C3810" t="s">
        <v>111</v>
      </c>
      <c r="D3810" s="1">
        <v>43344</v>
      </c>
      <c r="E3810" t="s">
        <v>34</v>
      </c>
      <c r="F3810" t="s">
        <v>35</v>
      </c>
      <c r="G3810" t="s">
        <v>32</v>
      </c>
      <c r="H3810">
        <v>3939</v>
      </c>
      <c r="J3810">
        <v>14961</v>
      </c>
      <c r="L3810">
        <v>18900</v>
      </c>
      <c r="N3810">
        <v>16949</v>
      </c>
      <c r="P3810">
        <v>37</v>
      </c>
      <c r="R3810">
        <v>16986</v>
      </c>
      <c r="T3810">
        <v>531435</v>
      </c>
      <c r="V3810">
        <v>1063017</v>
      </c>
      <c r="X3810">
        <v>1061829</v>
      </c>
      <c r="Z3810">
        <v>1188</v>
      </c>
    </row>
    <row r="3811" spans="2:26" hidden="1" x14ac:dyDescent="0.35">
      <c r="B3811" t="s">
        <v>110</v>
      </c>
      <c r="C3811" t="s">
        <v>111</v>
      </c>
      <c r="D3811" s="1">
        <v>43344</v>
      </c>
      <c r="E3811" t="s">
        <v>34</v>
      </c>
      <c r="F3811" t="s">
        <v>33</v>
      </c>
      <c r="G3811" t="s">
        <v>34</v>
      </c>
      <c r="H3811">
        <v>5207</v>
      </c>
      <c r="J3811">
        <v>17272</v>
      </c>
      <c r="L3811">
        <v>22479</v>
      </c>
      <c r="N3811">
        <v>16949</v>
      </c>
      <c r="P3811">
        <v>37</v>
      </c>
      <c r="R3811">
        <v>16986</v>
      </c>
      <c r="T3811">
        <v>540055</v>
      </c>
      <c r="V3811">
        <v>1079754</v>
      </c>
      <c r="X3811">
        <v>1078453</v>
      </c>
      <c r="Z3811">
        <v>1301</v>
      </c>
    </row>
    <row r="3812" spans="2:26" hidden="1" x14ac:dyDescent="0.35">
      <c r="B3812" t="s">
        <v>110</v>
      </c>
      <c r="C3812" t="s">
        <v>111</v>
      </c>
      <c r="D3812" s="1">
        <v>43374</v>
      </c>
      <c r="E3812" t="s">
        <v>34</v>
      </c>
      <c r="F3812" t="s">
        <v>33</v>
      </c>
      <c r="G3812" t="s">
        <v>34</v>
      </c>
      <c r="H3812">
        <v>6367</v>
      </c>
      <c r="J3812">
        <v>19044</v>
      </c>
      <c r="L3812">
        <v>25411</v>
      </c>
      <c r="N3812">
        <v>18117</v>
      </c>
      <c r="P3812">
        <v>58</v>
      </c>
      <c r="R3812">
        <v>18175</v>
      </c>
      <c r="T3812">
        <v>538526</v>
      </c>
      <c r="V3812">
        <v>1073312</v>
      </c>
      <c r="X3812">
        <v>1072090</v>
      </c>
      <c r="Z3812">
        <v>1222</v>
      </c>
    </row>
    <row r="3813" spans="2:26" hidden="1" x14ac:dyDescent="0.35">
      <c r="B3813" t="s">
        <v>110</v>
      </c>
      <c r="C3813" t="s">
        <v>111</v>
      </c>
      <c r="D3813" s="1">
        <v>43374</v>
      </c>
      <c r="E3813" t="s">
        <v>34</v>
      </c>
      <c r="F3813" t="s">
        <v>35</v>
      </c>
      <c r="G3813" t="s">
        <v>32</v>
      </c>
      <c r="H3813">
        <v>5016</v>
      </c>
      <c r="J3813">
        <v>16989</v>
      </c>
      <c r="L3813">
        <v>22005</v>
      </c>
      <c r="N3813">
        <v>18117</v>
      </c>
      <c r="P3813">
        <v>58</v>
      </c>
      <c r="R3813">
        <v>18175</v>
      </c>
      <c r="T3813">
        <v>530737</v>
      </c>
      <c r="V3813">
        <v>1057893</v>
      </c>
      <c r="X3813">
        <v>1056759</v>
      </c>
      <c r="Z3813">
        <v>1134</v>
      </c>
    </row>
    <row r="3814" spans="2:26" hidden="1" x14ac:dyDescent="0.35">
      <c r="B3814" t="s">
        <v>110</v>
      </c>
      <c r="C3814" t="s">
        <v>111</v>
      </c>
      <c r="D3814" s="1">
        <v>43405</v>
      </c>
      <c r="E3814" t="s">
        <v>34</v>
      </c>
      <c r="F3814" t="s">
        <v>35</v>
      </c>
      <c r="G3814" t="s">
        <v>32</v>
      </c>
      <c r="H3814">
        <v>4048</v>
      </c>
      <c r="J3814">
        <v>30302</v>
      </c>
      <c r="L3814">
        <v>34350</v>
      </c>
      <c r="N3814">
        <v>24056</v>
      </c>
      <c r="P3814">
        <v>33</v>
      </c>
      <c r="R3814">
        <v>24089</v>
      </c>
      <c r="T3814">
        <v>526763</v>
      </c>
      <c r="V3814">
        <v>1050064</v>
      </c>
      <c r="X3814">
        <v>1048999</v>
      </c>
      <c r="Z3814">
        <v>1065</v>
      </c>
    </row>
    <row r="3815" spans="2:26" hidden="1" x14ac:dyDescent="0.35">
      <c r="B3815" t="s">
        <v>110</v>
      </c>
      <c r="C3815" t="s">
        <v>111</v>
      </c>
      <c r="D3815" s="1">
        <v>43405</v>
      </c>
      <c r="E3815" t="s">
        <v>34</v>
      </c>
      <c r="F3815" t="s">
        <v>33</v>
      </c>
      <c r="G3815" t="s">
        <v>34</v>
      </c>
      <c r="H3815">
        <v>5559</v>
      </c>
      <c r="J3815">
        <v>34916</v>
      </c>
      <c r="L3815">
        <v>40475</v>
      </c>
      <c r="N3815">
        <v>24056</v>
      </c>
      <c r="P3815">
        <v>33</v>
      </c>
      <c r="R3815">
        <v>24089</v>
      </c>
      <c r="T3815">
        <v>536947</v>
      </c>
      <c r="V3815">
        <v>1070989</v>
      </c>
      <c r="X3815">
        <v>1069785</v>
      </c>
      <c r="Z3815">
        <v>1204</v>
      </c>
    </row>
    <row r="3816" spans="2:26" hidden="1" x14ac:dyDescent="0.35">
      <c r="B3816" t="s">
        <v>110</v>
      </c>
      <c r="C3816" t="s">
        <v>111</v>
      </c>
      <c r="D3816" s="1">
        <v>43435</v>
      </c>
      <c r="E3816" t="s">
        <v>34</v>
      </c>
      <c r="F3816" t="s">
        <v>35</v>
      </c>
      <c r="G3816" t="s">
        <v>32</v>
      </c>
      <c r="H3816">
        <v>3777</v>
      </c>
      <c r="J3816">
        <v>31677</v>
      </c>
      <c r="L3816">
        <v>35454</v>
      </c>
      <c r="N3816">
        <v>21715</v>
      </c>
      <c r="P3816">
        <v>35</v>
      </c>
      <c r="R3816">
        <v>21750</v>
      </c>
      <c r="T3816">
        <v>523017</v>
      </c>
      <c r="V3816">
        <v>1043936</v>
      </c>
      <c r="X3816">
        <v>1042880</v>
      </c>
      <c r="Z3816">
        <v>1056</v>
      </c>
    </row>
    <row r="3817" spans="2:26" hidden="1" x14ac:dyDescent="0.35">
      <c r="B3817" t="s">
        <v>110</v>
      </c>
      <c r="C3817" t="s">
        <v>111</v>
      </c>
      <c r="D3817" s="1">
        <v>43435</v>
      </c>
      <c r="E3817" t="s">
        <v>34</v>
      </c>
      <c r="F3817" t="s">
        <v>33</v>
      </c>
      <c r="G3817" t="s">
        <v>34</v>
      </c>
      <c r="H3817">
        <v>5366</v>
      </c>
      <c r="J3817">
        <v>38298</v>
      </c>
      <c r="L3817">
        <v>43664</v>
      </c>
      <c r="N3817">
        <v>21715</v>
      </c>
      <c r="P3817">
        <v>35</v>
      </c>
      <c r="R3817">
        <v>21750</v>
      </c>
      <c r="T3817">
        <v>536246</v>
      </c>
      <c r="V3817">
        <v>1069346</v>
      </c>
      <c r="X3817">
        <v>1068121</v>
      </c>
      <c r="Z3817">
        <v>1225</v>
      </c>
    </row>
    <row r="3818" spans="2:26" hidden="1" x14ac:dyDescent="0.35">
      <c r="B3818" t="s">
        <v>110</v>
      </c>
      <c r="C3818" t="s">
        <v>111</v>
      </c>
      <c r="D3818" s="1">
        <v>43466</v>
      </c>
      <c r="E3818" t="s">
        <v>34</v>
      </c>
      <c r="F3818" t="s">
        <v>35</v>
      </c>
      <c r="G3818" t="s">
        <v>32</v>
      </c>
      <c r="H3818">
        <v>4790</v>
      </c>
      <c r="J3818">
        <v>31053</v>
      </c>
      <c r="L3818">
        <v>35843</v>
      </c>
      <c r="N3818">
        <v>28089</v>
      </c>
      <c r="P3818">
        <v>52</v>
      </c>
      <c r="R3818">
        <v>28141</v>
      </c>
      <c r="T3818">
        <v>520508</v>
      </c>
      <c r="V3818">
        <v>1037867</v>
      </c>
      <c r="X3818">
        <v>1036809</v>
      </c>
      <c r="Z3818">
        <v>1058</v>
      </c>
    </row>
    <row r="3819" spans="2:26" hidden="1" x14ac:dyDescent="0.35">
      <c r="B3819" t="s">
        <v>110</v>
      </c>
      <c r="C3819" t="s">
        <v>111</v>
      </c>
      <c r="D3819" s="1">
        <v>43466</v>
      </c>
      <c r="E3819" t="s">
        <v>34</v>
      </c>
      <c r="F3819" t="s">
        <v>33</v>
      </c>
      <c r="G3819" t="s">
        <v>34</v>
      </c>
      <c r="H3819">
        <v>6058</v>
      </c>
      <c r="J3819">
        <v>35177</v>
      </c>
      <c r="L3819">
        <v>41235</v>
      </c>
      <c r="N3819">
        <v>28089</v>
      </c>
      <c r="P3819">
        <v>52</v>
      </c>
      <c r="R3819">
        <v>28141</v>
      </c>
      <c r="T3819">
        <v>530557</v>
      </c>
      <c r="V3819">
        <v>1057747</v>
      </c>
      <c r="X3819">
        <v>1056536</v>
      </c>
      <c r="Z3819">
        <v>1211</v>
      </c>
    </row>
    <row r="3820" spans="2:26" hidden="1" x14ac:dyDescent="0.35">
      <c r="B3820" t="s">
        <v>110</v>
      </c>
      <c r="C3820" t="s">
        <v>111</v>
      </c>
      <c r="D3820" s="1">
        <v>43497</v>
      </c>
      <c r="E3820" t="s">
        <v>34</v>
      </c>
      <c r="F3820" t="s">
        <v>33</v>
      </c>
      <c r="G3820" t="s">
        <v>34</v>
      </c>
      <c r="H3820">
        <v>5183</v>
      </c>
      <c r="J3820">
        <v>20433</v>
      </c>
      <c r="L3820">
        <v>25616</v>
      </c>
      <c r="N3820">
        <v>19333</v>
      </c>
      <c r="P3820">
        <v>43</v>
      </c>
      <c r="R3820">
        <v>19376</v>
      </c>
      <c r="T3820">
        <v>529254</v>
      </c>
      <c r="V3820">
        <v>1053901</v>
      </c>
      <c r="X3820">
        <v>1052631</v>
      </c>
      <c r="Z3820">
        <v>1270</v>
      </c>
    </row>
    <row r="3821" spans="2:26" hidden="1" x14ac:dyDescent="0.35">
      <c r="B3821" t="s">
        <v>110</v>
      </c>
      <c r="C3821" t="s">
        <v>111</v>
      </c>
      <c r="D3821" s="1">
        <v>43497</v>
      </c>
      <c r="E3821" t="s">
        <v>34</v>
      </c>
      <c r="F3821" t="s">
        <v>35</v>
      </c>
      <c r="G3821" t="s">
        <v>32</v>
      </c>
      <c r="H3821">
        <v>4004</v>
      </c>
      <c r="J3821">
        <v>17432</v>
      </c>
      <c r="L3821">
        <v>21436</v>
      </c>
      <c r="N3821">
        <v>19333</v>
      </c>
      <c r="P3821">
        <v>43</v>
      </c>
      <c r="R3821">
        <v>19376</v>
      </c>
      <c r="T3821">
        <v>518346</v>
      </c>
      <c r="V3821">
        <v>1032336</v>
      </c>
      <c r="X3821">
        <v>1031236</v>
      </c>
      <c r="Z3821">
        <v>1100</v>
      </c>
    </row>
    <row r="3822" spans="2:26" hidden="1" x14ac:dyDescent="0.35">
      <c r="B3822" t="s">
        <v>110</v>
      </c>
      <c r="C3822" t="s">
        <v>111</v>
      </c>
      <c r="D3822" s="1">
        <v>43525</v>
      </c>
      <c r="E3822" t="s">
        <v>34</v>
      </c>
      <c r="F3822" t="s">
        <v>35</v>
      </c>
      <c r="G3822" t="s">
        <v>32</v>
      </c>
      <c r="H3822">
        <v>4851</v>
      </c>
      <c r="J3822">
        <v>19350</v>
      </c>
      <c r="L3822">
        <v>24201</v>
      </c>
      <c r="N3822">
        <v>22062</v>
      </c>
      <c r="P3822">
        <v>49</v>
      </c>
      <c r="R3822">
        <v>22111</v>
      </c>
      <c r="T3822">
        <v>517861</v>
      </c>
      <c r="V3822">
        <v>1030336</v>
      </c>
      <c r="X3822">
        <v>1029225</v>
      </c>
      <c r="Z3822">
        <v>1111</v>
      </c>
    </row>
    <row r="3823" spans="2:26" hidden="1" x14ac:dyDescent="0.35">
      <c r="B3823" t="s">
        <v>110</v>
      </c>
      <c r="C3823" t="s">
        <v>111</v>
      </c>
      <c r="D3823" s="1">
        <v>43525</v>
      </c>
      <c r="E3823" t="s">
        <v>34</v>
      </c>
      <c r="F3823" t="s">
        <v>33</v>
      </c>
      <c r="G3823" t="s">
        <v>34</v>
      </c>
      <c r="H3823">
        <v>6284</v>
      </c>
      <c r="J3823">
        <v>22346</v>
      </c>
      <c r="L3823">
        <v>28630</v>
      </c>
      <c r="N3823">
        <v>22062</v>
      </c>
      <c r="P3823">
        <v>49</v>
      </c>
      <c r="R3823">
        <v>22111</v>
      </c>
      <c r="T3823">
        <v>528027</v>
      </c>
      <c r="V3823">
        <v>1050156</v>
      </c>
      <c r="X3823">
        <v>1048892</v>
      </c>
      <c r="Z3823">
        <v>1264</v>
      </c>
    </row>
    <row r="3824" spans="2:26" hidden="1" x14ac:dyDescent="0.35">
      <c r="B3824" t="s">
        <v>110</v>
      </c>
      <c r="C3824" t="s">
        <v>111</v>
      </c>
      <c r="D3824" s="1">
        <v>43556</v>
      </c>
      <c r="E3824" t="s">
        <v>34</v>
      </c>
      <c r="F3824" t="s">
        <v>33</v>
      </c>
      <c r="G3824" t="s">
        <v>34</v>
      </c>
      <c r="H3824">
        <v>6260</v>
      </c>
      <c r="J3824">
        <v>20112</v>
      </c>
      <c r="L3824">
        <v>26372</v>
      </c>
      <c r="N3824">
        <v>19544</v>
      </c>
      <c r="P3824">
        <v>61</v>
      </c>
      <c r="R3824">
        <v>19605</v>
      </c>
      <c r="T3824">
        <v>528925</v>
      </c>
      <c r="V3824">
        <v>1050235</v>
      </c>
      <c r="X3824">
        <v>1048979</v>
      </c>
      <c r="Z3824">
        <v>1256</v>
      </c>
    </row>
    <row r="3825" spans="2:26" hidden="1" x14ac:dyDescent="0.35">
      <c r="B3825" t="s">
        <v>110</v>
      </c>
      <c r="C3825" t="s">
        <v>111</v>
      </c>
      <c r="D3825" s="1">
        <v>43556</v>
      </c>
      <c r="E3825" t="s">
        <v>34</v>
      </c>
      <c r="F3825" t="s">
        <v>35</v>
      </c>
      <c r="G3825" t="s">
        <v>32</v>
      </c>
      <c r="H3825">
        <v>5002</v>
      </c>
      <c r="J3825">
        <v>17768</v>
      </c>
      <c r="L3825">
        <v>22770</v>
      </c>
      <c r="N3825">
        <v>19544</v>
      </c>
      <c r="P3825">
        <v>61</v>
      </c>
      <c r="R3825">
        <v>19605</v>
      </c>
      <c r="T3825">
        <v>519533</v>
      </c>
      <c r="V3825">
        <v>1031888</v>
      </c>
      <c r="X3825">
        <v>1030761</v>
      </c>
      <c r="Z3825">
        <v>1127</v>
      </c>
    </row>
    <row r="3826" spans="2:26" hidden="1" x14ac:dyDescent="0.35">
      <c r="B3826" t="s">
        <v>110</v>
      </c>
      <c r="C3826" t="s">
        <v>111</v>
      </c>
      <c r="D3826" s="1">
        <v>43586</v>
      </c>
      <c r="E3826" t="s">
        <v>34</v>
      </c>
      <c r="F3826" t="s">
        <v>35</v>
      </c>
      <c r="G3826" t="s">
        <v>32</v>
      </c>
      <c r="H3826">
        <v>4714</v>
      </c>
      <c r="J3826">
        <v>16432</v>
      </c>
      <c r="L3826">
        <v>21146</v>
      </c>
      <c r="N3826">
        <v>18751</v>
      </c>
      <c r="P3826">
        <v>48</v>
      </c>
      <c r="R3826">
        <v>18799</v>
      </c>
      <c r="T3826">
        <v>519768</v>
      </c>
      <c r="V3826">
        <v>1030084</v>
      </c>
      <c r="X3826">
        <v>1028956</v>
      </c>
      <c r="Z3826">
        <v>1128</v>
      </c>
    </row>
    <row r="3827" spans="2:26" hidden="1" x14ac:dyDescent="0.35">
      <c r="B3827" t="s">
        <v>110</v>
      </c>
      <c r="C3827" t="s">
        <v>111</v>
      </c>
      <c r="D3827" s="1">
        <v>43586</v>
      </c>
      <c r="E3827" t="s">
        <v>34</v>
      </c>
      <c r="F3827" t="s">
        <v>33</v>
      </c>
      <c r="G3827" t="s">
        <v>34</v>
      </c>
      <c r="H3827">
        <v>6144</v>
      </c>
      <c r="J3827">
        <v>19279</v>
      </c>
      <c r="L3827">
        <v>25423</v>
      </c>
      <c r="N3827">
        <v>18751</v>
      </c>
      <c r="P3827">
        <v>48</v>
      </c>
      <c r="R3827">
        <v>18799</v>
      </c>
      <c r="T3827">
        <v>528293</v>
      </c>
      <c r="V3827">
        <v>1047145</v>
      </c>
      <c r="X3827">
        <v>1045879</v>
      </c>
      <c r="Z3827">
        <v>1266</v>
      </c>
    </row>
    <row r="3828" spans="2:26" hidden="1" x14ac:dyDescent="0.35">
      <c r="B3828" t="s">
        <v>110</v>
      </c>
      <c r="C3828" t="s">
        <v>111</v>
      </c>
      <c r="D3828" s="1">
        <v>43617</v>
      </c>
      <c r="E3828" t="s">
        <v>34</v>
      </c>
      <c r="F3828" t="s">
        <v>35</v>
      </c>
      <c r="G3828" t="s">
        <v>32</v>
      </c>
      <c r="H3828">
        <v>4366</v>
      </c>
      <c r="J3828">
        <v>15128</v>
      </c>
      <c r="L3828">
        <v>19494</v>
      </c>
      <c r="N3828">
        <v>16449</v>
      </c>
      <c r="P3828">
        <v>49</v>
      </c>
      <c r="R3828">
        <v>16498</v>
      </c>
      <c r="T3828">
        <v>519503</v>
      </c>
      <c r="V3828">
        <v>1027314</v>
      </c>
      <c r="X3828">
        <v>1026164</v>
      </c>
      <c r="Z3828">
        <v>1150</v>
      </c>
    </row>
    <row r="3829" spans="2:26" hidden="1" x14ac:dyDescent="0.35">
      <c r="B3829" t="s">
        <v>110</v>
      </c>
      <c r="C3829" t="s">
        <v>111</v>
      </c>
      <c r="D3829" s="1">
        <v>43617</v>
      </c>
      <c r="E3829" t="s">
        <v>34</v>
      </c>
      <c r="F3829" t="s">
        <v>33</v>
      </c>
      <c r="G3829" t="s">
        <v>34</v>
      </c>
      <c r="H3829">
        <v>5589</v>
      </c>
      <c r="J3829">
        <v>16897</v>
      </c>
      <c r="L3829">
        <v>22486</v>
      </c>
      <c r="N3829">
        <v>16449</v>
      </c>
      <c r="P3829">
        <v>49</v>
      </c>
      <c r="R3829">
        <v>16498</v>
      </c>
      <c r="T3829">
        <v>528384</v>
      </c>
      <c r="V3829">
        <v>1045238</v>
      </c>
      <c r="X3829">
        <v>1043957</v>
      </c>
      <c r="Z3829">
        <v>1281</v>
      </c>
    </row>
    <row r="3830" spans="2:26" hidden="1" x14ac:dyDescent="0.35">
      <c r="B3830" t="s">
        <v>110</v>
      </c>
      <c r="C3830" t="s">
        <v>111</v>
      </c>
      <c r="D3830" s="1">
        <v>43647</v>
      </c>
      <c r="E3830" t="s">
        <v>34</v>
      </c>
      <c r="F3830" t="s">
        <v>35</v>
      </c>
      <c r="G3830" t="s">
        <v>32</v>
      </c>
      <c r="H3830">
        <v>4709</v>
      </c>
      <c r="J3830">
        <v>16290</v>
      </c>
      <c r="L3830">
        <v>20999</v>
      </c>
      <c r="N3830">
        <v>18460</v>
      </c>
      <c r="P3830">
        <v>67</v>
      </c>
      <c r="R3830">
        <v>18527</v>
      </c>
      <c r="T3830">
        <v>521503</v>
      </c>
      <c r="V3830">
        <v>1030758</v>
      </c>
      <c r="X3830">
        <v>1029591</v>
      </c>
      <c r="Z3830">
        <v>1167</v>
      </c>
    </row>
    <row r="3831" spans="2:26" hidden="1" x14ac:dyDescent="0.35">
      <c r="B3831" t="s">
        <v>110</v>
      </c>
      <c r="C3831" t="s">
        <v>111</v>
      </c>
      <c r="D3831" s="1">
        <v>43647</v>
      </c>
      <c r="E3831" t="s">
        <v>34</v>
      </c>
      <c r="F3831" t="s">
        <v>33</v>
      </c>
      <c r="G3831" t="s">
        <v>34</v>
      </c>
      <c r="H3831">
        <v>5970</v>
      </c>
      <c r="J3831">
        <v>18350</v>
      </c>
      <c r="L3831">
        <v>24320</v>
      </c>
      <c r="N3831">
        <v>18460</v>
      </c>
      <c r="P3831">
        <v>67</v>
      </c>
      <c r="R3831">
        <v>18527</v>
      </c>
      <c r="T3831">
        <v>528982</v>
      </c>
      <c r="V3831">
        <v>1046325</v>
      </c>
      <c r="X3831">
        <v>1045036</v>
      </c>
      <c r="Z3831">
        <v>1289</v>
      </c>
    </row>
    <row r="3832" spans="2:26" hidden="1" x14ac:dyDescent="0.35">
      <c r="B3832" t="s">
        <v>110</v>
      </c>
      <c r="C3832" t="s">
        <v>111</v>
      </c>
      <c r="D3832" s="1">
        <v>43678</v>
      </c>
      <c r="E3832" t="s">
        <v>34</v>
      </c>
      <c r="F3832" t="s">
        <v>35</v>
      </c>
      <c r="G3832" t="s">
        <v>32</v>
      </c>
      <c r="H3832">
        <v>4488</v>
      </c>
      <c r="J3832">
        <v>15973</v>
      </c>
      <c r="L3832">
        <v>20461</v>
      </c>
      <c r="N3832">
        <v>18598</v>
      </c>
      <c r="P3832">
        <v>69</v>
      </c>
      <c r="R3832">
        <v>18667</v>
      </c>
      <c r="T3832">
        <v>520235</v>
      </c>
      <c r="V3832">
        <v>1026989</v>
      </c>
      <c r="X3832">
        <v>1025812</v>
      </c>
      <c r="Z3832">
        <v>1177</v>
      </c>
    </row>
    <row r="3833" spans="2:26" hidden="1" x14ac:dyDescent="0.35">
      <c r="B3833" t="s">
        <v>110</v>
      </c>
      <c r="C3833" t="s">
        <v>111</v>
      </c>
      <c r="D3833" s="1">
        <v>43678</v>
      </c>
      <c r="E3833" t="s">
        <v>34</v>
      </c>
      <c r="F3833" t="s">
        <v>33</v>
      </c>
      <c r="G3833" t="s">
        <v>34</v>
      </c>
      <c r="H3833">
        <v>5968</v>
      </c>
      <c r="J3833">
        <v>18563</v>
      </c>
      <c r="L3833">
        <v>24531</v>
      </c>
      <c r="N3833">
        <v>18598</v>
      </c>
      <c r="P3833">
        <v>69</v>
      </c>
      <c r="R3833">
        <v>18667</v>
      </c>
      <c r="T3833">
        <v>530339</v>
      </c>
      <c r="V3833">
        <v>1047075</v>
      </c>
      <c r="X3833">
        <v>1045767</v>
      </c>
      <c r="Z3833">
        <v>1308</v>
      </c>
    </row>
    <row r="3834" spans="2:26" hidden="1" x14ac:dyDescent="0.35">
      <c r="B3834" t="s">
        <v>110</v>
      </c>
      <c r="C3834" t="s">
        <v>111</v>
      </c>
      <c r="D3834" s="1">
        <v>43709</v>
      </c>
      <c r="E3834" t="s">
        <v>34</v>
      </c>
      <c r="F3834" t="s">
        <v>33</v>
      </c>
      <c r="G3834" t="s">
        <v>34</v>
      </c>
      <c r="H3834">
        <v>5584</v>
      </c>
      <c r="J3834">
        <v>18044</v>
      </c>
      <c r="L3834">
        <v>23628</v>
      </c>
      <c r="N3834">
        <v>18361</v>
      </c>
      <c r="P3834">
        <v>54</v>
      </c>
      <c r="R3834">
        <v>18415</v>
      </c>
      <c r="T3834">
        <v>529880</v>
      </c>
      <c r="V3834">
        <v>1044529</v>
      </c>
      <c r="X3834">
        <v>1043233</v>
      </c>
      <c r="Z3834">
        <v>1296</v>
      </c>
    </row>
    <row r="3835" spans="2:26" hidden="1" x14ac:dyDescent="0.35">
      <c r="B3835" t="s">
        <v>110</v>
      </c>
      <c r="C3835" t="s">
        <v>111</v>
      </c>
      <c r="D3835" s="1">
        <v>43709</v>
      </c>
      <c r="E3835" t="s">
        <v>34</v>
      </c>
      <c r="F3835" t="s">
        <v>35</v>
      </c>
      <c r="G3835" t="s">
        <v>32</v>
      </c>
      <c r="H3835">
        <v>4201</v>
      </c>
      <c r="J3835">
        <v>15812</v>
      </c>
      <c r="L3835">
        <v>20013</v>
      </c>
      <c r="N3835">
        <v>18361</v>
      </c>
      <c r="P3835">
        <v>54</v>
      </c>
      <c r="R3835">
        <v>18415</v>
      </c>
      <c r="T3835">
        <v>521582</v>
      </c>
      <c r="V3835">
        <v>1027876</v>
      </c>
      <c r="X3835">
        <v>1026711</v>
      </c>
      <c r="Z3835">
        <v>1165</v>
      </c>
    </row>
    <row r="3836" spans="2:26" hidden="1" x14ac:dyDescent="0.35">
      <c r="B3836" t="s">
        <v>110</v>
      </c>
      <c r="C3836" t="s">
        <v>111</v>
      </c>
      <c r="D3836" s="1">
        <v>43739</v>
      </c>
      <c r="E3836" t="s">
        <v>34</v>
      </c>
      <c r="F3836" t="s">
        <v>33</v>
      </c>
      <c r="G3836" t="s">
        <v>34</v>
      </c>
      <c r="H3836">
        <v>6732</v>
      </c>
      <c r="J3836">
        <v>19390</v>
      </c>
      <c r="L3836">
        <v>26122</v>
      </c>
      <c r="N3836">
        <v>18361</v>
      </c>
      <c r="P3836">
        <v>63</v>
      </c>
      <c r="R3836">
        <v>18424</v>
      </c>
      <c r="T3836">
        <v>530404</v>
      </c>
      <c r="V3836">
        <v>1044497</v>
      </c>
      <c r="X3836">
        <v>1043130</v>
      </c>
      <c r="Z3836">
        <v>1367</v>
      </c>
    </row>
    <row r="3837" spans="2:26" hidden="1" x14ac:dyDescent="0.35">
      <c r="B3837" t="s">
        <v>110</v>
      </c>
      <c r="C3837" t="s">
        <v>111</v>
      </c>
      <c r="D3837" s="1">
        <v>43739</v>
      </c>
      <c r="E3837" t="s">
        <v>34</v>
      </c>
      <c r="F3837" t="s">
        <v>35</v>
      </c>
      <c r="G3837" t="s">
        <v>32</v>
      </c>
      <c r="H3837">
        <v>5181</v>
      </c>
      <c r="J3837">
        <v>16846</v>
      </c>
      <c r="L3837">
        <v>22027</v>
      </c>
      <c r="N3837">
        <v>18361</v>
      </c>
      <c r="P3837">
        <v>63</v>
      </c>
      <c r="R3837">
        <v>18424</v>
      </c>
      <c r="T3837">
        <v>523202</v>
      </c>
      <c r="V3837">
        <v>1029329</v>
      </c>
      <c r="X3837">
        <v>1028059</v>
      </c>
      <c r="Z3837">
        <v>1270</v>
      </c>
    </row>
    <row r="3838" spans="2:26" hidden="1" x14ac:dyDescent="0.35">
      <c r="B3838" t="s">
        <v>110</v>
      </c>
      <c r="C3838" t="s">
        <v>111</v>
      </c>
      <c r="D3838" s="1">
        <v>43770</v>
      </c>
      <c r="E3838" t="s">
        <v>34</v>
      </c>
      <c r="F3838" t="s">
        <v>35</v>
      </c>
      <c r="G3838" t="s">
        <v>32</v>
      </c>
      <c r="H3838">
        <v>4022</v>
      </c>
      <c r="J3838">
        <v>24061</v>
      </c>
      <c r="L3838">
        <v>28083</v>
      </c>
      <c r="N3838">
        <v>17916</v>
      </c>
      <c r="P3838">
        <v>18</v>
      </c>
      <c r="R3838">
        <v>17934</v>
      </c>
      <c r="T3838">
        <v>518557</v>
      </c>
      <c r="V3838">
        <v>1020355</v>
      </c>
      <c r="X3838">
        <v>1019160</v>
      </c>
      <c r="Z3838">
        <v>1195</v>
      </c>
    </row>
    <row r="3839" spans="2:26" hidden="1" x14ac:dyDescent="0.35">
      <c r="B3839" t="s">
        <v>110</v>
      </c>
      <c r="C3839" t="s">
        <v>111</v>
      </c>
      <c r="D3839" s="1">
        <v>43770</v>
      </c>
      <c r="E3839" t="s">
        <v>34</v>
      </c>
      <c r="F3839" t="s">
        <v>33</v>
      </c>
      <c r="G3839" t="s">
        <v>34</v>
      </c>
      <c r="H3839">
        <v>5601</v>
      </c>
      <c r="J3839">
        <v>27281</v>
      </c>
      <c r="L3839">
        <v>32882</v>
      </c>
      <c r="N3839">
        <v>17916</v>
      </c>
      <c r="P3839">
        <v>18</v>
      </c>
      <c r="R3839">
        <v>17934</v>
      </c>
      <c r="T3839">
        <v>528011</v>
      </c>
      <c r="V3839">
        <v>1039954</v>
      </c>
      <c r="X3839">
        <v>1038648</v>
      </c>
      <c r="Z3839">
        <v>1306</v>
      </c>
    </row>
    <row r="3840" spans="2:26" hidden="1" x14ac:dyDescent="0.35">
      <c r="B3840" t="s">
        <v>110</v>
      </c>
      <c r="C3840" t="s">
        <v>111</v>
      </c>
      <c r="D3840" s="1">
        <v>43800</v>
      </c>
      <c r="E3840" t="s">
        <v>34</v>
      </c>
      <c r="F3840" t="s">
        <v>35</v>
      </c>
      <c r="G3840" t="s">
        <v>32</v>
      </c>
      <c r="H3840">
        <v>4526</v>
      </c>
      <c r="J3840">
        <v>33270</v>
      </c>
      <c r="L3840">
        <v>37796</v>
      </c>
      <c r="N3840">
        <v>21088</v>
      </c>
      <c r="P3840">
        <v>59</v>
      </c>
      <c r="R3840">
        <v>21147</v>
      </c>
      <c r="T3840">
        <v>518639</v>
      </c>
      <c r="V3840">
        <v>1020753</v>
      </c>
      <c r="X3840">
        <v>1019502</v>
      </c>
      <c r="Z3840">
        <v>1251</v>
      </c>
    </row>
    <row r="3841" spans="2:26" hidden="1" x14ac:dyDescent="0.35">
      <c r="B3841" t="s">
        <v>110</v>
      </c>
      <c r="C3841" t="s">
        <v>111</v>
      </c>
      <c r="D3841" s="1">
        <v>43800</v>
      </c>
      <c r="E3841" t="s">
        <v>34</v>
      </c>
      <c r="F3841" t="s">
        <v>33</v>
      </c>
      <c r="G3841" t="s">
        <v>34</v>
      </c>
      <c r="H3841">
        <v>6310</v>
      </c>
      <c r="J3841">
        <v>38162</v>
      </c>
      <c r="L3841">
        <v>44472</v>
      </c>
      <c r="N3841">
        <v>21088</v>
      </c>
      <c r="P3841">
        <v>59</v>
      </c>
      <c r="R3841">
        <v>21147</v>
      </c>
      <c r="T3841">
        <v>530100</v>
      </c>
      <c r="V3841">
        <v>1044160</v>
      </c>
      <c r="X3841">
        <v>1042758</v>
      </c>
      <c r="Z3841">
        <v>1402</v>
      </c>
    </row>
    <row r="3842" spans="2:26" hidden="1" x14ac:dyDescent="0.35">
      <c r="B3842" t="s">
        <v>110</v>
      </c>
      <c r="C3842" t="s">
        <v>111</v>
      </c>
      <c r="D3842" s="1">
        <v>43831</v>
      </c>
      <c r="E3842" t="s">
        <v>34</v>
      </c>
      <c r="F3842" t="s">
        <v>35</v>
      </c>
      <c r="G3842" t="s">
        <v>32</v>
      </c>
      <c r="H3842">
        <v>5080</v>
      </c>
      <c r="J3842">
        <v>22833</v>
      </c>
      <c r="L3842">
        <v>27913</v>
      </c>
      <c r="N3842">
        <v>24244</v>
      </c>
      <c r="P3842">
        <v>68</v>
      </c>
      <c r="R3842">
        <v>24312</v>
      </c>
      <c r="T3842">
        <v>519947</v>
      </c>
      <c r="V3842">
        <v>1021507</v>
      </c>
      <c r="X3842">
        <v>1020197</v>
      </c>
      <c r="Z3842">
        <v>1310</v>
      </c>
    </row>
    <row r="3843" spans="2:26" hidden="1" x14ac:dyDescent="0.35">
      <c r="B3843" t="s">
        <v>110</v>
      </c>
      <c r="C3843" t="s">
        <v>111</v>
      </c>
      <c r="D3843" s="1">
        <v>43831</v>
      </c>
      <c r="E3843" t="s">
        <v>34</v>
      </c>
      <c r="F3843" t="s">
        <v>33</v>
      </c>
      <c r="G3843" t="s">
        <v>34</v>
      </c>
      <c r="H3843">
        <v>6919</v>
      </c>
      <c r="J3843">
        <v>25691</v>
      </c>
      <c r="L3843">
        <v>32610</v>
      </c>
      <c r="N3843">
        <v>24244</v>
      </c>
      <c r="P3843">
        <v>68</v>
      </c>
      <c r="R3843">
        <v>24312</v>
      </c>
      <c r="T3843">
        <v>529331</v>
      </c>
      <c r="V3843">
        <v>1040843</v>
      </c>
      <c r="X3843">
        <v>1039392</v>
      </c>
      <c r="Z3843">
        <v>1451</v>
      </c>
    </row>
    <row r="3844" spans="2:26" hidden="1" x14ac:dyDescent="0.35">
      <c r="B3844" t="s">
        <v>110</v>
      </c>
      <c r="C3844" t="s">
        <v>111</v>
      </c>
      <c r="D3844" s="1">
        <v>43862</v>
      </c>
      <c r="E3844" t="s">
        <v>34</v>
      </c>
      <c r="F3844" t="s">
        <v>33</v>
      </c>
      <c r="G3844" t="s">
        <v>34</v>
      </c>
      <c r="H3844">
        <v>6242</v>
      </c>
      <c r="J3844">
        <v>19431</v>
      </c>
      <c r="L3844">
        <v>25673</v>
      </c>
      <c r="N3844">
        <v>17136</v>
      </c>
      <c r="P3844">
        <v>50</v>
      </c>
      <c r="R3844">
        <v>17186</v>
      </c>
      <c r="T3844">
        <v>530743</v>
      </c>
      <c r="V3844">
        <v>1044409</v>
      </c>
      <c r="X3844">
        <v>1042929</v>
      </c>
      <c r="Z3844">
        <v>1480</v>
      </c>
    </row>
    <row r="3845" spans="2:26" hidden="1" x14ac:dyDescent="0.35">
      <c r="B3845" t="s">
        <v>110</v>
      </c>
      <c r="C3845" t="s">
        <v>111</v>
      </c>
      <c r="D3845" s="1">
        <v>43862</v>
      </c>
      <c r="E3845" t="s">
        <v>34</v>
      </c>
      <c r="F3845" t="s">
        <v>35</v>
      </c>
      <c r="G3845" t="s">
        <v>32</v>
      </c>
      <c r="H3845">
        <v>4377</v>
      </c>
      <c r="J3845">
        <v>16480</v>
      </c>
      <c r="L3845">
        <v>20857</v>
      </c>
      <c r="N3845">
        <v>17136</v>
      </c>
      <c r="P3845">
        <v>50</v>
      </c>
      <c r="R3845">
        <v>17186</v>
      </c>
      <c r="T3845">
        <v>521101</v>
      </c>
      <c r="V3845">
        <v>1022649</v>
      </c>
      <c r="X3845">
        <v>1021326</v>
      </c>
      <c r="Z3845">
        <v>1323</v>
      </c>
    </row>
    <row r="3846" spans="2:26" hidden="1" x14ac:dyDescent="0.35">
      <c r="B3846" t="s">
        <v>110</v>
      </c>
      <c r="C3846" t="s">
        <v>111</v>
      </c>
      <c r="D3846" s="1">
        <v>43891</v>
      </c>
      <c r="E3846" t="s">
        <v>34</v>
      </c>
      <c r="F3846" t="s">
        <v>35</v>
      </c>
      <c r="G3846" t="s">
        <v>32</v>
      </c>
      <c r="H3846">
        <v>4722</v>
      </c>
      <c r="J3846">
        <v>23929</v>
      </c>
      <c r="L3846">
        <v>28651</v>
      </c>
      <c r="N3846">
        <v>20712</v>
      </c>
      <c r="P3846">
        <v>56</v>
      </c>
      <c r="R3846">
        <v>20768</v>
      </c>
      <c r="T3846">
        <v>523851</v>
      </c>
      <c r="V3846">
        <v>1031434</v>
      </c>
      <c r="X3846">
        <v>1030076</v>
      </c>
      <c r="Z3846">
        <v>1358</v>
      </c>
    </row>
    <row r="3847" spans="2:26" hidden="1" x14ac:dyDescent="0.35">
      <c r="B3847" t="s">
        <v>110</v>
      </c>
      <c r="C3847" t="s">
        <v>111</v>
      </c>
      <c r="D3847" s="1">
        <v>43891</v>
      </c>
      <c r="E3847" t="s">
        <v>34</v>
      </c>
      <c r="F3847" t="s">
        <v>33</v>
      </c>
      <c r="G3847" t="s">
        <v>34</v>
      </c>
      <c r="H3847">
        <v>5835</v>
      </c>
      <c r="J3847">
        <v>25033</v>
      </c>
      <c r="L3847">
        <v>30868</v>
      </c>
      <c r="N3847">
        <v>20712</v>
      </c>
      <c r="P3847">
        <v>56</v>
      </c>
      <c r="R3847">
        <v>20768</v>
      </c>
      <c r="T3847">
        <v>531322</v>
      </c>
      <c r="V3847">
        <v>1047688</v>
      </c>
      <c r="X3847">
        <v>1046218</v>
      </c>
      <c r="Z3847">
        <v>1470</v>
      </c>
    </row>
    <row r="3848" spans="2:26" hidden="1" x14ac:dyDescent="0.35">
      <c r="B3848" t="s">
        <v>110</v>
      </c>
      <c r="C3848" t="s">
        <v>111</v>
      </c>
      <c r="D3848" s="1">
        <v>43922</v>
      </c>
      <c r="E3848" t="s">
        <v>34</v>
      </c>
      <c r="F3848" t="s">
        <v>33</v>
      </c>
      <c r="G3848" t="s">
        <v>34</v>
      </c>
      <c r="H3848">
        <v>4235</v>
      </c>
      <c r="J3848">
        <v>23415</v>
      </c>
      <c r="L3848">
        <v>27650</v>
      </c>
      <c r="N3848">
        <v>15157</v>
      </c>
      <c r="P3848">
        <v>42</v>
      </c>
      <c r="R3848">
        <v>15199</v>
      </c>
      <c r="T3848">
        <v>538360</v>
      </c>
      <c r="V3848">
        <v>1067455</v>
      </c>
      <c r="X3848">
        <v>1065889</v>
      </c>
      <c r="Z3848">
        <v>1566</v>
      </c>
    </row>
    <row r="3849" spans="2:26" hidden="1" x14ac:dyDescent="0.35">
      <c r="B3849" t="s">
        <v>110</v>
      </c>
      <c r="C3849" t="s">
        <v>111</v>
      </c>
      <c r="D3849" s="1">
        <v>43922</v>
      </c>
      <c r="E3849" t="s">
        <v>34</v>
      </c>
      <c r="F3849" t="s">
        <v>35</v>
      </c>
      <c r="G3849" t="s">
        <v>32</v>
      </c>
      <c r="H3849">
        <v>3390</v>
      </c>
      <c r="J3849">
        <v>22405</v>
      </c>
      <c r="L3849">
        <v>25795</v>
      </c>
      <c r="N3849">
        <v>15157</v>
      </c>
      <c r="P3849">
        <v>42</v>
      </c>
      <c r="R3849">
        <v>15199</v>
      </c>
      <c r="T3849">
        <v>532897</v>
      </c>
      <c r="V3849">
        <v>1055804</v>
      </c>
      <c r="X3849">
        <v>1054348</v>
      </c>
      <c r="Z3849">
        <v>1456</v>
      </c>
    </row>
    <row r="3850" spans="2:26" hidden="1" x14ac:dyDescent="0.35">
      <c r="B3850" t="s">
        <v>110</v>
      </c>
      <c r="C3850" t="s">
        <v>111</v>
      </c>
      <c r="D3850" s="1">
        <v>43952</v>
      </c>
      <c r="E3850" t="s">
        <v>34</v>
      </c>
      <c r="F3850" t="s">
        <v>35</v>
      </c>
      <c r="G3850" t="s">
        <v>32</v>
      </c>
      <c r="H3850">
        <v>2810</v>
      </c>
      <c r="J3850">
        <v>11221</v>
      </c>
      <c r="L3850">
        <v>14031</v>
      </c>
      <c r="N3850">
        <v>9521</v>
      </c>
      <c r="P3850">
        <v>46</v>
      </c>
      <c r="R3850">
        <v>9567</v>
      </c>
      <c r="T3850">
        <v>538994</v>
      </c>
      <c r="V3850">
        <v>1071683</v>
      </c>
      <c r="X3850">
        <v>1070086</v>
      </c>
      <c r="Z3850">
        <v>1597</v>
      </c>
    </row>
    <row r="3851" spans="2:26" hidden="1" x14ac:dyDescent="0.35">
      <c r="B3851" t="s">
        <v>110</v>
      </c>
      <c r="C3851" t="s">
        <v>111</v>
      </c>
      <c r="D3851" s="1">
        <v>43952</v>
      </c>
      <c r="E3851" t="s">
        <v>34</v>
      </c>
      <c r="F3851" t="s">
        <v>33</v>
      </c>
      <c r="G3851" t="s">
        <v>34</v>
      </c>
      <c r="H3851">
        <v>3592</v>
      </c>
      <c r="J3851">
        <v>11842</v>
      </c>
      <c r="L3851">
        <v>15434</v>
      </c>
      <c r="N3851">
        <v>9521</v>
      </c>
      <c r="P3851">
        <v>46</v>
      </c>
      <c r="R3851">
        <v>9567</v>
      </c>
      <c r="T3851">
        <v>543470</v>
      </c>
      <c r="V3851">
        <v>1081190</v>
      </c>
      <c r="X3851">
        <v>1079490</v>
      </c>
      <c r="Z3851">
        <v>1700</v>
      </c>
    </row>
    <row r="3852" spans="2:26" hidden="1" x14ac:dyDescent="0.35">
      <c r="B3852" t="s">
        <v>110</v>
      </c>
      <c r="C3852" t="s">
        <v>111</v>
      </c>
      <c r="D3852" s="1">
        <v>43983</v>
      </c>
      <c r="E3852" t="s">
        <v>34</v>
      </c>
      <c r="F3852" t="s">
        <v>35</v>
      </c>
      <c r="G3852" t="s">
        <v>32</v>
      </c>
      <c r="H3852">
        <v>3303</v>
      </c>
      <c r="J3852">
        <v>12356</v>
      </c>
      <c r="L3852">
        <v>15659</v>
      </c>
      <c r="N3852">
        <v>10547</v>
      </c>
      <c r="P3852">
        <v>47</v>
      </c>
      <c r="R3852">
        <v>10594</v>
      </c>
      <c r="T3852">
        <v>544528</v>
      </c>
      <c r="V3852">
        <v>1085778</v>
      </c>
      <c r="X3852">
        <v>1084069</v>
      </c>
      <c r="Z3852">
        <v>1709</v>
      </c>
    </row>
    <row r="3853" spans="2:26" hidden="1" x14ac:dyDescent="0.35">
      <c r="B3853" t="s">
        <v>110</v>
      </c>
      <c r="C3853" t="s">
        <v>111</v>
      </c>
      <c r="D3853" s="1">
        <v>43983</v>
      </c>
      <c r="E3853" t="s">
        <v>34</v>
      </c>
      <c r="F3853" t="s">
        <v>33</v>
      </c>
      <c r="G3853" t="s">
        <v>34</v>
      </c>
      <c r="H3853">
        <v>4128</v>
      </c>
      <c r="J3853">
        <v>13068</v>
      </c>
      <c r="L3853">
        <v>17196</v>
      </c>
      <c r="N3853">
        <v>10547</v>
      </c>
      <c r="P3853">
        <v>47</v>
      </c>
      <c r="R3853">
        <v>10594</v>
      </c>
      <c r="T3853">
        <v>548595</v>
      </c>
      <c r="V3853">
        <v>1094130</v>
      </c>
      <c r="X3853">
        <v>1092298</v>
      </c>
      <c r="Z3853">
        <v>1832</v>
      </c>
    </row>
    <row r="3854" spans="2:26" hidden="1" x14ac:dyDescent="0.35">
      <c r="B3854" t="s">
        <v>110</v>
      </c>
      <c r="C3854" t="s">
        <v>111</v>
      </c>
      <c r="D3854" s="1">
        <v>44013</v>
      </c>
      <c r="E3854" t="s">
        <v>34</v>
      </c>
      <c r="F3854" t="s">
        <v>33</v>
      </c>
      <c r="G3854" t="s">
        <v>34</v>
      </c>
      <c r="H3854">
        <v>4190</v>
      </c>
      <c r="J3854">
        <v>14080</v>
      </c>
      <c r="L3854">
        <v>18270</v>
      </c>
      <c r="N3854">
        <v>10342</v>
      </c>
      <c r="P3854">
        <v>52</v>
      </c>
      <c r="R3854">
        <v>10394</v>
      </c>
      <c r="T3854">
        <v>553597</v>
      </c>
      <c r="V3854">
        <v>1108531</v>
      </c>
      <c r="X3854">
        <v>1106840</v>
      </c>
      <c r="Z3854">
        <v>1691</v>
      </c>
    </row>
    <row r="3855" spans="2:26" hidden="1" x14ac:dyDescent="0.35">
      <c r="B3855" t="s">
        <v>110</v>
      </c>
      <c r="C3855" t="s">
        <v>111</v>
      </c>
      <c r="D3855" s="1">
        <v>44013</v>
      </c>
      <c r="E3855" t="s">
        <v>34</v>
      </c>
      <c r="F3855" t="s">
        <v>35</v>
      </c>
      <c r="G3855" t="s">
        <v>32</v>
      </c>
      <c r="H3855">
        <v>3211</v>
      </c>
      <c r="J3855">
        <v>13067</v>
      </c>
      <c r="L3855">
        <v>16278</v>
      </c>
      <c r="N3855">
        <v>10342</v>
      </c>
      <c r="P3855">
        <v>52</v>
      </c>
      <c r="R3855">
        <v>10394</v>
      </c>
      <c r="T3855">
        <v>549229</v>
      </c>
      <c r="V3855">
        <v>1099289</v>
      </c>
      <c r="X3855">
        <v>1097704</v>
      </c>
      <c r="Z3855">
        <v>1585</v>
      </c>
    </row>
    <row r="3856" spans="2:26" hidden="1" x14ac:dyDescent="0.35">
      <c r="B3856" t="s">
        <v>110</v>
      </c>
      <c r="C3856" t="s">
        <v>111</v>
      </c>
      <c r="D3856" s="1">
        <v>44044</v>
      </c>
      <c r="E3856" t="s">
        <v>34</v>
      </c>
      <c r="F3856" t="s">
        <v>35</v>
      </c>
      <c r="G3856" t="s">
        <v>32</v>
      </c>
      <c r="H3856">
        <v>3302</v>
      </c>
      <c r="J3856">
        <v>12875</v>
      </c>
      <c r="L3856">
        <v>16177</v>
      </c>
      <c r="N3856">
        <v>10348</v>
      </c>
      <c r="P3856">
        <v>54</v>
      </c>
      <c r="R3856">
        <v>10402</v>
      </c>
      <c r="T3856">
        <v>554691</v>
      </c>
      <c r="V3856">
        <v>1113911</v>
      </c>
      <c r="X3856">
        <v>1112491</v>
      </c>
      <c r="Z3856">
        <v>1420</v>
      </c>
    </row>
    <row r="3857" spans="2:26" hidden="1" x14ac:dyDescent="0.35">
      <c r="B3857" t="s">
        <v>110</v>
      </c>
      <c r="C3857" t="s">
        <v>111</v>
      </c>
      <c r="D3857" s="1">
        <v>44044</v>
      </c>
      <c r="E3857" t="s">
        <v>34</v>
      </c>
      <c r="F3857" t="s">
        <v>33</v>
      </c>
      <c r="G3857" t="s">
        <v>34</v>
      </c>
      <c r="H3857">
        <v>4253</v>
      </c>
      <c r="J3857">
        <v>13767</v>
      </c>
      <c r="L3857">
        <v>18020</v>
      </c>
      <c r="N3857">
        <v>10348</v>
      </c>
      <c r="P3857">
        <v>54</v>
      </c>
      <c r="R3857">
        <v>10402</v>
      </c>
      <c r="T3857">
        <v>558839</v>
      </c>
      <c r="V3857">
        <v>1122557</v>
      </c>
      <c r="X3857">
        <v>1121042</v>
      </c>
      <c r="Z3857">
        <v>1515</v>
      </c>
    </row>
    <row r="3858" spans="2:26" hidden="1" x14ac:dyDescent="0.35">
      <c r="B3858" t="s">
        <v>110</v>
      </c>
      <c r="C3858" t="s">
        <v>111</v>
      </c>
      <c r="D3858" s="1">
        <v>44075</v>
      </c>
      <c r="E3858" t="s">
        <v>34</v>
      </c>
      <c r="F3858" t="s">
        <v>33</v>
      </c>
      <c r="G3858" t="s">
        <v>34</v>
      </c>
      <c r="H3858">
        <v>4332</v>
      </c>
      <c r="J3858">
        <v>13153</v>
      </c>
      <c r="L3858">
        <v>17485</v>
      </c>
      <c r="N3858">
        <v>10453</v>
      </c>
      <c r="P3858">
        <v>48</v>
      </c>
      <c r="R3858">
        <v>10501</v>
      </c>
      <c r="T3858">
        <v>563470</v>
      </c>
      <c r="V3858">
        <v>1134193</v>
      </c>
      <c r="X3858">
        <v>1132794</v>
      </c>
      <c r="Z3858">
        <v>1399</v>
      </c>
    </row>
    <row r="3859" spans="2:26" hidden="1" x14ac:dyDescent="0.35">
      <c r="B3859" t="s">
        <v>110</v>
      </c>
      <c r="C3859" t="s">
        <v>111</v>
      </c>
      <c r="D3859" s="1">
        <v>44075</v>
      </c>
      <c r="E3859" t="s">
        <v>34</v>
      </c>
      <c r="F3859" t="s">
        <v>35</v>
      </c>
      <c r="G3859" t="s">
        <v>32</v>
      </c>
      <c r="H3859">
        <v>3357</v>
      </c>
      <c r="J3859">
        <v>12211</v>
      </c>
      <c r="L3859">
        <v>15568</v>
      </c>
      <c r="N3859">
        <v>10453</v>
      </c>
      <c r="P3859">
        <v>48</v>
      </c>
      <c r="R3859">
        <v>10501</v>
      </c>
      <c r="T3859">
        <v>559644</v>
      </c>
      <c r="V3859">
        <v>1126414</v>
      </c>
      <c r="X3859">
        <v>1125122</v>
      </c>
      <c r="Z3859">
        <v>1292</v>
      </c>
    </row>
    <row r="3860" spans="2:26" hidden="1" x14ac:dyDescent="0.35">
      <c r="B3860" t="s">
        <v>110</v>
      </c>
      <c r="C3860" t="s">
        <v>111</v>
      </c>
      <c r="D3860" s="1">
        <v>44105</v>
      </c>
      <c r="E3860" t="s">
        <v>34</v>
      </c>
      <c r="F3860" t="s">
        <v>35</v>
      </c>
      <c r="G3860" t="s">
        <v>32</v>
      </c>
      <c r="H3860">
        <v>3537</v>
      </c>
      <c r="J3860">
        <v>12093</v>
      </c>
      <c r="L3860">
        <v>15630</v>
      </c>
      <c r="N3860">
        <v>9779</v>
      </c>
      <c r="P3860">
        <v>19</v>
      </c>
      <c r="R3860">
        <v>9798</v>
      </c>
      <c r="T3860">
        <v>563767</v>
      </c>
      <c r="V3860">
        <v>1137441</v>
      </c>
      <c r="X3860">
        <v>1136255</v>
      </c>
      <c r="Z3860">
        <v>1186</v>
      </c>
    </row>
    <row r="3861" spans="2:26" hidden="1" x14ac:dyDescent="0.35">
      <c r="B3861" t="s">
        <v>110</v>
      </c>
      <c r="C3861" t="s">
        <v>111</v>
      </c>
      <c r="D3861" s="1">
        <v>44105</v>
      </c>
      <c r="E3861" t="s">
        <v>34</v>
      </c>
      <c r="F3861" t="s">
        <v>33</v>
      </c>
      <c r="G3861" t="s">
        <v>34</v>
      </c>
      <c r="H3861">
        <v>4670</v>
      </c>
      <c r="J3861">
        <v>13142</v>
      </c>
      <c r="L3861">
        <v>17812</v>
      </c>
      <c r="N3861">
        <v>9779</v>
      </c>
      <c r="P3861">
        <v>19</v>
      </c>
      <c r="R3861">
        <v>9798</v>
      </c>
      <c r="T3861">
        <v>567647</v>
      </c>
      <c r="V3861">
        <v>1146104</v>
      </c>
      <c r="X3861">
        <v>1144795</v>
      </c>
      <c r="Z3861">
        <v>1309</v>
      </c>
    </row>
    <row r="3862" spans="2:26" hidden="1" x14ac:dyDescent="0.35">
      <c r="B3862" t="s">
        <v>110</v>
      </c>
      <c r="C3862" t="s">
        <v>111</v>
      </c>
      <c r="D3862" s="1">
        <v>44136</v>
      </c>
      <c r="E3862" t="s">
        <v>34</v>
      </c>
      <c r="F3862" t="s">
        <v>35</v>
      </c>
      <c r="G3862" t="s">
        <v>32</v>
      </c>
      <c r="H3862">
        <v>3100</v>
      </c>
      <c r="J3862">
        <v>18800</v>
      </c>
      <c r="L3862">
        <v>21900</v>
      </c>
      <c r="N3862">
        <v>9230</v>
      </c>
      <c r="P3862">
        <v>20</v>
      </c>
      <c r="R3862">
        <v>9250</v>
      </c>
      <c r="T3862">
        <v>567527</v>
      </c>
      <c r="V3862">
        <v>1148255</v>
      </c>
      <c r="X3862">
        <v>1147077</v>
      </c>
      <c r="Z3862">
        <v>1178</v>
      </c>
    </row>
    <row r="3863" spans="2:26" hidden="1" x14ac:dyDescent="0.35">
      <c r="B3863" t="s">
        <v>110</v>
      </c>
      <c r="C3863" t="s">
        <v>111</v>
      </c>
      <c r="D3863" s="1">
        <v>44136</v>
      </c>
      <c r="E3863" t="s">
        <v>34</v>
      </c>
      <c r="F3863" t="s">
        <v>33</v>
      </c>
      <c r="G3863" t="s">
        <v>34</v>
      </c>
      <c r="H3863">
        <v>4124</v>
      </c>
      <c r="J3863">
        <v>19694</v>
      </c>
      <c r="L3863">
        <v>23818</v>
      </c>
      <c r="N3863">
        <v>9230</v>
      </c>
      <c r="P3863">
        <v>20</v>
      </c>
      <c r="R3863">
        <v>9250</v>
      </c>
      <c r="T3863">
        <v>571877</v>
      </c>
      <c r="V3863">
        <v>1158186</v>
      </c>
      <c r="X3863">
        <v>1156909</v>
      </c>
      <c r="Z3863">
        <v>1277</v>
      </c>
    </row>
    <row r="3864" spans="2:26" hidden="1" x14ac:dyDescent="0.35">
      <c r="B3864" t="s">
        <v>110</v>
      </c>
      <c r="C3864" t="s">
        <v>111</v>
      </c>
      <c r="D3864" s="1">
        <v>44166</v>
      </c>
      <c r="E3864" t="s">
        <v>34</v>
      </c>
      <c r="F3864" t="s">
        <v>33</v>
      </c>
      <c r="G3864" t="s">
        <v>34</v>
      </c>
      <c r="H3864">
        <v>4546</v>
      </c>
      <c r="J3864">
        <v>28246</v>
      </c>
      <c r="L3864">
        <v>32792</v>
      </c>
      <c r="N3864">
        <v>13767</v>
      </c>
      <c r="P3864">
        <v>34</v>
      </c>
      <c r="R3864">
        <v>13801</v>
      </c>
      <c r="T3864">
        <v>577567</v>
      </c>
      <c r="V3864">
        <v>1173856</v>
      </c>
      <c r="X3864">
        <v>1172518</v>
      </c>
      <c r="Z3864">
        <v>1338</v>
      </c>
    </row>
    <row r="3865" spans="2:26" hidden="1" x14ac:dyDescent="0.35">
      <c r="B3865" t="s">
        <v>110</v>
      </c>
      <c r="C3865" t="s">
        <v>111</v>
      </c>
      <c r="D3865" s="1">
        <v>44166</v>
      </c>
      <c r="E3865" t="s">
        <v>34</v>
      </c>
      <c r="F3865" t="s">
        <v>35</v>
      </c>
      <c r="G3865" t="s">
        <v>32</v>
      </c>
      <c r="H3865">
        <v>3309</v>
      </c>
      <c r="J3865">
        <v>26494</v>
      </c>
      <c r="L3865">
        <v>29803</v>
      </c>
      <c r="N3865">
        <v>13767</v>
      </c>
      <c r="P3865">
        <v>34</v>
      </c>
      <c r="R3865">
        <v>13801</v>
      </c>
      <c r="T3865">
        <v>573368</v>
      </c>
      <c r="V3865">
        <v>1164018</v>
      </c>
      <c r="X3865">
        <v>1162816</v>
      </c>
      <c r="Z3865">
        <v>1202</v>
      </c>
    </row>
    <row r="3866" spans="2:26" hidden="1" x14ac:dyDescent="0.35">
      <c r="B3866" t="s">
        <v>110</v>
      </c>
      <c r="C3866" t="s">
        <v>111</v>
      </c>
      <c r="D3866" s="1">
        <v>44197</v>
      </c>
      <c r="E3866" t="s">
        <v>34</v>
      </c>
      <c r="F3866" t="s">
        <v>33</v>
      </c>
      <c r="G3866" t="s">
        <v>34</v>
      </c>
      <c r="H3866">
        <v>4338</v>
      </c>
      <c r="J3866">
        <v>11831</v>
      </c>
      <c r="L3866">
        <v>16169</v>
      </c>
      <c r="N3866">
        <v>9161</v>
      </c>
      <c r="P3866">
        <v>0</v>
      </c>
      <c r="R3866">
        <v>9161</v>
      </c>
      <c r="T3866">
        <v>580417</v>
      </c>
      <c r="V3866">
        <v>1185566</v>
      </c>
      <c r="X3866">
        <v>1184347</v>
      </c>
      <c r="Z3866">
        <v>1219</v>
      </c>
    </row>
    <row r="3867" spans="2:26" hidden="1" x14ac:dyDescent="0.35">
      <c r="B3867" t="s">
        <v>110</v>
      </c>
      <c r="C3867" t="s">
        <v>111</v>
      </c>
      <c r="D3867" s="1">
        <v>44197</v>
      </c>
      <c r="E3867" t="s">
        <v>34</v>
      </c>
      <c r="F3867" t="s">
        <v>35</v>
      </c>
      <c r="G3867" t="s">
        <v>32</v>
      </c>
      <c r="H3867">
        <v>3244</v>
      </c>
      <c r="J3867">
        <v>11012</v>
      </c>
      <c r="L3867">
        <v>14256</v>
      </c>
      <c r="N3867">
        <v>9161</v>
      </c>
      <c r="P3867">
        <v>0</v>
      </c>
      <c r="R3867">
        <v>9161</v>
      </c>
      <c r="T3867">
        <v>576663</v>
      </c>
      <c r="V3867">
        <v>1177259</v>
      </c>
      <c r="X3867">
        <v>1176115</v>
      </c>
      <c r="Z3867">
        <v>1144</v>
      </c>
    </row>
    <row r="3868" spans="2:26" hidden="1" x14ac:dyDescent="0.35">
      <c r="B3868" t="s">
        <v>110</v>
      </c>
      <c r="C3868" t="s">
        <v>111</v>
      </c>
      <c r="D3868" s="1">
        <v>44228</v>
      </c>
      <c r="E3868" t="s">
        <v>34</v>
      </c>
      <c r="F3868" t="s">
        <v>35</v>
      </c>
      <c r="G3868" t="s">
        <v>32</v>
      </c>
      <c r="H3868">
        <v>3446</v>
      </c>
      <c r="J3868">
        <v>11537</v>
      </c>
      <c r="L3868">
        <v>14983</v>
      </c>
      <c r="N3868">
        <v>8795</v>
      </c>
      <c r="P3868">
        <v>13</v>
      </c>
      <c r="R3868">
        <v>8808</v>
      </c>
      <c r="T3868">
        <v>579970</v>
      </c>
      <c r="V3868">
        <v>1186826</v>
      </c>
      <c r="X3868">
        <v>1185674</v>
      </c>
      <c r="Z3868">
        <v>1152</v>
      </c>
    </row>
    <row r="3869" spans="2:26" hidden="1" x14ac:dyDescent="0.35">
      <c r="B3869" t="s">
        <v>110</v>
      </c>
      <c r="C3869" t="s">
        <v>111</v>
      </c>
      <c r="D3869" s="1">
        <v>44228</v>
      </c>
      <c r="E3869" t="s">
        <v>34</v>
      </c>
      <c r="F3869" t="s">
        <v>33</v>
      </c>
      <c r="G3869" t="s">
        <v>34</v>
      </c>
      <c r="H3869">
        <v>4416</v>
      </c>
      <c r="J3869">
        <v>12312</v>
      </c>
      <c r="L3869">
        <v>16728</v>
      </c>
      <c r="N3869">
        <v>8795</v>
      </c>
      <c r="P3869">
        <v>13</v>
      </c>
      <c r="R3869">
        <v>8808</v>
      </c>
      <c r="T3869">
        <v>583646</v>
      </c>
      <c r="V3869">
        <v>1194775</v>
      </c>
      <c r="X3869">
        <v>1193548</v>
      </c>
      <c r="Z3869">
        <v>1227</v>
      </c>
    </row>
    <row r="3870" spans="2:26" hidden="1" x14ac:dyDescent="0.35">
      <c r="B3870" t="s">
        <v>110</v>
      </c>
      <c r="C3870" t="s">
        <v>111</v>
      </c>
      <c r="D3870" s="1">
        <v>44256</v>
      </c>
      <c r="E3870" t="s">
        <v>34</v>
      </c>
      <c r="F3870" t="s">
        <v>33</v>
      </c>
      <c r="G3870" t="s">
        <v>34</v>
      </c>
      <c r="H3870">
        <v>4944</v>
      </c>
      <c r="J3870">
        <v>13910</v>
      </c>
      <c r="L3870">
        <v>18854</v>
      </c>
      <c r="N3870">
        <v>9738</v>
      </c>
      <c r="P3870">
        <v>15</v>
      </c>
      <c r="R3870">
        <v>9753</v>
      </c>
      <c r="T3870">
        <v>586513</v>
      </c>
      <c r="V3870">
        <v>1204033</v>
      </c>
      <c r="X3870">
        <v>1202754</v>
      </c>
      <c r="Z3870">
        <v>1279</v>
      </c>
    </row>
    <row r="3871" spans="2:26" hidden="1" x14ac:dyDescent="0.35">
      <c r="B3871" t="s">
        <v>110</v>
      </c>
      <c r="C3871" t="s">
        <v>111</v>
      </c>
      <c r="D3871" s="1">
        <v>44256</v>
      </c>
      <c r="E3871" t="s">
        <v>34</v>
      </c>
      <c r="F3871" t="s">
        <v>35</v>
      </c>
      <c r="G3871" t="s">
        <v>32</v>
      </c>
      <c r="H3871">
        <v>3973</v>
      </c>
      <c r="J3871">
        <v>13105</v>
      </c>
      <c r="L3871">
        <v>17078</v>
      </c>
      <c r="N3871">
        <v>9738</v>
      </c>
      <c r="P3871">
        <v>15</v>
      </c>
      <c r="R3871">
        <v>9753</v>
      </c>
      <c r="T3871">
        <v>583309</v>
      </c>
      <c r="V3871">
        <v>1197185</v>
      </c>
      <c r="X3871">
        <v>1196096</v>
      </c>
      <c r="Z3871">
        <v>1089</v>
      </c>
    </row>
    <row r="3872" spans="2:26" hidden="1" x14ac:dyDescent="0.35">
      <c r="B3872" t="s">
        <v>110</v>
      </c>
      <c r="C3872" t="s">
        <v>111</v>
      </c>
      <c r="D3872" s="1">
        <v>44287</v>
      </c>
      <c r="E3872" t="s">
        <v>34</v>
      </c>
      <c r="F3872" t="s">
        <v>35</v>
      </c>
      <c r="G3872" t="s">
        <v>32</v>
      </c>
      <c r="H3872">
        <v>3449</v>
      </c>
      <c r="J3872">
        <v>11234</v>
      </c>
      <c r="L3872">
        <v>14683</v>
      </c>
      <c r="N3872">
        <v>8508</v>
      </c>
      <c r="P3872">
        <v>8</v>
      </c>
      <c r="R3872">
        <v>8516</v>
      </c>
      <c r="T3872">
        <v>586232</v>
      </c>
      <c r="V3872">
        <v>1206134</v>
      </c>
      <c r="X3872">
        <v>1204932</v>
      </c>
      <c r="Z3872">
        <v>1202</v>
      </c>
    </row>
    <row r="3873" spans="2:26" hidden="1" x14ac:dyDescent="0.35">
      <c r="B3873" t="s">
        <v>110</v>
      </c>
      <c r="C3873" t="s">
        <v>111</v>
      </c>
      <c r="D3873" s="1">
        <v>44287</v>
      </c>
      <c r="E3873" t="s">
        <v>34</v>
      </c>
      <c r="F3873" t="s">
        <v>33</v>
      </c>
      <c r="G3873" t="s">
        <v>34</v>
      </c>
      <c r="H3873">
        <v>4334</v>
      </c>
      <c r="J3873">
        <v>12628</v>
      </c>
      <c r="L3873">
        <v>16962</v>
      </c>
      <c r="N3873">
        <v>8508</v>
      </c>
      <c r="P3873">
        <v>8</v>
      </c>
      <c r="R3873">
        <v>8516</v>
      </c>
      <c r="T3873">
        <v>589505</v>
      </c>
      <c r="V3873">
        <v>1212987</v>
      </c>
      <c r="X3873">
        <v>1211694</v>
      </c>
      <c r="Z3873">
        <v>1293</v>
      </c>
    </row>
    <row r="3874" spans="2:26" hidden="1" x14ac:dyDescent="0.35">
      <c r="B3874" t="s">
        <v>110</v>
      </c>
      <c r="C3874" t="s">
        <v>111</v>
      </c>
      <c r="D3874" s="1">
        <v>44317</v>
      </c>
      <c r="E3874" t="s">
        <v>34</v>
      </c>
      <c r="F3874" t="s">
        <v>35</v>
      </c>
      <c r="G3874" t="s">
        <v>32</v>
      </c>
      <c r="H3874">
        <v>3161</v>
      </c>
      <c r="J3874">
        <v>10457</v>
      </c>
      <c r="L3874">
        <v>13618</v>
      </c>
      <c r="N3874">
        <v>7975</v>
      </c>
      <c r="P3874">
        <v>6</v>
      </c>
      <c r="R3874">
        <v>7981</v>
      </c>
      <c r="T3874">
        <v>588645</v>
      </c>
      <c r="V3874">
        <v>1214107</v>
      </c>
      <c r="X3874">
        <v>1212920</v>
      </c>
      <c r="Z3874">
        <v>1187</v>
      </c>
    </row>
    <row r="3875" spans="2:26" hidden="1" x14ac:dyDescent="0.35">
      <c r="B3875" t="s">
        <v>110</v>
      </c>
      <c r="C3875" t="s">
        <v>111</v>
      </c>
      <c r="D3875" s="1">
        <v>44317</v>
      </c>
      <c r="E3875" t="s">
        <v>34</v>
      </c>
      <c r="F3875" t="s">
        <v>33</v>
      </c>
      <c r="G3875" t="s">
        <v>34</v>
      </c>
      <c r="H3875">
        <v>4034</v>
      </c>
      <c r="J3875">
        <v>11267</v>
      </c>
      <c r="L3875">
        <v>15301</v>
      </c>
      <c r="N3875">
        <v>7975</v>
      </c>
      <c r="P3875">
        <v>6</v>
      </c>
      <c r="R3875">
        <v>7981</v>
      </c>
      <c r="T3875">
        <v>592055</v>
      </c>
      <c r="V3875">
        <v>1220864</v>
      </c>
      <c r="X3875">
        <v>1219565</v>
      </c>
      <c r="Z3875">
        <v>1299</v>
      </c>
    </row>
    <row r="3876" spans="2:26" hidden="1" x14ac:dyDescent="0.35">
      <c r="B3876" t="s">
        <v>110</v>
      </c>
      <c r="C3876" t="s">
        <v>111</v>
      </c>
      <c r="D3876" s="1">
        <v>44348</v>
      </c>
      <c r="E3876" t="s">
        <v>34</v>
      </c>
      <c r="F3876" t="s">
        <v>35</v>
      </c>
      <c r="G3876" t="s">
        <v>32</v>
      </c>
      <c r="H3876">
        <v>3619</v>
      </c>
      <c r="J3876">
        <v>11176</v>
      </c>
      <c r="L3876">
        <v>14795</v>
      </c>
      <c r="N3876">
        <v>8821</v>
      </c>
      <c r="P3876">
        <v>8</v>
      </c>
      <c r="R3876">
        <v>8829</v>
      </c>
      <c r="T3876">
        <v>591832</v>
      </c>
      <c r="V3876">
        <v>1223015</v>
      </c>
      <c r="X3876">
        <v>1221692</v>
      </c>
      <c r="Z3876">
        <v>1323</v>
      </c>
    </row>
    <row r="3877" spans="2:26" hidden="1" x14ac:dyDescent="0.35">
      <c r="B3877" t="s">
        <v>110</v>
      </c>
      <c r="C3877" t="s">
        <v>111</v>
      </c>
      <c r="D3877" s="1">
        <v>44348</v>
      </c>
      <c r="E3877" t="s">
        <v>34</v>
      </c>
      <c r="F3877" t="s">
        <v>33</v>
      </c>
      <c r="G3877" t="s">
        <v>34</v>
      </c>
      <c r="H3877">
        <v>4574</v>
      </c>
      <c r="J3877">
        <v>11995</v>
      </c>
      <c r="L3877">
        <v>16569</v>
      </c>
      <c r="N3877">
        <v>8821</v>
      </c>
      <c r="P3877">
        <v>8</v>
      </c>
      <c r="R3877">
        <v>8829</v>
      </c>
      <c r="T3877">
        <v>594870</v>
      </c>
      <c r="V3877">
        <v>1229027</v>
      </c>
      <c r="X3877">
        <v>1227581</v>
      </c>
      <c r="Z3877">
        <v>1446</v>
      </c>
    </row>
    <row r="3878" spans="2:26" hidden="1" x14ac:dyDescent="0.35">
      <c r="B3878" t="s">
        <v>110</v>
      </c>
      <c r="C3878" t="s">
        <v>111</v>
      </c>
      <c r="D3878" s="1">
        <v>44378</v>
      </c>
      <c r="E3878" t="s">
        <v>34</v>
      </c>
      <c r="F3878" t="s">
        <v>35</v>
      </c>
      <c r="G3878" t="s">
        <v>32</v>
      </c>
      <c r="H3878">
        <v>3239</v>
      </c>
      <c r="J3878">
        <v>11916</v>
      </c>
      <c r="L3878">
        <v>15155</v>
      </c>
      <c r="N3878">
        <v>8258</v>
      </c>
      <c r="P3878">
        <v>18</v>
      </c>
      <c r="R3878">
        <v>8276</v>
      </c>
      <c r="T3878">
        <v>594946</v>
      </c>
      <c r="V3878">
        <v>1231976</v>
      </c>
      <c r="X3878">
        <v>1230698</v>
      </c>
      <c r="Z3878">
        <v>1278</v>
      </c>
    </row>
    <row r="3879" spans="2:26" hidden="1" x14ac:dyDescent="0.35">
      <c r="B3879" t="s">
        <v>110</v>
      </c>
      <c r="C3879" t="s">
        <v>111</v>
      </c>
      <c r="D3879" s="1">
        <v>44378</v>
      </c>
      <c r="E3879" t="s">
        <v>34</v>
      </c>
      <c r="F3879" t="s">
        <v>33</v>
      </c>
      <c r="G3879" t="s">
        <v>34</v>
      </c>
      <c r="H3879">
        <v>4346</v>
      </c>
      <c r="J3879">
        <v>12831</v>
      </c>
      <c r="L3879">
        <v>17177</v>
      </c>
      <c r="N3879">
        <v>8258</v>
      </c>
      <c r="P3879">
        <v>18</v>
      </c>
      <c r="R3879">
        <v>8276</v>
      </c>
      <c r="T3879">
        <v>598708</v>
      </c>
      <c r="V3879">
        <v>1239326</v>
      </c>
      <c r="X3879">
        <v>1237935</v>
      </c>
      <c r="Z3879">
        <v>1391</v>
      </c>
    </row>
    <row r="3880" spans="2:26" hidden="1" x14ac:dyDescent="0.35">
      <c r="B3880" t="s">
        <v>110</v>
      </c>
      <c r="C3880" t="s">
        <v>111</v>
      </c>
      <c r="D3880" s="1">
        <v>44409</v>
      </c>
      <c r="E3880" t="s">
        <v>34</v>
      </c>
      <c r="F3880" t="s">
        <v>35</v>
      </c>
      <c r="G3880" t="s">
        <v>32</v>
      </c>
      <c r="H3880">
        <v>3425</v>
      </c>
      <c r="J3880">
        <v>11465</v>
      </c>
      <c r="L3880">
        <v>14890</v>
      </c>
      <c r="N3880">
        <v>8564</v>
      </c>
      <c r="P3880">
        <v>15</v>
      </c>
      <c r="R3880">
        <v>8579</v>
      </c>
      <c r="T3880">
        <v>598608</v>
      </c>
      <c r="V3880">
        <v>1240800</v>
      </c>
      <c r="X3880">
        <v>1239512</v>
      </c>
      <c r="Z3880">
        <v>1288</v>
      </c>
    </row>
    <row r="3881" spans="2:26" hidden="1" x14ac:dyDescent="0.35">
      <c r="B3881" t="s">
        <v>110</v>
      </c>
      <c r="C3881" t="s">
        <v>111</v>
      </c>
      <c r="D3881" s="1">
        <v>44409</v>
      </c>
      <c r="E3881" t="s">
        <v>34</v>
      </c>
      <c r="F3881" t="s">
        <v>33</v>
      </c>
      <c r="G3881" t="s">
        <v>34</v>
      </c>
      <c r="H3881">
        <v>4465</v>
      </c>
      <c r="J3881">
        <v>12222</v>
      </c>
      <c r="L3881">
        <v>16687</v>
      </c>
      <c r="N3881">
        <v>8564</v>
      </c>
      <c r="P3881">
        <v>15</v>
      </c>
      <c r="R3881">
        <v>8579</v>
      </c>
      <c r="T3881">
        <v>601308</v>
      </c>
      <c r="V3881">
        <v>1247150</v>
      </c>
      <c r="X3881">
        <v>1245749</v>
      </c>
      <c r="Z3881">
        <v>1401</v>
      </c>
    </row>
    <row r="3882" spans="2:26" hidden="1" x14ac:dyDescent="0.35">
      <c r="B3882" t="s">
        <v>110</v>
      </c>
      <c r="C3882" t="s">
        <v>111</v>
      </c>
      <c r="D3882" s="1">
        <v>44440</v>
      </c>
      <c r="E3882" t="s">
        <v>34</v>
      </c>
      <c r="F3882" t="s">
        <v>35</v>
      </c>
      <c r="G3882" t="s">
        <v>32</v>
      </c>
      <c r="H3882">
        <v>3245</v>
      </c>
      <c r="J3882">
        <v>9977</v>
      </c>
      <c r="L3882">
        <v>13222</v>
      </c>
      <c r="N3882">
        <v>7849</v>
      </c>
      <c r="P3882">
        <v>15</v>
      </c>
      <c r="R3882">
        <v>7864</v>
      </c>
      <c r="T3882">
        <v>600270</v>
      </c>
      <c r="V3882">
        <v>1247455</v>
      </c>
      <c r="X3882">
        <v>1246158</v>
      </c>
      <c r="Z3882">
        <v>1297</v>
      </c>
    </row>
    <row r="3883" spans="2:26" hidden="1" x14ac:dyDescent="0.35">
      <c r="B3883" t="s">
        <v>110</v>
      </c>
      <c r="C3883" t="s">
        <v>111</v>
      </c>
      <c r="D3883" s="1">
        <v>44440</v>
      </c>
      <c r="E3883" t="s">
        <v>34</v>
      </c>
      <c r="F3883" t="s">
        <v>33</v>
      </c>
      <c r="G3883" t="s">
        <v>34</v>
      </c>
      <c r="H3883">
        <v>4356</v>
      </c>
      <c r="J3883">
        <v>11094</v>
      </c>
      <c r="L3883">
        <v>15450</v>
      </c>
      <c r="N3883">
        <v>7849</v>
      </c>
      <c r="P3883">
        <v>15</v>
      </c>
      <c r="R3883">
        <v>7864</v>
      </c>
      <c r="T3883">
        <v>603986</v>
      </c>
      <c r="V3883">
        <v>1254409</v>
      </c>
      <c r="X3883">
        <v>1253013</v>
      </c>
      <c r="Z3883">
        <v>1396</v>
      </c>
    </row>
    <row r="3884" spans="2:26" hidden="1" x14ac:dyDescent="0.35">
      <c r="B3884" t="s">
        <v>110</v>
      </c>
      <c r="C3884" t="s">
        <v>111</v>
      </c>
      <c r="D3884" s="1">
        <v>44470</v>
      </c>
      <c r="E3884" t="s">
        <v>34</v>
      </c>
      <c r="F3884" t="s">
        <v>35</v>
      </c>
      <c r="G3884" t="s">
        <v>32</v>
      </c>
      <c r="H3884">
        <v>3237</v>
      </c>
      <c r="J3884">
        <v>10608</v>
      </c>
      <c r="L3884">
        <v>13845</v>
      </c>
      <c r="N3884">
        <v>8979</v>
      </c>
      <c r="P3884">
        <v>9</v>
      </c>
      <c r="R3884">
        <v>8988</v>
      </c>
      <c r="T3884">
        <v>602384</v>
      </c>
      <c r="V3884">
        <v>1254201</v>
      </c>
      <c r="X3884">
        <v>1252839</v>
      </c>
      <c r="Z3884">
        <v>1362</v>
      </c>
    </row>
    <row r="3885" spans="2:26" hidden="1" x14ac:dyDescent="0.35">
      <c r="B3885" t="s">
        <v>110</v>
      </c>
      <c r="C3885" t="s">
        <v>111</v>
      </c>
      <c r="D3885" s="1">
        <v>44470</v>
      </c>
      <c r="E3885" t="s">
        <v>34</v>
      </c>
      <c r="F3885" t="s">
        <v>33</v>
      </c>
      <c r="G3885" t="s">
        <v>34</v>
      </c>
      <c r="H3885">
        <v>4345</v>
      </c>
      <c r="J3885">
        <v>11789</v>
      </c>
      <c r="L3885">
        <v>16134</v>
      </c>
      <c r="N3885">
        <v>8979</v>
      </c>
      <c r="P3885">
        <v>9</v>
      </c>
      <c r="R3885">
        <v>8988</v>
      </c>
      <c r="T3885">
        <v>605830</v>
      </c>
      <c r="V3885">
        <v>1261625</v>
      </c>
      <c r="X3885">
        <v>1260118</v>
      </c>
      <c r="Z3885">
        <v>1507</v>
      </c>
    </row>
    <row r="3886" spans="2:26" hidden="1" x14ac:dyDescent="0.35">
      <c r="B3886" t="s">
        <v>110</v>
      </c>
      <c r="C3886" t="s">
        <v>111</v>
      </c>
      <c r="D3886" s="1">
        <v>44501</v>
      </c>
      <c r="E3886" t="s">
        <v>34</v>
      </c>
      <c r="F3886" t="s">
        <v>35</v>
      </c>
      <c r="G3886" t="s">
        <v>32</v>
      </c>
      <c r="H3886">
        <v>3033</v>
      </c>
      <c r="J3886">
        <v>16148</v>
      </c>
      <c r="L3886">
        <v>19181</v>
      </c>
      <c r="N3886">
        <v>8573</v>
      </c>
      <c r="P3886">
        <v>83</v>
      </c>
      <c r="R3886">
        <v>8656</v>
      </c>
      <c r="T3886">
        <v>604794</v>
      </c>
      <c r="V3886">
        <v>1261710</v>
      </c>
      <c r="X3886">
        <v>1260372</v>
      </c>
      <c r="Z3886">
        <v>1338</v>
      </c>
    </row>
    <row r="3887" spans="2:26" hidden="1" x14ac:dyDescent="0.35">
      <c r="B3887" t="s">
        <v>110</v>
      </c>
      <c r="C3887" t="s">
        <v>111</v>
      </c>
      <c r="D3887" s="1">
        <v>44501</v>
      </c>
      <c r="E3887" t="s">
        <v>34</v>
      </c>
      <c r="F3887" t="s">
        <v>33</v>
      </c>
      <c r="G3887" t="s">
        <v>34</v>
      </c>
      <c r="H3887">
        <v>4167</v>
      </c>
      <c r="J3887">
        <v>17082</v>
      </c>
      <c r="L3887">
        <v>21249</v>
      </c>
      <c r="N3887">
        <v>8573</v>
      </c>
      <c r="P3887">
        <v>83</v>
      </c>
      <c r="R3887">
        <v>8656</v>
      </c>
      <c r="T3887">
        <v>608531</v>
      </c>
      <c r="V3887">
        <v>1269137</v>
      </c>
      <c r="X3887">
        <v>1267686</v>
      </c>
      <c r="Z3887">
        <v>1451</v>
      </c>
    </row>
    <row r="3888" spans="2:26" hidden="1" x14ac:dyDescent="0.35">
      <c r="B3888" t="s">
        <v>110</v>
      </c>
      <c r="C3888" t="s">
        <v>111</v>
      </c>
      <c r="D3888" s="1">
        <v>44531</v>
      </c>
      <c r="E3888" t="s">
        <v>34</v>
      </c>
      <c r="F3888" t="s">
        <v>35</v>
      </c>
      <c r="G3888" t="s">
        <v>32</v>
      </c>
      <c r="H3888">
        <v>2916</v>
      </c>
      <c r="J3888">
        <v>18270</v>
      </c>
      <c r="L3888">
        <v>21186</v>
      </c>
      <c r="N3888">
        <v>9375</v>
      </c>
      <c r="P3888">
        <v>73</v>
      </c>
      <c r="R3888">
        <v>9448</v>
      </c>
      <c r="T3888">
        <v>607575</v>
      </c>
      <c r="V3888">
        <v>1270290</v>
      </c>
      <c r="X3888">
        <v>1268942</v>
      </c>
      <c r="Z3888">
        <v>1348</v>
      </c>
    </row>
    <row r="3889" spans="2:26" hidden="1" x14ac:dyDescent="0.35">
      <c r="B3889" t="s">
        <v>110</v>
      </c>
      <c r="C3889" t="s">
        <v>111</v>
      </c>
      <c r="D3889" s="1">
        <v>44531</v>
      </c>
      <c r="E3889" t="s">
        <v>34</v>
      </c>
      <c r="F3889" t="s">
        <v>33</v>
      </c>
      <c r="G3889" t="s">
        <v>34</v>
      </c>
      <c r="H3889">
        <v>4142</v>
      </c>
      <c r="J3889">
        <v>19384</v>
      </c>
      <c r="L3889">
        <v>23526</v>
      </c>
      <c r="N3889">
        <v>9375</v>
      </c>
      <c r="P3889">
        <v>73</v>
      </c>
      <c r="R3889">
        <v>9448</v>
      </c>
      <c r="T3889">
        <v>611784</v>
      </c>
      <c r="V3889">
        <v>1278802</v>
      </c>
      <c r="X3889">
        <v>1277284</v>
      </c>
      <c r="Z3889">
        <v>1518</v>
      </c>
    </row>
    <row r="3890" spans="2:26" hidden="1" x14ac:dyDescent="0.35">
      <c r="B3890" t="s">
        <v>110</v>
      </c>
      <c r="C3890" t="s">
        <v>111</v>
      </c>
      <c r="D3890" s="1">
        <v>44562</v>
      </c>
      <c r="E3890" t="s">
        <v>34</v>
      </c>
      <c r="F3890" t="s">
        <v>35</v>
      </c>
      <c r="G3890" t="s">
        <v>32</v>
      </c>
      <c r="H3890">
        <v>3253</v>
      </c>
      <c r="J3890">
        <v>14591</v>
      </c>
      <c r="L3890">
        <v>17844</v>
      </c>
      <c r="N3890">
        <v>9102</v>
      </c>
      <c r="P3890">
        <v>101</v>
      </c>
      <c r="R3890">
        <v>9203</v>
      </c>
      <c r="T3890">
        <v>610801</v>
      </c>
      <c r="V3890">
        <v>1280971</v>
      </c>
      <c r="X3890">
        <v>1279566</v>
      </c>
      <c r="Z3890">
        <v>1405</v>
      </c>
    </row>
    <row r="3891" spans="2:26" hidden="1" x14ac:dyDescent="0.35">
      <c r="B3891" t="s">
        <v>110</v>
      </c>
      <c r="C3891" t="s">
        <v>111</v>
      </c>
      <c r="D3891" s="1">
        <v>44562</v>
      </c>
      <c r="E3891" t="s">
        <v>34</v>
      </c>
      <c r="F3891" t="s">
        <v>33</v>
      </c>
      <c r="G3891" t="s">
        <v>34</v>
      </c>
      <c r="H3891">
        <v>4421</v>
      </c>
      <c r="J3891">
        <v>15271</v>
      </c>
      <c r="L3891">
        <v>19692</v>
      </c>
      <c r="N3891">
        <v>9102</v>
      </c>
      <c r="P3891">
        <v>101</v>
      </c>
      <c r="R3891">
        <v>9203</v>
      </c>
      <c r="T3891">
        <v>614396</v>
      </c>
      <c r="V3891">
        <v>1288019</v>
      </c>
      <c r="X3891">
        <v>1286470</v>
      </c>
      <c r="Z3891">
        <v>1549</v>
      </c>
    </row>
    <row r="3892" spans="2:26" hidden="1" x14ac:dyDescent="0.35">
      <c r="B3892" t="s">
        <v>110</v>
      </c>
      <c r="C3892" t="s">
        <v>111</v>
      </c>
      <c r="D3892" s="1">
        <v>44593</v>
      </c>
      <c r="E3892" t="s">
        <v>34</v>
      </c>
      <c r="F3892" t="s">
        <v>35</v>
      </c>
      <c r="G3892" t="s">
        <v>32</v>
      </c>
      <c r="H3892">
        <v>2945</v>
      </c>
      <c r="J3892">
        <v>8615</v>
      </c>
      <c r="L3892">
        <v>11560</v>
      </c>
      <c r="N3892">
        <v>7258</v>
      </c>
      <c r="P3892">
        <v>99</v>
      </c>
      <c r="R3892">
        <v>7357</v>
      </c>
      <c r="T3892">
        <v>613287</v>
      </c>
      <c r="V3892">
        <v>1287576</v>
      </c>
      <c r="X3892">
        <v>1286125</v>
      </c>
      <c r="Z3892">
        <v>1451</v>
      </c>
    </row>
    <row r="3893" spans="2:26" hidden="1" x14ac:dyDescent="0.35">
      <c r="B3893" t="s">
        <v>110</v>
      </c>
      <c r="C3893" t="s">
        <v>111</v>
      </c>
      <c r="D3893" s="1">
        <v>44593</v>
      </c>
      <c r="E3893" t="s">
        <v>34</v>
      </c>
      <c r="F3893" t="s">
        <v>33</v>
      </c>
      <c r="G3893" t="s">
        <v>34</v>
      </c>
      <c r="H3893">
        <v>4095</v>
      </c>
      <c r="J3893">
        <v>9336</v>
      </c>
      <c r="L3893">
        <v>13431</v>
      </c>
      <c r="N3893">
        <v>7258</v>
      </c>
      <c r="P3893">
        <v>99</v>
      </c>
      <c r="R3893">
        <v>7357</v>
      </c>
      <c r="T3893">
        <v>617176</v>
      </c>
      <c r="V3893">
        <v>1295234</v>
      </c>
      <c r="X3893">
        <v>1293643</v>
      </c>
      <c r="Z3893">
        <v>1591</v>
      </c>
    </row>
    <row r="3894" spans="2:26" hidden="1" x14ac:dyDescent="0.35">
      <c r="B3894" t="s">
        <v>110</v>
      </c>
      <c r="C3894" t="s">
        <v>111</v>
      </c>
      <c r="D3894" s="1">
        <v>44621</v>
      </c>
      <c r="E3894" t="s">
        <v>34</v>
      </c>
      <c r="F3894" t="s">
        <v>35</v>
      </c>
      <c r="G3894" t="s">
        <v>32</v>
      </c>
      <c r="H3894">
        <v>3656</v>
      </c>
      <c r="J3894">
        <v>9583</v>
      </c>
      <c r="L3894">
        <v>13239</v>
      </c>
      <c r="N3894">
        <v>8437</v>
      </c>
      <c r="P3894">
        <v>98</v>
      </c>
      <c r="R3894">
        <v>8535</v>
      </c>
      <c r="T3894">
        <v>616198</v>
      </c>
      <c r="V3894">
        <v>1296284</v>
      </c>
      <c r="X3894">
        <v>1294750</v>
      </c>
      <c r="Z3894">
        <v>1534</v>
      </c>
    </row>
    <row r="3895" spans="2:26" hidden="1" x14ac:dyDescent="0.35">
      <c r="B3895" t="s">
        <v>110</v>
      </c>
      <c r="C3895" t="s">
        <v>111</v>
      </c>
      <c r="D3895" s="1">
        <v>44621</v>
      </c>
      <c r="E3895" t="s">
        <v>34</v>
      </c>
      <c r="F3895" t="s">
        <v>33</v>
      </c>
      <c r="G3895" t="s">
        <v>34</v>
      </c>
      <c r="H3895">
        <v>4756</v>
      </c>
      <c r="J3895">
        <v>10365</v>
      </c>
      <c r="L3895">
        <v>15121</v>
      </c>
      <c r="N3895">
        <v>8437</v>
      </c>
      <c r="P3895">
        <v>98</v>
      </c>
      <c r="R3895">
        <v>8535</v>
      </c>
      <c r="T3895">
        <v>619196</v>
      </c>
      <c r="V3895">
        <v>1302484</v>
      </c>
      <c r="X3895">
        <v>1300846</v>
      </c>
      <c r="Z3895">
        <v>1638</v>
      </c>
    </row>
    <row r="3896" spans="2:26" hidden="1" x14ac:dyDescent="0.35">
      <c r="B3896" t="s">
        <v>110</v>
      </c>
      <c r="C3896" t="s">
        <v>111</v>
      </c>
      <c r="D3896" s="1">
        <v>44652</v>
      </c>
      <c r="E3896" t="s">
        <v>34</v>
      </c>
      <c r="F3896" t="s">
        <v>35</v>
      </c>
      <c r="G3896" t="s">
        <v>32</v>
      </c>
      <c r="H3896">
        <v>3188</v>
      </c>
      <c r="J3896">
        <v>8384</v>
      </c>
      <c r="L3896">
        <v>11572</v>
      </c>
      <c r="N3896">
        <v>7211</v>
      </c>
      <c r="P3896">
        <v>83</v>
      </c>
      <c r="R3896">
        <v>7294</v>
      </c>
      <c r="T3896">
        <v>618152</v>
      </c>
      <c r="V3896">
        <v>1303297</v>
      </c>
      <c r="X3896">
        <v>1301760</v>
      </c>
      <c r="Z3896">
        <v>1537</v>
      </c>
    </row>
    <row r="3897" spans="2:26" hidden="1" x14ac:dyDescent="0.35">
      <c r="B3897" t="s">
        <v>110</v>
      </c>
      <c r="C3897" t="s">
        <v>111</v>
      </c>
      <c r="D3897" s="1">
        <v>44652</v>
      </c>
      <c r="E3897" t="s">
        <v>34</v>
      </c>
      <c r="F3897" t="s">
        <v>33</v>
      </c>
      <c r="G3897" t="s">
        <v>34</v>
      </c>
      <c r="H3897">
        <v>4294</v>
      </c>
      <c r="J3897">
        <v>9173</v>
      </c>
      <c r="L3897">
        <v>13467</v>
      </c>
      <c r="N3897">
        <v>7211</v>
      </c>
      <c r="P3897">
        <v>83</v>
      </c>
      <c r="R3897">
        <v>7294</v>
      </c>
      <c r="T3897">
        <v>621230</v>
      </c>
      <c r="V3897">
        <v>1309322</v>
      </c>
      <c r="X3897">
        <v>1307660</v>
      </c>
      <c r="Z3897">
        <v>1662</v>
      </c>
    </row>
    <row r="3898" spans="2:26" hidden="1" x14ac:dyDescent="0.35">
      <c r="B3898" t="s">
        <v>110</v>
      </c>
      <c r="C3898" t="s">
        <v>111</v>
      </c>
      <c r="D3898" s="1">
        <v>44682</v>
      </c>
      <c r="E3898" t="s">
        <v>34</v>
      </c>
      <c r="F3898" t="s">
        <v>35</v>
      </c>
      <c r="G3898" t="s">
        <v>32</v>
      </c>
      <c r="H3898">
        <v>3089</v>
      </c>
      <c r="J3898">
        <v>8214</v>
      </c>
      <c r="L3898">
        <v>11303</v>
      </c>
      <c r="N3898">
        <v>7390</v>
      </c>
      <c r="P3898">
        <v>91</v>
      </c>
      <c r="R3898">
        <v>7481</v>
      </c>
      <c r="T3898">
        <v>619849</v>
      </c>
      <c r="V3898">
        <v>1309700</v>
      </c>
      <c r="X3898">
        <v>1308172</v>
      </c>
      <c r="Z3898">
        <v>1528</v>
      </c>
    </row>
    <row r="3899" spans="2:26" hidden="1" x14ac:dyDescent="0.35">
      <c r="B3899" t="s">
        <v>110</v>
      </c>
      <c r="C3899" t="s">
        <v>111</v>
      </c>
      <c r="D3899" s="1">
        <v>44682</v>
      </c>
      <c r="E3899" t="s">
        <v>34</v>
      </c>
      <c r="F3899" t="s">
        <v>33</v>
      </c>
      <c r="G3899" t="s">
        <v>34</v>
      </c>
      <c r="H3899">
        <v>4080</v>
      </c>
      <c r="J3899">
        <v>8994</v>
      </c>
      <c r="L3899">
        <v>13074</v>
      </c>
      <c r="N3899">
        <v>7390</v>
      </c>
      <c r="P3899">
        <v>91</v>
      </c>
      <c r="R3899">
        <v>7481</v>
      </c>
      <c r="T3899">
        <v>622846</v>
      </c>
      <c r="V3899">
        <v>1315330</v>
      </c>
      <c r="X3899">
        <v>1313663</v>
      </c>
      <c r="Z3899">
        <v>1667</v>
      </c>
    </row>
    <row r="3900" spans="2:26" hidden="1" x14ac:dyDescent="0.35">
      <c r="B3900" t="s">
        <v>110</v>
      </c>
      <c r="C3900" t="s">
        <v>111</v>
      </c>
      <c r="D3900" s="1">
        <v>44713</v>
      </c>
      <c r="E3900" t="s">
        <v>34</v>
      </c>
      <c r="F3900" t="s">
        <v>35</v>
      </c>
      <c r="G3900" t="s">
        <v>32</v>
      </c>
      <c r="H3900">
        <v>3324</v>
      </c>
      <c r="J3900">
        <v>8329</v>
      </c>
      <c r="L3900">
        <v>11653</v>
      </c>
      <c r="N3900">
        <v>7445</v>
      </c>
      <c r="P3900">
        <v>98</v>
      </c>
      <c r="R3900">
        <v>7543</v>
      </c>
      <c r="T3900">
        <v>621677</v>
      </c>
      <c r="V3900">
        <v>1316213</v>
      </c>
      <c r="X3900">
        <v>1314663</v>
      </c>
      <c r="Z3900">
        <v>1550</v>
      </c>
    </row>
    <row r="3901" spans="2:26" hidden="1" x14ac:dyDescent="0.35">
      <c r="B3901" t="s">
        <v>110</v>
      </c>
      <c r="C3901" t="s">
        <v>111</v>
      </c>
      <c r="D3901" s="1">
        <v>44713</v>
      </c>
      <c r="E3901" t="s">
        <v>34</v>
      </c>
      <c r="F3901" t="s">
        <v>33</v>
      </c>
      <c r="G3901" t="s">
        <v>34</v>
      </c>
      <c r="H3901">
        <v>4443</v>
      </c>
      <c r="J3901">
        <v>9257</v>
      </c>
      <c r="L3901">
        <v>13700</v>
      </c>
      <c r="N3901">
        <v>7445</v>
      </c>
      <c r="P3901">
        <v>98</v>
      </c>
      <c r="R3901">
        <v>7543</v>
      </c>
      <c r="T3901">
        <v>624388</v>
      </c>
      <c r="V3901">
        <v>1321602</v>
      </c>
      <c r="X3901">
        <v>1320107</v>
      </c>
      <c r="Z3901">
        <v>1495</v>
      </c>
    </row>
    <row r="3902" spans="2:26" hidden="1" x14ac:dyDescent="0.35">
      <c r="B3902" t="s">
        <v>110</v>
      </c>
      <c r="C3902" t="s">
        <v>111</v>
      </c>
      <c r="D3902" s="1">
        <v>44743</v>
      </c>
      <c r="E3902" t="s">
        <v>34</v>
      </c>
      <c r="F3902" t="s">
        <v>35</v>
      </c>
      <c r="G3902" t="s">
        <v>32</v>
      </c>
      <c r="H3902">
        <v>3088</v>
      </c>
      <c r="J3902">
        <v>8621</v>
      </c>
      <c r="L3902">
        <v>11709</v>
      </c>
      <c r="N3902">
        <v>7404</v>
      </c>
      <c r="P3902">
        <v>94</v>
      </c>
      <c r="R3902">
        <v>7498</v>
      </c>
      <c r="T3902">
        <v>624187</v>
      </c>
      <c r="V3902">
        <v>1325848</v>
      </c>
      <c r="X3902">
        <v>1324114</v>
      </c>
      <c r="Z3902">
        <v>1734</v>
      </c>
    </row>
    <row r="3903" spans="2:26" hidden="1" x14ac:dyDescent="0.35">
      <c r="B3903" t="s">
        <v>110</v>
      </c>
      <c r="C3903" t="s">
        <v>111</v>
      </c>
      <c r="D3903" s="1">
        <v>44743</v>
      </c>
      <c r="E3903" t="s">
        <v>34</v>
      </c>
      <c r="F3903" t="s">
        <v>33</v>
      </c>
      <c r="G3903" t="s">
        <v>34</v>
      </c>
      <c r="H3903">
        <v>4210</v>
      </c>
      <c r="J3903">
        <v>9201</v>
      </c>
      <c r="L3903">
        <v>13411</v>
      </c>
      <c r="N3903">
        <v>7404</v>
      </c>
      <c r="P3903">
        <v>94</v>
      </c>
      <c r="R3903">
        <v>7498</v>
      </c>
      <c r="T3903">
        <v>627522</v>
      </c>
      <c r="V3903">
        <v>1332742</v>
      </c>
      <c r="X3903">
        <v>1330785</v>
      </c>
      <c r="Z3903">
        <v>1957</v>
      </c>
    </row>
    <row r="3904" spans="2:26" hidden="1" x14ac:dyDescent="0.35">
      <c r="B3904" t="s">
        <v>110</v>
      </c>
      <c r="C3904" t="s">
        <v>111</v>
      </c>
      <c r="D3904" s="1">
        <v>44774</v>
      </c>
      <c r="E3904" t="s">
        <v>34</v>
      </c>
      <c r="F3904" t="s">
        <v>35</v>
      </c>
      <c r="G3904" t="s">
        <v>32</v>
      </c>
      <c r="H3904">
        <v>3579</v>
      </c>
      <c r="J3904">
        <v>9686</v>
      </c>
      <c r="L3904">
        <v>13265</v>
      </c>
      <c r="N3904">
        <v>9048</v>
      </c>
      <c r="P3904">
        <v>91</v>
      </c>
      <c r="R3904">
        <v>9139</v>
      </c>
      <c r="T3904">
        <v>627465</v>
      </c>
      <c r="V3904">
        <v>1335705</v>
      </c>
      <c r="X3904">
        <v>1333708</v>
      </c>
      <c r="Z3904">
        <v>1997</v>
      </c>
    </row>
    <row r="3905" spans="2:26" hidden="1" x14ac:dyDescent="0.35">
      <c r="B3905" t="s">
        <v>110</v>
      </c>
      <c r="C3905" t="s">
        <v>111</v>
      </c>
      <c r="D3905" s="1">
        <v>44774</v>
      </c>
      <c r="E3905" t="s">
        <v>34</v>
      </c>
      <c r="F3905" t="s">
        <v>33</v>
      </c>
      <c r="G3905" t="s">
        <v>34</v>
      </c>
      <c r="H3905">
        <v>4686</v>
      </c>
      <c r="J3905">
        <v>10525</v>
      </c>
      <c r="L3905">
        <v>15211</v>
      </c>
      <c r="N3905">
        <v>9048</v>
      </c>
      <c r="P3905">
        <v>91</v>
      </c>
      <c r="R3905">
        <v>9139</v>
      </c>
      <c r="T3905">
        <v>630323</v>
      </c>
      <c r="V3905">
        <v>1342340</v>
      </c>
      <c r="X3905">
        <v>1340239</v>
      </c>
      <c r="Z3905">
        <v>2101</v>
      </c>
    </row>
    <row r="3906" spans="2:26" hidden="1" x14ac:dyDescent="0.35">
      <c r="B3906" t="s">
        <v>110</v>
      </c>
      <c r="C3906" t="s">
        <v>111</v>
      </c>
      <c r="D3906" s="1">
        <v>44805</v>
      </c>
      <c r="E3906" t="s">
        <v>34</v>
      </c>
      <c r="F3906" t="s">
        <v>35</v>
      </c>
      <c r="G3906" t="s">
        <v>32</v>
      </c>
      <c r="H3906">
        <v>3078</v>
      </c>
      <c r="J3906">
        <v>8861</v>
      </c>
      <c r="L3906">
        <v>11939</v>
      </c>
      <c r="N3906">
        <v>6738</v>
      </c>
      <c r="P3906">
        <v>82</v>
      </c>
      <c r="R3906">
        <v>6820</v>
      </c>
      <c r="T3906">
        <v>628852</v>
      </c>
      <c r="V3906">
        <v>1342561</v>
      </c>
      <c r="X3906">
        <v>1340460</v>
      </c>
      <c r="Z3906">
        <v>2101</v>
      </c>
    </row>
    <row r="3907" spans="2:26" hidden="1" x14ac:dyDescent="0.35">
      <c r="B3907" t="s">
        <v>110</v>
      </c>
      <c r="C3907" t="s">
        <v>111</v>
      </c>
      <c r="D3907" s="1">
        <v>44805</v>
      </c>
      <c r="E3907" t="s">
        <v>34</v>
      </c>
      <c r="F3907" t="s">
        <v>33</v>
      </c>
      <c r="G3907" t="s">
        <v>34</v>
      </c>
      <c r="H3907">
        <v>4235</v>
      </c>
      <c r="J3907">
        <v>9782</v>
      </c>
      <c r="L3907">
        <v>14017</v>
      </c>
      <c r="N3907">
        <v>6738</v>
      </c>
      <c r="P3907">
        <v>82</v>
      </c>
      <c r="R3907">
        <v>6820</v>
      </c>
      <c r="T3907">
        <v>630556</v>
      </c>
      <c r="V3907">
        <v>1347511</v>
      </c>
      <c r="X3907">
        <v>1345364</v>
      </c>
      <c r="Z3907">
        <v>2147</v>
      </c>
    </row>
    <row r="3908" spans="2:26" hidden="1" x14ac:dyDescent="0.35">
      <c r="B3908" t="s">
        <v>110</v>
      </c>
      <c r="C3908" t="s">
        <v>111</v>
      </c>
      <c r="D3908" s="1">
        <v>44835</v>
      </c>
      <c r="E3908" t="s">
        <v>34</v>
      </c>
      <c r="F3908" t="s">
        <v>35</v>
      </c>
      <c r="G3908" t="s">
        <v>32</v>
      </c>
      <c r="H3908">
        <v>3024</v>
      </c>
      <c r="J3908">
        <v>8908</v>
      </c>
      <c r="L3908">
        <v>11932</v>
      </c>
      <c r="N3908">
        <v>7392</v>
      </c>
      <c r="P3908">
        <v>98</v>
      </c>
      <c r="R3908">
        <v>7490</v>
      </c>
      <c r="T3908">
        <v>636988</v>
      </c>
      <c r="V3908">
        <v>1366216</v>
      </c>
      <c r="X3908">
        <v>1363673</v>
      </c>
      <c r="Z3908">
        <v>2543</v>
      </c>
    </row>
    <row r="3909" spans="2:26" hidden="1" x14ac:dyDescent="0.35">
      <c r="B3909" t="s">
        <v>110</v>
      </c>
      <c r="C3909" t="s">
        <v>111</v>
      </c>
      <c r="D3909" s="1">
        <v>44835</v>
      </c>
      <c r="E3909" t="s">
        <v>34</v>
      </c>
      <c r="F3909" t="s">
        <v>33</v>
      </c>
      <c r="G3909" t="s">
        <v>34</v>
      </c>
      <c r="H3909">
        <v>4192</v>
      </c>
      <c r="J3909">
        <v>9552</v>
      </c>
      <c r="L3909">
        <v>13744</v>
      </c>
      <c r="N3909">
        <v>7392</v>
      </c>
      <c r="P3909">
        <v>98</v>
      </c>
      <c r="R3909">
        <v>7490</v>
      </c>
      <c r="T3909">
        <v>636988</v>
      </c>
      <c r="V3909">
        <v>1366216</v>
      </c>
      <c r="X3909">
        <v>1363673</v>
      </c>
      <c r="Z3909">
        <v>2543</v>
      </c>
    </row>
    <row r="3910" spans="2:26" hidden="1" x14ac:dyDescent="0.35">
      <c r="B3910" t="s">
        <v>110</v>
      </c>
      <c r="C3910" t="s">
        <v>111</v>
      </c>
      <c r="D3910" s="1">
        <v>44866</v>
      </c>
      <c r="E3910" t="s">
        <v>34</v>
      </c>
      <c r="F3910" t="s">
        <v>35</v>
      </c>
      <c r="G3910" t="s">
        <v>32</v>
      </c>
      <c r="H3910">
        <v>2990</v>
      </c>
      <c r="J3910">
        <v>15476</v>
      </c>
      <c r="L3910">
        <v>18466</v>
      </c>
      <c r="N3910">
        <v>8027</v>
      </c>
      <c r="P3910">
        <v>120</v>
      </c>
      <c r="R3910">
        <v>8147</v>
      </c>
      <c r="T3910">
        <v>637858</v>
      </c>
      <c r="V3910">
        <v>1370796</v>
      </c>
      <c r="X3910">
        <v>1368169</v>
      </c>
      <c r="Z3910">
        <v>2627</v>
      </c>
    </row>
    <row r="3911" spans="2:26" hidden="1" x14ac:dyDescent="0.35">
      <c r="B3911" t="s">
        <v>110</v>
      </c>
      <c r="C3911" t="s">
        <v>111</v>
      </c>
      <c r="D3911" s="1">
        <v>44866</v>
      </c>
      <c r="E3911" t="s">
        <v>34</v>
      </c>
      <c r="F3911" t="s">
        <v>33</v>
      </c>
      <c r="G3911" t="s">
        <v>34</v>
      </c>
      <c r="H3911">
        <v>4024</v>
      </c>
      <c r="J3911">
        <v>16138</v>
      </c>
      <c r="L3911">
        <v>20162</v>
      </c>
      <c r="N3911">
        <v>8027</v>
      </c>
      <c r="P3911">
        <v>120</v>
      </c>
      <c r="R3911">
        <v>8147</v>
      </c>
      <c r="T3911">
        <v>637858</v>
      </c>
      <c r="V3911">
        <v>1370796</v>
      </c>
      <c r="X3911">
        <v>1368169</v>
      </c>
      <c r="Z3911">
        <v>2627</v>
      </c>
    </row>
    <row r="3912" spans="2:26" hidden="1" x14ac:dyDescent="0.35">
      <c r="B3912" t="s">
        <v>110</v>
      </c>
      <c r="C3912" t="s">
        <v>111</v>
      </c>
      <c r="D3912" s="1">
        <v>44896</v>
      </c>
      <c r="E3912" t="s">
        <v>34</v>
      </c>
      <c r="F3912" t="s">
        <v>35</v>
      </c>
      <c r="G3912" t="s">
        <v>32</v>
      </c>
      <c r="H3912">
        <v>2909</v>
      </c>
      <c r="J3912">
        <v>17352</v>
      </c>
      <c r="L3912">
        <v>20261</v>
      </c>
      <c r="N3912">
        <v>8638</v>
      </c>
      <c r="P3912">
        <v>120</v>
      </c>
      <c r="R3912">
        <v>8758</v>
      </c>
      <c r="T3912">
        <v>637409</v>
      </c>
      <c r="V3912">
        <v>1373387</v>
      </c>
      <c r="X3912">
        <v>1370706</v>
      </c>
      <c r="Z3912">
        <v>2681</v>
      </c>
    </row>
    <row r="3913" spans="2:26" hidden="1" x14ac:dyDescent="0.35">
      <c r="B3913" t="s">
        <v>110</v>
      </c>
      <c r="C3913" t="s">
        <v>111</v>
      </c>
      <c r="D3913" s="1">
        <v>44896</v>
      </c>
      <c r="E3913" t="s">
        <v>34</v>
      </c>
      <c r="F3913" t="s">
        <v>33</v>
      </c>
      <c r="G3913" t="s">
        <v>34</v>
      </c>
      <c r="H3913">
        <v>4129</v>
      </c>
      <c r="J3913">
        <v>18354</v>
      </c>
      <c r="L3913">
        <v>22483</v>
      </c>
      <c r="N3913">
        <v>8638</v>
      </c>
      <c r="P3913">
        <v>120</v>
      </c>
      <c r="R3913">
        <v>8758</v>
      </c>
      <c r="T3913">
        <v>641211</v>
      </c>
      <c r="V3913">
        <v>1380680</v>
      </c>
      <c r="X3913">
        <v>1377837</v>
      </c>
      <c r="Z3913">
        <v>2843</v>
      </c>
    </row>
    <row r="3914" spans="2:26" hidden="1" x14ac:dyDescent="0.35">
      <c r="B3914" t="s">
        <v>110</v>
      </c>
      <c r="C3914" t="s">
        <v>111</v>
      </c>
      <c r="D3914" s="1">
        <v>44927</v>
      </c>
      <c r="E3914" t="s">
        <v>34</v>
      </c>
      <c r="F3914" t="s">
        <v>35</v>
      </c>
      <c r="G3914" t="s">
        <v>32</v>
      </c>
      <c r="H3914">
        <v>3152</v>
      </c>
      <c r="J3914">
        <v>14857</v>
      </c>
      <c r="L3914">
        <v>18009</v>
      </c>
      <c r="N3914">
        <v>9363</v>
      </c>
      <c r="P3914">
        <v>125</v>
      </c>
      <c r="R3914">
        <v>9488</v>
      </c>
      <c r="T3914">
        <v>639954</v>
      </c>
      <c r="V3914">
        <v>1383268</v>
      </c>
      <c r="X3914">
        <v>1380378</v>
      </c>
      <c r="Z3914">
        <v>2890</v>
      </c>
    </row>
    <row r="3915" spans="2:26" hidden="1" x14ac:dyDescent="0.35">
      <c r="B3915" t="s">
        <v>110</v>
      </c>
      <c r="C3915" t="s">
        <v>111</v>
      </c>
      <c r="D3915" s="1">
        <v>44927</v>
      </c>
      <c r="E3915" t="s">
        <v>34</v>
      </c>
      <c r="F3915" t="s">
        <v>33</v>
      </c>
      <c r="G3915" t="s">
        <v>34</v>
      </c>
      <c r="H3915">
        <v>4290</v>
      </c>
      <c r="J3915">
        <v>15765</v>
      </c>
      <c r="L3915">
        <v>20055</v>
      </c>
      <c r="N3915">
        <v>9363</v>
      </c>
      <c r="P3915">
        <v>125</v>
      </c>
      <c r="R3915">
        <v>9488</v>
      </c>
      <c r="T3915">
        <v>642979</v>
      </c>
      <c r="V3915">
        <v>1388972</v>
      </c>
      <c r="X3915">
        <v>1385954</v>
      </c>
      <c r="Z3915">
        <v>3018</v>
      </c>
    </row>
    <row r="3916" spans="2:26" hidden="1" x14ac:dyDescent="0.35">
      <c r="B3916" t="s">
        <v>110</v>
      </c>
      <c r="C3916" t="s">
        <v>111</v>
      </c>
      <c r="D3916" s="1">
        <v>44958</v>
      </c>
      <c r="E3916" t="s">
        <v>34</v>
      </c>
      <c r="F3916" t="s">
        <v>35</v>
      </c>
      <c r="G3916" t="s">
        <v>32</v>
      </c>
      <c r="H3916">
        <v>2772</v>
      </c>
      <c r="J3916">
        <v>8079</v>
      </c>
      <c r="L3916">
        <v>10851</v>
      </c>
      <c r="N3916">
        <v>6857</v>
      </c>
      <c r="P3916">
        <v>94</v>
      </c>
      <c r="R3916">
        <v>6951</v>
      </c>
      <c r="T3916">
        <v>641493</v>
      </c>
      <c r="V3916">
        <v>1388749</v>
      </c>
      <c r="X3916">
        <v>1385699</v>
      </c>
      <c r="Z3916">
        <v>3050</v>
      </c>
    </row>
    <row r="3917" spans="2:26" hidden="1" x14ac:dyDescent="0.35">
      <c r="B3917" t="s">
        <v>110</v>
      </c>
      <c r="C3917" t="s">
        <v>111</v>
      </c>
      <c r="D3917" s="1">
        <v>44958</v>
      </c>
      <c r="E3917" t="s">
        <v>34</v>
      </c>
      <c r="F3917" t="s">
        <v>33</v>
      </c>
      <c r="G3917" t="s">
        <v>34</v>
      </c>
      <c r="H3917">
        <v>3943</v>
      </c>
      <c r="J3917">
        <v>8874</v>
      </c>
      <c r="L3917">
        <v>12817</v>
      </c>
      <c r="N3917">
        <v>6857</v>
      </c>
      <c r="P3917">
        <v>94</v>
      </c>
      <c r="R3917">
        <v>6951</v>
      </c>
      <c r="T3917">
        <v>644854</v>
      </c>
      <c r="V3917">
        <v>1395209</v>
      </c>
      <c r="X3917">
        <v>1391938</v>
      </c>
      <c r="Z3917">
        <v>3271</v>
      </c>
    </row>
    <row r="3918" spans="2:26" hidden="1" x14ac:dyDescent="0.35">
      <c r="B3918" t="s">
        <v>110</v>
      </c>
      <c r="C3918" t="s">
        <v>111</v>
      </c>
      <c r="D3918" s="1">
        <v>44986</v>
      </c>
      <c r="E3918" t="s">
        <v>34</v>
      </c>
      <c r="F3918" t="s">
        <v>35</v>
      </c>
      <c r="G3918" t="s">
        <v>32</v>
      </c>
      <c r="H3918">
        <v>3501</v>
      </c>
      <c r="J3918">
        <v>9850</v>
      </c>
      <c r="L3918">
        <v>13351</v>
      </c>
      <c r="N3918">
        <v>8434</v>
      </c>
      <c r="P3918">
        <v>135</v>
      </c>
      <c r="R3918">
        <v>8569</v>
      </c>
      <c r="T3918">
        <v>643674</v>
      </c>
      <c r="V3918">
        <v>1396343</v>
      </c>
      <c r="X3918">
        <v>1393030</v>
      </c>
      <c r="Z3918">
        <v>3313</v>
      </c>
    </row>
    <row r="3919" spans="2:26" hidden="1" x14ac:dyDescent="0.35">
      <c r="B3919" t="s">
        <v>110</v>
      </c>
      <c r="C3919" t="s">
        <v>111</v>
      </c>
      <c r="D3919" s="1">
        <v>44986</v>
      </c>
      <c r="E3919" t="s">
        <v>34</v>
      </c>
      <c r="F3919" t="s">
        <v>33</v>
      </c>
      <c r="G3919" t="s">
        <v>34</v>
      </c>
      <c r="H3919">
        <v>4645</v>
      </c>
      <c r="J3919">
        <v>10653</v>
      </c>
      <c r="L3919">
        <v>15298</v>
      </c>
      <c r="N3919">
        <v>8434</v>
      </c>
      <c r="P3919">
        <v>135</v>
      </c>
      <c r="R3919">
        <v>8569</v>
      </c>
      <c r="T3919">
        <v>646725</v>
      </c>
      <c r="V3919">
        <v>1401973</v>
      </c>
      <c r="X3919">
        <v>1398501</v>
      </c>
      <c r="Z3919">
        <v>3472</v>
      </c>
    </row>
    <row r="3920" spans="2:26" hidden="1" x14ac:dyDescent="0.35">
      <c r="B3920" t="s">
        <v>110</v>
      </c>
      <c r="C3920" t="s">
        <v>111</v>
      </c>
      <c r="D3920" s="1">
        <v>45017</v>
      </c>
      <c r="E3920" t="s">
        <v>34</v>
      </c>
      <c r="F3920" t="s">
        <v>35</v>
      </c>
      <c r="G3920" t="s">
        <v>32</v>
      </c>
      <c r="H3920">
        <v>3943</v>
      </c>
      <c r="J3920">
        <v>9027</v>
      </c>
      <c r="L3920">
        <v>12970</v>
      </c>
      <c r="N3920">
        <v>6699</v>
      </c>
      <c r="P3920">
        <v>111</v>
      </c>
      <c r="R3920">
        <v>6810</v>
      </c>
      <c r="T3920">
        <v>645479</v>
      </c>
      <c r="V3920">
        <v>1402189</v>
      </c>
      <c r="X3920">
        <v>1398707</v>
      </c>
      <c r="Z3920">
        <v>3482</v>
      </c>
    </row>
    <row r="3921" spans="2:26" hidden="1" x14ac:dyDescent="0.35">
      <c r="B3921" t="s">
        <v>110</v>
      </c>
      <c r="C3921" t="s">
        <v>111</v>
      </c>
      <c r="D3921" s="1">
        <v>45017</v>
      </c>
      <c r="E3921" t="s">
        <v>34</v>
      </c>
      <c r="F3921" t="s">
        <v>33</v>
      </c>
      <c r="G3921" t="s">
        <v>34</v>
      </c>
      <c r="H3921">
        <v>3943</v>
      </c>
      <c r="J3921">
        <v>9027</v>
      </c>
      <c r="L3921">
        <v>12970</v>
      </c>
      <c r="N3921">
        <v>6699</v>
      </c>
      <c r="P3921">
        <v>111</v>
      </c>
      <c r="R3921">
        <v>6810</v>
      </c>
      <c r="T3921">
        <v>648385</v>
      </c>
      <c r="V3921">
        <v>1407583</v>
      </c>
      <c r="X3921">
        <v>1403919</v>
      </c>
      <c r="Z3921">
        <v>3664</v>
      </c>
    </row>
    <row r="3922" spans="2:26" hidden="1" x14ac:dyDescent="0.35">
      <c r="B3922" t="s">
        <v>110</v>
      </c>
      <c r="C3922" t="s">
        <v>111</v>
      </c>
      <c r="D3922" s="1">
        <v>45047</v>
      </c>
      <c r="E3922" t="s">
        <v>34</v>
      </c>
      <c r="F3922" t="s">
        <v>35</v>
      </c>
      <c r="G3922" t="s">
        <v>32</v>
      </c>
      <c r="H3922">
        <v>4181</v>
      </c>
      <c r="J3922">
        <v>10219</v>
      </c>
      <c r="L3922">
        <v>14400</v>
      </c>
      <c r="N3922">
        <v>7550</v>
      </c>
      <c r="P3922">
        <v>126</v>
      </c>
      <c r="R3922">
        <v>7676</v>
      </c>
      <c r="T3922">
        <v>647219</v>
      </c>
      <c r="V3922">
        <v>1408551</v>
      </c>
      <c r="X3922">
        <v>1404867</v>
      </c>
      <c r="Z3922">
        <v>3684</v>
      </c>
    </row>
    <row r="3923" spans="2:26" hidden="1" x14ac:dyDescent="0.35">
      <c r="B3923" t="s">
        <v>110</v>
      </c>
      <c r="C3923" t="s">
        <v>111</v>
      </c>
      <c r="D3923" s="1">
        <v>45047</v>
      </c>
      <c r="E3923" t="s">
        <v>34</v>
      </c>
      <c r="F3923" t="s">
        <v>33</v>
      </c>
      <c r="G3923" t="s">
        <v>34</v>
      </c>
      <c r="H3923">
        <v>4181</v>
      </c>
      <c r="J3923">
        <v>10219</v>
      </c>
      <c r="L3923">
        <v>14400</v>
      </c>
      <c r="N3923">
        <v>7550</v>
      </c>
      <c r="P3923">
        <v>126</v>
      </c>
      <c r="R3923">
        <v>7676</v>
      </c>
      <c r="T3923">
        <v>649731</v>
      </c>
      <c r="V3923">
        <v>1413651</v>
      </c>
      <c r="X3923">
        <v>1409823</v>
      </c>
      <c r="Z3923">
        <v>3828</v>
      </c>
    </row>
    <row r="3924" spans="2:26" hidden="1" x14ac:dyDescent="0.35">
      <c r="B3924" t="s">
        <v>110</v>
      </c>
      <c r="C3924" t="s">
        <v>111</v>
      </c>
      <c r="D3924" s="1">
        <v>45078</v>
      </c>
      <c r="E3924" t="s">
        <v>34</v>
      </c>
      <c r="F3924" t="s">
        <v>35</v>
      </c>
      <c r="G3924" t="s">
        <v>32</v>
      </c>
      <c r="H3924">
        <v>4291</v>
      </c>
      <c r="J3924">
        <v>11807</v>
      </c>
      <c r="L3924">
        <v>16098</v>
      </c>
      <c r="N3924">
        <v>7637</v>
      </c>
      <c r="P3924">
        <v>110</v>
      </c>
      <c r="R3924">
        <v>7747</v>
      </c>
      <c r="T3924">
        <v>648352</v>
      </c>
      <c r="V3924">
        <v>1414100</v>
      </c>
      <c r="X3924">
        <v>1410362</v>
      </c>
      <c r="Z3924">
        <v>3738</v>
      </c>
    </row>
    <row r="3925" spans="2:26" hidden="1" x14ac:dyDescent="0.35">
      <c r="B3925" t="s">
        <v>110</v>
      </c>
      <c r="C3925" t="s">
        <v>111</v>
      </c>
      <c r="D3925" s="1">
        <v>45078</v>
      </c>
      <c r="E3925" t="s">
        <v>34</v>
      </c>
      <c r="F3925" t="s">
        <v>33</v>
      </c>
      <c r="G3925" t="s">
        <v>34</v>
      </c>
      <c r="H3925">
        <v>4291</v>
      </c>
      <c r="J3925">
        <v>11807</v>
      </c>
      <c r="L3925">
        <v>16098</v>
      </c>
      <c r="N3925">
        <v>7637</v>
      </c>
      <c r="P3925">
        <v>110</v>
      </c>
      <c r="R3925">
        <v>7747</v>
      </c>
      <c r="T3925">
        <v>651257</v>
      </c>
      <c r="V3925">
        <v>1419620</v>
      </c>
      <c r="X3925">
        <v>1415709</v>
      </c>
      <c r="Z3925">
        <v>3911</v>
      </c>
    </row>
    <row r="3926" spans="2:26" hidden="1" x14ac:dyDescent="0.35">
      <c r="B3926" t="s">
        <v>110</v>
      </c>
      <c r="C3926" t="s">
        <v>111</v>
      </c>
      <c r="D3926" s="1">
        <v>45108</v>
      </c>
      <c r="E3926" t="s">
        <v>34</v>
      </c>
      <c r="F3926" t="s">
        <v>35</v>
      </c>
      <c r="G3926" t="s">
        <v>32</v>
      </c>
      <c r="H3926">
        <v>4203</v>
      </c>
      <c r="J3926">
        <v>12842</v>
      </c>
      <c r="L3926">
        <v>17045</v>
      </c>
      <c r="N3926">
        <v>8639</v>
      </c>
      <c r="P3926">
        <v>101</v>
      </c>
      <c r="R3926">
        <v>8740</v>
      </c>
      <c r="T3926">
        <v>641463</v>
      </c>
      <c r="V3926">
        <v>1401089</v>
      </c>
      <c r="X3926">
        <v>1397352</v>
      </c>
      <c r="Z3926">
        <v>3737</v>
      </c>
    </row>
    <row r="3927" spans="2:26" hidden="1" x14ac:dyDescent="0.35">
      <c r="B3927" t="s">
        <v>110</v>
      </c>
      <c r="C3927" t="s">
        <v>111</v>
      </c>
      <c r="D3927" s="1">
        <v>45108</v>
      </c>
      <c r="E3927" t="s">
        <v>34</v>
      </c>
      <c r="F3927" t="s">
        <v>33</v>
      </c>
      <c r="G3927" t="s">
        <v>34</v>
      </c>
      <c r="H3927">
        <v>4203</v>
      </c>
      <c r="J3927">
        <v>12842</v>
      </c>
      <c r="L3927">
        <v>17045</v>
      </c>
      <c r="N3927">
        <v>8639</v>
      </c>
      <c r="P3927">
        <v>101</v>
      </c>
      <c r="R3927">
        <v>8740</v>
      </c>
      <c r="T3927">
        <v>645288</v>
      </c>
      <c r="V3927">
        <v>1408658</v>
      </c>
      <c r="X3927">
        <v>1404793</v>
      </c>
      <c r="Z3927">
        <v>3865</v>
      </c>
    </row>
    <row r="3928" spans="2:26" hidden="1" x14ac:dyDescent="0.35">
      <c r="B3928" t="s">
        <v>110</v>
      </c>
      <c r="C3928" t="s">
        <v>111</v>
      </c>
      <c r="D3928" s="1">
        <v>45139</v>
      </c>
      <c r="E3928" t="s">
        <v>34</v>
      </c>
      <c r="F3928" t="s">
        <v>35</v>
      </c>
      <c r="G3928" t="s">
        <v>32</v>
      </c>
      <c r="H3928">
        <v>4723</v>
      </c>
      <c r="J3928">
        <v>17079</v>
      </c>
      <c r="L3928">
        <v>21802</v>
      </c>
      <c r="N3928">
        <v>12161</v>
      </c>
      <c r="P3928">
        <v>101</v>
      </c>
      <c r="R3928">
        <v>12262</v>
      </c>
      <c r="T3928">
        <v>631690</v>
      </c>
      <c r="V3928">
        <v>1377009</v>
      </c>
      <c r="X3928">
        <v>1373247</v>
      </c>
      <c r="Z3928">
        <v>3762</v>
      </c>
    </row>
    <row r="3929" spans="2:26" hidden="1" x14ac:dyDescent="0.35">
      <c r="B3929" t="s">
        <v>110</v>
      </c>
      <c r="C3929" t="s">
        <v>111</v>
      </c>
      <c r="D3929" s="1">
        <v>45139</v>
      </c>
      <c r="E3929" t="s">
        <v>34</v>
      </c>
      <c r="F3929" t="s">
        <v>33</v>
      </c>
      <c r="G3929" t="s">
        <v>34</v>
      </c>
      <c r="H3929">
        <v>4723</v>
      </c>
      <c r="J3929">
        <v>17079</v>
      </c>
      <c r="L3929">
        <v>21802</v>
      </c>
      <c r="N3929">
        <v>12161</v>
      </c>
      <c r="P3929">
        <v>101</v>
      </c>
      <c r="R3929">
        <v>12262</v>
      </c>
      <c r="T3929">
        <v>636219</v>
      </c>
      <c r="V3929">
        <v>1388325</v>
      </c>
      <c r="X3929">
        <v>1384284</v>
      </c>
      <c r="Z3929">
        <v>4041</v>
      </c>
    </row>
    <row r="3930" spans="2:26" hidden="1" x14ac:dyDescent="0.35">
      <c r="B3930" t="s">
        <v>110</v>
      </c>
      <c r="C3930" t="s">
        <v>111</v>
      </c>
      <c r="D3930" s="1">
        <v>45170</v>
      </c>
      <c r="E3930" t="s">
        <v>34</v>
      </c>
      <c r="F3930" t="s">
        <v>35</v>
      </c>
      <c r="G3930" t="s">
        <v>32</v>
      </c>
      <c r="H3930">
        <v>4400</v>
      </c>
      <c r="J3930">
        <v>14953</v>
      </c>
      <c r="L3930">
        <v>19353</v>
      </c>
      <c r="N3930">
        <v>9107</v>
      </c>
      <c r="P3930">
        <v>75</v>
      </c>
      <c r="R3930">
        <v>9182</v>
      </c>
      <c r="T3930">
        <v>620303</v>
      </c>
      <c r="V3930">
        <v>1350775</v>
      </c>
      <c r="X3930">
        <v>1346786</v>
      </c>
      <c r="Z3930">
        <v>3989</v>
      </c>
    </row>
    <row r="3931" spans="2:26" hidden="1" x14ac:dyDescent="0.35">
      <c r="B3931" t="s">
        <v>110</v>
      </c>
      <c r="C3931" t="s">
        <v>111</v>
      </c>
      <c r="D3931" s="1">
        <v>45170</v>
      </c>
      <c r="E3931" t="s">
        <v>34</v>
      </c>
      <c r="F3931" t="s">
        <v>33</v>
      </c>
      <c r="G3931" t="s">
        <v>34</v>
      </c>
      <c r="H3931">
        <v>4400</v>
      </c>
      <c r="J3931">
        <v>14953</v>
      </c>
      <c r="L3931">
        <v>19353</v>
      </c>
      <c r="N3931">
        <v>9107</v>
      </c>
      <c r="P3931">
        <v>75</v>
      </c>
      <c r="R3931">
        <v>9182</v>
      </c>
      <c r="T3931">
        <v>626785</v>
      </c>
      <c r="V3931">
        <v>1361860</v>
      </c>
      <c r="X3931">
        <v>1357871</v>
      </c>
      <c r="Z3931">
        <v>3989</v>
      </c>
    </row>
    <row r="3932" spans="2:26" hidden="1" x14ac:dyDescent="0.35">
      <c r="B3932" t="s">
        <v>110</v>
      </c>
      <c r="C3932" t="s">
        <v>111</v>
      </c>
      <c r="D3932" s="1">
        <v>45200</v>
      </c>
      <c r="E3932" t="s">
        <v>34</v>
      </c>
      <c r="F3932" t="s">
        <v>35</v>
      </c>
      <c r="G3932" t="s">
        <v>32</v>
      </c>
      <c r="H3932">
        <v>4731</v>
      </c>
      <c r="J3932">
        <v>15474</v>
      </c>
      <c r="L3932">
        <v>20205</v>
      </c>
      <c r="N3932">
        <v>9291</v>
      </c>
      <c r="P3932">
        <v>122</v>
      </c>
      <c r="R3932">
        <v>9413</v>
      </c>
      <c r="T3932">
        <v>612452</v>
      </c>
      <c r="V3932">
        <v>1327676</v>
      </c>
      <c r="X3932">
        <v>1323809</v>
      </c>
      <c r="Z3932">
        <v>3867</v>
      </c>
    </row>
    <row r="3933" spans="2:26" hidden="1" x14ac:dyDescent="0.35">
      <c r="B3933" t="s">
        <v>110</v>
      </c>
      <c r="C3933" t="s">
        <v>111</v>
      </c>
      <c r="D3933" s="1">
        <v>45200</v>
      </c>
      <c r="E3933" t="s">
        <v>34</v>
      </c>
      <c r="F3933" t="s">
        <v>33</v>
      </c>
      <c r="G3933" t="s">
        <v>34</v>
      </c>
      <c r="H3933">
        <v>4731</v>
      </c>
      <c r="J3933">
        <v>15474</v>
      </c>
      <c r="L3933">
        <v>20205</v>
      </c>
      <c r="N3933">
        <v>9291</v>
      </c>
      <c r="P3933">
        <v>122</v>
      </c>
      <c r="R3933">
        <v>9413</v>
      </c>
      <c r="T3933">
        <v>627762</v>
      </c>
      <c r="V3933">
        <v>1351052</v>
      </c>
      <c r="X3933">
        <v>1346874</v>
      </c>
      <c r="Z3933">
        <v>4178</v>
      </c>
    </row>
    <row r="3934" spans="2:26" hidden="1" x14ac:dyDescent="0.35">
      <c r="B3934" t="s">
        <v>110</v>
      </c>
      <c r="C3934" t="s">
        <v>111</v>
      </c>
      <c r="D3934" s="1">
        <v>45231</v>
      </c>
      <c r="E3934" t="s">
        <v>34</v>
      </c>
      <c r="F3934" t="s">
        <v>35</v>
      </c>
      <c r="G3934" t="s">
        <v>32</v>
      </c>
      <c r="H3934">
        <v>4332</v>
      </c>
      <c r="J3934">
        <v>22198</v>
      </c>
      <c r="L3934">
        <v>26530</v>
      </c>
      <c r="N3934">
        <v>9274</v>
      </c>
      <c r="P3934">
        <v>90</v>
      </c>
      <c r="R3934">
        <v>9364</v>
      </c>
      <c r="T3934">
        <v>624021</v>
      </c>
      <c r="V3934">
        <v>1342443</v>
      </c>
      <c r="X3934">
        <v>1338417</v>
      </c>
      <c r="Z3934">
        <v>4026</v>
      </c>
    </row>
    <row r="3935" spans="2:26" hidden="1" x14ac:dyDescent="0.35">
      <c r="B3935" t="s">
        <v>110</v>
      </c>
      <c r="C3935" t="s">
        <v>111</v>
      </c>
      <c r="D3935" s="1">
        <v>45231</v>
      </c>
      <c r="E3935" t="s">
        <v>34</v>
      </c>
      <c r="F3935" t="s">
        <v>33</v>
      </c>
      <c r="G3935" t="s">
        <v>34</v>
      </c>
      <c r="H3935">
        <v>4332</v>
      </c>
      <c r="J3935">
        <v>22198</v>
      </c>
      <c r="L3935">
        <v>26530</v>
      </c>
      <c r="N3935">
        <v>9274</v>
      </c>
      <c r="P3935">
        <v>90</v>
      </c>
      <c r="R3935">
        <v>9364</v>
      </c>
      <c r="T3935">
        <v>629476</v>
      </c>
      <c r="V3935">
        <v>1354173</v>
      </c>
      <c r="X3935">
        <v>1349961</v>
      </c>
      <c r="Z3935">
        <v>4212</v>
      </c>
    </row>
    <row r="3936" spans="2:26" hidden="1" x14ac:dyDescent="0.35">
      <c r="B3936" t="s">
        <v>110</v>
      </c>
      <c r="C3936" t="s">
        <v>111</v>
      </c>
      <c r="D3936" s="1">
        <v>45261</v>
      </c>
      <c r="E3936" t="s">
        <v>34</v>
      </c>
      <c r="F3936" t="s">
        <v>35</v>
      </c>
      <c r="G3936" t="s">
        <v>32</v>
      </c>
      <c r="H3936">
        <v>4461</v>
      </c>
      <c r="J3936">
        <v>26743</v>
      </c>
      <c r="L3936">
        <v>31204</v>
      </c>
      <c r="N3936">
        <v>9941</v>
      </c>
      <c r="P3936">
        <v>98</v>
      </c>
      <c r="R3936">
        <v>10039</v>
      </c>
      <c r="T3936">
        <v>625843</v>
      </c>
      <c r="V3936">
        <v>1346134</v>
      </c>
      <c r="X3936">
        <v>1342072</v>
      </c>
      <c r="Z3936">
        <v>4062</v>
      </c>
    </row>
    <row r="3937" spans="2:26" hidden="1" x14ac:dyDescent="0.35">
      <c r="B3937" t="s">
        <v>110</v>
      </c>
      <c r="C3937" t="s">
        <v>111</v>
      </c>
      <c r="D3937" s="1">
        <v>45261</v>
      </c>
      <c r="E3937" t="s">
        <v>34</v>
      </c>
      <c r="F3937" t="s">
        <v>33</v>
      </c>
      <c r="G3937" t="s">
        <v>34</v>
      </c>
      <c r="H3937">
        <v>4461</v>
      </c>
      <c r="J3937">
        <v>26743</v>
      </c>
      <c r="L3937">
        <v>31204</v>
      </c>
      <c r="N3937">
        <v>9941</v>
      </c>
      <c r="P3937">
        <v>98</v>
      </c>
      <c r="R3937">
        <v>10039</v>
      </c>
      <c r="T3937">
        <v>631478</v>
      </c>
      <c r="V3937">
        <v>1358116</v>
      </c>
      <c r="X3937">
        <v>1353834</v>
      </c>
      <c r="Z3937">
        <v>4282</v>
      </c>
    </row>
    <row r="3938" spans="2:26" hidden="1" x14ac:dyDescent="0.35">
      <c r="B3938" t="s">
        <v>110</v>
      </c>
      <c r="C3938" t="s">
        <v>111</v>
      </c>
      <c r="D3938" s="1">
        <v>45292</v>
      </c>
      <c r="E3938" t="s">
        <v>34</v>
      </c>
      <c r="F3938" t="s">
        <v>35</v>
      </c>
      <c r="G3938" t="s">
        <v>32</v>
      </c>
      <c r="H3938">
        <v>5285</v>
      </c>
      <c r="J3938">
        <v>25693</v>
      </c>
      <c r="L3938">
        <v>30978</v>
      </c>
      <c r="N3938">
        <v>12031</v>
      </c>
      <c r="P3938">
        <v>135</v>
      </c>
      <c r="R3938">
        <v>12166</v>
      </c>
      <c r="T3938">
        <v>616661</v>
      </c>
      <c r="V3938">
        <v>1317417</v>
      </c>
      <c r="X3938">
        <v>1313425</v>
      </c>
      <c r="Z3938">
        <v>3992</v>
      </c>
    </row>
    <row r="3939" spans="2:26" hidden="1" x14ac:dyDescent="0.35">
      <c r="B3939" t="s">
        <v>110</v>
      </c>
      <c r="C3939" t="s">
        <v>111</v>
      </c>
      <c r="D3939" s="1">
        <v>45292</v>
      </c>
      <c r="E3939" t="s">
        <v>34</v>
      </c>
      <c r="F3939" t="s">
        <v>33</v>
      </c>
      <c r="G3939" t="s">
        <v>34</v>
      </c>
      <c r="H3939">
        <v>5285</v>
      </c>
      <c r="J3939">
        <v>25693</v>
      </c>
      <c r="L3939">
        <v>30978</v>
      </c>
      <c r="N3939">
        <v>12031</v>
      </c>
      <c r="P3939">
        <v>135</v>
      </c>
      <c r="R3939">
        <v>12166</v>
      </c>
      <c r="T3939">
        <v>621767</v>
      </c>
      <c r="V3939">
        <v>1329002</v>
      </c>
      <c r="X3939">
        <v>1324796</v>
      </c>
      <c r="Z3939">
        <v>4206</v>
      </c>
    </row>
    <row r="3940" spans="2:26" hidden="1" x14ac:dyDescent="0.35">
      <c r="B3940" t="s">
        <v>110</v>
      </c>
      <c r="C3940" t="s">
        <v>111</v>
      </c>
      <c r="D3940" s="1">
        <v>45323</v>
      </c>
      <c r="E3940" t="s">
        <v>34</v>
      </c>
      <c r="F3940" t="s">
        <v>35</v>
      </c>
      <c r="G3940" t="s">
        <v>32</v>
      </c>
      <c r="H3940">
        <v>5299</v>
      </c>
      <c r="J3940">
        <v>17752</v>
      </c>
      <c r="L3940">
        <v>23051</v>
      </c>
      <c r="N3940">
        <v>9723</v>
      </c>
      <c r="P3940">
        <v>136</v>
      </c>
      <c r="R3940">
        <v>9859</v>
      </c>
      <c r="T3940">
        <v>595924</v>
      </c>
      <c r="V3940">
        <v>1243613</v>
      </c>
      <c r="X3940">
        <v>1239489</v>
      </c>
      <c r="Z3940">
        <v>4124</v>
      </c>
    </row>
    <row r="3941" spans="2:26" hidden="1" x14ac:dyDescent="0.35">
      <c r="B3941" t="s">
        <v>110</v>
      </c>
      <c r="C3941" t="s">
        <v>111</v>
      </c>
      <c r="D3941" s="1">
        <v>45323</v>
      </c>
      <c r="E3941" t="s">
        <v>34</v>
      </c>
      <c r="F3941" t="s">
        <v>33</v>
      </c>
      <c r="G3941" t="s">
        <v>34</v>
      </c>
      <c r="H3941">
        <v>5299</v>
      </c>
      <c r="J3941">
        <v>17752</v>
      </c>
      <c r="L3941">
        <v>23051</v>
      </c>
      <c r="N3941">
        <v>9723</v>
      </c>
      <c r="P3941">
        <v>136</v>
      </c>
      <c r="R3941">
        <v>9859</v>
      </c>
      <c r="T3941">
        <v>603103</v>
      </c>
      <c r="V3941">
        <v>1259673</v>
      </c>
      <c r="X3941">
        <v>1255277</v>
      </c>
      <c r="Z3941">
        <v>4396</v>
      </c>
    </row>
    <row r="3942" spans="2:26" hidden="1" x14ac:dyDescent="0.35">
      <c r="B3942" t="s">
        <v>110</v>
      </c>
      <c r="C3942" t="s">
        <v>111</v>
      </c>
      <c r="D3942" s="1">
        <v>45352</v>
      </c>
      <c r="E3942" t="s">
        <v>34</v>
      </c>
      <c r="F3942" t="s">
        <v>35</v>
      </c>
      <c r="G3942" t="s">
        <v>32</v>
      </c>
      <c r="H3942">
        <v>5505</v>
      </c>
      <c r="J3942">
        <v>17201</v>
      </c>
      <c r="L3942">
        <v>22706</v>
      </c>
      <c r="N3942">
        <v>9632</v>
      </c>
      <c r="P3942">
        <v>162</v>
      </c>
      <c r="R3942">
        <v>9794</v>
      </c>
      <c r="T3942">
        <v>587328</v>
      </c>
      <c r="V3942">
        <v>1197428</v>
      </c>
      <c r="X3942">
        <v>1193112</v>
      </c>
      <c r="Z3942">
        <v>4316</v>
      </c>
    </row>
    <row r="3943" spans="2:26" hidden="1" x14ac:dyDescent="0.35">
      <c r="B3943" t="s">
        <v>112</v>
      </c>
      <c r="C3943" t="s">
        <v>113</v>
      </c>
      <c r="D3943" s="1">
        <v>41518</v>
      </c>
      <c r="E3943" t="s">
        <v>32</v>
      </c>
      <c r="F3943" t="s">
        <v>33</v>
      </c>
      <c r="G3943" t="s">
        <v>34</v>
      </c>
      <c r="V3943">
        <v>615556</v>
      </c>
    </row>
    <row r="3944" spans="2:26" hidden="1" x14ac:dyDescent="0.35">
      <c r="B3944" t="s">
        <v>112</v>
      </c>
      <c r="C3944" t="s">
        <v>113</v>
      </c>
      <c r="D3944" s="1">
        <v>42887</v>
      </c>
      <c r="E3944" t="s">
        <v>32</v>
      </c>
      <c r="F3944" t="s">
        <v>35</v>
      </c>
      <c r="G3944" t="s">
        <v>32</v>
      </c>
      <c r="H3944">
        <v>16663</v>
      </c>
      <c r="J3944">
        <v>0</v>
      </c>
      <c r="L3944">
        <v>16663</v>
      </c>
      <c r="N3944">
        <v>11008</v>
      </c>
      <c r="P3944">
        <v>378</v>
      </c>
      <c r="R3944">
        <v>11386</v>
      </c>
      <c r="T3944">
        <v>424893</v>
      </c>
      <c r="V3944">
        <v>643768</v>
      </c>
      <c r="X3944">
        <v>564127</v>
      </c>
      <c r="Z3944">
        <v>79641</v>
      </c>
    </row>
    <row r="3945" spans="2:26" hidden="1" x14ac:dyDescent="0.35">
      <c r="B3945" t="s">
        <v>112</v>
      </c>
      <c r="C3945" t="s">
        <v>113</v>
      </c>
      <c r="D3945" s="1">
        <v>42887</v>
      </c>
      <c r="E3945" t="s">
        <v>32</v>
      </c>
      <c r="F3945" t="s">
        <v>33</v>
      </c>
      <c r="G3945" t="s">
        <v>34</v>
      </c>
      <c r="H3945">
        <v>16663</v>
      </c>
      <c r="J3945">
        <v>0</v>
      </c>
      <c r="L3945">
        <v>16663</v>
      </c>
      <c r="N3945">
        <v>11008</v>
      </c>
      <c r="P3945">
        <v>378</v>
      </c>
      <c r="R3945">
        <v>11386</v>
      </c>
      <c r="T3945">
        <v>417843</v>
      </c>
      <c r="V3945">
        <v>625456</v>
      </c>
      <c r="X3945">
        <v>545469</v>
      </c>
      <c r="Z3945">
        <v>79987</v>
      </c>
    </row>
    <row r="3946" spans="2:26" hidden="1" x14ac:dyDescent="0.35">
      <c r="B3946" t="s">
        <v>112</v>
      </c>
      <c r="C3946" t="s">
        <v>113</v>
      </c>
      <c r="D3946" s="1">
        <v>42917</v>
      </c>
      <c r="E3946" t="s">
        <v>32</v>
      </c>
      <c r="F3946" t="s">
        <v>35</v>
      </c>
      <c r="G3946" t="s">
        <v>32</v>
      </c>
      <c r="H3946">
        <v>16488</v>
      </c>
      <c r="J3946">
        <v>0</v>
      </c>
      <c r="L3946">
        <v>16488</v>
      </c>
      <c r="N3946">
        <v>11318</v>
      </c>
      <c r="P3946">
        <v>382</v>
      </c>
      <c r="R3946">
        <v>11700</v>
      </c>
      <c r="T3946">
        <v>422541</v>
      </c>
      <c r="V3946">
        <v>640804</v>
      </c>
      <c r="X3946">
        <v>561125</v>
      </c>
      <c r="Z3946">
        <v>79679</v>
      </c>
    </row>
    <row r="3947" spans="2:26" hidden="1" x14ac:dyDescent="0.35">
      <c r="B3947" t="s">
        <v>112</v>
      </c>
      <c r="C3947" t="s">
        <v>113</v>
      </c>
      <c r="D3947" s="1">
        <v>42917</v>
      </c>
      <c r="E3947" t="s">
        <v>32</v>
      </c>
      <c r="F3947" t="s">
        <v>33</v>
      </c>
      <c r="G3947" t="s">
        <v>34</v>
      </c>
      <c r="H3947">
        <v>16488</v>
      </c>
      <c r="J3947">
        <v>0</v>
      </c>
      <c r="L3947">
        <v>16488</v>
      </c>
      <c r="N3947">
        <v>11318</v>
      </c>
      <c r="P3947">
        <v>382</v>
      </c>
      <c r="R3947">
        <v>11700</v>
      </c>
      <c r="T3947">
        <v>417691</v>
      </c>
      <c r="V3947">
        <v>625464</v>
      </c>
      <c r="X3947">
        <v>545228</v>
      </c>
      <c r="Z3947">
        <v>80236</v>
      </c>
    </row>
    <row r="3948" spans="2:26" hidden="1" x14ac:dyDescent="0.35">
      <c r="B3948" t="s">
        <v>112</v>
      </c>
      <c r="C3948" t="s">
        <v>113</v>
      </c>
      <c r="D3948" s="1">
        <v>42948</v>
      </c>
      <c r="E3948" t="s">
        <v>32</v>
      </c>
      <c r="F3948" t="s">
        <v>35</v>
      </c>
      <c r="G3948" t="s">
        <v>32</v>
      </c>
      <c r="H3948">
        <v>20645</v>
      </c>
      <c r="J3948">
        <v>0</v>
      </c>
      <c r="L3948">
        <v>20645</v>
      </c>
      <c r="N3948">
        <v>14846</v>
      </c>
      <c r="P3948">
        <v>548</v>
      </c>
      <c r="R3948">
        <v>15394</v>
      </c>
      <c r="T3948">
        <v>422372</v>
      </c>
      <c r="V3948">
        <v>641452</v>
      </c>
      <c r="X3948">
        <v>561894</v>
      </c>
      <c r="Z3948">
        <v>79558</v>
      </c>
    </row>
    <row r="3949" spans="2:26" hidden="1" x14ac:dyDescent="0.35">
      <c r="B3949" t="s">
        <v>112</v>
      </c>
      <c r="C3949" t="s">
        <v>113</v>
      </c>
      <c r="D3949" s="1">
        <v>42948</v>
      </c>
      <c r="E3949" t="s">
        <v>32</v>
      </c>
      <c r="F3949" t="s">
        <v>33</v>
      </c>
      <c r="G3949" t="s">
        <v>34</v>
      </c>
      <c r="H3949">
        <v>20645</v>
      </c>
      <c r="J3949">
        <v>0</v>
      </c>
      <c r="L3949">
        <v>20645</v>
      </c>
      <c r="N3949">
        <v>14846</v>
      </c>
      <c r="P3949">
        <v>548</v>
      </c>
      <c r="R3949">
        <v>15394</v>
      </c>
      <c r="T3949">
        <v>416718</v>
      </c>
      <c r="V3949">
        <v>624436</v>
      </c>
      <c r="X3949">
        <v>544486</v>
      </c>
      <c r="Z3949">
        <v>79950</v>
      </c>
    </row>
    <row r="3950" spans="2:26" hidden="1" x14ac:dyDescent="0.35">
      <c r="B3950" t="s">
        <v>112</v>
      </c>
      <c r="C3950" t="s">
        <v>113</v>
      </c>
      <c r="D3950" s="1">
        <v>42979</v>
      </c>
      <c r="E3950" t="s">
        <v>32</v>
      </c>
      <c r="F3950" t="s">
        <v>35</v>
      </c>
      <c r="G3950" t="s">
        <v>32</v>
      </c>
      <c r="H3950">
        <v>16755</v>
      </c>
      <c r="J3950">
        <v>0</v>
      </c>
      <c r="L3950">
        <v>16755</v>
      </c>
      <c r="N3950">
        <v>12759</v>
      </c>
      <c r="P3950">
        <v>432</v>
      </c>
      <c r="R3950">
        <v>13191</v>
      </c>
      <c r="T3950">
        <v>420485</v>
      </c>
      <c r="V3950">
        <v>637890</v>
      </c>
      <c r="X3950">
        <v>558717</v>
      </c>
      <c r="Z3950">
        <v>79173</v>
      </c>
    </row>
    <row r="3951" spans="2:26" hidden="1" x14ac:dyDescent="0.35">
      <c r="B3951" t="s">
        <v>112</v>
      </c>
      <c r="C3951" t="s">
        <v>113</v>
      </c>
      <c r="D3951" s="1">
        <v>42979</v>
      </c>
      <c r="E3951" t="s">
        <v>32</v>
      </c>
      <c r="F3951" t="s">
        <v>33</v>
      </c>
      <c r="G3951" t="s">
        <v>34</v>
      </c>
      <c r="H3951">
        <v>16755</v>
      </c>
      <c r="J3951">
        <v>0</v>
      </c>
      <c r="L3951">
        <v>16755</v>
      </c>
      <c r="N3951">
        <v>12759</v>
      </c>
      <c r="P3951">
        <v>432</v>
      </c>
      <c r="R3951">
        <v>13191</v>
      </c>
      <c r="T3951">
        <v>416505</v>
      </c>
      <c r="V3951">
        <v>623606</v>
      </c>
      <c r="X3951">
        <v>543886</v>
      </c>
      <c r="Z3951">
        <v>79720</v>
      </c>
    </row>
    <row r="3952" spans="2:26" hidden="1" x14ac:dyDescent="0.35">
      <c r="B3952" t="s">
        <v>112</v>
      </c>
      <c r="C3952" t="s">
        <v>113</v>
      </c>
      <c r="D3952" s="1">
        <v>43009</v>
      </c>
      <c r="E3952" t="s">
        <v>32</v>
      </c>
      <c r="F3952" t="s">
        <v>35</v>
      </c>
      <c r="G3952" t="s">
        <v>32</v>
      </c>
      <c r="H3952">
        <v>16082</v>
      </c>
      <c r="J3952">
        <v>0</v>
      </c>
      <c r="L3952">
        <v>16082</v>
      </c>
      <c r="N3952">
        <v>10706</v>
      </c>
      <c r="P3952">
        <v>401</v>
      </c>
      <c r="R3952">
        <v>11107</v>
      </c>
      <c r="T3952">
        <v>419597</v>
      </c>
      <c r="V3952">
        <v>636804</v>
      </c>
      <c r="X3952">
        <v>558113</v>
      </c>
      <c r="Z3952">
        <v>78691</v>
      </c>
    </row>
    <row r="3953" spans="2:26" hidden="1" x14ac:dyDescent="0.35">
      <c r="B3953" t="s">
        <v>112</v>
      </c>
      <c r="C3953" t="s">
        <v>113</v>
      </c>
      <c r="D3953" s="1">
        <v>43009</v>
      </c>
      <c r="E3953" t="s">
        <v>32</v>
      </c>
      <c r="F3953" t="s">
        <v>33</v>
      </c>
      <c r="G3953" t="s">
        <v>34</v>
      </c>
      <c r="H3953">
        <v>16082</v>
      </c>
      <c r="J3953">
        <v>0</v>
      </c>
      <c r="L3953">
        <v>16082</v>
      </c>
      <c r="N3953">
        <v>10706</v>
      </c>
      <c r="P3953">
        <v>401</v>
      </c>
      <c r="R3953">
        <v>11107</v>
      </c>
      <c r="T3953">
        <v>416468</v>
      </c>
      <c r="V3953">
        <v>622763</v>
      </c>
      <c r="X3953">
        <v>543575</v>
      </c>
      <c r="Z3953">
        <v>79188</v>
      </c>
    </row>
    <row r="3954" spans="2:26" hidden="1" x14ac:dyDescent="0.35">
      <c r="B3954" t="s">
        <v>112</v>
      </c>
      <c r="C3954" t="s">
        <v>113</v>
      </c>
      <c r="D3954" s="1">
        <v>43040</v>
      </c>
      <c r="E3954" t="s">
        <v>32</v>
      </c>
      <c r="F3954" t="s">
        <v>33</v>
      </c>
      <c r="G3954" t="s">
        <v>34</v>
      </c>
      <c r="H3954">
        <v>18628</v>
      </c>
      <c r="J3954">
        <v>0</v>
      </c>
      <c r="L3954">
        <v>18628</v>
      </c>
      <c r="N3954">
        <v>10245</v>
      </c>
      <c r="P3954">
        <v>393</v>
      </c>
      <c r="R3954">
        <v>10638</v>
      </c>
      <c r="T3954">
        <v>414627</v>
      </c>
      <c r="V3954">
        <v>619890</v>
      </c>
      <c r="X3954">
        <v>540693</v>
      </c>
      <c r="Z3954">
        <v>79197</v>
      </c>
    </row>
    <row r="3955" spans="2:26" hidden="1" x14ac:dyDescent="0.35">
      <c r="B3955" t="s">
        <v>112</v>
      </c>
      <c r="C3955" t="s">
        <v>113</v>
      </c>
      <c r="D3955" s="1">
        <v>43040</v>
      </c>
      <c r="E3955" t="s">
        <v>32</v>
      </c>
      <c r="F3955" t="s">
        <v>35</v>
      </c>
      <c r="G3955" t="s">
        <v>32</v>
      </c>
      <c r="H3955">
        <v>18628</v>
      </c>
      <c r="J3955">
        <v>0</v>
      </c>
      <c r="L3955">
        <v>18628</v>
      </c>
      <c r="N3955">
        <v>10245</v>
      </c>
      <c r="P3955">
        <v>393</v>
      </c>
      <c r="R3955">
        <v>10638</v>
      </c>
      <c r="T3955">
        <v>420075</v>
      </c>
      <c r="V3955">
        <v>637657</v>
      </c>
      <c r="X3955">
        <v>558953</v>
      </c>
      <c r="Z3955">
        <v>78704</v>
      </c>
    </row>
    <row r="3956" spans="2:26" hidden="1" x14ac:dyDescent="0.35">
      <c r="B3956" t="s">
        <v>112</v>
      </c>
      <c r="C3956" t="s">
        <v>113</v>
      </c>
      <c r="D3956" s="1">
        <v>43070</v>
      </c>
      <c r="E3956" t="s">
        <v>32</v>
      </c>
      <c r="F3956" t="s">
        <v>33</v>
      </c>
      <c r="G3956" t="s">
        <v>34</v>
      </c>
      <c r="H3956">
        <v>16598</v>
      </c>
      <c r="J3956">
        <v>0</v>
      </c>
      <c r="L3956">
        <v>16598</v>
      </c>
      <c r="N3956">
        <v>10075</v>
      </c>
      <c r="P3956">
        <v>440</v>
      </c>
      <c r="R3956">
        <v>10515</v>
      </c>
      <c r="T3956">
        <v>411827</v>
      </c>
      <c r="V3956">
        <v>615791</v>
      </c>
      <c r="X3956">
        <v>536722</v>
      </c>
      <c r="Z3956">
        <v>79069</v>
      </c>
    </row>
    <row r="3957" spans="2:26" hidden="1" x14ac:dyDescent="0.35">
      <c r="B3957" t="s">
        <v>112</v>
      </c>
      <c r="C3957" t="s">
        <v>113</v>
      </c>
      <c r="D3957" s="1">
        <v>43070</v>
      </c>
      <c r="E3957" t="s">
        <v>32</v>
      </c>
      <c r="F3957" t="s">
        <v>35</v>
      </c>
      <c r="G3957" t="s">
        <v>32</v>
      </c>
      <c r="H3957">
        <v>16598</v>
      </c>
      <c r="J3957">
        <v>0</v>
      </c>
      <c r="L3957">
        <v>16598</v>
      </c>
      <c r="N3957">
        <v>10075</v>
      </c>
      <c r="P3957">
        <v>440</v>
      </c>
      <c r="R3957">
        <v>10515</v>
      </c>
      <c r="T3957">
        <v>416776</v>
      </c>
      <c r="V3957">
        <v>632513</v>
      </c>
      <c r="X3957">
        <v>554264</v>
      </c>
      <c r="Z3957">
        <v>78249</v>
      </c>
    </row>
    <row r="3958" spans="2:26" hidden="1" x14ac:dyDescent="0.35">
      <c r="B3958" t="s">
        <v>112</v>
      </c>
      <c r="C3958" t="s">
        <v>113</v>
      </c>
      <c r="D3958" s="1">
        <v>43101</v>
      </c>
      <c r="E3958" t="s">
        <v>32</v>
      </c>
      <c r="F3958" t="s">
        <v>33</v>
      </c>
      <c r="G3958" t="s">
        <v>34</v>
      </c>
      <c r="H3958">
        <v>17902</v>
      </c>
      <c r="J3958">
        <v>0</v>
      </c>
      <c r="L3958">
        <v>17902</v>
      </c>
      <c r="N3958">
        <v>10083</v>
      </c>
      <c r="P3958">
        <v>491</v>
      </c>
      <c r="R3958">
        <v>10574</v>
      </c>
      <c r="T3958">
        <v>409963</v>
      </c>
      <c r="V3958">
        <v>614112</v>
      </c>
      <c r="X3958">
        <v>535122</v>
      </c>
      <c r="Z3958">
        <v>78990</v>
      </c>
    </row>
    <row r="3959" spans="2:26" hidden="1" x14ac:dyDescent="0.35">
      <c r="B3959" t="s">
        <v>112</v>
      </c>
      <c r="C3959" t="s">
        <v>113</v>
      </c>
      <c r="D3959" s="1">
        <v>43101</v>
      </c>
      <c r="E3959" t="s">
        <v>32</v>
      </c>
      <c r="F3959" t="s">
        <v>35</v>
      </c>
      <c r="G3959" t="s">
        <v>32</v>
      </c>
      <c r="H3959">
        <v>17902</v>
      </c>
      <c r="J3959">
        <v>0</v>
      </c>
      <c r="L3959">
        <v>17902</v>
      </c>
      <c r="N3959">
        <v>10083</v>
      </c>
      <c r="P3959">
        <v>491</v>
      </c>
      <c r="R3959">
        <v>10574</v>
      </c>
      <c r="T3959">
        <v>415211</v>
      </c>
      <c r="V3959">
        <v>630379</v>
      </c>
      <c r="X3959">
        <v>552058</v>
      </c>
      <c r="Z3959">
        <v>78321</v>
      </c>
    </row>
    <row r="3960" spans="2:26" hidden="1" x14ac:dyDescent="0.35">
      <c r="B3960" t="s">
        <v>112</v>
      </c>
      <c r="C3960" t="s">
        <v>113</v>
      </c>
      <c r="D3960" s="1">
        <v>43132</v>
      </c>
      <c r="E3960" t="s">
        <v>32</v>
      </c>
      <c r="F3960" t="s">
        <v>35</v>
      </c>
      <c r="G3960" t="s">
        <v>32</v>
      </c>
      <c r="H3960">
        <v>16452</v>
      </c>
      <c r="J3960">
        <v>0</v>
      </c>
      <c r="L3960">
        <v>16452</v>
      </c>
      <c r="N3960">
        <v>10119</v>
      </c>
      <c r="P3960">
        <v>378</v>
      </c>
      <c r="R3960">
        <v>10497</v>
      </c>
      <c r="T3960">
        <v>412508</v>
      </c>
      <c r="V3960">
        <v>626882</v>
      </c>
      <c r="X3960">
        <v>548817</v>
      </c>
      <c r="Z3960">
        <v>78065</v>
      </c>
    </row>
    <row r="3961" spans="2:26" hidden="1" x14ac:dyDescent="0.35">
      <c r="B3961" t="s">
        <v>112</v>
      </c>
      <c r="C3961" t="s">
        <v>113</v>
      </c>
      <c r="D3961" s="1">
        <v>43132</v>
      </c>
      <c r="E3961" t="s">
        <v>32</v>
      </c>
      <c r="F3961" t="s">
        <v>33</v>
      </c>
      <c r="G3961" t="s">
        <v>34</v>
      </c>
      <c r="H3961">
        <v>16452</v>
      </c>
      <c r="J3961">
        <v>0</v>
      </c>
      <c r="L3961">
        <v>16452</v>
      </c>
      <c r="N3961">
        <v>10119</v>
      </c>
      <c r="P3961">
        <v>378</v>
      </c>
      <c r="R3961">
        <v>10497</v>
      </c>
      <c r="T3961">
        <v>406539</v>
      </c>
      <c r="V3961">
        <v>609725</v>
      </c>
      <c r="X3961">
        <v>530907</v>
      </c>
      <c r="Z3961">
        <v>78818</v>
      </c>
    </row>
    <row r="3962" spans="2:26" hidden="1" x14ac:dyDescent="0.35">
      <c r="B3962" t="s">
        <v>112</v>
      </c>
      <c r="C3962" t="s">
        <v>113</v>
      </c>
      <c r="D3962" s="1">
        <v>43160</v>
      </c>
      <c r="E3962" t="s">
        <v>32</v>
      </c>
      <c r="F3962" t="s">
        <v>35</v>
      </c>
      <c r="G3962" t="s">
        <v>32</v>
      </c>
      <c r="H3962">
        <v>17843</v>
      </c>
      <c r="J3962">
        <v>0</v>
      </c>
      <c r="L3962">
        <v>17843</v>
      </c>
      <c r="N3962">
        <v>12132</v>
      </c>
      <c r="P3962">
        <v>553</v>
      </c>
      <c r="R3962">
        <v>12685</v>
      </c>
      <c r="T3962">
        <v>409295</v>
      </c>
      <c r="V3962">
        <v>622594</v>
      </c>
      <c r="X3962">
        <v>544887</v>
      </c>
      <c r="Z3962">
        <v>77707</v>
      </c>
    </row>
    <row r="3963" spans="2:26" hidden="1" x14ac:dyDescent="0.35">
      <c r="B3963" t="s">
        <v>112</v>
      </c>
      <c r="C3963" t="s">
        <v>113</v>
      </c>
      <c r="D3963" s="1">
        <v>43160</v>
      </c>
      <c r="E3963" t="s">
        <v>32</v>
      </c>
      <c r="F3963" t="s">
        <v>33</v>
      </c>
      <c r="G3963" t="s">
        <v>34</v>
      </c>
      <c r="H3963">
        <v>17843</v>
      </c>
      <c r="J3963">
        <v>0</v>
      </c>
      <c r="L3963">
        <v>17843</v>
      </c>
      <c r="N3963">
        <v>12132</v>
      </c>
      <c r="P3963">
        <v>553</v>
      </c>
      <c r="R3963">
        <v>12685</v>
      </c>
      <c r="T3963">
        <v>405004</v>
      </c>
      <c r="V3963">
        <v>607996</v>
      </c>
      <c r="X3963">
        <v>529544</v>
      </c>
      <c r="Z3963">
        <v>78452</v>
      </c>
    </row>
    <row r="3964" spans="2:26" hidden="1" x14ac:dyDescent="0.35">
      <c r="B3964" t="s">
        <v>112</v>
      </c>
      <c r="C3964" t="s">
        <v>113</v>
      </c>
      <c r="D3964" s="1">
        <v>43191</v>
      </c>
      <c r="E3964" t="s">
        <v>32</v>
      </c>
      <c r="F3964" t="s">
        <v>35</v>
      </c>
      <c r="G3964" t="s">
        <v>32</v>
      </c>
      <c r="H3964">
        <v>16188</v>
      </c>
      <c r="J3964">
        <v>0</v>
      </c>
      <c r="L3964">
        <v>16188</v>
      </c>
      <c r="N3964">
        <v>10979</v>
      </c>
      <c r="P3964">
        <v>442</v>
      </c>
      <c r="R3964">
        <v>11421</v>
      </c>
      <c r="T3964">
        <v>407203</v>
      </c>
      <c r="V3964">
        <v>620234</v>
      </c>
      <c r="X3964">
        <v>542947</v>
      </c>
      <c r="Z3964">
        <v>77287</v>
      </c>
    </row>
    <row r="3965" spans="2:26" hidden="1" x14ac:dyDescent="0.35">
      <c r="B3965" t="s">
        <v>112</v>
      </c>
      <c r="C3965" t="s">
        <v>113</v>
      </c>
      <c r="D3965" s="1">
        <v>43191</v>
      </c>
      <c r="E3965" t="s">
        <v>32</v>
      </c>
      <c r="F3965" t="s">
        <v>33</v>
      </c>
      <c r="G3965" t="s">
        <v>34</v>
      </c>
      <c r="H3965">
        <v>16188</v>
      </c>
      <c r="J3965">
        <v>0</v>
      </c>
      <c r="L3965">
        <v>16188</v>
      </c>
      <c r="N3965">
        <v>10979</v>
      </c>
      <c r="P3965">
        <v>442</v>
      </c>
      <c r="R3965">
        <v>11421</v>
      </c>
      <c r="T3965">
        <v>402168</v>
      </c>
      <c r="V3965">
        <v>605231</v>
      </c>
      <c r="X3965">
        <v>527290</v>
      </c>
      <c r="Z3965">
        <v>77941</v>
      </c>
    </row>
    <row r="3966" spans="2:26" hidden="1" x14ac:dyDescent="0.35">
      <c r="B3966" t="s">
        <v>112</v>
      </c>
      <c r="C3966" t="s">
        <v>113</v>
      </c>
      <c r="D3966" s="1">
        <v>43221</v>
      </c>
      <c r="E3966" t="s">
        <v>32</v>
      </c>
      <c r="F3966" t="s">
        <v>35</v>
      </c>
      <c r="G3966" t="s">
        <v>32</v>
      </c>
      <c r="H3966">
        <v>17597</v>
      </c>
      <c r="J3966">
        <v>0</v>
      </c>
      <c r="L3966">
        <v>17597</v>
      </c>
      <c r="N3966">
        <v>11044</v>
      </c>
      <c r="P3966">
        <v>450</v>
      </c>
      <c r="R3966">
        <v>11494</v>
      </c>
      <c r="T3966">
        <v>405060</v>
      </c>
      <c r="V3966">
        <v>617925</v>
      </c>
      <c r="X3966">
        <v>541394</v>
      </c>
      <c r="Z3966">
        <v>76531</v>
      </c>
    </row>
    <row r="3967" spans="2:26" hidden="1" x14ac:dyDescent="0.35">
      <c r="B3967" t="s">
        <v>112</v>
      </c>
      <c r="C3967" t="s">
        <v>113</v>
      </c>
      <c r="D3967" s="1">
        <v>43221</v>
      </c>
      <c r="E3967" t="s">
        <v>32</v>
      </c>
      <c r="F3967" t="s">
        <v>33</v>
      </c>
      <c r="G3967" t="s">
        <v>34</v>
      </c>
      <c r="H3967">
        <v>17597</v>
      </c>
      <c r="J3967">
        <v>0</v>
      </c>
      <c r="L3967">
        <v>17597</v>
      </c>
      <c r="N3967">
        <v>11044</v>
      </c>
      <c r="P3967">
        <v>450</v>
      </c>
      <c r="R3967">
        <v>11494</v>
      </c>
      <c r="T3967">
        <v>399892</v>
      </c>
      <c r="V3967">
        <v>602311</v>
      </c>
      <c r="X3967">
        <v>525125</v>
      </c>
      <c r="Z3967">
        <v>77186</v>
      </c>
    </row>
    <row r="3968" spans="2:26" hidden="1" x14ac:dyDescent="0.35">
      <c r="B3968" t="s">
        <v>112</v>
      </c>
      <c r="C3968" t="s">
        <v>113</v>
      </c>
      <c r="D3968" s="1">
        <v>43252</v>
      </c>
      <c r="E3968" t="s">
        <v>32</v>
      </c>
      <c r="F3968" t="s">
        <v>35</v>
      </c>
      <c r="G3968" t="s">
        <v>32</v>
      </c>
      <c r="H3968">
        <v>16918</v>
      </c>
      <c r="J3968">
        <v>0</v>
      </c>
      <c r="L3968">
        <v>16918</v>
      </c>
      <c r="N3968">
        <v>10845</v>
      </c>
      <c r="P3968">
        <v>450</v>
      </c>
      <c r="R3968">
        <v>11295</v>
      </c>
      <c r="T3968">
        <v>401657</v>
      </c>
      <c r="V3968">
        <v>613749</v>
      </c>
      <c r="X3968">
        <v>537491</v>
      </c>
      <c r="Z3968">
        <v>76258</v>
      </c>
    </row>
    <row r="3969" spans="2:26" hidden="1" x14ac:dyDescent="0.35">
      <c r="B3969" t="s">
        <v>112</v>
      </c>
      <c r="C3969" t="s">
        <v>113</v>
      </c>
      <c r="D3969" s="1">
        <v>43252</v>
      </c>
      <c r="E3969" t="s">
        <v>32</v>
      </c>
      <c r="F3969" t="s">
        <v>33</v>
      </c>
      <c r="G3969" t="s">
        <v>34</v>
      </c>
      <c r="H3969">
        <v>16918</v>
      </c>
      <c r="J3969">
        <v>0</v>
      </c>
      <c r="L3969">
        <v>16918</v>
      </c>
      <c r="N3969">
        <v>10845</v>
      </c>
      <c r="P3969">
        <v>450</v>
      </c>
      <c r="R3969">
        <v>11295</v>
      </c>
      <c r="T3969">
        <v>398522</v>
      </c>
      <c r="V3969">
        <v>600577</v>
      </c>
      <c r="X3969">
        <v>523655</v>
      </c>
      <c r="Z3969">
        <v>76922</v>
      </c>
    </row>
    <row r="3970" spans="2:26" hidden="1" x14ac:dyDescent="0.35">
      <c r="B3970" t="s">
        <v>112</v>
      </c>
      <c r="C3970" t="s">
        <v>113</v>
      </c>
      <c r="D3970" s="1">
        <v>43282</v>
      </c>
      <c r="E3970" t="s">
        <v>32</v>
      </c>
      <c r="F3970" t="s">
        <v>35</v>
      </c>
      <c r="G3970" t="s">
        <v>32</v>
      </c>
      <c r="H3970">
        <v>18192</v>
      </c>
      <c r="J3970">
        <v>0</v>
      </c>
      <c r="L3970">
        <v>18192</v>
      </c>
      <c r="N3970">
        <v>10510</v>
      </c>
      <c r="P3970">
        <v>460</v>
      </c>
      <c r="R3970">
        <v>10970</v>
      </c>
      <c r="T3970">
        <v>397836</v>
      </c>
      <c r="V3970">
        <v>609140</v>
      </c>
      <c r="X3970">
        <v>533569</v>
      </c>
      <c r="Z3970">
        <v>75571</v>
      </c>
    </row>
    <row r="3971" spans="2:26" hidden="1" x14ac:dyDescent="0.35">
      <c r="B3971" t="s">
        <v>112</v>
      </c>
      <c r="C3971" t="s">
        <v>113</v>
      </c>
      <c r="D3971" s="1">
        <v>43282</v>
      </c>
      <c r="E3971" t="s">
        <v>32</v>
      </c>
      <c r="F3971" t="s">
        <v>33</v>
      </c>
      <c r="G3971" t="s">
        <v>34</v>
      </c>
      <c r="H3971">
        <v>18192</v>
      </c>
      <c r="J3971">
        <v>0</v>
      </c>
      <c r="L3971">
        <v>18192</v>
      </c>
      <c r="N3971">
        <v>10510</v>
      </c>
      <c r="P3971">
        <v>460</v>
      </c>
      <c r="R3971">
        <v>10970</v>
      </c>
      <c r="T3971">
        <v>396701</v>
      </c>
      <c r="V3971">
        <v>598703</v>
      </c>
      <c r="X3971">
        <v>522036</v>
      </c>
      <c r="Z3971">
        <v>76667</v>
      </c>
    </row>
    <row r="3972" spans="2:26" hidden="1" x14ac:dyDescent="0.35">
      <c r="B3972" t="s">
        <v>112</v>
      </c>
      <c r="C3972" t="s">
        <v>113</v>
      </c>
      <c r="D3972" s="1">
        <v>43313</v>
      </c>
      <c r="E3972" t="s">
        <v>32</v>
      </c>
      <c r="F3972" t="s">
        <v>35</v>
      </c>
      <c r="G3972" t="s">
        <v>32</v>
      </c>
      <c r="H3972">
        <v>21154</v>
      </c>
      <c r="J3972">
        <v>0</v>
      </c>
      <c r="L3972">
        <v>21154</v>
      </c>
      <c r="N3972">
        <v>13106</v>
      </c>
      <c r="P3972">
        <v>631</v>
      </c>
      <c r="R3972">
        <v>13737</v>
      </c>
      <c r="T3972">
        <v>396974</v>
      </c>
      <c r="V3972">
        <v>608666</v>
      </c>
      <c r="X3972">
        <v>533029</v>
      </c>
      <c r="Z3972">
        <v>75637</v>
      </c>
    </row>
    <row r="3973" spans="2:26" hidden="1" x14ac:dyDescent="0.35">
      <c r="B3973" t="s">
        <v>112</v>
      </c>
      <c r="C3973" t="s">
        <v>113</v>
      </c>
      <c r="D3973" s="1">
        <v>43313</v>
      </c>
      <c r="E3973" t="s">
        <v>32</v>
      </c>
      <c r="F3973" t="s">
        <v>33</v>
      </c>
      <c r="G3973" t="s">
        <v>34</v>
      </c>
      <c r="H3973">
        <v>21154</v>
      </c>
      <c r="J3973">
        <v>0</v>
      </c>
      <c r="L3973">
        <v>21154</v>
      </c>
      <c r="N3973">
        <v>13106</v>
      </c>
      <c r="P3973">
        <v>631</v>
      </c>
      <c r="R3973">
        <v>13737</v>
      </c>
      <c r="T3973">
        <v>394071</v>
      </c>
      <c r="V3973">
        <v>595501</v>
      </c>
      <c r="X3973">
        <v>519029</v>
      </c>
      <c r="Z3973">
        <v>76472</v>
      </c>
    </row>
    <row r="3974" spans="2:26" hidden="1" x14ac:dyDescent="0.35">
      <c r="B3974" t="s">
        <v>112</v>
      </c>
      <c r="C3974" t="s">
        <v>113</v>
      </c>
      <c r="D3974" s="1">
        <v>43344</v>
      </c>
      <c r="E3974" t="s">
        <v>32</v>
      </c>
      <c r="F3974" t="s">
        <v>35</v>
      </c>
      <c r="G3974" t="s">
        <v>32</v>
      </c>
      <c r="H3974">
        <v>17560</v>
      </c>
      <c r="J3974">
        <v>0</v>
      </c>
      <c r="L3974">
        <v>17560</v>
      </c>
      <c r="N3974">
        <v>11760</v>
      </c>
      <c r="P3974">
        <v>546</v>
      </c>
      <c r="R3974">
        <v>12306</v>
      </c>
      <c r="T3974">
        <v>394485</v>
      </c>
      <c r="V3974">
        <v>605433</v>
      </c>
      <c r="X3974">
        <v>530112</v>
      </c>
      <c r="Z3974">
        <v>75321</v>
      </c>
    </row>
    <row r="3975" spans="2:26" hidden="1" x14ac:dyDescent="0.35">
      <c r="B3975" t="s">
        <v>112</v>
      </c>
      <c r="C3975" t="s">
        <v>113</v>
      </c>
      <c r="D3975" s="1">
        <v>43344</v>
      </c>
      <c r="E3975" t="s">
        <v>32</v>
      </c>
      <c r="F3975" t="s">
        <v>33</v>
      </c>
      <c r="G3975" t="s">
        <v>34</v>
      </c>
      <c r="H3975">
        <v>17560</v>
      </c>
      <c r="J3975">
        <v>0</v>
      </c>
      <c r="L3975">
        <v>17560</v>
      </c>
      <c r="N3975">
        <v>11760</v>
      </c>
      <c r="P3975">
        <v>546</v>
      </c>
      <c r="R3975">
        <v>12306</v>
      </c>
      <c r="T3975">
        <v>394022</v>
      </c>
      <c r="V3975">
        <v>595142</v>
      </c>
      <c r="X3975">
        <v>518842</v>
      </c>
      <c r="Z3975">
        <v>76300</v>
      </c>
    </row>
    <row r="3976" spans="2:26" hidden="1" x14ac:dyDescent="0.35">
      <c r="B3976" t="s">
        <v>112</v>
      </c>
      <c r="C3976" t="s">
        <v>113</v>
      </c>
      <c r="D3976" s="1">
        <v>43374</v>
      </c>
      <c r="E3976" t="s">
        <v>32</v>
      </c>
      <c r="F3976" t="s">
        <v>35</v>
      </c>
      <c r="G3976" t="s">
        <v>32</v>
      </c>
      <c r="H3976">
        <v>18609</v>
      </c>
      <c r="J3976">
        <v>0</v>
      </c>
      <c r="L3976">
        <v>18609</v>
      </c>
      <c r="N3976">
        <v>12150</v>
      </c>
      <c r="P3976">
        <v>564</v>
      </c>
      <c r="R3976">
        <v>12714</v>
      </c>
      <c r="T3976">
        <v>393942</v>
      </c>
      <c r="V3976">
        <v>605274</v>
      </c>
      <c r="X3976">
        <v>530106</v>
      </c>
      <c r="Z3976">
        <v>75168</v>
      </c>
    </row>
    <row r="3977" spans="2:26" hidden="1" x14ac:dyDescent="0.35">
      <c r="B3977" t="s">
        <v>112</v>
      </c>
      <c r="C3977" t="s">
        <v>113</v>
      </c>
      <c r="D3977" s="1">
        <v>43374</v>
      </c>
      <c r="E3977" t="s">
        <v>32</v>
      </c>
      <c r="F3977" t="s">
        <v>33</v>
      </c>
      <c r="G3977" t="s">
        <v>34</v>
      </c>
      <c r="H3977">
        <v>18609</v>
      </c>
      <c r="J3977">
        <v>0</v>
      </c>
      <c r="L3977">
        <v>18609</v>
      </c>
      <c r="N3977">
        <v>12150</v>
      </c>
      <c r="P3977">
        <v>564</v>
      </c>
      <c r="R3977">
        <v>12714</v>
      </c>
      <c r="T3977">
        <v>390824</v>
      </c>
      <c r="V3977">
        <v>591122</v>
      </c>
      <c r="X3977">
        <v>515155</v>
      </c>
      <c r="Z3977">
        <v>75967</v>
      </c>
    </row>
    <row r="3978" spans="2:26" hidden="1" x14ac:dyDescent="0.35">
      <c r="B3978" t="s">
        <v>112</v>
      </c>
      <c r="C3978" t="s">
        <v>113</v>
      </c>
      <c r="D3978" s="1">
        <v>43405</v>
      </c>
      <c r="E3978" t="s">
        <v>32</v>
      </c>
      <c r="F3978" t="s">
        <v>35</v>
      </c>
      <c r="G3978" t="s">
        <v>32</v>
      </c>
      <c r="H3978">
        <v>16859</v>
      </c>
      <c r="J3978">
        <v>0</v>
      </c>
      <c r="L3978">
        <v>16859</v>
      </c>
      <c r="N3978">
        <v>10141</v>
      </c>
      <c r="P3978">
        <v>540</v>
      </c>
      <c r="R3978">
        <v>10681</v>
      </c>
      <c r="T3978">
        <v>392991</v>
      </c>
      <c r="V3978">
        <v>603635</v>
      </c>
      <c r="X3978">
        <v>528508</v>
      </c>
      <c r="Z3978">
        <v>75127</v>
      </c>
    </row>
    <row r="3979" spans="2:26" hidden="1" x14ac:dyDescent="0.35">
      <c r="B3979" t="s">
        <v>112</v>
      </c>
      <c r="C3979" t="s">
        <v>113</v>
      </c>
      <c r="D3979" s="1">
        <v>43405</v>
      </c>
      <c r="E3979" t="s">
        <v>32</v>
      </c>
      <c r="F3979" t="s">
        <v>33</v>
      </c>
      <c r="G3979" t="s">
        <v>34</v>
      </c>
      <c r="H3979">
        <v>16859</v>
      </c>
      <c r="J3979">
        <v>0</v>
      </c>
      <c r="L3979">
        <v>16859</v>
      </c>
      <c r="N3979">
        <v>10141</v>
      </c>
      <c r="P3979">
        <v>540</v>
      </c>
      <c r="R3979">
        <v>10681</v>
      </c>
      <c r="T3979">
        <v>391838</v>
      </c>
      <c r="V3979">
        <v>591742</v>
      </c>
      <c r="X3979">
        <v>515879</v>
      </c>
      <c r="Z3979">
        <v>75863</v>
      </c>
    </row>
    <row r="3980" spans="2:26" hidden="1" x14ac:dyDescent="0.35">
      <c r="B3980" t="s">
        <v>112</v>
      </c>
      <c r="C3980" t="s">
        <v>113</v>
      </c>
      <c r="D3980" s="1">
        <v>43435</v>
      </c>
      <c r="E3980" t="s">
        <v>32</v>
      </c>
      <c r="F3980" t="s">
        <v>35</v>
      </c>
      <c r="G3980" t="s">
        <v>32</v>
      </c>
      <c r="H3980">
        <v>17962</v>
      </c>
      <c r="J3980">
        <v>0</v>
      </c>
      <c r="L3980">
        <v>17962</v>
      </c>
      <c r="N3980">
        <v>11701</v>
      </c>
      <c r="P3980">
        <v>963</v>
      </c>
      <c r="R3980">
        <v>12664</v>
      </c>
      <c r="T3980">
        <v>384131</v>
      </c>
      <c r="V3980">
        <v>579469</v>
      </c>
      <c r="X3980">
        <v>504381</v>
      </c>
      <c r="Z3980">
        <v>75088</v>
      </c>
    </row>
    <row r="3981" spans="2:26" hidden="1" x14ac:dyDescent="0.35">
      <c r="B3981" t="s">
        <v>112</v>
      </c>
      <c r="C3981" t="s">
        <v>113</v>
      </c>
      <c r="D3981" s="1">
        <v>43435</v>
      </c>
      <c r="E3981" t="s">
        <v>32</v>
      </c>
      <c r="F3981" t="s">
        <v>33</v>
      </c>
      <c r="G3981" t="s">
        <v>34</v>
      </c>
      <c r="H3981">
        <v>17962</v>
      </c>
      <c r="J3981">
        <v>0</v>
      </c>
      <c r="L3981">
        <v>17962</v>
      </c>
      <c r="N3981">
        <v>11701</v>
      </c>
      <c r="P3981">
        <v>963</v>
      </c>
      <c r="R3981">
        <v>12664</v>
      </c>
      <c r="T3981">
        <v>391052</v>
      </c>
      <c r="V3981">
        <v>591410</v>
      </c>
      <c r="X3981">
        <v>515488</v>
      </c>
      <c r="Z3981">
        <v>75922</v>
      </c>
    </row>
    <row r="3982" spans="2:26" hidden="1" x14ac:dyDescent="0.35">
      <c r="B3982" t="s">
        <v>112</v>
      </c>
      <c r="C3982" t="s">
        <v>113</v>
      </c>
      <c r="D3982" s="1">
        <v>43466</v>
      </c>
      <c r="E3982" t="s">
        <v>32</v>
      </c>
      <c r="F3982" t="s">
        <v>35</v>
      </c>
      <c r="G3982" t="s">
        <v>32</v>
      </c>
      <c r="H3982">
        <v>20402</v>
      </c>
      <c r="J3982">
        <v>0</v>
      </c>
      <c r="L3982">
        <v>20402</v>
      </c>
      <c r="N3982">
        <v>13800</v>
      </c>
      <c r="P3982">
        <v>951</v>
      </c>
      <c r="R3982">
        <v>14751</v>
      </c>
      <c r="T3982">
        <v>386200</v>
      </c>
      <c r="V3982">
        <v>582431</v>
      </c>
      <c r="X3982">
        <v>507001</v>
      </c>
      <c r="Z3982">
        <v>75430</v>
      </c>
    </row>
    <row r="3983" spans="2:26" hidden="1" x14ac:dyDescent="0.35">
      <c r="B3983" t="s">
        <v>112</v>
      </c>
      <c r="C3983" t="s">
        <v>113</v>
      </c>
      <c r="D3983" s="1">
        <v>43466</v>
      </c>
      <c r="E3983" t="s">
        <v>32</v>
      </c>
      <c r="F3983" t="s">
        <v>33</v>
      </c>
      <c r="G3983" t="s">
        <v>34</v>
      </c>
      <c r="H3983">
        <v>20402</v>
      </c>
      <c r="J3983">
        <v>0</v>
      </c>
      <c r="L3983">
        <v>20402</v>
      </c>
      <c r="N3983">
        <v>13800</v>
      </c>
      <c r="P3983">
        <v>951</v>
      </c>
      <c r="R3983">
        <v>14751</v>
      </c>
      <c r="T3983">
        <v>392439</v>
      </c>
      <c r="V3983">
        <v>592471</v>
      </c>
      <c r="X3983">
        <v>516338</v>
      </c>
      <c r="Z3983">
        <v>76133</v>
      </c>
    </row>
    <row r="3984" spans="2:26" hidden="1" x14ac:dyDescent="0.35">
      <c r="B3984" t="s">
        <v>112</v>
      </c>
      <c r="C3984" t="s">
        <v>113</v>
      </c>
      <c r="D3984" s="1">
        <v>43497</v>
      </c>
      <c r="E3984" t="s">
        <v>32</v>
      </c>
      <c r="F3984" t="s">
        <v>35</v>
      </c>
      <c r="G3984" t="s">
        <v>32</v>
      </c>
      <c r="H3984">
        <v>18313</v>
      </c>
      <c r="J3984">
        <v>0</v>
      </c>
      <c r="L3984">
        <v>18313</v>
      </c>
      <c r="N3984">
        <v>11632</v>
      </c>
      <c r="P3984">
        <v>707</v>
      </c>
      <c r="R3984">
        <v>12339</v>
      </c>
      <c r="T3984">
        <v>386033</v>
      </c>
      <c r="V3984">
        <v>581697</v>
      </c>
      <c r="X3984">
        <v>505897</v>
      </c>
      <c r="Z3984">
        <v>75800</v>
      </c>
    </row>
    <row r="3985" spans="2:26" hidden="1" x14ac:dyDescent="0.35">
      <c r="B3985" t="s">
        <v>112</v>
      </c>
      <c r="C3985" t="s">
        <v>113</v>
      </c>
      <c r="D3985" s="1">
        <v>43497</v>
      </c>
      <c r="E3985" t="s">
        <v>32</v>
      </c>
      <c r="F3985" t="s">
        <v>33</v>
      </c>
      <c r="G3985" t="s">
        <v>34</v>
      </c>
      <c r="H3985">
        <v>18313</v>
      </c>
      <c r="J3985">
        <v>0</v>
      </c>
      <c r="L3985">
        <v>18313</v>
      </c>
      <c r="N3985">
        <v>11632</v>
      </c>
      <c r="P3985">
        <v>707</v>
      </c>
      <c r="R3985">
        <v>12339</v>
      </c>
      <c r="T3985">
        <v>392516</v>
      </c>
      <c r="V3985">
        <v>592302</v>
      </c>
      <c r="X3985">
        <v>515774</v>
      </c>
      <c r="Z3985">
        <v>76528</v>
      </c>
    </row>
    <row r="3986" spans="2:26" hidden="1" x14ac:dyDescent="0.35">
      <c r="B3986" t="s">
        <v>112</v>
      </c>
      <c r="C3986" t="s">
        <v>113</v>
      </c>
      <c r="D3986" s="1">
        <v>43525</v>
      </c>
      <c r="E3986" t="s">
        <v>32</v>
      </c>
      <c r="F3986" t="s">
        <v>35</v>
      </c>
      <c r="G3986" t="s">
        <v>32</v>
      </c>
      <c r="H3986">
        <v>19291</v>
      </c>
      <c r="J3986">
        <v>0</v>
      </c>
      <c r="L3986">
        <v>19291</v>
      </c>
      <c r="N3986">
        <v>12827</v>
      </c>
      <c r="P3986">
        <v>644</v>
      </c>
      <c r="R3986">
        <v>13471</v>
      </c>
      <c r="T3986">
        <v>385329</v>
      </c>
      <c r="V3986">
        <v>581030</v>
      </c>
      <c r="X3986">
        <v>505098</v>
      </c>
      <c r="Z3986">
        <v>75932</v>
      </c>
    </row>
    <row r="3987" spans="2:26" hidden="1" x14ac:dyDescent="0.35">
      <c r="B3987" t="s">
        <v>112</v>
      </c>
      <c r="C3987" t="s">
        <v>113</v>
      </c>
      <c r="D3987" s="1">
        <v>43525</v>
      </c>
      <c r="E3987" t="s">
        <v>32</v>
      </c>
      <c r="F3987" t="s">
        <v>33</v>
      </c>
      <c r="G3987" t="s">
        <v>34</v>
      </c>
      <c r="H3987">
        <v>19291</v>
      </c>
      <c r="J3987">
        <v>0</v>
      </c>
      <c r="L3987">
        <v>19291</v>
      </c>
      <c r="N3987">
        <v>12827</v>
      </c>
      <c r="P3987">
        <v>644</v>
      </c>
      <c r="R3987">
        <v>13471</v>
      </c>
      <c r="T3987">
        <v>392225</v>
      </c>
      <c r="V3987">
        <v>592117</v>
      </c>
      <c r="X3987">
        <v>515461</v>
      </c>
      <c r="Z3987">
        <v>76656</v>
      </c>
    </row>
    <row r="3988" spans="2:26" hidden="1" x14ac:dyDescent="0.35">
      <c r="B3988" t="s">
        <v>112</v>
      </c>
      <c r="C3988" t="s">
        <v>113</v>
      </c>
      <c r="D3988" s="1">
        <v>43556</v>
      </c>
      <c r="E3988" t="s">
        <v>32</v>
      </c>
      <c r="F3988" t="s">
        <v>35</v>
      </c>
      <c r="G3988" t="s">
        <v>32</v>
      </c>
      <c r="H3988">
        <v>18887</v>
      </c>
      <c r="J3988">
        <v>0</v>
      </c>
      <c r="L3988">
        <v>18887</v>
      </c>
      <c r="N3988">
        <v>12062</v>
      </c>
      <c r="P3988">
        <v>637</v>
      </c>
      <c r="R3988">
        <v>12699</v>
      </c>
      <c r="T3988">
        <v>385665</v>
      </c>
      <c r="V3988">
        <v>581734</v>
      </c>
      <c r="X3988">
        <v>505674</v>
      </c>
      <c r="Z3988">
        <v>76060</v>
      </c>
    </row>
    <row r="3989" spans="2:26" hidden="1" x14ac:dyDescent="0.35">
      <c r="B3989" t="s">
        <v>112</v>
      </c>
      <c r="C3989" t="s">
        <v>113</v>
      </c>
      <c r="D3989" s="1">
        <v>43556</v>
      </c>
      <c r="E3989" t="s">
        <v>32</v>
      </c>
      <c r="F3989" t="s">
        <v>33</v>
      </c>
      <c r="G3989" t="s">
        <v>34</v>
      </c>
      <c r="H3989">
        <v>18887</v>
      </c>
      <c r="J3989">
        <v>0</v>
      </c>
      <c r="L3989">
        <v>18887</v>
      </c>
      <c r="N3989">
        <v>12062</v>
      </c>
      <c r="P3989">
        <v>637</v>
      </c>
      <c r="R3989">
        <v>12699</v>
      </c>
      <c r="T3989">
        <v>391944</v>
      </c>
      <c r="V3989">
        <v>592043</v>
      </c>
      <c r="X3989">
        <v>515387</v>
      </c>
      <c r="Z3989">
        <v>76656</v>
      </c>
    </row>
    <row r="3990" spans="2:26" hidden="1" x14ac:dyDescent="0.35">
      <c r="B3990" t="s">
        <v>112</v>
      </c>
      <c r="C3990" t="s">
        <v>113</v>
      </c>
      <c r="D3990" s="1">
        <v>43586</v>
      </c>
      <c r="E3990" t="s">
        <v>32</v>
      </c>
      <c r="F3990" t="s">
        <v>33</v>
      </c>
      <c r="G3990" t="s">
        <v>34</v>
      </c>
      <c r="H3990">
        <v>19070</v>
      </c>
      <c r="J3990">
        <v>0</v>
      </c>
      <c r="L3990">
        <v>19070</v>
      </c>
      <c r="N3990">
        <v>12448</v>
      </c>
      <c r="P3990">
        <v>561</v>
      </c>
      <c r="R3990">
        <v>13009</v>
      </c>
      <c r="T3990">
        <v>391027</v>
      </c>
      <c r="V3990">
        <v>591039</v>
      </c>
      <c r="X3990">
        <v>514323</v>
      </c>
      <c r="Z3990">
        <v>76716</v>
      </c>
    </row>
    <row r="3991" spans="2:26" hidden="1" x14ac:dyDescent="0.35">
      <c r="B3991" t="s">
        <v>112</v>
      </c>
      <c r="C3991" t="s">
        <v>113</v>
      </c>
      <c r="D3991" s="1">
        <v>43586</v>
      </c>
      <c r="E3991" t="s">
        <v>32</v>
      </c>
      <c r="F3991" t="s">
        <v>35</v>
      </c>
      <c r="G3991" t="s">
        <v>32</v>
      </c>
      <c r="H3991">
        <v>19070</v>
      </c>
      <c r="J3991">
        <v>0</v>
      </c>
      <c r="L3991">
        <v>19070</v>
      </c>
      <c r="N3991">
        <v>12448</v>
      </c>
      <c r="P3991">
        <v>561</v>
      </c>
      <c r="R3991">
        <v>13009</v>
      </c>
      <c r="T3991">
        <v>386026</v>
      </c>
      <c r="V3991">
        <v>582449</v>
      </c>
      <c r="X3991">
        <v>506159</v>
      </c>
      <c r="Z3991">
        <v>76290</v>
      </c>
    </row>
    <row r="3992" spans="2:26" hidden="1" x14ac:dyDescent="0.35">
      <c r="B3992" t="s">
        <v>112</v>
      </c>
      <c r="C3992" t="s">
        <v>113</v>
      </c>
      <c r="D3992" s="1">
        <v>43617</v>
      </c>
      <c r="E3992" t="s">
        <v>32</v>
      </c>
      <c r="F3992" t="s">
        <v>33</v>
      </c>
      <c r="G3992" t="s">
        <v>34</v>
      </c>
      <c r="H3992">
        <v>18094</v>
      </c>
      <c r="J3992">
        <v>0</v>
      </c>
      <c r="L3992">
        <v>18094</v>
      </c>
      <c r="N3992">
        <v>10905</v>
      </c>
      <c r="P3992">
        <v>619</v>
      </c>
      <c r="R3992">
        <v>11524</v>
      </c>
      <c r="T3992">
        <v>390230</v>
      </c>
      <c r="V3992">
        <v>590182</v>
      </c>
      <c r="X3992">
        <v>513583</v>
      </c>
      <c r="Z3992">
        <v>76599</v>
      </c>
    </row>
    <row r="3993" spans="2:26" hidden="1" x14ac:dyDescent="0.35">
      <c r="B3993" t="s">
        <v>112</v>
      </c>
      <c r="C3993" t="s">
        <v>113</v>
      </c>
      <c r="D3993" s="1">
        <v>43617</v>
      </c>
      <c r="E3993" t="s">
        <v>32</v>
      </c>
      <c r="F3993" t="s">
        <v>35</v>
      </c>
      <c r="G3993" t="s">
        <v>32</v>
      </c>
      <c r="H3993">
        <v>18094</v>
      </c>
      <c r="J3993">
        <v>0</v>
      </c>
      <c r="L3993">
        <v>18094</v>
      </c>
      <c r="N3993">
        <v>10905</v>
      </c>
      <c r="P3993">
        <v>619</v>
      </c>
      <c r="R3993">
        <v>11524</v>
      </c>
      <c r="T3993">
        <v>384025</v>
      </c>
      <c r="V3993">
        <v>580202</v>
      </c>
      <c r="X3993">
        <v>504226</v>
      </c>
      <c r="Z3993">
        <v>75976</v>
      </c>
    </row>
    <row r="3994" spans="2:26" hidden="1" x14ac:dyDescent="0.35">
      <c r="B3994" t="s">
        <v>112</v>
      </c>
      <c r="C3994" t="s">
        <v>113</v>
      </c>
      <c r="D3994" s="1">
        <v>43647</v>
      </c>
      <c r="E3994" t="s">
        <v>32</v>
      </c>
      <c r="F3994" t="s">
        <v>35</v>
      </c>
      <c r="G3994" t="s">
        <v>32</v>
      </c>
      <c r="H3994">
        <v>21199</v>
      </c>
      <c r="J3994">
        <v>0</v>
      </c>
      <c r="L3994">
        <v>21199</v>
      </c>
      <c r="N3994">
        <v>11703</v>
      </c>
      <c r="P3994">
        <v>597</v>
      </c>
      <c r="R3994">
        <v>12300</v>
      </c>
      <c r="T3994">
        <v>382944</v>
      </c>
      <c r="V3994">
        <v>579284</v>
      </c>
      <c r="X3994">
        <v>503375</v>
      </c>
      <c r="Z3994">
        <v>75909</v>
      </c>
    </row>
    <row r="3995" spans="2:26" hidden="1" x14ac:dyDescent="0.35">
      <c r="B3995" t="s">
        <v>112</v>
      </c>
      <c r="C3995" t="s">
        <v>113</v>
      </c>
      <c r="D3995" s="1">
        <v>43647</v>
      </c>
      <c r="E3995" t="s">
        <v>32</v>
      </c>
      <c r="F3995" t="s">
        <v>33</v>
      </c>
      <c r="G3995" t="s">
        <v>34</v>
      </c>
      <c r="H3995">
        <v>21199</v>
      </c>
      <c r="J3995">
        <v>0</v>
      </c>
      <c r="L3995">
        <v>21199</v>
      </c>
      <c r="N3995">
        <v>11703</v>
      </c>
      <c r="P3995">
        <v>597</v>
      </c>
      <c r="R3995">
        <v>12300</v>
      </c>
      <c r="T3995">
        <v>390691</v>
      </c>
      <c r="V3995">
        <v>591085</v>
      </c>
      <c r="X3995">
        <v>514471</v>
      </c>
      <c r="Z3995">
        <v>76614</v>
      </c>
    </row>
    <row r="3996" spans="2:26" hidden="1" x14ac:dyDescent="0.35">
      <c r="B3996" t="s">
        <v>112</v>
      </c>
      <c r="C3996" t="s">
        <v>113</v>
      </c>
      <c r="D3996" s="1">
        <v>43678</v>
      </c>
      <c r="E3996" t="s">
        <v>32</v>
      </c>
      <c r="F3996" t="s">
        <v>35</v>
      </c>
      <c r="G3996" t="s">
        <v>32</v>
      </c>
      <c r="H3996">
        <v>22127</v>
      </c>
      <c r="J3996">
        <v>0</v>
      </c>
      <c r="L3996">
        <v>22127</v>
      </c>
      <c r="N3996">
        <v>13773</v>
      </c>
      <c r="P3996">
        <v>765</v>
      </c>
      <c r="R3996">
        <v>14538</v>
      </c>
      <c r="T3996">
        <v>383084</v>
      </c>
      <c r="V3996">
        <v>579503</v>
      </c>
      <c r="X3996">
        <v>503238</v>
      </c>
      <c r="Z3996">
        <v>76265</v>
      </c>
    </row>
    <row r="3997" spans="2:26" hidden="1" x14ac:dyDescent="0.35">
      <c r="B3997" t="s">
        <v>112</v>
      </c>
      <c r="C3997" t="s">
        <v>113</v>
      </c>
      <c r="D3997" s="1">
        <v>43678</v>
      </c>
      <c r="E3997" t="s">
        <v>32</v>
      </c>
      <c r="F3997" t="s">
        <v>33</v>
      </c>
      <c r="G3997" t="s">
        <v>34</v>
      </c>
      <c r="H3997">
        <v>22127</v>
      </c>
      <c r="J3997">
        <v>0</v>
      </c>
      <c r="L3997">
        <v>22127</v>
      </c>
      <c r="N3997">
        <v>13773</v>
      </c>
      <c r="P3997">
        <v>765</v>
      </c>
      <c r="R3997">
        <v>14538</v>
      </c>
      <c r="T3997">
        <v>390151</v>
      </c>
      <c r="V3997">
        <v>590464</v>
      </c>
      <c r="X3997">
        <v>513474</v>
      </c>
      <c r="Z3997">
        <v>76990</v>
      </c>
    </row>
    <row r="3998" spans="2:26" hidden="1" x14ac:dyDescent="0.35">
      <c r="B3998" t="s">
        <v>112</v>
      </c>
      <c r="C3998" t="s">
        <v>113</v>
      </c>
      <c r="D3998" s="1">
        <v>43709</v>
      </c>
      <c r="E3998" t="s">
        <v>32</v>
      </c>
      <c r="F3998" t="s">
        <v>35</v>
      </c>
      <c r="G3998" t="s">
        <v>32</v>
      </c>
      <c r="H3998">
        <v>18920</v>
      </c>
      <c r="J3998">
        <v>0</v>
      </c>
      <c r="L3998">
        <v>18920</v>
      </c>
      <c r="N3998">
        <v>12010</v>
      </c>
      <c r="P3998">
        <v>637</v>
      </c>
      <c r="R3998">
        <v>12647</v>
      </c>
      <c r="T3998">
        <v>382425</v>
      </c>
      <c r="V3998">
        <v>578952</v>
      </c>
      <c r="X3998">
        <v>502656</v>
      </c>
      <c r="Z3998">
        <v>76296</v>
      </c>
    </row>
    <row r="3999" spans="2:26" hidden="1" x14ac:dyDescent="0.35">
      <c r="B3999" t="s">
        <v>112</v>
      </c>
      <c r="C3999" t="s">
        <v>113</v>
      </c>
      <c r="D3999" s="1">
        <v>43709</v>
      </c>
      <c r="E3999" t="s">
        <v>32</v>
      </c>
      <c r="F3999" t="s">
        <v>33</v>
      </c>
      <c r="G3999" t="s">
        <v>34</v>
      </c>
      <c r="H3999">
        <v>18920</v>
      </c>
      <c r="J3999">
        <v>0</v>
      </c>
      <c r="L3999">
        <v>18920</v>
      </c>
      <c r="N3999">
        <v>12010</v>
      </c>
      <c r="P3999">
        <v>637</v>
      </c>
      <c r="R3999">
        <v>12647</v>
      </c>
      <c r="T3999">
        <v>389635</v>
      </c>
      <c r="V3999">
        <v>590067</v>
      </c>
      <c r="X3999">
        <v>512963</v>
      </c>
      <c r="Z3999">
        <v>77104</v>
      </c>
    </row>
    <row r="4000" spans="2:26" hidden="1" x14ac:dyDescent="0.35">
      <c r="B4000" t="s">
        <v>112</v>
      </c>
      <c r="C4000" t="s">
        <v>113</v>
      </c>
      <c r="D4000" s="1">
        <v>43739</v>
      </c>
      <c r="E4000" t="s">
        <v>32</v>
      </c>
      <c r="F4000" t="s">
        <v>35</v>
      </c>
      <c r="G4000" t="s">
        <v>32</v>
      </c>
      <c r="H4000">
        <v>19421</v>
      </c>
      <c r="J4000">
        <v>0</v>
      </c>
      <c r="L4000">
        <v>19421</v>
      </c>
      <c r="N4000">
        <v>13004</v>
      </c>
      <c r="P4000">
        <v>617</v>
      </c>
      <c r="R4000">
        <v>13621</v>
      </c>
      <c r="T4000">
        <v>383052</v>
      </c>
      <c r="V4000">
        <v>579574</v>
      </c>
      <c r="X4000">
        <v>503125</v>
      </c>
      <c r="Z4000">
        <v>76449</v>
      </c>
    </row>
    <row r="4001" spans="2:26" hidden="1" x14ac:dyDescent="0.35">
      <c r="B4001" t="s">
        <v>112</v>
      </c>
      <c r="C4001" t="s">
        <v>113</v>
      </c>
      <c r="D4001" s="1">
        <v>43739</v>
      </c>
      <c r="E4001" t="s">
        <v>32</v>
      </c>
      <c r="F4001" t="s">
        <v>33</v>
      </c>
      <c r="G4001" t="s">
        <v>34</v>
      </c>
      <c r="H4001">
        <v>19421</v>
      </c>
      <c r="J4001">
        <v>0</v>
      </c>
      <c r="L4001">
        <v>19421</v>
      </c>
      <c r="N4001">
        <v>13004</v>
      </c>
      <c r="P4001">
        <v>617</v>
      </c>
      <c r="R4001">
        <v>13621</v>
      </c>
      <c r="T4001">
        <v>388632</v>
      </c>
      <c r="V4001">
        <v>588362</v>
      </c>
      <c r="X4001">
        <v>511354</v>
      </c>
      <c r="Z4001">
        <v>77008</v>
      </c>
    </row>
    <row r="4002" spans="2:26" hidden="1" x14ac:dyDescent="0.35">
      <c r="B4002" t="s">
        <v>112</v>
      </c>
      <c r="C4002" t="s">
        <v>113</v>
      </c>
      <c r="D4002" s="1">
        <v>43770</v>
      </c>
      <c r="E4002" t="s">
        <v>32</v>
      </c>
      <c r="F4002" t="s">
        <v>35</v>
      </c>
      <c r="G4002" t="s">
        <v>32</v>
      </c>
      <c r="H4002">
        <v>15537</v>
      </c>
      <c r="J4002">
        <v>0</v>
      </c>
      <c r="L4002">
        <v>15537</v>
      </c>
      <c r="N4002">
        <v>11038</v>
      </c>
      <c r="P4002">
        <v>727</v>
      </c>
      <c r="R4002">
        <v>11765</v>
      </c>
      <c r="T4002">
        <v>381996</v>
      </c>
      <c r="V4002">
        <v>577349</v>
      </c>
      <c r="X4002">
        <v>501105</v>
      </c>
      <c r="Z4002">
        <v>76244</v>
      </c>
    </row>
    <row r="4003" spans="2:26" hidden="1" x14ac:dyDescent="0.35">
      <c r="B4003" t="s">
        <v>112</v>
      </c>
      <c r="C4003" t="s">
        <v>113</v>
      </c>
      <c r="D4003" s="1">
        <v>43770</v>
      </c>
      <c r="E4003" t="s">
        <v>32</v>
      </c>
      <c r="F4003" t="s">
        <v>33</v>
      </c>
      <c r="G4003" t="s">
        <v>34</v>
      </c>
      <c r="H4003">
        <v>15537</v>
      </c>
      <c r="J4003">
        <v>0</v>
      </c>
      <c r="L4003">
        <v>15537</v>
      </c>
      <c r="N4003">
        <v>11038</v>
      </c>
      <c r="P4003">
        <v>727</v>
      </c>
      <c r="R4003">
        <v>11765</v>
      </c>
      <c r="T4003">
        <v>387646</v>
      </c>
      <c r="V4003">
        <v>586260</v>
      </c>
      <c r="X4003">
        <v>509335</v>
      </c>
      <c r="Z4003">
        <v>76925</v>
      </c>
    </row>
    <row r="4004" spans="2:26" hidden="1" x14ac:dyDescent="0.35">
      <c r="B4004" t="s">
        <v>112</v>
      </c>
      <c r="C4004" t="s">
        <v>113</v>
      </c>
      <c r="D4004" s="1">
        <v>43800</v>
      </c>
      <c r="E4004" t="s">
        <v>32</v>
      </c>
      <c r="F4004" t="s">
        <v>35</v>
      </c>
      <c r="G4004" t="s">
        <v>32</v>
      </c>
      <c r="H4004">
        <v>16265</v>
      </c>
      <c r="J4004">
        <v>0</v>
      </c>
      <c r="L4004">
        <v>16265</v>
      </c>
      <c r="N4004">
        <v>11586</v>
      </c>
      <c r="P4004">
        <v>861</v>
      </c>
      <c r="R4004">
        <v>12447</v>
      </c>
      <c r="T4004">
        <v>381770</v>
      </c>
      <c r="V4004">
        <v>575706</v>
      </c>
      <c r="X4004">
        <v>499428</v>
      </c>
      <c r="Z4004">
        <v>76278</v>
      </c>
    </row>
    <row r="4005" spans="2:26" hidden="1" x14ac:dyDescent="0.35">
      <c r="B4005" t="s">
        <v>112</v>
      </c>
      <c r="C4005" t="s">
        <v>113</v>
      </c>
      <c r="D4005" s="1">
        <v>43800</v>
      </c>
      <c r="E4005" t="s">
        <v>32</v>
      </c>
      <c r="F4005" t="s">
        <v>33</v>
      </c>
      <c r="G4005" t="s">
        <v>34</v>
      </c>
      <c r="H4005">
        <v>16265</v>
      </c>
      <c r="J4005">
        <v>0</v>
      </c>
      <c r="L4005">
        <v>16265</v>
      </c>
      <c r="N4005">
        <v>11586</v>
      </c>
      <c r="P4005">
        <v>861</v>
      </c>
      <c r="R4005">
        <v>12447</v>
      </c>
      <c r="T4005">
        <v>387955</v>
      </c>
      <c r="V4005">
        <v>585617</v>
      </c>
      <c r="X4005">
        <v>508603</v>
      </c>
      <c r="Z4005">
        <v>77014</v>
      </c>
    </row>
    <row r="4006" spans="2:26" hidden="1" x14ac:dyDescent="0.35">
      <c r="B4006" t="s">
        <v>112</v>
      </c>
      <c r="C4006" t="s">
        <v>113</v>
      </c>
      <c r="D4006" s="1">
        <v>43831</v>
      </c>
      <c r="E4006" t="s">
        <v>32</v>
      </c>
      <c r="F4006" t="s">
        <v>35</v>
      </c>
      <c r="G4006" t="s">
        <v>32</v>
      </c>
      <c r="H4006">
        <v>20547</v>
      </c>
      <c r="J4006">
        <v>0</v>
      </c>
      <c r="L4006">
        <v>20547</v>
      </c>
      <c r="N4006">
        <v>13346</v>
      </c>
      <c r="P4006">
        <v>952</v>
      </c>
      <c r="R4006">
        <v>14298</v>
      </c>
      <c r="T4006">
        <v>381972</v>
      </c>
      <c r="V4006">
        <v>575898</v>
      </c>
      <c r="X4006">
        <v>499268</v>
      </c>
      <c r="Z4006">
        <v>76630</v>
      </c>
    </row>
    <row r="4007" spans="2:26" hidden="1" x14ac:dyDescent="0.35">
      <c r="B4007" t="s">
        <v>112</v>
      </c>
      <c r="C4007" t="s">
        <v>113</v>
      </c>
      <c r="D4007" s="1">
        <v>43831</v>
      </c>
      <c r="E4007" t="s">
        <v>32</v>
      </c>
      <c r="F4007" t="s">
        <v>33</v>
      </c>
      <c r="G4007" t="s">
        <v>34</v>
      </c>
      <c r="H4007">
        <v>20547</v>
      </c>
      <c r="J4007">
        <v>0</v>
      </c>
      <c r="L4007">
        <v>20547</v>
      </c>
      <c r="N4007">
        <v>13346</v>
      </c>
      <c r="P4007">
        <v>952</v>
      </c>
      <c r="R4007">
        <v>14298</v>
      </c>
      <c r="T4007">
        <v>388069</v>
      </c>
      <c r="V4007">
        <v>585798</v>
      </c>
      <c r="X4007">
        <v>508498</v>
      </c>
      <c r="Z4007">
        <v>77300</v>
      </c>
    </row>
    <row r="4008" spans="2:26" hidden="1" x14ac:dyDescent="0.35">
      <c r="B4008" t="s">
        <v>112</v>
      </c>
      <c r="C4008" t="s">
        <v>113</v>
      </c>
      <c r="D4008" s="1">
        <v>43862</v>
      </c>
      <c r="E4008" t="s">
        <v>32</v>
      </c>
      <c r="F4008" t="s">
        <v>33</v>
      </c>
      <c r="G4008" t="s">
        <v>34</v>
      </c>
      <c r="H4008">
        <v>16906</v>
      </c>
      <c r="J4008">
        <v>0</v>
      </c>
      <c r="L4008">
        <v>16906</v>
      </c>
      <c r="N4008">
        <v>10865</v>
      </c>
      <c r="P4008">
        <v>653</v>
      </c>
      <c r="R4008">
        <v>11518</v>
      </c>
      <c r="T4008">
        <v>387192</v>
      </c>
      <c r="V4008">
        <v>584765</v>
      </c>
      <c r="X4008">
        <v>507208</v>
      </c>
      <c r="Z4008">
        <v>77557</v>
      </c>
    </row>
    <row r="4009" spans="2:26" hidden="1" x14ac:dyDescent="0.35">
      <c r="B4009" t="s">
        <v>112</v>
      </c>
      <c r="C4009" t="s">
        <v>113</v>
      </c>
      <c r="D4009" s="1">
        <v>43862</v>
      </c>
      <c r="E4009" t="s">
        <v>32</v>
      </c>
      <c r="F4009" t="s">
        <v>35</v>
      </c>
      <c r="G4009" t="s">
        <v>32</v>
      </c>
      <c r="H4009">
        <v>16906</v>
      </c>
      <c r="J4009">
        <v>0</v>
      </c>
      <c r="L4009">
        <v>16906</v>
      </c>
      <c r="N4009">
        <v>10865</v>
      </c>
      <c r="P4009">
        <v>653</v>
      </c>
      <c r="R4009">
        <v>11518</v>
      </c>
      <c r="T4009">
        <v>381478</v>
      </c>
      <c r="V4009">
        <v>575227</v>
      </c>
      <c r="X4009">
        <v>498341</v>
      </c>
      <c r="Z4009">
        <v>76886</v>
      </c>
    </row>
    <row r="4010" spans="2:26" hidden="1" x14ac:dyDescent="0.35">
      <c r="B4010" t="s">
        <v>112</v>
      </c>
      <c r="C4010" t="s">
        <v>113</v>
      </c>
      <c r="D4010" s="1">
        <v>43891</v>
      </c>
      <c r="E4010" t="s">
        <v>32</v>
      </c>
      <c r="F4010" t="s">
        <v>35</v>
      </c>
      <c r="G4010" t="s">
        <v>32</v>
      </c>
      <c r="H4010">
        <v>18229</v>
      </c>
      <c r="J4010">
        <v>0</v>
      </c>
      <c r="L4010">
        <v>18229</v>
      </c>
      <c r="N4010">
        <v>10618</v>
      </c>
      <c r="P4010">
        <v>545</v>
      </c>
      <c r="R4010">
        <v>11163</v>
      </c>
      <c r="T4010">
        <v>380479</v>
      </c>
      <c r="V4010">
        <v>573890</v>
      </c>
      <c r="X4010">
        <v>496737</v>
      </c>
      <c r="Z4010">
        <v>77153</v>
      </c>
    </row>
    <row r="4011" spans="2:26" hidden="1" x14ac:dyDescent="0.35">
      <c r="B4011" t="s">
        <v>112</v>
      </c>
      <c r="C4011" t="s">
        <v>113</v>
      </c>
      <c r="D4011" s="1">
        <v>43891</v>
      </c>
      <c r="E4011" t="s">
        <v>32</v>
      </c>
      <c r="F4011" t="s">
        <v>33</v>
      </c>
      <c r="G4011" t="s">
        <v>34</v>
      </c>
      <c r="H4011">
        <v>18229</v>
      </c>
      <c r="J4011">
        <v>0</v>
      </c>
      <c r="L4011">
        <v>18229</v>
      </c>
      <c r="N4011">
        <v>10618</v>
      </c>
      <c r="P4011">
        <v>545</v>
      </c>
      <c r="R4011">
        <v>11163</v>
      </c>
      <c r="T4011">
        <v>385264</v>
      </c>
      <c r="V4011">
        <v>582208</v>
      </c>
      <c r="X4011">
        <v>504629</v>
      </c>
      <c r="Z4011">
        <v>77579</v>
      </c>
    </row>
    <row r="4012" spans="2:26" hidden="1" x14ac:dyDescent="0.35">
      <c r="B4012" t="s">
        <v>112</v>
      </c>
      <c r="C4012" t="s">
        <v>113</v>
      </c>
      <c r="D4012" s="1">
        <v>43922</v>
      </c>
      <c r="E4012" t="s">
        <v>32</v>
      </c>
      <c r="F4012" t="s">
        <v>33</v>
      </c>
      <c r="G4012" t="s">
        <v>34</v>
      </c>
      <c r="H4012">
        <v>20776</v>
      </c>
      <c r="J4012">
        <v>0</v>
      </c>
      <c r="L4012">
        <v>20776</v>
      </c>
      <c r="N4012">
        <v>10909</v>
      </c>
      <c r="P4012">
        <v>416</v>
      </c>
      <c r="R4012">
        <v>11325</v>
      </c>
      <c r="T4012">
        <v>391049</v>
      </c>
      <c r="V4012">
        <v>592152</v>
      </c>
      <c r="X4012">
        <v>513351</v>
      </c>
      <c r="Z4012">
        <v>78801</v>
      </c>
    </row>
    <row r="4013" spans="2:26" hidden="1" x14ac:dyDescent="0.35">
      <c r="B4013" t="s">
        <v>112</v>
      </c>
      <c r="C4013" t="s">
        <v>113</v>
      </c>
      <c r="D4013" s="1">
        <v>43922</v>
      </c>
      <c r="E4013" t="s">
        <v>32</v>
      </c>
      <c r="F4013" t="s">
        <v>35</v>
      </c>
      <c r="G4013" t="s">
        <v>32</v>
      </c>
      <c r="H4013">
        <v>20776</v>
      </c>
      <c r="J4013">
        <v>0</v>
      </c>
      <c r="L4013">
        <v>20776</v>
      </c>
      <c r="N4013">
        <v>10909</v>
      </c>
      <c r="P4013">
        <v>416</v>
      </c>
      <c r="R4013">
        <v>11325</v>
      </c>
      <c r="T4013">
        <v>378192</v>
      </c>
      <c r="V4013">
        <v>571629</v>
      </c>
      <c r="X4013">
        <v>494733</v>
      </c>
      <c r="Z4013">
        <v>76896</v>
      </c>
    </row>
    <row r="4014" spans="2:26" hidden="1" x14ac:dyDescent="0.35">
      <c r="B4014" t="s">
        <v>112</v>
      </c>
      <c r="C4014" t="s">
        <v>113</v>
      </c>
      <c r="D4014" s="1">
        <v>43952</v>
      </c>
      <c r="E4014" t="s">
        <v>32</v>
      </c>
      <c r="F4014" t="s">
        <v>35</v>
      </c>
      <c r="G4014" t="s">
        <v>32</v>
      </c>
      <c r="H4014">
        <v>14541</v>
      </c>
      <c r="J4014">
        <v>0</v>
      </c>
      <c r="L4014">
        <v>14541</v>
      </c>
      <c r="N4014">
        <v>9181</v>
      </c>
      <c r="P4014">
        <v>353</v>
      </c>
      <c r="R4014">
        <v>9534</v>
      </c>
      <c r="T4014">
        <v>392134</v>
      </c>
      <c r="V4014">
        <v>595049</v>
      </c>
      <c r="X4014">
        <v>515475</v>
      </c>
      <c r="Z4014">
        <v>79574</v>
      </c>
    </row>
    <row r="4015" spans="2:26" hidden="1" x14ac:dyDescent="0.35">
      <c r="B4015" t="s">
        <v>112</v>
      </c>
      <c r="C4015" t="s">
        <v>113</v>
      </c>
      <c r="D4015" s="1">
        <v>43952</v>
      </c>
      <c r="E4015" t="s">
        <v>32</v>
      </c>
      <c r="F4015" t="s">
        <v>33</v>
      </c>
      <c r="G4015" t="s">
        <v>34</v>
      </c>
      <c r="H4015">
        <v>14541</v>
      </c>
      <c r="J4015">
        <v>0</v>
      </c>
      <c r="L4015">
        <v>14541</v>
      </c>
      <c r="N4015">
        <v>9181</v>
      </c>
      <c r="P4015">
        <v>353</v>
      </c>
      <c r="R4015">
        <v>9534</v>
      </c>
      <c r="T4015">
        <v>395331</v>
      </c>
      <c r="V4015">
        <v>600867</v>
      </c>
      <c r="X4015">
        <v>521058</v>
      </c>
      <c r="Z4015">
        <v>79809</v>
      </c>
    </row>
    <row r="4016" spans="2:26" hidden="1" x14ac:dyDescent="0.35">
      <c r="B4016" t="s">
        <v>112</v>
      </c>
      <c r="C4016" t="s">
        <v>113</v>
      </c>
      <c r="D4016" s="1">
        <v>43983</v>
      </c>
      <c r="E4016" t="s">
        <v>32</v>
      </c>
      <c r="F4016" t="s">
        <v>33</v>
      </c>
      <c r="G4016" t="s">
        <v>34</v>
      </c>
      <c r="H4016">
        <v>15606</v>
      </c>
      <c r="J4016">
        <v>0</v>
      </c>
      <c r="L4016">
        <v>15606</v>
      </c>
      <c r="N4016">
        <v>8569</v>
      </c>
      <c r="P4016">
        <v>404</v>
      </c>
      <c r="R4016">
        <v>8973</v>
      </c>
      <c r="T4016">
        <v>399942</v>
      </c>
      <c r="V4016">
        <v>608793</v>
      </c>
      <c r="X4016">
        <v>528197</v>
      </c>
      <c r="Z4016">
        <v>80596</v>
      </c>
    </row>
    <row r="4017" spans="2:26" hidden="1" x14ac:dyDescent="0.35">
      <c r="B4017" t="s">
        <v>112</v>
      </c>
      <c r="C4017" t="s">
        <v>113</v>
      </c>
      <c r="D4017" s="1">
        <v>43983</v>
      </c>
      <c r="E4017" t="s">
        <v>32</v>
      </c>
      <c r="F4017" t="s">
        <v>35</v>
      </c>
      <c r="G4017" t="s">
        <v>32</v>
      </c>
      <c r="H4017">
        <v>15606</v>
      </c>
      <c r="J4017">
        <v>0</v>
      </c>
      <c r="L4017">
        <v>15606</v>
      </c>
      <c r="N4017">
        <v>8569</v>
      </c>
      <c r="P4017">
        <v>404</v>
      </c>
      <c r="R4017">
        <v>8973</v>
      </c>
      <c r="T4017">
        <v>397191</v>
      </c>
      <c r="V4017">
        <v>603629</v>
      </c>
      <c r="X4017">
        <v>523175</v>
      </c>
      <c r="Z4017">
        <v>80454</v>
      </c>
    </row>
    <row r="4018" spans="2:26" hidden="1" x14ac:dyDescent="0.35">
      <c r="B4018" t="s">
        <v>112</v>
      </c>
      <c r="C4018" t="s">
        <v>113</v>
      </c>
      <c r="D4018" s="1">
        <v>44013</v>
      </c>
      <c r="E4018" t="s">
        <v>32</v>
      </c>
      <c r="F4018" t="s">
        <v>35</v>
      </c>
      <c r="G4018" t="s">
        <v>32</v>
      </c>
      <c r="H4018">
        <v>16949</v>
      </c>
      <c r="J4018">
        <v>0</v>
      </c>
      <c r="L4018">
        <v>16949</v>
      </c>
      <c r="N4018">
        <v>8756</v>
      </c>
      <c r="P4018">
        <v>384</v>
      </c>
      <c r="R4018">
        <v>9140</v>
      </c>
      <c r="T4018">
        <v>401280</v>
      </c>
      <c r="V4018">
        <v>611333</v>
      </c>
      <c r="X4018">
        <v>530852</v>
      </c>
      <c r="Z4018">
        <v>80481</v>
      </c>
    </row>
    <row r="4019" spans="2:26" hidden="1" x14ac:dyDescent="0.35">
      <c r="B4019" t="s">
        <v>112</v>
      </c>
      <c r="C4019" t="s">
        <v>113</v>
      </c>
      <c r="D4019" s="1">
        <v>44013</v>
      </c>
      <c r="E4019" t="s">
        <v>32</v>
      </c>
      <c r="F4019" t="s">
        <v>33</v>
      </c>
      <c r="G4019" t="s">
        <v>34</v>
      </c>
      <c r="H4019">
        <v>16949</v>
      </c>
      <c r="J4019">
        <v>0</v>
      </c>
      <c r="L4019">
        <v>16949</v>
      </c>
      <c r="N4019">
        <v>8756</v>
      </c>
      <c r="P4019">
        <v>384</v>
      </c>
      <c r="R4019">
        <v>9140</v>
      </c>
      <c r="T4019">
        <v>404423</v>
      </c>
      <c r="V4019">
        <v>617043</v>
      </c>
      <c r="X4019">
        <v>536412</v>
      </c>
      <c r="Z4019">
        <v>80631</v>
      </c>
    </row>
    <row r="4020" spans="2:26" hidden="1" x14ac:dyDescent="0.35">
      <c r="B4020" t="s">
        <v>112</v>
      </c>
      <c r="C4020" t="s">
        <v>113</v>
      </c>
      <c r="D4020" s="1">
        <v>44044</v>
      </c>
      <c r="E4020" t="s">
        <v>32</v>
      </c>
      <c r="F4020" t="s">
        <v>35</v>
      </c>
      <c r="G4020" t="s">
        <v>32</v>
      </c>
      <c r="H4020">
        <v>19853</v>
      </c>
      <c r="J4020">
        <v>0</v>
      </c>
      <c r="L4020">
        <v>19853</v>
      </c>
      <c r="N4020">
        <v>9857</v>
      </c>
      <c r="P4020">
        <v>372</v>
      </c>
      <c r="R4020">
        <v>10229</v>
      </c>
      <c r="T4020">
        <v>406483</v>
      </c>
      <c r="V4020">
        <v>619986</v>
      </c>
      <c r="X4020">
        <v>538923</v>
      </c>
      <c r="Z4020">
        <v>81063</v>
      </c>
    </row>
    <row r="4021" spans="2:26" hidden="1" x14ac:dyDescent="0.35">
      <c r="B4021" t="s">
        <v>112</v>
      </c>
      <c r="C4021" t="s">
        <v>113</v>
      </c>
      <c r="D4021" s="1">
        <v>44044</v>
      </c>
      <c r="E4021" t="s">
        <v>32</v>
      </c>
      <c r="F4021" t="s">
        <v>33</v>
      </c>
      <c r="G4021" t="s">
        <v>34</v>
      </c>
      <c r="H4021">
        <v>19853</v>
      </c>
      <c r="J4021">
        <v>0</v>
      </c>
      <c r="L4021">
        <v>19853</v>
      </c>
      <c r="N4021">
        <v>9857</v>
      </c>
      <c r="P4021">
        <v>372</v>
      </c>
      <c r="R4021">
        <v>10229</v>
      </c>
      <c r="T4021">
        <v>409993</v>
      </c>
      <c r="V4021">
        <v>626269</v>
      </c>
      <c r="X4021">
        <v>545068</v>
      </c>
      <c r="Z4021">
        <v>81201</v>
      </c>
    </row>
    <row r="4022" spans="2:26" hidden="1" x14ac:dyDescent="0.35">
      <c r="B4022" t="s">
        <v>112</v>
      </c>
      <c r="C4022" t="s">
        <v>113</v>
      </c>
      <c r="D4022" s="1">
        <v>44075</v>
      </c>
      <c r="E4022" t="s">
        <v>32</v>
      </c>
      <c r="F4022" t="s">
        <v>33</v>
      </c>
      <c r="G4022" t="s">
        <v>34</v>
      </c>
      <c r="H4022">
        <v>16983</v>
      </c>
      <c r="J4022">
        <v>0</v>
      </c>
      <c r="L4022">
        <v>16983</v>
      </c>
      <c r="N4022">
        <v>10033</v>
      </c>
      <c r="P4022">
        <v>447</v>
      </c>
      <c r="R4022">
        <v>10480</v>
      </c>
      <c r="T4022">
        <v>414767</v>
      </c>
      <c r="V4022">
        <v>634525</v>
      </c>
      <c r="X4022">
        <v>552938</v>
      </c>
      <c r="Z4022">
        <v>81587</v>
      </c>
    </row>
    <row r="4023" spans="2:26" hidden="1" x14ac:dyDescent="0.35">
      <c r="B4023" t="s">
        <v>112</v>
      </c>
      <c r="C4023" t="s">
        <v>113</v>
      </c>
      <c r="D4023" s="1">
        <v>44075</v>
      </c>
      <c r="E4023" t="s">
        <v>32</v>
      </c>
      <c r="F4023" t="s">
        <v>35</v>
      </c>
      <c r="G4023" t="s">
        <v>32</v>
      </c>
      <c r="H4023">
        <v>16983</v>
      </c>
      <c r="J4023">
        <v>0</v>
      </c>
      <c r="L4023">
        <v>16983</v>
      </c>
      <c r="N4023">
        <v>10033</v>
      </c>
      <c r="P4023">
        <v>447</v>
      </c>
      <c r="R4023">
        <v>10480</v>
      </c>
      <c r="T4023">
        <v>411881</v>
      </c>
      <c r="V4023">
        <v>629122</v>
      </c>
      <c r="X4023">
        <v>547645</v>
      </c>
      <c r="Z4023">
        <v>81477</v>
      </c>
    </row>
    <row r="4024" spans="2:26" hidden="1" x14ac:dyDescent="0.35">
      <c r="B4024" t="s">
        <v>112</v>
      </c>
      <c r="C4024" t="s">
        <v>113</v>
      </c>
      <c r="D4024" s="1">
        <v>44105</v>
      </c>
      <c r="E4024" t="s">
        <v>32</v>
      </c>
      <c r="F4024" t="s">
        <v>35</v>
      </c>
      <c r="G4024" t="s">
        <v>32</v>
      </c>
      <c r="H4024">
        <v>17120</v>
      </c>
      <c r="J4024">
        <v>0</v>
      </c>
      <c r="L4024">
        <v>17120</v>
      </c>
      <c r="N4024">
        <v>9185</v>
      </c>
      <c r="P4024">
        <v>365</v>
      </c>
      <c r="R4024">
        <v>9550</v>
      </c>
      <c r="T4024">
        <v>416497</v>
      </c>
      <c r="V4024">
        <v>637397</v>
      </c>
      <c r="X4024">
        <v>555573</v>
      </c>
      <c r="Z4024">
        <v>81824</v>
      </c>
    </row>
    <row r="4025" spans="2:26" hidden="1" x14ac:dyDescent="0.35">
      <c r="B4025" t="s">
        <v>112</v>
      </c>
      <c r="C4025" t="s">
        <v>113</v>
      </c>
      <c r="D4025" s="1">
        <v>44105</v>
      </c>
      <c r="E4025" t="s">
        <v>32</v>
      </c>
      <c r="F4025" t="s">
        <v>33</v>
      </c>
      <c r="G4025" t="s">
        <v>34</v>
      </c>
      <c r="H4025">
        <v>17120</v>
      </c>
      <c r="J4025">
        <v>0</v>
      </c>
      <c r="L4025">
        <v>17120</v>
      </c>
      <c r="N4025">
        <v>9185</v>
      </c>
      <c r="P4025">
        <v>365</v>
      </c>
      <c r="R4025">
        <v>9550</v>
      </c>
      <c r="T4025">
        <v>418708</v>
      </c>
      <c r="V4025">
        <v>641795</v>
      </c>
      <c r="X4025">
        <v>559892</v>
      </c>
      <c r="Z4025">
        <v>81903</v>
      </c>
    </row>
    <row r="4026" spans="2:26" hidden="1" x14ac:dyDescent="0.35">
      <c r="B4026" t="s">
        <v>112</v>
      </c>
      <c r="C4026" t="s">
        <v>113</v>
      </c>
      <c r="D4026" s="1">
        <v>44136</v>
      </c>
      <c r="E4026" t="s">
        <v>32</v>
      </c>
      <c r="F4026" t="s">
        <v>35</v>
      </c>
      <c r="G4026" t="s">
        <v>32</v>
      </c>
      <c r="H4026">
        <v>14454</v>
      </c>
      <c r="J4026">
        <v>0</v>
      </c>
      <c r="L4026">
        <v>14454</v>
      </c>
      <c r="N4026">
        <v>7300</v>
      </c>
      <c r="P4026">
        <v>294</v>
      </c>
      <c r="R4026">
        <v>7594</v>
      </c>
      <c r="T4026">
        <v>419793</v>
      </c>
      <c r="V4026">
        <v>643854</v>
      </c>
      <c r="X4026">
        <v>561745</v>
      </c>
      <c r="Z4026">
        <v>82109</v>
      </c>
    </row>
    <row r="4027" spans="2:26" hidden="1" x14ac:dyDescent="0.35">
      <c r="B4027" t="s">
        <v>112</v>
      </c>
      <c r="C4027" t="s">
        <v>113</v>
      </c>
      <c r="D4027" s="1">
        <v>44136</v>
      </c>
      <c r="E4027" t="s">
        <v>32</v>
      </c>
      <c r="F4027" t="s">
        <v>33</v>
      </c>
      <c r="G4027" t="s">
        <v>34</v>
      </c>
      <c r="H4027">
        <v>14454</v>
      </c>
      <c r="J4027">
        <v>0</v>
      </c>
      <c r="L4027">
        <v>14454</v>
      </c>
      <c r="N4027">
        <v>7300</v>
      </c>
      <c r="P4027">
        <v>294</v>
      </c>
      <c r="R4027">
        <v>7594</v>
      </c>
      <c r="T4027">
        <v>422111</v>
      </c>
      <c r="V4027">
        <v>648383</v>
      </c>
      <c r="X4027">
        <v>566180</v>
      </c>
      <c r="Z4027">
        <v>82203</v>
      </c>
    </row>
    <row r="4028" spans="2:26" hidden="1" x14ac:dyDescent="0.35">
      <c r="B4028" t="s">
        <v>112</v>
      </c>
      <c r="C4028" t="s">
        <v>113</v>
      </c>
      <c r="D4028" s="1">
        <v>44166</v>
      </c>
      <c r="E4028" t="s">
        <v>32</v>
      </c>
      <c r="F4028" t="s">
        <v>33</v>
      </c>
      <c r="G4028" t="s">
        <v>34</v>
      </c>
      <c r="H4028">
        <v>14733</v>
      </c>
      <c r="J4028">
        <v>0</v>
      </c>
      <c r="L4028">
        <v>14733</v>
      </c>
      <c r="N4028">
        <v>7634</v>
      </c>
      <c r="P4028">
        <v>339</v>
      </c>
      <c r="R4028">
        <v>7973</v>
      </c>
      <c r="T4028">
        <v>425581</v>
      </c>
      <c r="V4028">
        <v>655264</v>
      </c>
      <c r="X4028">
        <v>572875</v>
      </c>
      <c r="Z4028">
        <v>82389</v>
      </c>
    </row>
    <row r="4029" spans="2:26" hidden="1" x14ac:dyDescent="0.35">
      <c r="B4029" t="s">
        <v>112</v>
      </c>
      <c r="C4029" t="s">
        <v>113</v>
      </c>
      <c r="D4029" s="1">
        <v>44166</v>
      </c>
      <c r="E4029" t="s">
        <v>32</v>
      </c>
      <c r="F4029" t="s">
        <v>35</v>
      </c>
      <c r="G4029" t="s">
        <v>32</v>
      </c>
      <c r="H4029">
        <v>14733</v>
      </c>
      <c r="J4029">
        <v>0</v>
      </c>
      <c r="L4029">
        <v>14733</v>
      </c>
      <c r="N4029">
        <v>7634</v>
      </c>
      <c r="P4029">
        <v>339</v>
      </c>
      <c r="R4029">
        <v>7973</v>
      </c>
      <c r="T4029">
        <v>423371</v>
      </c>
      <c r="V4029">
        <v>650635</v>
      </c>
      <c r="X4029">
        <v>568315</v>
      </c>
      <c r="Z4029">
        <v>82320</v>
      </c>
    </row>
    <row r="4030" spans="2:26" hidden="1" x14ac:dyDescent="0.35">
      <c r="B4030" t="s">
        <v>112</v>
      </c>
      <c r="C4030" t="s">
        <v>113</v>
      </c>
      <c r="D4030" s="1">
        <v>44197</v>
      </c>
      <c r="E4030" t="s">
        <v>32</v>
      </c>
      <c r="F4030" t="s">
        <v>33</v>
      </c>
      <c r="G4030" t="s">
        <v>34</v>
      </c>
      <c r="H4030">
        <v>15329</v>
      </c>
      <c r="J4030">
        <v>0</v>
      </c>
      <c r="L4030">
        <v>15329</v>
      </c>
      <c r="N4030">
        <v>7990</v>
      </c>
      <c r="P4030">
        <v>306</v>
      </c>
      <c r="R4030">
        <v>8296</v>
      </c>
      <c r="T4030">
        <v>429027</v>
      </c>
      <c r="V4030">
        <v>661711</v>
      </c>
      <c r="X4030">
        <v>579176</v>
      </c>
      <c r="Z4030">
        <v>82535</v>
      </c>
    </row>
    <row r="4031" spans="2:26" hidden="1" x14ac:dyDescent="0.35">
      <c r="B4031" t="s">
        <v>112</v>
      </c>
      <c r="C4031" t="s">
        <v>113</v>
      </c>
      <c r="D4031" s="1">
        <v>44197</v>
      </c>
      <c r="E4031" t="s">
        <v>32</v>
      </c>
      <c r="F4031" t="s">
        <v>35</v>
      </c>
      <c r="G4031" t="s">
        <v>32</v>
      </c>
      <c r="H4031">
        <v>15329</v>
      </c>
      <c r="J4031">
        <v>0</v>
      </c>
      <c r="L4031">
        <v>15329</v>
      </c>
      <c r="N4031">
        <v>7990</v>
      </c>
      <c r="P4031">
        <v>306</v>
      </c>
      <c r="R4031">
        <v>8296</v>
      </c>
      <c r="T4031">
        <v>427072</v>
      </c>
      <c r="V4031">
        <v>657603</v>
      </c>
      <c r="X4031">
        <v>575128</v>
      </c>
      <c r="Z4031">
        <v>82475</v>
      </c>
    </row>
    <row r="4032" spans="2:26" hidden="1" x14ac:dyDescent="0.35">
      <c r="B4032" t="s">
        <v>112</v>
      </c>
      <c r="C4032" t="s">
        <v>113</v>
      </c>
      <c r="D4032" s="1">
        <v>44228</v>
      </c>
      <c r="E4032" t="s">
        <v>32</v>
      </c>
      <c r="F4032" t="s">
        <v>33</v>
      </c>
      <c r="G4032" t="s">
        <v>34</v>
      </c>
      <c r="H4032">
        <v>12282</v>
      </c>
      <c r="J4032">
        <v>0</v>
      </c>
      <c r="L4032">
        <v>12282</v>
      </c>
      <c r="N4032">
        <v>6366</v>
      </c>
      <c r="P4032">
        <v>251</v>
      </c>
      <c r="R4032">
        <v>6617</v>
      </c>
      <c r="T4032">
        <v>432168</v>
      </c>
      <c r="V4032">
        <v>667880</v>
      </c>
      <c r="X4032">
        <v>585193</v>
      </c>
      <c r="Z4032">
        <v>82687</v>
      </c>
    </row>
    <row r="4033" spans="2:26" hidden="1" x14ac:dyDescent="0.35">
      <c r="B4033" t="s">
        <v>112</v>
      </c>
      <c r="C4033" t="s">
        <v>113</v>
      </c>
      <c r="D4033" s="1">
        <v>44228</v>
      </c>
      <c r="E4033" t="s">
        <v>32</v>
      </c>
      <c r="F4033" t="s">
        <v>35</v>
      </c>
      <c r="G4033" t="s">
        <v>32</v>
      </c>
      <c r="H4033">
        <v>12282</v>
      </c>
      <c r="J4033">
        <v>0</v>
      </c>
      <c r="L4033">
        <v>12282</v>
      </c>
      <c r="N4033">
        <v>6366</v>
      </c>
      <c r="P4033">
        <v>251</v>
      </c>
      <c r="R4033">
        <v>6617</v>
      </c>
      <c r="T4033">
        <v>430001</v>
      </c>
      <c r="V4033">
        <v>663154</v>
      </c>
      <c r="X4033">
        <v>580581</v>
      </c>
      <c r="Z4033">
        <v>82573</v>
      </c>
    </row>
    <row r="4034" spans="2:26" hidden="1" x14ac:dyDescent="0.35">
      <c r="B4034" t="s">
        <v>112</v>
      </c>
      <c r="C4034" t="s">
        <v>113</v>
      </c>
      <c r="D4034" s="1">
        <v>44256</v>
      </c>
      <c r="E4034" t="s">
        <v>32</v>
      </c>
      <c r="F4034" t="s">
        <v>35</v>
      </c>
      <c r="G4034" t="s">
        <v>32</v>
      </c>
      <c r="H4034">
        <v>14109</v>
      </c>
      <c r="J4034">
        <v>0</v>
      </c>
      <c r="L4034">
        <v>14109</v>
      </c>
      <c r="N4034">
        <v>8070</v>
      </c>
      <c r="P4034">
        <v>286</v>
      </c>
      <c r="R4034">
        <v>8356</v>
      </c>
      <c r="T4034">
        <v>433552</v>
      </c>
      <c r="V4034">
        <v>670317</v>
      </c>
      <c r="X4034">
        <v>587718</v>
      </c>
      <c r="Z4034">
        <v>82599</v>
      </c>
    </row>
    <row r="4035" spans="2:26" hidden="1" x14ac:dyDescent="0.35">
      <c r="B4035" t="s">
        <v>112</v>
      </c>
      <c r="C4035" t="s">
        <v>113</v>
      </c>
      <c r="D4035" s="1">
        <v>44256</v>
      </c>
      <c r="E4035" t="s">
        <v>32</v>
      </c>
      <c r="F4035" t="s">
        <v>33</v>
      </c>
      <c r="G4035" t="s">
        <v>34</v>
      </c>
      <c r="H4035">
        <v>14109</v>
      </c>
      <c r="J4035">
        <v>0</v>
      </c>
      <c r="L4035">
        <v>14109</v>
      </c>
      <c r="N4035">
        <v>8070</v>
      </c>
      <c r="P4035">
        <v>286</v>
      </c>
      <c r="R4035">
        <v>8356</v>
      </c>
      <c r="T4035">
        <v>435070</v>
      </c>
      <c r="V4035">
        <v>674139</v>
      </c>
      <c r="X4035">
        <v>591488</v>
      </c>
      <c r="Z4035">
        <v>82651</v>
      </c>
    </row>
    <row r="4036" spans="2:26" hidden="1" x14ac:dyDescent="0.35">
      <c r="B4036" t="s">
        <v>112</v>
      </c>
      <c r="C4036" t="s">
        <v>113</v>
      </c>
      <c r="D4036" s="1">
        <v>44287</v>
      </c>
      <c r="E4036" t="s">
        <v>32</v>
      </c>
      <c r="F4036" t="s">
        <v>35</v>
      </c>
      <c r="G4036" t="s">
        <v>32</v>
      </c>
      <c r="H4036">
        <v>12891</v>
      </c>
      <c r="J4036">
        <v>0</v>
      </c>
      <c r="L4036">
        <v>12891</v>
      </c>
      <c r="N4036">
        <v>6167</v>
      </c>
      <c r="P4036">
        <v>220</v>
      </c>
      <c r="R4036">
        <v>6387</v>
      </c>
      <c r="T4036">
        <v>436059</v>
      </c>
      <c r="V4036">
        <v>675455</v>
      </c>
      <c r="X4036">
        <v>592852</v>
      </c>
      <c r="Z4036">
        <v>82603</v>
      </c>
    </row>
    <row r="4037" spans="2:26" hidden="1" x14ac:dyDescent="0.35">
      <c r="B4037" t="s">
        <v>112</v>
      </c>
      <c r="C4037" t="s">
        <v>113</v>
      </c>
      <c r="D4037" s="1">
        <v>44287</v>
      </c>
      <c r="E4037" t="s">
        <v>32</v>
      </c>
      <c r="F4037" t="s">
        <v>33</v>
      </c>
      <c r="G4037" t="s">
        <v>34</v>
      </c>
      <c r="H4037">
        <v>12891</v>
      </c>
      <c r="J4037">
        <v>0</v>
      </c>
      <c r="L4037">
        <v>12891</v>
      </c>
      <c r="N4037">
        <v>6167</v>
      </c>
      <c r="P4037">
        <v>220</v>
      </c>
      <c r="R4037">
        <v>6387</v>
      </c>
      <c r="T4037">
        <v>437648</v>
      </c>
      <c r="V4037">
        <v>679322</v>
      </c>
      <c r="X4037">
        <v>596680</v>
      </c>
      <c r="Z4037">
        <v>82642</v>
      </c>
    </row>
    <row r="4038" spans="2:26" hidden="1" x14ac:dyDescent="0.35">
      <c r="B4038" t="s">
        <v>112</v>
      </c>
      <c r="C4038" t="s">
        <v>113</v>
      </c>
      <c r="D4038" s="1">
        <v>44317</v>
      </c>
      <c r="E4038" t="s">
        <v>32</v>
      </c>
      <c r="F4038" t="s">
        <v>33</v>
      </c>
      <c r="G4038" t="s">
        <v>34</v>
      </c>
      <c r="H4038">
        <v>12129</v>
      </c>
      <c r="J4038">
        <v>0</v>
      </c>
      <c r="L4038">
        <v>12129</v>
      </c>
      <c r="N4038">
        <v>6547</v>
      </c>
      <c r="P4038">
        <v>240</v>
      </c>
      <c r="R4038">
        <v>6787</v>
      </c>
      <c r="T4038">
        <v>440278</v>
      </c>
      <c r="V4038">
        <v>684203</v>
      </c>
      <c r="X4038">
        <v>601520</v>
      </c>
      <c r="Z4038">
        <v>82683</v>
      </c>
    </row>
    <row r="4039" spans="2:26" hidden="1" x14ac:dyDescent="0.35">
      <c r="B4039" t="s">
        <v>112</v>
      </c>
      <c r="C4039" t="s">
        <v>113</v>
      </c>
      <c r="D4039" s="1">
        <v>44317</v>
      </c>
      <c r="E4039" t="s">
        <v>32</v>
      </c>
      <c r="F4039" t="s">
        <v>35</v>
      </c>
      <c r="G4039" t="s">
        <v>32</v>
      </c>
      <c r="H4039">
        <v>12129</v>
      </c>
      <c r="J4039">
        <v>0</v>
      </c>
      <c r="L4039">
        <v>12129</v>
      </c>
      <c r="N4039">
        <v>6547</v>
      </c>
      <c r="P4039">
        <v>240</v>
      </c>
      <c r="R4039">
        <v>6787</v>
      </c>
      <c r="T4039">
        <v>438751</v>
      </c>
      <c r="V4039">
        <v>680601</v>
      </c>
      <c r="X4039">
        <v>597959</v>
      </c>
      <c r="Z4039">
        <v>82642</v>
      </c>
    </row>
    <row r="4040" spans="2:26" hidden="1" x14ac:dyDescent="0.35">
      <c r="B4040" t="s">
        <v>112</v>
      </c>
      <c r="C4040" t="s">
        <v>113</v>
      </c>
      <c r="D4040" s="1">
        <v>44348</v>
      </c>
      <c r="E4040" t="s">
        <v>32</v>
      </c>
      <c r="F4040" t="s">
        <v>33</v>
      </c>
      <c r="G4040" t="s">
        <v>34</v>
      </c>
      <c r="H4040">
        <v>15359</v>
      </c>
      <c r="J4040">
        <v>0</v>
      </c>
      <c r="L4040">
        <v>15359</v>
      </c>
      <c r="N4040">
        <v>6706</v>
      </c>
      <c r="P4040">
        <v>254</v>
      </c>
      <c r="R4040">
        <v>6960</v>
      </c>
      <c r="T4040">
        <v>442937</v>
      </c>
      <c r="V4040">
        <v>688656</v>
      </c>
      <c r="X4040">
        <v>606086</v>
      </c>
      <c r="Z4040">
        <v>82570</v>
      </c>
    </row>
    <row r="4041" spans="2:26" hidden="1" x14ac:dyDescent="0.35">
      <c r="B4041" t="s">
        <v>112</v>
      </c>
      <c r="C4041" t="s">
        <v>113</v>
      </c>
      <c r="D4041" s="1">
        <v>44348</v>
      </c>
      <c r="E4041" t="s">
        <v>32</v>
      </c>
      <c r="F4041" t="s">
        <v>35</v>
      </c>
      <c r="G4041" t="s">
        <v>32</v>
      </c>
      <c r="H4041">
        <v>15359</v>
      </c>
      <c r="J4041">
        <v>0</v>
      </c>
      <c r="L4041">
        <v>15359</v>
      </c>
      <c r="N4041">
        <v>6706</v>
      </c>
      <c r="P4041">
        <v>254</v>
      </c>
      <c r="R4041">
        <v>6960</v>
      </c>
      <c r="T4041">
        <v>441213</v>
      </c>
      <c r="V4041">
        <v>684648</v>
      </c>
      <c r="X4041">
        <v>602111</v>
      </c>
      <c r="Z4041">
        <v>82537</v>
      </c>
    </row>
    <row r="4042" spans="2:26" hidden="1" x14ac:dyDescent="0.35">
      <c r="B4042" t="s">
        <v>112</v>
      </c>
      <c r="C4042" t="s">
        <v>113</v>
      </c>
      <c r="D4042" s="1">
        <v>44378</v>
      </c>
      <c r="E4042" t="s">
        <v>32</v>
      </c>
      <c r="F4042" t="s">
        <v>35</v>
      </c>
      <c r="G4042" t="s">
        <v>32</v>
      </c>
      <c r="H4042">
        <v>17319</v>
      </c>
      <c r="J4042">
        <v>0</v>
      </c>
      <c r="L4042">
        <v>17319</v>
      </c>
      <c r="N4042">
        <v>7669</v>
      </c>
      <c r="P4042">
        <v>312</v>
      </c>
      <c r="R4042">
        <v>7981</v>
      </c>
      <c r="T4042">
        <v>442561</v>
      </c>
      <c r="V4042">
        <v>688934</v>
      </c>
      <c r="X4042">
        <v>607802</v>
      </c>
      <c r="Z4042">
        <v>81132</v>
      </c>
    </row>
    <row r="4043" spans="2:26" hidden="1" x14ac:dyDescent="0.35">
      <c r="B4043" t="s">
        <v>112</v>
      </c>
      <c r="C4043" t="s">
        <v>113</v>
      </c>
      <c r="D4043" s="1">
        <v>44378</v>
      </c>
      <c r="E4043" t="s">
        <v>32</v>
      </c>
      <c r="F4043" t="s">
        <v>33</v>
      </c>
      <c r="G4043" t="s">
        <v>34</v>
      </c>
      <c r="H4043">
        <v>17319</v>
      </c>
      <c r="J4043">
        <v>0</v>
      </c>
      <c r="L4043">
        <v>17319</v>
      </c>
      <c r="N4043">
        <v>7669</v>
      </c>
      <c r="P4043">
        <v>312</v>
      </c>
      <c r="R4043">
        <v>7981</v>
      </c>
      <c r="T4043">
        <v>444854</v>
      </c>
      <c r="V4043">
        <v>693700</v>
      </c>
      <c r="X4043">
        <v>612335</v>
      </c>
      <c r="Z4043">
        <v>81365</v>
      </c>
    </row>
    <row r="4044" spans="2:26" hidden="1" x14ac:dyDescent="0.35">
      <c r="B4044" t="s">
        <v>112</v>
      </c>
      <c r="C4044" t="s">
        <v>113</v>
      </c>
      <c r="D4044" s="1">
        <v>44409</v>
      </c>
      <c r="E4044" t="s">
        <v>32</v>
      </c>
      <c r="F4044" t="s">
        <v>35</v>
      </c>
      <c r="G4044" t="s">
        <v>32</v>
      </c>
      <c r="H4044">
        <v>16979</v>
      </c>
      <c r="J4044">
        <v>0</v>
      </c>
      <c r="L4044">
        <v>16979</v>
      </c>
      <c r="N4044">
        <v>8412</v>
      </c>
      <c r="P4044">
        <v>391</v>
      </c>
      <c r="R4044">
        <v>8803</v>
      </c>
      <c r="T4044">
        <v>444859</v>
      </c>
      <c r="V4044">
        <v>694442</v>
      </c>
      <c r="X4044">
        <v>614917</v>
      </c>
      <c r="Z4044">
        <v>79525</v>
      </c>
    </row>
    <row r="4045" spans="2:26" hidden="1" x14ac:dyDescent="0.35">
      <c r="B4045" t="s">
        <v>112</v>
      </c>
      <c r="C4045" t="s">
        <v>113</v>
      </c>
      <c r="D4045" s="1">
        <v>44409</v>
      </c>
      <c r="E4045" t="s">
        <v>32</v>
      </c>
      <c r="F4045" t="s">
        <v>33</v>
      </c>
      <c r="G4045" t="s">
        <v>34</v>
      </c>
      <c r="H4045">
        <v>16979</v>
      </c>
      <c r="J4045">
        <v>0</v>
      </c>
      <c r="L4045">
        <v>16979</v>
      </c>
      <c r="N4045">
        <v>8412</v>
      </c>
      <c r="P4045">
        <v>391</v>
      </c>
      <c r="R4045">
        <v>8803</v>
      </c>
      <c r="T4045">
        <v>447054</v>
      </c>
      <c r="V4045">
        <v>698969</v>
      </c>
      <c r="X4045">
        <v>619190</v>
      </c>
      <c r="Z4045">
        <v>79779</v>
      </c>
    </row>
    <row r="4046" spans="2:26" hidden="1" x14ac:dyDescent="0.35">
      <c r="B4046" t="s">
        <v>112</v>
      </c>
      <c r="C4046" t="s">
        <v>113</v>
      </c>
      <c r="D4046" s="1">
        <v>44440</v>
      </c>
      <c r="E4046" t="s">
        <v>32</v>
      </c>
      <c r="F4046" t="s">
        <v>35</v>
      </c>
      <c r="G4046" t="s">
        <v>32</v>
      </c>
      <c r="H4046">
        <v>15492</v>
      </c>
      <c r="J4046">
        <v>0</v>
      </c>
      <c r="L4046">
        <v>15492</v>
      </c>
      <c r="N4046">
        <v>7925</v>
      </c>
      <c r="P4046">
        <v>377</v>
      </c>
      <c r="R4046">
        <v>8302</v>
      </c>
      <c r="T4046">
        <v>446695</v>
      </c>
      <c r="V4046">
        <v>698975</v>
      </c>
      <c r="X4046">
        <v>620518</v>
      </c>
      <c r="Z4046">
        <v>78457</v>
      </c>
    </row>
    <row r="4047" spans="2:26" hidden="1" x14ac:dyDescent="0.35">
      <c r="B4047" t="s">
        <v>112</v>
      </c>
      <c r="C4047" t="s">
        <v>113</v>
      </c>
      <c r="D4047" s="1">
        <v>44440</v>
      </c>
      <c r="E4047" t="s">
        <v>32</v>
      </c>
      <c r="F4047" t="s">
        <v>33</v>
      </c>
      <c r="G4047" t="s">
        <v>34</v>
      </c>
      <c r="H4047">
        <v>15492</v>
      </c>
      <c r="J4047">
        <v>0</v>
      </c>
      <c r="L4047">
        <v>15492</v>
      </c>
      <c r="N4047">
        <v>7925</v>
      </c>
      <c r="P4047">
        <v>377</v>
      </c>
      <c r="R4047">
        <v>8302</v>
      </c>
      <c r="T4047">
        <v>448699</v>
      </c>
      <c r="V4047">
        <v>703361</v>
      </c>
      <c r="X4047">
        <v>624609</v>
      </c>
      <c r="Z4047">
        <v>78752</v>
      </c>
    </row>
    <row r="4048" spans="2:26" hidden="1" x14ac:dyDescent="0.35">
      <c r="B4048" t="s">
        <v>112</v>
      </c>
      <c r="C4048" t="s">
        <v>113</v>
      </c>
      <c r="D4048" s="1">
        <v>44470</v>
      </c>
      <c r="E4048" t="s">
        <v>32</v>
      </c>
      <c r="F4048" t="s">
        <v>35</v>
      </c>
      <c r="G4048" t="s">
        <v>32</v>
      </c>
      <c r="H4048">
        <v>14636</v>
      </c>
      <c r="J4048">
        <v>0</v>
      </c>
      <c r="L4048">
        <v>14636</v>
      </c>
      <c r="N4048">
        <v>7384</v>
      </c>
      <c r="P4048">
        <v>370</v>
      </c>
      <c r="R4048">
        <v>7754</v>
      </c>
      <c r="T4048">
        <v>447406</v>
      </c>
      <c r="V4048">
        <v>702448</v>
      </c>
      <c r="X4048">
        <v>625847</v>
      </c>
      <c r="Z4048">
        <v>76601</v>
      </c>
    </row>
    <row r="4049" spans="2:26" hidden="1" x14ac:dyDescent="0.35">
      <c r="B4049" t="s">
        <v>112</v>
      </c>
      <c r="C4049" t="s">
        <v>113</v>
      </c>
      <c r="D4049" s="1">
        <v>44470</v>
      </c>
      <c r="E4049" t="s">
        <v>32</v>
      </c>
      <c r="F4049" t="s">
        <v>33</v>
      </c>
      <c r="G4049" t="s">
        <v>34</v>
      </c>
      <c r="H4049">
        <v>14636</v>
      </c>
      <c r="J4049">
        <v>0</v>
      </c>
      <c r="L4049">
        <v>14636</v>
      </c>
      <c r="N4049">
        <v>7384</v>
      </c>
      <c r="P4049">
        <v>370</v>
      </c>
      <c r="R4049">
        <v>7754</v>
      </c>
      <c r="T4049">
        <v>449338</v>
      </c>
      <c r="V4049">
        <v>706380</v>
      </c>
      <c r="X4049">
        <v>629510</v>
      </c>
      <c r="Z4049">
        <v>76870</v>
      </c>
    </row>
    <row r="4050" spans="2:26" hidden="1" x14ac:dyDescent="0.35">
      <c r="B4050" t="s">
        <v>112</v>
      </c>
      <c r="C4050" t="s">
        <v>113</v>
      </c>
      <c r="D4050" s="1">
        <v>44501</v>
      </c>
      <c r="E4050" t="s">
        <v>32</v>
      </c>
      <c r="F4050" t="s">
        <v>35</v>
      </c>
      <c r="G4050" t="s">
        <v>32</v>
      </c>
      <c r="H4050">
        <v>14117</v>
      </c>
      <c r="J4050">
        <v>0</v>
      </c>
      <c r="L4050">
        <v>14117</v>
      </c>
      <c r="N4050">
        <v>6586</v>
      </c>
      <c r="P4050">
        <v>384</v>
      </c>
      <c r="R4050">
        <v>6970</v>
      </c>
      <c r="T4050">
        <v>448909</v>
      </c>
      <c r="V4050">
        <v>706332</v>
      </c>
      <c r="X4050">
        <v>630595</v>
      </c>
      <c r="Z4050">
        <v>75737</v>
      </c>
    </row>
    <row r="4051" spans="2:26" hidden="1" x14ac:dyDescent="0.35">
      <c r="B4051" t="s">
        <v>112</v>
      </c>
      <c r="C4051" t="s">
        <v>113</v>
      </c>
      <c r="D4051" s="1">
        <v>44501</v>
      </c>
      <c r="E4051" t="s">
        <v>32</v>
      </c>
      <c r="F4051" t="s">
        <v>33</v>
      </c>
      <c r="G4051" t="s">
        <v>34</v>
      </c>
      <c r="H4051">
        <v>14117</v>
      </c>
      <c r="J4051">
        <v>0</v>
      </c>
      <c r="L4051">
        <v>14117</v>
      </c>
      <c r="N4051">
        <v>6586</v>
      </c>
      <c r="P4051">
        <v>384</v>
      </c>
      <c r="R4051">
        <v>6970</v>
      </c>
      <c r="T4051">
        <v>450866</v>
      </c>
      <c r="V4051">
        <v>710576</v>
      </c>
      <c r="X4051">
        <v>634517</v>
      </c>
      <c r="Z4051">
        <v>76059</v>
      </c>
    </row>
    <row r="4052" spans="2:26" hidden="1" x14ac:dyDescent="0.35">
      <c r="B4052" t="s">
        <v>112</v>
      </c>
      <c r="C4052" t="s">
        <v>113</v>
      </c>
      <c r="D4052" s="1">
        <v>44531</v>
      </c>
      <c r="E4052" t="s">
        <v>32</v>
      </c>
      <c r="F4052" t="s">
        <v>35</v>
      </c>
      <c r="G4052" t="s">
        <v>32</v>
      </c>
      <c r="H4052">
        <v>13477</v>
      </c>
      <c r="J4052">
        <v>0</v>
      </c>
      <c r="L4052">
        <v>13477</v>
      </c>
      <c r="N4052">
        <v>6795</v>
      </c>
      <c r="P4052">
        <v>434</v>
      </c>
      <c r="R4052">
        <v>7229</v>
      </c>
      <c r="T4052">
        <v>450677</v>
      </c>
      <c r="V4052">
        <v>710891</v>
      </c>
      <c r="X4052">
        <v>635662</v>
      </c>
      <c r="Z4052">
        <v>75229</v>
      </c>
    </row>
    <row r="4053" spans="2:26" hidden="1" x14ac:dyDescent="0.35">
      <c r="B4053" t="s">
        <v>112</v>
      </c>
      <c r="C4053" t="s">
        <v>113</v>
      </c>
      <c r="D4053" s="1">
        <v>44531</v>
      </c>
      <c r="E4053" t="s">
        <v>32</v>
      </c>
      <c r="F4053" t="s">
        <v>33</v>
      </c>
      <c r="G4053" t="s">
        <v>34</v>
      </c>
      <c r="H4053">
        <v>13477</v>
      </c>
      <c r="J4053">
        <v>0</v>
      </c>
      <c r="L4053">
        <v>13477</v>
      </c>
      <c r="N4053">
        <v>6795</v>
      </c>
      <c r="P4053">
        <v>434</v>
      </c>
      <c r="R4053">
        <v>7229</v>
      </c>
      <c r="T4053">
        <v>452488</v>
      </c>
      <c r="V4053">
        <v>714730</v>
      </c>
      <c r="X4053">
        <v>639179</v>
      </c>
      <c r="Z4053">
        <v>75551</v>
      </c>
    </row>
    <row r="4054" spans="2:26" hidden="1" x14ac:dyDescent="0.35">
      <c r="B4054" t="s">
        <v>112</v>
      </c>
      <c r="C4054" t="s">
        <v>113</v>
      </c>
      <c r="D4054" s="1">
        <v>44562</v>
      </c>
      <c r="E4054" t="s">
        <v>32</v>
      </c>
      <c r="F4054" t="s">
        <v>35</v>
      </c>
      <c r="G4054" t="s">
        <v>32</v>
      </c>
      <c r="H4054">
        <v>15393</v>
      </c>
      <c r="J4054">
        <v>0</v>
      </c>
      <c r="L4054">
        <v>15393</v>
      </c>
      <c r="N4054">
        <v>6608</v>
      </c>
      <c r="P4054">
        <v>420</v>
      </c>
      <c r="R4054">
        <v>7028</v>
      </c>
      <c r="T4054">
        <v>451964</v>
      </c>
      <c r="V4054">
        <v>714895</v>
      </c>
      <c r="X4054">
        <v>639902</v>
      </c>
      <c r="Z4054">
        <v>74993</v>
      </c>
    </row>
    <row r="4055" spans="2:26" hidden="1" x14ac:dyDescent="0.35">
      <c r="B4055" t="s">
        <v>112</v>
      </c>
      <c r="C4055" t="s">
        <v>113</v>
      </c>
      <c r="D4055" s="1">
        <v>44562</v>
      </c>
      <c r="E4055" t="s">
        <v>32</v>
      </c>
      <c r="F4055" t="s">
        <v>33</v>
      </c>
      <c r="G4055" t="s">
        <v>34</v>
      </c>
      <c r="H4055">
        <v>15393</v>
      </c>
      <c r="J4055">
        <v>0</v>
      </c>
      <c r="L4055">
        <v>15393</v>
      </c>
      <c r="N4055">
        <v>6608</v>
      </c>
      <c r="P4055">
        <v>420</v>
      </c>
      <c r="R4055">
        <v>7028</v>
      </c>
      <c r="T4055">
        <v>454223</v>
      </c>
      <c r="V4055">
        <v>719374</v>
      </c>
      <c r="X4055">
        <v>644079</v>
      </c>
      <c r="Z4055">
        <v>75295</v>
      </c>
    </row>
    <row r="4056" spans="2:26" hidden="1" x14ac:dyDescent="0.35">
      <c r="B4056" t="s">
        <v>112</v>
      </c>
      <c r="C4056" t="s">
        <v>113</v>
      </c>
      <c r="D4056" s="1">
        <v>44593</v>
      </c>
      <c r="E4056" t="s">
        <v>32</v>
      </c>
      <c r="F4056" t="s">
        <v>35</v>
      </c>
      <c r="G4056" t="s">
        <v>32</v>
      </c>
      <c r="H4056">
        <v>12523</v>
      </c>
      <c r="J4056">
        <v>0</v>
      </c>
      <c r="L4056">
        <v>12523</v>
      </c>
      <c r="N4056">
        <v>7015</v>
      </c>
      <c r="P4056">
        <v>467</v>
      </c>
      <c r="R4056">
        <v>7482</v>
      </c>
      <c r="T4056">
        <v>453190</v>
      </c>
      <c r="V4056">
        <v>718293</v>
      </c>
      <c r="X4056">
        <v>643427</v>
      </c>
      <c r="Z4056">
        <v>74866</v>
      </c>
    </row>
    <row r="4057" spans="2:26" hidden="1" x14ac:dyDescent="0.35">
      <c r="B4057" t="s">
        <v>112</v>
      </c>
      <c r="C4057" t="s">
        <v>113</v>
      </c>
      <c r="D4057" s="1">
        <v>44593</v>
      </c>
      <c r="E4057" t="s">
        <v>32</v>
      </c>
      <c r="F4057" t="s">
        <v>33</v>
      </c>
      <c r="G4057" t="s">
        <v>34</v>
      </c>
      <c r="H4057">
        <v>12523</v>
      </c>
      <c r="J4057">
        <v>0</v>
      </c>
      <c r="L4057">
        <v>12523</v>
      </c>
      <c r="N4057">
        <v>7015</v>
      </c>
      <c r="P4057">
        <v>467</v>
      </c>
      <c r="R4057">
        <v>7482</v>
      </c>
      <c r="T4057">
        <v>455382</v>
      </c>
      <c r="V4057">
        <v>722491</v>
      </c>
      <c r="X4057">
        <v>647348</v>
      </c>
      <c r="Z4057">
        <v>75143</v>
      </c>
    </row>
    <row r="4058" spans="2:26" hidden="1" x14ac:dyDescent="0.35">
      <c r="B4058" t="s">
        <v>112</v>
      </c>
      <c r="C4058" t="s">
        <v>113</v>
      </c>
      <c r="D4058" s="1">
        <v>44621</v>
      </c>
      <c r="E4058" t="s">
        <v>32</v>
      </c>
      <c r="F4058" t="s">
        <v>35</v>
      </c>
      <c r="G4058" t="s">
        <v>32</v>
      </c>
      <c r="H4058">
        <v>15257</v>
      </c>
      <c r="J4058">
        <v>0</v>
      </c>
      <c r="L4058">
        <v>15257</v>
      </c>
      <c r="N4058">
        <v>7395</v>
      </c>
      <c r="P4058">
        <v>426</v>
      </c>
      <c r="R4058">
        <v>7821</v>
      </c>
      <c r="T4058">
        <v>454823</v>
      </c>
      <c r="V4058">
        <v>722329</v>
      </c>
      <c r="X4058">
        <v>647736</v>
      </c>
      <c r="Z4058">
        <v>74593</v>
      </c>
    </row>
    <row r="4059" spans="2:26" hidden="1" x14ac:dyDescent="0.35">
      <c r="B4059" t="s">
        <v>112</v>
      </c>
      <c r="C4059" t="s">
        <v>113</v>
      </c>
      <c r="D4059" s="1">
        <v>44621</v>
      </c>
      <c r="E4059" t="s">
        <v>32</v>
      </c>
      <c r="F4059" t="s">
        <v>33</v>
      </c>
      <c r="G4059" t="s">
        <v>34</v>
      </c>
      <c r="H4059">
        <v>15257</v>
      </c>
      <c r="J4059">
        <v>0</v>
      </c>
      <c r="L4059">
        <v>15257</v>
      </c>
      <c r="N4059">
        <v>7395</v>
      </c>
      <c r="P4059">
        <v>426</v>
      </c>
      <c r="R4059">
        <v>7821</v>
      </c>
      <c r="T4059">
        <v>456531</v>
      </c>
      <c r="V4059">
        <v>725907</v>
      </c>
      <c r="X4059">
        <v>651087</v>
      </c>
      <c r="Z4059">
        <v>74820</v>
      </c>
    </row>
    <row r="4060" spans="2:26" hidden="1" x14ac:dyDescent="0.35">
      <c r="B4060" t="s">
        <v>112</v>
      </c>
      <c r="C4060" t="s">
        <v>113</v>
      </c>
      <c r="D4060" s="1">
        <v>44652</v>
      </c>
      <c r="E4060" t="s">
        <v>32</v>
      </c>
      <c r="F4060" t="s">
        <v>35</v>
      </c>
      <c r="G4060" t="s">
        <v>32</v>
      </c>
      <c r="H4060">
        <v>13694</v>
      </c>
      <c r="J4060">
        <v>0</v>
      </c>
      <c r="L4060">
        <v>13694</v>
      </c>
      <c r="N4060">
        <v>6433</v>
      </c>
      <c r="P4060">
        <v>393</v>
      </c>
      <c r="R4060">
        <v>6826</v>
      </c>
      <c r="T4060">
        <v>455805</v>
      </c>
      <c r="V4060">
        <v>725645</v>
      </c>
      <c r="X4060">
        <v>651336</v>
      </c>
      <c r="Z4060">
        <v>74309</v>
      </c>
    </row>
    <row r="4061" spans="2:26" hidden="1" x14ac:dyDescent="0.35">
      <c r="B4061" t="s">
        <v>112</v>
      </c>
      <c r="C4061" t="s">
        <v>113</v>
      </c>
      <c r="D4061" s="1">
        <v>44652</v>
      </c>
      <c r="E4061" t="s">
        <v>32</v>
      </c>
      <c r="F4061" t="s">
        <v>33</v>
      </c>
      <c r="G4061" t="s">
        <v>34</v>
      </c>
      <c r="H4061">
        <v>13694</v>
      </c>
      <c r="J4061">
        <v>0</v>
      </c>
      <c r="L4061">
        <v>13694</v>
      </c>
      <c r="N4061">
        <v>6433</v>
      </c>
      <c r="P4061">
        <v>393</v>
      </c>
      <c r="R4061">
        <v>6826</v>
      </c>
      <c r="T4061">
        <v>457859</v>
      </c>
      <c r="V4061">
        <v>729776</v>
      </c>
      <c r="X4061">
        <v>655197</v>
      </c>
      <c r="Z4061">
        <v>74579</v>
      </c>
    </row>
    <row r="4062" spans="2:26" hidden="1" x14ac:dyDescent="0.35">
      <c r="B4062" t="s">
        <v>112</v>
      </c>
      <c r="C4062" t="s">
        <v>113</v>
      </c>
      <c r="D4062" s="1">
        <v>44682</v>
      </c>
      <c r="E4062" t="s">
        <v>32</v>
      </c>
      <c r="F4062" t="s">
        <v>35</v>
      </c>
      <c r="G4062" t="s">
        <v>32</v>
      </c>
      <c r="H4062">
        <v>14325</v>
      </c>
      <c r="J4062">
        <v>0</v>
      </c>
      <c r="L4062">
        <v>14325</v>
      </c>
      <c r="N4062">
        <v>7185</v>
      </c>
      <c r="P4062">
        <v>438</v>
      </c>
      <c r="R4062">
        <v>7623</v>
      </c>
      <c r="T4062">
        <v>457253</v>
      </c>
      <c r="V4062">
        <v>729731</v>
      </c>
      <c r="X4062">
        <v>655806</v>
      </c>
      <c r="Z4062">
        <v>73925</v>
      </c>
    </row>
    <row r="4063" spans="2:26" hidden="1" x14ac:dyDescent="0.35">
      <c r="B4063" t="s">
        <v>112</v>
      </c>
      <c r="C4063" t="s">
        <v>113</v>
      </c>
      <c r="D4063" s="1">
        <v>44682</v>
      </c>
      <c r="E4063" t="s">
        <v>32</v>
      </c>
      <c r="F4063" t="s">
        <v>33</v>
      </c>
      <c r="G4063" t="s">
        <v>34</v>
      </c>
      <c r="H4063">
        <v>14325</v>
      </c>
      <c r="J4063">
        <v>0</v>
      </c>
      <c r="L4063">
        <v>14325</v>
      </c>
      <c r="N4063">
        <v>7185</v>
      </c>
      <c r="P4063">
        <v>438</v>
      </c>
      <c r="R4063">
        <v>7623</v>
      </c>
      <c r="T4063">
        <v>459105</v>
      </c>
      <c r="V4063">
        <v>733637</v>
      </c>
      <c r="X4063">
        <v>659417</v>
      </c>
      <c r="Z4063">
        <v>74220</v>
      </c>
    </row>
    <row r="4064" spans="2:26" hidden="1" x14ac:dyDescent="0.35">
      <c r="B4064" t="s">
        <v>112</v>
      </c>
      <c r="C4064" t="s">
        <v>113</v>
      </c>
      <c r="D4064" s="1">
        <v>44713</v>
      </c>
      <c r="E4064" t="s">
        <v>32</v>
      </c>
      <c r="F4064" t="s">
        <v>35</v>
      </c>
      <c r="G4064" t="s">
        <v>32</v>
      </c>
      <c r="H4064">
        <v>14741</v>
      </c>
      <c r="J4064">
        <v>0</v>
      </c>
      <c r="L4064">
        <v>14741</v>
      </c>
      <c r="N4064">
        <v>7164</v>
      </c>
      <c r="P4064">
        <v>382</v>
      </c>
      <c r="R4064">
        <v>7546</v>
      </c>
      <c r="T4064">
        <v>458805</v>
      </c>
      <c r="V4064">
        <v>734070</v>
      </c>
      <c r="X4064">
        <v>660113</v>
      </c>
      <c r="Z4064">
        <v>73957</v>
      </c>
    </row>
    <row r="4065" spans="2:26" hidden="1" x14ac:dyDescent="0.35">
      <c r="B4065" t="s">
        <v>112</v>
      </c>
      <c r="C4065" t="s">
        <v>113</v>
      </c>
      <c r="D4065" s="1">
        <v>44713</v>
      </c>
      <c r="E4065" t="s">
        <v>32</v>
      </c>
      <c r="F4065" t="s">
        <v>33</v>
      </c>
      <c r="G4065" t="s">
        <v>34</v>
      </c>
      <c r="H4065">
        <v>14741</v>
      </c>
      <c r="J4065">
        <v>0</v>
      </c>
      <c r="L4065">
        <v>14741</v>
      </c>
      <c r="N4065">
        <v>7164</v>
      </c>
      <c r="P4065">
        <v>382</v>
      </c>
      <c r="R4065">
        <v>7546</v>
      </c>
      <c r="T4065">
        <v>460515</v>
      </c>
      <c r="V4065">
        <v>737845</v>
      </c>
      <c r="X4065">
        <v>663644</v>
      </c>
      <c r="Z4065">
        <v>74201</v>
      </c>
    </row>
    <row r="4066" spans="2:26" hidden="1" x14ac:dyDescent="0.35">
      <c r="B4066" t="s">
        <v>112</v>
      </c>
      <c r="C4066" t="s">
        <v>113</v>
      </c>
      <c r="D4066" s="1">
        <v>44743</v>
      </c>
      <c r="E4066" t="s">
        <v>32</v>
      </c>
      <c r="F4066" t="s">
        <v>35</v>
      </c>
      <c r="G4066" t="s">
        <v>32</v>
      </c>
      <c r="H4066">
        <v>13361</v>
      </c>
      <c r="J4066">
        <v>0</v>
      </c>
      <c r="L4066">
        <v>13361</v>
      </c>
      <c r="N4066">
        <v>6549</v>
      </c>
      <c r="P4066">
        <v>386</v>
      </c>
      <c r="R4066">
        <v>6935</v>
      </c>
      <c r="T4066">
        <v>459931</v>
      </c>
      <c r="V4066">
        <v>738038</v>
      </c>
      <c r="X4066">
        <v>664165</v>
      </c>
      <c r="Z4066">
        <v>73873</v>
      </c>
    </row>
    <row r="4067" spans="2:26" hidden="1" x14ac:dyDescent="0.35">
      <c r="B4067" t="s">
        <v>112</v>
      </c>
      <c r="C4067" t="s">
        <v>113</v>
      </c>
      <c r="D4067" s="1">
        <v>44743</v>
      </c>
      <c r="E4067" t="s">
        <v>32</v>
      </c>
      <c r="F4067" t="s">
        <v>33</v>
      </c>
      <c r="G4067" t="s">
        <v>34</v>
      </c>
      <c r="H4067">
        <v>13361</v>
      </c>
      <c r="J4067">
        <v>0</v>
      </c>
      <c r="L4067">
        <v>13361</v>
      </c>
      <c r="N4067">
        <v>6549</v>
      </c>
      <c r="P4067">
        <v>386</v>
      </c>
      <c r="R4067">
        <v>6935</v>
      </c>
      <c r="T4067">
        <v>462237</v>
      </c>
      <c r="V4067">
        <v>742600</v>
      </c>
      <c r="X4067">
        <v>668471</v>
      </c>
      <c r="Z4067">
        <v>74129</v>
      </c>
    </row>
    <row r="4068" spans="2:26" hidden="1" x14ac:dyDescent="0.35">
      <c r="B4068" t="s">
        <v>112</v>
      </c>
      <c r="C4068" t="s">
        <v>113</v>
      </c>
      <c r="D4068" s="1">
        <v>44774</v>
      </c>
      <c r="E4068" t="s">
        <v>32</v>
      </c>
      <c r="F4068" t="s">
        <v>35</v>
      </c>
      <c r="G4068" t="s">
        <v>32</v>
      </c>
      <c r="H4068">
        <v>17760</v>
      </c>
      <c r="J4068">
        <v>0</v>
      </c>
      <c r="L4068">
        <v>17760</v>
      </c>
      <c r="N4068">
        <v>7874</v>
      </c>
      <c r="P4068">
        <v>429</v>
      </c>
      <c r="R4068">
        <v>8303</v>
      </c>
      <c r="T4068">
        <v>461978</v>
      </c>
      <c r="V4068">
        <v>743204</v>
      </c>
      <c r="X4068">
        <v>669657</v>
      </c>
      <c r="Z4068">
        <v>73547</v>
      </c>
    </row>
    <row r="4069" spans="2:26" hidden="1" x14ac:dyDescent="0.35">
      <c r="B4069" t="s">
        <v>112</v>
      </c>
      <c r="C4069" t="s">
        <v>113</v>
      </c>
      <c r="D4069" s="1">
        <v>44774</v>
      </c>
      <c r="E4069" t="s">
        <v>32</v>
      </c>
      <c r="F4069" t="s">
        <v>33</v>
      </c>
      <c r="G4069" t="s">
        <v>34</v>
      </c>
      <c r="H4069">
        <v>17760</v>
      </c>
      <c r="J4069">
        <v>0</v>
      </c>
      <c r="L4069">
        <v>17760</v>
      </c>
      <c r="N4069">
        <v>7874</v>
      </c>
      <c r="P4069">
        <v>429</v>
      </c>
      <c r="R4069">
        <v>8303</v>
      </c>
      <c r="T4069">
        <v>465007</v>
      </c>
      <c r="V4069">
        <v>748431</v>
      </c>
      <c r="X4069">
        <v>674532</v>
      </c>
      <c r="Z4069">
        <v>73899</v>
      </c>
    </row>
    <row r="4070" spans="2:26" hidden="1" x14ac:dyDescent="0.35">
      <c r="B4070" t="s">
        <v>112</v>
      </c>
      <c r="C4070" t="s">
        <v>113</v>
      </c>
      <c r="D4070" s="1">
        <v>44805</v>
      </c>
      <c r="E4070" t="s">
        <v>32</v>
      </c>
      <c r="F4070" t="s">
        <v>35</v>
      </c>
      <c r="G4070" t="s">
        <v>32</v>
      </c>
      <c r="H4070">
        <v>14644</v>
      </c>
      <c r="J4070">
        <v>0</v>
      </c>
      <c r="L4070">
        <v>14644</v>
      </c>
      <c r="N4070">
        <v>7712</v>
      </c>
      <c r="P4070">
        <v>509</v>
      </c>
      <c r="R4070">
        <v>8221</v>
      </c>
      <c r="T4070">
        <v>464346</v>
      </c>
      <c r="V4070">
        <v>748550</v>
      </c>
      <c r="X4070">
        <v>674978</v>
      </c>
      <c r="Z4070">
        <v>73572</v>
      </c>
    </row>
    <row r="4071" spans="2:26" hidden="1" x14ac:dyDescent="0.35">
      <c r="B4071" t="s">
        <v>112</v>
      </c>
      <c r="C4071" t="s">
        <v>113</v>
      </c>
      <c r="D4071" s="1">
        <v>44805</v>
      </c>
      <c r="E4071" t="s">
        <v>32</v>
      </c>
      <c r="F4071" t="s">
        <v>33</v>
      </c>
      <c r="G4071" t="s">
        <v>34</v>
      </c>
      <c r="H4071">
        <v>14644</v>
      </c>
      <c r="J4071">
        <v>0</v>
      </c>
      <c r="L4071">
        <v>14644</v>
      </c>
      <c r="N4071">
        <v>7712</v>
      </c>
      <c r="P4071">
        <v>509</v>
      </c>
      <c r="R4071">
        <v>8221</v>
      </c>
      <c r="T4071">
        <v>472954</v>
      </c>
      <c r="V4071">
        <v>761912</v>
      </c>
      <c r="X4071">
        <v>686671</v>
      </c>
      <c r="Z4071">
        <v>75241</v>
      </c>
    </row>
    <row r="4072" spans="2:26" hidden="1" x14ac:dyDescent="0.35">
      <c r="B4072" t="s">
        <v>112</v>
      </c>
      <c r="C4072" t="s">
        <v>113</v>
      </c>
      <c r="D4072" s="1">
        <v>44835</v>
      </c>
      <c r="E4072" t="s">
        <v>32</v>
      </c>
      <c r="F4072" t="s">
        <v>35</v>
      </c>
      <c r="G4072" t="s">
        <v>32</v>
      </c>
      <c r="H4072">
        <v>15313</v>
      </c>
      <c r="J4072">
        <v>0</v>
      </c>
      <c r="L4072">
        <v>15313</v>
      </c>
      <c r="N4072">
        <v>7681</v>
      </c>
      <c r="P4072">
        <v>561</v>
      </c>
      <c r="R4072">
        <v>8242</v>
      </c>
      <c r="T4072">
        <v>474929</v>
      </c>
      <c r="V4072">
        <v>764407</v>
      </c>
      <c r="X4072">
        <v>689049</v>
      </c>
      <c r="Z4072">
        <v>75358</v>
      </c>
    </row>
    <row r="4073" spans="2:26" hidden="1" x14ac:dyDescent="0.35">
      <c r="B4073" t="s">
        <v>112</v>
      </c>
      <c r="C4073" t="s">
        <v>113</v>
      </c>
      <c r="D4073" s="1">
        <v>44835</v>
      </c>
      <c r="E4073" t="s">
        <v>32</v>
      </c>
      <c r="F4073" t="s">
        <v>33</v>
      </c>
      <c r="G4073" t="s">
        <v>34</v>
      </c>
      <c r="H4073">
        <v>15313</v>
      </c>
      <c r="J4073">
        <v>0</v>
      </c>
      <c r="L4073">
        <v>15313</v>
      </c>
      <c r="N4073">
        <v>7681</v>
      </c>
      <c r="P4073">
        <v>561</v>
      </c>
      <c r="R4073">
        <v>8242</v>
      </c>
      <c r="T4073">
        <v>473330</v>
      </c>
      <c r="V4073">
        <v>764385</v>
      </c>
      <c r="X4073">
        <v>689027</v>
      </c>
      <c r="Z4073">
        <v>75358</v>
      </c>
    </row>
    <row r="4074" spans="2:26" hidden="1" x14ac:dyDescent="0.35">
      <c r="B4074" t="s">
        <v>112</v>
      </c>
      <c r="C4074" t="s">
        <v>113</v>
      </c>
      <c r="D4074" s="1">
        <v>44866</v>
      </c>
      <c r="E4074" t="s">
        <v>32</v>
      </c>
      <c r="F4074" t="s">
        <v>35</v>
      </c>
      <c r="G4074" t="s">
        <v>32</v>
      </c>
      <c r="H4074">
        <v>14271</v>
      </c>
      <c r="J4074">
        <v>0</v>
      </c>
      <c r="L4074">
        <v>14271</v>
      </c>
      <c r="N4074">
        <v>7461</v>
      </c>
      <c r="P4074">
        <v>499</v>
      </c>
      <c r="R4074">
        <v>7960</v>
      </c>
      <c r="T4074">
        <v>475853</v>
      </c>
      <c r="V4074">
        <v>767367</v>
      </c>
      <c r="X4074">
        <v>691590</v>
      </c>
      <c r="Z4074">
        <v>75777</v>
      </c>
    </row>
    <row r="4075" spans="2:26" hidden="1" x14ac:dyDescent="0.35">
      <c r="B4075" t="s">
        <v>112</v>
      </c>
      <c r="C4075" t="s">
        <v>113</v>
      </c>
      <c r="D4075" s="1">
        <v>44866</v>
      </c>
      <c r="E4075" t="s">
        <v>32</v>
      </c>
      <c r="F4075" t="s">
        <v>33</v>
      </c>
      <c r="G4075" t="s">
        <v>34</v>
      </c>
      <c r="H4075">
        <v>14271</v>
      </c>
      <c r="J4075">
        <v>0</v>
      </c>
      <c r="L4075">
        <v>14271</v>
      </c>
      <c r="N4075">
        <v>7461</v>
      </c>
      <c r="P4075">
        <v>499</v>
      </c>
      <c r="R4075">
        <v>7960</v>
      </c>
      <c r="T4075">
        <v>474430</v>
      </c>
      <c r="V4075">
        <v>767417</v>
      </c>
      <c r="X4075">
        <v>691640</v>
      </c>
      <c r="Z4075">
        <v>75777</v>
      </c>
    </row>
    <row r="4076" spans="2:26" hidden="1" x14ac:dyDescent="0.35">
      <c r="B4076" t="s">
        <v>112</v>
      </c>
      <c r="C4076" t="s">
        <v>113</v>
      </c>
      <c r="D4076" s="1">
        <v>44896</v>
      </c>
      <c r="E4076" t="s">
        <v>32</v>
      </c>
      <c r="F4076" t="s">
        <v>35</v>
      </c>
      <c r="G4076" t="s">
        <v>32</v>
      </c>
      <c r="H4076">
        <v>15605</v>
      </c>
      <c r="J4076">
        <v>0</v>
      </c>
      <c r="L4076">
        <v>15605</v>
      </c>
      <c r="N4076">
        <v>7138</v>
      </c>
      <c r="P4076">
        <v>479</v>
      </c>
      <c r="R4076">
        <v>7617</v>
      </c>
      <c r="T4076">
        <v>476932</v>
      </c>
      <c r="V4076">
        <v>770251</v>
      </c>
      <c r="X4076">
        <v>693926</v>
      </c>
      <c r="Z4076">
        <v>76325</v>
      </c>
    </row>
    <row r="4077" spans="2:26" hidden="1" x14ac:dyDescent="0.35">
      <c r="B4077" t="s">
        <v>112</v>
      </c>
      <c r="C4077" t="s">
        <v>113</v>
      </c>
      <c r="D4077" s="1">
        <v>44896</v>
      </c>
      <c r="E4077" t="s">
        <v>32</v>
      </c>
      <c r="F4077" t="s">
        <v>33</v>
      </c>
      <c r="G4077" t="s">
        <v>34</v>
      </c>
      <c r="H4077">
        <v>15605</v>
      </c>
      <c r="J4077">
        <v>0</v>
      </c>
      <c r="L4077">
        <v>15605</v>
      </c>
      <c r="N4077">
        <v>7138</v>
      </c>
      <c r="P4077">
        <v>479</v>
      </c>
      <c r="R4077">
        <v>7617</v>
      </c>
      <c r="T4077">
        <v>475448</v>
      </c>
      <c r="V4077">
        <v>770553</v>
      </c>
      <c r="X4077">
        <v>694207</v>
      </c>
      <c r="Z4077">
        <v>76346</v>
      </c>
    </row>
    <row r="4078" spans="2:26" hidden="1" x14ac:dyDescent="0.35">
      <c r="B4078" t="s">
        <v>112</v>
      </c>
      <c r="C4078" t="s">
        <v>113</v>
      </c>
      <c r="D4078" s="1">
        <v>44927</v>
      </c>
      <c r="E4078" t="s">
        <v>32</v>
      </c>
      <c r="F4078" t="s">
        <v>35</v>
      </c>
      <c r="G4078" t="s">
        <v>32</v>
      </c>
      <c r="H4078">
        <v>15505</v>
      </c>
      <c r="J4078">
        <v>0</v>
      </c>
      <c r="L4078">
        <v>15505</v>
      </c>
      <c r="N4078">
        <v>8276</v>
      </c>
      <c r="P4078">
        <v>464</v>
      </c>
      <c r="R4078">
        <v>8740</v>
      </c>
      <c r="T4078">
        <v>477284</v>
      </c>
      <c r="V4078">
        <v>772200</v>
      </c>
      <c r="X4078">
        <v>695375</v>
      </c>
      <c r="Z4078">
        <v>76825</v>
      </c>
    </row>
    <row r="4079" spans="2:26" hidden="1" x14ac:dyDescent="0.35">
      <c r="B4079" t="s">
        <v>112</v>
      </c>
      <c r="C4079" t="s">
        <v>113</v>
      </c>
      <c r="D4079" s="1">
        <v>44927</v>
      </c>
      <c r="E4079" t="s">
        <v>32</v>
      </c>
      <c r="F4079" t="s">
        <v>33</v>
      </c>
      <c r="G4079" t="s">
        <v>34</v>
      </c>
      <c r="H4079">
        <v>15505</v>
      </c>
      <c r="J4079">
        <v>0</v>
      </c>
      <c r="L4079">
        <v>15505</v>
      </c>
      <c r="N4079">
        <v>8276</v>
      </c>
      <c r="P4079">
        <v>464</v>
      </c>
      <c r="R4079">
        <v>8740</v>
      </c>
      <c r="T4079">
        <v>477571</v>
      </c>
      <c r="V4079">
        <v>775336</v>
      </c>
      <c r="X4079">
        <v>698366</v>
      </c>
      <c r="Z4079">
        <v>76970</v>
      </c>
    </row>
    <row r="4080" spans="2:26" hidden="1" x14ac:dyDescent="0.35">
      <c r="B4080" t="s">
        <v>112</v>
      </c>
      <c r="C4080" t="s">
        <v>113</v>
      </c>
      <c r="D4080" s="1">
        <v>44958</v>
      </c>
      <c r="E4080" t="s">
        <v>32</v>
      </c>
      <c r="F4080" t="s">
        <v>35</v>
      </c>
      <c r="G4080" t="s">
        <v>32</v>
      </c>
      <c r="H4080">
        <v>12388</v>
      </c>
      <c r="J4080">
        <v>0</v>
      </c>
      <c r="L4080">
        <v>12388</v>
      </c>
      <c r="N4080">
        <v>7426</v>
      </c>
      <c r="P4080">
        <v>350</v>
      </c>
      <c r="R4080">
        <v>7776</v>
      </c>
      <c r="T4080">
        <v>478708</v>
      </c>
      <c r="V4080">
        <v>775755</v>
      </c>
      <c r="X4080">
        <v>698450</v>
      </c>
      <c r="Z4080">
        <v>77305</v>
      </c>
    </row>
    <row r="4081" spans="2:26" hidden="1" x14ac:dyDescent="0.35">
      <c r="B4081" t="s">
        <v>112</v>
      </c>
      <c r="C4081" t="s">
        <v>113</v>
      </c>
      <c r="D4081" s="1">
        <v>44958</v>
      </c>
      <c r="E4081" t="s">
        <v>32</v>
      </c>
      <c r="F4081" t="s">
        <v>33</v>
      </c>
      <c r="G4081" t="s">
        <v>34</v>
      </c>
      <c r="H4081">
        <v>12388</v>
      </c>
      <c r="J4081">
        <v>0</v>
      </c>
      <c r="L4081">
        <v>12388</v>
      </c>
      <c r="N4081">
        <v>7426</v>
      </c>
      <c r="P4081">
        <v>350</v>
      </c>
      <c r="R4081">
        <v>7776</v>
      </c>
      <c r="T4081">
        <v>479007</v>
      </c>
      <c r="V4081">
        <v>778882</v>
      </c>
      <c r="X4081">
        <v>701478</v>
      </c>
      <c r="Z4081">
        <v>77404</v>
      </c>
    </row>
    <row r="4082" spans="2:26" hidden="1" x14ac:dyDescent="0.35">
      <c r="B4082" t="s">
        <v>112</v>
      </c>
      <c r="C4082" t="s">
        <v>113</v>
      </c>
      <c r="D4082" s="1">
        <v>44986</v>
      </c>
      <c r="E4082" t="s">
        <v>32</v>
      </c>
      <c r="F4082" t="s">
        <v>35</v>
      </c>
      <c r="G4082" t="s">
        <v>32</v>
      </c>
      <c r="H4082">
        <v>14440</v>
      </c>
      <c r="J4082">
        <v>0</v>
      </c>
      <c r="L4082">
        <v>14440</v>
      </c>
      <c r="N4082">
        <v>7433</v>
      </c>
      <c r="P4082">
        <v>314</v>
      </c>
      <c r="R4082">
        <v>7747</v>
      </c>
      <c r="T4082">
        <v>480345</v>
      </c>
      <c r="V4082">
        <v>779857</v>
      </c>
      <c r="X4082">
        <v>702289</v>
      </c>
      <c r="Z4082">
        <v>77568</v>
      </c>
    </row>
    <row r="4083" spans="2:26" hidden="1" x14ac:dyDescent="0.35">
      <c r="B4083" t="s">
        <v>112</v>
      </c>
      <c r="C4083" t="s">
        <v>113</v>
      </c>
      <c r="D4083" s="1">
        <v>44986</v>
      </c>
      <c r="E4083" t="s">
        <v>32</v>
      </c>
      <c r="F4083" t="s">
        <v>33</v>
      </c>
      <c r="G4083" t="s">
        <v>34</v>
      </c>
      <c r="H4083">
        <v>14440</v>
      </c>
      <c r="J4083">
        <v>0</v>
      </c>
      <c r="L4083">
        <v>14440</v>
      </c>
      <c r="N4083">
        <v>7433</v>
      </c>
      <c r="P4083">
        <v>314</v>
      </c>
      <c r="R4083">
        <v>7747</v>
      </c>
      <c r="T4083">
        <v>480158</v>
      </c>
      <c r="V4083">
        <v>786822</v>
      </c>
      <c r="X4083">
        <v>709170</v>
      </c>
      <c r="Z4083">
        <v>77652</v>
      </c>
    </row>
    <row r="4084" spans="2:26" hidden="1" x14ac:dyDescent="0.35">
      <c r="B4084" t="s">
        <v>112</v>
      </c>
      <c r="C4084" t="s">
        <v>113</v>
      </c>
      <c r="D4084" s="1">
        <v>45017</v>
      </c>
      <c r="E4084" t="s">
        <v>32</v>
      </c>
      <c r="F4084" t="s">
        <v>35</v>
      </c>
      <c r="G4084" t="s">
        <v>32</v>
      </c>
      <c r="H4084">
        <v>12381</v>
      </c>
      <c r="J4084">
        <v>0</v>
      </c>
      <c r="L4084">
        <v>12381</v>
      </c>
      <c r="N4084">
        <v>5675</v>
      </c>
      <c r="P4084">
        <v>243</v>
      </c>
      <c r="R4084">
        <v>5918</v>
      </c>
      <c r="T4084">
        <v>480907</v>
      </c>
      <c r="V4084">
        <v>787062</v>
      </c>
      <c r="X4084">
        <v>709280</v>
      </c>
      <c r="Z4084">
        <v>77782</v>
      </c>
    </row>
    <row r="4085" spans="2:26" hidden="1" x14ac:dyDescent="0.35">
      <c r="B4085" t="s">
        <v>112</v>
      </c>
      <c r="C4085" t="s">
        <v>113</v>
      </c>
      <c r="D4085" s="1">
        <v>45017</v>
      </c>
      <c r="E4085" t="s">
        <v>32</v>
      </c>
      <c r="F4085" t="s">
        <v>33</v>
      </c>
      <c r="G4085" t="s">
        <v>34</v>
      </c>
      <c r="H4085">
        <v>12381</v>
      </c>
      <c r="J4085">
        <v>0</v>
      </c>
      <c r="L4085">
        <v>12381</v>
      </c>
      <c r="N4085">
        <v>5675</v>
      </c>
      <c r="P4085">
        <v>243</v>
      </c>
      <c r="R4085">
        <v>5918</v>
      </c>
      <c r="T4085">
        <v>481036</v>
      </c>
      <c r="V4085">
        <v>791146</v>
      </c>
      <c r="X4085">
        <v>713300</v>
      </c>
      <c r="Z4085">
        <v>77846</v>
      </c>
    </row>
    <row r="4086" spans="2:26" hidden="1" x14ac:dyDescent="0.35">
      <c r="B4086" t="s">
        <v>112</v>
      </c>
      <c r="C4086" t="s">
        <v>113</v>
      </c>
      <c r="D4086" s="1">
        <v>45047</v>
      </c>
      <c r="E4086" t="s">
        <v>32</v>
      </c>
      <c r="F4086" t="s">
        <v>35</v>
      </c>
      <c r="G4086" t="s">
        <v>32</v>
      </c>
      <c r="H4086">
        <v>13359</v>
      </c>
      <c r="J4086">
        <v>0</v>
      </c>
      <c r="L4086">
        <v>13359</v>
      </c>
      <c r="N4086">
        <v>6408</v>
      </c>
      <c r="P4086">
        <v>239</v>
      </c>
      <c r="R4086">
        <v>6647</v>
      </c>
      <c r="T4086">
        <v>481860</v>
      </c>
      <c r="V4086">
        <v>791409</v>
      </c>
      <c r="X4086">
        <v>713531</v>
      </c>
      <c r="Z4086">
        <v>77878</v>
      </c>
    </row>
    <row r="4087" spans="2:26" hidden="1" x14ac:dyDescent="0.35">
      <c r="B4087" t="s">
        <v>112</v>
      </c>
      <c r="C4087" t="s">
        <v>113</v>
      </c>
      <c r="D4087" s="1">
        <v>45047</v>
      </c>
      <c r="E4087" t="s">
        <v>32</v>
      </c>
      <c r="F4087" t="s">
        <v>33</v>
      </c>
      <c r="G4087" t="s">
        <v>34</v>
      </c>
      <c r="H4087">
        <v>13359</v>
      </c>
      <c r="J4087">
        <v>0</v>
      </c>
      <c r="L4087">
        <v>13359</v>
      </c>
      <c r="N4087">
        <v>6408</v>
      </c>
      <c r="P4087">
        <v>239</v>
      </c>
      <c r="R4087">
        <v>6647</v>
      </c>
      <c r="T4087">
        <v>482078</v>
      </c>
      <c r="V4087">
        <v>794342</v>
      </c>
      <c r="X4087">
        <v>716376</v>
      </c>
      <c r="Z4087">
        <v>77966</v>
      </c>
    </row>
    <row r="4088" spans="2:26" hidden="1" x14ac:dyDescent="0.35">
      <c r="B4088" t="s">
        <v>112</v>
      </c>
      <c r="C4088" t="s">
        <v>113</v>
      </c>
      <c r="D4088" s="1">
        <v>45078</v>
      </c>
      <c r="E4088" t="s">
        <v>32</v>
      </c>
      <c r="F4088" t="s">
        <v>35</v>
      </c>
      <c r="G4088" t="s">
        <v>32</v>
      </c>
      <c r="H4088">
        <v>13891</v>
      </c>
      <c r="J4088">
        <v>0</v>
      </c>
      <c r="L4088">
        <v>13891</v>
      </c>
      <c r="N4088">
        <v>6569</v>
      </c>
      <c r="P4088">
        <v>272</v>
      </c>
      <c r="R4088">
        <v>6841</v>
      </c>
      <c r="T4088">
        <v>482586</v>
      </c>
      <c r="V4088">
        <v>793667</v>
      </c>
      <c r="X4088">
        <v>715662</v>
      </c>
      <c r="Z4088">
        <v>78005</v>
      </c>
    </row>
    <row r="4089" spans="2:26" hidden="1" x14ac:dyDescent="0.35">
      <c r="B4089" t="s">
        <v>112</v>
      </c>
      <c r="C4089" t="s">
        <v>113</v>
      </c>
      <c r="D4089" s="1">
        <v>45078</v>
      </c>
      <c r="E4089" t="s">
        <v>32</v>
      </c>
      <c r="F4089" t="s">
        <v>33</v>
      </c>
      <c r="G4089" t="s">
        <v>34</v>
      </c>
      <c r="H4089">
        <v>13891</v>
      </c>
      <c r="J4089">
        <v>0</v>
      </c>
      <c r="L4089">
        <v>13891</v>
      </c>
      <c r="N4089">
        <v>6569</v>
      </c>
      <c r="P4089">
        <v>272</v>
      </c>
      <c r="R4089">
        <v>6841</v>
      </c>
      <c r="T4089">
        <v>482740</v>
      </c>
      <c r="V4089">
        <v>796813</v>
      </c>
      <c r="X4089">
        <v>718702</v>
      </c>
      <c r="Z4089">
        <v>78111</v>
      </c>
    </row>
    <row r="4090" spans="2:26" hidden="1" x14ac:dyDescent="0.35">
      <c r="B4090" t="s">
        <v>112</v>
      </c>
      <c r="C4090" t="s">
        <v>113</v>
      </c>
      <c r="D4090" s="1">
        <v>45108</v>
      </c>
      <c r="E4090" t="s">
        <v>32</v>
      </c>
      <c r="F4090" t="s">
        <v>35</v>
      </c>
      <c r="G4090" t="s">
        <v>32</v>
      </c>
      <c r="H4090">
        <v>15793</v>
      </c>
      <c r="J4090">
        <v>0</v>
      </c>
      <c r="L4090">
        <v>15793</v>
      </c>
      <c r="N4090">
        <v>6904</v>
      </c>
      <c r="P4090">
        <v>333</v>
      </c>
      <c r="R4090">
        <v>7237</v>
      </c>
      <c r="T4090">
        <v>467002</v>
      </c>
      <c r="V4090">
        <v>766340</v>
      </c>
      <c r="X4090">
        <v>688936</v>
      </c>
      <c r="Z4090">
        <v>77404</v>
      </c>
    </row>
    <row r="4091" spans="2:26" hidden="1" x14ac:dyDescent="0.35">
      <c r="B4091" t="s">
        <v>112</v>
      </c>
      <c r="C4091" t="s">
        <v>113</v>
      </c>
      <c r="D4091" s="1">
        <v>45108</v>
      </c>
      <c r="E4091" t="s">
        <v>32</v>
      </c>
      <c r="F4091" t="s">
        <v>33</v>
      </c>
      <c r="G4091" t="s">
        <v>34</v>
      </c>
      <c r="H4091">
        <v>15793</v>
      </c>
      <c r="J4091">
        <v>0</v>
      </c>
      <c r="L4091">
        <v>15793</v>
      </c>
      <c r="N4091">
        <v>6904</v>
      </c>
      <c r="P4091">
        <v>333</v>
      </c>
      <c r="R4091">
        <v>7237</v>
      </c>
      <c r="T4091">
        <v>470134</v>
      </c>
      <c r="V4091">
        <v>772413</v>
      </c>
      <c r="X4091">
        <v>694451</v>
      </c>
      <c r="Z4091">
        <v>77962</v>
      </c>
    </row>
    <row r="4092" spans="2:26" hidden="1" x14ac:dyDescent="0.35">
      <c r="B4092" t="s">
        <v>112</v>
      </c>
      <c r="C4092" t="s">
        <v>113</v>
      </c>
      <c r="D4092" s="1">
        <v>45139</v>
      </c>
      <c r="E4092" t="s">
        <v>32</v>
      </c>
      <c r="F4092" t="s">
        <v>35</v>
      </c>
      <c r="G4092" t="s">
        <v>32</v>
      </c>
      <c r="H4092">
        <v>18411</v>
      </c>
      <c r="J4092">
        <v>0</v>
      </c>
      <c r="L4092">
        <v>18411</v>
      </c>
      <c r="N4092">
        <v>9038</v>
      </c>
      <c r="P4092">
        <v>532</v>
      </c>
      <c r="R4092">
        <v>9570</v>
      </c>
      <c r="T4092">
        <v>457110</v>
      </c>
      <c r="V4092">
        <v>747435</v>
      </c>
      <c r="X4092">
        <v>669860</v>
      </c>
      <c r="Z4092">
        <v>77575</v>
      </c>
    </row>
    <row r="4093" spans="2:26" hidden="1" x14ac:dyDescent="0.35">
      <c r="B4093" t="s">
        <v>112</v>
      </c>
      <c r="C4093" t="s">
        <v>113</v>
      </c>
      <c r="D4093" s="1">
        <v>45139</v>
      </c>
      <c r="E4093" t="s">
        <v>32</v>
      </c>
      <c r="F4093" t="s">
        <v>33</v>
      </c>
      <c r="G4093" t="s">
        <v>34</v>
      </c>
      <c r="H4093">
        <v>18411</v>
      </c>
      <c r="J4093">
        <v>0</v>
      </c>
      <c r="L4093">
        <v>18411</v>
      </c>
      <c r="N4093">
        <v>9038</v>
      </c>
      <c r="P4093">
        <v>532</v>
      </c>
      <c r="R4093">
        <v>9570</v>
      </c>
      <c r="T4093">
        <v>461364</v>
      </c>
      <c r="V4093">
        <v>755685</v>
      </c>
      <c r="X4093">
        <v>677325</v>
      </c>
      <c r="Z4093">
        <v>78360</v>
      </c>
    </row>
    <row r="4094" spans="2:26" hidden="1" x14ac:dyDescent="0.35">
      <c r="B4094" t="s">
        <v>112</v>
      </c>
      <c r="C4094" t="s">
        <v>113</v>
      </c>
      <c r="D4094" s="1">
        <v>45170</v>
      </c>
      <c r="E4094" t="s">
        <v>32</v>
      </c>
      <c r="F4094" t="s">
        <v>35</v>
      </c>
      <c r="G4094" t="s">
        <v>32</v>
      </c>
      <c r="H4094">
        <v>15347</v>
      </c>
      <c r="J4094">
        <v>0</v>
      </c>
      <c r="L4094">
        <v>15347</v>
      </c>
      <c r="N4094">
        <v>8158</v>
      </c>
      <c r="P4094">
        <v>461</v>
      </c>
      <c r="R4094">
        <v>8619</v>
      </c>
      <c r="T4094">
        <v>447135</v>
      </c>
      <c r="V4094">
        <v>728144</v>
      </c>
      <c r="X4094">
        <v>650652</v>
      </c>
      <c r="Z4094">
        <v>77492</v>
      </c>
    </row>
    <row r="4095" spans="2:26" hidden="1" x14ac:dyDescent="0.35">
      <c r="B4095" t="s">
        <v>112</v>
      </c>
      <c r="C4095" t="s">
        <v>113</v>
      </c>
      <c r="D4095" s="1">
        <v>45170</v>
      </c>
      <c r="E4095" t="s">
        <v>32</v>
      </c>
      <c r="F4095" t="s">
        <v>33</v>
      </c>
      <c r="G4095" t="s">
        <v>34</v>
      </c>
      <c r="H4095">
        <v>15347</v>
      </c>
      <c r="J4095">
        <v>0</v>
      </c>
      <c r="L4095">
        <v>15347</v>
      </c>
      <c r="N4095">
        <v>8158</v>
      </c>
      <c r="P4095">
        <v>461</v>
      </c>
      <c r="R4095">
        <v>8619</v>
      </c>
      <c r="T4095">
        <v>452401</v>
      </c>
      <c r="V4095">
        <v>737742</v>
      </c>
      <c r="X4095">
        <v>659166</v>
      </c>
      <c r="Z4095">
        <v>78576</v>
      </c>
    </row>
    <row r="4096" spans="2:26" hidden="1" x14ac:dyDescent="0.35">
      <c r="B4096" t="s">
        <v>112</v>
      </c>
      <c r="C4096" t="s">
        <v>113</v>
      </c>
      <c r="D4096" s="1">
        <v>45200</v>
      </c>
      <c r="E4096" t="s">
        <v>32</v>
      </c>
      <c r="F4096" t="s">
        <v>35</v>
      </c>
      <c r="G4096" t="s">
        <v>32</v>
      </c>
      <c r="H4096">
        <v>16179</v>
      </c>
      <c r="J4096">
        <v>0</v>
      </c>
      <c r="L4096">
        <v>16179</v>
      </c>
      <c r="N4096">
        <v>8450</v>
      </c>
      <c r="P4096">
        <v>468</v>
      </c>
      <c r="R4096">
        <v>8918</v>
      </c>
      <c r="T4096">
        <v>440478</v>
      </c>
      <c r="V4096">
        <v>713856</v>
      </c>
      <c r="X4096">
        <v>635847</v>
      </c>
      <c r="Z4096">
        <v>78009</v>
      </c>
    </row>
    <row r="4097" spans="2:26" hidden="1" x14ac:dyDescent="0.35">
      <c r="B4097" t="s">
        <v>112</v>
      </c>
      <c r="C4097" t="s">
        <v>113</v>
      </c>
      <c r="D4097" s="1">
        <v>45200</v>
      </c>
      <c r="E4097" t="s">
        <v>32</v>
      </c>
      <c r="F4097" t="s">
        <v>33</v>
      </c>
      <c r="G4097" t="s">
        <v>34</v>
      </c>
      <c r="H4097">
        <v>16179</v>
      </c>
      <c r="J4097">
        <v>0</v>
      </c>
      <c r="L4097">
        <v>16179</v>
      </c>
      <c r="N4097">
        <v>8450</v>
      </c>
      <c r="P4097">
        <v>468</v>
      </c>
      <c r="R4097">
        <v>8918</v>
      </c>
      <c r="T4097">
        <v>445470</v>
      </c>
      <c r="V4097">
        <v>722940</v>
      </c>
      <c r="X4097">
        <v>643895</v>
      </c>
      <c r="Z4097">
        <v>79045</v>
      </c>
    </row>
    <row r="4098" spans="2:26" hidden="1" x14ac:dyDescent="0.35">
      <c r="B4098" t="s">
        <v>112</v>
      </c>
      <c r="C4098" t="s">
        <v>113</v>
      </c>
      <c r="D4098" s="1">
        <v>45231</v>
      </c>
      <c r="E4098" t="s">
        <v>32</v>
      </c>
      <c r="F4098" t="s">
        <v>35</v>
      </c>
      <c r="G4098" t="s">
        <v>32</v>
      </c>
      <c r="H4098">
        <v>15650</v>
      </c>
      <c r="J4098">
        <v>0</v>
      </c>
      <c r="L4098">
        <v>15650</v>
      </c>
      <c r="N4098">
        <v>8111</v>
      </c>
      <c r="P4098">
        <v>530</v>
      </c>
      <c r="R4098">
        <v>8641</v>
      </c>
      <c r="T4098">
        <v>437426</v>
      </c>
      <c r="V4098">
        <v>704835</v>
      </c>
      <c r="X4098">
        <v>625595</v>
      </c>
      <c r="Z4098">
        <v>79240</v>
      </c>
    </row>
    <row r="4099" spans="2:26" hidden="1" x14ac:dyDescent="0.35">
      <c r="B4099" t="s">
        <v>112</v>
      </c>
      <c r="C4099" t="s">
        <v>113</v>
      </c>
      <c r="D4099" s="1">
        <v>45231</v>
      </c>
      <c r="E4099" t="s">
        <v>32</v>
      </c>
      <c r="F4099" t="s">
        <v>33</v>
      </c>
      <c r="G4099" t="s">
        <v>34</v>
      </c>
      <c r="H4099">
        <v>15650</v>
      </c>
      <c r="J4099">
        <v>0</v>
      </c>
      <c r="L4099">
        <v>15650</v>
      </c>
      <c r="N4099">
        <v>8111</v>
      </c>
      <c r="P4099">
        <v>530</v>
      </c>
      <c r="R4099">
        <v>8641</v>
      </c>
      <c r="T4099">
        <v>442129</v>
      </c>
      <c r="V4099">
        <v>713800</v>
      </c>
      <c r="X4099">
        <v>633606</v>
      </c>
      <c r="Z4099">
        <v>80194</v>
      </c>
    </row>
    <row r="4100" spans="2:26" hidden="1" x14ac:dyDescent="0.35">
      <c r="B4100" t="s">
        <v>112</v>
      </c>
      <c r="C4100" t="s">
        <v>113</v>
      </c>
      <c r="D4100" s="1">
        <v>45261</v>
      </c>
      <c r="E4100" t="s">
        <v>32</v>
      </c>
      <c r="F4100" t="s">
        <v>35</v>
      </c>
      <c r="G4100" t="s">
        <v>32</v>
      </c>
      <c r="H4100">
        <v>15006</v>
      </c>
      <c r="J4100">
        <v>0</v>
      </c>
      <c r="L4100">
        <v>15006</v>
      </c>
      <c r="N4100">
        <v>8583</v>
      </c>
      <c r="P4100">
        <v>634</v>
      </c>
      <c r="R4100">
        <v>9217</v>
      </c>
      <c r="T4100">
        <v>432658</v>
      </c>
      <c r="V4100">
        <v>692592</v>
      </c>
      <c r="X4100">
        <v>612841</v>
      </c>
      <c r="Z4100">
        <v>79751</v>
      </c>
    </row>
    <row r="4101" spans="2:26" hidden="1" x14ac:dyDescent="0.35">
      <c r="B4101" t="s">
        <v>112</v>
      </c>
      <c r="C4101" t="s">
        <v>113</v>
      </c>
      <c r="D4101" s="1">
        <v>45261</v>
      </c>
      <c r="E4101" t="s">
        <v>32</v>
      </c>
      <c r="F4101" t="s">
        <v>33</v>
      </c>
      <c r="G4101" t="s">
        <v>34</v>
      </c>
      <c r="H4101">
        <v>15006</v>
      </c>
      <c r="J4101">
        <v>0</v>
      </c>
      <c r="L4101">
        <v>15006</v>
      </c>
      <c r="N4101">
        <v>8583</v>
      </c>
      <c r="P4101">
        <v>634</v>
      </c>
      <c r="R4101">
        <v>9217</v>
      </c>
      <c r="T4101">
        <v>436471</v>
      </c>
      <c r="V4101">
        <v>700646</v>
      </c>
      <c r="X4101">
        <v>619981</v>
      </c>
      <c r="Z4101">
        <v>80665</v>
      </c>
    </row>
    <row r="4102" spans="2:26" hidden="1" x14ac:dyDescent="0.35">
      <c r="B4102" t="s">
        <v>112</v>
      </c>
      <c r="C4102" t="s">
        <v>113</v>
      </c>
      <c r="D4102" s="1">
        <v>45292</v>
      </c>
      <c r="E4102" t="s">
        <v>32</v>
      </c>
      <c r="F4102" t="s">
        <v>35</v>
      </c>
      <c r="G4102" t="s">
        <v>32</v>
      </c>
      <c r="H4102">
        <v>17495</v>
      </c>
      <c r="J4102">
        <v>0</v>
      </c>
      <c r="L4102">
        <v>17495</v>
      </c>
      <c r="N4102">
        <v>8688</v>
      </c>
      <c r="P4102">
        <v>617</v>
      </c>
      <c r="R4102">
        <v>9305</v>
      </c>
      <c r="T4102">
        <v>433068</v>
      </c>
      <c r="V4102">
        <v>690851</v>
      </c>
      <c r="X4102">
        <v>610448</v>
      </c>
      <c r="Z4102">
        <v>80403</v>
      </c>
    </row>
    <row r="4103" spans="2:26" hidden="1" x14ac:dyDescent="0.35">
      <c r="B4103" t="s">
        <v>112</v>
      </c>
      <c r="C4103" t="s">
        <v>113</v>
      </c>
      <c r="D4103" s="1">
        <v>45292</v>
      </c>
      <c r="E4103" t="s">
        <v>32</v>
      </c>
      <c r="F4103" t="s">
        <v>33</v>
      </c>
      <c r="G4103" t="s">
        <v>34</v>
      </c>
      <c r="H4103">
        <v>17495</v>
      </c>
      <c r="J4103">
        <v>0</v>
      </c>
      <c r="L4103">
        <v>17495</v>
      </c>
      <c r="N4103">
        <v>8688</v>
      </c>
      <c r="P4103">
        <v>617</v>
      </c>
      <c r="R4103">
        <v>9305</v>
      </c>
      <c r="T4103">
        <v>435883</v>
      </c>
      <c r="V4103">
        <v>697486</v>
      </c>
      <c r="X4103">
        <v>616319</v>
      </c>
      <c r="Z4103">
        <v>81167</v>
      </c>
    </row>
    <row r="4104" spans="2:26" hidden="1" x14ac:dyDescent="0.35">
      <c r="B4104" t="s">
        <v>112</v>
      </c>
      <c r="C4104" t="s">
        <v>113</v>
      </c>
      <c r="D4104" s="1">
        <v>45323</v>
      </c>
      <c r="E4104" t="s">
        <v>32</v>
      </c>
      <c r="F4104" t="s">
        <v>35</v>
      </c>
      <c r="G4104" t="s">
        <v>32</v>
      </c>
      <c r="H4104">
        <v>18457</v>
      </c>
      <c r="J4104">
        <v>0</v>
      </c>
      <c r="L4104">
        <v>18457</v>
      </c>
      <c r="N4104">
        <v>7921</v>
      </c>
      <c r="P4104">
        <v>458</v>
      </c>
      <c r="R4104">
        <v>8379</v>
      </c>
      <c r="T4104">
        <v>433482</v>
      </c>
      <c r="V4104">
        <v>689948</v>
      </c>
      <c r="X4104">
        <v>608249</v>
      </c>
      <c r="Z4104">
        <v>81699</v>
      </c>
    </row>
    <row r="4105" spans="2:26" hidden="1" x14ac:dyDescent="0.35">
      <c r="B4105" t="s">
        <v>112</v>
      </c>
      <c r="C4105" t="s">
        <v>113</v>
      </c>
      <c r="D4105" s="1">
        <v>45323</v>
      </c>
      <c r="E4105" t="s">
        <v>32</v>
      </c>
      <c r="F4105" t="s">
        <v>33</v>
      </c>
      <c r="G4105" t="s">
        <v>34</v>
      </c>
      <c r="H4105">
        <v>18457</v>
      </c>
      <c r="J4105">
        <v>0</v>
      </c>
      <c r="L4105">
        <v>18457</v>
      </c>
      <c r="N4105">
        <v>7921</v>
      </c>
      <c r="P4105">
        <v>458</v>
      </c>
      <c r="R4105">
        <v>8379</v>
      </c>
      <c r="T4105">
        <v>437527</v>
      </c>
      <c r="V4105">
        <v>698026</v>
      </c>
      <c r="X4105">
        <v>615467</v>
      </c>
      <c r="Z4105">
        <v>82559</v>
      </c>
    </row>
    <row r="4106" spans="2:26" hidden="1" x14ac:dyDescent="0.35">
      <c r="B4106" t="s">
        <v>112</v>
      </c>
      <c r="C4106" t="s">
        <v>113</v>
      </c>
      <c r="D4106" s="1">
        <v>45352</v>
      </c>
      <c r="E4106" t="s">
        <v>32</v>
      </c>
      <c r="F4106" t="s">
        <v>35</v>
      </c>
      <c r="G4106" t="s">
        <v>32</v>
      </c>
      <c r="H4106">
        <v>18509</v>
      </c>
      <c r="J4106">
        <v>0</v>
      </c>
      <c r="L4106">
        <v>18509</v>
      </c>
      <c r="N4106">
        <v>11293</v>
      </c>
      <c r="P4106">
        <v>712</v>
      </c>
      <c r="R4106">
        <v>12005</v>
      </c>
      <c r="T4106">
        <v>428322</v>
      </c>
      <c r="V4106">
        <v>678188</v>
      </c>
      <c r="X4106">
        <v>595904</v>
      </c>
      <c r="Z4106">
        <v>82284</v>
      </c>
    </row>
    <row r="4107" spans="2:26" hidden="1" x14ac:dyDescent="0.35">
      <c r="B4107" t="s">
        <v>114</v>
      </c>
      <c r="C4107" t="s">
        <v>115</v>
      </c>
      <c r="D4107" s="1">
        <v>41518</v>
      </c>
      <c r="E4107" t="s">
        <v>34</v>
      </c>
      <c r="F4107" t="s">
        <v>33</v>
      </c>
      <c r="G4107" t="s">
        <v>34</v>
      </c>
      <c r="V4107">
        <v>846084</v>
      </c>
    </row>
    <row r="4108" spans="2:26" hidden="1" x14ac:dyDescent="0.35">
      <c r="B4108" t="s">
        <v>114</v>
      </c>
      <c r="C4108" t="s">
        <v>115</v>
      </c>
      <c r="D4108" s="1">
        <v>42887</v>
      </c>
      <c r="E4108" t="s">
        <v>34</v>
      </c>
      <c r="F4108" t="s">
        <v>35</v>
      </c>
      <c r="G4108" t="s">
        <v>32</v>
      </c>
      <c r="H4108">
        <v>18674</v>
      </c>
      <c r="J4108">
        <v>0</v>
      </c>
      <c r="L4108">
        <v>18674</v>
      </c>
      <c r="N4108">
        <v>8150</v>
      </c>
      <c r="O4108" t="s">
        <v>39</v>
      </c>
      <c r="P4108">
        <v>0</v>
      </c>
      <c r="R4108">
        <v>8150</v>
      </c>
      <c r="S4108" t="s">
        <v>38</v>
      </c>
      <c r="T4108">
        <v>624308</v>
      </c>
      <c r="V4108">
        <v>964912</v>
      </c>
      <c r="X4108">
        <v>936184</v>
      </c>
      <c r="Z4108">
        <v>28728</v>
      </c>
    </row>
    <row r="4109" spans="2:26" hidden="1" x14ac:dyDescent="0.35">
      <c r="B4109" t="s">
        <v>114</v>
      </c>
      <c r="C4109" t="s">
        <v>115</v>
      </c>
      <c r="D4109" s="1">
        <v>42887</v>
      </c>
      <c r="E4109" t="s">
        <v>34</v>
      </c>
      <c r="F4109" t="s">
        <v>33</v>
      </c>
      <c r="G4109" t="s">
        <v>34</v>
      </c>
      <c r="H4109">
        <v>18674</v>
      </c>
      <c r="J4109">
        <v>0</v>
      </c>
      <c r="L4109">
        <v>18674</v>
      </c>
      <c r="N4109">
        <v>8150</v>
      </c>
      <c r="O4109" t="s">
        <v>39</v>
      </c>
      <c r="P4109">
        <v>0</v>
      </c>
      <c r="R4109">
        <v>8150</v>
      </c>
      <c r="S4109" t="s">
        <v>38</v>
      </c>
      <c r="T4109">
        <v>649506</v>
      </c>
      <c r="V4109">
        <v>1006903</v>
      </c>
      <c r="X4109">
        <v>978396</v>
      </c>
      <c r="Z4109">
        <v>28507</v>
      </c>
    </row>
    <row r="4110" spans="2:26" hidden="1" x14ac:dyDescent="0.35">
      <c r="B4110" t="s">
        <v>114</v>
      </c>
      <c r="C4110" t="s">
        <v>115</v>
      </c>
      <c r="D4110" s="1">
        <v>42917</v>
      </c>
      <c r="E4110" t="s">
        <v>34</v>
      </c>
      <c r="F4110" t="s">
        <v>35</v>
      </c>
      <c r="G4110" t="s">
        <v>32</v>
      </c>
      <c r="H4110">
        <v>18407</v>
      </c>
      <c r="J4110">
        <v>0</v>
      </c>
      <c r="L4110">
        <v>18407</v>
      </c>
      <c r="N4110">
        <v>8542</v>
      </c>
      <c r="O4110" t="s">
        <v>39</v>
      </c>
      <c r="P4110">
        <v>0</v>
      </c>
      <c r="R4110">
        <v>8542</v>
      </c>
      <c r="S4110" t="s">
        <v>38</v>
      </c>
      <c r="T4110">
        <v>625497</v>
      </c>
      <c r="V4110">
        <v>967477</v>
      </c>
      <c r="X4110">
        <v>938952</v>
      </c>
      <c r="Z4110">
        <v>28525</v>
      </c>
    </row>
    <row r="4111" spans="2:26" hidden="1" x14ac:dyDescent="0.35">
      <c r="B4111" t="s">
        <v>114</v>
      </c>
      <c r="C4111" t="s">
        <v>115</v>
      </c>
      <c r="D4111" s="1">
        <v>42917</v>
      </c>
      <c r="E4111" t="s">
        <v>34</v>
      </c>
      <c r="F4111" t="s">
        <v>33</v>
      </c>
      <c r="G4111" t="s">
        <v>34</v>
      </c>
      <c r="H4111">
        <v>18407</v>
      </c>
      <c r="J4111">
        <v>0</v>
      </c>
      <c r="L4111">
        <v>18407</v>
      </c>
      <c r="N4111">
        <v>8542</v>
      </c>
      <c r="O4111" t="s">
        <v>39</v>
      </c>
      <c r="P4111">
        <v>0</v>
      </c>
      <c r="R4111">
        <v>8542</v>
      </c>
      <c r="S4111" t="s">
        <v>38</v>
      </c>
      <c r="T4111">
        <v>649207</v>
      </c>
      <c r="V4111">
        <v>1006683</v>
      </c>
      <c r="X4111">
        <v>978262</v>
      </c>
      <c r="Z4111">
        <v>28421</v>
      </c>
    </row>
    <row r="4112" spans="2:26" hidden="1" x14ac:dyDescent="0.35">
      <c r="B4112" t="s">
        <v>114</v>
      </c>
      <c r="C4112" t="s">
        <v>115</v>
      </c>
      <c r="D4112" s="1">
        <v>42948</v>
      </c>
      <c r="E4112" t="s">
        <v>34</v>
      </c>
      <c r="F4112" t="s">
        <v>35</v>
      </c>
      <c r="G4112" t="s">
        <v>32</v>
      </c>
      <c r="H4112">
        <v>21301</v>
      </c>
      <c r="J4112">
        <v>0</v>
      </c>
      <c r="L4112">
        <v>21301</v>
      </c>
      <c r="N4112">
        <v>10180</v>
      </c>
      <c r="O4112" t="s">
        <v>39</v>
      </c>
      <c r="P4112">
        <v>0</v>
      </c>
      <c r="R4112">
        <v>10180</v>
      </c>
      <c r="S4112" t="s">
        <v>38</v>
      </c>
      <c r="T4112">
        <v>625199</v>
      </c>
      <c r="V4112">
        <v>967216</v>
      </c>
      <c r="X4112">
        <v>937534</v>
      </c>
      <c r="Z4112">
        <v>29682</v>
      </c>
    </row>
    <row r="4113" spans="2:26" hidden="1" x14ac:dyDescent="0.35">
      <c r="B4113" t="s">
        <v>114</v>
      </c>
      <c r="C4113" t="s">
        <v>115</v>
      </c>
      <c r="D4113" s="1">
        <v>42948</v>
      </c>
      <c r="E4113" t="s">
        <v>34</v>
      </c>
      <c r="F4113" t="s">
        <v>33</v>
      </c>
      <c r="G4113" t="s">
        <v>34</v>
      </c>
      <c r="H4113">
        <v>21301</v>
      </c>
      <c r="J4113">
        <v>0</v>
      </c>
      <c r="L4113">
        <v>21301</v>
      </c>
      <c r="N4113">
        <v>10180</v>
      </c>
      <c r="O4113" t="s">
        <v>39</v>
      </c>
      <c r="P4113">
        <v>0</v>
      </c>
      <c r="R4113">
        <v>10180</v>
      </c>
      <c r="S4113" t="s">
        <v>38</v>
      </c>
      <c r="T4113">
        <v>647770</v>
      </c>
      <c r="V4113">
        <v>1002239</v>
      </c>
      <c r="X4113">
        <v>972460</v>
      </c>
      <c r="Z4113">
        <v>29779</v>
      </c>
    </row>
    <row r="4114" spans="2:26" hidden="1" x14ac:dyDescent="0.35">
      <c r="B4114" t="s">
        <v>114</v>
      </c>
      <c r="C4114" t="s">
        <v>115</v>
      </c>
      <c r="D4114" s="1">
        <v>42979</v>
      </c>
      <c r="E4114" t="s">
        <v>34</v>
      </c>
      <c r="F4114" t="s">
        <v>35</v>
      </c>
      <c r="G4114" t="s">
        <v>32</v>
      </c>
      <c r="H4114">
        <v>18078</v>
      </c>
      <c r="J4114">
        <v>0</v>
      </c>
      <c r="L4114">
        <v>18078</v>
      </c>
      <c r="N4114">
        <v>8391</v>
      </c>
      <c r="O4114" t="s">
        <v>39</v>
      </c>
      <c r="P4114">
        <v>0</v>
      </c>
      <c r="R4114">
        <v>8391</v>
      </c>
      <c r="S4114" t="s">
        <v>38</v>
      </c>
      <c r="T4114">
        <v>621703</v>
      </c>
      <c r="V4114">
        <v>961960</v>
      </c>
      <c r="X4114">
        <v>932576</v>
      </c>
      <c r="Z4114">
        <v>29384</v>
      </c>
    </row>
    <row r="4115" spans="2:26" hidden="1" x14ac:dyDescent="0.35">
      <c r="B4115" t="s">
        <v>114</v>
      </c>
      <c r="C4115" t="s">
        <v>115</v>
      </c>
      <c r="D4115" s="1">
        <v>42979</v>
      </c>
      <c r="E4115" t="s">
        <v>34</v>
      </c>
      <c r="F4115" t="s">
        <v>33</v>
      </c>
      <c r="G4115" t="s">
        <v>34</v>
      </c>
      <c r="H4115">
        <v>18078</v>
      </c>
      <c r="J4115">
        <v>0</v>
      </c>
      <c r="L4115">
        <v>18078</v>
      </c>
      <c r="N4115">
        <v>8391</v>
      </c>
      <c r="O4115" t="s">
        <v>39</v>
      </c>
      <c r="P4115">
        <v>0</v>
      </c>
      <c r="R4115">
        <v>8391</v>
      </c>
      <c r="S4115" t="s">
        <v>38</v>
      </c>
      <c r="T4115">
        <v>644365</v>
      </c>
      <c r="V4115">
        <v>996789</v>
      </c>
      <c r="X4115">
        <v>967103</v>
      </c>
      <c r="Z4115">
        <v>29686</v>
      </c>
    </row>
    <row r="4116" spans="2:26" hidden="1" x14ac:dyDescent="0.35">
      <c r="B4116" t="s">
        <v>114</v>
      </c>
      <c r="C4116" t="s">
        <v>115</v>
      </c>
      <c r="D4116" s="1">
        <v>43009</v>
      </c>
      <c r="E4116" t="s">
        <v>34</v>
      </c>
      <c r="F4116" t="s">
        <v>35</v>
      </c>
      <c r="G4116" t="s">
        <v>32</v>
      </c>
      <c r="H4116">
        <v>20535</v>
      </c>
      <c r="J4116">
        <v>0</v>
      </c>
      <c r="L4116">
        <v>20535</v>
      </c>
      <c r="N4116">
        <v>9869</v>
      </c>
      <c r="O4116" t="s">
        <v>39</v>
      </c>
      <c r="P4116">
        <v>0</v>
      </c>
      <c r="R4116">
        <v>9869</v>
      </c>
      <c r="S4116" t="s">
        <v>38</v>
      </c>
      <c r="T4116">
        <v>621993</v>
      </c>
      <c r="V4116">
        <v>961119</v>
      </c>
      <c r="X4116">
        <v>932304</v>
      </c>
      <c r="Z4116">
        <v>28815</v>
      </c>
    </row>
    <row r="4117" spans="2:26" hidden="1" x14ac:dyDescent="0.35">
      <c r="B4117" t="s">
        <v>114</v>
      </c>
      <c r="C4117" t="s">
        <v>115</v>
      </c>
      <c r="D4117" s="1">
        <v>43009</v>
      </c>
      <c r="E4117" t="s">
        <v>34</v>
      </c>
      <c r="F4117" t="s">
        <v>33</v>
      </c>
      <c r="G4117" t="s">
        <v>34</v>
      </c>
      <c r="H4117">
        <v>20535</v>
      </c>
      <c r="J4117">
        <v>0</v>
      </c>
      <c r="L4117">
        <v>20535</v>
      </c>
      <c r="N4117">
        <v>9869</v>
      </c>
      <c r="O4117" t="s">
        <v>39</v>
      </c>
      <c r="P4117">
        <v>0</v>
      </c>
      <c r="R4117">
        <v>9869</v>
      </c>
      <c r="S4117" t="s">
        <v>38</v>
      </c>
      <c r="T4117">
        <v>641642</v>
      </c>
      <c r="V4117">
        <v>992201</v>
      </c>
      <c r="X4117">
        <v>962970</v>
      </c>
      <c r="Z4117">
        <v>29231</v>
      </c>
    </row>
    <row r="4118" spans="2:26" hidden="1" x14ac:dyDescent="0.35">
      <c r="B4118" t="s">
        <v>114</v>
      </c>
      <c r="C4118" t="s">
        <v>115</v>
      </c>
      <c r="D4118" s="1">
        <v>43040</v>
      </c>
      <c r="E4118" t="s">
        <v>34</v>
      </c>
      <c r="F4118" t="s">
        <v>35</v>
      </c>
      <c r="G4118" t="s">
        <v>32</v>
      </c>
      <c r="H4118">
        <v>20183</v>
      </c>
      <c r="J4118">
        <v>0</v>
      </c>
      <c r="L4118">
        <v>20183</v>
      </c>
      <c r="N4118">
        <v>9445</v>
      </c>
      <c r="O4118" t="s">
        <v>39</v>
      </c>
      <c r="P4118">
        <v>0</v>
      </c>
      <c r="R4118">
        <v>9445</v>
      </c>
      <c r="S4118" t="s">
        <v>38</v>
      </c>
      <c r="T4118">
        <v>621029</v>
      </c>
      <c r="V4118">
        <v>959516</v>
      </c>
      <c r="X4118">
        <v>930701</v>
      </c>
      <c r="Z4118">
        <v>28815</v>
      </c>
    </row>
    <row r="4119" spans="2:26" hidden="1" x14ac:dyDescent="0.35">
      <c r="B4119" t="s">
        <v>114</v>
      </c>
      <c r="C4119" t="s">
        <v>115</v>
      </c>
      <c r="D4119" s="1">
        <v>43040</v>
      </c>
      <c r="E4119" t="s">
        <v>34</v>
      </c>
      <c r="F4119" t="s">
        <v>33</v>
      </c>
      <c r="G4119" t="s">
        <v>34</v>
      </c>
      <c r="H4119">
        <v>20183</v>
      </c>
      <c r="J4119">
        <v>0</v>
      </c>
      <c r="L4119">
        <v>20183</v>
      </c>
      <c r="N4119">
        <v>9445</v>
      </c>
      <c r="O4119" t="s">
        <v>39</v>
      </c>
      <c r="P4119">
        <v>0</v>
      </c>
      <c r="R4119">
        <v>9445</v>
      </c>
      <c r="S4119" t="s">
        <v>38</v>
      </c>
      <c r="T4119">
        <v>640613</v>
      </c>
      <c r="V4119">
        <v>991578</v>
      </c>
      <c r="X4119">
        <v>962148</v>
      </c>
      <c r="Z4119">
        <v>29430</v>
      </c>
    </row>
    <row r="4120" spans="2:26" hidden="1" x14ac:dyDescent="0.35">
      <c r="B4120" t="s">
        <v>114</v>
      </c>
      <c r="C4120" t="s">
        <v>115</v>
      </c>
      <c r="D4120" s="1">
        <v>43070</v>
      </c>
      <c r="E4120" t="s">
        <v>34</v>
      </c>
      <c r="F4120" t="s">
        <v>35</v>
      </c>
      <c r="G4120" t="s">
        <v>32</v>
      </c>
      <c r="H4120">
        <v>18741</v>
      </c>
      <c r="J4120">
        <v>0</v>
      </c>
      <c r="L4120">
        <v>18741</v>
      </c>
      <c r="N4120">
        <v>9774</v>
      </c>
      <c r="O4120" t="s">
        <v>39</v>
      </c>
      <c r="P4120">
        <v>0</v>
      </c>
      <c r="R4120">
        <v>9774</v>
      </c>
      <c r="S4120" t="s">
        <v>38</v>
      </c>
      <c r="T4120">
        <v>620110</v>
      </c>
      <c r="V4120">
        <v>957642</v>
      </c>
      <c r="X4120">
        <v>928136</v>
      </c>
      <c r="Z4120">
        <v>29506</v>
      </c>
    </row>
    <row r="4121" spans="2:26" hidden="1" x14ac:dyDescent="0.35">
      <c r="B4121" t="s">
        <v>114</v>
      </c>
      <c r="C4121" t="s">
        <v>115</v>
      </c>
      <c r="D4121" s="1">
        <v>43070</v>
      </c>
      <c r="E4121" t="s">
        <v>34</v>
      </c>
      <c r="F4121" t="s">
        <v>33</v>
      </c>
      <c r="G4121" t="s">
        <v>34</v>
      </c>
      <c r="H4121">
        <v>18741</v>
      </c>
      <c r="J4121">
        <v>0</v>
      </c>
      <c r="L4121">
        <v>18741</v>
      </c>
      <c r="N4121">
        <v>9774</v>
      </c>
      <c r="O4121" t="s">
        <v>39</v>
      </c>
      <c r="P4121">
        <v>0</v>
      </c>
      <c r="R4121">
        <v>9774</v>
      </c>
      <c r="S4121" t="s">
        <v>38</v>
      </c>
      <c r="T4121">
        <v>639553</v>
      </c>
      <c r="V4121">
        <v>989637</v>
      </c>
      <c r="X4121">
        <v>959673</v>
      </c>
      <c r="Z4121">
        <v>29964</v>
      </c>
    </row>
    <row r="4122" spans="2:26" hidden="1" x14ac:dyDescent="0.35">
      <c r="B4122" t="s">
        <v>114</v>
      </c>
      <c r="C4122" t="s">
        <v>115</v>
      </c>
      <c r="D4122" s="1">
        <v>43101</v>
      </c>
      <c r="E4122" t="s">
        <v>34</v>
      </c>
      <c r="F4122" t="s">
        <v>35</v>
      </c>
      <c r="G4122" t="s">
        <v>32</v>
      </c>
      <c r="H4122">
        <v>21223</v>
      </c>
      <c r="J4122">
        <v>0</v>
      </c>
      <c r="L4122">
        <v>21223</v>
      </c>
      <c r="N4122">
        <v>10178</v>
      </c>
      <c r="O4122" t="s">
        <v>39</v>
      </c>
      <c r="P4122">
        <v>0</v>
      </c>
      <c r="R4122">
        <v>10178</v>
      </c>
      <c r="S4122" t="s">
        <v>38</v>
      </c>
      <c r="T4122">
        <v>621184</v>
      </c>
      <c r="V4122">
        <v>959354</v>
      </c>
      <c r="X4122">
        <v>929252</v>
      </c>
      <c r="Z4122">
        <v>30102</v>
      </c>
    </row>
    <row r="4123" spans="2:26" hidden="1" x14ac:dyDescent="0.35">
      <c r="B4123" t="s">
        <v>114</v>
      </c>
      <c r="C4123" t="s">
        <v>115</v>
      </c>
      <c r="D4123" s="1">
        <v>43101</v>
      </c>
      <c r="E4123" t="s">
        <v>34</v>
      </c>
      <c r="F4123" t="s">
        <v>33</v>
      </c>
      <c r="G4123" t="s">
        <v>34</v>
      </c>
      <c r="H4123">
        <v>21223</v>
      </c>
      <c r="J4123">
        <v>0</v>
      </c>
      <c r="L4123">
        <v>21223</v>
      </c>
      <c r="N4123">
        <v>10178</v>
      </c>
      <c r="O4123" t="s">
        <v>39</v>
      </c>
      <c r="P4123">
        <v>0</v>
      </c>
      <c r="R4123">
        <v>10178</v>
      </c>
      <c r="S4123" t="s">
        <v>38</v>
      </c>
      <c r="T4123">
        <v>639330</v>
      </c>
      <c r="V4123">
        <v>990129</v>
      </c>
      <c r="X4123">
        <v>959459</v>
      </c>
      <c r="Z4123">
        <v>30670</v>
      </c>
    </row>
    <row r="4124" spans="2:26" hidden="1" x14ac:dyDescent="0.35">
      <c r="B4124" t="s">
        <v>114</v>
      </c>
      <c r="C4124" t="s">
        <v>115</v>
      </c>
      <c r="D4124" s="1">
        <v>43132</v>
      </c>
      <c r="E4124" t="s">
        <v>34</v>
      </c>
      <c r="F4124" t="s">
        <v>33</v>
      </c>
      <c r="G4124" t="s">
        <v>34</v>
      </c>
      <c r="H4124">
        <v>18143</v>
      </c>
      <c r="J4124">
        <v>0</v>
      </c>
      <c r="L4124">
        <v>18143</v>
      </c>
      <c r="N4124">
        <v>8396</v>
      </c>
      <c r="O4124" t="s">
        <v>39</v>
      </c>
      <c r="P4124">
        <v>0</v>
      </c>
      <c r="R4124">
        <v>8396</v>
      </c>
      <c r="S4124" t="s">
        <v>38</v>
      </c>
      <c r="T4124">
        <v>634893</v>
      </c>
      <c r="V4124">
        <v>983765</v>
      </c>
      <c r="X4124">
        <v>952943</v>
      </c>
      <c r="Z4124">
        <v>30822</v>
      </c>
    </row>
    <row r="4125" spans="2:26" hidden="1" x14ac:dyDescent="0.35">
      <c r="B4125" t="s">
        <v>114</v>
      </c>
      <c r="C4125" t="s">
        <v>115</v>
      </c>
      <c r="D4125" s="1">
        <v>43132</v>
      </c>
      <c r="E4125" t="s">
        <v>34</v>
      </c>
      <c r="F4125" t="s">
        <v>35</v>
      </c>
      <c r="G4125" t="s">
        <v>32</v>
      </c>
      <c r="H4125">
        <v>18143</v>
      </c>
      <c r="J4125">
        <v>0</v>
      </c>
      <c r="L4125">
        <v>18143</v>
      </c>
      <c r="N4125">
        <v>8396</v>
      </c>
      <c r="P4125">
        <v>0</v>
      </c>
      <c r="R4125">
        <v>8396</v>
      </c>
      <c r="T4125">
        <v>617601</v>
      </c>
      <c r="V4125">
        <v>954158</v>
      </c>
      <c r="X4125">
        <v>924337</v>
      </c>
      <c r="Z4125">
        <v>29821</v>
      </c>
    </row>
    <row r="4126" spans="2:26" hidden="1" x14ac:dyDescent="0.35">
      <c r="B4126" t="s">
        <v>114</v>
      </c>
      <c r="C4126" t="s">
        <v>115</v>
      </c>
      <c r="D4126" s="1">
        <v>43160</v>
      </c>
      <c r="E4126" t="s">
        <v>34</v>
      </c>
      <c r="F4126" t="s">
        <v>35</v>
      </c>
      <c r="G4126" t="s">
        <v>32</v>
      </c>
      <c r="H4126">
        <v>19976</v>
      </c>
      <c r="J4126">
        <v>0</v>
      </c>
      <c r="L4126">
        <v>19976</v>
      </c>
      <c r="N4126">
        <v>10406</v>
      </c>
      <c r="O4126" t="s">
        <v>39</v>
      </c>
      <c r="P4126">
        <v>0</v>
      </c>
      <c r="R4126">
        <v>10406</v>
      </c>
      <c r="S4126" t="s">
        <v>38</v>
      </c>
      <c r="T4126">
        <v>613667</v>
      </c>
      <c r="V4126">
        <v>951002</v>
      </c>
      <c r="X4126">
        <v>920290</v>
      </c>
      <c r="Z4126">
        <v>30712</v>
      </c>
    </row>
    <row r="4127" spans="2:26" hidden="1" x14ac:dyDescent="0.35">
      <c r="B4127" t="s">
        <v>114</v>
      </c>
      <c r="C4127" t="s">
        <v>115</v>
      </c>
      <c r="D4127" s="1">
        <v>43160</v>
      </c>
      <c r="E4127" t="s">
        <v>34</v>
      </c>
      <c r="F4127" t="s">
        <v>33</v>
      </c>
      <c r="G4127" t="s">
        <v>34</v>
      </c>
      <c r="H4127">
        <v>19976</v>
      </c>
      <c r="J4127">
        <v>0</v>
      </c>
      <c r="L4127">
        <v>19976</v>
      </c>
      <c r="N4127">
        <v>10406</v>
      </c>
      <c r="O4127" t="s">
        <v>39</v>
      </c>
      <c r="P4127">
        <v>0</v>
      </c>
      <c r="R4127">
        <v>10406</v>
      </c>
      <c r="S4127" t="s">
        <v>38</v>
      </c>
      <c r="T4127">
        <v>630138</v>
      </c>
      <c r="V4127">
        <v>977722</v>
      </c>
      <c r="X4127">
        <v>946186</v>
      </c>
      <c r="Z4127">
        <v>31536</v>
      </c>
    </row>
    <row r="4128" spans="2:26" hidden="1" x14ac:dyDescent="0.35">
      <c r="B4128" t="s">
        <v>114</v>
      </c>
      <c r="C4128" t="s">
        <v>115</v>
      </c>
      <c r="D4128" s="1">
        <v>43191</v>
      </c>
      <c r="E4128" t="s">
        <v>34</v>
      </c>
      <c r="F4128" t="s">
        <v>33</v>
      </c>
      <c r="G4128" t="s">
        <v>34</v>
      </c>
      <c r="H4128">
        <v>18795</v>
      </c>
      <c r="J4128">
        <v>0</v>
      </c>
      <c r="L4128">
        <v>18795</v>
      </c>
      <c r="N4128">
        <v>9938</v>
      </c>
      <c r="O4128" t="s">
        <v>39</v>
      </c>
      <c r="P4128">
        <v>0</v>
      </c>
      <c r="R4128">
        <v>9938</v>
      </c>
      <c r="S4128" t="s">
        <v>38</v>
      </c>
      <c r="T4128">
        <v>627955</v>
      </c>
      <c r="V4128">
        <v>973093</v>
      </c>
      <c r="X4128">
        <v>941950</v>
      </c>
      <c r="Z4128">
        <v>31143</v>
      </c>
    </row>
    <row r="4129" spans="2:26" hidden="1" x14ac:dyDescent="0.35">
      <c r="B4129" t="s">
        <v>114</v>
      </c>
      <c r="C4129" t="s">
        <v>115</v>
      </c>
      <c r="D4129" s="1">
        <v>43191</v>
      </c>
      <c r="E4129" t="s">
        <v>34</v>
      </c>
      <c r="F4129" t="s">
        <v>35</v>
      </c>
      <c r="G4129" t="s">
        <v>32</v>
      </c>
      <c r="H4129">
        <v>18795</v>
      </c>
      <c r="J4129">
        <v>0</v>
      </c>
      <c r="L4129">
        <v>18795</v>
      </c>
      <c r="N4129">
        <v>9938</v>
      </c>
      <c r="O4129" t="s">
        <v>39</v>
      </c>
      <c r="P4129">
        <v>0</v>
      </c>
      <c r="R4129">
        <v>9938</v>
      </c>
      <c r="S4129" t="s">
        <v>38</v>
      </c>
      <c r="T4129">
        <v>616103</v>
      </c>
      <c r="V4129">
        <v>953303</v>
      </c>
      <c r="X4129">
        <v>922734</v>
      </c>
      <c r="Z4129">
        <v>30569</v>
      </c>
    </row>
    <row r="4130" spans="2:26" hidden="1" x14ac:dyDescent="0.35">
      <c r="B4130" t="s">
        <v>114</v>
      </c>
      <c r="C4130" t="s">
        <v>115</v>
      </c>
      <c r="D4130" s="1">
        <v>43221</v>
      </c>
      <c r="E4130" t="s">
        <v>34</v>
      </c>
      <c r="F4130" t="s">
        <v>35</v>
      </c>
      <c r="G4130" t="s">
        <v>32</v>
      </c>
      <c r="H4130">
        <v>18021</v>
      </c>
      <c r="J4130">
        <v>0</v>
      </c>
      <c r="L4130">
        <v>18021</v>
      </c>
      <c r="N4130">
        <v>9251</v>
      </c>
      <c r="O4130" t="s">
        <v>39</v>
      </c>
      <c r="P4130">
        <v>0</v>
      </c>
      <c r="R4130">
        <v>9251</v>
      </c>
      <c r="S4130" t="s">
        <v>38</v>
      </c>
      <c r="T4130">
        <v>618543</v>
      </c>
      <c r="V4130">
        <v>955550</v>
      </c>
      <c r="X4130">
        <v>924757</v>
      </c>
      <c r="Z4130">
        <v>30793</v>
      </c>
    </row>
    <row r="4131" spans="2:26" hidden="1" x14ac:dyDescent="0.35">
      <c r="B4131" t="s">
        <v>114</v>
      </c>
      <c r="C4131" t="s">
        <v>115</v>
      </c>
      <c r="D4131" s="1">
        <v>43221</v>
      </c>
      <c r="E4131" t="s">
        <v>34</v>
      </c>
      <c r="F4131" t="s">
        <v>33</v>
      </c>
      <c r="G4131" t="s">
        <v>34</v>
      </c>
      <c r="H4131">
        <v>18021</v>
      </c>
      <c r="J4131">
        <v>0</v>
      </c>
      <c r="L4131">
        <v>18021</v>
      </c>
      <c r="N4131">
        <v>9251</v>
      </c>
      <c r="O4131" t="s">
        <v>39</v>
      </c>
      <c r="P4131">
        <v>0</v>
      </c>
      <c r="R4131">
        <v>9251</v>
      </c>
      <c r="S4131" t="s">
        <v>38</v>
      </c>
      <c r="T4131">
        <v>629563</v>
      </c>
      <c r="V4131">
        <v>974629</v>
      </c>
      <c r="X4131">
        <v>943342</v>
      </c>
      <c r="Z4131">
        <v>31287</v>
      </c>
    </row>
    <row r="4132" spans="2:26" hidden="1" x14ac:dyDescent="0.35">
      <c r="B4132" t="s">
        <v>114</v>
      </c>
      <c r="C4132" t="s">
        <v>115</v>
      </c>
      <c r="D4132" s="1">
        <v>43252</v>
      </c>
      <c r="E4132" t="s">
        <v>34</v>
      </c>
      <c r="F4132" t="s">
        <v>35</v>
      </c>
      <c r="G4132" t="s">
        <v>32</v>
      </c>
      <c r="H4132">
        <v>18802</v>
      </c>
      <c r="J4132">
        <v>0</v>
      </c>
      <c r="L4132">
        <v>18802</v>
      </c>
      <c r="N4132">
        <v>9235</v>
      </c>
      <c r="O4132" t="s">
        <v>39</v>
      </c>
      <c r="P4132">
        <v>0</v>
      </c>
      <c r="R4132">
        <v>9235</v>
      </c>
      <c r="S4132" t="s">
        <v>38</v>
      </c>
      <c r="T4132">
        <v>616587</v>
      </c>
      <c r="V4132">
        <v>953495</v>
      </c>
      <c r="X4132">
        <v>922299</v>
      </c>
      <c r="Z4132">
        <v>31196</v>
      </c>
    </row>
    <row r="4133" spans="2:26" hidden="1" x14ac:dyDescent="0.35">
      <c r="B4133" t="s">
        <v>114</v>
      </c>
      <c r="C4133" t="s">
        <v>115</v>
      </c>
      <c r="D4133" s="1">
        <v>43252</v>
      </c>
      <c r="E4133" t="s">
        <v>34</v>
      </c>
      <c r="F4133" t="s">
        <v>33</v>
      </c>
      <c r="G4133" t="s">
        <v>34</v>
      </c>
      <c r="H4133">
        <v>18802</v>
      </c>
      <c r="J4133">
        <v>0</v>
      </c>
      <c r="L4133">
        <v>18802</v>
      </c>
      <c r="N4133">
        <v>9235</v>
      </c>
      <c r="O4133" t="s">
        <v>39</v>
      </c>
      <c r="P4133">
        <v>0</v>
      </c>
      <c r="R4133">
        <v>9235</v>
      </c>
      <c r="S4133" t="s">
        <v>38</v>
      </c>
      <c r="T4133">
        <v>627120</v>
      </c>
      <c r="V4133">
        <v>972388</v>
      </c>
      <c r="X4133">
        <v>940659</v>
      </c>
      <c r="Z4133">
        <v>31729</v>
      </c>
    </row>
    <row r="4134" spans="2:26" hidden="1" x14ac:dyDescent="0.35">
      <c r="B4134" t="s">
        <v>114</v>
      </c>
      <c r="C4134" t="s">
        <v>115</v>
      </c>
      <c r="D4134" s="1">
        <v>43282</v>
      </c>
      <c r="E4134" t="s">
        <v>34</v>
      </c>
      <c r="F4134" t="s">
        <v>35</v>
      </c>
      <c r="G4134" t="s">
        <v>32</v>
      </c>
      <c r="H4134">
        <v>19846</v>
      </c>
      <c r="J4134">
        <v>0</v>
      </c>
      <c r="L4134">
        <v>19846</v>
      </c>
      <c r="N4134">
        <v>9071</v>
      </c>
      <c r="O4134" t="s">
        <v>39</v>
      </c>
      <c r="P4134">
        <v>0</v>
      </c>
      <c r="R4134">
        <v>9071</v>
      </c>
      <c r="S4134" t="s">
        <v>38</v>
      </c>
      <c r="T4134">
        <v>600023</v>
      </c>
      <c r="V4134">
        <v>933441</v>
      </c>
      <c r="X4134">
        <v>902002</v>
      </c>
      <c r="Z4134">
        <v>31439</v>
      </c>
    </row>
    <row r="4135" spans="2:26" hidden="1" x14ac:dyDescent="0.35">
      <c r="B4135" t="s">
        <v>114</v>
      </c>
      <c r="C4135" t="s">
        <v>115</v>
      </c>
      <c r="D4135" s="1">
        <v>43282</v>
      </c>
      <c r="E4135" t="s">
        <v>34</v>
      </c>
      <c r="F4135" t="s">
        <v>33</v>
      </c>
      <c r="G4135" t="s">
        <v>34</v>
      </c>
      <c r="H4135">
        <v>19846</v>
      </c>
      <c r="J4135">
        <v>0</v>
      </c>
      <c r="L4135">
        <v>19846</v>
      </c>
      <c r="N4135">
        <v>9071</v>
      </c>
      <c r="O4135" t="s">
        <v>39</v>
      </c>
      <c r="P4135">
        <v>0</v>
      </c>
      <c r="R4135">
        <v>9071</v>
      </c>
      <c r="S4135" t="s">
        <v>38</v>
      </c>
      <c r="T4135">
        <v>614248</v>
      </c>
      <c r="V4135">
        <v>956346</v>
      </c>
      <c r="X4135">
        <v>924125</v>
      </c>
      <c r="Z4135">
        <v>32221</v>
      </c>
    </row>
    <row r="4136" spans="2:26" hidden="1" x14ac:dyDescent="0.35">
      <c r="B4136" t="s">
        <v>114</v>
      </c>
      <c r="C4136" t="s">
        <v>115</v>
      </c>
      <c r="D4136" s="1">
        <v>43313</v>
      </c>
      <c r="E4136" t="s">
        <v>34</v>
      </c>
      <c r="F4136" t="s">
        <v>35</v>
      </c>
      <c r="G4136" t="s">
        <v>32</v>
      </c>
      <c r="H4136">
        <v>21948</v>
      </c>
      <c r="J4136">
        <v>0</v>
      </c>
      <c r="L4136">
        <v>21948</v>
      </c>
      <c r="N4136">
        <v>10210</v>
      </c>
      <c r="O4136" t="s">
        <v>39</v>
      </c>
      <c r="P4136">
        <v>0</v>
      </c>
      <c r="R4136">
        <v>10210</v>
      </c>
      <c r="S4136" t="s">
        <v>38</v>
      </c>
      <c r="T4136">
        <v>601688</v>
      </c>
      <c r="V4136">
        <v>935680</v>
      </c>
      <c r="X4136">
        <v>904127</v>
      </c>
      <c r="Z4136">
        <v>31553</v>
      </c>
    </row>
    <row r="4137" spans="2:26" hidden="1" x14ac:dyDescent="0.35">
      <c r="B4137" t="s">
        <v>114</v>
      </c>
      <c r="C4137" t="s">
        <v>115</v>
      </c>
      <c r="D4137" s="1">
        <v>43313</v>
      </c>
      <c r="E4137" t="s">
        <v>34</v>
      </c>
      <c r="F4137" t="s">
        <v>33</v>
      </c>
      <c r="G4137" t="s">
        <v>34</v>
      </c>
      <c r="H4137">
        <v>21948</v>
      </c>
      <c r="J4137">
        <v>0</v>
      </c>
      <c r="L4137">
        <v>21948</v>
      </c>
      <c r="N4137">
        <v>10210</v>
      </c>
      <c r="O4137" t="s">
        <v>39</v>
      </c>
      <c r="P4137">
        <v>0</v>
      </c>
      <c r="R4137">
        <v>10210</v>
      </c>
      <c r="S4137" t="s">
        <v>38</v>
      </c>
      <c r="T4137">
        <v>614578</v>
      </c>
      <c r="V4137">
        <v>956869</v>
      </c>
      <c r="X4137">
        <v>924486</v>
      </c>
      <c r="Z4137">
        <v>32383</v>
      </c>
    </row>
    <row r="4138" spans="2:26" hidden="1" x14ac:dyDescent="0.35">
      <c r="B4138" t="s">
        <v>114</v>
      </c>
      <c r="C4138" t="s">
        <v>115</v>
      </c>
      <c r="D4138" s="1">
        <v>43344</v>
      </c>
      <c r="E4138" t="s">
        <v>34</v>
      </c>
      <c r="F4138" t="s">
        <v>35</v>
      </c>
      <c r="G4138" t="s">
        <v>32</v>
      </c>
      <c r="H4138">
        <v>18816</v>
      </c>
      <c r="J4138">
        <v>0</v>
      </c>
      <c r="L4138">
        <v>18816</v>
      </c>
      <c r="N4138">
        <v>9620</v>
      </c>
      <c r="O4138" t="s">
        <v>39</v>
      </c>
      <c r="P4138">
        <v>0</v>
      </c>
      <c r="R4138">
        <v>9620</v>
      </c>
      <c r="S4138" t="s">
        <v>38</v>
      </c>
      <c r="T4138">
        <v>590445</v>
      </c>
      <c r="V4138">
        <v>921839</v>
      </c>
      <c r="X4138">
        <v>890076</v>
      </c>
      <c r="Z4138">
        <v>31763</v>
      </c>
    </row>
    <row r="4139" spans="2:26" hidden="1" x14ac:dyDescent="0.35">
      <c r="B4139" t="s">
        <v>114</v>
      </c>
      <c r="C4139" t="s">
        <v>115</v>
      </c>
      <c r="D4139" s="1">
        <v>43344</v>
      </c>
      <c r="E4139" t="s">
        <v>34</v>
      </c>
      <c r="F4139" t="s">
        <v>33</v>
      </c>
      <c r="G4139" t="s">
        <v>34</v>
      </c>
      <c r="H4139">
        <v>18816</v>
      </c>
      <c r="J4139">
        <v>0</v>
      </c>
      <c r="L4139">
        <v>18816</v>
      </c>
      <c r="N4139">
        <v>9620</v>
      </c>
      <c r="O4139" t="s">
        <v>39</v>
      </c>
      <c r="P4139">
        <v>0</v>
      </c>
      <c r="R4139">
        <v>9620</v>
      </c>
      <c r="S4139" t="s">
        <v>38</v>
      </c>
      <c r="T4139">
        <v>605411</v>
      </c>
      <c r="V4139">
        <v>945063</v>
      </c>
      <c r="X4139">
        <v>912369</v>
      </c>
      <c r="Z4139">
        <v>32694</v>
      </c>
    </row>
    <row r="4140" spans="2:26" hidden="1" x14ac:dyDescent="0.35">
      <c r="B4140" t="s">
        <v>114</v>
      </c>
      <c r="C4140" t="s">
        <v>115</v>
      </c>
      <c r="D4140" s="1">
        <v>43374</v>
      </c>
      <c r="E4140" t="s">
        <v>34</v>
      </c>
      <c r="F4140" t="s">
        <v>35</v>
      </c>
      <c r="G4140" t="s">
        <v>32</v>
      </c>
      <c r="H4140">
        <v>21395</v>
      </c>
      <c r="J4140">
        <v>0</v>
      </c>
      <c r="L4140">
        <v>21395</v>
      </c>
      <c r="N4140">
        <v>11024</v>
      </c>
      <c r="O4140" t="s">
        <v>39</v>
      </c>
      <c r="P4140">
        <v>0</v>
      </c>
      <c r="R4140">
        <v>11024</v>
      </c>
      <c r="S4140" t="s">
        <v>38</v>
      </c>
      <c r="T4140">
        <v>579304</v>
      </c>
      <c r="V4140">
        <v>908929</v>
      </c>
      <c r="X4140">
        <v>877344</v>
      </c>
      <c r="Z4140">
        <v>31585</v>
      </c>
    </row>
    <row r="4141" spans="2:26" hidden="1" x14ac:dyDescent="0.35">
      <c r="B4141" t="s">
        <v>114</v>
      </c>
      <c r="C4141" t="s">
        <v>115</v>
      </c>
      <c r="D4141" s="1">
        <v>43374</v>
      </c>
      <c r="E4141" t="s">
        <v>34</v>
      </c>
      <c r="F4141" t="s">
        <v>33</v>
      </c>
      <c r="G4141" t="s">
        <v>34</v>
      </c>
      <c r="H4141">
        <v>21395</v>
      </c>
      <c r="J4141">
        <v>0</v>
      </c>
      <c r="L4141">
        <v>21395</v>
      </c>
      <c r="N4141">
        <v>11024</v>
      </c>
      <c r="O4141" t="s">
        <v>39</v>
      </c>
      <c r="P4141">
        <v>0</v>
      </c>
      <c r="R4141">
        <v>11024</v>
      </c>
      <c r="S4141" t="s">
        <v>38</v>
      </c>
      <c r="T4141">
        <v>592644</v>
      </c>
      <c r="V4141">
        <v>929692</v>
      </c>
      <c r="X4141">
        <v>897013</v>
      </c>
      <c r="Z4141">
        <v>32679</v>
      </c>
    </row>
    <row r="4142" spans="2:26" hidden="1" x14ac:dyDescent="0.35">
      <c r="B4142" t="s">
        <v>114</v>
      </c>
      <c r="C4142" t="s">
        <v>115</v>
      </c>
      <c r="D4142" s="1">
        <v>43405</v>
      </c>
      <c r="E4142" t="s">
        <v>34</v>
      </c>
      <c r="F4142" t="s">
        <v>35</v>
      </c>
      <c r="G4142" t="s">
        <v>32</v>
      </c>
      <c r="H4142">
        <v>18967</v>
      </c>
      <c r="J4142">
        <v>0</v>
      </c>
      <c r="L4142">
        <v>18967</v>
      </c>
      <c r="N4142">
        <v>8347</v>
      </c>
      <c r="O4142" t="s">
        <v>39</v>
      </c>
      <c r="P4142">
        <v>0</v>
      </c>
      <c r="R4142">
        <v>8347</v>
      </c>
      <c r="S4142" t="s">
        <v>38</v>
      </c>
      <c r="T4142">
        <v>569605</v>
      </c>
      <c r="V4142">
        <v>895063</v>
      </c>
      <c r="X4142">
        <v>863924</v>
      </c>
      <c r="Z4142">
        <v>31139</v>
      </c>
    </row>
    <row r="4143" spans="2:26" hidden="1" x14ac:dyDescent="0.35">
      <c r="B4143" t="s">
        <v>114</v>
      </c>
      <c r="C4143" t="s">
        <v>115</v>
      </c>
      <c r="D4143" s="1">
        <v>43405</v>
      </c>
      <c r="E4143" t="s">
        <v>34</v>
      </c>
      <c r="F4143" t="s">
        <v>33</v>
      </c>
      <c r="G4143" t="s">
        <v>34</v>
      </c>
      <c r="H4143">
        <v>18967</v>
      </c>
      <c r="J4143">
        <v>0</v>
      </c>
      <c r="L4143">
        <v>18967</v>
      </c>
      <c r="N4143">
        <v>8347</v>
      </c>
      <c r="O4143" t="s">
        <v>39</v>
      </c>
      <c r="P4143">
        <v>0</v>
      </c>
      <c r="R4143">
        <v>8347</v>
      </c>
      <c r="S4143" t="s">
        <v>38</v>
      </c>
      <c r="T4143">
        <v>583526</v>
      </c>
      <c r="V4143">
        <v>916981</v>
      </c>
      <c r="X4143">
        <v>885033</v>
      </c>
      <c r="Z4143">
        <v>31948</v>
      </c>
    </row>
    <row r="4144" spans="2:26" hidden="1" x14ac:dyDescent="0.35">
      <c r="B4144" t="s">
        <v>114</v>
      </c>
      <c r="C4144" t="s">
        <v>115</v>
      </c>
      <c r="D4144" s="1">
        <v>43435</v>
      </c>
      <c r="E4144" t="s">
        <v>34</v>
      </c>
      <c r="F4144" t="s">
        <v>35</v>
      </c>
      <c r="G4144" t="s">
        <v>32</v>
      </c>
      <c r="H4144">
        <v>18480</v>
      </c>
      <c r="J4144">
        <v>0</v>
      </c>
      <c r="L4144">
        <v>18480</v>
      </c>
      <c r="N4144">
        <v>8119</v>
      </c>
      <c r="O4144" t="s">
        <v>39</v>
      </c>
      <c r="P4144">
        <v>0</v>
      </c>
      <c r="R4144">
        <v>8119</v>
      </c>
      <c r="S4144" t="s">
        <v>38</v>
      </c>
      <c r="T4144">
        <v>564476</v>
      </c>
      <c r="V4144">
        <v>888597</v>
      </c>
      <c r="X4144">
        <v>857634</v>
      </c>
      <c r="Z4144">
        <v>30963</v>
      </c>
    </row>
    <row r="4145" spans="2:26" hidden="1" x14ac:dyDescent="0.35">
      <c r="B4145" t="s">
        <v>114</v>
      </c>
      <c r="C4145" t="s">
        <v>115</v>
      </c>
      <c r="D4145" s="1">
        <v>43435</v>
      </c>
      <c r="E4145" t="s">
        <v>34</v>
      </c>
      <c r="F4145" t="s">
        <v>33</v>
      </c>
      <c r="G4145" t="s">
        <v>34</v>
      </c>
      <c r="H4145">
        <v>18480</v>
      </c>
      <c r="J4145">
        <v>0</v>
      </c>
      <c r="L4145">
        <v>18480</v>
      </c>
      <c r="N4145">
        <v>8119</v>
      </c>
      <c r="O4145" t="s">
        <v>39</v>
      </c>
      <c r="P4145">
        <v>0</v>
      </c>
      <c r="R4145">
        <v>8119</v>
      </c>
      <c r="S4145" t="s">
        <v>38</v>
      </c>
      <c r="T4145">
        <v>579583</v>
      </c>
      <c r="V4145">
        <v>911302</v>
      </c>
      <c r="X4145">
        <v>879410</v>
      </c>
      <c r="Z4145">
        <v>31892</v>
      </c>
    </row>
    <row r="4146" spans="2:26" hidden="1" x14ac:dyDescent="0.35">
      <c r="B4146" t="s">
        <v>114</v>
      </c>
      <c r="C4146" t="s">
        <v>115</v>
      </c>
      <c r="D4146" s="1">
        <v>43466</v>
      </c>
      <c r="E4146" t="s">
        <v>34</v>
      </c>
      <c r="F4146" t="s">
        <v>35</v>
      </c>
      <c r="G4146" t="s">
        <v>32</v>
      </c>
      <c r="H4146">
        <v>21700</v>
      </c>
      <c r="J4146">
        <v>0</v>
      </c>
      <c r="L4146">
        <v>21700</v>
      </c>
      <c r="N4146">
        <v>9664</v>
      </c>
      <c r="O4146" t="s">
        <v>39</v>
      </c>
      <c r="P4146">
        <v>0</v>
      </c>
      <c r="R4146">
        <v>9664</v>
      </c>
      <c r="S4146" t="s">
        <v>38</v>
      </c>
      <c r="T4146">
        <v>563364</v>
      </c>
      <c r="V4146">
        <v>887297</v>
      </c>
      <c r="X4146">
        <v>855629</v>
      </c>
      <c r="Z4146">
        <v>31668</v>
      </c>
    </row>
    <row r="4147" spans="2:26" hidden="1" x14ac:dyDescent="0.35">
      <c r="B4147" t="s">
        <v>114</v>
      </c>
      <c r="C4147" t="s">
        <v>115</v>
      </c>
      <c r="D4147" s="1">
        <v>43466</v>
      </c>
      <c r="E4147" t="s">
        <v>34</v>
      </c>
      <c r="F4147" t="s">
        <v>33</v>
      </c>
      <c r="G4147" t="s">
        <v>34</v>
      </c>
      <c r="H4147">
        <v>21700</v>
      </c>
      <c r="J4147">
        <v>0</v>
      </c>
      <c r="L4147">
        <v>21700</v>
      </c>
      <c r="N4147">
        <v>9664</v>
      </c>
      <c r="O4147" t="s">
        <v>39</v>
      </c>
      <c r="P4147">
        <v>0</v>
      </c>
      <c r="R4147">
        <v>9664</v>
      </c>
      <c r="S4147" t="s">
        <v>38</v>
      </c>
      <c r="T4147">
        <v>576570</v>
      </c>
      <c r="V4147">
        <v>907896</v>
      </c>
      <c r="X4147">
        <v>875332</v>
      </c>
      <c r="Z4147">
        <v>32564</v>
      </c>
    </row>
    <row r="4148" spans="2:26" hidden="1" x14ac:dyDescent="0.35">
      <c r="B4148" t="s">
        <v>114</v>
      </c>
      <c r="C4148" t="s">
        <v>115</v>
      </c>
      <c r="D4148" s="1">
        <v>43497</v>
      </c>
      <c r="E4148" t="s">
        <v>34</v>
      </c>
      <c r="F4148" t="s">
        <v>35</v>
      </c>
      <c r="G4148" t="s">
        <v>32</v>
      </c>
      <c r="H4148">
        <v>18443</v>
      </c>
      <c r="J4148">
        <v>0</v>
      </c>
      <c r="L4148">
        <v>18443</v>
      </c>
      <c r="N4148">
        <v>8996</v>
      </c>
      <c r="O4148" t="s">
        <v>39</v>
      </c>
      <c r="P4148">
        <v>538</v>
      </c>
      <c r="Q4148" t="s">
        <v>38</v>
      </c>
      <c r="R4148">
        <v>9534</v>
      </c>
      <c r="S4148" t="s">
        <v>38</v>
      </c>
      <c r="T4148">
        <v>560520</v>
      </c>
      <c r="V4148">
        <v>882720</v>
      </c>
      <c r="X4148">
        <v>850474</v>
      </c>
      <c r="Z4148">
        <v>32246</v>
      </c>
    </row>
    <row r="4149" spans="2:26" hidden="1" x14ac:dyDescent="0.35">
      <c r="B4149" t="s">
        <v>114</v>
      </c>
      <c r="C4149" t="s">
        <v>115</v>
      </c>
      <c r="D4149" s="1">
        <v>43497</v>
      </c>
      <c r="E4149" t="s">
        <v>34</v>
      </c>
      <c r="F4149" t="s">
        <v>33</v>
      </c>
      <c r="G4149" t="s">
        <v>34</v>
      </c>
      <c r="H4149">
        <v>18443</v>
      </c>
      <c r="J4149">
        <v>0</v>
      </c>
      <c r="L4149">
        <v>18443</v>
      </c>
      <c r="N4149">
        <v>8996</v>
      </c>
      <c r="O4149" t="s">
        <v>39</v>
      </c>
      <c r="P4149">
        <v>538</v>
      </c>
      <c r="Q4149" t="s">
        <v>38</v>
      </c>
      <c r="R4149">
        <v>9534</v>
      </c>
      <c r="S4149" t="s">
        <v>38</v>
      </c>
      <c r="T4149">
        <v>574656</v>
      </c>
      <c r="V4149">
        <v>904987</v>
      </c>
      <c r="X4149">
        <v>871603</v>
      </c>
      <c r="Z4149">
        <v>33384</v>
      </c>
    </row>
    <row r="4150" spans="2:26" hidden="1" x14ac:dyDescent="0.35">
      <c r="B4150" t="s">
        <v>114</v>
      </c>
      <c r="C4150" t="s">
        <v>115</v>
      </c>
      <c r="D4150" s="1">
        <v>43525</v>
      </c>
      <c r="E4150" t="s">
        <v>34</v>
      </c>
      <c r="F4150" t="s">
        <v>35</v>
      </c>
      <c r="G4150" t="s">
        <v>32</v>
      </c>
      <c r="H4150">
        <v>20913</v>
      </c>
      <c r="J4150">
        <v>0</v>
      </c>
      <c r="L4150">
        <v>20913</v>
      </c>
      <c r="N4150">
        <v>10159</v>
      </c>
      <c r="O4150" t="s">
        <v>39</v>
      </c>
      <c r="P4150">
        <v>559</v>
      </c>
      <c r="Q4150" t="s">
        <v>38</v>
      </c>
      <c r="R4150">
        <v>10718</v>
      </c>
      <c r="S4150" t="s">
        <v>38</v>
      </c>
      <c r="T4150">
        <v>553863</v>
      </c>
      <c r="V4150">
        <v>875069</v>
      </c>
      <c r="X4150">
        <v>842409</v>
      </c>
      <c r="Z4150">
        <v>32660</v>
      </c>
    </row>
    <row r="4151" spans="2:26" hidden="1" x14ac:dyDescent="0.35">
      <c r="B4151" t="s">
        <v>114</v>
      </c>
      <c r="C4151" t="s">
        <v>115</v>
      </c>
      <c r="D4151" s="1">
        <v>43525</v>
      </c>
      <c r="E4151" t="s">
        <v>34</v>
      </c>
      <c r="F4151" t="s">
        <v>33</v>
      </c>
      <c r="G4151" t="s">
        <v>34</v>
      </c>
      <c r="H4151">
        <v>20913</v>
      </c>
      <c r="J4151">
        <v>0</v>
      </c>
      <c r="L4151">
        <v>20913</v>
      </c>
      <c r="N4151">
        <v>10159</v>
      </c>
      <c r="O4151" t="s">
        <v>39</v>
      </c>
      <c r="P4151">
        <v>559</v>
      </c>
      <c r="Q4151" t="s">
        <v>38</v>
      </c>
      <c r="R4151">
        <v>10718</v>
      </c>
      <c r="S4151" t="s">
        <v>38</v>
      </c>
      <c r="T4151">
        <v>569744</v>
      </c>
      <c r="V4151">
        <v>899476</v>
      </c>
      <c r="X4151">
        <v>865647</v>
      </c>
      <c r="Z4151">
        <v>33829</v>
      </c>
    </row>
    <row r="4152" spans="2:26" hidden="1" x14ac:dyDescent="0.35">
      <c r="B4152" t="s">
        <v>114</v>
      </c>
      <c r="C4152" t="s">
        <v>115</v>
      </c>
      <c r="D4152" s="1">
        <v>43556</v>
      </c>
      <c r="E4152" t="s">
        <v>34</v>
      </c>
      <c r="F4152" t="s">
        <v>35</v>
      </c>
      <c r="G4152" t="s">
        <v>32</v>
      </c>
      <c r="H4152">
        <v>21607</v>
      </c>
      <c r="J4152">
        <v>0</v>
      </c>
      <c r="L4152">
        <v>21607</v>
      </c>
      <c r="N4152">
        <v>11436</v>
      </c>
      <c r="O4152" t="s">
        <v>39</v>
      </c>
      <c r="P4152">
        <v>471</v>
      </c>
      <c r="Q4152" t="s">
        <v>38</v>
      </c>
      <c r="R4152">
        <v>11907</v>
      </c>
      <c r="S4152" t="s">
        <v>38</v>
      </c>
      <c r="T4152">
        <v>544781</v>
      </c>
      <c r="V4152">
        <v>863688</v>
      </c>
      <c r="X4152">
        <v>831369</v>
      </c>
      <c r="Z4152">
        <v>32319</v>
      </c>
    </row>
    <row r="4153" spans="2:26" hidden="1" x14ac:dyDescent="0.35">
      <c r="B4153" t="s">
        <v>114</v>
      </c>
      <c r="C4153" t="s">
        <v>115</v>
      </c>
      <c r="D4153" s="1">
        <v>43556</v>
      </c>
      <c r="E4153" t="s">
        <v>34</v>
      </c>
      <c r="F4153" t="s">
        <v>33</v>
      </c>
      <c r="G4153" t="s">
        <v>34</v>
      </c>
      <c r="H4153">
        <v>21607</v>
      </c>
      <c r="J4153">
        <v>0</v>
      </c>
      <c r="L4153">
        <v>21607</v>
      </c>
      <c r="N4153">
        <v>11436</v>
      </c>
      <c r="O4153" t="s">
        <v>39</v>
      </c>
      <c r="P4153">
        <v>471</v>
      </c>
      <c r="Q4153" t="s">
        <v>38</v>
      </c>
      <c r="R4153">
        <v>11907</v>
      </c>
      <c r="S4153" t="s">
        <v>38</v>
      </c>
      <c r="T4153">
        <v>559705</v>
      </c>
      <c r="V4153">
        <v>886669</v>
      </c>
      <c r="X4153">
        <v>853183</v>
      </c>
      <c r="Z4153">
        <v>33486</v>
      </c>
    </row>
    <row r="4154" spans="2:26" hidden="1" x14ac:dyDescent="0.35">
      <c r="B4154" t="s">
        <v>114</v>
      </c>
      <c r="C4154" t="s">
        <v>115</v>
      </c>
      <c r="D4154" s="1">
        <v>43586</v>
      </c>
      <c r="E4154" t="s">
        <v>34</v>
      </c>
      <c r="F4154" t="s">
        <v>35</v>
      </c>
      <c r="G4154" t="s">
        <v>32</v>
      </c>
      <c r="H4154">
        <v>20149</v>
      </c>
      <c r="J4154">
        <v>0</v>
      </c>
      <c r="L4154">
        <v>20149</v>
      </c>
      <c r="N4154">
        <v>9257</v>
      </c>
      <c r="O4154" t="s">
        <v>39</v>
      </c>
      <c r="P4154">
        <v>365</v>
      </c>
      <c r="Q4154" t="s">
        <v>38</v>
      </c>
      <c r="R4154">
        <v>9622</v>
      </c>
      <c r="S4154" t="s">
        <v>38</v>
      </c>
      <c r="T4154">
        <v>535744</v>
      </c>
      <c r="V4154">
        <v>852161</v>
      </c>
      <c r="X4154">
        <v>819296</v>
      </c>
      <c r="Z4154">
        <v>32865</v>
      </c>
    </row>
    <row r="4155" spans="2:26" hidden="1" x14ac:dyDescent="0.35">
      <c r="B4155" t="s">
        <v>114</v>
      </c>
      <c r="C4155" t="s">
        <v>115</v>
      </c>
      <c r="D4155" s="1">
        <v>43586</v>
      </c>
      <c r="E4155" t="s">
        <v>34</v>
      </c>
      <c r="F4155" t="s">
        <v>33</v>
      </c>
      <c r="G4155" t="s">
        <v>34</v>
      </c>
      <c r="H4155">
        <v>20149</v>
      </c>
      <c r="J4155">
        <v>0</v>
      </c>
      <c r="L4155">
        <v>20149</v>
      </c>
      <c r="N4155">
        <v>9257</v>
      </c>
      <c r="O4155" t="s">
        <v>39</v>
      </c>
      <c r="P4155">
        <v>365</v>
      </c>
      <c r="Q4155" t="s">
        <v>38</v>
      </c>
      <c r="R4155">
        <v>9622</v>
      </c>
      <c r="S4155" t="s">
        <v>38</v>
      </c>
      <c r="T4155">
        <v>550138</v>
      </c>
      <c r="V4155">
        <v>874683</v>
      </c>
      <c r="X4155">
        <v>840902</v>
      </c>
      <c r="Z4155">
        <v>33781</v>
      </c>
    </row>
    <row r="4156" spans="2:26" hidden="1" x14ac:dyDescent="0.35">
      <c r="B4156" t="s">
        <v>114</v>
      </c>
      <c r="C4156" t="s">
        <v>115</v>
      </c>
      <c r="D4156" s="1">
        <v>43617</v>
      </c>
      <c r="E4156" t="s">
        <v>34</v>
      </c>
      <c r="F4156" t="s">
        <v>33</v>
      </c>
      <c r="G4156" t="s">
        <v>34</v>
      </c>
      <c r="H4156">
        <v>19707</v>
      </c>
      <c r="I4156" t="s">
        <v>38</v>
      </c>
      <c r="J4156">
        <v>0</v>
      </c>
      <c r="L4156">
        <v>19707</v>
      </c>
      <c r="M4156" t="s">
        <v>38</v>
      </c>
      <c r="N4156">
        <v>8831</v>
      </c>
      <c r="O4156" t="s">
        <v>39</v>
      </c>
      <c r="P4156">
        <v>294</v>
      </c>
      <c r="Q4156" t="s">
        <v>38</v>
      </c>
      <c r="R4156">
        <v>9125</v>
      </c>
      <c r="S4156" t="s">
        <v>38</v>
      </c>
      <c r="T4156">
        <v>542114</v>
      </c>
      <c r="V4156">
        <v>864141</v>
      </c>
      <c r="X4156">
        <v>830738</v>
      </c>
      <c r="Z4156">
        <v>33403</v>
      </c>
    </row>
    <row r="4157" spans="2:26" hidden="1" x14ac:dyDescent="0.35">
      <c r="B4157" t="s">
        <v>114</v>
      </c>
      <c r="C4157" t="s">
        <v>115</v>
      </c>
      <c r="D4157" s="1">
        <v>43617</v>
      </c>
      <c r="E4157" t="s">
        <v>34</v>
      </c>
      <c r="F4157" t="s">
        <v>35</v>
      </c>
      <c r="G4157" t="s">
        <v>32</v>
      </c>
      <c r="H4157">
        <v>19707</v>
      </c>
      <c r="J4157">
        <v>0</v>
      </c>
      <c r="L4157">
        <v>19707</v>
      </c>
      <c r="N4157">
        <v>8831</v>
      </c>
      <c r="P4157">
        <v>294</v>
      </c>
      <c r="R4157">
        <v>9125</v>
      </c>
      <c r="T4157">
        <v>526699</v>
      </c>
      <c r="V4157">
        <v>840660</v>
      </c>
      <c r="X4157">
        <v>807842</v>
      </c>
      <c r="Z4157">
        <v>32818</v>
      </c>
    </row>
    <row r="4158" spans="2:26" hidden="1" x14ac:dyDescent="0.35">
      <c r="B4158" t="s">
        <v>114</v>
      </c>
      <c r="C4158" t="s">
        <v>115</v>
      </c>
      <c r="D4158" s="1">
        <v>43647</v>
      </c>
      <c r="E4158" t="s">
        <v>34</v>
      </c>
      <c r="F4158" t="s">
        <v>35</v>
      </c>
      <c r="G4158" t="s">
        <v>32</v>
      </c>
      <c r="H4158">
        <v>21181</v>
      </c>
      <c r="I4158" t="s">
        <v>38</v>
      </c>
      <c r="J4158">
        <v>0</v>
      </c>
      <c r="L4158">
        <v>21181</v>
      </c>
      <c r="M4158" t="s">
        <v>38</v>
      </c>
      <c r="N4158">
        <v>9567</v>
      </c>
      <c r="O4158" t="s">
        <v>39</v>
      </c>
      <c r="P4158">
        <v>290</v>
      </c>
      <c r="Q4158" t="s">
        <v>38</v>
      </c>
      <c r="R4158">
        <v>9857</v>
      </c>
      <c r="S4158" t="s">
        <v>38</v>
      </c>
      <c r="T4158">
        <v>520552</v>
      </c>
      <c r="V4158">
        <v>832109</v>
      </c>
      <c r="X4158">
        <v>798786</v>
      </c>
      <c r="Z4158">
        <v>33323</v>
      </c>
    </row>
    <row r="4159" spans="2:26" hidden="1" x14ac:dyDescent="0.35">
      <c r="B4159" t="s">
        <v>114</v>
      </c>
      <c r="C4159" t="s">
        <v>115</v>
      </c>
      <c r="D4159" s="1">
        <v>43647</v>
      </c>
      <c r="E4159" t="s">
        <v>34</v>
      </c>
      <c r="F4159" t="s">
        <v>33</v>
      </c>
      <c r="G4159" t="s">
        <v>34</v>
      </c>
      <c r="H4159">
        <v>21181</v>
      </c>
      <c r="I4159" t="s">
        <v>38</v>
      </c>
      <c r="J4159">
        <v>0</v>
      </c>
      <c r="L4159">
        <v>21181</v>
      </c>
      <c r="M4159" t="s">
        <v>38</v>
      </c>
      <c r="N4159">
        <v>9567</v>
      </c>
      <c r="O4159" t="s">
        <v>39</v>
      </c>
      <c r="P4159">
        <v>290</v>
      </c>
      <c r="Q4159" t="s">
        <v>38</v>
      </c>
      <c r="R4159">
        <v>9857</v>
      </c>
      <c r="S4159" t="s">
        <v>38</v>
      </c>
      <c r="T4159">
        <v>539835</v>
      </c>
      <c r="V4159">
        <v>860768</v>
      </c>
      <c r="X4159">
        <v>826867</v>
      </c>
      <c r="Z4159">
        <v>33901</v>
      </c>
    </row>
    <row r="4160" spans="2:26" hidden="1" x14ac:dyDescent="0.35">
      <c r="B4160" t="s">
        <v>114</v>
      </c>
      <c r="C4160" t="s">
        <v>115</v>
      </c>
      <c r="D4160" s="1">
        <v>43678</v>
      </c>
      <c r="E4160" t="s">
        <v>34</v>
      </c>
      <c r="F4160" t="s">
        <v>35</v>
      </c>
      <c r="G4160" t="s">
        <v>32</v>
      </c>
      <c r="H4160">
        <v>24087</v>
      </c>
      <c r="I4160" t="s">
        <v>38</v>
      </c>
      <c r="J4160">
        <v>0</v>
      </c>
      <c r="L4160">
        <v>24087</v>
      </c>
      <c r="M4160" t="s">
        <v>38</v>
      </c>
      <c r="N4160">
        <v>12292</v>
      </c>
      <c r="O4160" t="s">
        <v>39</v>
      </c>
      <c r="P4160">
        <v>501</v>
      </c>
      <c r="Q4160" t="s">
        <v>38</v>
      </c>
      <c r="R4160">
        <v>12793</v>
      </c>
      <c r="S4160" t="s">
        <v>38</v>
      </c>
      <c r="T4160">
        <v>521052</v>
      </c>
      <c r="V4160">
        <v>831826</v>
      </c>
      <c r="X4160">
        <v>796984</v>
      </c>
      <c r="Z4160">
        <v>34842</v>
      </c>
    </row>
    <row r="4161" spans="2:26" hidden="1" x14ac:dyDescent="0.35">
      <c r="B4161" t="s">
        <v>114</v>
      </c>
      <c r="C4161" t="s">
        <v>115</v>
      </c>
      <c r="D4161" s="1">
        <v>43678</v>
      </c>
      <c r="E4161" t="s">
        <v>34</v>
      </c>
      <c r="F4161" t="s">
        <v>33</v>
      </c>
      <c r="G4161" t="s">
        <v>34</v>
      </c>
      <c r="H4161">
        <v>24087</v>
      </c>
      <c r="I4161" t="s">
        <v>38</v>
      </c>
      <c r="J4161">
        <v>0</v>
      </c>
      <c r="L4161">
        <v>24087</v>
      </c>
      <c r="M4161" t="s">
        <v>38</v>
      </c>
      <c r="N4161">
        <v>12292</v>
      </c>
      <c r="O4161" t="s">
        <v>39</v>
      </c>
      <c r="P4161">
        <v>501</v>
      </c>
      <c r="Q4161" t="s">
        <v>38</v>
      </c>
      <c r="R4161">
        <v>12793</v>
      </c>
      <c r="S4161" t="s">
        <v>38</v>
      </c>
      <c r="T4161">
        <v>536291</v>
      </c>
      <c r="V4161">
        <v>855620</v>
      </c>
      <c r="X4161">
        <v>820497</v>
      </c>
      <c r="Z4161">
        <v>35123</v>
      </c>
    </row>
    <row r="4162" spans="2:26" hidden="1" x14ac:dyDescent="0.35">
      <c r="B4162" t="s">
        <v>114</v>
      </c>
      <c r="C4162" t="s">
        <v>115</v>
      </c>
      <c r="D4162" s="1">
        <v>43709</v>
      </c>
      <c r="E4162" t="s">
        <v>34</v>
      </c>
      <c r="F4162" t="s">
        <v>35</v>
      </c>
      <c r="G4162" t="s">
        <v>32</v>
      </c>
      <c r="H4162">
        <v>21447</v>
      </c>
      <c r="I4162" t="s">
        <v>38</v>
      </c>
      <c r="J4162">
        <v>0</v>
      </c>
      <c r="L4162">
        <v>21447</v>
      </c>
      <c r="M4162" t="s">
        <v>38</v>
      </c>
      <c r="N4162">
        <v>10274</v>
      </c>
      <c r="O4162" t="s">
        <v>39</v>
      </c>
      <c r="P4162">
        <v>417</v>
      </c>
      <c r="Q4162" t="s">
        <v>38</v>
      </c>
      <c r="R4162">
        <v>10691</v>
      </c>
      <c r="S4162" t="s">
        <v>38</v>
      </c>
      <c r="T4162">
        <v>522831</v>
      </c>
      <c r="V4162">
        <v>833781</v>
      </c>
      <c r="X4162">
        <v>798356</v>
      </c>
      <c r="Z4162">
        <v>35425</v>
      </c>
    </row>
    <row r="4163" spans="2:26" hidden="1" x14ac:dyDescent="0.35">
      <c r="B4163" t="s">
        <v>114</v>
      </c>
      <c r="C4163" t="s">
        <v>115</v>
      </c>
      <c r="D4163" s="1">
        <v>43709</v>
      </c>
      <c r="E4163" t="s">
        <v>34</v>
      </c>
      <c r="F4163" t="s">
        <v>33</v>
      </c>
      <c r="G4163" t="s">
        <v>34</v>
      </c>
      <c r="H4163">
        <v>21447</v>
      </c>
      <c r="I4163" t="s">
        <v>38</v>
      </c>
      <c r="J4163">
        <v>0</v>
      </c>
      <c r="L4163">
        <v>21447</v>
      </c>
      <c r="M4163" t="s">
        <v>38</v>
      </c>
      <c r="N4163">
        <v>10274</v>
      </c>
      <c r="O4163" t="s">
        <v>39</v>
      </c>
      <c r="P4163">
        <v>417</v>
      </c>
      <c r="Q4163" t="s">
        <v>38</v>
      </c>
      <c r="R4163">
        <v>10691</v>
      </c>
      <c r="S4163" t="s">
        <v>38</v>
      </c>
      <c r="T4163">
        <v>537809</v>
      </c>
      <c r="V4163">
        <v>857228</v>
      </c>
      <c r="X4163">
        <v>821824</v>
      </c>
      <c r="Z4163">
        <v>35404</v>
      </c>
    </row>
    <row r="4164" spans="2:26" hidden="1" x14ac:dyDescent="0.35">
      <c r="B4164" t="s">
        <v>114</v>
      </c>
      <c r="C4164" t="s">
        <v>115</v>
      </c>
      <c r="D4164" s="1">
        <v>43739</v>
      </c>
      <c r="E4164" t="s">
        <v>34</v>
      </c>
      <c r="F4164" t="s">
        <v>35</v>
      </c>
      <c r="G4164" t="s">
        <v>32</v>
      </c>
      <c r="H4164">
        <v>22345</v>
      </c>
      <c r="I4164" t="s">
        <v>38</v>
      </c>
      <c r="J4164">
        <v>0</v>
      </c>
      <c r="L4164">
        <v>22345</v>
      </c>
      <c r="M4164" t="s">
        <v>38</v>
      </c>
      <c r="N4164">
        <v>11245</v>
      </c>
      <c r="O4164" t="s">
        <v>39</v>
      </c>
      <c r="P4164">
        <v>482</v>
      </c>
      <c r="Q4164" t="s">
        <v>38</v>
      </c>
      <c r="R4164">
        <v>11727</v>
      </c>
      <c r="S4164" t="s">
        <v>38</v>
      </c>
      <c r="T4164">
        <v>524374</v>
      </c>
      <c r="V4164">
        <v>835644</v>
      </c>
      <c r="X4164">
        <v>799681</v>
      </c>
      <c r="Z4164">
        <v>35963</v>
      </c>
    </row>
    <row r="4165" spans="2:26" hidden="1" x14ac:dyDescent="0.35">
      <c r="B4165" t="s">
        <v>114</v>
      </c>
      <c r="C4165" t="s">
        <v>115</v>
      </c>
      <c r="D4165" s="1">
        <v>43739</v>
      </c>
      <c r="E4165" t="s">
        <v>34</v>
      </c>
      <c r="F4165" t="s">
        <v>33</v>
      </c>
      <c r="G4165" t="s">
        <v>34</v>
      </c>
      <c r="H4165">
        <v>22345</v>
      </c>
      <c r="I4165" t="s">
        <v>38</v>
      </c>
      <c r="J4165">
        <v>0</v>
      </c>
      <c r="L4165">
        <v>22345</v>
      </c>
      <c r="M4165" t="s">
        <v>38</v>
      </c>
      <c r="N4165">
        <v>11245</v>
      </c>
      <c r="O4165" t="s">
        <v>39</v>
      </c>
      <c r="P4165">
        <v>482</v>
      </c>
      <c r="Q4165" t="s">
        <v>38</v>
      </c>
      <c r="R4165">
        <v>11727</v>
      </c>
      <c r="S4165" t="s">
        <v>38</v>
      </c>
      <c r="T4165">
        <v>536319</v>
      </c>
      <c r="V4165">
        <v>854854</v>
      </c>
      <c r="X4165">
        <v>818781</v>
      </c>
      <c r="Z4165">
        <v>36073</v>
      </c>
    </row>
    <row r="4166" spans="2:26" hidden="1" x14ac:dyDescent="0.35">
      <c r="B4166" t="s">
        <v>114</v>
      </c>
      <c r="C4166" t="s">
        <v>115</v>
      </c>
      <c r="D4166" s="1">
        <v>43770</v>
      </c>
      <c r="E4166" t="s">
        <v>34</v>
      </c>
      <c r="F4166" t="s">
        <v>35</v>
      </c>
      <c r="G4166" t="s">
        <v>32</v>
      </c>
      <c r="H4166">
        <v>19334</v>
      </c>
      <c r="I4166" t="s">
        <v>38</v>
      </c>
      <c r="J4166">
        <v>0</v>
      </c>
      <c r="L4166">
        <v>19334</v>
      </c>
      <c r="M4166" t="s">
        <v>38</v>
      </c>
      <c r="N4166">
        <v>9255</v>
      </c>
      <c r="O4166" t="s">
        <v>39</v>
      </c>
      <c r="P4166">
        <v>441</v>
      </c>
      <c r="Q4166" t="s">
        <v>38</v>
      </c>
      <c r="R4166">
        <v>9696</v>
      </c>
      <c r="S4166" t="s">
        <v>38</v>
      </c>
      <c r="T4166">
        <v>523855</v>
      </c>
      <c r="V4166">
        <v>833914</v>
      </c>
      <c r="X4166">
        <v>797931</v>
      </c>
      <c r="Z4166">
        <v>35983</v>
      </c>
    </row>
    <row r="4167" spans="2:26" hidden="1" x14ac:dyDescent="0.35">
      <c r="B4167" t="s">
        <v>114</v>
      </c>
      <c r="C4167" t="s">
        <v>115</v>
      </c>
      <c r="D4167" s="1">
        <v>43770</v>
      </c>
      <c r="E4167" t="s">
        <v>34</v>
      </c>
      <c r="F4167" t="s">
        <v>33</v>
      </c>
      <c r="G4167" t="s">
        <v>34</v>
      </c>
      <c r="H4167">
        <v>19334</v>
      </c>
      <c r="I4167" t="s">
        <v>38</v>
      </c>
      <c r="J4167">
        <v>0</v>
      </c>
      <c r="L4167">
        <v>19334</v>
      </c>
      <c r="M4167" t="s">
        <v>38</v>
      </c>
      <c r="N4167">
        <v>9255</v>
      </c>
      <c r="O4167" t="s">
        <v>39</v>
      </c>
      <c r="P4167">
        <v>441</v>
      </c>
      <c r="Q4167" t="s">
        <v>38</v>
      </c>
      <c r="R4167">
        <v>9696</v>
      </c>
      <c r="S4167" t="s">
        <v>38</v>
      </c>
      <c r="T4167">
        <v>532999</v>
      </c>
      <c r="V4167">
        <v>849715</v>
      </c>
      <c r="X4167">
        <v>813603</v>
      </c>
      <c r="Z4167">
        <v>36112</v>
      </c>
    </row>
    <row r="4168" spans="2:26" hidden="1" x14ac:dyDescent="0.35">
      <c r="B4168" t="s">
        <v>114</v>
      </c>
      <c r="C4168" t="s">
        <v>115</v>
      </c>
      <c r="D4168" s="1">
        <v>43800</v>
      </c>
      <c r="E4168" t="s">
        <v>34</v>
      </c>
      <c r="F4168" t="s">
        <v>35</v>
      </c>
      <c r="G4168" t="s">
        <v>32</v>
      </c>
      <c r="H4168">
        <v>20542</v>
      </c>
      <c r="I4168" t="s">
        <v>38</v>
      </c>
      <c r="J4168">
        <v>0</v>
      </c>
      <c r="L4168">
        <v>20542</v>
      </c>
      <c r="M4168" t="s">
        <v>38</v>
      </c>
      <c r="N4168">
        <v>8900</v>
      </c>
      <c r="O4168" t="s">
        <v>39</v>
      </c>
      <c r="P4168">
        <v>420</v>
      </c>
      <c r="Q4168" t="s">
        <v>38</v>
      </c>
      <c r="R4168">
        <v>9320</v>
      </c>
      <c r="S4168" t="s">
        <v>38</v>
      </c>
      <c r="T4168">
        <v>519603</v>
      </c>
      <c r="V4168">
        <v>828544</v>
      </c>
      <c r="X4168">
        <v>792244</v>
      </c>
      <c r="Z4168">
        <v>36300</v>
      </c>
    </row>
    <row r="4169" spans="2:26" hidden="1" x14ac:dyDescent="0.35">
      <c r="B4169" t="s">
        <v>114</v>
      </c>
      <c r="C4169" t="s">
        <v>115</v>
      </c>
      <c r="D4169" s="1">
        <v>43800</v>
      </c>
      <c r="E4169" t="s">
        <v>34</v>
      </c>
      <c r="F4169" t="s">
        <v>33</v>
      </c>
      <c r="G4169" t="s">
        <v>34</v>
      </c>
      <c r="H4169">
        <v>20542</v>
      </c>
      <c r="I4169" t="s">
        <v>38</v>
      </c>
      <c r="J4169">
        <v>0</v>
      </c>
      <c r="L4169">
        <v>20542</v>
      </c>
      <c r="M4169" t="s">
        <v>38</v>
      </c>
      <c r="N4169">
        <v>8900</v>
      </c>
      <c r="O4169" t="s">
        <v>39</v>
      </c>
      <c r="P4169">
        <v>420</v>
      </c>
      <c r="Q4169" t="s">
        <v>38</v>
      </c>
      <c r="R4169">
        <v>9320</v>
      </c>
      <c r="S4169" t="s">
        <v>38</v>
      </c>
      <c r="T4169">
        <v>532044</v>
      </c>
      <c r="V4169">
        <v>847982</v>
      </c>
      <c r="X4169">
        <v>811549</v>
      </c>
      <c r="Z4169">
        <v>36433</v>
      </c>
    </row>
    <row r="4170" spans="2:26" hidden="1" x14ac:dyDescent="0.35">
      <c r="B4170" t="s">
        <v>114</v>
      </c>
      <c r="C4170" t="s">
        <v>115</v>
      </c>
      <c r="D4170" s="1">
        <v>43831</v>
      </c>
      <c r="E4170" t="s">
        <v>34</v>
      </c>
      <c r="F4170" t="s">
        <v>33</v>
      </c>
      <c r="G4170" t="s">
        <v>34</v>
      </c>
      <c r="H4170">
        <v>25547</v>
      </c>
      <c r="I4170" t="s">
        <v>38</v>
      </c>
      <c r="J4170">
        <v>0</v>
      </c>
      <c r="L4170">
        <v>25547</v>
      </c>
      <c r="M4170" t="s">
        <v>38</v>
      </c>
      <c r="N4170">
        <v>10927</v>
      </c>
      <c r="O4170" t="s">
        <v>39</v>
      </c>
      <c r="P4170">
        <v>555</v>
      </c>
      <c r="Q4170" t="s">
        <v>38</v>
      </c>
      <c r="R4170">
        <v>11482</v>
      </c>
      <c r="S4170" t="s">
        <v>38</v>
      </c>
      <c r="T4170">
        <v>531652</v>
      </c>
      <c r="V4170">
        <v>848304</v>
      </c>
      <c r="X4170">
        <v>811584</v>
      </c>
      <c r="Z4170">
        <v>36720</v>
      </c>
    </row>
    <row r="4171" spans="2:26" hidden="1" x14ac:dyDescent="0.35">
      <c r="B4171" t="s">
        <v>114</v>
      </c>
      <c r="C4171" t="s">
        <v>115</v>
      </c>
      <c r="D4171" s="1">
        <v>43831</v>
      </c>
      <c r="E4171" t="s">
        <v>34</v>
      </c>
      <c r="F4171" t="s">
        <v>35</v>
      </c>
      <c r="G4171" t="s">
        <v>32</v>
      </c>
      <c r="H4171">
        <v>25547</v>
      </c>
      <c r="I4171" t="s">
        <v>38</v>
      </c>
      <c r="J4171">
        <v>0</v>
      </c>
      <c r="L4171">
        <v>25547</v>
      </c>
      <c r="M4171" t="s">
        <v>38</v>
      </c>
      <c r="N4171">
        <v>10927</v>
      </c>
      <c r="O4171" t="s">
        <v>39</v>
      </c>
      <c r="P4171">
        <v>555</v>
      </c>
      <c r="Q4171" t="s">
        <v>38</v>
      </c>
      <c r="R4171">
        <v>11482</v>
      </c>
      <c r="S4171" t="s">
        <v>38</v>
      </c>
      <c r="T4171">
        <v>518813</v>
      </c>
      <c r="V4171">
        <v>827814</v>
      </c>
      <c r="X4171">
        <v>791280</v>
      </c>
      <c r="Z4171">
        <v>36534</v>
      </c>
    </row>
    <row r="4172" spans="2:26" hidden="1" x14ac:dyDescent="0.35">
      <c r="B4172" t="s">
        <v>114</v>
      </c>
      <c r="C4172" t="s">
        <v>115</v>
      </c>
      <c r="D4172" s="1">
        <v>43862</v>
      </c>
      <c r="E4172" t="s">
        <v>34</v>
      </c>
      <c r="F4172" t="s">
        <v>33</v>
      </c>
      <c r="G4172" t="s">
        <v>34</v>
      </c>
      <c r="H4172">
        <v>20344</v>
      </c>
      <c r="I4172" t="s">
        <v>38</v>
      </c>
      <c r="J4172">
        <v>0</v>
      </c>
      <c r="L4172">
        <v>20344</v>
      </c>
      <c r="M4172" t="s">
        <v>38</v>
      </c>
      <c r="N4172">
        <v>9531</v>
      </c>
      <c r="O4172" t="s">
        <v>39</v>
      </c>
      <c r="P4172">
        <v>547</v>
      </c>
      <c r="Q4172" t="s">
        <v>38</v>
      </c>
      <c r="R4172">
        <v>10078</v>
      </c>
      <c r="S4172" t="s">
        <v>38</v>
      </c>
      <c r="T4172">
        <v>536875</v>
      </c>
      <c r="V4172">
        <v>855282</v>
      </c>
      <c r="X4172">
        <v>818245</v>
      </c>
      <c r="Z4172">
        <v>37037</v>
      </c>
    </row>
    <row r="4173" spans="2:26" hidden="1" x14ac:dyDescent="0.35">
      <c r="B4173" t="s">
        <v>114</v>
      </c>
      <c r="C4173" t="s">
        <v>115</v>
      </c>
      <c r="D4173" s="1">
        <v>43862</v>
      </c>
      <c r="E4173" t="s">
        <v>34</v>
      </c>
      <c r="F4173" t="s">
        <v>35</v>
      </c>
      <c r="G4173" t="s">
        <v>32</v>
      </c>
      <c r="H4173">
        <v>20344</v>
      </c>
      <c r="I4173" t="s">
        <v>38</v>
      </c>
      <c r="J4173">
        <v>0</v>
      </c>
      <c r="L4173">
        <v>20344</v>
      </c>
      <c r="M4173" t="s">
        <v>38</v>
      </c>
      <c r="N4173">
        <v>9531</v>
      </c>
      <c r="O4173" t="s">
        <v>39</v>
      </c>
      <c r="P4173">
        <v>547</v>
      </c>
      <c r="Q4173" t="s">
        <v>38</v>
      </c>
      <c r="R4173">
        <v>10078</v>
      </c>
      <c r="S4173" t="s">
        <v>38</v>
      </c>
      <c r="T4173">
        <v>520637</v>
      </c>
      <c r="V4173">
        <v>829736</v>
      </c>
      <c r="X4173">
        <v>792966</v>
      </c>
      <c r="Z4173">
        <v>36770</v>
      </c>
    </row>
    <row r="4174" spans="2:26" hidden="1" x14ac:dyDescent="0.35">
      <c r="B4174" t="s">
        <v>114</v>
      </c>
      <c r="C4174" t="s">
        <v>115</v>
      </c>
      <c r="D4174" s="1">
        <v>43891</v>
      </c>
      <c r="E4174" t="s">
        <v>34</v>
      </c>
      <c r="F4174" t="s">
        <v>35</v>
      </c>
      <c r="G4174" t="s">
        <v>32</v>
      </c>
      <c r="H4174">
        <v>20995</v>
      </c>
      <c r="I4174" t="s">
        <v>38</v>
      </c>
      <c r="J4174">
        <v>0</v>
      </c>
      <c r="L4174">
        <v>20995</v>
      </c>
      <c r="M4174" t="s">
        <v>38</v>
      </c>
      <c r="N4174">
        <v>13383</v>
      </c>
      <c r="O4174" t="s">
        <v>39</v>
      </c>
      <c r="P4174">
        <v>969</v>
      </c>
      <c r="Q4174" t="s">
        <v>38</v>
      </c>
      <c r="R4174">
        <v>14352</v>
      </c>
      <c r="S4174" t="s">
        <v>38</v>
      </c>
      <c r="T4174">
        <v>529788</v>
      </c>
      <c r="V4174">
        <v>842739</v>
      </c>
      <c r="X4174">
        <v>804525</v>
      </c>
      <c r="Z4174">
        <v>38214</v>
      </c>
    </row>
    <row r="4175" spans="2:26" hidden="1" x14ac:dyDescent="0.35">
      <c r="B4175" t="s">
        <v>114</v>
      </c>
      <c r="C4175" t="s">
        <v>115</v>
      </c>
      <c r="D4175" s="1">
        <v>43891</v>
      </c>
      <c r="E4175" t="s">
        <v>34</v>
      </c>
      <c r="F4175" t="s">
        <v>33</v>
      </c>
      <c r="G4175" t="s">
        <v>34</v>
      </c>
      <c r="H4175">
        <v>20995</v>
      </c>
      <c r="I4175" t="s">
        <v>38</v>
      </c>
      <c r="J4175">
        <v>0</v>
      </c>
      <c r="L4175">
        <v>20995</v>
      </c>
      <c r="M4175" t="s">
        <v>38</v>
      </c>
      <c r="N4175">
        <v>13383</v>
      </c>
      <c r="O4175" t="s">
        <v>39</v>
      </c>
      <c r="P4175">
        <v>969</v>
      </c>
      <c r="Q4175" t="s">
        <v>38</v>
      </c>
      <c r="R4175">
        <v>14352</v>
      </c>
      <c r="S4175" t="s">
        <v>38</v>
      </c>
      <c r="T4175">
        <v>544868</v>
      </c>
      <c r="V4175">
        <v>876601</v>
      </c>
      <c r="X4175">
        <v>838066</v>
      </c>
      <c r="Z4175">
        <v>38535</v>
      </c>
    </row>
    <row r="4176" spans="2:26" hidden="1" x14ac:dyDescent="0.35">
      <c r="B4176" t="s">
        <v>114</v>
      </c>
      <c r="C4176" t="s">
        <v>115</v>
      </c>
      <c r="D4176" s="1">
        <v>43922</v>
      </c>
      <c r="E4176" t="s">
        <v>34</v>
      </c>
      <c r="F4176" t="s">
        <v>33</v>
      </c>
      <c r="G4176" t="s">
        <v>34</v>
      </c>
      <c r="H4176">
        <v>16376</v>
      </c>
      <c r="I4176" t="s">
        <v>38</v>
      </c>
      <c r="J4176">
        <v>0</v>
      </c>
      <c r="L4176">
        <v>16376</v>
      </c>
      <c r="M4176" t="s">
        <v>38</v>
      </c>
      <c r="N4176">
        <v>15428</v>
      </c>
      <c r="O4176" t="s">
        <v>39</v>
      </c>
      <c r="P4176">
        <v>1320</v>
      </c>
      <c r="Q4176" t="s">
        <v>38</v>
      </c>
      <c r="R4176">
        <v>16748</v>
      </c>
      <c r="S4176" t="s">
        <v>38</v>
      </c>
      <c r="T4176">
        <v>557744</v>
      </c>
      <c r="V4176">
        <v>897743</v>
      </c>
      <c r="X4176">
        <v>858771</v>
      </c>
      <c r="Z4176">
        <v>38972</v>
      </c>
    </row>
    <row r="4177" spans="2:26" hidden="1" x14ac:dyDescent="0.35">
      <c r="B4177" t="s">
        <v>114</v>
      </c>
      <c r="C4177" t="s">
        <v>115</v>
      </c>
      <c r="D4177" s="1">
        <v>43922</v>
      </c>
      <c r="E4177" t="s">
        <v>34</v>
      </c>
      <c r="F4177" t="s">
        <v>35</v>
      </c>
      <c r="G4177" t="s">
        <v>32</v>
      </c>
      <c r="H4177">
        <v>16376</v>
      </c>
      <c r="I4177" t="s">
        <v>38</v>
      </c>
      <c r="J4177">
        <v>0</v>
      </c>
      <c r="L4177">
        <v>16376</v>
      </c>
      <c r="M4177" t="s">
        <v>38</v>
      </c>
      <c r="N4177">
        <v>15428</v>
      </c>
      <c r="O4177" t="s">
        <v>39</v>
      </c>
      <c r="P4177">
        <v>1320</v>
      </c>
      <c r="Q4177" t="s">
        <v>38</v>
      </c>
      <c r="R4177">
        <v>16748</v>
      </c>
      <c r="S4177" t="s">
        <v>38</v>
      </c>
      <c r="T4177">
        <v>552584</v>
      </c>
      <c r="V4177">
        <v>887433</v>
      </c>
      <c r="X4177">
        <v>847614</v>
      </c>
      <c r="Z4177">
        <v>39819</v>
      </c>
    </row>
    <row r="4178" spans="2:26" hidden="1" x14ac:dyDescent="0.35">
      <c r="B4178" t="s">
        <v>114</v>
      </c>
      <c r="C4178" t="s">
        <v>115</v>
      </c>
      <c r="D4178" s="1">
        <v>43952</v>
      </c>
      <c r="E4178" t="s">
        <v>34</v>
      </c>
      <c r="F4178" t="s">
        <v>35</v>
      </c>
      <c r="G4178" t="s">
        <v>32</v>
      </c>
      <c r="H4178">
        <v>12856</v>
      </c>
      <c r="I4178" t="s">
        <v>38</v>
      </c>
      <c r="J4178">
        <v>0</v>
      </c>
      <c r="L4178">
        <v>12856</v>
      </c>
      <c r="M4178" t="s">
        <v>38</v>
      </c>
      <c r="N4178">
        <v>7468</v>
      </c>
      <c r="O4178" t="s">
        <v>39</v>
      </c>
      <c r="P4178">
        <v>475</v>
      </c>
      <c r="Q4178" t="s">
        <v>38</v>
      </c>
      <c r="R4178">
        <v>7943</v>
      </c>
      <c r="S4178" t="s">
        <v>38</v>
      </c>
      <c r="T4178">
        <v>564796</v>
      </c>
      <c r="V4178">
        <v>906761</v>
      </c>
      <c r="X4178">
        <v>866338</v>
      </c>
      <c r="Z4178">
        <v>40423</v>
      </c>
    </row>
    <row r="4179" spans="2:26" hidden="1" x14ac:dyDescent="0.35">
      <c r="B4179" t="s">
        <v>114</v>
      </c>
      <c r="C4179" t="s">
        <v>115</v>
      </c>
      <c r="D4179" s="1">
        <v>43952</v>
      </c>
      <c r="E4179" t="s">
        <v>34</v>
      </c>
      <c r="F4179" t="s">
        <v>33</v>
      </c>
      <c r="G4179" t="s">
        <v>34</v>
      </c>
      <c r="H4179">
        <v>12856</v>
      </c>
      <c r="I4179" t="s">
        <v>38</v>
      </c>
      <c r="J4179">
        <v>0</v>
      </c>
      <c r="L4179">
        <v>12856</v>
      </c>
      <c r="M4179" t="s">
        <v>38</v>
      </c>
      <c r="N4179">
        <v>7468</v>
      </c>
      <c r="O4179" t="s">
        <v>39</v>
      </c>
      <c r="P4179">
        <v>475</v>
      </c>
      <c r="Q4179" t="s">
        <v>38</v>
      </c>
      <c r="R4179">
        <v>7943</v>
      </c>
      <c r="S4179" t="s">
        <v>38</v>
      </c>
      <c r="T4179">
        <v>569727</v>
      </c>
      <c r="V4179">
        <v>915882</v>
      </c>
      <c r="X4179">
        <v>876441</v>
      </c>
      <c r="Z4179">
        <v>39441</v>
      </c>
    </row>
    <row r="4180" spans="2:26" hidden="1" x14ac:dyDescent="0.35">
      <c r="B4180" t="s">
        <v>114</v>
      </c>
      <c r="C4180" t="s">
        <v>115</v>
      </c>
      <c r="D4180" s="1">
        <v>43983</v>
      </c>
      <c r="E4180" t="s">
        <v>34</v>
      </c>
      <c r="F4180" t="s">
        <v>35</v>
      </c>
      <c r="G4180" t="s">
        <v>32</v>
      </c>
      <c r="H4180">
        <v>14596</v>
      </c>
      <c r="I4180" t="s">
        <v>38</v>
      </c>
      <c r="J4180">
        <v>0</v>
      </c>
      <c r="L4180">
        <v>14596</v>
      </c>
      <c r="M4180" t="s">
        <v>38</v>
      </c>
      <c r="N4180">
        <v>7397</v>
      </c>
      <c r="O4180" t="s">
        <v>38</v>
      </c>
      <c r="P4180">
        <v>449</v>
      </c>
      <c r="Q4180" t="s">
        <v>38</v>
      </c>
      <c r="R4180">
        <v>7846</v>
      </c>
      <c r="S4180" t="s">
        <v>38</v>
      </c>
      <c r="T4180">
        <v>575557</v>
      </c>
      <c r="V4180">
        <v>923641</v>
      </c>
      <c r="X4180">
        <v>882900</v>
      </c>
      <c r="Z4180">
        <v>40741</v>
      </c>
    </row>
    <row r="4181" spans="2:26" hidden="1" x14ac:dyDescent="0.35">
      <c r="B4181" t="s">
        <v>114</v>
      </c>
      <c r="C4181" t="s">
        <v>115</v>
      </c>
      <c r="D4181" s="1">
        <v>43983</v>
      </c>
      <c r="E4181" t="s">
        <v>34</v>
      </c>
      <c r="F4181" t="s">
        <v>33</v>
      </c>
      <c r="G4181" t="s">
        <v>34</v>
      </c>
      <c r="H4181">
        <v>14596</v>
      </c>
      <c r="I4181" t="s">
        <v>38</v>
      </c>
      <c r="J4181">
        <v>0</v>
      </c>
      <c r="L4181">
        <v>14596</v>
      </c>
      <c r="M4181" t="s">
        <v>38</v>
      </c>
      <c r="N4181">
        <v>7397</v>
      </c>
      <c r="O4181" t="s">
        <v>38</v>
      </c>
      <c r="P4181">
        <v>449</v>
      </c>
      <c r="Q4181" t="s">
        <v>38</v>
      </c>
      <c r="R4181">
        <v>7846</v>
      </c>
      <c r="S4181" t="s">
        <v>38</v>
      </c>
      <c r="T4181">
        <v>581309</v>
      </c>
      <c r="V4181">
        <v>933956</v>
      </c>
      <c r="X4181">
        <v>893472</v>
      </c>
      <c r="Z4181">
        <v>40484</v>
      </c>
    </row>
    <row r="4182" spans="2:26" hidden="1" x14ac:dyDescent="0.35">
      <c r="B4182" t="s">
        <v>114</v>
      </c>
      <c r="C4182" t="s">
        <v>115</v>
      </c>
      <c r="D4182" s="1">
        <v>44013</v>
      </c>
      <c r="E4182" t="s">
        <v>34</v>
      </c>
      <c r="F4182" t="s">
        <v>33</v>
      </c>
      <c r="G4182" t="s">
        <v>34</v>
      </c>
      <c r="H4182">
        <v>15284</v>
      </c>
      <c r="I4182" t="s">
        <v>38</v>
      </c>
      <c r="J4182">
        <v>0</v>
      </c>
      <c r="L4182">
        <v>15284</v>
      </c>
      <c r="M4182" t="s">
        <v>38</v>
      </c>
      <c r="N4182">
        <v>8261</v>
      </c>
      <c r="O4182" t="s">
        <v>38</v>
      </c>
      <c r="P4182">
        <v>583</v>
      </c>
      <c r="Q4182" t="s">
        <v>38</v>
      </c>
      <c r="R4182">
        <v>8844</v>
      </c>
      <c r="S4182" t="s">
        <v>38</v>
      </c>
      <c r="T4182">
        <v>592975</v>
      </c>
      <c r="V4182">
        <v>951731</v>
      </c>
      <c r="X4182">
        <v>911305</v>
      </c>
      <c r="Z4182">
        <v>40426</v>
      </c>
    </row>
    <row r="4183" spans="2:26" hidden="1" x14ac:dyDescent="0.35">
      <c r="B4183" t="s">
        <v>114</v>
      </c>
      <c r="C4183" t="s">
        <v>115</v>
      </c>
      <c r="D4183" s="1">
        <v>44013</v>
      </c>
      <c r="E4183" t="s">
        <v>34</v>
      </c>
      <c r="F4183" t="s">
        <v>35</v>
      </c>
      <c r="G4183" t="s">
        <v>32</v>
      </c>
      <c r="H4183">
        <v>15284</v>
      </c>
      <c r="I4183" t="s">
        <v>38</v>
      </c>
      <c r="J4183">
        <v>0</v>
      </c>
      <c r="L4183">
        <v>15284</v>
      </c>
      <c r="M4183" t="s">
        <v>38</v>
      </c>
      <c r="N4183">
        <v>8261</v>
      </c>
      <c r="O4183" t="s">
        <v>38</v>
      </c>
      <c r="P4183">
        <v>583</v>
      </c>
      <c r="Q4183" t="s">
        <v>38</v>
      </c>
      <c r="R4183">
        <v>8844</v>
      </c>
      <c r="S4183" t="s">
        <v>38</v>
      </c>
      <c r="T4183">
        <v>587455</v>
      </c>
      <c r="V4183">
        <v>941651</v>
      </c>
      <c r="X4183">
        <v>900442</v>
      </c>
      <c r="Z4183">
        <v>41209</v>
      </c>
    </row>
    <row r="4184" spans="2:26" hidden="1" x14ac:dyDescent="0.35">
      <c r="B4184" t="s">
        <v>114</v>
      </c>
      <c r="C4184" t="s">
        <v>115</v>
      </c>
      <c r="D4184" s="1">
        <v>44044</v>
      </c>
      <c r="E4184" t="s">
        <v>34</v>
      </c>
      <c r="F4184" t="s">
        <v>33</v>
      </c>
      <c r="G4184" t="s">
        <v>34</v>
      </c>
      <c r="H4184">
        <v>15468</v>
      </c>
      <c r="I4184" t="s">
        <v>38</v>
      </c>
      <c r="J4184">
        <v>0</v>
      </c>
      <c r="L4184">
        <v>15468</v>
      </c>
      <c r="M4184" t="s">
        <v>38</v>
      </c>
      <c r="N4184">
        <v>8622</v>
      </c>
      <c r="O4184" t="s">
        <v>38</v>
      </c>
      <c r="P4184">
        <v>501</v>
      </c>
      <c r="Q4184" t="s">
        <v>38</v>
      </c>
      <c r="R4184">
        <v>9123</v>
      </c>
      <c r="S4184" t="s">
        <v>38</v>
      </c>
      <c r="T4184">
        <v>604783</v>
      </c>
      <c r="V4184">
        <v>969786</v>
      </c>
      <c r="X4184">
        <v>929379</v>
      </c>
      <c r="Z4184">
        <v>40407</v>
      </c>
    </row>
    <row r="4185" spans="2:26" hidden="1" x14ac:dyDescent="0.35">
      <c r="B4185" t="s">
        <v>114</v>
      </c>
      <c r="C4185" t="s">
        <v>115</v>
      </c>
      <c r="D4185" s="1">
        <v>44044</v>
      </c>
      <c r="E4185" t="s">
        <v>34</v>
      </c>
      <c r="F4185" t="s">
        <v>35</v>
      </c>
      <c r="G4185" t="s">
        <v>32</v>
      </c>
      <c r="H4185">
        <v>15468</v>
      </c>
      <c r="J4185">
        <v>0</v>
      </c>
      <c r="L4185">
        <v>15468</v>
      </c>
      <c r="N4185">
        <v>8622</v>
      </c>
      <c r="P4185">
        <v>501</v>
      </c>
      <c r="R4185">
        <v>9123</v>
      </c>
      <c r="T4185">
        <v>598560</v>
      </c>
      <c r="V4185">
        <v>959241</v>
      </c>
      <c r="X4185">
        <v>918345</v>
      </c>
      <c r="Z4185">
        <v>40896</v>
      </c>
    </row>
    <row r="4186" spans="2:26" hidden="1" x14ac:dyDescent="0.35">
      <c r="B4186" t="s">
        <v>114</v>
      </c>
      <c r="C4186" t="s">
        <v>115</v>
      </c>
      <c r="D4186" s="1">
        <v>44075</v>
      </c>
      <c r="E4186" t="s">
        <v>34</v>
      </c>
      <c r="F4186" t="s">
        <v>35</v>
      </c>
      <c r="G4186" t="s">
        <v>32</v>
      </c>
      <c r="H4186">
        <v>15257</v>
      </c>
      <c r="I4186" t="s">
        <v>38</v>
      </c>
      <c r="J4186">
        <v>0</v>
      </c>
      <c r="L4186">
        <v>15257</v>
      </c>
      <c r="M4186" t="s">
        <v>38</v>
      </c>
      <c r="N4186">
        <v>8945</v>
      </c>
      <c r="O4186" t="s">
        <v>38</v>
      </c>
      <c r="P4186">
        <v>592</v>
      </c>
      <c r="Q4186" t="s">
        <v>38</v>
      </c>
      <c r="R4186">
        <v>9537</v>
      </c>
      <c r="S4186" t="s">
        <v>38</v>
      </c>
      <c r="T4186">
        <v>608175</v>
      </c>
      <c r="V4186">
        <v>975000</v>
      </c>
      <c r="X4186">
        <v>934620</v>
      </c>
      <c r="Z4186">
        <v>40380</v>
      </c>
    </row>
    <row r="4187" spans="2:26" hidden="1" x14ac:dyDescent="0.35">
      <c r="B4187" t="s">
        <v>114</v>
      </c>
      <c r="C4187" t="s">
        <v>115</v>
      </c>
      <c r="D4187" s="1">
        <v>44075</v>
      </c>
      <c r="E4187" t="s">
        <v>34</v>
      </c>
      <c r="F4187" t="s">
        <v>33</v>
      </c>
      <c r="G4187" t="s">
        <v>34</v>
      </c>
      <c r="H4187">
        <v>15257</v>
      </c>
      <c r="I4187" t="s">
        <v>38</v>
      </c>
      <c r="J4187">
        <v>0</v>
      </c>
      <c r="L4187">
        <v>15257</v>
      </c>
      <c r="M4187" t="s">
        <v>38</v>
      </c>
      <c r="N4187">
        <v>8945</v>
      </c>
      <c r="O4187" t="s">
        <v>38</v>
      </c>
      <c r="P4187">
        <v>592</v>
      </c>
      <c r="Q4187" t="s">
        <v>38</v>
      </c>
      <c r="R4187">
        <v>9537</v>
      </c>
      <c r="S4187" t="s">
        <v>38</v>
      </c>
      <c r="T4187">
        <v>613876</v>
      </c>
      <c r="V4187">
        <v>984496</v>
      </c>
      <c r="X4187">
        <v>944617</v>
      </c>
      <c r="Z4187">
        <v>39879</v>
      </c>
    </row>
    <row r="4188" spans="2:26" hidden="1" x14ac:dyDescent="0.35">
      <c r="B4188" t="s">
        <v>114</v>
      </c>
      <c r="C4188" t="s">
        <v>115</v>
      </c>
      <c r="D4188" s="1">
        <v>44105</v>
      </c>
      <c r="E4188" t="s">
        <v>34</v>
      </c>
      <c r="F4188" t="s">
        <v>35</v>
      </c>
      <c r="G4188" t="s">
        <v>32</v>
      </c>
      <c r="H4188">
        <v>14650</v>
      </c>
      <c r="I4188" t="s">
        <v>38</v>
      </c>
      <c r="J4188">
        <v>0</v>
      </c>
      <c r="L4188">
        <v>14650</v>
      </c>
      <c r="M4188" t="s">
        <v>38</v>
      </c>
      <c r="N4188">
        <v>8194</v>
      </c>
      <c r="O4188" t="s">
        <v>38</v>
      </c>
      <c r="P4188">
        <v>517</v>
      </c>
      <c r="Q4188" t="s">
        <v>38</v>
      </c>
      <c r="R4188">
        <v>8711</v>
      </c>
      <c r="S4188" t="s">
        <v>38</v>
      </c>
      <c r="T4188">
        <v>616391</v>
      </c>
      <c r="V4188">
        <v>988294</v>
      </c>
      <c r="X4188">
        <v>948911</v>
      </c>
      <c r="Z4188">
        <v>39383</v>
      </c>
    </row>
    <row r="4189" spans="2:26" hidden="1" x14ac:dyDescent="0.35">
      <c r="B4189" t="s">
        <v>114</v>
      </c>
      <c r="C4189" t="s">
        <v>115</v>
      </c>
      <c r="D4189" s="1">
        <v>44105</v>
      </c>
      <c r="E4189" t="s">
        <v>34</v>
      </c>
      <c r="F4189" t="s">
        <v>33</v>
      </c>
      <c r="G4189" t="s">
        <v>34</v>
      </c>
      <c r="H4189">
        <v>14650</v>
      </c>
      <c r="I4189" t="s">
        <v>38</v>
      </c>
      <c r="J4189">
        <v>0</v>
      </c>
      <c r="L4189">
        <v>14650</v>
      </c>
      <c r="M4189" t="s">
        <v>38</v>
      </c>
      <c r="N4189">
        <v>8194</v>
      </c>
      <c r="O4189" t="s">
        <v>38</v>
      </c>
      <c r="P4189">
        <v>517</v>
      </c>
      <c r="Q4189" t="s">
        <v>38</v>
      </c>
      <c r="R4189">
        <v>8711</v>
      </c>
      <c r="S4189" t="s">
        <v>38</v>
      </c>
      <c r="T4189">
        <v>621444</v>
      </c>
      <c r="V4189">
        <v>996487</v>
      </c>
      <c r="X4189">
        <v>957419</v>
      </c>
      <c r="Z4189">
        <v>39068</v>
      </c>
    </row>
    <row r="4190" spans="2:26" hidden="1" x14ac:dyDescent="0.35">
      <c r="B4190" t="s">
        <v>114</v>
      </c>
      <c r="C4190" t="s">
        <v>115</v>
      </c>
      <c r="D4190" s="1">
        <v>44136</v>
      </c>
      <c r="E4190" t="s">
        <v>34</v>
      </c>
      <c r="F4190" t="s">
        <v>33</v>
      </c>
      <c r="G4190" t="s">
        <v>34</v>
      </c>
      <c r="H4190">
        <v>12330</v>
      </c>
      <c r="I4190" t="s">
        <v>38</v>
      </c>
      <c r="J4190">
        <v>0</v>
      </c>
      <c r="L4190">
        <v>12330</v>
      </c>
      <c r="M4190" t="s">
        <v>38</v>
      </c>
      <c r="N4190">
        <v>7171</v>
      </c>
      <c r="O4190" t="s">
        <v>38</v>
      </c>
      <c r="P4190">
        <v>1243</v>
      </c>
      <c r="Q4190" t="s">
        <v>38</v>
      </c>
      <c r="R4190">
        <v>8414</v>
      </c>
      <c r="S4190" t="s">
        <v>38</v>
      </c>
      <c r="T4190">
        <v>630224</v>
      </c>
      <c r="V4190">
        <v>1009377</v>
      </c>
      <c r="X4190">
        <v>970135</v>
      </c>
      <c r="Z4190">
        <v>39242</v>
      </c>
    </row>
    <row r="4191" spans="2:26" hidden="1" x14ac:dyDescent="0.35">
      <c r="B4191" t="s">
        <v>114</v>
      </c>
      <c r="C4191" t="s">
        <v>115</v>
      </c>
      <c r="D4191" s="1">
        <v>44136</v>
      </c>
      <c r="E4191" t="s">
        <v>34</v>
      </c>
      <c r="F4191" t="s">
        <v>35</v>
      </c>
      <c r="G4191" t="s">
        <v>32</v>
      </c>
      <c r="H4191">
        <v>12330</v>
      </c>
      <c r="I4191" t="s">
        <v>38</v>
      </c>
      <c r="J4191">
        <v>0</v>
      </c>
      <c r="L4191">
        <v>12330</v>
      </c>
      <c r="M4191" t="s">
        <v>38</v>
      </c>
      <c r="N4191">
        <v>7171</v>
      </c>
      <c r="O4191" t="s">
        <v>38</v>
      </c>
      <c r="P4191">
        <v>1243</v>
      </c>
      <c r="Q4191" t="s">
        <v>38</v>
      </c>
      <c r="R4191">
        <v>8414</v>
      </c>
      <c r="S4191" t="s">
        <v>38</v>
      </c>
      <c r="T4191">
        <v>623698</v>
      </c>
      <c r="V4191">
        <v>999264</v>
      </c>
      <c r="X4191">
        <v>959735</v>
      </c>
      <c r="Z4191">
        <v>39529</v>
      </c>
    </row>
    <row r="4192" spans="2:26" hidden="1" x14ac:dyDescent="0.35">
      <c r="B4192" t="s">
        <v>114</v>
      </c>
      <c r="C4192" t="s">
        <v>115</v>
      </c>
      <c r="D4192" s="1">
        <v>44166</v>
      </c>
      <c r="E4192" t="s">
        <v>34</v>
      </c>
      <c r="F4192" t="s">
        <v>33</v>
      </c>
      <c r="G4192" t="s">
        <v>34</v>
      </c>
      <c r="H4192">
        <v>13397</v>
      </c>
      <c r="I4192" t="s">
        <v>38</v>
      </c>
      <c r="J4192">
        <v>0</v>
      </c>
      <c r="L4192">
        <v>13397</v>
      </c>
      <c r="M4192" t="s">
        <v>38</v>
      </c>
      <c r="N4192">
        <v>8203</v>
      </c>
      <c r="O4192" t="s">
        <v>38</v>
      </c>
      <c r="P4192">
        <v>1555</v>
      </c>
      <c r="Q4192" t="s">
        <v>38</v>
      </c>
      <c r="R4192">
        <v>9758</v>
      </c>
      <c r="S4192" t="s">
        <v>38</v>
      </c>
      <c r="T4192">
        <v>639211</v>
      </c>
      <c r="V4192">
        <v>1022258</v>
      </c>
      <c r="X4192">
        <v>982395</v>
      </c>
      <c r="Z4192">
        <v>39863</v>
      </c>
    </row>
    <row r="4193" spans="2:26" hidden="1" x14ac:dyDescent="0.35">
      <c r="B4193" t="s">
        <v>114</v>
      </c>
      <c r="C4193" t="s">
        <v>115</v>
      </c>
      <c r="D4193" s="1">
        <v>44166</v>
      </c>
      <c r="E4193" t="s">
        <v>34</v>
      </c>
      <c r="F4193" t="s">
        <v>35</v>
      </c>
      <c r="G4193" t="s">
        <v>32</v>
      </c>
      <c r="H4193">
        <v>13397</v>
      </c>
      <c r="I4193" t="s">
        <v>38</v>
      </c>
      <c r="J4193">
        <v>0</v>
      </c>
      <c r="L4193">
        <v>13397</v>
      </c>
      <c r="M4193" t="s">
        <v>38</v>
      </c>
      <c r="N4193">
        <v>8203</v>
      </c>
      <c r="O4193" t="s">
        <v>38</v>
      </c>
      <c r="P4193">
        <v>1555</v>
      </c>
      <c r="Q4193" t="s">
        <v>38</v>
      </c>
      <c r="R4193">
        <v>9758</v>
      </c>
      <c r="S4193" t="s">
        <v>38</v>
      </c>
      <c r="T4193">
        <v>632784</v>
      </c>
      <c r="V4193">
        <v>1012606</v>
      </c>
      <c r="X4193">
        <v>972590</v>
      </c>
      <c r="Z4193">
        <v>40016</v>
      </c>
    </row>
    <row r="4194" spans="2:26" hidden="1" x14ac:dyDescent="0.35">
      <c r="B4194" t="s">
        <v>114</v>
      </c>
      <c r="C4194" t="s">
        <v>115</v>
      </c>
      <c r="D4194" s="1">
        <v>44197</v>
      </c>
      <c r="E4194" t="s">
        <v>34</v>
      </c>
      <c r="F4194" t="s">
        <v>35</v>
      </c>
      <c r="G4194" t="s">
        <v>32</v>
      </c>
      <c r="H4194">
        <v>13836</v>
      </c>
      <c r="I4194" t="s">
        <v>38</v>
      </c>
      <c r="J4194">
        <v>0</v>
      </c>
      <c r="L4194">
        <v>13836</v>
      </c>
      <c r="M4194" t="s">
        <v>38</v>
      </c>
      <c r="N4194">
        <v>7076</v>
      </c>
      <c r="O4194" t="s">
        <v>38</v>
      </c>
      <c r="P4194">
        <v>571</v>
      </c>
      <c r="Q4194" t="s">
        <v>38</v>
      </c>
      <c r="R4194">
        <v>7647</v>
      </c>
      <c r="S4194" t="s">
        <v>38</v>
      </c>
      <c r="T4194">
        <v>640308</v>
      </c>
      <c r="V4194">
        <v>1023683</v>
      </c>
      <c r="X4194">
        <v>982977</v>
      </c>
      <c r="Z4194">
        <v>40706</v>
      </c>
    </row>
    <row r="4195" spans="2:26" hidden="1" x14ac:dyDescent="0.35">
      <c r="B4195" t="s">
        <v>114</v>
      </c>
      <c r="C4195" t="s">
        <v>115</v>
      </c>
      <c r="D4195" s="1">
        <v>44197</v>
      </c>
      <c r="E4195" t="s">
        <v>34</v>
      </c>
      <c r="F4195" t="s">
        <v>33</v>
      </c>
      <c r="G4195" t="s">
        <v>34</v>
      </c>
      <c r="H4195">
        <v>13836</v>
      </c>
      <c r="I4195" t="s">
        <v>38</v>
      </c>
      <c r="J4195">
        <v>0</v>
      </c>
      <c r="L4195">
        <v>13836</v>
      </c>
      <c r="M4195" t="s">
        <v>38</v>
      </c>
      <c r="N4195">
        <v>7076</v>
      </c>
      <c r="O4195" t="s">
        <v>38</v>
      </c>
      <c r="P4195">
        <v>571</v>
      </c>
      <c r="Q4195" t="s">
        <v>38</v>
      </c>
      <c r="R4195">
        <v>7647</v>
      </c>
      <c r="S4195" t="s">
        <v>38</v>
      </c>
      <c r="T4195">
        <v>646112</v>
      </c>
      <c r="V4195">
        <v>1032349</v>
      </c>
      <c r="X4195">
        <v>991768</v>
      </c>
      <c r="Z4195">
        <v>40581</v>
      </c>
    </row>
    <row r="4196" spans="2:26" hidden="1" x14ac:dyDescent="0.35">
      <c r="B4196" t="s">
        <v>114</v>
      </c>
      <c r="C4196" t="s">
        <v>115</v>
      </c>
      <c r="D4196" s="1">
        <v>44228</v>
      </c>
      <c r="E4196" t="s">
        <v>34</v>
      </c>
      <c r="F4196" t="s">
        <v>35</v>
      </c>
      <c r="G4196" t="s">
        <v>32</v>
      </c>
      <c r="H4196">
        <v>11887</v>
      </c>
      <c r="I4196" t="s">
        <v>38</v>
      </c>
      <c r="J4196">
        <v>0</v>
      </c>
      <c r="L4196">
        <v>11887</v>
      </c>
      <c r="M4196" t="s">
        <v>38</v>
      </c>
      <c r="N4196">
        <v>5678</v>
      </c>
      <c r="O4196" t="s">
        <v>38</v>
      </c>
      <c r="P4196">
        <v>378</v>
      </c>
      <c r="Q4196" t="s">
        <v>38</v>
      </c>
      <c r="R4196">
        <v>6056</v>
      </c>
      <c r="S4196" t="s">
        <v>38</v>
      </c>
      <c r="T4196">
        <v>645465</v>
      </c>
      <c r="V4196">
        <v>1031955</v>
      </c>
      <c r="X4196">
        <v>989431</v>
      </c>
      <c r="Z4196">
        <v>42524</v>
      </c>
    </row>
    <row r="4197" spans="2:26" hidden="1" x14ac:dyDescent="0.35">
      <c r="B4197" t="s">
        <v>114</v>
      </c>
      <c r="C4197" t="s">
        <v>115</v>
      </c>
      <c r="D4197" s="1">
        <v>44228</v>
      </c>
      <c r="E4197" t="s">
        <v>34</v>
      </c>
      <c r="F4197" t="s">
        <v>33</v>
      </c>
      <c r="G4197" t="s">
        <v>34</v>
      </c>
      <c r="H4197">
        <v>11887</v>
      </c>
      <c r="I4197" t="s">
        <v>38</v>
      </c>
      <c r="J4197">
        <v>0</v>
      </c>
      <c r="L4197">
        <v>11887</v>
      </c>
      <c r="M4197" t="s">
        <v>38</v>
      </c>
      <c r="N4197">
        <v>5678</v>
      </c>
      <c r="O4197" t="s">
        <v>38</v>
      </c>
      <c r="P4197">
        <v>378</v>
      </c>
      <c r="Q4197" t="s">
        <v>38</v>
      </c>
      <c r="R4197">
        <v>6056</v>
      </c>
      <c r="S4197" t="s">
        <v>38</v>
      </c>
      <c r="T4197">
        <v>651673</v>
      </c>
      <c r="V4197">
        <v>1041689</v>
      </c>
      <c r="X4197">
        <v>999501</v>
      </c>
      <c r="Z4197">
        <v>42188</v>
      </c>
    </row>
    <row r="4198" spans="2:26" hidden="1" x14ac:dyDescent="0.35">
      <c r="B4198" t="s">
        <v>114</v>
      </c>
      <c r="C4198" t="s">
        <v>115</v>
      </c>
      <c r="D4198" s="1">
        <v>44256</v>
      </c>
      <c r="E4198" t="s">
        <v>34</v>
      </c>
      <c r="F4198" t="s">
        <v>35</v>
      </c>
      <c r="G4198" t="s">
        <v>32</v>
      </c>
      <c r="H4198">
        <v>13255</v>
      </c>
      <c r="I4198" t="s">
        <v>38</v>
      </c>
      <c r="J4198">
        <v>0</v>
      </c>
      <c r="L4198">
        <v>13255</v>
      </c>
      <c r="M4198" t="s">
        <v>38</v>
      </c>
      <c r="N4198">
        <v>6960</v>
      </c>
      <c r="O4198" t="s">
        <v>38</v>
      </c>
      <c r="P4198">
        <v>620</v>
      </c>
      <c r="Q4198" t="s">
        <v>38</v>
      </c>
      <c r="R4198">
        <v>7580</v>
      </c>
      <c r="S4198" t="s">
        <v>38</v>
      </c>
      <c r="T4198">
        <v>651993</v>
      </c>
      <c r="V4198">
        <v>1043098</v>
      </c>
      <c r="X4198">
        <v>1002188</v>
      </c>
      <c r="Z4198">
        <v>40910</v>
      </c>
    </row>
    <row r="4199" spans="2:26" hidden="1" x14ac:dyDescent="0.35">
      <c r="B4199" t="s">
        <v>114</v>
      </c>
      <c r="C4199" t="s">
        <v>115</v>
      </c>
      <c r="D4199" s="1">
        <v>44256</v>
      </c>
      <c r="E4199" t="s">
        <v>34</v>
      </c>
      <c r="F4199" t="s">
        <v>33</v>
      </c>
      <c r="G4199" t="s">
        <v>34</v>
      </c>
      <c r="H4199">
        <v>13255</v>
      </c>
      <c r="I4199" t="s">
        <v>38</v>
      </c>
      <c r="J4199">
        <v>0</v>
      </c>
      <c r="L4199">
        <v>13255</v>
      </c>
      <c r="M4199" t="s">
        <v>38</v>
      </c>
      <c r="N4199">
        <v>6960</v>
      </c>
      <c r="O4199" t="s">
        <v>38</v>
      </c>
      <c r="P4199">
        <v>620</v>
      </c>
      <c r="Q4199" t="s">
        <v>38</v>
      </c>
      <c r="R4199">
        <v>7580</v>
      </c>
      <c r="S4199" t="s">
        <v>38</v>
      </c>
      <c r="T4199">
        <v>658536</v>
      </c>
      <c r="V4199">
        <v>1053270</v>
      </c>
      <c r="X4199">
        <v>1012404</v>
      </c>
      <c r="Z4199">
        <v>40866</v>
      </c>
    </row>
    <row r="4200" spans="2:26" hidden="1" x14ac:dyDescent="0.35">
      <c r="B4200" t="s">
        <v>114</v>
      </c>
      <c r="C4200" t="s">
        <v>115</v>
      </c>
      <c r="D4200" s="1">
        <v>44287</v>
      </c>
      <c r="E4200" t="s">
        <v>34</v>
      </c>
      <c r="F4200" t="s">
        <v>35</v>
      </c>
      <c r="G4200" t="s">
        <v>32</v>
      </c>
      <c r="H4200">
        <v>12825</v>
      </c>
      <c r="I4200" t="s">
        <v>38</v>
      </c>
      <c r="J4200">
        <v>0</v>
      </c>
      <c r="L4200">
        <v>12825</v>
      </c>
      <c r="M4200" t="s">
        <v>38</v>
      </c>
      <c r="N4200">
        <v>6959</v>
      </c>
      <c r="O4200" t="s">
        <v>38</v>
      </c>
      <c r="P4200">
        <v>717</v>
      </c>
      <c r="Q4200" t="s">
        <v>38</v>
      </c>
      <c r="R4200">
        <v>7676</v>
      </c>
      <c r="S4200" t="s">
        <v>38</v>
      </c>
      <c r="T4200">
        <v>658325</v>
      </c>
      <c r="V4200">
        <v>1054820</v>
      </c>
      <c r="X4200">
        <v>1014013</v>
      </c>
      <c r="Z4200">
        <v>40807</v>
      </c>
    </row>
    <row r="4201" spans="2:26" hidden="1" x14ac:dyDescent="0.35">
      <c r="B4201" t="s">
        <v>114</v>
      </c>
      <c r="C4201" t="s">
        <v>115</v>
      </c>
      <c r="D4201" s="1">
        <v>44287</v>
      </c>
      <c r="E4201" t="s">
        <v>34</v>
      </c>
      <c r="F4201" t="s">
        <v>33</v>
      </c>
      <c r="G4201" t="s">
        <v>34</v>
      </c>
      <c r="H4201">
        <v>12825</v>
      </c>
      <c r="I4201" t="s">
        <v>38</v>
      </c>
      <c r="J4201">
        <v>0</v>
      </c>
      <c r="L4201">
        <v>12825</v>
      </c>
      <c r="M4201" t="s">
        <v>38</v>
      </c>
      <c r="N4201">
        <v>6959</v>
      </c>
      <c r="O4201" t="s">
        <v>38</v>
      </c>
      <c r="P4201">
        <v>717</v>
      </c>
      <c r="Q4201" t="s">
        <v>38</v>
      </c>
      <c r="R4201">
        <v>7676</v>
      </c>
      <c r="S4201" t="s">
        <v>38</v>
      </c>
      <c r="T4201">
        <v>665015</v>
      </c>
      <c r="V4201">
        <v>1064572</v>
      </c>
      <c r="X4201">
        <v>1023831</v>
      </c>
      <c r="Z4201">
        <v>40741</v>
      </c>
    </row>
    <row r="4202" spans="2:26" hidden="1" x14ac:dyDescent="0.35">
      <c r="B4202" t="s">
        <v>114</v>
      </c>
      <c r="C4202" t="s">
        <v>115</v>
      </c>
      <c r="D4202" s="1">
        <v>44317</v>
      </c>
      <c r="E4202" t="s">
        <v>34</v>
      </c>
      <c r="F4202" t="s">
        <v>35</v>
      </c>
      <c r="G4202" t="s">
        <v>32</v>
      </c>
      <c r="H4202">
        <v>11223</v>
      </c>
      <c r="I4202" t="s">
        <v>38</v>
      </c>
      <c r="J4202">
        <v>0</v>
      </c>
      <c r="L4202">
        <v>11223</v>
      </c>
      <c r="M4202" t="s">
        <v>38</v>
      </c>
      <c r="N4202">
        <v>6077</v>
      </c>
      <c r="O4202" t="s">
        <v>38</v>
      </c>
      <c r="P4202">
        <v>535</v>
      </c>
      <c r="Q4202" t="s">
        <v>38</v>
      </c>
      <c r="R4202">
        <v>6612</v>
      </c>
      <c r="S4202" t="s">
        <v>38</v>
      </c>
      <c r="T4202">
        <v>663835</v>
      </c>
      <c r="V4202">
        <v>1064287</v>
      </c>
      <c r="X4202">
        <v>1023144</v>
      </c>
      <c r="Z4202">
        <v>41143</v>
      </c>
    </row>
    <row r="4203" spans="2:26" hidden="1" x14ac:dyDescent="0.35">
      <c r="B4203" t="s">
        <v>114</v>
      </c>
      <c r="C4203" t="s">
        <v>115</v>
      </c>
      <c r="D4203" s="1">
        <v>44317</v>
      </c>
      <c r="E4203" t="s">
        <v>34</v>
      </c>
      <c r="F4203" t="s">
        <v>33</v>
      </c>
      <c r="G4203" t="s">
        <v>34</v>
      </c>
      <c r="H4203">
        <v>11223</v>
      </c>
      <c r="J4203">
        <v>0</v>
      </c>
      <c r="L4203">
        <v>11223</v>
      </c>
      <c r="N4203">
        <v>6077</v>
      </c>
      <c r="P4203">
        <v>535</v>
      </c>
      <c r="R4203">
        <v>6612</v>
      </c>
      <c r="T4203">
        <v>670756</v>
      </c>
      <c r="V4203">
        <v>1074189</v>
      </c>
      <c r="X4203">
        <v>1033177</v>
      </c>
      <c r="Z4203">
        <v>41012</v>
      </c>
    </row>
    <row r="4204" spans="2:26" hidden="1" x14ac:dyDescent="0.35">
      <c r="B4204" t="s">
        <v>114</v>
      </c>
      <c r="C4204" t="s">
        <v>115</v>
      </c>
      <c r="D4204" s="1">
        <v>44348</v>
      </c>
      <c r="E4204" t="s">
        <v>34</v>
      </c>
      <c r="F4204" t="s">
        <v>35</v>
      </c>
      <c r="G4204" t="s">
        <v>32</v>
      </c>
      <c r="H4204">
        <v>12078</v>
      </c>
      <c r="J4204">
        <v>0</v>
      </c>
      <c r="L4204">
        <v>12078</v>
      </c>
      <c r="N4204">
        <v>7174</v>
      </c>
      <c r="P4204">
        <v>526</v>
      </c>
      <c r="R4204">
        <v>7700</v>
      </c>
      <c r="T4204">
        <v>668723</v>
      </c>
      <c r="V4204">
        <v>1073163</v>
      </c>
      <c r="X4204">
        <v>1031793</v>
      </c>
      <c r="Z4204">
        <v>41370</v>
      </c>
    </row>
    <row r="4205" spans="2:26" hidden="1" x14ac:dyDescent="0.35">
      <c r="B4205" t="s">
        <v>114</v>
      </c>
      <c r="C4205" t="s">
        <v>115</v>
      </c>
      <c r="D4205" s="1">
        <v>44348</v>
      </c>
      <c r="E4205" t="s">
        <v>34</v>
      </c>
      <c r="F4205" t="s">
        <v>33</v>
      </c>
      <c r="G4205" t="s">
        <v>34</v>
      </c>
      <c r="H4205">
        <v>12078</v>
      </c>
      <c r="J4205">
        <v>0</v>
      </c>
      <c r="L4205">
        <v>12078</v>
      </c>
      <c r="N4205">
        <v>7174</v>
      </c>
      <c r="P4205">
        <v>526</v>
      </c>
      <c r="R4205">
        <v>7700</v>
      </c>
      <c r="T4205">
        <v>676635</v>
      </c>
      <c r="V4205">
        <v>1083907</v>
      </c>
      <c r="X4205">
        <v>1042532</v>
      </c>
      <c r="Z4205">
        <v>41375</v>
      </c>
    </row>
    <row r="4206" spans="2:26" hidden="1" x14ac:dyDescent="0.35">
      <c r="B4206" t="s">
        <v>114</v>
      </c>
      <c r="C4206" t="s">
        <v>115</v>
      </c>
      <c r="D4206" s="1">
        <v>44378</v>
      </c>
      <c r="E4206" t="s">
        <v>34</v>
      </c>
      <c r="F4206" t="s">
        <v>35</v>
      </c>
      <c r="G4206" t="s">
        <v>32</v>
      </c>
      <c r="H4206">
        <v>11852</v>
      </c>
      <c r="J4206">
        <v>0</v>
      </c>
      <c r="L4206">
        <v>11852</v>
      </c>
      <c r="N4206">
        <v>6005</v>
      </c>
      <c r="P4206">
        <v>533</v>
      </c>
      <c r="R4206">
        <v>6538</v>
      </c>
      <c r="T4206">
        <v>673784</v>
      </c>
      <c r="V4206">
        <v>1081802</v>
      </c>
      <c r="X4206">
        <v>1040165</v>
      </c>
      <c r="Z4206">
        <v>41637</v>
      </c>
    </row>
    <row r="4207" spans="2:26" hidden="1" x14ac:dyDescent="0.35">
      <c r="B4207" t="s">
        <v>114</v>
      </c>
      <c r="C4207" t="s">
        <v>115</v>
      </c>
      <c r="D4207" s="1">
        <v>44378</v>
      </c>
      <c r="E4207" t="s">
        <v>34</v>
      </c>
      <c r="F4207" t="s">
        <v>33</v>
      </c>
      <c r="G4207" t="s">
        <v>34</v>
      </c>
      <c r="H4207">
        <v>11852</v>
      </c>
      <c r="J4207">
        <v>0</v>
      </c>
      <c r="L4207">
        <v>11852</v>
      </c>
      <c r="N4207">
        <v>6005</v>
      </c>
      <c r="P4207">
        <v>533</v>
      </c>
      <c r="R4207">
        <v>6538</v>
      </c>
      <c r="T4207">
        <v>682332</v>
      </c>
      <c r="V4207">
        <v>1093102</v>
      </c>
      <c r="X4207">
        <v>1051471</v>
      </c>
      <c r="Z4207">
        <v>41631</v>
      </c>
    </row>
    <row r="4208" spans="2:26" hidden="1" x14ac:dyDescent="0.35">
      <c r="B4208" t="s">
        <v>114</v>
      </c>
      <c r="C4208" t="s">
        <v>115</v>
      </c>
      <c r="D4208" s="1">
        <v>44409</v>
      </c>
      <c r="E4208" t="s">
        <v>34</v>
      </c>
      <c r="F4208" t="s">
        <v>35</v>
      </c>
      <c r="G4208" t="s">
        <v>32</v>
      </c>
      <c r="H4208">
        <v>17627</v>
      </c>
      <c r="J4208">
        <v>0</v>
      </c>
      <c r="L4208">
        <v>17627</v>
      </c>
      <c r="N4208">
        <v>5834</v>
      </c>
      <c r="P4208">
        <v>543</v>
      </c>
      <c r="R4208">
        <v>6377</v>
      </c>
      <c r="T4208">
        <v>679427</v>
      </c>
      <c r="V4208">
        <v>1090502</v>
      </c>
      <c r="X4208">
        <v>1048385</v>
      </c>
      <c r="Z4208">
        <v>42117</v>
      </c>
    </row>
    <row r="4209" spans="2:26" hidden="1" x14ac:dyDescent="0.35">
      <c r="B4209" t="s">
        <v>114</v>
      </c>
      <c r="C4209" t="s">
        <v>115</v>
      </c>
      <c r="D4209" s="1">
        <v>44409</v>
      </c>
      <c r="E4209" t="s">
        <v>34</v>
      </c>
      <c r="F4209" t="s">
        <v>33</v>
      </c>
      <c r="G4209" t="s">
        <v>34</v>
      </c>
      <c r="H4209">
        <v>17627</v>
      </c>
      <c r="J4209">
        <v>0</v>
      </c>
      <c r="L4209">
        <v>17627</v>
      </c>
      <c r="N4209">
        <v>5834</v>
      </c>
      <c r="P4209">
        <v>543</v>
      </c>
      <c r="R4209">
        <v>6377</v>
      </c>
      <c r="T4209">
        <v>689338</v>
      </c>
      <c r="V4209">
        <v>1103454</v>
      </c>
      <c r="X4209">
        <v>1061243</v>
      </c>
      <c r="Z4209">
        <v>42211</v>
      </c>
    </row>
    <row r="4210" spans="2:26" hidden="1" x14ac:dyDescent="0.35">
      <c r="B4210" t="s">
        <v>114</v>
      </c>
      <c r="C4210" t="s">
        <v>115</v>
      </c>
      <c r="D4210" s="1">
        <v>44440</v>
      </c>
      <c r="E4210" t="s">
        <v>34</v>
      </c>
      <c r="F4210" t="s">
        <v>35</v>
      </c>
      <c r="G4210" t="s">
        <v>32</v>
      </c>
      <c r="H4210">
        <v>18313</v>
      </c>
      <c r="J4210">
        <v>0</v>
      </c>
      <c r="L4210">
        <v>18313</v>
      </c>
      <c r="N4210">
        <v>5708</v>
      </c>
      <c r="P4210">
        <v>417</v>
      </c>
      <c r="R4210">
        <v>6125</v>
      </c>
      <c r="T4210">
        <v>682288</v>
      </c>
      <c r="V4210">
        <v>1096390</v>
      </c>
      <c r="X4210">
        <v>1056371</v>
      </c>
      <c r="Z4210">
        <v>40019</v>
      </c>
    </row>
    <row r="4211" spans="2:26" hidden="1" x14ac:dyDescent="0.35">
      <c r="B4211" t="s">
        <v>114</v>
      </c>
      <c r="C4211" t="s">
        <v>115</v>
      </c>
      <c r="D4211" s="1">
        <v>44440</v>
      </c>
      <c r="E4211" t="s">
        <v>34</v>
      </c>
      <c r="F4211" t="s">
        <v>33</v>
      </c>
      <c r="G4211" t="s">
        <v>34</v>
      </c>
      <c r="H4211">
        <v>18313</v>
      </c>
      <c r="J4211">
        <v>0</v>
      </c>
      <c r="L4211">
        <v>18313</v>
      </c>
      <c r="N4211">
        <v>5708</v>
      </c>
      <c r="P4211">
        <v>417</v>
      </c>
      <c r="R4211">
        <v>6125</v>
      </c>
      <c r="T4211">
        <v>692456</v>
      </c>
      <c r="V4211">
        <v>1109531</v>
      </c>
      <c r="X4211">
        <v>1069508</v>
      </c>
      <c r="Z4211">
        <v>40023</v>
      </c>
    </row>
    <row r="4212" spans="2:26" hidden="1" x14ac:dyDescent="0.35">
      <c r="B4212" t="s">
        <v>114</v>
      </c>
      <c r="C4212" t="s">
        <v>115</v>
      </c>
      <c r="D4212" s="1">
        <v>44470</v>
      </c>
      <c r="E4212" t="s">
        <v>34</v>
      </c>
      <c r="F4212" t="s">
        <v>35</v>
      </c>
      <c r="G4212" t="s">
        <v>32</v>
      </c>
      <c r="H4212">
        <v>21304</v>
      </c>
      <c r="J4212">
        <v>0</v>
      </c>
      <c r="L4212">
        <v>21304</v>
      </c>
      <c r="N4212">
        <v>13363</v>
      </c>
      <c r="P4212">
        <v>438</v>
      </c>
      <c r="R4212">
        <v>13801</v>
      </c>
      <c r="T4212">
        <v>685569</v>
      </c>
      <c r="V4212">
        <v>1116029</v>
      </c>
      <c r="X4212">
        <v>1076898</v>
      </c>
      <c r="Z4212">
        <v>39131</v>
      </c>
    </row>
    <row r="4213" spans="2:26" hidden="1" x14ac:dyDescent="0.35">
      <c r="B4213" t="s">
        <v>114</v>
      </c>
      <c r="C4213" t="s">
        <v>115</v>
      </c>
      <c r="D4213" s="1">
        <v>44470</v>
      </c>
      <c r="E4213" t="s">
        <v>34</v>
      </c>
      <c r="F4213" t="s">
        <v>33</v>
      </c>
      <c r="G4213" t="s">
        <v>34</v>
      </c>
      <c r="H4213">
        <v>21304</v>
      </c>
      <c r="J4213">
        <v>0</v>
      </c>
      <c r="L4213">
        <v>21304</v>
      </c>
      <c r="N4213">
        <v>13363</v>
      </c>
      <c r="P4213">
        <v>438</v>
      </c>
      <c r="R4213">
        <v>13801</v>
      </c>
      <c r="T4213">
        <v>696431</v>
      </c>
      <c r="V4213">
        <v>1136697</v>
      </c>
      <c r="X4213">
        <v>1097457</v>
      </c>
      <c r="Z4213">
        <v>39240</v>
      </c>
    </row>
    <row r="4214" spans="2:26" hidden="1" x14ac:dyDescent="0.35">
      <c r="B4214" t="s">
        <v>114</v>
      </c>
      <c r="C4214" t="s">
        <v>115</v>
      </c>
      <c r="D4214" s="1">
        <v>44501</v>
      </c>
      <c r="E4214" t="s">
        <v>34</v>
      </c>
      <c r="F4214" t="s">
        <v>35</v>
      </c>
      <c r="G4214" t="s">
        <v>32</v>
      </c>
      <c r="H4214">
        <v>23398</v>
      </c>
      <c r="J4214">
        <v>0</v>
      </c>
      <c r="L4214">
        <v>23398</v>
      </c>
      <c r="N4214">
        <v>8731</v>
      </c>
      <c r="P4214">
        <v>386</v>
      </c>
      <c r="R4214">
        <v>9117</v>
      </c>
      <c r="T4214">
        <v>689622</v>
      </c>
      <c r="V4214">
        <v>1129867</v>
      </c>
      <c r="X4214">
        <v>1091048</v>
      </c>
      <c r="Z4214">
        <v>38819</v>
      </c>
    </row>
    <row r="4215" spans="2:26" hidden="1" x14ac:dyDescent="0.35">
      <c r="B4215" t="s">
        <v>114</v>
      </c>
      <c r="C4215" t="s">
        <v>115</v>
      </c>
      <c r="D4215" s="1">
        <v>44501</v>
      </c>
      <c r="E4215" t="s">
        <v>34</v>
      </c>
      <c r="F4215" t="s">
        <v>33</v>
      </c>
      <c r="G4215" t="s">
        <v>34</v>
      </c>
      <c r="H4215">
        <v>23398</v>
      </c>
      <c r="J4215">
        <v>0</v>
      </c>
      <c r="L4215">
        <v>23398</v>
      </c>
      <c r="N4215">
        <v>8731</v>
      </c>
      <c r="P4215">
        <v>386</v>
      </c>
      <c r="R4215">
        <v>9117</v>
      </c>
      <c r="T4215">
        <v>702427</v>
      </c>
      <c r="V4215">
        <v>1177651</v>
      </c>
      <c r="X4215">
        <v>1138665</v>
      </c>
      <c r="Z4215">
        <v>38986</v>
      </c>
    </row>
    <row r="4216" spans="2:26" hidden="1" x14ac:dyDescent="0.35">
      <c r="B4216" t="s">
        <v>114</v>
      </c>
      <c r="C4216" t="s">
        <v>115</v>
      </c>
      <c r="D4216" s="1">
        <v>44531</v>
      </c>
      <c r="E4216" t="s">
        <v>34</v>
      </c>
      <c r="F4216" t="s">
        <v>35</v>
      </c>
      <c r="G4216" t="s">
        <v>32</v>
      </c>
      <c r="H4216">
        <v>21281</v>
      </c>
      <c r="J4216">
        <v>0</v>
      </c>
      <c r="L4216">
        <v>21281</v>
      </c>
      <c r="N4216">
        <v>9447</v>
      </c>
      <c r="P4216">
        <v>382</v>
      </c>
      <c r="R4216">
        <v>9829</v>
      </c>
      <c r="T4216">
        <v>691595</v>
      </c>
      <c r="V4216">
        <v>1165517</v>
      </c>
      <c r="X4216">
        <v>1127355</v>
      </c>
      <c r="Z4216">
        <v>38162</v>
      </c>
    </row>
    <row r="4217" spans="2:26" hidden="1" x14ac:dyDescent="0.35">
      <c r="B4217" t="s">
        <v>114</v>
      </c>
      <c r="C4217" t="s">
        <v>115</v>
      </c>
      <c r="D4217" s="1">
        <v>44531</v>
      </c>
      <c r="E4217" t="s">
        <v>34</v>
      </c>
      <c r="F4217" t="s">
        <v>33</v>
      </c>
      <c r="G4217" t="s">
        <v>34</v>
      </c>
      <c r="H4217">
        <v>21281</v>
      </c>
      <c r="J4217">
        <v>0</v>
      </c>
      <c r="L4217">
        <v>21281</v>
      </c>
      <c r="N4217">
        <v>9447</v>
      </c>
      <c r="P4217">
        <v>382</v>
      </c>
      <c r="R4217">
        <v>9829</v>
      </c>
      <c r="T4217">
        <v>702024</v>
      </c>
      <c r="V4217">
        <v>1186274</v>
      </c>
      <c r="X4217">
        <v>1148080</v>
      </c>
      <c r="Z4217">
        <v>38194</v>
      </c>
    </row>
    <row r="4218" spans="2:26" hidden="1" x14ac:dyDescent="0.35">
      <c r="B4218" t="s">
        <v>114</v>
      </c>
      <c r="C4218" t="s">
        <v>115</v>
      </c>
      <c r="D4218" s="1">
        <v>44562</v>
      </c>
      <c r="E4218" t="s">
        <v>34</v>
      </c>
      <c r="F4218" t="s">
        <v>35</v>
      </c>
      <c r="G4218" t="s">
        <v>32</v>
      </c>
      <c r="H4218">
        <v>19329</v>
      </c>
      <c r="J4218">
        <v>0</v>
      </c>
      <c r="L4218">
        <v>19329</v>
      </c>
      <c r="N4218">
        <v>9539</v>
      </c>
      <c r="P4218">
        <v>382</v>
      </c>
      <c r="R4218">
        <v>9921</v>
      </c>
      <c r="T4218">
        <v>691029</v>
      </c>
      <c r="V4218">
        <v>1174246</v>
      </c>
      <c r="X4218">
        <v>1136840</v>
      </c>
      <c r="Z4218">
        <v>37406</v>
      </c>
    </row>
    <row r="4219" spans="2:26" hidden="1" x14ac:dyDescent="0.35">
      <c r="B4219" t="s">
        <v>114</v>
      </c>
      <c r="C4219" t="s">
        <v>115</v>
      </c>
      <c r="D4219" s="1">
        <v>44562</v>
      </c>
      <c r="E4219" t="s">
        <v>34</v>
      </c>
      <c r="F4219" t="s">
        <v>33</v>
      </c>
      <c r="G4219" t="s">
        <v>34</v>
      </c>
      <c r="H4219">
        <v>19329</v>
      </c>
      <c r="J4219">
        <v>0</v>
      </c>
      <c r="L4219">
        <v>19329</v>
      </c>
      <c r="N4219">
        <v>9539</v>
      </c>
      <c r="P4219">
        <v>382</v>
      </c>
      <c r="R4219">
        <v>9921</v>
      </c>
      <c r="T4219">
        <v>702084</v>
      </c>
      <c r="V4219">
        <v>1195895</v>
      </c>
      <c r="X4219">
        <v>1158471</v>
      </c>
      <c r="Z4219">
        <v>37424</v>
      </c>
    </row>
    <row r="4220" spans="2:26" hidden="1" x14ac:dyDescent="0.35">
      <c r="B4220" t="s">
        <v>114</v>
      </c>
      <c r="C4220" t="s">
        <v>115</v>
      </c>
      <c r="D4220" s="1">
        <v>44593</v>
      </c>
      <c r="E4220" t="s">
        <v>34</v>
      </c>
      <c r="F4220" t="s">
        <v>35</v>
      </c>
      <c r="G4220" t="s">
        <v>32</v>
      </c>
      <c r="H4220">
        <v>17083</v>
      </c>
      <c r="J4220">
        <v>0</v>
      </c>
      <c r="L4220">
        <v>17083</v>
      </c>
      <c r="N4220">
        <v>9773</v>
      </c>
      <c r="P4220">
        <v>554</v>
      </c>
      <c r="R4220">
        <v>10327</v>
      </c>
      <c r="T4220">
        <v>691579</v>
      </c>
      <c r="V4220">
        <v>1183981</v>
      </c>
      <c r="X4220">
        <v>1147208</v>
      </c>
      <c r="Z4220">
        <v>36773</v>
      </c>
    </row>
    <row r="4221" spans="2:26" hidden="1" x14ac:dyDescent="0.35">
      <c r="B4221" t="s">
        <v>114</v>
      </c>
      <c r="C4221" t="s">
        <v>115</v>
      </c>
      <c r="D4221" s="1">
        <v>44593</v>
      </c>
      <c r="E4221" t="s">
        <v>34</v>
      </c>
      <c r="F4221" t="s">
        <v>33</v>
      </c>
      <c r="G4221" t="s">
        <v>34</v>
      </c>
      <c r="H4221">
        <v>17083</v>
      </c>
      <c r="J4221">
        <v>0</v>
      </c>
      <c r="L4221">
        <v>17083</v>
      </c>
      <c r="N4221">
        <v>9773</v>
      </c>
      <c r="P4221">
        <v>554</v>
      </c>
      <c r="R4221">
        <v>10327</v>
      </c>
      <c r="T4221">
        <v>714546</v>
      </c>
      <c r="V4221">
        <v>1224739</v>
      </c>
      <c r="X4221">
        <v>1187857</v>
      </c>
      <c r="Z4221">
        <v>36882</v>
      </c>
    </row>
    <row r="4222" spans="2:26" hidden="1" x14ac:dyDescent="0.35">
      <c r="B4222" t="s">
        <v>114</v>
      </c>
      <c r="C4222" t="s">
        <v>115</v>
      </c>
      <c r="D4222" s="1">
        <v>44621</v>
      </c>
      <c r="E4222" t="s">
        <v>34</v>
      </c>
      <c r="F4222" t="s">
        <v>35</v>
      </c>
      <c r="G4222" t="s">
        <v>32</v>
      </c>
      <c r="H4222">
        <v>22585</v>
      </c>
      <c r="J4222">
        <v>0</v>
      </c>
      <c r="L4222">
        <v>22585</v>
      </c>
      <c r="N4222">
        <v>14317</v>
      </c>
      <c r="P4222">
        <v>723</v>
      </c>
      <c r="R4222">
        <v>15040</v>
      </c>
      <c r="T4222">
        <v>707881</v>
      </c>
      <c r="V4222">
        <v>1218341</v>
      </c>
      <c r="X4222">
        <v>1181462</v>
      </c>
      <c r="Z4222">
        <v>36879</v>
      </c>
    </row>
    <row r="4223" spans="2:26" hidden="1" x14ac:dyDescent="0.35">
      <c r="B4223" t="s">
        <v>114</v>
      </c>
      <c r="C4223" t="s">
        <v>115</v>
      </c>
      <c r="D4223" s="1">
        <v>44621</v>
      </c>
      <c r="E4223" t="s">
        <v>34</v>
      </c>
      <c r="F4223" t="s">
        <v>33</v>
      </c>
      <c r="G4223" t="s">
        <v>34</v>
      </c>
      <c r="H4223">
        <v>22585</v>
      </c>
      <c r="J4223">
        <v>0</v>
      </c>
      <c r="L4223">
        <v>22585</v>
      </c>
      <c r="N4223">
        <v>14317</v>
      </c>
      <c r="P4223">
        <v>723</v>
      </c>
      <c r="R4223">
        <v>15040</v>
      </c>
      <c r="T4223">
        <v>720163</v>
      </c>
      <c r="V4223">
        <v>1245348</v>
      </c>
      <c r="X4223">
        <v>1208410</v>
      </c>
      <c r="Z4223">
        <v>36938</v>
      </c>
    </row>
    <row r="4224" spans="2:26" hidden="1" x14ac:dyDescent="0.35">
      <c r="B4224" t="s">
        <v>114</v>
      </c>
      <c r="C4224" t="s">
        <v>115</v>
      </c>
      <c r="D4224" s="1">
        <v>44652</v>
      </c>
      <c r="E4224" t="s">
        <v>34</v>
      </c>
      <c r="F4224" t="s">
        <v>35</v>
      </c>
      <c r="G4224" t="s">
        <v>32</v>
      </c>
      <c r="H4224">
        <v>19808</v>
      </c>
      <c r="J4224">
        <v>0</v>
      </c>
      <c r="L4224">
        <v>19808</v>
      </c>
      <c r="N4224">
        <v>13446</v>
      </c>
      <c r="P4224">
        <v>699</v>
      </c>
      <c r="R4224">
        <v>14145</v>
      </c>
      <c r="T4224">
        <v>686111</v>
      </c>
      <c r="V4224">
        <v>1240546</v>
      </c>
      <c r="X4224">
        <v>1206683</v>
      </c>
      <c r="Z4224">
        <v>33863</v>
      </c>
    </row>
    <row r="4225" spans="2:26" hidden="1" x14ac:dyDescent="0.35">
      <c r="B4225" t="s">
        <v>114</v>
      </c>
      <c r="C4225" t="s">
        <v>115</v>
      </c>
      <c r="D4225" s="1">
        <v>44652</v>
      </c>
      <c r="E4225" t="s">
        <v>34</v>
      </c>
      <c r="F4225" t="s">
        <v>33</v>
      </c>
      <c r="G4225" t="s">
        <v>34</v>
      </c>
      <c r="H4225">
        <v>19808</v>
      </c>
      <c r="J4225">
        <v>0</v>
      </c>
      <c r="L4225">
        <v>19808</v>
      </c>
      <c r="N4225">
        <v>13446</v>
      </c>
      <c r="P4225">
        <v>699</v>
      </c>
      <c r="R4225">
        <v>14145</v>
      </c>
      <c r="T4225">
        <v>698027</v>
      </c>
      <c r="V4225">
        <v>1266501</v>
      </c>
      <c r="X4225">
        <v>1232620</v>
      </c>
      <c r="Z4225">
        <v>33881</v>
      </c>
    </row>
    <row r="4226" spans="2:26" hidden="1" x14ac:dyDescent="0.35">
      <c r="B4226" t="s">
        <v>114</v>
      </c>
      <c r="C4226" t="s">
        <v>115</v>
      </c>
      <c r="D4226" s="1">
        <v>44682</v>
      </c>
      <c r="E4226" t="s">
        <v>34</v>
      </c>
      <c r="F4226" t="s">
        <v>35</v>
      </c>
      <c r="G4226" t="s">
        <v>32</v>
      </c>
      <c r="H4226">
        <v>18430</v>
      </c>
      <c r="J4226">
        <v>0</v>
      </c>
      <c r="L4226">
        <v>18430</v>
      </c>
      <c r="N4226">
        <v>13699</v>
      </c>
      <c r="P4226">
        <v>724</v>
      </c>
      <c r="R4226">
        <v>14423</v>
      </c>
      <c r="T4226">
        <v>690023</v>
      </c>
      <c r="V4226">
        <v>1258447</v>
      </c>
      <c r="X4226">
        <v>1224799</v>
      </c>
      <c r="Z4226">
        <v>33648</v>
      </c>
    </row>
    <row r="4227" spans="2:26" hidden="1" x14ac:dyDescent="0.35">
      <c r="B4227" t="s">
        <v>114</v>
      </c>
      <c r="C4227" t="s">
        <v>115</v>
      </c>
      <c r="D4227" s="1">
        <v>44682</v>
      </c>
      <c r="E4227" t="s">
        <v>34</v>
      </c>
      <c r="F4227" t="s">
        <v>33</v>
      </c>
      <c r="G4227" t="s">
        <v>34</v>
      </c>
      <c r="H4227">
        <v>18430</v>
      </c>
      <c r="J4227">
        <v>0</v>
      </c>
      <c r="L4227">
        <v>18430</v>
      </c>
      <c r="N4227">
        <v>13699</v>
      </c>
      <c r="P4227">
        <v>724</v>
      </c>
      <c r="R4227">
        <v>14423</v>
      </c>
      <c r="T4227">
        <v>704024</v>
      </c>
      <c r="V4227">
        <v>1291572</v>
      </c>
      <c r="X4227">
        <v>1258001</v>
      </c>
      <c r="Z4227">
        <v>33571</v>
      </c>
    </row>
    <row r="4228" spans="2:26" hidden="1" x14ac:dyDescent="0.35">
      <c r="B4228" t="s">
        <v>114</v>
      </c>
      <c r="C4228" t="s">
        <v>115</v>
      </c>
      <c r="D4228" s="1">
        <v>44713</v>
      </c>
      <c r="E4228" t="s">
        <v>34</v>
      </c>
      <c r="F4228" t="s">
        <v>35</v>
      </c>
      <c r="G4228" t="s">
        <v>32</v>
      </c>
      <c r="H4228">
        <v>20390</v>
      </c>
      <c r="J4228">
        <v>0</v>
      </c>
      <c r="L4228">
        <v>20390</v>
      </c>
      <c r="N4228">
        <v>17842</v>
      </c>
      <c r="P4228">
        <v>824</v>
      </c>
      <c r="R4228">
        <v>18666</v>
      </c>
      <c r="T4228">
        <v>695567</v>
      </c>
      <c r="V4228">
        <v>1282993</v>
      </c>
      <c r="X4228">
        <v>1249627</v>
      </c>
      <c r="Z4228">
        <v>33366</v>
      </c>
    </row>
    <row r="4229" spans="2:26" hidden="1" x14ac:dyDescent="0.35">
      <c r="B4229" t="s">
        <v>114</v>
      </c>
      <c r="C4229" t="s">
        <v>115</v>
      </c>
      <c r="D4229" s="1">
        <v>44713</v>
      </c>
      <c r="E4229" t="s">
        <v>34</v>
      </c>
      <c r="F4229" t="s">
        <v>33</v>
      </c>
      <c r="G4229" t="s">
        <v>34</v>
      </c>
      <c r="H4229">
        <v>20390</v>
      </c>
      <c r="J4229">
        <v>0</v>
      </c>
      <c r="L4229">
        <v>20390</v>
      </c>
      <c r="N4229">
        <v>17842</v>
      </c>
      <c r="P4229">
        <v>824</v>
      </c>
      <c r="R4229">
        <v>18666</v>
      </c>
      <c r="T4229">
        <v>710546</v>
      </c>
      <c r="V4229">
        <v>1320696</v>
      </c>
      <c r="X4229">
        <v>1287271</v>
      </c>
      <c r="Z4229">
        <v>33425</v>
      </c>
    </row>
    <row r="4230" spans="2:26" hidden="1" x14ac:dyDescent="0.35">
      <c r="B4230" t="s">
        <v>114</v>
      </c>
      <c r="C4230" t="s">
        <v>115</v>
      </c>
      <c r="D4230" s="1">
        <v>44743</v>
      </c>
      <c r="E4230" t="s">
        <v>34</v>
      </c>
      <c r="F4230" t="s">
        <v>35</v>
      </c>
      <c r="G4230" t="s">
        <v>32</v>
      </c>
      <c r="H4230">
        <v>18962</v>
      </c>
      <c r="J4230">
        <v>0</v>
      </c>
      <c r="L4230">
        <v>18962</v>
      </c>
      <c r="N4230">
        <v>18263</v>
      </c>
      <c r="P4230">
        <v>883</v>
      </c>
      <c r="R4230">
        <v>19146</v>
      </c>
      <c r="T4230">
        <v>726635</v>
      </c>
      <c r="V4230">
        <v>1379791</v>
      </c>
      <c r="X4230">
        <v>1346168</v>
      </c>
      <c r="Z4230">
        <v>33623</v>
      </c>
    </row>
    <row r="4231" spans="2:26" hidden="1" x14ac:dyDescent="0.35">
      <c r="B4231" t="s">
        <v>114</v>
      </c>
      <c r="C4231" t="s">
        <v>115</v>
      </c>
      <c r="D4231" s="1">
        <v>44743</v>
      </c>
      <c r="E4231" t="s">
        <v>34</v>
      </c>
      <c r="F4231" t="s">
        <v>33</v>
      </c>
      <c r="G4231" t="s">
        <v>34</v>
      </c>
      <c r="H4231">
        <v>18962</v>
      </c>
      <c r="J4231">
        <v>0</v>
      </c>
      <c r="L4231">
        <v>18962</v>
      </c>
      <c r="N4231">
        <v>18263</v>
      </c>
      <c r="P4231">
        <v>883</v>
      </c>
      <c r="R4231">
        <v>19146</v>
      </c>
      <c r="T4231">
        <v>726635</v>
      </c>
      <c r="V4231">
        <v>1379791</v>
      </c>
      <c r="X4231">
        <v>1346168</v>
      </c>
      <c r="Z4231">
        <v>33623</v>
      </c>
    </row>
    <row r="4232" spans="2:26" hidden="1" x14ac:dyDescent="0.35">
      <c r="B4232" t="s">
        <v>114</v>
      </c>
      <c r="C4232" t="s">
        <v>115</v>
      </c>
      <c r="D4232" s="1">
        <v>44774</v>
      </c>
      <c r="E4232" t="s">
        <v>34</v>
      </c>
      <c r="F4232" t="s">
        <v>35</v>
      </c>
      <c r="G4232" t="s">
        <v>32</v>
      </c>
      <c r="H4232">
        <v>23541</v>
      </c>
      <c r="J4232">
        <v>0</v>
      </c>
      <c r="L4232">
        <v>23541</v>
      </c>
      <c r="N4232">
        <v>26937</v>
      </c>
      <c r="P4232">
        <v>1126</v>
      </c>
      <c r="R4232">
        <v>28063</v>
      </c>
      <c r="T4232">
        <v>727999</v>
      </c>
      <c r="V4232">
        <v>1396515</v>
      </c>
      <c r="X4232">
        <v>1362031</v>
      </c>
      <c r="Z4232">
        <v>34484</v>
      </c>
    </row>
    <row r="4233" spans="2:26" hidden="1" x14ac:dyDescent="0.35">
      <c r="B4233" t="s">
        <v>114</v>
      </c>
      <c r="C4233" t="s">
        <v>115</v>
      </c>
      <c r="D4233" s="1">
        <v>44774</v>
      </c>
      <c r="E4233" t="s">
        <v>34</v>
      </c>
      <c r="F4233" t="s">
        <v>33</v>
      </c>
      <c r="G4233" t="s">
        <v>34</v>
      </c>
      <c r="H4233">
        <v>23541</v>
      </c>
      <c r="J4233">
        <v>0</v>
      </c>
      <c r="L4233">
        <v>23541</v>
      </c>
      <c r="N4233">
        <v>26937</v>
      </c>
      <c r="P4233">
        <v>1126</v>
      </c>
      <c r="R4233">
        <v>28063</v>
      </c>
      <c r="T4233">
        <v>727999</v>
      </c>
      <c r="V4233">
        <v>1396515</v>
      </c>
      <c r="X4233">
        <v>1362031</v>
      </c>
      <c r="Z4233">
        <v>34484</v>
      </c>
    </row>
    <row r="4234" spans="2:26" hidden="1" x14ac:dyDescent="0.35">
      <c r="B4234" t="s">
        <v>114</v>
      </c>
      <c r="C4234" t="s">
        <v>115</v>
      </c>
      <c r="D4234" s="1">
        <v>44805</v>
      </c>
      <c r="E4234" t="s">
        <v>34</v>
      </c>
      <c r="F4234" t="s">
        <v>35</v>
      </c>
      <c r="G4234" t="s">
        <v>32</v>
      </c>
      <c r="H4234">
        <v>20504</v>
      </c>
      <c r="J4234">
        <v>0</v>
      </c>
      <c r="L4234">
        <v>20504</v>
      </c>
      <c r="N4234">
        <v>21147</v>
      </c>
      <c r="P4234">
        <v>1830</v>
      </c>
      <c r="R4234">
        <v>22977</v>
      </c>
      <c r="T4234">
        <v>731784</v>
      </c>
      <c r="V4234">
        <v>1411488</v>
      </c>
      <c r="X4234">
        <v>1376178</v>
      </c>
      <c r="Z4234">
        <v>35310</v>
      </c>
    </row>
    <row r="4235" spans="2:26" hidden="1" x14ac:dyDescent="0.35">
      <c r="B4235" t="s">
        <v>114</v>
      </c>
      <c r="C4235" t="s">
        <v>115</v>
      </c>
      <c r="D4235" s="1">
        <v>44805</v>
      </c>
      <c r="E4235" t="s">
        <v>34</v>
      </c>
      <c r="F4235" t="s">
        <v>33</v>
      </c>
      <c r="G4235" t="s">
        <v>34</v>
      </c>
      <c r="H4235">
        <v>20504</v>
      </c>
      <c r="J4235">
        <v>0</v>
      </c>
      <c r="L4235">
        <v>20504</v>
      </c>
      <c r="N4235">
        <v>21147</v>
      </c>
      <c r="P4235">
        <v>1830</v>
      </c>
      <c r="R4235">
        <v>22977</v>
      </c>
      <c r="T4235">
        <v>731784</v>
      </c>
      <c r="V4235">
        <v>1411488</v>
      </c>
      <c r="X4235">
        <v>1376178</v>
      </c>
      <c r="Z4235">
        <v>35310</v>
      </c>
    </row>
    <row r="4236" spans="2:26" hidden="1" x14ac:dyDescent="0.35">
      <c r="B4236" t="s">
        <v>114</v>
      </c>
      <c r="C4236" t="s">
        <v>115</v>
      </c>
      <c r="D4236" s="1">
        <v>44835</v>
      </c>
      <c r="E4236" t="s">
        <v>34</v>
      </c>
      <c r="F4236" t="s">
        <v>35</v>
      </c>
      <c r="G4236" t="s">
        <v>32</v>
      </c>
      <c r="H4236">
        <v>19028</v>
      </c>
      <c r="J4236">
        <v>0</v>
      </c>
      <c r="L4236">
        <v>19028</v>
      </c>
      <c r="N4236">
        <v>14597</v>
      </c>
      <c r="P4236">
        <v>1012</v>
      </c>
      <c r="R4236">
        <v>15609</v>
      </c>
      <c r="T4236">
        <v>735573</v>
      </c>
      <c r="V4236">
        <v>1426608</v>
      </c>
      <c r="X4236">
        <v>1390805</v>
      </c>
      <c r="Z4236">
        <v>35803</v>
      </c>
    </row>
    <row r="4237" spans="2:26" hidden="1" x14ac:dyDescent="0.35">
      <c r="B4237" t="s">
        <v>114</v>
      </c>
      <c r="C4237" t="s">
        <v>115</v>
      </c>
      <c r="D4237" s="1">
        <v>44835</v>
      </c>
      <c r="E4237" t="s">
        <v>34</v>
      </c>
      <c r="F4237" t="s">
        <v>33</v>
      </c>
      <c r="G4237" t="s">
        <v>34</v>
      </c>
      <c r="H4237">
        <v>19028</v>
      </c>
      <c r="J4237">
        <v>0</v>
      </c>
      <c r="L4237">
        <v>19028</v>
      </c>
      <c r="N4237">
        <v>14597</v>
      </c>
      <c r="P4237">
        <v>1012</v>
      </c>
      <c r="R4237">
        <v>15609</v>
      </c>
      <c r="T4237">
        <v>735573</v>
      </c>
      <c r="V4237">
        <v>1426608</v>
      </c>
      <c r="X4237">
        <v>1390805</v>
      </c>
      <c r="Z4237">
        <v>35803</v>
      </c>
    </row>
    <row r="4238" spans="2:26" hidden="1" x14ac:dyDescent="0.35">
      <c r="B4238" t="s">
        <v>114</v>
      </c>
      <c r="C4238" t="s">
        <v>115</v>
      </c>
      <c r="D4238" s="1">
        <v>44866</v>
      </c>
      <c r="E4238" t="s">
        <v>34</v>
      </c>
      <c r="F4238" t="s">
        <v>35</v>
      </c>
      <c r="G4238" t="s">
        <v>32</v>
      </c>
      <c r="H4238">
        <v>19667</v>
      </c>
      <c r="J4238">
        <v>0</v>
      </c>
      <c r="L4238">
        <v>19667</v>
      </c>
      <c r="N4238">
        <v>13905</v>
      </c>
      <c r="P4238">
        <v>1383</v>
      </c>
      <c r="R4238">
        <v>15288</v>
      </c>
      <c r="T4238">
        <v>741114</v>
      </c>
      <c r="V4238">
        <v>1447516</v>
      </c>
      <c r="X4238">
        <v>1410932</v>
      </c>
      <c r="Z4238">
        <v>36584</v>
      </c>
    </row>
    <row r="4239" spans="2:26" hidden="1" x14ac:dyDescent="0.35">
      <c r="B4239" t="s">
        <v>114</v>
      </c>
      <c r="C4239" t="s">
        <v>115</v>
      </c>
      <c r="D4239" s="1">
        <v>44866</v>
      </c>
      <c r="E4239" t="s">
        <v>34</v>
      </c>
      <c r="F4239" t="s">
        <v>33</v>
      </c>
      <c r="G4239" t="s">
        <v>34</v>
      </c>
      <c r="H4239">
        <v>19667</v>
      </c>
      <c r="J4239">
        <v>0</v>
      </c>
      <c r="L4239">
        <v>19667</v>
      </c>
      <c r="N4239">
        <v>13905</v>
      </c>
      <c r="P4239">
        <v>1383</v>
      </c>
      <c r="R4239">
        <v>15288</v>
      </c>
      <c r="T4239">
        <v>741114</v>
      </c>
      <c r="V4239">
        <v>1447516</v>
      </c>
      <c r="X4239">
        <v>1410932</v>
      </c>
      <c r="Z4239">
        <v>36584</v>
      </c>
    </row>
    <row r="4240" spans="2:26" hidden="1" x14ac:dyDescent="0.35">
      <c r="B4240" t="s">
        <v>114</v>
      </c>
      <c r="C4240" t="s">
        <v>115</v>
      </c>
      <c r="D4240" s="1">
        <v>44896</v>
      </c>
      <c r="E4240" t="s">
        <v>34</v>
      </c>
      <c r="F4240" t="s">
        <v>35</v>
      </c>
      <c r="G4240" t="s">
        <v>32</v>
      </c>
      <c r="H4240">
        <v>17655</v>
      </c>
      <c r="J4240">
        <v>0</v>
      </c>
      <c r="L4240">
        <v>17655</v>
      </c>
      <c r="N4240">
        <v>13862</v>
      </c>
      <c r="P4240">
        <v>1424</v>
      </c>
      <c r="R4240">
        <v>15286</v>
      </c>
      <c r="T4240">
        <v>744647</v>
      </c>
      <c r="V4240">
        <v>1468978</v>
      </c>
      <c r="X4240">
        <v>1431541</v>
      </c>
      <c r="Z4240">
        <v>37437</v>
      </c>
    </row>
    <row r="4241" spans="2:26" hidden="1" x14ac:dyDescent="0.35">
      <c r="B4241" t="s">
        <v>114</v>
      </c>
      <c r="C4241" t="s">
        <v>115</v>
      </c>
      <c r="D4241" s="1">
        <v>44896</v>
      </c>
      <c r="E4241" t="s">
        <v>34</v>
      </c>
      <c r="F4241" t="s">
        <v>33</v>
      </c>
      <c r="G4241" t="s">
        <v>34</v>
      </c>
      <c r="H4241">
        <v>17655</v>
      </c>
      <c r="J4241">
        <v>0</v>
      </c>
      <c r="L4241">
        <v>17655</v>
      </c>
      <c r="N4241">
        <v>13862</v>
      </c>
      <c r="P4241">
        <v>1424</v>
      </c>
      <c r="R4241">
        <v>15286</v>
      </c>
      <c r="T4241">
        <v>744647</v>
      </c>
      <c r="V4241">
        <v>1468978</v>
      </c>
      <c r="X4241">
        <v>1431541</v>
      </c>
      <c r="Z4241">
        <v>37437</v>
      </c>
    </row>
    <row r="4242" spans="2:26" hidden="1" x14ac:dyDescent="0.35">
      <c r="B4242" t="s">
        <v>114</v>
      </c>
      <c r="C4242" t="s">
        <v>115</v>
      </c>
      <c r="D4242" s="1">
        <v>44927</v>
      </c>
      <c r="E4242" t="s">
        <v>34</v>
      </c>
      <c r="F4242" t="s">
        <v>35</v>
      </c>
      <c r="G4242" t="s">
        <v>32</v>
      </c>
      <c r="H4242">
        <v>18972</v>
      </c>
      <c r="J4242">
        <v>0</v>
      </c>
      <c r="L4242">
        <v>18972</v>
      </c>
      <c r="N4242">
        <v>15731</v>
      </c>
      <c r="P4242">
        <v>1589</v>
      </c>
      <c r="R4242">
        <v>17320</v>
      </c>
      <c r="T4242">
        <v>750359</v>
      </c>
      <c r="V4242">
        <v>1483594</v>
      </c>
      <c r="X4242">
        <v>1444966</v>
      </c>
      <c r="Z4242">
        <v>38628</v>
      </c>
    </row>
    <row r="4243" spans="2:26" hidden="1" x14ac:dyDescent="0.35">
      <c r="B4243" t="s">
        <v>114</v>
      </c>
      <c r="C4243" t="s">
        <v>115</v>
      </c>
      <c r="D4243" s="1">
        <v>44927</v>
      </c>
      <c r="E4243" t="s">
        <v>34</v>
      </c>
      <c r="F4243" t="s">
        <v>33</v>
      </c>
      <c r="G4243" t="s">
        <v>34</v>
      </c>
      <c r="H4243">
        <v>18972</v>
      </c>
      <c r="J4243">
        <v>0</v>
      </c>
      <c r="L4243">
        <v>18972</v>
      </c>
      <c r="N4243">
        <v>15731</v>
      </c>
      <c r="P4243">
        <v>1589</v>
      </c>
      <c r="R4243">
        <v>17320</v>
      </c>
      <c r="T4243">
        <v>750359</v>
      </c>
      <c r="V4243">
        <v>1483594</v>
      </c>
      <c r="X4243">
        <v>1444966</v>
      </c>
      <c r="Z4243">
        <v>38628</v>
      </c>
    </row>
    <row r="4244" spans="2:26" hidden="1" x14ac:dyDescent="0.35">
      <c r="B4244" t="s">
        <v>114</v>
      </c>
      <c r="C4244" t="s">
        <v>115</v>
      </c>
      <c r="D4244" s="1">
        <v>44958</v>
      </c>
      <c r="E4244" t="s">
        <v>34</v>
      </c>
      <c r="F4244" t="s">
        <v>35</v>
      </c>
      <c r="G4244" t="s">
        <v>32</v>
      </c>
      <c r="H4244">
        <v>16586</v>
      </c>
      <c r="J4244">
        <v>0</v>
      </c>
      <c r="L4244">
        <v>16586</v>
      </c>
      <c r="N4244">
        <v>14024</v>
      </c>
      <c r="P4244">
        <v>1043</v>
      </c>
      <c r="R4244">
        <v>15067</v>
      </c>
      <c r="T4244">
        <v>751002</v>
      </c>
      <c r="V4244">
        <v>1492204</v>
      </c>
      <c r="X4244">
        <v>1453052</v>
      </c>
      <c r="Z4244">
        <v>39152</v>
      </c>
    </row>
    <row r="4245" spans="2:26" hidden="1" x14ac:dyDescent="0.35">
      <c r="B4245" t="s">
        <v>114</v>
      </c>
      <c r="C4245" t="s">
        <v>115</v>
      </c>
      <c r="D4245" s="1">
        <v>44958</v>
      </c>
      <c r="E4245" t="s">
        <v>34</v>
      </c>
      <c r="F4245" t="s">
        <v>33</v>
      </c>
      <c r="G4245" t="s">
        <v>34</v>
      </c>
      <c r="H4245">
        <v>16586</v>
      </c>
      <c r="J4245">
        <v>0</v>
      </c>
      <c r="L4245">
        <v>16586</v>
      </c>
      <c r="N4245">
        <v>14024</v>
      </c>
      <c r="P4245">
        <v>1043</v>
      </c>
      <c r="R4245">
        <v>15067</v>
      </c>
      <c r="T4245">
        <v>751002</v>
      </c>
      <c r="V4245">
        <v>1492204</v>
      </c>
      <c r="X4245">
        <v>1453052</v>
      </c>
      <c r="Z4245">
        <v>39152</v>
      </c>
    </row>
    <row r="4246" spans="2:26" hidden="1" x14ac:dyDescent="0.35">
      <c r="B4246" t="s">
        <v>114</v>
      </c>
      <c r="C4246" t="s">
        <v>115</v>
      </c>
      <c r="D4246" s="1">
        <v>44986</v>
      </c>
      <c r="E4246" t="s">
        <v>34</v>
      </c>
      <c r="F4246" t="s">
        <v>35</v>
      </c>
      <c r="G4246" t="s">
        <v>32</v>
      </c>
      <c r="H4246">
        <v>18801</v>
      </c>
      <c r="J4246">
        <v>0</v>
      </c>
      <c r="L4246">
        <v>18801</v>
      </c>
      <c r="N4246">
        <v>11315</v>
      </c>
      <c r="P4246">
        <v>788</v>
      </c>
      <c r="R4246">
        <v>12103</v>
      </c>
      <c r="T4246">
        <v>755768</v>
      </c>
      <c r="V4246">
        <v>1504092</v>
      </c>
      <c r="X4246">
        <v>1464197</v>
      </c>
      <c r="Z4246">
        <v>39895</v>
      </c>
    </row>
    <row r="4247" spans="2:26" hidden="1" x14ac:dyDescent="0.35">
      <c r="B4247" t="s">
        <v>114</v>
      </c>
      <c r="C4247" t="s">
        <v>115</v>
      </c>
      <c r="D4247" s="1">
        <v>44986</v>
      </c>
      <c r="E4247" t="s">
        <v>34</v>
      </c>
      <c r="F4247" t="s">
        <v>33</v>
      </c>
      <c r="G4247" t="s">
        <v>34</v>
      </c>
      <c r="H4247">
        <v>18801</v>
      </c>
      <c r="J4247">
        <v>0</v>
      </c>
      <c r="L4247">
        <v>18801</v>
      </c>
      <c r="N4247">
        <v>11315</v>
      </c>
      <c r="P4247">
        <v>788</v>
      </c>
      <c r="R4247">
        <v>12103</v>
      </c>
      <c r="T4247">
        <v>755768</v>
      </c>
      <c r="V4247">
        <v>1504092</v>
      </c>
      <c r="X4247">
        <v>1464197</v>
      </c>
      <c r="Z4247">
        <v>39895</v>
      </c>
    </row>
    <row r="4248" spans="2:26" hidden="1" x14ac:dyDescent="0.35">
      <c r="B4248" t="s">
        <v>114</v>
      </c>
      <c r="C4248" t="s">
        <v>115</v>
      </c>
      <c r="D4248" s="1">
        <v>45017</v>
      </c>
      <c r="E4248" t="s">
        <v>34</v>
      </c>
      <c r="F4248" t="s">
        <v>35</v>
      </c>
      <c r="G4248" t="s">
        <v>32</v>
      </c>
      <c r="H4248">
        <v>16217</v>
      </c>
      <c r="J4248">
        <v>0</v>
      </c>
      <c r="L4248">
        <v>16217</v>
      </c>
      <c r="N4248">
        <v>8821</v>
      </c>
      <c r="P4248">
        <v>494</v>
      </c>
      <c r="R4248">
        <v>9315</v>
      </c>
      <c r="T4248">
        <v>756199</v>
      </c>
      <c r="V4248">
        <v>1513885</v>
      </c>
      <c r="X4248">
        <v>1473552</v>
      </c>
      <c r="Z4248">
        <v>40333</v>
      </c>
    </row>
    <row r="4249" spans="2:26" hidden="1" x14ac:dyDescent="0.35">
      <c r="B4249" t="s">
        <v>114</v>
      </c>
      <c r="C4249" t="s">
        <v>115</v>
      </c>
      <c r="D4249" s="1">
        <v>45017</v>
      </c>
      <c r="E4249" t="s">
        <v>34</v>
      </c>
      <c r="F4249" t="s">
        <v>33</v>
      </c>
      <c r="G4249" t="s">
        <v>34</v>
      </c>
      <c r="H4249">
        <v>16217</v>
      </c>
      <c r="J4249">
        <v>0</v>
      </c>
      <c r="L4249">
        <v>16217</v>
      </c>
      <c r="N4249">
        <v>8821</v>
      </c>
      <c r="P4249">
        <v>494</v>
      </c>
      <c r="R4249">
        <v>9315</v>
      </c>
      <c r="T4249">
        <v>756199</v>
      </c>
      <c r="V4249">
        <v>1513885</v>
      </c>
      <c r="X4249">
        <v>1473552</v>
      </c>
      <c r="Z4249">
        <v>40333</v>
      </c>
    </row>
    <row r="4250" spans="2:26" hidden="1" x14ac:dyDescent="0.35">
      <c r="B4250" t="s">
        <v>114</v>
      </c>
      <c r="C4250" t="s">
        <v>115</v>
      </c>
      <c r="D4250" s="1">
        <v>45047</v>
      </c>
      <c r="E4250" t="s">
        <v>34</v>
      </c>
      <c r="F4250" t="s">
        <v>35</v>
      </c>
      <c r="G4250" t="s">
        <v>32</v>
      </c>
      <c r="H4250">
        <v>16345</v>
      </c>
      <c r="J4250">
        <v>0</v>
      </c>
      <c r="L4250">
        <v>16345</v>
      </c>
      <c r="N4250">
        <v>10001</v>
      </c>
      <c r="P4250">
        <v>708</v>
      </c>
      <c r="R4250">
        <v>10709</v>
      </c>
      <c r="T4250">
        <v>755911</v>
      </c>
      <c r="V4250">
        <v>1519977</v>
      </c>
      <c r="X4250">
        <v>1477415</v>
      </c>
      <c r="Z4250">
        <v>42562</v>
      </c>
    </row>
    <row r="4251" spans="2:26" hidden="1" x14ac:dyDescent="0.35">
      <c r="B4251" t="s">
        <v>114</v>
      </c>
      <c r="C4251" t="s">
        <v>115</v>
      </c>
      <c r="D4251" s="1">
        <v>45047</v>
      </c>
      <c r="E4251" t="s">
        <v>34</v>
      </c>
      <c r="F4251" t="s">
        <v>33</v>
      </c>
      <c r="G4251" t="s">
        <v>34</v>
      </c>
      <c r="H4251">
        <v>16345</v>
      </c>
      <c r="J4251">
        <v>0</v>
      </c>
      <c r="L4251">
        <v>16345</v>
      </c>
      <c r="N4251">
        <v>10001</v>
      </c>
      <c r="P4251">
        <v>708</v>
      </c>
      <c r="R4251">
        <v>10709</v>
      </c>
      <c r="T4251">
        <v>755911</v>
      </c>
      <c r="V4251">
        <v>1519977</v>
      </c>
      <c r="X4251">
        <v>1477415</v>
      </c>
      <c r="Z4251">
        <v>42562</v>
      </c>
    </row>
    <row r="4252" spans="2:26" hidden="1" x14ac:dyDescent="0.35">
      <c r="B4252" t="s">
        <v>114</v>
      </c>
      <c r="C4252" t="s">
        <v>115</v>
      </c>
      <c r="D4252" s="1">
        <v>45078</v>
      </c>
      <c r="E4252" t="s">
        <v>34</v>
      </c>
      <c r="F4252" t="s">
        <v>35</v>
      </c>
      <c r="G4252" t="s">
        <v>32</v>
      </c>
      <c r="H4252">
        <v>16213</v>
      </c>
      <c r="J4252">
        <v>0</v>
      </c>
      <c r="L4252">
        <v>16213</v>
      </c>
      <c r="N4252">
        <v>8529</v>
      </c>
      <c r="P4252">
        <v>556</v>
      </c>
      <c r="R4252">
        <v>9085</v>
      </c>
      <c r="T4252">
        <v>757122</v>
      </c>
      <c r="V4252">
        <v>1522455</v>
      </c>
      <c r="X4252">
        <v>1475538</v>
      </c>
      <c r="Z4252">
        <v>46917</v>
      </c>
    </row>
    <row r="4253" spans="2:26" hidden="1" x14ac:dyDescent="0.35">
      <c r="B4253" t="s">
        <v>114</v>
      </c>
      <c r="C4253" t="s">
        <v>115</v>
      </c>
      <c r="D4253" s="1">
        <v>45078</v>
      </c>
      <c r="E4253" t="s">
        <v>34</v>
      </c>
      <c r="F4253" t="s">
        <v>33</v>
      </c>
      <c r="G4253" t="s">
        <v>34</v>
      </c>
      <c r="H4253">
        <v>16213</v>
      </c>
      <c r="J4253">
        <v>0</v>
      </c>
      <c r="L4253">
        <v>16213</v>
      </c>
      <c r="N4253">
        <v>8529</v>
      </c>
      <c r="P4253">
        <v>556</v>
      </c>
      <c r="R4253">
        <v>9085</v>
      </c>
      <c r="T4253">
        <v>757122</v>
      </c>
      <c r="V4253">
        <v>1522455</v>
      </c>
      <c r="X4253">
        <v>1475538</v>
      </c>
      <c r="Z4253">
        <v>46917</v>
      </c>
    </row>
    <row r="4254" spans="2:26" hidden="1" x14ac:dyDescent="0.35">
      <c r="B4254" t="s">
        <v>114</v>
      </c>
      <c r="C4254" t="s">
        <v>115</v>
      </c>
      <c r="D4254" s="1">
        <v>45108</v>
      </c>
      <c r="E4254" t="s">
        <v>34</v>
      </c>
      <c r="F4254" t="s">
        <v>35</v>
      </c>
      <c r="G4254" t="s">
        <v>32</v>
      </c>
      <c r="H4254">
        <v>16517</v>
      </c>
      <c r="J4254">
        <v>0</v>
      </c>
      <c r="L4254">
        <v>16517</v>
      </c>
      <c r="N4254">
        <v>8536</v>
      </c>
      <c r="P4254">
        <v>627</v>
      </c>
      <c r="R4254">
        <v>9163</v>
      </c>
      <c r="T4254">
        <v>747590</v>
      </c>
      <c r="V4254">
        <v>1504652</v>
      </c>
      <c r="X4254">
        <v>1455492</v>
      </c>
      <c r="Z4254">
        <v>49160</v>
      </c>
    </row>
    <row r="4255" spans="2:26" hidden="1" x14ac:dyDescent="0.35">
      <c r="B4255" t="s">
        <v>114</v>
      </c>
      <c r="C4255" t="s">
        <v>115</v>
      </c>
      <c r="D4255" s="1">
        <v>45108</v>
      </c>
      <c r="E4255" t="s">
        <v>34</v>
      </c>
      <c r="F4255" t="s">
        <v>33</v>
      </c>
      <c r="G4255" t="s">
        <v>34</v>
      </c>
      <c r="H4255">
        <v>16517</v>
      </c>
      <c r="J4255">
        <v>0</v>
      </c>
      <c r="L4255">
        <v>16517</v>
      </c>
      <c r="N4255">
        <v>8536</v>
      </c>
      <c r="P4255">
        <v>627</v>
      </c>
      <c r="R4255">
        <v>9163</v>
      </c>
      <c r="T4255">
        <v>747590</v>
      </c>
      <c r="V4255">
        <v>1504652</v>
      </c>
      <c r="X4255">
        <v>1455492</v>
      </c>
      <c r="Z4255">
        <v>49160</v>
      </c>
    </row>
    <row r="4256" spans="2:26" hidden="1" x14ac:dyDescent="0.35">
      <c r="B4256" t="s">
        <v>114</v>
      </c>
      <c r="C4256" t="s">
        <v>115</v>
      </c>
      <c r="D4256" s="1">
        <v>45139</v>
      </c>
      <c r="E4256" t="s">
        <v>34</v>
      </c>
      <c r="F4256" t="s">
        <v>35</v>
      </c>
      <c r="G4256" t="s">
        <v>32</v>
      </c>
      <c r="H4256">
        <v>20966</v>
      </c>
      <c r="J4256">
        <v>0</v>
      </c>
      <c r="L4256">
        <v>20966</v>
      </c>
      <c r="N4256">
        <v>8738</v>
      </c>
      <c r="P4256">
        <v>652</v>
      </c>
      <c r="R4256">
        <v>9390</v>
      </c>
      <c r="T4256">
        <v>740914</v>
      </c>
      <c r="V4256">
        <v>1492696</v>
      </c>
      <c r="X4256">
        <v>1439025</v>
      </c>
      <c r="Z4256">
        <v>53671</v>
      </c>
    </row>
    <row r="4257" spans="2:26" hidden="1" x14ac:dyDescent="0.35">
      <c r="B4257" t="s">
        <v>114</v>
      </c>
      <c r="C4257" t="s">
        <v>115</v>
      </c>
      <c r="D4257" s="1">
        <v>45139</v>
      </c>
      <c r="E4257" t="s">
        <v>34</v>
      </c>
      <c r="F4257" t="s">
        <v>33</v>
      </c>
      <c r="G4257" t="s">
        <v>34</v>
      </c>
      <c r="H4257">
        <v>20966</v>
      </c>
      <c r="J4257">
        <v>0</v>
      </c>
      <c r="L4257">
        <v>20966</v>
      </c>
      <c r="N4257">
        <v>8738</v>
      </c>
      <c r="P4257">
        <v>652</v>
      </c>
      <c r="R4257">
        <v>9390</v>
      </c>
      <c r="T4257">
        <v>740914</v>
      </c>
      <c r="V4257">
        <v>1492696</v>
      </c>
      <c r="X4257">
        <v>1439025</v>
      </c>
      <c r="Z4257">
        <v>53671</v>
      </c>
    </row>
    <row r="4258" spans="2:26" hidden="1" x14ac:dyDescent="0.35">
      <c r="B4258" t="s">
        <v>114</v>
      </c>
      <c r="C4258" t="s">
        <v>115</v>
      </c>
      <c r="D4258" s="1">
        <v>45170</v>
      </c>
      <c r="E4258" t="s">
        <v>34</v>
      </c>
      <c r="F4258" t="s">
        <v>35</v>
      </c>
      <c r="G4258" t="s">
        <v>32</v>
      </c>
      <c r="H4258">
        <v>16928</v>
      </c>
      <c r="J4258">
        <v>0</v>
      </c>
      <c r="L4258">
        <v>16928</v>
      </c>
      <c r="N4258">
        <v>7323</v>
      </c>
      <c r="P4258">
        <v>577</v>
      </c>
      <c r="R4258">
        <v>7900</v>
      </c>
      <c r="T4258">
        <v>730379</v>
      </c>
      <c r="V4258">
        <v>1470387</v>
      </c>
      <c r="X4258">
        <v>1411391</v>
      </c>
      <c r="Z4258">
        <v>58996</v>
      </c>
    </row>
    <row r="4259" spans="2:26" hidden="1" x14ac:dyDescent="0.35">
      <c r="B4259" t="s">
        <v>114</v>
      </c>
      <c r="C4259" t="s">
        <v>115</v>
      </c>
      <c r="D4259" s="1">
        <v>45170</v>
      </c>
      <c r="E4259" t="s">
        <v>34</v>
      </c>
      <c r="F4259" t="s">
        <v>33</v>
      </c>
      <c r="G4259" t="s">
        <v>34</v>
      </c>
      <c r="H4259">
        <v>16928</v>
      </c>
      <c r="J4259">
        <v>0</v>
      </c>
      <c r="L4259">
        <v>16928</v>
      </c>
      <c r="N4259">
        <v>7323</v>
      </c>
      <c r="P4259">
        <v>577</v>
      </c>
      <c r="R4259">
        <v>7900</v>
      </c>
      <c r="T4259">
        <v>730379</v>
      </c>
      <c r="V4259">
        <v>1470387</v>
      </c>
      <c r="X4259">
        <v>1411391</v>
      </c>
      <c r="Z4259">
        <v>58996</v>
      </c>
    </row>
    <row r="4260" spans="2:26" hidden="1" x14ac:dyDescent="0.35">
      <c r="B4260" t="s">
        <v>114</v>
      </c>
      <c r="C4260" t="s">
        <v>115</v>
      </c>
      <c r="D4260" s="1">
        <v>45200</v>
      </c>
      <c r="E4260" t="s">
        <v>34</v>
      </c>
      <c r="F4260" t="s">
        <v>35</v>
      </c>
      <c r="G4260" t="s">
        <v>32</v>
      </c>
      <c r="H4260">
        <v>22242</v>
      </c>
      <c r="J4260">
        <v>0</v>
      </c>
      <c r="L4260">
        <v>22242</v>
      </c>
      <c r="N4260">
        <v>8960</v>
      </c>
      <c r="P4260">
        <v>625</v>
      </c>
      <c r="R4260">
        <v>9585</v>
      </c>
      <c r="T4260">
        <v>721601</v>
      </c>
      <c r="V4260">
        <v>1453455</v>
      </c>
      <c r="X4260">
        <v>1388845</v>
      </c>
      <c r="Z4260">
        <v>64610</v>
      </c>
    </row>
    <row r="4261" spans="2:26" hidden="1" x14ac:dyDescent="0.35">
      <c r="B4261" t="s">
        <v>114</v>
      </c>
      <c r="C4261" t="s">
        <v>115</v>
      </c>
      <c r="D4261" s="1">
        <v>45200</v>
      </c>
      <c r="E4261" t="s">
        <v>34</v>
      </c>
      <c r="F4261" t="s">
        <v>33</v>
      </c>
      <c r="G4261" t="s">
        <v>34</v>
      </c>
      <c r="H4261">
        <v>22242</v>
      </c>
      <c r="J4261">
        <v>0</v>
      </c>
      <c r="L4261">
        <v>22242</v>
      </c>
      <c r="N4261">
        <v>8960</v>
      </c>
      <c r="P4261">
        <v>625</v>
      </c>
      <c r="R4261">
        <v>9585</v>
      </c>
      <c r="T4261">
        <v>721601</v>
      </c>
      <c r="V4261">
        <v>1453455</v>
      </c>
      <c r="X4261">
        <v>1388845</v>
      </c>
      <c r="Z4261">
        <v>64610</v>
      </c>
    </row>
    <row r="4262" spans="2:26" hidden="1" x14ac:dyDescent="0.35">
      <c r="B4262" t="s">
        <v>114</v>
      </c>
      <c r="C4262" t="s">
        <v>115</v>
      </c>
      <c r="D4262" s="1">
        <v>45231</v>
      </c>
      <c r="E4262" t="s">
        <v>34</v>
      </c>
      <c r="F4262" t="s">
        <v>35</v>
      </c>
      <c r="G4262" t="s">
        <v>32</v>
      </c>
      <c r="H4262">
        <v>21919</v>
      </c>
      <c r="J4262">
        <v>0</v>
      </c>
      <c r="L4262">
        <v>21919</v>
      </c>
      <c r="N4262">
        <v>8975</v>
      </c>
      <c r="P4262">
        <v>718</v>
      </c>
      <c r="R4262">
        <v>9693</v>
      </c>
      <c r="T4262">
        <v>706634</v>
      </c>
      <c r="V4262">
        <v>1422975</v>
      </c>
      <c r="X4262">
        <v>1351934</v>
      </c>
      <c r="Z4262">
        <v>71041</v>
      </c>
    </row>
    <row r="4263" spans="2:26" hidden="1" x14ac:dyDescent="0.35">
      <c r="B4263" t="s">
        <v>114</v>
      </c>
      <c r="C4263" t="s">
        <v>115</v>
      </c>
      <c r="D4263" s="1">
        <v>45231</v>
      </c>
      <c r="E4263" t="s">
        <v>34</v>
      </c>
      <c r="F4263" t="s">
        <v>33</v>
      </c>
      <c r="G4263" t="s">
        <v>34</v>
      </c>
      <c r="H4263">
        <v>21919</v>
      </c>
      <c r="J4263">
        <v>0</v>
      </c>
      <c r="L4263">
        <v>21919</v>
      </c>
      <c r="N4263">
        <v>8975</v>
      </c>
      <c r="P4263">
        <v>718</v>
      </c>
      <c r="R4263">
        <v>9693</v>
      </c>
      <c r="T4263">
        <v>713314</v>
      </c>
      <c r="V4263">
        <v>1435760</v>
      </c>
      <c r="X4263">
        <v>1364586</v>
      </c>
      <c r="Z4263">
        <v>71174</v>
      </c>
    </row>
    <row r="4264" spans="2:26" hidden="1" x14ac:dyDescent="0.35">
      <c r="B4264" t="s">
        <v>114</v>
      </c>
      <c r="C4264" t="s">
        <v>115</v>
      </c>
      <c r="D4264" s="1">
        <v>45261</v>
      </c>
      <c r="E4264" t="s">
        <v>34</v>
      </c>
      <c r="F4264" t="s">
        <v>35</v>
      </c>
      <c r="G4264" t="s">
        <v>32</v>
      </c>
      <c r="H4264">
        <v>19671</v>
      </c>
      <c r="J4264">
        <v>0</v>
      </c>
      <c r="L4264">
        <v>19671</v>
      </c>
      <c r="N4264">
        <v>7526</v>
      </c>
      <c r="P4264">
        <v>591</v>
      </c>
      <c r="R4264">
        <v>8117</v>
      </c>
      <c r="T4264">
        <v>698325</v>
      </c>
      <c r="V4264">
        <v>1405790</v>
      </c>
      <c r="X4264">
        <v>1327155</v>
      </c>
      <c r="Z4264">
        <v>78635</v>
      </c>
    </row>
    <row r="4265" spans="2:26" hidden="1" x14ac:dyDescent="0.35">
      <c r="B4265" t="s">
        <v>114</v>
      </c>
      <c r="C4265" t="s">
        <v>115</v>
      </c>
      <c r="D4265" s="1">
        <v>45261</v>
      </c>
      <c r="E4265" t="s">
        <v>34</v>
      </c>
      <c r="F4265" t="s">
        <v>33</v>
      </c>
      <c r="G4265" t="s">
        <v>34</v>
      </c>
      <c r="H4265">
        <v>19671</v>
      </c>
      <c r="J4265">
        <v>0</v>
      </c>
      <c r="L4265">
        <v>19671</v>
      </c>
      <c r="N4265">
        <v>7526</v>
      </c>
      <c r="P4265">
        <v>591</v>
      </c>
      <c r="R4265">
        <v>8117</v>
      </c>
      <c r="T4265">
        <v>704883</v>
      </c>
      <c r="V4265">
        <v>1420459</v>
      </c>
      <c r="X4265">
        <v>1341442</v>
      </c>
      <c r="Z4265">
        <v>79017</v>
      </c>
    </row>
    <row r="4266" spans="2:26" hidden="1" x14ac:dyDescent="0.35">
      <c r="B4266" t="s">
        <v>114</v>
      </c>
      <c r="C4266" t="s">
        <v>115</v>
      </c>
      <c r="D4266" s="1">
        <v>45292</v>
      </c>
      <c r="E4266" t="s">
        <v>34</v>
      </c>
      <c r="F4266" t="s">
        <v>35</v>
      </c>
      <c r="G4266" t="s">
        <v>32</v>
      </c>
      <c r="H4266">
        <v>28645</v>
      </c>
      <c r="J4266">
        <v>0</v>
      </c>
      <c r="L4266">
        <v>28645</v>
      </c>
      <c r="N4266">
        <v>9546</v>
      </c>
      <c r="P4266">
        <v>833</v>
      </c>
      <c r="R4266">
        <v>10379</v>
      </c>
      <c r="T4266">
        <v>680247</v>
      </c>
      <c r="V4266">
        <v>1374216</v>
      </c>
      <c r="X4266">
        <v>1288100</v>
      </c>
      <c r="Z4266">
        <v>86116</v>
      </c>
    </row>
    <row r="4267" spans="2:26" hidden="1" x14ac:dyDescent="0.35">
      <c r="B4267" t="s">
        <v>114</v>
      </c>
      <c r="C4267" t="s">
        <v>115</v>
      </c>
      <c r="D4267" s="1">
        <v>45292</v>
      </c>
      <c r="E4267" t="s">
        <v>34</v>
      </c>
      <c r="F4267" t="s">
        <v>33</v>
      </c>
      <c r="G4267" t="s">
        <v>34</v>
      </c>
      <c r="H4267">
        <v>28645</v>
      </c>
      <c r="J4267">
        <v>0</v>
      </c>
      <c r="L4267">
        <v>28645</v>
      </c>
      <c r="N4267">
        <v>9546</v>
      </c>
      <c r="P4267">
        <v>833</v>
      </c>
      <c r="R4267">
        <v>10379</v>
      </c>
      <c r="T4267">
        <v>689016</v>
      </c>
      <c r="V4267">
        <v>1397038</v>
      </c>
      <c r="X4267">
        <v>1310346</v>
      </c>
      <c r="Z4267">
        <v>86692</v>
      </c>
    </row>
    <row r="4268" spans="2:26" hidden="1" x14ac:dyDescent="0.35">
      <c r="B4268" t="s">
        <v>114</v>
      </c>
      <c r="C4268" t="s">
        <v>115</v>
      </c>
      <c r="D4268" s="1">
        <v>45323</v>
      </c>
      <c r="E4268" t="s">
        <v>34</v>
      </c>
      <c r="F4268" t="s">
        <v>35</v>
      </c>
      <c r="G4268" t="s">
        <v>32</v>
      </c>
      <c r="H4268">
        <v>23212</v>
      </c>
      <c r="J4268">
        <v>0</v>
      </c>
      <c r="L4268">
        <v>23212</v>
      </c>
      <c r="N4268">
        <v>14601</v>
      </c>
      <c r="P4268">
        <v>1057</v>
      </c>
      <c r="R4268">
        <v>15658</v>
      </c>
      <c r="T4268">
        <v>666697</v>
      </c>
      <c r="V4268">
        <v>1355155</v>
      </c>
      <c r="X4268">
        <v>1260376</v>
      </c>
      <c r="Z4268">
        <v>94779</v>
      </c>
    </row>
    <row r="4269" spans="2:26" hidden="1" x14ac:dyDescent="0.35">
      <c r="B4269" t="s">
        <v>114</v>
      </c>
      <c r="C4269" t="s">
        <v>115</v>
      </c>
      <c r="D4269" s="1">
        <v>45323</v>
      </c>
      <c r="E4269" t="s">
        <v>34</v>
      </c>
      <c r="F4269" t="s">
        <v>33</v>
      </c>
      <c r="G4269" t="s">
        <v>34</v>
      </c>
      <c r="H4269">
        <v>23212</v>
      </c>
      <c r="J4269">
        <v>0</v>
      </c>
      <c r="L4269">
        <v>23212</v>
      </c>
      <c r="N4269">
        <v>14601</v>
      </c>
      <c r="P4269">
        <v>1057</v>
      </c>
      <c r="R4269">
        <v>15658</v>
      </c>
      <c r="T4269">
        <v>678331</v>
      </c>
      <c r="V4269">
        <v>1385968</v>
      </c>
      <c r="X4269">
        <v>1290208</v>
      </c>
      <c r="Z4269">
        <v>95760</v>
      </c>
    </row>
    <row r="4270" spans="2:26" hidden="1" x14ac:dyDescent="0.35">
      <c r="B4270" t="s">
        <v>114</v>
      </c>
      <c r="C4270" t="s">
        <v>115</v>
      </c>
      <c r="D4270" s="1">
        <v>45352</v>
      </c>
      <c r="E4270" t="s">
        <v>34</v>
      </c>
      <c r="F4270" t="s">
        <v>35</v>
      </c>
      <c r="G4270" t="s">
        <v>32</v>
      </c>
      <c r="H4270">
        <v>25208</v>
      </c>
      <c r="J4270">
        <v>0</v>
      </c>
      <c r="L4270">
        <v>25208</v>
      </c>
      <c r="N4270">
        <v>20359</v>
      </c>
      <c r="P4270">
        <v>2034</v>
      </c>
      <c r="R4270">
        <v>22393</v>
      </c>
      <c r="T4270">
        <v>656880</v>
      </c>
      <c r="V4270">
        <v>1345801</v>
      </c>
      <c r="X4270">
        <v>1239927</v>
      </c>
      <c r="Z4270">
        <v>105874</v>
      </c>
    </row>
    <row r="4271" spans="2:26" hidden="1" x14ac:dyDescent="0.35">
      <c r="B4271" t="s">
        <v>116</v>
      </c>
      <c r="C4271" t="s">
        <v>117</v>
      </c>
      <c r="D4271" s="1">
        <v>41518</v>
      </c>
      <c r="E4271" t="s">
        <v>34</v>
      </c>
      <c r="F4271" t="s">
        <v>33</v>
      </c>
      <c r="G4271" t="s">
        <v>34</v>
      </c>
      <c r="V4271">
        <v>148974</v>
      </c>
    </row>
    <row r="4272" spans="2:26" hidden="1" x14ac:dyDescent="0.35">
      <c r="B4272" t="s">
        <v>116</v>
      </c>
      <c r="C4272" t="s">
        <v>117</v>
      </c>
      <c r="D4272" s="1">
        <v>42887</v>
      </c>
      <c r="E4272" t="s">
        <v>34</v>
      </c>
      <c r="F4272" t="s">
        <v>33</v>
      </c>
      <c r="G4272" t="s">
        <v>34</v>
      </c>
      <c r="H4272">
        <v>3890</v>
      </c>
      <c r="J4272">
        <v>0</v>
      </c>
      <c r="L4272">
        <v>3890</v>
      </c>
      <c r="N4272">
        <v>4232</v>
      </c>
      <c r="P4272">
        <v>229</v>
      </c>
      <c r="R4272">
        <v>4461</v>
      </c>
      <c r="T4272">
        <v>126595</v>
      </c>
      <c r="V4272">
        <v>261293</v>
      </c>
      <c r="X4272">
        <v>232258</v>
      </c>
      <c r="Z4272">
        <v>29035</v>
      </c>
    </row>
    <row r="4273" spans="2:26" hidden="1" x14ac:dyDescent="0.35">
      <c r="B4273" t="s">
        <v>116</v>
      </c>
      <c r="C4273" t="s">
        <v>117</v>
      </c>
      <c r="D4273" s="1">
        <v>42887</v>
      </c>
      <c r="E4273" t="s">
        <v>34</v>
      </c>
      <c r="F4273" t="s">
        <v>35</v>
      </c>
      <c r="G4273" t="s">
        <v>32</v>
      </c>
      <c r="H4273">
        <v>3758</v>
      </c>
      <c r="J4273">
        <v>0</v>
      </c>
      <c r="L4273">
        <v>3758</v>
      </c>
      <c r="N4273">
        <v>4232</v>
      </c>
      <c r="P4273">
        <v>229</v>
      </c>
      <c r="R4273">
        <v>4461</v>
      </c>
      <c r="T4273">
        <v>126327</v>
      </c>
      <c r="V4273">
        <v>260464</v>
      </c>
      <c r="X4273">
        <v>236628</v>
      </c>
      <c r="Z4273">
        <v>23836</v>
      </c>
    </row>
    <row r="4274" spans="2:26" hidden="1" x14ac:dyDescent="0.35">
      <c r="B4274" t="s">
        <v>116</v>
      </c>
      <c r="C4274" t="s">
        <v>117</v>
      </c>
      <c r="D4274" s="1">
        <v>42917</v>
      </c>
      <c r="E4274" t="s">
        <v>34</v>
      </c>
      <c r="F4274" t="s">
        <v>35</v>
      </c>
      <c r="G4274" t="s">
        <v>32</v>
      </c>
      <c r="H4274">
        <v>3481</v>
      </c>
      <c r="J4274">
        <v>0</v>
      </c>
      <c r="L4274">
        <v>3481</v>
      </c>
      <c r="N4274">
        <v>3859</v>
      </c>
      <c r="P4274">
        <v>234</v>
      </c>
      <c r="R4274">
        <v>4093</v>
      </c>
      <c r="T4274">
        <v>126202</v>
      </c>
      <c r="V4274">
        <v>260931</v>
      </c>
      <c r="X4274">
        <v>237271</v>
      </c>
      <c r="Z4274">
        <v>23660</v>
      </c>
    </row>
    <row r="4275" spans="2:26" hidden="1" x14ac:dyDescent="0.35">
      <c r="B4275" t="s">
        <v>116</v>
      </c>
      <c r="C4275" t="s">
        <v>117</v>
      </c>
      <c r="D4275" s="1">
        <v>42917</v>
      </c>
      <c r="E4275" t="s">
        <v>34</v>
      </c>
      <c r="F4275" t="s">
        <v>33</v>
      </c>
      <c r="G4275" t="s">
        <v>34</v>
      </c>
      <c r="H4275">
        <v>3652</v>
      </c>
      <c r="J4275">
        <v>0</v>
      </c>
      <c r="L4275">
        <v>3652</v>
      </c>
      <c r="N4275">
        <v>3859</v>
      </c>
      <c r="P4275">
        <v>234</v>
      </c>
      <c r="R4275">
        <v>4093</v>
      </c>
      <c r="T4275">
        <v>126705</v>
      </c>
      <c r="V4275">
        <v>262329</v>
      </c>
      <c r="X4275">
        <v>233915</v>
      </c>
      <c r="Z4275">
        <v>28414</v>
      </c>
    </row>
    <row r="4276" spans="2:26" hidden="1" x14ac:dyDescent="0.35">
      <c r="B4276" t="s">
        <v>116</v>
      </c>
      <c r="C4276" t="s">
        <v>117</v>
      </c>
      <c r="D4276" s="1">
        <v>42948</v>
      </c>
      <c r="E4276" t="s">
        <v>34</v>
      </c>
      <c r="F4276" t="s">
        <v>33</v>
      </c>
      <c r="G4276" t="s">
        <v>34</v>
      </c>
      <c r="H4276">
        <v>4168</v>
      </c>
      <c r="J4276">
        <v>0</v>
      </c>
      <c r="L4276">
        <v>4168</v>
      </c>
      <c r="N4276">
        <v>4110</v>
      </c>
      <c r="P4276">
        <v>223</v>
      </c>
      <c r="R4276">
        <v>4333</v>
      </c>
      <c r="T4276">
        <v>127124</v>
      </c>
      <c r="V4276">
        <v>263978</v>
      </c>
      <c r="X4276">
        <v>236142</v>
      </c>
      <c r="Z4276">
        <v>27836</v>
      </c>
    </row>
    <row r="4277" spans="2:26" hidden="1" x14ac:dyDescent="0.35">
      <c r="B4277" t="s">
        <v>116</v>
      </c>
      <c r="C4277" t="s">
        <v>117</v>
      </c>
      <c r="D4277" s="1">
        <v>42948</v>
      </c>
      <c r="E4277" t="s">
        <v>34</v>
      </c>
      <c r="F4277" t="s">
        <v>35</v>
      </c>
      <c r="G4277" t="s">
        <v>32</v>
      </c>
      <c r="H4277">
        <v>3981</v>
      </c>
      <c r="J4277">
        <v>0</v>
      </c>
      <c r="L4277">
        <v>3981</v>
      </c>
      <c r="N4277">
        <v>4110</v>
      </c>
      <c r="P4277">
        <v>223</v>
      </c>
      <c r="R4277">
        <v>4333</v>
      </c>
      <c r="T4277">
        <v>125887</v>
      </c>
      <c r="V4277">
        <v>260992</v>
      </c>
      <c r="X4277">
        <v>237571</v>
      </c>
      <c r="Z4277">
        <v>23421</v>
      </c>
    </row>
    <row r="4278" spans="2:26" hidden="1" x14ac:dyDescent="0.35">
      <c r="B4278" t="s">
        <v>116</v>
      </c>
      <c r="C4278" t="s">
        <v>117</v>
      </c>
      <c r="D4278" s="1">
        <v>42979</v>
      </c>
      <c r="E4278" t="s">
        <v>34</v>
      </c>
      <c r="F4278" t="s">
        <v>35</v>
      </c>
      <c r="G4278" t="s">
        <v>32</v>
      </c>
      <c r="H4278">
        <v>3435</v>
      </c>
      <c r="J4278">
        <v>0</v>
      </c>
      <c r="L4278">
        <v>3435</v>
      </c>
      <c r="N4278">
        <v>3638</v>
      </c>
      <c r="P4278">
        <v>222</v>
      </c>
      <c r="R4278">
        <v>3860</v>
      </c>
      <c r="T4278">
        <v>126900</v>
      </c>
      <c r="V4278">
        <v>264567</v>
      </c>
      <c r="X4278">
        <v>237231</v>
      </c>
      <c r="Z4278">
        <v>27336</v>
      </c>
    </row>
    <row r="4279" spans="2:26" hidden="1" x14ac:dyDescent="0.35">
      <c r="B4279" t="s">
        <v>116</v>
      </c>
      <c r="C4279" t="s">
        <v>117</v>
      </c>
      <c r="D4279" s="1">
        <v>42979</v>
      </c>
      <c r="E4279" t="s">
        <v>34</v>
      </c>
      <c r="F4279" t="s">
        <v>33</v>
      </c>
      <c r="G4279" t="s">
        <v>34</v>
      </c>
      <c r="H4279">
        <v>3599</v>
      </c>
      <c r="J4279">
        <v>0</v>
      </c>
      <c r="L4279">
        <v>3599</v>
      </c>
      <c r="N4279">
        <v>3638</v>
      </c>
      <c r="P4279">
        <v>222</v>
      </c>
      <c r="R4279">
        <v>3860</v>
      </c>
      <c r="T4279">
        <v>126963</v>
      </c>
      <c r="V4279">
        <v>264735</v>
      </c>
      <c r="X4279">
        <v>237391</v>
      </c>
      <c r="Z4279">
        <v>27344</v>
      </c>
    </row>
    <row r="4280" spans="2:26" hidden="1" x14ac:dyDescent="0.35">
      <c r="B4280" t="s">
        <v>116</v>
      </c>
      <c r="C4280" t="s">
        <v>117</v>
      </c>
      <c r="D4280" s="1">
        <v>43009</v>
      </c>
      <c r="E4280" t="s">
        <v>34</v>
      </c>
      <c r="F4280" t="s">
        <v>35</v>
      </c>
      <c r="G4280" t="s">
        <v>32</v>
      </c>
      <c r="H4280">
        <v>3767</v>
      </c>
      <c r="J4280">
        <v>0</v>
      </c>
      <c r="L4280">
        <v>3767</v>
      </c>
      <c r="N4280">
        <v>3777</v>
      </c>
      <c r="P4280">
        <v>187</v>
      </c>
      <c r="R4280">
        <v>3964</v>
      </c>
      <c r="T4280">
        <v>126378</v>
      </c>
      <c r="V4280">
        <v>264590</v>
      </c>
      <c r="X4280">
        <v>237810</v>
      </c>
      <c r="Z4280">
        <v>26780</v>
      </c>
    </row>
    <row r="4281" spans="2:26" hidden="1" x14ac:dyDescent="0.35">
      <c r="B4281" t="s">
        <v>116</v>
      </c>
      <c r="C4281" t="s">
        <v>117</v>
      </c>
      <c r="D4281" s="1">
        <v>43009</v>
      </c>
      <c r="E4281" t="s">
        <v>34</v>
      </c>
      <c r="F4281" t="s">
        <v>33</v>
      </c>
      <c r="G4281" t="s">
        <v>34</v>
      </c>
      <c r="H4281">
        <v>3899</v>
      </c>
      <c r="J4281">
        <v>0</v>
      </c>
      <c r="L4281">
        <v>3899</v>
      </c>
      <c r="N4281">
        <v>3777</v>
      </c>
      <c r="P4281">
        <v>187</v>
      </c>
      <c r="R4281">
        <v>3964</v>
      </c>
      <c r="T4281">
        <v>127249</v>
      </c>
      <c r="V4281">
        <v>266801</v>
      </c>
      <c r="X4281">
        <v>239893</v>
      </c>
      <c r="Z4281">
        <v>26908</v>
      </c>
    </row>
    <row r="4282" spans="2:26" hidden="1" x14ac:dyDescent="0.35">
      <c r="B4282" t="s">
        <v>116</v>
      </c>
      <c r="C4282" t="s">
        <v>117</v>
      </c>
      <c r="D4282" s="1">
        <v>43040</v>
      </c>
      <c r="E4282" t="s">
        <v>34</v>
      </c>
      <c r="F4282" t="s">
        <v>33</v>
      </c>
      <c r="G4282" t="s">
        <v>34</v>
      </c>
      <c r="H4282">
        <v>2766</v>
      </c>
      <c r="J4282">
        <v>0</v>
      </c>
      <c r="L4282">
        <v>2766</v>
      </c>
      <c r="N4282">
        <v>2743</v>
      </c>
      <c r="P4282">
        <v>174</v>
      </c>
      <c r="R4282">
        <v>2917</v>
      </c>
      <c r="T4282">
        <v>126266</v>
      </c>
      <c r="V4282">
        <v>266302</v>
      </c>
      <c r="X4282">
        <v>239855</v>
      </c>
      <c r="Z4282">
        <v>26447</v>
      </c>
    </row>
    <row r="4283" spans="2:26" hidden="1" x14ac:dyDescent="0.35">
      <c r="B4283" t="s">
        <v>116</v>
      </c>
      <c r="C4283" t="s">
        <v>117</v>
      </c>
      <c r="D4283" s="1">
        <v>43040</v>
      </c>
      <c r="E4283" t="s">
        <v>34</v>
      </c>
      <c r="F4283" t="s">
        <v>35</v>
      </c>
      <c r="G4283" t="s">
        <v>32</v>
      </c>
      <c r="H4283">
        <v>3659</v>
      </c>
      <c r="J4283">
        <v>0</v>
      </c>
      <c r="L4283">
        <v>3659</v>
      </c>
      <c r="N4283">
        <v>3702</v>
      </c>
      <c r="P4283">
        <v>266</v>
      </c>
      <c r="R4283">
        <v>3968</v>
      </c>
      <c r="T4283">
        <v>126852</v>
      </c>
      <c r="V4283">
        <v>267949</v>
      </c>
      <c r="X4283">
        <v>241352</v>
      </c>
      <c r="Z4283">
        <v>26597</v>
      </c>
    </row>
    <row r="4284" spans="2:26" hidden="1" x14ac:dyDescent="0.35">
      <c r="B4284" t="s">
        <v>116</v>
      </c>
      <c r="C4284" t="s">
        <v>117</v>
      </c>
      <c r="D4284" s="1">
        <v>43070</v>
      </c>
      <c r="E4284" t="s">
        <v>34</v>
      </c>
      <c r="F4284" t="s">
        <v>33</v>
      </c>
      <c r="G4284" t="s">
        <v>34</v>
      </c>
      <c r="H4284">
        <v>3639</v>
      </c>
      <c r="J4284">
        <v>0</v>
      </c>
      <c r="L4284">
        <v>3639</v>
      </c>
      <c r="N4284">
        <v>3762</v>
      </c>
      <c r="P4284">
        <v>369</v>
      </c>
      <c r="R4284">
        <v>4131</v>
      </c>
      <c r="T4284">
        <v>128671</v>
      </c>
      <c r="V4284">
        <v>274234</v>
      </c>
      <c r="X4284">
        <v>247246</v>
      </c>
      <c r="Z4284">
        <v>26988</v>
      </c>
    </row>
    <row r="4285" spans="2:26" hidden="1" x14ac:dyDescent="0.35">
      <c r="B4285" t="s">
        <v>116</v>
      </c>
      <c r="C4285" t="s">
        <v>117</v>
      </c>
      <c r="D4285" s="1">
        <v>43070</v>
      </c>
      <c r="E4285" t="s">
        <v>34</v>
      </c>
      <c r="F4285" t="s">
        <v>35</v>
      </c>
      <c r="G4285" t="s">
        <v>32</v>
      </c>
      <c r="H4285">
        <v>3495</v>
      </c>
      <c r="J4285">
        <v>0</v>
      </c>
      <c r="L4285">
        <v>3495</v>
      </c>
      <c r="N4285">
        <v>3762</v>
      </c>
      <c r="P4285">
        <v>369</v>
      </c>
      <c r="R4285">
        <v>4131</v>
      </c>
      <c r="T4285">
        <v>127502</v>
      </c>
      <c r="V4285">
        <v>271283</v>
      </c>
      <c r="X4285">
        <v>244597</v>
      </c>
      <c r="Z4285">
        <v>26686</v>
      </c>
    </row>
    <row r="4286" spans="2:26" hidden="1" x14ac:dyDescent="0.35">
      <c r="B4286" t="s">
        <v>116</v>
      </c>
      <c r="C4286" t="s">
        <v>117</v>
      </c>
      <c r="D4286" s="1">
        <v>43101</v>
      </c>
      <c r="E4286" t="s">
        <v>34</v>
      </c>
      <c r="F4286" t="s">
        <v>35</v>
      </c>
      <c r="G4286" t="s">
        <v>32</v>
      </c>
      <c r="H4286">
        <v>3788</v>
      </c>
      <c r="J4286">
        <v>0</v>
      </c>
      <c r="L4286">
        <v>3788</v>
      </c>
      <c r="N4286">
        <v>4065</v>
      </c>
      <c r="P4286">
        <v>383</v>
      </c>
      <c r="R4286">
        <v>4448</v>
      </c>
      <c r="T4286">
        <v>128132</v>
      </c>
      <c r="V4286">
        <v>273812</v>
      </c>
      <c r="X4286">
        <v>247173</v>
      </c>
      <c r="Z4286">
        <v>26639</v>
      </c>
    </row>
    <row r="4287" spans="2:26" hidden="1" x14ac:dyDescent="0.35">
      <c r="B4287" t="s">
        <v>116</v>
      </c>
      <c r="C4287" t="s">
        <v>117</v>
      </c>
      <c r="D4287" s="1">
        <v>43101</v>
      </c>
      <c r="E4287" t="s">
        <v>34</v>
      </c>
      <c r="F4287" t="s">
        <v>33</v>
      </c>
      <c r="G4287" t="s">
        <v>34</v>
      </c>
      <c r="H4287">
        <v>3788</v>
      </c>
      <c r="J4287">
        <v>0</v>
      </c>
      <c r="L4287">
        <v>3788</v>
      </c>
      <c r="N4287">
        <v>4065</v>
      </c>
      <c r="P4287">
        <v>383</v>
      </c>
      <c r="R4287">
        <v>4448</v>
      </c>
      <c r="T4287">
        <v>129200</v>
      </c>
      <c r="V4287">
        <v>276623</v>
      </c>
      <c r="X4287">
        <v>249726</v>
      </c>
      <c r="Z4287">
        <v>26897</v>
      </c>
    </row>
    <row r="4288" spans="2:26" hidden="1" x14ac:dyDescent="0.35">
      <c r="B4288" t="s">
        <v>116</v>
      </c>
      <c r="C4288" t="s">
        <v>117</v>
      </c>
      <c r="D4288" s="1">
        <v>43132</v>
      </c>
      <c r="E4288" t="s">
        <v>34</v>
      </c>
      <c r="F4288" t="s">
        <v>33</v>
      </c>
      <c r="G4288" t="s">
        <v>34</v>
      </c>
      <c r="H4288">
        <v>3060</v>
      </c>
      <c r="J4288">
        <v>0</v>
      </c>
      <c r="L4288">
        <v>3060</v>
      </c>
      <c r="N4288">
        <v>3657</v>
      </c>
      <c r="P4288">
        <v>284</v>
      </c>
      <c r="R4288">
        <v>3941</v>
      </c>
      <c r="T4288">
        <v>129603</v>
      </c>
      <c r="V4288">
        <v>278379</v>
      </c>
      <c r="X4288">
        <v>251602</v>
      </c>
      <c r="Z4288">
        <v>26777</v>
      </c>
    </row>
    <row r="4289" spans="2:26" hidden="1" x14ac:dyDescent="0.35">
      <c r="B4289" t="s">
        <v>116</v>
      </c>
      <c r="C4289" t="s">
        <v>117</v>
      </c>
      <c r="D4289" s="1">
        <v>43132</v>
      </c>
      <c r="E4289" t="s">
        <v>34</v>
      </c>
      <c r="F4289" t="s">
        <v>35</v>
      </c>
      <c r="G4289" t="s">
        <v>32</v>
      </c>
      <c r="H4289">
        <v>2896</v>
      </c>
      <c r="J4289">
        <v>0</v>
      </c>
      <c r="L4289">
        <v>2896</v>
      </c>
      <c r="N4289">
        <v>3657</v>
      </c>
      <c r="P4289">
        <v>284</v>
      </c>
      <c r="R4289">
        <v>3941</v>
      </c>
      <c r="T4289">
        <v>128616</v>
      </c>
      <c r="V4289">
        <v>275947</v>
      </c>
      <c r="X4289">
        <v>249372</v>
      </c>
      <c r="Z4289">
        <v>26575</v>
      </c>
    </row>
    <row r="4290" spans="2:26" hidden="1" x14ac:dyDescent="0.35">
      <c r="B4290" t="s">
        <v>116</v>
      </c>
      <c r="C4290" t="s">
        <v>117</v>
      </c>
      <c r="D4290" s="1">
        <v>43160</v>
      </c>
      <c r="E4290" t="s">
        <v>34</v>
      </c>
      <c r="F4290" t="s">
        <v>33</v>
      </c>
      <c r="G4290" t="s">
        <v>34</v>
      </c>
      <c r="H4290">
        <v>3521</v>
      </c>
      <c r="J4290">
        <v>0</v>
      </c>
      <c r="L4290">
        <v>3521</v>
      </c>
      <c r="N4290">
        <v>3553</v>
      </c>
      <c r="P4290">
        <v>269</v>
      </c>
      <c r="R4290">
        <v>3822</v>
      </c>
      <c r="T4290">
        <v>129816</v>
      </c>
      <c r="V4290">
        <v>279583</v>
      </c>
      <c r="X4290">
        <v>253190</v>
      </c>
      <c r="Z4290">
        <v>26393</v>
      </c>
    </row>
    <row r="4291" spans="2:26" hidden="1" x14ac:dyDescent="0.35">
      <c r="B4291" t="s">
        <v>116</v>
      </c>
      <c r="C4291" t="s">
        <v>117</v>
      </c>
      <c r="D4291" s="1">
        <v>43160</v>
      </c>
      <c r="E4291" t="s">
        <v>34</v>
      </c>
      <c r="F4291" t="s">
        <v>35</v>
      </c>
      <c r="G4291" t="s">
        <v>32</v>
      </c>
      <c r="H4291">
        <v>3331</v>
      </c>
      <c r="J4291">
        <v>0</v>
      </c>
      <c r="L4291">
        <v>3331</v>
      </c>
      <c r="N4291">
        <v>3553</v>
      </c>
      <c r="P4291">
        <v>269</v>
      </c>
      <c r="R4291">
        <v>3822</v>
      </c>
      <c r="T4291">
        <v>128966</v>
      </c>
      <c r="V4291">
        <v>277513</v>
      </c>
      <c r="X4291">
        <v>251247</v>
      </c>
      <c r="Z4291">
        <v>26266</v>
      </c>
    </row>
    <row r="4292" spans="2:26" hidden="1" x14ac:dyDescent="0.35">
      <c r="B4292" t="s">
        <v>116</v>
      </c>
      <c r="C4292" t="s">
        <v>117</v>
      </c>
      <c r="D4292" s="1">
        <v>43191</v>
      </c>
      <c r="E4292" t="s">
        <v>34</v>
      </c>
      <c r="F4292" t="s">
        <v>35</v>
      </c>
      <c r="G4292" t="s">
        <v>32</v>
      </c>
      <c r="H4292">
        <v>3040</v>
      </c>
      <c r="J4292">
        <v>0</v>
      </c>
      <c r="L4292">
        <v>3040</v>
      </c>
      <c r="N4292">
        <v>3338</v>
      </c>
      <c r="P4292">
        <v>175</v>
      </c>
      <c r="R4292">
        <v>3513</v>
      </c>
      <c r="T4292">
        <v>129004</v>
      </c>
      <c r="V4292">
        <v>278166</v>
      </c>
      <c r="X4292">
        <v>252345</v>
      </c>
      <c r="Z4292">
        <v>25821</v>
      </c>
    </row>
    <row r="4293" spans="2:26" hidden="1" x14ac:dyDescent="0.35">
      <c r="B4293" t="s">
        <v>116</v>
      </c>
      <c r="C4293" t="s">
        <v>117</v>
      </c>
      <c r="D4293" s="1">
        <v>43191</v>
      </c>
      <c r="E4293" t="s">
        <v>34</v>
      </c>
      <c r="F4293" t="s">
        <v>33</v>
      </c>
      <c r="G4293" t="s">
        <v>34</v>
      </c>
      <c r="H4293">
        <v>3040</v>
      </c>
      <c r="J4293">
        <v>0</v>
      </c>
      <c r="L4293">
        <v>3040</v>
      </c>
      <c r="N4293">
        <v>3339</v>
      </c>
      <c r="P4293">
        <v>175</v>
      </c>
      <c r="R4293">
        <v>3514</v>
      </c>
      <c r="T4293">
        <v>129896</v>
      </c>
      <c r="V4293">
        <v>280169</v>
      </c>
      <c r="X4293">
        <v>254224</v>
      </c>
      <c r="Z4293">
        <v>25945</v>
      </c>
    </row>
    <row r="4294" spans="2:26" hidden="1" x14ac:dyDescent="0.35">
      <c r="B4294" t="s">
        <v>116</v>
      </c>
      <c r="C4294" t="s">
        <v>117</v>
      </c>
      <c r="D4294" s="1">
        <v>43221</v>
      </c>
      <c r="E4294" t="s">
        <v>34</v>
      </c>
      <c r="F4294" t="s">
        <v>33</v>
      </c>
      <c r="G4294" t="s">
        <v>34</v>
      </c>
      <c r="H4294">
        <v>3277</v>
      </c>
      <c r="J4294">
        <v>0</v>
      </c>
      <c r="L4294">
        <v>3277</v>
      </c>
      <c r="N4294">
        <v>3219</v>
      </c>
      <c r="P4294">
        <v>161</v>
      </c>
      <c r="R4294">
        <v>3380</v>
      </c>
      <c r="T4294">
        <v>129886</v>
      </c>
      <c r="V4294">
        <v>280768</v>
      </c>
      <c r="X4294">
        <v>255106</v>
      </c>
      <c r="Z4294">
        <v>25662</v>
      </c>
    </row>
    <row r="4295" spans="2:26" hidden="1" x14ac:dyDescent="0.35">
      <c r="B4295" t="s">
        <v>116</v>
      </c>
      <c r="C4295" t="s">
        <v>117</v>
      </c>
      <c r="D4295" s="1">
        <v>43221</v>
      </c>
      <c r="E4295" t="s">
        <v>34</v>
      </c>
      <c r="F4295" t="s">
        <v>35</v>
      </c>
      <c r="G4295" t="s">
        <v>32</v>
      </c>
      <c r="H4295">
        <v>3103</v>
      </c>
      <c r="J4295">
        <v>0</v>
      </c>
      <c r="L4295">
        <v>3103</v>
      </c>
      <c r="N4295">
        <v>3219</v>
      </c>
      <c r="P4295">
        <v>161</v>
      </c>
      <c r="R4295">
        <v>3380</v>
      </c>
      <c r="T4295">
        <v>129041</v>
      </c>
      <c r="V4295">
        <v>278778</v>
      </c>
      <c r="X4295">
        <v>253281</v>
      </c>
      <c r="Z4295">
        <v>25497</v>
      </c>
    </row>
    <row r="4296" spans="2:26" hidden="1" x14ac:dyDescent="0.35">
      <c r="B4296" t="s">
        <v>116</v>
      </c>
      <c r="C4296" t="s">
        <v>117</v>
      </c>
      <c r="D4296" s="1">
        <v>43252</v>
      </c>
      <c r="E4296" t="s">
        <v>34</v>
      </c>
      <c r="F4296" t="s">
        <v>33</v>
      </c>
      <c r="G4296" t="s">
        <v>34</v>
      </c>
      <c r="H4296">
        <v>3189</v>
      </c>
      <c r="J4296">
        <v>0</v>
      </c>
      <c r="L4296">
        <v>3189</v>
      </c>
      <c r="N4296">
        <v>3124</v>
      </c>
      <c r="P4296">
        <v>203</v>
      </c>
      <c r="R4296">
        <v>3327</v>
      </c>
      <c r="T4296">
        <v>129789</v>
      </c>
      <c r="V4296">
        <v>280768</v>
      </c>
      <c r="X4296">
        <v>255323</v>
      </c>
      <c r="Z4296">
        <v>25445</v>
      </c>
    </row>
    <row r="4297" spans="2:26" hidden="1" x14ac:dyDescent="0.35">
      <c r="B4297" t="s">
        <v>116</v>
      </c>
      <c r="C4297" t="s">
        <v>117</v>
      </c>
      <c r="D4297" s="1">
        <v>43252</v>
      </c>
      <c r="E4297" t="s">
        <v>34</v>
      </c>
      <c r="F4297" t="s">
        <v>35</v>
      </c>
      <c r="G4297" t="s">
        <v>32</v>
      </c>
      <c r="H4297">
        <v>3014</v>
      </c>
      <c r="J4297">
        <v>0</v>
      </c>
      <c r="L4297">
        <v>3014</v>
      </c>
      <c r="N4297">
        <v>3124</v>
      </c>
      <c r="P4297">
        <v>203</v>
      </c>
      <c r="R4297">
        <v>3327</v>
      </c>
      <c r="T4297">
        <v>129000</v>
      </c>
      <c r="V4297">
        <v>278950</v>
      </c>
      <c r="X4297">
        <v>253662</v>
      </c>
      <c r="Z4297">
        <v>25288</v>
      </c>
    </row>
    <row r="4298" spans="2:26" hidden="1" x14ac:dyDescent="0.35">
      <c r="B4298" t="s">
        <v>116</v>
      </c>
      <c r="C4298" t="s">
        <v>117</v>
      </c>
      <c r="D4298" s="1">
        <v>43282</v>
      </c>
      <c r="E4298" t="s">
        <v>34</v>
      </c>
      <c r="F4298" t="s">
        <v>33</v>
      </c>
      <c r="G4298" t="s">
        <v>34</v>
      </c>
      <c r="H4298">
        <v>3239</v>
      </c>
      <c r="J4298">
        <v>0</v>
      </c>
      <c r="L4298">
        <v>3239</v>
      </c>
      <c r="N4298">
        <v>3217</v>
      </c>
      <c r="P4298">
        <v>180</v>
      </c>
      <c r="R4298">
        <v>3397</v>
      </c>
      <c r="T4298">
        <v>129389</v>
      </c>
      <c r="V4298">
        <v>280638</v>
      </c>
      <c r="X4298">
        <v>255515</v>
      </c>
      <c r="Z4298">
        <v>25123</v>
      </c>
    </row>
    <row r="4299" spans="2:26" hidden="1" x14ac:dyDescent="0.35">
      <c r="B4299" t="s">
        <v>116</v>
      </c>
      <c r="C4299" t="s">
        <v>117</v>
      </c>
      <c r="D4299" s="1">
        <v>43282</v>
      </c>
      <c r="E4299" t="s">
        <v>34</v>
      </c>
      <c r="F4299" t="s">
        <v>35</v>
      </c>
      <c r="G4299" t="s">
        <v>32</v>
      </c>
      <c r="H4299">
        <v>2994</v>
      </c>
      <c r="J4299">
        <v>0</v>
      </c>
      <c r="L4299">
        <v>2994</v>
      </c>
      <c r="N4299">
        <v>3217</v>
      </c>
      <c r="P4299">
        <v>180</v>
      </c>
      <c r="R4299">
        <v>3397</v>
      </c>
      <c r="T4299">
        <v>128608</v>
      </c>
      <c r="V4299">
        <v>278662</v>
      </c>
      <c r="X4299">
        <v>253539</v>
      </c>
      <c r="Z4299">
        <v>25123</v>
      </c>
    </row>
    <row r="4300" spans="2:26" hidden="1" x14ac:dyDescent="0.35">
      <c r="B4300" t="s">
        <v>116</v>
      </c>
      <c r="C4300" t="s">
        <v>117</v>
      </c>
      <c r="D4300" s="1">
        <v>43313</v>
      </c>
      <c r="E4300" t="s">
        <v>34</v>
      </c>
      <c r="F4300" t="s">
        <v>33</v>
      </c>
      <c r="G4300" t="s">
        <v>34</v>
      </c>
      <c r="H4300">
        <v>3654</v>
      </c>
      <c r="J4300">
        <v>0</v>
      </c>
      <c r="L4300">
        <v>3654</v>
      </c>
      <c r="N4300">
        <v>3618</v>
      </c>
      <c r="P4300">
        <v>183</v>
      </c>
      <c r="R4300">
        <v>3801</v>
      </c>
      <c r="T4300">
        <v>129499</v>
      </c>
      <c r="V4300">
        <v>281233</v>
      </c>
      <c r="X4300">
        <v>255835</v>
      </c>
      <c r="Z4300">
        <v>25398</v>
      </c>
    </row>
    <row r="4301" spans="2:26" hidden="1" x14ac:dyDescent="0.35">
      <c r="B4301" t="s">
        <v>116</v>
      </c>
      <c r="C4301" t="s">
        <v>117</v>
      </c>
      <c r="D4301" s="1">
        <v>43313</v>
      </c>
      <c r="E4301" t="s">
        <v>34</v>
      </c>
      <c r="F4301" t="s">
        <v>35</v>
      </c>
      <c r="G4301" t="s">
        <v>32</v>
      </c>
      <c r="H4301">
        <v>3444</v>
      </c>
      <c r="J4301">
        <v>0</v>
      </c>
      <c r="L4301">
        <v>3444</v>
      </c>
      <c r="N4301">
        <v>3618</v>
      </c>
      <c r="P4301">
        <v>183</v>
      </c>
      <c r="R4301">
        <v>3801</v>
      </c>
      <c r="T4301">
        <v>128418</v>
      </c>
      <c r="V4301">
        <v>278915</v>
      </c>
      <c r="X4301">
        <v>253776</v>
      </c>
      <c r="Z4301">
        <v>25139</v>
      </c>
    </row>
    <row r="4302" spans="2:26" hidden="1" x14ac:dyDescent="0.35">
      <c r="B4302" t="s">
        <v>116</v>
      </c>
      <c r="C4302" t="s">
        <v>117</v>
      </c>
      <c r="D4302" s="1">
        <v>43344</v>
      </c>
      <c r="E4302" t="s">
        <v>34</v>
      </c>
      <c r="F4302" t="s">
        <v>35</v>
      </c>
      <c r="G4302" t="s">
        <v>32</v>
      </c>
      <c r="H4302">
        <v>3181</v>
      </c>
      <c r="J4302">
        <v>0</v>
      </c>
      <c r="L4302">
        <v>3181</v>
      </c>
      <c r="N4302">
        <v>3191</v>
      </c>
      <c r="P4302">
        <v>278</v>
      </c>
      <c r="R4302">
        <v>3469</v>
      </c>
      <c r="T4302">
        <v>127813</v>
      </c>
      <c r="V4302">
        <v>278065</v>
      </c>
      <c r="X4302">
        <v>250650</v>
      </c>
      <c r="Z4302">
        <v>27415</v>
      </c>
    </row>
    <row r="4303" spans="2:26" hidden="1" x14ac:dyDescent="0.35">
      <c r="B4303" t="s">
        <v>116</v>
      </c>
      <c r="C4303" t="s">
        <v>117</v>
      </c>
      <c r="D4303" s="1">
        <v>43344</v>
      </c>
      <c r="E4303" t="s">
        <v>34</v>
      </c>
      <c r="F4303" t="s">
        <v>33</v>
      </c>
      <c r="G4303" t="s">
        <v>34</v>
      </c>
      <c r="H4303">
        <v>3335</v>
      </c>
      <c r="J4303">
        <v>0</v>
      </c>
      <c r="L4303">
        <v>3335</v>
      </c>
      <c r="N4303">
        <v>3191</v>
      </c>
      <c r="P4303">
        <v>278</v>
      </c>
      <c r="R4303">
        <v>3469</v>
      </c>
      <c r="T4303">
        <v>129114</v>
      </c>
      <c r="V4303">
        <v>280737</v>
      </c>
      <c r="X4303">
        <v>253030</v>
      </c>
      <c r="Z4303">
        <v>27707</v>
      </c>
    </row>
    <row r="4304" spans="2:26" hidden="1" x14ac:dyDescent="0.35">
      <c r="B4304" t="s">
        <v>116</v>
      </c>
      <c r="C4304" t="s">
        <v>117</v>
      </c>
      <c r="D4304" s="1">
        <v>43374</v>
      </c>
      <c r="E4304" t="s">
        <v>34</v>
      </c>
      <c r="F4304" t="s">
        <v>33</v>
      </c>
      <c r="G4304" t="s">
        <v>34</v>
      </c>
      <c r="H4304">
        <v>3930</v>
      </c>
      <c r="J4304">
        <v>0</v>
      </c>
      <c r="L4304">
        <v>3930</v>
      </c>
      <c r="N4304">
        <v>3952</v>
      </c>
      <c r="P4304">
        <v>329</v>
      </c>
      <c r="R4304">
        <v>4281</v>
      </c>
      <c r="T4304">
        <v>128428</v>
      </c>
      <c r="V4304">
        <v>279846</v>
      </c>
      <c r="X4304">
        <v>251757</v>
      </c>
      <c r="Z4304">
        <v>28089</v>
      </c>
    </row>
    <row r="4305" spans="2:26" hidden="1" x14ac:dyDescent="0.35">
      <c r="B4305" t="s">
        <v>116</v>
      </c>
      <c r="C4305" t="s">
        <v>117</v>
      </c>
      <c r="D4305" s="1">
        <v>43374</v>
      </c>
      <c r="E4305" t="s">
        <v>34</v>
      </c>
      <c r="F4305" t="s">
        <v>35</v>
      </c>
      <c r="G4305" t="s">
        <v>32</v>
      </c>
      <c r="H4305">
        <v>3761</v>
      </c>
      <c r="J4305">
        <v>0</v>
      </c>
      <c r="L4305">
        <v>3761</v>
      </c>
      <c r="N4305">
        <v>3952</v>
      </c>
      <c r="P4305">
        <v>329</v>
      </c>
      <c r="R4305">
        <v>4281</v>
      </c>
      <c r="T4305">
        <v>127470</v>
      </c>
      <c r="V4305">
        <v>277708</v>
      </c>
      <c r="X4305">
        <v>249880</v>
      </c>
      <c r="Z4305">
        <v>27828</v>
      </c>
    </row>
    <row r="4306" spans="2:26" hidden="1" x14ac:dyDescent="0.35">
      <c r="B4306" t="s">
        <v>116</v>
      </c>
      <c r="C4306" t="s">
        <v>117</v>
      </c>
      <c r="D4306" s="1">
        <v>43405</v>
      </c>
      <c r="E4306" t="s">
        <v>34</v>
      </c>
      <c r="F4306" t="s">
        <v>35</v>
      </c>
      <c r="G4306" t="s">
        <v>32</v>
      </c>
      <c r="H4306">
        <v>3549</v>
      </c>
      <c r="J4306">
        <v>0</v>
      </c>
      <c r="L4306">
        <v>3549</v>
      </c>
      <c r="N4306">
        <v>3612</v>
      </c>
      <c r="P4306">
        <v>325</v>
      </c>
      <c r="R4306">
        <v>3937</v>
      </c>
      <c r="T4306">
        <v>126725</v>
      </c>
      <c r="V4306">
        <v>276352</v>
      </c>
      <c r="X4306">
        <v>248327</v>
      </c>
      <c r="Z4306">
        <v>28025</v>
      </c>
    </row>
    <row r="4307" spans="2:26" hidden="1" x14ac:dyDescent="0.35">
      <c r="B4307" t="s">
        <v>116</v>
      </c>
      <c r="C4307" t="s">
        <v>117</v>
      </c>
      <c r="D4307" s="1">
        <v>43405</v>
      </c>
      <c r="E4307" t="s">
        <v>34</v>
      </c>
      <c r="F4307" t="s">
        <v>33</v>
      </c>
      <c r="G4307" t="s">
        <v>34</v>
      </c>
      <c r="H4307">
        <v>3787</v>
      </c>
      <c r="J4307">
        <v>0</v>
      </c>
      <c r="L4307">
        <v>3787</v>
      </c>
      <c r="N4307">
        <v>3612</v>
      </c>
      <c r="P4307">
        <v>325</v>
      </c>
      <c r="R4307">
        <v>3937</v>
      </c>
      <c r="T4307">
        <v>127910</v>
      </c>
      <c r="V4307">
        <v>279041</v>
      </c>
      <c r="X4307">
        <v>250682</v>
      </c>
      <c r="Z4307">
        <v>28359</v>
      </c>
    </row>
    <row r="4308" spans="2:26" hidden="1" x14ac:dyDescent="0.35">
      <c r="B4308" t="s">
        <v>116</v>
      </c>
      <c r="C4308" t="s">
        <v>117</v>
      </c>
      <c r="D4308" s="1">
        <v>43435</v>
      </c>
      <c r="E4308" t="s">
        <v>34</v>
      </c>
      <c r="F4308" t="s">
        <v>33</v>
      </c>
      <c r="G4308" t="s">
        <v>34</v>
      </c>
      <c r="H4308">
        <v>3474</v>
      </c>
      <c r="J4308">
        <v>0</v>
      </c>
      <c r="L4308">
        <v>3474</v>
      </c>
      <c r="N4308">
        <v>3460</v>
      </c>
      <c r="P4308">
        <v>422</v>
      </c>
      <c r="R4308">
        <v>3882</v>
      </c>
      <c r="T4308">
        <v>127863</v>
      </c>
      <c r="V4308">
        <v>279675</v>
      </c>
      <c r="X4308">
        <v>250766</v>
      </c>
      <c r="Z4308">
        <v>28909</v>
      </c>
    </row>
    <row r="4309" spans="2:26" hidden="1" x14ac:dyDescent="0.35">
      <c r="B4309" t="s">
        <v>116</v>
      </c>
      <c r="C4309" t="s">
        <v>117</v>
      </c>
      <c r="D4309" s="1">
        <v>43435</v>
      </c>
      <c r="E4309" t="s">
        <v>34</v>
      </c>
      <c r="F4309" t="s">
        <v>35</v>
      </c>
      <c r="G4309" t="s">
        <v>32</v>
      </c>
      <c r="H4309">
        <v>3303</v>
      </c>
      <c r="J4309">
        <v>0</v>
      </c>
      <c r="L4309">
        <v>3303</v>
      </c>
      <c r="N4309">
        <v>3460</v>
      </c>
      <c r="P4309">
        <v>422</v>
      </c>
      <c r="R4309">
        <v>3882</v>
      </c>
      <c r="T4309">
        <v>126294</v>
      </c>
      <c r="V4309">
        <v>276119</v>
      </c>
      <c r="X4309">
        <v>247794</v>
      </c>
      <c r="Z4309">
        <v>28325</v>
      </c>
    </row>
    <row r="4310" spans="2:26" hidden="1" x14ac:dyDescent="0.35">
      <c r="B4310" t="s">
        <v>116</v>
      </c>
      <c r="C4310" t="s">
        <v>117</v>
      </c>
      <c r="D4310" s="1">
        <v>43466</v>
      </c>
      <c r="E4310" t="s">
        <v>34</v>
      </c>
      <c r="F4310" t="s">
        <v>35</v>
      </c>
      <c r="G4310" t="s">
        <v>32</v>
      </c>
      <c r="H4310">
        <v>3745</v>
      </c>
      <c r="J4310">
        <v>0</v>
      </c>
      <c r="L4310">
        <v>3745</v>
      </c>
      <c r="N4310">
        <v>4523</v>
      </c>
      <c r="P4310">
        <v>571</v>
      </c>
      <c r="R4310">
        <v>5094</v>
      </c>
      <c r="T4310">
        <v>126904</v>
      </c>
      <c r="V4310">
        <v>277633</v>
      </c>
      <c r="X4310">
        <v>248733</v>
      </c>
      <c r="Z4310">
        <v>28900</v>
      </c>
    </row>
    <row r="4311" spans="2:26" hidden="1" x14ac:dyDescent="0.35">
      <c r="B4311" t="s">
        <v>116</v>
      </c>
      <c r="C4311" t="s">
        <v>117</v>
      </c>
      <c r="D4311" s="1">
        <v>43466</v>
      </c>
      <c r="E4311" t="s">
        <v>34</v>
      </c>
      <c r="F4311" t="s">
        <v>33</v>
      </c>
      <c r="G4311" t="s">
        <v>34</v>
      </c>
      <c r="H4311">
        <v>3900</v>
      </c>
      <c r="J4311">
        <v>0</v>
      </c>
      <c r="L4311">
        <v>3900</v>
      </c>
      <c r="N4311">
        <v>4523</v>
      </c>
      <c r="P4311">
        <v>571</v>
      </c>
      <c r="R4311">
        <v>5094</v>
      </c>
      <c r="T4311">
        <v>128161</v>
      </c>
      <c r="V4311">
        <v>280455</v>
      </c>
      <c r="X4311">
        <v>251146</v>
      </c>
      <c r="Z4311">
        <v>29309</v>
      </c>
    </row>
    <row r="4312" spans="2:26" hidden="1" x14ac:dyDescent="0.35">
      <c r="B4312" t="s">
        <v>116</v>
      </c>
      <c r="C4312" t="s">
        <v>117</v>
      </c>
      <c r="D4312" s="1">
        <v>43497</v>
      </c>
      <c r="E4312" t="s">
        <v>34</v>
      </c>
      <c r="F4312" t="s">
        <v>35</v>
      </c>
      <c r="G4312" t="s">
        <v>32</v>
      </c>
      <c r="H4312">
        <v>3064</v>
      </c>
      <c r="J4312">
        <v>0</v>
      </c>
      <c r="L4312">
        <v>3064</v>
      </c>
      <c r="N4312">
        <v>3737</v>
      </c>
      <c r="P4312">
        <v>420</v>
      </c>
      <c r="R4312">
        <v>4157</v>
      </c>
      <c r="T4312">
        <v>127034</v>
      </c>
      <c r="V4312">
        <v>278217</v>
      </c>
      <c r="X4312">
        <v>249063</v>
      </c>
      <c r="Z4312">
        <v>29154</v>
      </c>
    </row>
    <row r="4313" spans="2:26" hidden="1" x14ac:dyDescent="0.35">
      <c r="B4313" t="s">
        <v>116</v>
      </c>
      <c r="C4313" t="s">
        <v>117</v>
      </c>
      <c r="D4313" s="1">
        <v>43497</v>
      </c>
      <c r="E4313" t="s">
        <v>34</v>
      </c>
      <c r="F4313" t="s">
        <v>33</v>
      </c>
      <c r="G4313" t="s">
        <v>34</v>
      </c>
      <c r="H4313">
        <v>3238</v>
      </c>
      <c r="J4313">
        <v>0</v>
      </c>
      <c r="L4313">
        <v>3238</v>
      </c>
      <c r="N4313">
        <v>3737</v>
      </c>
      <c r="P4313">
        <v>420</v>
      </c>
      <c r="R4313">
        <v>4157</v>
      </c>
      <c r="T4313">
        <v>128093</v>
      </c>
      <c r="V4313">
        <v>280624</v>
      </c>
      <c r="X4313">
        <v>251191</v>
      </c>
      <c r="Z4313">
        <v>29433</v>
      </c>
    </row>
    <row r="4314" spans="2:26" hidden="1" x14ac:dyDescent="0.35">
      <c r="B4314" t="s">
        <v>116</v>
      </c>
      <c r="C4314" t="s">
        <v>117</v>
      </c>
      <c r="D4314" s="1">
        <v>43525</v>
      </c>
      <c r="E4314" t="s">
        <v>34</v>
      </c>
      <c r="F4314" t="s">
        <v>35</v>
      </c>
      <c r="G4314" t="s">
        <v>32</v>
      </c>
      <c r="H4314">
        <v>3454</v>
      </c>
      <c r="J4314">
        <v>0</v>
      </c>
      <c r="L4314">
        <v>3454</v>
      </c>
      <c r="N4314">
        <v>4048</v>
      </c>
      <c r="P4314">
        <v>368</v>
      </c>
      <c r="R4314">
        <v>4416</v>
      </c>
      <c r="T4314">
        <v>126513</v>
      </c>
      <c r="V4314">
        <v>276717</v>
      </c>
      <c r="X4314">
        <v>247424</v>
      </c>
      <c r="Z4314">
        <v>29293</v>
      </c>
    </row>
    <row r="4315" spans="2:26" hidden="1" x14ac:dyDescent="0.35">
      <c r="B4315" t="s">
        <v>116</v>
      </c>
      <c r="C4315" t="s">
        <v>117</v>
      </c>
      <c r="D4315" s="1">
        <v>43525</v>
      </c>
      <c r="E4315" t="s">
        <v>34</v>
      </c>
      <c r="F4315" t="s">
        <v>33</v>
      </c>
      <c r="G4315" t="s">
        <v>34</v>
      </c>
      <c r="H4315">
        <v>3610</v>
      </c>
      <c r="J4315">
        <v>0</v>
      </c>
      <c r="L4315">
        <v>3610</v>
      </c>
      <c r="N4315">
        <v>4048</v>
      </c>
      <c r="P4315">
        <v>368</v>
      </c>
      <c r="R4315">
        <v>4416</v>
      </c>
      <c r="T4315">
        <v>127388</v>
      </c>
      <c r="V4315">
        <v>278685</v>
      </c>
      <c r="X4315">
        <v>249170</v>
      </c>
      <c r="Z4315">
        <v>29515</v>
      </c>
    </row>
    <row r="4316" spans="2:26" hidden="1" x14ac:dyDescent="0.35">
      <c r="B4316" t="s">
        <v>116</v>
      </c>
      <c r="C4316" t="s">
        <v>117</v>
      </c>
      <c r="D4316" s="1">
        <v>43556</v>
      </c>
      <c r="E4316" t="s">
        <v>34</v>
      </c>
      <c r="F4316" t="s">
        <v>35</v>
      </c>
      <c r="G4316" t="s">
        <v>32</v>
      </c>
      <c r="H4316">
        <v>3655</v>
      </c>
      <c r="J4316">
        <v>0</v>
      </c>
      <c r="L4316">
        <v>3655</v>
      </c>
      <c r="N4316">
        <v>3831</v>
      </c>
      <c r="P4316">
        <v>352</v>
      </c>
      <c r="R4316">
        <v>4183</v>
      </c>
      <c r="T4316">
        <v>125987</v>
      </c>
      <c r="V4316">
        <v>275457</v>
      </c>
      <c r="X4316">
        <v>246105</v>
      </c>
      <c r="Z4316">
        <v>29352</v>
      </c>
    </row>
    <row r="4317" spans="2:26" hidden="1" x14ac:dyDescent="0.35">
      <c r="B4317" t="s">
        <v>116</v>
      </c>
      <c r="C4317" t="s">
        <v>117</v>
      </c>
      <c r="D4317" s="1">
        <v>43556</v>
      </c>
      <c r="E4317" t="s">
        <v>34</v>
      </c>
      <c r="F4317" t="s">
        <v>33</v>
      </c>
      <c r="G4317" t="s">
        <v>34</v>
      </c>
      <c r="H4317">
        <v>3840</v>
      </c>
      <c r="J4317">
        <v>0</v>
      </c>
      <c r="L4317">
        <v>3840</v>
      </c>
      <c r="N4317">
        <v>3831</v>
      </c>
      <c r="P4317">
        <v>352</v>
      </c>
      <c r="R4317">
        <v>4183</v>
      </c>
      <c r="T4317">
        <v>126904</v>
      </c>
      <c r="V4317">
        <v>277567</v>
      </c>
      <c r="X4317">
        <v>247950</v>
      </c>
      <c r="Z4317">
        <v>29617</v>
      </c>
    </row>
    <row r="4318" spans="2:26" hidden="1" x14ac:dyDescent="0.35">
      <c r="B4318" t="s">
        <v>116</v>
      </c>
      <c r="C4318" t="s">
        <v>117</v>
      </c>
      <c r="D4318" s="1">
        <v>43586</v>
      </c>
      <c r="E4318" t="s">
        <v>34</v>
      </c>
      <c r="F4318" t="s">
        <v>33</v>
      </c>
      <c r="G4318" t="s">
        <v>34</v>
      </c>
      <c r="H4318">
        <v>3864</v>
      </c>
      <c r="J4318">
        <v>0</v>
      </c>
      <c r="L4318">
        <v>3864</v>
      </c>
      <c r="N4318">
        <v>3975</v>
      </c>
      <c r="P4318">
        <v>340</v>
      </c>
      <c r="R4318">
        <v>4315</v>
      </c>
      <c r="T4318">
        <v>126462</v>
      </c>
      <c r="V4318">
        <v>275834</v>
      </c>
      <c r="X4318">
        <v>246269</v>
      </c>
      <c r="Z4318">
        <v>29565</v>
      </c>
    </row>
    <row r="4319" spans="2:26" hidden="1" x14ac:dyDescent="0.35">
      <c r="B4319" t="s">
        <v>116</v>
      </c>
      <c r="C4319" t="s">
        <v>117</v>
      </c>
      <c r="D4319" s="1">
        <v>43586</v>
      </c>
      <c r="E4319" t="s">
        <v>34</v>
      </c>
      <c r="F4319" t="s">
        <v>35</v>
      </c>
      <c r="G4319" t="s">
        <v>32</v>
      </c>
      <c r="H4319">
        <v>3698</v>
      </c>
      <c r="J4319">
        <v>0</v>
      </c>
      <c r="L4319">
        <v>3698</v>
      </c>
      <c r="N4319">
        <v>3975</v>
      </c>
      <c r="P4319">
        <v>340</v>
      </c>
      <c r="R4319">
        <v>4315</v>
      </c>
      <c r="T4319">
        <v>125660</v>
      </c>
      <c r="V4319">
        <v>274017</v>
      </c>
      <c r="X4319">
        <v>244642</v>
      </c>
      <c r="Z4319">
        <v>29375</v>
      </c>
    </row>
    <row r="4320" spans="2:26" hidden="1" x14ac:dyDescent="0.35">
      <c r="B4320" t="s">
        <v>116</v>
      </c>
      <c r="C4320" t="s">
        <v>117</v>
      </c>
      <c r="D4320" s="1">
        <v>43617</v>
      </c>
      <c r="E4320" t="s">
        <v>34</v>
      </c>
      <c r="F4320" t="s">
        <v>33</v>
      </c>
      <c r="G4320" t="s">
        <v>34</v>
      </c>
      <c r="H4320">
        <v>3793</v>
      </c>
      <c r="J4320">
        <v>0</v>
      </c>
      <c r="L4320">
        <v>3793</v>
      </c>
      <c r="N4320">
        <v>3845</v>
      </c>
      <c r="P4320">
        <v>339</v>
      </c>
      <c r="R4320">
        <v>4184</v>
      </c>
      <c r="T4320">
        <v>125519</v>
      </c>
      <c r="V4320">
        <v>273144</v>
      </c>
      <c r="X4320">
        <v>243863</v>
      </c>
      <c r="Z4320">
        <v>29281</v>
      </c>
    </row>
    <row r="4321" spans="2:26" hidden="1" x14ac:dyDescent="0.35">
      <c r="B4321" t="s">
        <v>116</v>
      </c>
      <c r="C4321" t="s">
        <v>117</v>
      </c>
      <c r="D4321" s="1">
        <v>43617</v>
      </c>
      <c r="E4321" t="s">
        <v>34</v>
      </c>
      <c r="F4321" t="s">
        <v>35</v>
      </c>
      <c r="G4321" t="s">
        <v>32</v>
      </c>
      <c r="H4321">
        <v>3631</v>
      </c>
      <c r="J4321">
        <v>0</v>
      </c>
      <c r="L4321">
        <v>3631</v>
      </c>
      <c r="N4321">
        <v>3845</v>
      </c>
      <c r="P4321">
        <v>339</v>
      </c>
      <c r="R4321">
        <v>4184</v>
      </c>
      <c r="T4321">
        <v>124614</v>
      </c>
      <c r="V4321">
        <v>271095</v>
      </c>
      <c r="X4321">
        <v>242044</v>
      </c>
      <c r="Z4321">
        <v>29051</v>
      </c>
    </row>
    <row r="4322" spans="2:26" hidden="1" x14ac:dyDescent="0.35">
      <c r="B4322" t="s">
        <v>116</v>
      </c>
      <c r="C4322" t="s">
        <v>117</v>
      </c>
      <c r="D4322" s="1">
        <v>43647</v>
      </c>
      <c r="E4322" t="s">
        <v>34</v>
      </c>
      <c r="F4322" t="s">
        <v>33</v>
      </c>
      <c r="G4322" t="s">
        <v>34</v>
      </c>
      <c r="H4322">
        <v>4412</v>
      </c>
      <c r="J4322">
        <v>0</v>
      </c>
      <c r="L4322">
        <v>4412</v>
      </c>
      <c r="N4322">
        <v>4233</v>
      </c>
      <c r="P4322">
        <v>385</v>
      </c>
      <c r="R4322">
        <v>4618</v>
      </c>
      <c r="T4322">
        <v>124442</v>
      </c>
      <c r="V4322">
        <v>270280</v>
      </c>
      <c r="X4322">
        <v>241331</v>
      </c>
      <c r="Z4322">
        <v>28949</v>
      </c>
    </row>
    <row r="4323" spans="2:26" hidden="1" x14ac:dyDescent="0.35">
      <c r="B4323" t="s">
        <v>116</v>
      </c>
      <c r="C4323" t="s">
        <v>117</v>
      </c>
      <c r="D4323" s="1">
        <v>43647</v>
      </c>
      <c r="E4323" t="s">
        <v>34</v>
      </c>
      <c r="F4323" t="s">
        <v>35</v>
      </c>
      <c r="G4323" t="s">
        <v>32</v>
      </c>
      <c r="H4323">
        <v>4218</v>
      </c>
      <c r="J4323">
        <v>0</v>
      </c>
      <c r="L4323">
        <v>4218</v>
      </c>
      <c r="N4323">
        <v>4233</v>
      </c>
      <c r="P4323">
        <v>385</v>
      </c>
      <c r="R4323">
        <v>4618</v>
      </c>
      <c r="T4323">
        <v>123376</v>
      </c>
      <c r="V4323">
        <v>267874</v>
      </c>
      <c r="X4323">
        <v>239228</v>
      </c>
      <c r="Z4323">
        <v>28646</v>
      </c>
    </row>
    <row r="4324" spans="2:26" hidden="1" x14ac:dyDescent="0.35">
      <c r="B4324" t="s">
        <v>116</v>
      </c>
      <c r="C4324" t="s">
        <v>117</v>
      </c>
      <c r="D4324" s="1">
        <v>43678</v>
      </c>
      <c r="E4324" t="s">
        <v>34</v>
      </c>
      <c r="F4324" t="s">
        <v>33</v>
      </c>
      <c r="G4324" t="s">
        <v>34</v>
      </c>
      <c r="H4324">
        <v>4626</v>
      </c>
      <c r="J4324">
        <v>0</v>
      </c>
      <c r="L4324">
        <v>4626</v>
      </c>
      <c r="N4324">
        <v>4632</v>
      </c>
      <c r="P4324">
        <v>495</v>
      </c>
      <c r="R4324">
        <v>5127</v>
      </c>
      <c r="T4324">
        <v>123587</v>
      </c>
      <c r="V4324">
        <v>268150</v>
      </c>
      <c r="X4324">
        <v>239523</v>
      </c>
      <c r="Z4324">
        <v>28627</v>
      </c>
    </row>
    <row r="4325" spans="2:26" hidden="1" x14ac:dyDescent="0.35">
      <c r="B4325" t="s">
        <v>116</v>
      </c>
      <c r="C4325" t="s">
        <v>117</v>
      </c>
      <c r="D4325" s="1">
        <v>43678</v>
      </c>
      <c r="E4325" t="s">
        <v>34</v>
      </c>
      <c r="F4325" t="s">
        <v>35</v>
      </c>
      <c r="G4325" t="s">
        <v>32</v>
      </c>
      <c r="H4325">
        <v>4504</v>
      </c>
      <c r="J4325">
        <v>0</v>
      </c>
      <c r="L4325">
        <v>4504</v>
      </c>
      <c r="N4325">
        <v>4632</v>
      </c>
      <c r="P4325">
        <v>495</v>
      </c>
      <c r="R4325">
        <v>5127</v>
      </c>
      <c r="T4325">
        <v>122452</v>
      </c>
      <c r="V4325">
        <v>265696</v>
      </c>
      <c r="X4325">
        <v>237370</v>
      </c>
      <c r="Z4325">
        <v>28326</v>
      </c>
    </row>
    <row r="4326" spans="2:26" hidden="1" x14ac:dyDescent="0.35">
      <c r="B4326" t="s">
        <v>116</v>
      </c>
      <c r="C4326" t="s">
        <v>117</v>
      </c>
      <c r="D4326" s="1">
        <v>43709</v>
      </c>
      <c r="E4326" t="s">
        <v>34</v>
      </c>
      <c r="F4326" t="s">
        <v>33</v>
      </c>
      <c r="G4326" t="s">
        <v>34</v>
      </c>
      <c r="H4326">
        <v>4255</v>
      </c>
      <c r="J4326">
        <v>0</v>
      </c>
      <c r="L4326">
        <v>4255</v>
      </c>
      <c r="N4326">
        <v>4486</v>
      </c>
      <c r="P4326">
        <v>411</v>
      </c>
      <c r="R4326">
        <v>4897</v>
      </c>
      <c r="T4326">
        <v>122894</v>
      </c>
      <c r="V4326">
        <v>266931</v>
      </c>
      <c r="X4326">
        <v>238518</v>
      </c>
      <c r="Z4326">
        <v>28413</v>
      </c>
    </row>
    <row r="4327" spans="2:26" hidden="1" x14ac:dyDescent="0.35">
      <c r="B4327" t="s">
        <v>116</v>
      </c>
      <c r="C4327" t="s">
        <v>117</v>
      </c>
      <c r="D4327" s="1">
        <v>43709</v>
      </c>
      <c r="E4327" t="s">
        <v>34</v>
      </c>
      <c r="F4327" t="s">
        <v>35</v>
      </c>
      <c r="G4327" t="s">
        <v>32</v>
      </c>
      <c r="H4327">
        <v>4084</v>
      </c>
      <c r="J4327">
        <v>0</v>
      </c>
      <c r="L4327">
        <v>4084</v>
      </c>
      <c r="N4327">
        <v>4486</v>
      </c>
      <c r="P4327">
        <v>411</v>
      </c>
      <c r="R4327">
        <v>4897</v>
      </c>
      <c r="T4327">
        <v>121677</v>
      </c>
      <c r="V4327">
        <v>264220</v>
      </c>
      <c r="X4327">
        <v>236147</v>
      </c>
      <c r="Z4327">
        <v>28073</v>
      </c>
    </row>
    <row r="4328" spans="2:26" hidden="1" x14ac:dyDescent="0.35">
      <c r="B4328" t="s">
        <v>116</v>
      </c>
      <c r="C4328" t="s">
        <v>117</v>
      </c>
      <c r="D4328" s="1">
        <v>43739</v>
      </c>
      <c r="E4328" t="s">
        <v>34</v>
      </c>
      <c r="F4328" t="s">
        <v>33</v>
      </c>
      <c r="G4328" t="s">
        <v>34</v>
      </c>
      <c r="H4328">
        <v>4621</v>
      </c>
      <c r="J4328">
        <v>0</v>
      </c>
      <c r="L4328">
        <v>4621</v>
      </c>
      <c r="N4328">
        <v>5091</v>
      </c>
      <c r="P4328">
        <v>490</v>
      </c>
      <c r="R4328">
        <v>5581</v>
      </c>
      <c r="T4328">
        <v>122324</v>
      </c>
      <c r="V4328">
        <v>265908</v>
      </c>
      <c r="X4328">
        <v>237580</v>
      </c>
      <c r="Z4328">
        <v>28328</v>
      </c>
    </row>
    <row r="4329" spans="2:26" hidden="1" x14ac:dyDescent="0.35">
      <c r="B4329" t="s">
        <v>116</v>
      </c>
      <c r="C4329" t="s">
        <v>117</v>
      </c>
      <c r="D4329" s="1">
        <v>43739</v>
      </c>
      <c r="E4329" t="s">
        <v>34</v>
      </c>
      <c r="F4329" t="s">
        <v>35</v>
      </c>
      <c r="G4329" t="s">
        <v>32</v>
      </c>
      <c r="H4329">
        <v>4466</v>
      </c>
      <c r="J4329">
        <v>0</v>
      </c>
      <c r="L4329">
        <v>4466</v>
      </c>
      <c r="N4329">
        <v>5091</v>
      </c>
      <c r="P4329">
        <v>490</v>
      </c>
      <c r="R4329">
        <v>5581</v>
      </c>
      <c r="T4329">
        <v>121369</v>
      </c>
      <c r="V4329">
        <v>263794</v>
      </c>
      <c r="X4329">
        <v>235720</v>
      </c>
      <c r="Z4329">
        <v>28074</v>
      </c>
    </row>
    <row r="4330" spans="2:26" hidden="1" x14ac:dyDescent="0.35">
      <c r="B4330" t="s">
        <v>116</v>
      </c>
      <c r="C4330" t="s">
        <v>117</v>
      </c>
      <c r="D4330" s="1">
        <v>43770</v>
      </c>
      <c r="E4330" t="s">
        <v>34</v>
      </c>
      <c r="F4330" t="s">
        <v>35</v>
      </c>
      <c r="G4330" t="s">
        <v>32</v>
      </c>
      <c r="H4330">
        <v>4434</v>
      </c>
      <c r="J4330">
        <v>0</v>
      </c>
      <c r="L4330">
        <v>4434</v>
      </c>
      <c r="N4330">
        <v>4507</v>
      </c>
      <c r="P4330">
        <v>602</v>
      </c>
      <c r="R4330">
        <v>5109</v>
      </c>
      <c r="T4330">
        <v>120067</v>
      </c>
      <c r="V4330">
        <v>261547</v>
      </c>
      <c r="X4330">
        <v>233673</v>
      </c>
      <c r="Z4330">
        <v>27874</v>
      </c>
    </row>
    <row r="4331" spans="2:26" hidden="1" x14ac:dyDescent="0.35">
      <c r="B4331" t="s">
        <v>116</v>
      </c>
      <c r="C4331" t="s">
        <v>117</v>
      </c>
      <c r="D4331" s="1">
        <v>43770</v>
      </c>
      <c r="E4331" t="s">
        <v>34</v>
      </c>
      <c r="F4331" t="s">
        <v>33</v>
      </c>
      <c r="G4331" t="s">
        <v>34</v>
      </c>
      <c r="H4331">
        <v>4545</v>
      </c>
      <c r="J4331">
        <v>0</v>
      </c>
      <c r="L4331">
        <v>4545</v>
      </c>
      <c r="N4331">
        <v>4507</v>
      </c>
      <c r="P4331">
        <v>602</v>
      </c>
      <c r="R4331">
        <v>5109</v>
      </c>
      <c r="T4331">
        <v>121087</v>
      </c>
      <c r="V4331">
        <v>263824</v>
      </c>
      <c r="X4331">
        <v>235594</v>
      </c>
      <c r="Z4331">
        <v>28230</v>
      </c>
    </row>
    <row r="4332" spans="2:26" hidden="1" x14ac:dyDescent="0.35">
      <c r="B4332" t="s">
        <v>116</v>
      </c>
      <c r="C4332" t="s">
        <v>117</v>
      </c>
      <c r="D4332" s="1">
        <v>43800</v>
      </c>
      <c r="E4332" t="s">
        <v>34</v>
      </c>
      <c r="F4332" t="s">
        <v>35</v>
      </c>
      <c r="G4332" t="s">
        <v>32</v>
      </c>
      <c r="H4332">
        <v>4749</v>
      </c>
      <c r="J4332">
        <v>0</v>
      </c>
      <c r="L4332">
        <v>4749</v>
      </c>
      <c r="N4332">
        <v>5032</v>
      </c>
      <c r="P4332">
        <v>751</v>
      </c>
      <c r="R4332">
        <v>5783</v>
      </c>
      <c r="T4332">
        <v>117607</v>
      </c>
      <c r="V4332">
        <v>257850</v>
      </c>
      <c r="X4332">
        <v>230724</v>
      </c>
      <c r="Z4332">
        <v>27126</v>
      </c>
    </row>
    <row r="4333" spans="2:26" hidden="1" x14ac:dyDescent="0.35">
      <c r="B4333" t="s">
        <v>116</v>
      </c>
      <c r="C4333" t="s">
        <v>117</v>
      </c>
      <c r="D4333" s="1">
        <v>43800</v>
      </c>
      <c r="E4333" t="s">
        <v>34</v>
      </c>
      <c r="F4333" t="s">
        <v>33</v>
      </c>
      <c r="G4333" t="s">
        <v>34</v>
      </c>
      <c r="H4333">
        <v>5035</v>
      </c>
      <c r="J4333">
        <v>0</v>
      </c>
      <c r="L4333">
        <v>5035</v>
      </c>
      <c r="N4333">
        <v>5032</v>
      </c>
      <c r="P4333">
        <v>751</v>
      </c>
      <c r="R4333">
        <v>5783</v>
      </c>
      <c r="T4333">
        <v>118937</v>
      </c>
      <c r="V4333">
        <v>260710</v>
      </c>
      <c r="X4333">
        <v>233127</v>
      </c>
      <c r="Z4333">
        <v>27583</v>
      </c>
    </row>
    <row r="4334" spans="2:26" hidden="1" x14ac:dyDescent="0.35">
      <c r="B4334" t="s">
        <v>116</v>
      </c>
      <c r="C4334" t="s">
        <v>117</v>
      </c>
      <c r="D4334" s="1">
        <v>43831</v>
      </c>
      <c r="E4334" t="s">
        <v>34</v>
      </c>
      <c r="F4334" t="s">
        <v>35</v>
      </c>
      <c r="G4334" t="s">
        <v>32</v>
      </c>
      <c r="H4334">
        <v>5319</v>
      </c>
      <c r="J4334">
        <v>0</v>
      </c>
      <c r="L4334">
        <v>5319</v>
      </c>
      <c r="N4334">
        <v>5150</v>
      </c>
      <c r="P4334">
        <v>645</v>
      </c>
      <c r="R4334">
        <v>5795</v>
      </c>
      <c r="T4334">
        <v>116787</v>
      </c>
      <c r="V4334">
        <v>256053</v>
      </c>
      <c r="X4334">
        <v>229238</v>
      </c>
      <c r="Z4334">
        <v>26815</v>
      </c>
    </row>
    <row r="4335" spans="2:26" hidden="1" x14ac:dyDescent="0.35">
      <c r="B4335" t="s">
        <v>116</v>
      </c>
      <c r="C4335" t="s">
        <v>117</v>
      </c>
      <c r="D4335" s="1">
        <v>43831</v>
      </c>
      <c r="E4335" t="s">
        <v>34</v>
      </c>
      <c r="F4335" t="s">
        <v>33</v>
      </c>
      <c r="G4335" t="s">
        <v>34</v>
      </c>
      <c r="H4335">
        <v>5547</v>
      </c>
      <c r="J4335">
        <v>0</v>
      </c>
      <c r="L4335">
        <v>5547</v>
      </c>
      <c r="N4335">
        <v>5150</v>
      </c>
      <c r="P4335">
        <v>645</v>
      </c>
      <c r="R4335">
        <v>5795</v>
      </c>
      <c r="T4335">
        <v>118042</v>
      </c>
      <c r="V4335">
        <v>258898</v>
      </c>
      <c r="X4335">
        <v>231625</v>
      </c>
      <c r="Z4335">
        <v>27273</v>
      </c>
    </row>
    <row r="4336" spans="2:26" hidden="1" x14ac:dyDescent="0.35">
      <c r="B4336" t="s">
        <v>116</v>
      </c>
      <c r="C4336" t="s">
        <v>117</v>
      </c>
      <c r="D4336" s="1">
        <v>43862</v>
      </c>
      <c r="E4336" t="s">
        <v>34</v>
      </c>
      <c r="F4336" t="s">
        <v>33</v>
      </c>
      <c r="G4336" t="s">
        <v>34</v>
      </c>
      <c r="H4336">
        <v>4768</v>
      </c>
      <c r="J4336">
        <v>0</v>
      </c>
      <c r="L4336">
        <v>4768</v>
      </c>
      <c r="N4336">
        <v>4739</v>
      </c>
      <c r="P4336">
        <v>625</v>
      </c>
      <c r="R4336">
        <v>5364</v>
      </c>
      <c r="T4336">
        <v>114894</v>
      </c>
      <c r="V4336">
        <v>252740</v>
      </c>
      <c r="X4336">
        <v>226604</v>
      </c>
      <c r="Z4336">
        <v>26136</v>
      </c>
    </row>
    <row r="4337" spans="2:26" hidden="1" x14ac:dyDescent="0.35">
      <c r="B4337" t="s">
        <v>116</v>
      </c>
      <c r="C4337" t="s">
        <v>117</v>
      </c>
      <c r="D4337" s="1">
        <v>43862</v>
      </c>
      <c r="E4337" t="s">
        <v>34</v>
      </c>
      <c r="F4337" t="s">
        <v>35</v>
      </c>
      <c r="G4337" t="s">
        <v>32</v>
      </c>
      <c r="H4337">
        <v>4620</v>
      </c>
      <c r="J4337">
        <v>0</v>
      </c>
      <c r="L4337">
        <v>4620</v>
      </c>
      <c r="N4337">
        <v>4739</v>
      </c>
      <c r="P4337">
        <v>625</v>
      </c>
      <c r="R4337">
        <v>5364</v>
      </c>
      <c r="T4337">
        <v>113451</v>
      </c>
      <c r="V4337">
        <v>249705</v>
      </c>
      <c r="X4337">
        <v>224064</v>
      </c>
      <c r="Z4337">
        <v>25641</v>
      </c>
    </row>
    <row r="4338" spans="2:26" hidden="1" x14ac:dyDescent="0.35">
      <c r="B4338" t="s">
        <v>116</v>
      </c>
      <c r="C4338" t="s">
        <v>117</v>
      </c>
      <c r="D4338" s="1">
        <v>43891</v>
      </c>
      <c r="E4338" t="s">
        <v>34</v>
      </c>
      <c r="F4338" t="s">
        <v>35</v>
      </c>
      <c r="G4338" t="s">
        <v>32</v>
      </c>
      <c r="H4338">
        <v>4607</v>
      </c>
      <c r="J4338">
        <v>0</v>
      </c>
      <c r="L4338">
        <v>4607</v>
      </c>
      <c r="N4338">
        <v>4467</v>
      </c>
      <c r="P4338">
        <v>590</v>
      </c>
      <c r="R4338">
        <v>5057</v>
      </c>
      <c r="T4338">
        <v>112062</v>
      </c>
      <c r="V4338">
        <v>247058</v>
      </c>
      <c r="X4338">
        <v>221870</v>
      </c>
      <c r="Z4338">
        <v>25188</v>
      </c>
    </row>
    <row r="4339" spans="2:26" hidden="1" x14ac:dyDescent="0.35">
      <c r="B4339" t="s">
        <v>116</v>
      </c>
      <c r="C4339" t="s">
        <v>117</v>
      </c>
      <c r="D4339" s="1">
        <v>43891</v>
      </c>
      <c r="E4339" t="s">
        <v>34</v>
      </c>
      <c r="F4339" t="s">
        <v>33</v>
      </c>
      <c r="G4339" t="s">
        <v>34</v>
      </c>
      <c r="H4339">
        <v>4749</v>
      </c>
      <c r="J4339">
        <v>0</v>
      </c>
      <c r="L4339">
        <v>4749</v>
      </c>
      <c r="N4339">
        <v>4467</v>
      </c>
      <c r="P4339">
        <v>590</v>
      </c>
      <c r="R4339">
        <v>5057</v>
      </c>
      <c r="T4339">
        <v>113481</v>
      </c>
      <c r="V4339">
        <v>250033</v>
      </c>
      <c r="X4339">
        <v>224403</v>
      </c>
      <c r="Z4339">
        <v>25630</v>
      </c>
    </row>
    <row r="4340" spans="2:26" hidden="1" x14ac:dyDescent="0.35">
      <c r="B4340" t="s">
        <v>116</v>
      </c>
      <c r="C4340" t="s">
        <v>117</v>
      </c>
      <c r="D4340" s="1">
        <v>43922</v>
      </c>
      <c r="E4340" t="s">
        <v>34</v>
      </c>
      <c r="F4340" t="s">
        <v>33</v>
      </c>
      <c r="G4340" t="s">
        <v>34</v>
      </c>
      <c r="H4340">
        <v>3856</v>
      </c>
      <c r="J4340">
        <v>0</v>
      </c>
      <c r="L4340">
        <v>3856</v>
      </c>
      <c r="N4340">
        <v>4979</v>
      </c>
      <c r="P4340">
        <v>504</v>
      </c>
      <c r="R4340">
        <v>5483</v>
      </c>
      <c r="T4340">
        <v>115301</v>
      </c>
      <c r="V4340">
        <v>252152</v>
      </c>
      <c r="X4340">
        <v>225977</v>
      </c>
      <c r="Z4340">
        <v>26175</v>
      </c>
    </row>
    <row r="4341" spans="2:26" hidden="1" x14ac:dyDescent="0.35">
      <c r="B4341" t="s">
        <v>116</v>
      </c>
      <c r="C4341" t="s">
        <v>117</v>
      </c>
      <c r="D4341" s="1">
        <v>43922</v>
      </c>
      <c r="E4341" t="s">
        <v>34</v>
      </c>
      <c r="F4341" t="s">
        <v>35</v>
      </c>
      <c r="G4341" t="s">
        <v>32</v>
      </c>
      <c r="H4341">
        <v>3752</v>
      </c>
      <c r="J4341">
        <v>0</v>
      </c>
      <c r="L4341">
        <v>3752</v>
      </c>
      <c r="N4341">
        <v>4979</v>
      </c>
      <c r="P4341">
        <v>504</v>
      </c>
      <c r="R4341">
        <v>5483</v>
      </c>
      <c r="T4341">
        <v>115301</v>
      </c>
      <c r="V4341">
        <v>252152</v>
      </c>
      <c r="X4341">
        <v>225977</v>
      </c>
      <c r="Z4341">
        <v>26175</v>
      </c>
    </row>
    <row r="4342" spans="2:26" hidden="1" x14ac:dyDescent="0.35">
      <c r="B4342" t="s">
        <v>116</v>
      </c>
      <c r="C4342" t="s">
        <v>117</v>
      </c>
      <c r="D4342" s="1">
        <v>43952</v>
      </c>
      <c r="E4342" t="s">
        <v>34</v>
      </c>
      <c r="F4342" t="s">
        <v>33</v>
      </c>
      <c r="G4342" t="s">
        <v>34</v>
      </c>
      <c r="H4342">
        <v>3070</v>
      </c>
      <c r="J4342">
        <v>0</v>
      </c>
      <c r="L4342">
        <v>3070</v>
      </c>
      <c r="N4342">
        <v>3309</v>
      </c>
      <c r="P4342">
        <v>357</v>
      </c>
      <c r="R4342">
        <v>3666</v>
      </c>
      <c r="T4342">
        <v>115870</v>
      </c>
      <c r="V4342">
        <v>254458</v>
      </c>
      <c r="X4342">
        <v>228116</v>
      </c>
      <c r="Z4342">
        <v>26342</v>
      </c>
    </row>
    <row r="4343" spans="2:26" hidden="1" x14ac:dyDescent="0.35">
      <c r="B4343" t="s">
        <v>116</v>
      </c>
      <c r="C4343" t="s">
        <v>117</v>
      </c>
      <c r="D4343" s="1">
        <v>43952</v>
      </c>
      <c r="E4343" t="s">
        <v>34</v>
      </c>
      <c r="F4343" t="s">
        <v>35</v>
      </c>
      <c r="G4343" t="s">
        <v>32</v>
      </c>
      <c r="H4343">
        <v>2994</v>
      </c>
      <c r="J4343">
        <v>0</v>
      </c>
      <c r="L4343">
        <v>2994</v>
      </c>
      <c r="N4343">
        <v>3310</v>
      </c>
      <c r="P4343">
        <v>357</v>
      </c>
      <c r="R4343">
        <v>3667</v>
      </c>
      <c r="T4343">
        <v>115870</v>
      </c>
      <c r="V4343">
        <v>254458</v>
      </c>
      <c r="X4343">
        <v>228116</v>
      </c>
      <c r="Z4343">
        <v>26342</v>
      </c>
    </row>
    <row r="4344" spans="2:26" hidden="1" x14ac:dyDescent="0.35">
      <c r="B4344" t="s">
        <v>116</v>
      </c>
      <c r="C4344" t="s">
        <v>117</v>
      </c>
      <c r="D4344" s="1">
        <v>43983</v>
      </c>
      <c r="E4344" t="s">
        <v>34</v>
      </c>
      <c r="F4344" t="s">
        <v>33</v>
      </c>
      <c r="G4344" t="s">
        <v>34</v>
      </c>
      <c r="H4344">
        <v>3371</v>
      </c>
      <c r="J4344">
        <v>0</v>
      </c>
      <c r="L4344">
        <v>3371</v>
      </c>
      <c r="N4344">
        <v>3009</v>
      </c>
      <c r="P4344">
        <v>294</v>
      </c>
      <c r="R4344">
        <v>3303</v>
      </c>
      <c r="T4344">
        <v>116669</v>
      </c>
      <c r="V4344">
        <v>257006</v>
      </c>
      <c r="X4344">
        <v>230530</v>
      </c>
      <c r="Z4344">
        <v>26476</v>
      </c>
    </row>
    <row r="4345" spans="2:26" hidden="1" x14ac:dyDescent="0.35">
      <c r="B4345" t="s">
        <v>116</v>
      </c>
      <c r="C4345" t="s">
        <v>117</v>
      </c>
      <c r="D4345" s="1">
        <v>43983</v>
      </c>
      <c r="E4345" t="s">
        <v>34</v>
      </c>
      <c r="F4345" t="s">
        <v>35</v>
      </c>
      <c r="G4345" t="s">
        <v>32</v>
      </c>
      <c r="H4345">
        <v>3267</v>
      </c>
      <c r="J4345">
        <v>0</v>
      </c>
      <c r="L4345">
        <v>3267</v>
      </c>
      <c r="N4345">
        <v>3009</v>
      </c>
      <c r="P4345">
        <v>294</v>
      </c>
      <c r="R4345">
        <v>3303</v>
      </c>
      <c r="T4345">
        <v>116669</v>
      </c>
      <c r="V4345">
        <v>257006</v>
      </c>
      <c r="X4345">
        <v>230530</v>
      </c>
      <c r="Z4345">
        <v>26476</v>
      </c>
    </row>
    <row r="4346" spans="2:26" hidden="1" x14ac:dyDescent="0.35">
      <c r="B4346" t="s">
        <v>116</v>
      </c>
      <c r="C4346" t="s">
        <v>117</v>
      </c>
      <c r="D4346" s="1">
        <v>44013</v>
      </c>
      <c r="E4346" t="s">
        <v>34</v>
      </c>
      <c r="F4346" t="s">
        <v>33</v>
      </c>
      <c r="G4346" t="s">
        <v>34</v>
      </c>
      <c r="H4346">
        <v>3305</v>
      </c>
      <c r="J4346">
        <v>0</v>
      </c>
      <c r="L4346">
        <v>3305</v>
      </c>
      <c r="N4346">
        <v>2877</v>
      </c>
      <c r="P4346">
        <v>239</v>
      </c>
      <c r="R4346">
        <v>3116</v>
      </c>
      <c r="T4346">
        <v>117472</v>
      </c>
      <c r="V4346">
        <v>259433</v>
      </c>
      <c r="X4346">
        <v>232822</v>
      </c>
      <c r="Z4346">
        <v>26611</v>
      </c>
    </row>
    <row r="4347" spans="2:26" hidden="1" x14ac:dyDescent="0.35">
      <c r="B4347" t="s">
        <v>116</v>
      </c>
      <c r="C4347" t="s">
        <v>117</v>
      </c>
      <c r="D4347" s="1">
        <v>44013</v>
      </c>
      <c r="E4347" t="s">
        <v>34</v>
      </c>
      <c r="F4347" t="s">
        <v>35</v>
      </c>
      <c r="G4347" t="s">
        <v>32</v>
      </c>
      <c r="H4347">
        <v>3214</v>
      </c>
      <c r="J4347">
        <v>0</v>
      </c>
      <c r="L4347">
        <v>3214</v>
      </c>
      <c r="N4347">
        <v>2877</v>
      </c>
      <c r="P4347">
        <v>239</v>
      </c>
      <c r="R4347">
        <v>3116</v>
      </c>
      <c r="T4347">
        <v>117472</v>
      </c>
      <c r="V4347">
        <v>259433</v>
      </c>
      <c r="X4347">
        <v>232822</v>
      </c>
      <c r="Z4347">
        <v>26611</v>
      </c>
    </row>
    <row r="4348" spans="2:26" hidden="1" x14ac:dyDescent="0.35">
      <c r="B4348" t="s">
        <v>116</v>
      </c>
      <c r="C4348" t="s">
        <v>117</v>
      </c>
      <c r="D4348" s="1">
        <v>44044</v>
      </c>
      <c r="E4348" t="s">
        <v>34</v>
      </c>
      <c r="F4348" t="s">
        <v>33</v>
      </c>
      <c r="G4348" t="s">
        <v>34</v>
      </c>
      <c r="H4348">
        <v>3347</v>
      </c>
      <c r="J4348">
        <v>0</v>
      </c>
      <c r="L4348">
        <v>3347</v>
      </c>
      <c r="N4348">
        <v>2934</v>
      </c>
      <c r="P4348">
        <v>203</v>
      </c>
      <c r="R4348">
        <v>3137</v>
      </c>
      <c r="T4348">
        <v>118366</v>
      </c>
      <c r="V4348">
        <v>262233</v>
      </c>
      <c r="X4348">
        <v>235550</v>
      </c>
      <c r="Z4348">
        <v>26683</v>
      </c>
    </row>
    <row r="4349" spans="2:26" hidden="1" x14ac:dyDescent="0.35">
      <c r="B4349" t="s">
        <v>116</v>
      </c>
      <c r="C4349" t="s">
        <v>117</v>
      </c>
      <c r="D4349" s="1">
        <v>44044</v>
      </c>
      <c r="E4349" t="s">
        <v>34</v>
      </c>
      <c r="F4349" t="s">
        <v>35</v>
      </c>
      <c r="G4349" t="s">
        <v>32</v>
      </c>
      <c r="H4349">
        <v>3260</v>
      </c>
      <c r="J4349">
        <v>0</v>
      </c>
      <c r="L4349">
        <v>3260</v>
      </c>
      <c r="N4349">
        <v>2934</v>
      </c>
      <c r="P4349">
        <v>203</v>
      </c>
      <c r="R4349">
        <v>3137</v>
      </c>
      <c r="T4349">
        <v>118366</v>
      </c>
      <c r="V4349">
        <v>262233</v>
      </c>
      <c r="X4349">
        <v>235550</v>
      </c>
      <c r="Z4349">
        <v>26683</v>
      </c>
    </row>
    <row r="4350" spans="2:26" hidden="1" x14ac:dyDescent="0.35">
      <c r="B4350" t="s">
        <v>116</v>
      </c>
      <c r="C4350" t="s">
        <v>117</v>
      </c>
      <c r="D4350" s="1">
        <v>44075</v>
      </c>
      <c r="E4350" t="s">
        <v>34</v>
      </c>
      <c r="F4350" t="s">
        <v>33</v>
      </c>
      <c r="G4350" t="s">
        <v>34</v>
      </c>
      <c r="H4350">
        <v>3200</v>
      </c>
      <c r="J4350">
        <v>0</v>
      </c>
      <c r="L4350">
        <v>3200</v>
      </c>
      <c r="N4350">
        <v>2837</v>
      </c>
      <c r="P4350">
        <v>234</v>
      </c>
      <c r="R4350">
        <v>3071</v>
      </c>
      <c r="T4350">
        <v>119277</v>
      </c>
      <c r="V4350">
        <v>265098</v>
      </c>
      <c r="X4350">
        <v>238209</v>
      </c>
      <c r="Z4350">
        <v>26889</v>
      </c>
    </row>
    <row r="4351" spans="2:26" hidden="1" x14ac:dyDescent="0.35">
      <c r="B4351" t="s">
        <v>116</v>
      </c>
      <c r="C4351" t="s">
        <v>117</v>
      </c>
      <c r="D4351" s="1">
        <v>44075</v>
      </c>
      <c r="E4351" t="s">
        <v>34</v>
      </c>
      <c r="F4351" t="s">
        <v>35</v>
      </c>
      <c r="G4351" t="s">
        <v>32</v>
      </c>
      <c r="H4351">
        <v>3102</v>
      </c>
      <c r="J4351">
        <v>0</v>
      </c>
      <c r="L4351">
        <v>3102</v>
      </c>
      <c r="N4351">
        <v>2837</v>
      </c>
      <c r="P4351">
        <v>234</v>
      </c>
      <c r="R4351">
        <v>3071</v>
      </c>
      <c r="T4351">
        <v>118556</v>
      </c>
      <c r="V4351">
        <v>263499</v>
      </c>
      <c r="X4351">
        <v>236796</v>
      </c>
      <c r="Z4351">
        <v>26703</v>
      </c>
    </row>
    <row r="4352" spans="2:26" hidden="1" x14ac:dyDescent="0.35">
      <c r="B4352" t="s">
        <v>116</v>
      </c>
      <c r="C4352" t="s">
        <v>117</v>
      </c>
      <c r="D4352" s="1">
        <v>44105</v>
      </c>
      <c r="E4352" t="s">
        <v>34</v>
      </c>
      <c r="F4352" t="s">
        <v>35</v>
      </c>
      <c r="G4352" t="s">
        <v>32</v>
      </c>
      <c r="H4352">
        <v>3101</v>
      </c>
      <c r="J4352">
        <v>0</v>
      </c>
      <c r="L4352">
        <v>3101</v>
      </c>
      <c r="N4352">
        <v>2594</v>
      </c>
      <c r="P4352">
        <v>179</v>
      </c>
      <c r="R4352">
        <v>2773</v>
      </c>
      <c r="T4352">
        <v>119483</v>
      </c>
      <c r="V4352">
        <v>266285</v>
      </c>
      <c r="X4352">
        <v>239450</v>
      </c>
      <c r="Z4352">
        <v>26835</v>
      </c>
    </row>
    <row r="4353" spans="2:26" hidden="1" x14ac:dyDescent="0.35">
      <c r="B4353" t="s">
        <v>116</v>
      </c>
      <c r="C4353" t="s">
        <v>117</v>
      </c>
      <c r="D4353" s="1">
        <v>44105</v>
      </c>
      <c r="E4353" t="s">
        <v>34</v>
      </c>
      <c r="F4353" t="s">
        <v>33</v>
      </c>
      <c r="G4353" t="s">
        <v>34</v>
      </c>
      <c r="H4353">
        <v>3180</v>
      </c>
      <c r="J4353">
        <v>0</v>
      </c>
      <c r="L4353">
        <v>3180</v>
      </c>
      <c r="N4353">
        <v>2595</v>
      </c>
      <c r="P4353">
        <v>179</v>
      </c>
      <c r="R4353">
        <v>2774</v>
      </c>
      <c r="T4353">
        <v>120096</v>
      </c>
      <c r="V4353">
        <v>267747</v>
      </c>
      <c r="X4353">
        <v>240759</v>
      </c>
      <c r="Z4353">
        <v>26988</v>
      </c>
    </row>
    <row r="4354" spans="2:26" hidden="1" x14ac:dyDescent="0.35">
      <c r="B4354" t="s">
        <v>116</v>
      </c>
      <c r="C4354" t="s">
        <v>117</v>
      </c>
      <c r="D4354" s="1">
        <v>44136</v>
      </c>
      <c r="E4354" t="s">
        <v>34</v>
      </c>
      <c r="F4354" t="s">
        <v>35</v>
      </c>
      <c r="G4354" t="s">
        <v>32</v>
      </c>
      <c r="H4354">
        <v>2798</v>
      </c>
      <c r="J4354">
        <v>0</v>
      </c>
      <c r="L4354">
        <v>2798</v>
      </c>
      <c r="N4354">
        <v>2235</v>
      </c>
      <c r="P4354">
        <v>199</v>
      </c>
      <c r="R4354">
        <v>2434</v>
      </c>
      <c r="T4354">
        <v>120204</v>
      </c>
      <c r="V4354">
        <v>269746</v>
      </c>
      <c r="X4354">
        <v>242811</v>
      </c>
      <c r="Z4354">
        <v>26935</v>
      </c>
    </row>
    <row r="4355" spans="2:26" hidden="1" x14ac:dyDescent="0.35">
      <c r="B4355" t="s">
        <v>116</v>
      </c>
      <c r="C4355" t="s">
        <v>117</v>
      </c>
      <c r="D4355" s="1">
        <v>44136</v>
      </c>
      <c r="E4355" t="s">
        <v>34</v>
      </c>
      <c r="F4355" t="s">
        <v>33</v>
      </c>
      <c r="G4355" t="s">
        <v>34</v>
      </c>
      <c r="H4355">
        <v>2945</v>
      </c>
      <c r="J4355">
        <v>0</v>
      </c>
      <c r="L4355">
        <v>2945</v>
      </c>
      <c r="N4355">
        <v>2235</v>
      </c>
      <c r="P4355">
        <v>199</v>
      </c>
      <c r="R4355">
        <v>2434</v>
      </c>
      <c r="T4355">
        <v>121299</v>
      </c>
      <c r="V4355">
        <v>273896</v>
      </c>
      <c r="X4355">
        <v>246655</v>
      </c>
      <c r="Z4355">
        <v>27241</v>
      </c>
    </row>
    <row r="4356" spans="2:26" hidden="1" x14ac:dyDescent="0.35">
      <c r="B4356" t="s">
        <v>116</v>
      </c>
      <c r="C4356" t="s">
        <v>117</v>
      </c>
      <c r="D4356" s="1">
        <v>44166</v>
      </c>
      <c r="E4356" t="s">
        <v>34</v>
      </c>
      <c r="F4356" t="s">
        <v>35</v>
      </c>
      <c r="G4356" t="s">
        <v>32</v>
      </c>
      <c r="H4356">
        <v>3118</v>
      </c>
      <c r="J4356">
        <v>0</v>
      </c>
      <c r="L4356">
        <v>3118</v>
      </c>
      <c r="N4356">
        <v>2986</v>
      </c>
      <c r="P4356">
        <v>369</v>
      </c>
      <c r="R4356">
        <v>3355</v>
      </c>
      <c r="T4356">
        <v>121603</v>
      </c>
      <c r="V4356">
        <v>276574</v>
      </c>
      <c r="X4356">
        <v>249314</v>
      </c>
      <c r="Z4356">
        <v>27260</v>
      </c>
    </row>
    <row r="4357" spans="2:26" hidden="1" x14ac:dyDescent="0.35">
      <c r="B4357" t="s">
        <v>116</v>
      </c>
      <c r="C4357" t="s">
        <v>117</v>
      </c>
      <c r="D4357" s="1">
        <v>44166</v>
      </c>
      <c r="E4357" t="s">
        <v>34</v>
      </c>
      <c r="F4357" t="s">
        <v>33</v>
      </c>
      <c r="G4357" t="s">
        <v>34</v>
      </c>
      <c r="H4357">
        <v>3271</v>
      </c>
      <c r="J4357">
        <v>0</v>
      </c>
      <c r="L4357">
        <v>3271</v>
      </c>
      <c r="N4357">
        <v>2986</v>
      </c>
      <c r="P4357">
        <v>369</v>
      </c>
      <c r="R4357">
        <v>3355</v>
      </c>
      <c r="T4357">
        <v>122581</v>
      </c>
      <c r="V4357">
        <v>279013</v>
      </c>
      <c r="X4357">
        <v>251370</v>
      </c>
      <c r="Z4357">
        <v>27643</v>
      </c>
    </row>
    <row r="4358" spans="2:26" hidden="1" x14ac:dyDescent="0.35">
      <c r="B4358" t="s">
        <v>116</v>
      </c>
      <c r="C4358" t="s">
        <v>117</v>
      </c>
      <c r="D4358" s="1">
        <v>44197</v>
      </c>
      <c r="E4358" t="s">
        <v>34</v>
      </c>
      <c r="F4358" t="s">
        <v>35</v>
      </c>
      <c r="G4358" t="s">
        <v>32</v>
      </c>
      <c r="H4358">
        <v>2671</v>
      </c>
      <c r="J4358">
        <v>0</v>
      </c>
      <c r="L4358">
        <v>2671</v>
      </c>
      <c r="N4358">
        <v>2797</v>
      </c>
      <c r="P4358">
        <v>441</v>
      </c>
      <c r="R4358">
        <v>3238</v>
      </c>
      <c r="T4358">
        <v>122757</v>
      </c>
      <c r="V4358">
        <v>279776</v>
      </c>
      <c r="X4358">
        <v>252190</v>
      </c>
      <c r="Z4358">
        <v>27586</v>
      </c>
    </row>
    <row r="4359" spans="2:26" hidden="1" x14ac:dyDescent="0.35">
      <c r="B4359" t="s">
        <v>116</v>
      </c>
      <c r="C4359" t="s">
        <v>117</v>
      </c>
      <c r="D4359" s="1">
        <v>44197</v>
      </c>
      <c r="E4359" t="s">
        <v>34</v>
      </c>
      <c r="F4359" t="s">
        <v>33</v>
      </c>
      <c r="G4359" t="s">
        <v>34</v>
      </c>
      <c r="H4359">
        <v>2809</v>
      </c>
      <c r="J4359">
        <v>0</v>
      </c>
      <c r="L4359">
        <v>2809</v>
      </c>
      <c r="N4359">
        <v>2797</v>
      </c>
      <c r="P4359">
        <v>441</v>
      </c>
      <c r="R4359">
        <v>3238</v>
      </c>
      <c r="T4359">
        <v>123505</v>
      </c>
      <c r="V4359">
        <v>281734</v>
      </c>
      <c r="X4359">
        <v>253955</v>
      </c>
      <c r="Z4359">
        <v>27779</v>
      </c>
    </row>
    <row r="4360" spans="2:26" hidden="1" x14ac:dyDescent="0.35">
      <c r="B4360" t="s">
        <v>116</v>
      </c>
      <c r="C4360" t="s">
        <v>117</v>
      </c>
      <c r="D4360" s="1">
        <v>44228</v>
      </c>
      <c r="E4360" t="s">
        <v>34</v>
      </c>
      <c r="F4360" t="s">
        <v>33</v>
      </c>
      <c r="G4360" t="s">
        <v>34</v>
      </c>
      <c r="H4360">
        <v>2541</v>
      </c>
      <c r="J4360">
        <v>0</v>
      </c>
      <c r="L4360">
        <v>2541</v>
      </c>
      <c r="N4360">
        <v>2361</v>
      </c>
      <c r="P4360">
        <v>172</v>
      </c>
      <c r="R4360">
        <v>2533</v>
      </c>
      <c r="T4360">
        <v>124045</v>
      </c>
      <c r="V4360">
        <v>283599</v>
      </c>
      <c r="X4360">
        <v>255744</v>
      </c>
      <c r="Z4360">
        <v>27855</v>
      </c>
    </row>
    <row r="4361" spans="2:26" hidden="1" x14ac:dyDescent="0.35">
      <c r="B4361" t="s">
        <v>116</v>
      </c>
      <c r="C4361" t="s">
        <v>117</v>
      </c>
      <c r="D4361" s="1">
        <v>44228</v>
      </c>
      <c r="E4361" t="s">
        <v>34</v>
      </c>
      <c r="F4361" t="s">
        <v>35</v>
      </c>
      <c r="G4361" t="s">
        <v>32</v>
      </c>
      <c r="H4361">
        <v>2495</v>
      </c>
      <c r="J4361">
        <v>0</v>
      </c>
      <c r="L4361">
        <v>2495</v>
      </c>
      <c r="N4361">
        <v>2379</v>
      </c>
      <c r="P4361">
        <v>172</v>
      </c>
      <c r="R4361">
        <v>2551</v>
      </c>
      <c r="T4361">
        <v>124220</v>
      </c>
      <c r="V4361">
        <v>283013</v>
      </c>
      <c r="X4361">
        <v>255292</v>
      </c>
      <c r="Z4361">
        <v>27721</v>
      </c>
    </row>
    <row r="4362" spans="2:26" hidden="1" x14ac:dyDescent="0.35">
      <c r="B4362" t="s">
        <v>116</v>
      </c>
      <c r="C4362" t="s">
        <v>117</v>
      </c>
      <c r="D4362" s="1">
        <v>44256</v>
      </c>
      <c r="E4362" t="s">
        <v>34</v>
      </c>
      <c r="F4362" t="s">
        <v>33</v>
      </c>
      <c r="G4362" t="s">
        <v>34</v>
      </c>
      <c r="H4362">
        <v>2710</v>
      </c>
      <c r="J4362">
        <v>0</v>
      </c>
      <c r="L4362">
        <v>2710</v>
      </c>
      <c r="N4362">
        <v>2415</v>
      </c>
      <c r="P4362">
        <v>202</v>
      </c>
      <c r="R4362">
        <v>2617</v>
      </c>
      <c r="T4362">
        <v>124657</v>
      </c>
      <c r="V4362">
        <v>285872</v>
      </c>
      <c r="X4362">
        <v>257889</v>
      </c>
      <c r="Z4362">
        <v>27983</v>
      </c>
    </row>
    <row r="4363" spans="2:26" hidden="1" x14ac:dyDescent="0.35">
      <c r="B4363" t="s">
        <v>116</v>
      </c>
      <c r="C4363" t="s">
        <v>117</v>
      </c>
      <c r="D4363" s="1">
        <v>44256</v>
      </c>
      <c r="E4363" t="s">
        <v>34</v>
      </c>
      <c r="F4363" t="s">
        <v>35</v>
      </c>
      <c r="G4363" t="s">
        <v>32</v>
      </c>
      <c r="H4363">
        <v>2620</v>
      </c>
      <c r="J4363">
        <v>0</v>
      </c>
      <c r="L4363">
        <v>2620</v>
      </c>
      <c r="N4363">
        <v>2415</v>
      </c>
      <c r="P4363">
        <v>202</v>
      </c>
      <c r="R4363">
        <v>2617</v>
      </c>
      <c r="T4363">
        <v>124199</v>
      </c>
      <c r="V4363">
        <v>284777</v>
      </c>
      <c r="X4363">
        <v>256899</v>
      </c>
      <c r="Z4363">
        <v>27878</v>
      </c>
    </row>
    <row r="4364" spans="2:26" hidden="1" x14ac:dyDescent="0.35">
      <c r="B4364" t="s">
        <v>116</v>
      </c>
      <c r="C4364" t="s">
        <v>117</v>
      </c>
      <c r="D4364" s="1">
        <v>44287</v>
      </c>
      <c r="E4364" t="s">
        <v>34</v>
      </c>
      <c r="F4364" t="s">
        <v>35</v>
      </c>
      <c r="G4364" t="s">
        <v>32</v>
      </c>
      <c r="H4364">
        <v>2333</v>
      </c>
      <c r="J4364">
        <v>0</v>
      </c>
      <c r="L4364">
        <v>2333</v>
      </c>
      <c r="N4364">
        <v>2072</v>
      </c>
      <c r="P4364">
        <v>222</v>
      </c>
      <c r="R4364">
        <v>2294</v>
      </c>
      <c r="T4364">
        <v>124667</v>
      </c>
      <c r="V4364">
        <v>286539</v>
      </c>
      <c r="X4364">
        <v>258615</v>
      </c>
      <c r="Z4364">
        <v>27924</v>
      </c>
    </row>
    <row r="4365" spans="2:26" hidden="1" x14ac:dyDescent="0.35">
      <c r="B4365" t="s">
        <v>116</v>
      </c>
      <c r="C4365" t="s">
        <v>117</v>
      </c>
      <c r="D4365" s="1">
        <v>44287</v>
      </c>
      <c r="E4365" t="s">
        <v>34</v>
      </c>
      <c r="F4365" t="s">
        <v>33</v>
      </c>
      <c r="G4365" t="s">
        <v>34</v>
      </c>
      <c r="H4365">
        <v>2415</v>
      </c>
      <c r="J4365">
        <v>0</v>
      </c>
      <c r="L4365">
        <v>2415</v>
      </c>
      <c r="N4365">
        <v>2072</v>
      </c>
      <c r="P4365">
        <v>222</v>
      </c>
      <c r="R4365">
        <v>2294</v>
      </c>
      <c r="T4365">
        <v>125089</v>
      </c>
      <c r="V4365">
        <v>287662</v>
      </c>
      <c r="X4365">
        <v>259630</v>
      </c>
      <c r="Z4365">
        <v>28032</v>
      </c>
    </row>
    <row r="4366" spans="2:26" hidden="1" x14ac:dyDescent="0.35">
      <c r="B4366" t="s">
        <v>116</v>
      </c>
      <c r="C4366" t="s">
        <v>117</v>
      </c>
      <c r="D4366" s="1">
        <v>44317</v>
      </c>
      <c r="E4366" t="s">
        <v>34</v>
      </c>
      <c r="F4366" t="s">
        <v>33</v>
      </c>
      <c r="G4366" t="s">
        <v>34</v>
      </c>
      <c r="H4366">
        <v>2378</v>
      </c>
      <c r="J4366">
        <v>0</v>
      </c>
      <c r="L4366">
        <v>2378</v>
      </c>
      <c r="N4366">
        <v>1706</v>
      </c>
      <c r="P4366">
        <v>108</v>
      </c>
      <c r="R4366">
        <v>1814</v>
      </c>
      <c r="T4366">
        <v>125628</v>
      </c>
      <c r="V4366">
        <v>289800</v>
      </c>
      <c r="X4366">
        <v>261658</v>
      </c>
      <c r="Z4366">
        <v>28142</v>
      </c>
    </row>
    <row r="4367" spans="2:26" hidden="1" x14ac:dyDescent="0.35">
      <c r="B4367" t="s">
        <v>116</v>
      </c>
      <c r="C4367" t="s">
        <v>117</v>
      </c>
      <c r="D4367" s="1">
        <v>44317</v>
      </c>
      <c r="E4367" t="s">
        <v>34</v>
      </c>
      <c r="F4367" t="s">
        <v>35</v>
      </c>
      <c r="G4367" t="s">
        <v>32</v>
      </c>
      <c r="H4367">
        <v>2312</v>
      </c>
      <c r="J4367">
        <v>0</v>
      </c>
      <c r="L4367">
        <v>2312</v>
      </c>
      <c r="N4367">
        <v>1706</v>
      </c>
      <c r="P4367">
        <v>108</v>
      </c>
      <c r="R4367">
        <v>1814</v>
      </c>
      <c r="T4367">
        <v>125232</v>
      </c>
      <c r="V4367">
        <v>288786</v>
      </c>
      <c r="X4367">
        <v>260726</v>
      </c>
      <c r="Z4367">
        <v>28060</v>
      </c>
    </row>
    <row r="4368" spans="2:26" hidden="1" x14ac:dyDescent="0.35">
      <c r="B4368" t="s">
        <v>116</v>
      </c>
      <c r="C4368" t="s">
        <v>117</v>
      </c>
      <c r="D4368" s="1">
        <v>44348</v>
      </c>
      <c r="E4368" t="s">
        <v>34</v>
      </c>
      <c r="F4368" t="s">
        <v>33</v>
      </c>
      <c r="G4368" t="s">
        <v>34</v>
      </c>
      <c r="H4368">
        <v>2495</v>
      </c>
      <c r="J4368">
        <v>0</v>
      </c>
      <c r="L4368">
        <v>2495</v>
      </c>
      <c r="N4368">
        <v>1954</v>
      </c>
      <c r="P4368">
        <v>117</v>
      </c>
      <c r="R4368">
        <v>2071</v>
      </c>
      <c r="T4368">
        <v>125924</v>
      </c>
      <c r="V4368">
        <v>291344</v>
      </c>
      <c r="X4368">
        <v>263213</v>
      </c>
      <c r="Z4368">
        <v>28131</v>
      </c>
    </row>
    <row r="4369" spans="2:26" hidden="1" x14ac:dyDescent="0.35">
      <c r="B4369" t="s">
        <v>116</v>
      </c>
      <c r="C4369" t="s">
        <v>117</v>
      </c>
      <c r="D4369" s="1">
        <v>44348</v>
      </c>
      <c r="E4369" t="s">
        <v>34</v>
      </c>
      <c r="F4369" t="s">
        <v>35</v>
      </c>
      <c r="G4369" t="s">
        <v>32</v>
      </c>
      <c r="H4369">
        <v>2418</v>
      </c>
      <c r="J4369">
        <v>0</v>
      </c>
      <c r="L4369">
        <v>2418</v>
      </c>
      <c r="N4369">
        <v>1954</v>
      </c>
      <c r="P4369">
        <v>117</v>
      </c>
      <c r="R4369">
        <v>2071</v>
      </c>
      <c r="T4369">
        <v>125506</v>
      </c>
      <c r="V4369">
        <v>290338</v>
      </c>
      <c r="X4369">
        <v>262304</v>
      </c>
      <c r="Z4369">
        <v>28034</v>
      </c>
    </row>
    <row r="4370" spans="2:26" hidden="1" x14ac:dyDescent="0.35">
      <c r="B4370" t="s">
        <v>116</v>
      </c>
      <c r="C4370" t="s">
        <v>117</v>
      </c>
      <c r="D4370" s="1">
        <v>44378</v>
      </c>
      <c r="E4370" t="s">
        <v>34</v>
      </c>
      <c r="F4370" t="s">
        <v>35</v>
      </c>
      <c r="G4370" t="s">
        <v>32</v>
      </c>
      <c r="H4370">
        <v>2288</v>
      </c>
      <c r="J4370">
        <v>0</v>
      </c>
      <c r="L4370">
        <v>2288</v>
      </c>
      <c r="N4370">
        <v>1689</v>
      </c>
      <c r="P4370">
        <v>136</v>
      </c>
      <c r="R4370">
        <v>1825</v>
      </c>
      <c r="T4370">
        <v>125744</v>
      </c>
      <c r="V4370">
        <v>291705</v>
      </c>
      <c r="X4370">
        <v>263676</v>
      </c>
      <c r="Z4370">
        <v>28029</v>
      </c>
    </row>
    <row r="4371" spans="2:26" hidden="1" x14ac:dyDescent="0.35">
      <c r="B4371" t="s">
        <v>116</v>
      </c>
      <c r="C4371" t="s">
        <v>117</v>
      </c>
      <c r="D4371" s="1">
        <v>44378</v>
      </c>
      <c r="E4371" t="s">
        <v>34</v>
      </c>
      <c r="F4371" t="s">
        <v>33</v>
      </c>
      <c r="G4371" t="s">
        <v>34</v>
      </c>
      <c r="H4371">
        <v>2509</v>
      </c>
      <c r="J4371">
        <v>0</v>
      </c>
      <c r="L4371">
        <v>2509</v>
      </c>
      <c r="N4371">
        <v>1955</v>
      </c>
      <c r="P4371">
        <v>117</v>
      </c>
      <c r="R4371">
        <v>2072</v>
      </c>
      <c r="T4371">
        <v>126003</v>
      </c>
      <c r="V4371">
        <v>291578</v>
      </c>
      <c r="X4371">
        <v>263429</v>
      </c>
      <c r="Z4371">
        <v>28149</v>
      </c>
    </row>
    <row r="4372" spans="2:26" hidden="1" x14ac:dyDescent="0.35">
      <c r="B4372" t="s">
        <v>116</v>
      </c>
      <c r="C4372" t="s">
        <v>117</v>
      </c>
      <c r="D4372" s="1">
        <v>44409</v>
      </c>
      <c r="E4372" t="s">
        <v>34</v>
      </c>
      <c r="F4372" t="s">
        <v>35</v>
      </c>
      <c r="G4372" t="s">
        <v>32</v>
      </c>
      <c r="H4372">
        <v>2574</v>
      </c>
      <c r="J4372">
        <v>0</v>
      </c>
      <c r="L4372">
        <v>2574</v>
      </c>
      <c r="N4372">
        <v>1893</v>
      </c>
      <c r="P4372">
        <v>117</v>
      </c>
      <c r="R4372">
        <v>2010</v>
      </c>
      <c r="T4372">
        <v>126196</v>
      </c>
      <c r="V4372">
        <v>293784</v>
      </c>
      <c r="X4372">
        <v>265721</v>
      </c>
      <c r="Z4372">
        <v>28063</v>
      </c>
    </row>
    <row r="4373" spans="2:26" hidden="1" x14ac:dyDescent="0.35">
      <c r="B4373" t="s">
        <v>116</v>
      </c>
      <c r="C4373" t="s">
        <v>117</v>
      </c>
      <c r="D4373" s="1">
        <v>44409</v>
      </c>
      <c r="E4373" t="s">
        <v>34</v>
      </c>
      <c r="F4373" t="s">
        <v>33</v>
      </c>
      <c r="G4373" t="s">
        <v>34</v>
      </c>
      <c r="H4373">
        <v>2674</v>
      </c>
      <c r="J4373">
        <v>0</v>
      </c>
      <c r="L4373">
        <v>2674</v>
      </c>
      <c r="N4373">
        <v>1893</v>
      </c>
      <c r="P4373">
        <v>117</v>
      </c>
      <c r="R4373">
        <v>2010</v>
      </c>
      <c r="T4373">
        <v>126879</v>
      </c>
      <c r="V4373">
        <v>295377</v>
      </c>
      <c r="X4373">
        <v>267128</v>
      </c>
      <c r="Z4373">
        <v>28249</v>
      </c>
    </row>
    <row r="4374" spans="2:26" hidden="1" x14ac:dyDescent="0.35">
      <c r="B4374" t="s">
        <v>116</v>
      </c>
      <c r="C4374" t="s">
        <v>117</v>
      </c>
      <c r="D4374" s="1">
        <v>44440</v>
      </c>
      <c r="E4374" t="s">
        <v>34</v>
      </c>
      <c r="F4374" t="s">
        <v>35</v>
      </c>
      <c r="G4374" t="s">
        <v>32</v>
      </c>
      <c r="H4374">
        <v>2395</v>
      </c>
      <c r="J4374">
        <v>0</v>
      </c>
      <c r="L4374">
        <v>2395</v>
      </c>
      <c r="N4374">
        <v>1980</v>
      </c>
      <c r="P4374">
        <v>160</v>
      </c>
      <c r="R4374">
        <v>2140</v>
      </c>
      <c r="T4374">
        <v>126619</v>
      </c>
      <c r="V4374">
        <v>295308</v>
      </c>
      <c r="X4374">
        <v>267182</v>
      </c>
      <c r="Z4374">
        <v>28126</v>
      </c>
    </row>
    <row r="4375" spans="2:26" hidden="1" x14ac:dyDescent="0.35">
      <c r="B4375" t="s">
        <v>116</v>
      </c>
      <c r="C4375" t="s">
        <v>117</v>
      </c>
      <c r="D4375" s="1">
        <v>44440</v>
      </c>
      <c r="E4375" t="s">
        <v>34</v>
      </c>
      <c r="F4375" t="s">
        <v>33</v>
      </c>
      <c r="G4375" t="s">
        <v>34</v>
      </c>
      <c r="H4375">
        <v>2508</v>
      </c>
      <c r="J4375">
        <v>0</v>
      </c>
      <c r="L4375">
        <v>2508</v>
      </c>
      <c r="N4375">
        <v>1980</v>
      </c>
      <c r="P4375">
        <v>160</v>
      </c>
      <c r="R4375">
        <v>2140</v>
      </c>
      <c r="T4375">
        <v>127232</v>
      </c>
      <c r="V4375">
        <v>296745</v>
      </c>
      <c r="X4375">
        <v>268484</v>
      </c>
      <c r="Z4375">
        <v>28261</v>
      </c>
    </row>
    <row r="4376" spans="2:26" hidden="1" x14ac:dyDescent="0.35">
      <c r="B4376" t="s">
        <v>116</v>
      </c>
      <c r="C4376" t="s">
        <v>117</v>
      </c>
      <c r="D4376" s="1">
        <v>44470</v>
      </c>
      <c r="E4376" t="s">
        <v>34</v>
      </c>
      <c r="F4376" t="s">
        <v>35</v>
      </c>
      <c r="G4376" t="s">
        <v>32</v>
      </c>
      <c r="H4376">
        <v>2375</v>
      </c>
      <c r="J4376">
        <v>0</v>
      </c>
      <c r="L4376">
        <v>2375</v>
      </c>
      <c r="N4376">
        <v>1707</v>
      </c>
      <c r="P4376">
        <v>125</v>
      </c>
      <c r="R4376">
        <v>1832</v>
      </c>
      <c r="T4376">
        <v>126882</v>
      </c>
      <c r="V4376">
        <v>296636</v>
      </c>
      <c r="X4376">
        <v>268482</v>
      </c>
      <c r="Z4376">
        <v>28154</v>
      </c>
    </row>
    <row r="4377" spans="2:26" hidden="1" x14ac:dyDescent="0.35">
      <c r="B4377" t="s">
        <v>116</v>
      </c>
      <c r="C4377" t="s">
        <v>117</v>
      </c>
      <c r="D4377" s="1">
        <v>44470</v>
      </c>
      <c r="E4377" t="s">
        <v>34</v>
      </c>
      <c r="F4377" t="s">
        <v>33</v>
      </c>
      <c r="G4377" t="s">
        <v>34</v>
      </c>
      <c r="H4377">
        <v>2488</v>
      </c>
      <c r="J4377">
        <v>0</v>
      </c>
      <c r="L4377">
        <v>2488</v>
      </c>
      <c r="N4377">
        <v>1707</v>
      </c>
      <c r="P4377">
        <v>125</v>
      </c>
      <c r="R4377">
        <v>1832</v>
      </c>
      <c r="T4377">
        <v>127512</v>
      </c>
      <c r="V4377">
        <v>298138</v>
      </c>
      <c r="X4377">
        <v>269869</v>
      </c>
      <c r="Z4377">
        <v>28269</v>
      </c>
    </row>
    <row r="4378" spans="2:26" hidden="1" x14ac:dyDescent="0.35">
      <c r="B4378" t="s">
        <v>116</v>
      </c>
      <c r="C4378" t="s">
        <v>117</v>
      </c>
      <c r="D4378" s="1">
        <v>44501</v>
      </c>
      <c r="E4378" t="s">
        <v>34</v>
      </c>
      <c r="F4378" t="s">
        <v>35</v>
      </c>
      <c r="G4378" t="s">
        <v>32</v>
      </c>
      <c r="H4378">
        <v>2589</v>
      </c>
      <c r="J4378">
        <v>0</v>
      </c>
      <c r="L4378">
        <v>2589</v>
      </c>
      <c r="N4378">
        <v>1746</v>
      </c>
      <c r="P4378">
        <v>126</v>
      </c>
      <c r="R4378">
        <v>1872</v>
      </c>
      <c r="T4378">
        <v>127173</v>
      </c>
      <c r="V4378">
        <v>298696</v>
      </c>
      <c r="X4378">
        <v>270532</v>
      </c>
      <c r="Z4378">
        <v>28164</v>
      </c>
    </row>
    <row r="4379" spans="2:26" hidden="1" x14ac:dyDescent="0.35">
      <c r="B4379" t="s">
        <v>116</v>
      </c>
      <c r="C4379" t="s">
        <v>117</v>
      </c>
      <c r="D4379" s="1">
        <v>44501</v>
      </c>
      <c r="E4379" t="s">
        <v>34</v>
      </c>
      <c r="F4379" t="s">
        <v>33</v>
      </c>
      <c r="G4379" t="s">
        <v>34</v>
      </c>
      <c r="H4379">
        <v>2708</v>
      </c>
      <c r="J4379">
        <v>0</v>
      </c>
      <c r="L4379">
        <v>2708</v>
      </c>
      <c r="N4379">
        <v>1746</v>
      </c>
      <c r="P4379">
        <v>126</v>
      </c>
      <c r="R4379">
        <v>1872</v>
      </c>
      <c r="T4379">
        <v>127827</v>
      </c>
      <c r="V4379">
        <v>300303</v>
      </c>
      <c r="X4379">
        <v>271974</v>
      </c>
      <c r="Z4379">
        <v>28329</v>
      </c>
    </row>
    <row r="4380" spans="2:26" hidden="1" x14ac:dyDescent="0.35">
      <c r="B4380" t="s">
        <v>116</v>
      </c>
      <c r="C4380" t="s">
        <v>117</v>
      </c>
      <c r="D4380" s="1">
        <v>44531</v>
      </c>
      <c r="E4380" t="s">
        <v>34</v>
      </c>
      <c r="F4380" t="s">
        <v>35</v>
      </c>
      <c r="G4380" t="s">
        <v>32</v>
      </c>
      <c r="H4380">
        <v>2603</v>
      </c>
      <c r="J4380">
        <v>0</v>
      </c>
      <c r="L4380">
        <v>2603</v>
      </c>
      <c r="N4380">
        <v>1829</v>
      </c>
      <c r="P4380">
        <v>153</v>
      </c>
      <c r="R4380">
        <v>1982</v>
      </c>
      <c r="T4380">
        <v>127649</v>
      </c>
      <c r="V4380">
        <v>301528</v>
      </c>
      <c r="X4380">
        <v>273311</v>
      </c>
      <c r="Z4380">
        <v>28217</v>
      </c>
    </row>
    <row r="4381" spans="2:26" hidden="1" x14ac:dyDescent="0.35">
      <c r="B4381" t="s">
        <v>116</v>
      </c>
      <c r="C4381" t="s">
        <v>117</v>
      </c>
      <c r="D4381" s="1">
        <v>44531</v>
      </c>
      <c r="E4381" t="s">
        <v>34</v>
      </c>
      <c r="F4381" t="s">
        <v>33</v>
      </c>
      <c r="G4381" t="s">
        <v>34</v>
      </c>
      <c r="H4381">
        <v>2688</v>
      </c>
      <c r="J4381">
        <v>0</v>
      </c>
      <c r="L4381">
        <v>2688</v>
      </c>
      <c r="N4381">
        <v>1829</v>
      </c>
      <c r="P4381">
        <v>153</v>
      </c>
      <c r="R4381">
        <v>1982</v>
      </c>
      <c r="T4381">
        <v>128373</v>
      </c>
      <c r="V4381">
        <v>303304</v>
      </c>
      <c r="X4381">
        <v>274908</v>
      </c>
      <c r="Z4381">
        <v>28396</v>
      </c>
    </row>
    <row r="4382" spans="2:26" hidden="1" x14ac:dyDescent="0.35">
      <c r="B4382" t="s">
        <v>116</v>
      </c>
      <c r="C4382" t="s">
        <v>117</v>
      </c>
      <c r="D4382" s="1">
        <v>44562</v>
      </c>
      <c r="E4382" t="s">
        <v>34</v>
      </c>
      <c r="F4382" t="s">
        <v>35</v>
      </c>
      <c r="G4382" t="s">
        <v>32</v>
      </c>
      <c r="H4382">
        <v>2632</v>
      </c>
      <c r="J4382">
        <v>0</v>
      </c>
      <c r="L4382">
        <v>2632</v>
      </c>
      <c r="N4382">
        <v>1952</v>
      </c>
      <c r="P4382">
        <v>180</v>
      </c>
      <c r="R4382">
        <v>2132</v>
      </c>
      <c r="T4382">
        <v>128097</v>
      </c>
      <c r="V4382">
        <v>303749</v>
      </c>
      <c r="X4382">
        <v>275474</v>
      </c>
      <c r="Z4382">
        <v>28275</v>
      </c>
    </row>
    <row r="4383" spans="2:26" hidden="1" x14ac:dyDescent="0.35">
      <c r="B4383" t="s">
        <v>116</v>
      </c>
      <c r="C4383" t="s">
        <v>117</v>
      </c>
      <c r="D4383" s="1">
        <v>44562</v>
      </c>
      <c r="E4383" t="s">
        <v>34</v>
      </c>
      <c r="F4383" t="s">
        <v>33</v>
      </c>
      <c r="G4383" t="s">
        <v>34</v>
      </c>
      <c r="H4383">
        <v>2700</v>
      </c>
      <c r="J4383">
        <v>0</v>
      </c>
      <c r="L4383">
        <v>2700</v>
      </c>
      <c r="N4383">
        <v>1952</v>
      </c>
      <c r="P4383">
        <v>180</v>
      </c>
      <c r="R4383">
        <v>2132</v>
      </c>
      <c r="T4383">
        <v>128901</v>
      </c>
      <c r="V4383">
        <v>305591</v>
      </c>
      <c r="X4383">
        <v>277093</v>
      </c>
      <c r="Z4383">
        <v>28498</v>
      </c>
    </row>
    <row r="4384" spans="2:26" hidden="1" x14ac:dyDescent="0.35">
      <c r="B4384" t="s">
        <v>116</v>
      </c>
      <c r="C4384" t="s">
        <v>117</v>
      </c>
      <c r="D4384" s="1">
        <v>44593</v>
      </c>
      <c r="E4384" t="s">
        <v>34</v>
      </c>
      <c r="F4384" t="s">
        <v>35</v>
      </c>
      <c r="G4384" t="s">
        <v>32</v>
      </c>
      <c r="H4384">
        <v>2135</v>
      </c>
      <c r="J4384">
        <v>0</v>
      </c>
      <c r="L4384">
        <v>2135</v>
      </c>
      <c r="N4384">
        <v>1776</v>
      </c>
      <c r="P4384">
        <v>209</v>
      </c>
      <c r="R4384">
        <v>1985</v>
      </c>
      <c r="T4384">
        <v>128437</v>
      </c>
      <c r="V4384">
        <v>305053</v>
      </c>
      <c r="X4384">
        <v>276681</v>
      </c>
      <c r="Z4384">
        <v>28372</v>
      </c>
    </row>
    <row r="4385" spans="2:26" hidden="1" x14ac:dyDescent="0.35">
      <c r="B4385" t="s">
        <v>116</v>
      </c>
      <c r="C4385" t="s">
        <v>117</v>
      </c>
      <c r="D4385" s="1">
        <v>44593</v>
      </c>
      <c r="E4385" t="s">
        <v>34</v>
      </c>
      <c r="F4385" t="s">
        <v>33</v>
      </c>
      <c r="G4385" t="s">
        <v>34</v>
      </c>
      <c r="H4385">
        <v>2252</v>
      </c>
      <c r="J4385">
        <v>0</v>
      </c>
      <c r="L4385">
        <v>2252</v>
      </c>
      <c r="N4385">
        <v>1777</v>
      </c>
      <c r="P4385">
        <v>209</v>
      </c>
      <c r="R4385">
        <v>1986</v>
      </c>
      <c r="T4385">
        <v>129281</v>
      </c>
      <c r="V4385">
        <v>307088</v>
      </c>
      <c r="X4385">
        <v>278505</v>
      </c>
      <c r="Z4385">
        <v>28583</v>
      </c>
    </row>
    <row r="4386" spans="2:26" hidden="1" x14ac:dyDescent="0.35">
      <c r="B4386" t="s">
        <v>116</v>
      </c>
      <c r="C4386" t="s">
        <v>117</v>
      </c>
      <c r="D4386" s="1">
        <v>44621</v>
      </c>
      <c r="E4386" t="s">
        <v>34</v>
      </c>
      <c r="F4386" t="s">
        <v>35</v>
      </c>
      <c r="G4386" t="s">
        <v>32</v>
      </c>
      <c r="H4386">
        <v>2528</v>
      </c>
      <c r="J4386">
        <v>0</v>
      </c>
      <c r="L4386">
        <v>2528</v>
      </c>
      <c r="N4386">
        <v>2221</v>
      </c>
      <c r="P4386">
        <v>200</v>
      </c>
      <c r="R4386">
        <v>2421</v>
      </c>
      <c r="T4386">
        <v>128918</v>
      </c>
      <c r="V4386">
        <v>306909</v>
      </c>
      <c r="X4386">
        <v>278499</v>
      </c>
      <c r="Z4386">
        <v>28410</v>
      </c>
    </row>
    <row r="4387" spans="2:26" hidden="1" x14ac:dyDescent="0.35">
      <c r="B4387" t="s">
        <v>116</v>
      </c>
      <c r="C4387" t="s">
        <v>117</v>
      </c>
      <c r="D4387" s="1">
        <v>44621</v>
      </c>
      <c r="E4387" t="s">
        <v>34</v>
      </c>
      <c r="F4387" t="s">
        <v>33</v>
      </c>
      <c r="G4387" t="s">
        <v>34</v>
      </c>
      <c r="H4387">
        <v>2622</v>
      </c>
      <c r="J4387">
        <v>0</v>
      </c>
      <c r="L4387">
        <v>2622</v>
      </c>
      <c r="N4387">
        <v>2221</v>
      </c>
      <c r="P4387">
        <v>200</v>
      </c>
      <c r="R4387">
        <v>2421</v>
      </c>
      <c r="T4387">
        <v>129594</v>
      </c>
      <c r="V4387">
        <v>308491</v>
      </c>
      <c r="X4387">
        <v>279929</v>
      </c>
      <c r="Z4387">
        <v>28562</v>
      </c>
    </row>
    <row r="4388" spans="2:26" hidden="1" x14ac:dyDescent="0.35">
      <c r="B4388" t="s">
        <v>116</v>
      </c>
      <c r="C4388" t="s">
        <v>117</v>
      </c>
      <c r="D4388" s="1">
        <v>44652</v>
      </c>
      <c r="E4388" t="s">
        <v>34</v>
      </c>
      <c r="F4388" t="s">
        <v>35</v>
      </c>
      <c r="G4388" t="s">
        <v>32</v>
      </c>
      <c r="H4388">
        <v>2173</v>
      </c>
      <c r="J4388">
        <v>0</v>
      </c>
      <c r="L4388">
        <v>2173</v>
      </c>
      <c r="N4388">
        <v>1751</v>
      </c>
      <c r="P4388">
        <v>122</v>
      </c>
      <c r="R4388">
        <v>1873</v>
      </c>
      <c r="T4388">
        <v>129269</v>
      </c>
      <c r="V4388">
        <v>308475</v>
      </c>
      <c r="X4388">
        <v>280029</v>
      </c>
      <c r="Z4388">
        <v>28446</v>
      </c>
    </row>
    <row r="4389" spans="2:26" hidden="1" x14ac:dyDescent="0.35">
      <c r="B4389" t="s">
        <v>116</v>
      </c>
      <c r="C4389" t="s">
        <v>117</v>
      </c>
      <c r="D4389" s="1">
        <v>44652</v>
      </c>
      <c r="E4389" t="s">
        <v>34</v>
      </c>
      <c r="F4389" t="s">
        <v>33</v>
      </c>
      <c r="G4389" t="s">
        <v>34</v>
      </c>
      <c r="H4389">
        <v>2252</v>
      </c>
      <c r="J4389">
        <v>0</v>
      </c>
      <c r="L4389">
        <v>2252</v>
      </c>
      <c r="N4389">
        <v>1751</v>
      </c>
      <c r="P4389">
        <v>122</v>
      </c>
      <c r="R4389">
        <v>1873</v>
      </c>
      <c r="T4389">
        <v>129940</v>
      </c>
      <c r="V4389">
        <v>309924</v>
      </c>
      <c r="X4389">
        <v>281332</v>
      </c>
      <c r="Z4389">
        <v>28592</v>
      </c>
    </row>
    <row r="4390" spans="2:26" hidden="1" x14ac:dyDescent="0.35">
      <c r="B4390" t="s">
        <v>116</v>
      </c>
      <c r="C4390" t="s">
        <v>117</v>
      </c>
      <c r="D4390" s="1">
        <v>44682</v>
      </c>
      <c r="E4390" t="s">
        <v>34</v>
      </c>
      <c r="F4390" t="s">
        <v>35</v>
      </c>
      <c r="G4390" t="s">
        <v>32</v>
      </c>
      <c r="H4390">
        <v>2198</v>
      </c>
      <c r="J4390">
        <v>0</v>
      </c>
      <c r="L4390">
        <v>2198</v>
      </c>
      <c r="N4390">
        <v>1680</v>
      </c>
      <c r="P4390">
        <v>110</v>
      </c>
      <c r="R4390">
        <v>1790</v>
      </c>
      <c r="T4390">
        <v>129577</v>
      </c>
      <c r="V4390">
        <v>309821</v>
      </c>
      <c r="X4390">
        <v>281379</v>
      </c>
      <c r="Z4390">
        <v>28442</v>
      </c>
    </row>
    <row r="4391" spans="2:26" hidden="1" x14ac:dyDescent="0.35">
      <c r="B4391" t="s">
        <v>116</v>
      </c>
      <c r="C4391" t="s">
        <v>117</v>
      </c>
      <c r="D4391" s="1">
        <v>44682</v>
      </c>
      <c r="E4391" t="s">
        <v>34</v>
      </c>
      <c r="F4391" t="s">
        <v>33</v>
      </c>
      <c r="G4391" t="s">
        <v>34</v>
      </c>
      <c r="H4391">
        <v>2316</v>
      </c>
      <c r="J4391">
        <v>0</v>
      </c>
      <c r="L4391">
        <v>2316</v>
      </c>
      <c r="N4391">
        <v>1680</v>
      </c>
      <c r="P4391">
        <v>110</v>
      </c>
      <c r="R4391">
        <v>1790</v>
      </c>
      <c r="T4391">
        <v>130221</v>
      </c>
      <c r="V4391">
        <v>311309</v>
      </c>
      <c r="X4391">
        <v>282755</v>
      </c>
      <c r="Z4391">
        <v>28554</v>
      </c>
    </row>
    <row r="4392" spans="2:26" hidden="1" x14ac:dyDescent="0.35">
      <c r="B4392" t="s">
        <v>116</v>
      </c>
      <c r="C4392" t="s">
        <v>117</v>
      </c>
      <c r="D4392" s="1">
        <v>44713</v>
      </c>
      <c r="E4392" t="s">
        <v>34</v>
      </c>
      <c r="F4392" t="s">
        <v>35</v>
      </c>
      <c r="G4392" t="s">
        <v>32</v>
      </c>
      <c r="H4392">
        <v>2115</v>
      </c>
      <c r="J4392">
        <v>0</v>
      </c>
      <c r="L4392">
        <v>2115</v>
      </c>
      <c r="N4392">
        <v>1672</v>
      </c>
      <c r="P4392">
        <v>69</v>
      </c>
      <c r="R4392">
        <v>1741</v>
      </c>
      <c r="T4392">
        <v>129893</v>
      </c>
      <c r="V4392">
        <v>311394</v>
      </c>
      <c r="X4392">
        <v>282979</v>
      </c>
      <c r="Z4392">
        <v>28415</v>
      </c>
    </row>
    <row r="4393" spans="2:26" hidden="1" x14ac:dyDescent="0.35">
      <c r="B4393" t="s">
        <v>116</v>
      </c>
      <c r="C4393" t="s">
        <v>117</v>
      </c>
      <c r="D4393" s="1">
        <v>44713</v>
      </c>
      <c r="E4393" t="s">
        <v>34</v>
      </c>
      <c r="F4393" t="s">
        <v>33</v>
      </c>
      <c r="G4393" t="s">
        <v>34</v>
      </c>
      <c r="H4393">
        <v>2191</v>
      </c>
      <c r="J4393">
        <v>0</v>
      </c>
      <c r="L4393">
        <v>2191</v>
      </c>
      <c r="N4393">
        <v>1672</v>
      </c>
      <c r="P4393">
        <v>69</v>
      </c>
      <c r="R4393">
        <v>1741</v>
      </c>
      <c r="T4393">
        <v>130416</v>
      </c>
      <c r="V4393">
        <v>312515</v>
      </c>
      <c r="X4393">
        <v>284003</v>
      </c>
      <c r="Z4393">
        <v>28512</v>
      </c>
    </row>
    <row r="4394" spans="2:26" hidden="1" x14ac:dyDescent="0.35">
      <c r="B4394" t="s">
        <v>116</v>
      </c>
      <c r="C4394" t="s">
        <v>117</v>
      </c>
      <c r="D4394" s="1">
        <v>44743</v>
      </c>
      <c r="E4394" t="s">
        <v>34</v>
      </c>
      <c r="F4394" t="s">
        <v>35</v>
      </c>
      <c r="G4394" t="s">
        <v>32</v>
      </c>
      <c r="H4394">
        <v>1794</v>
      </c>
      <c r="J4394">
        <v>0</v>
      </c>
      <c r="L4394">
        <v>1794</v>
      </c>
      <c r="N4394">
        <v>1393</v>
      </c>
      <c r="P4394">
        <v>93</v>
      </c>
      <c r="R4394">
        <v>1486</v>
      </c>
      <c r="T4394">
        <v>129941</v>
      </c>
      <c r="V4394">
        <v>312248</v>
      </c>
      <c r="X4394">
        <v>283863</v>
      </c>
      <c r="Z4394">
        <v>28385</v>
      </c>
    </row>
    <row r="4395" spans="2:26" hidden="1" x14ac:dyDescent="0.35">
      <c r="B4395" t="s">
        <v>116</v>
      </c>
      <c r="C4395" t="s">
        <v>117</v>
      </c>
      <c r="D4395" s="1">
        <v>44743</v>
      </c>
      <c r="E4395" t="s">
        <v>34</v>
      </c>
      <c r="F4395" t="s">
        <v>33</v>
      </c>
      <c r="G4395" t="s">
        <v>34</v>
      </c>
      <c r="H4395">
        <v>1877</v>
      </c>
      <c r="J4395">
        <v>0</v>
      </c>
      <c r="L4395">
        <v>1877</v>
      </c>
      <c r="N4395">
        <v>1393</v>
      </c>
      <c r="P4395">
        <v>93</v>
      </c>
      <c r="R4395">
        <v>1486</v>
      </c>
      <c r="T4395">
        <v>130669</v>
      </c>
      <c r="V4395">
        <v>313837</v>
      </c>
      <c r="X4395">
        <v>285325</v>
      </c>
      <c r="Z4395">
        <v>28512</v>
      </c>
    </row>
    <row r="4396" spans="2:26" hidden="1" x14ac:dyDescent="0.35">
      <c r="B4396" t="s">
        <v>116</v>
      </c>
      <c r="C4396" t="s">
        <v>117</v>
      </c>
      <c r="D4396" s="1">
        <v>44774</v>
      </c>
      <c r="E4396" t="s">
        <v>34</v>
      </c>
      <c r="F4396" t="s">
        <v>35</v>
      </c>
      <c r="G4396" t="s">
        <v>32</v>
      </c>
      <c r="H4396">
        <v>2271</v>
      </c>
      <c r="J4396">
        <v>0</v>
      </c>
      <c r="L4396">
        <v>2271</v>
      </c>
      <c r="N4396">
        <v>1729</v>
      </c>
      <c r="P4396">
        <v>116</v>
      </c>
      <c r="R4396">
        <v>1845</v>
      </c>
      <c r="T4396">
        <v>130246</v>
      </c>
      <c r="V4396">
        <v>313866</v>
      </c>
      <c r="X4396">
        <v>285503</v>
      </c>
      <c r="Z4396">
        <v>28363</v>
      </c>
    </row>
    <row r="4397" spans="2:26" hidden="1" x14ac:dyDescent="0.35">
      <c r="B4397" t="s">
        <v>116</v>
      </c>
      <c r="C4397" t="s">
        <v>117</v>
      </c>
      <c r="D4397" s="1">
        <v>44774</v>
      </c>
      <c r="E4397" t="s">
        <v>34</v>
      </c>
      <c r="F4397" t="s">
        <v>33</v>
      </c>
      <c r="G4397" t="s">
        <v>34</v>
      </c>
      <c r="H4397">
        <v>2359</v>
      </c>
      <c r="J4397">
        <v>0</v>
      </c>
      <c r="L4397">
        <v>2359</v>
      </c>
      <c r="N4397">
        <v>1729</v>
      </c>
      <c r="P4397">
        <v>116</v>
      </c>
      <c r="R4397">
        <v>1845</v>
      </c>
      <c r="T4397">
        <v>130957</v>
      </c>
      <c r="V4397">
        <v>315377</v>
      </c>
      <c r="X4397">
        <v>286852</v>
      </c>
      <c r="Z4397">
        <v>28525</v>
      </c>
    </row>
    <row r="4398" spans="2:26" hidden="1" x14ac:dyDescent="0.35">
      <c r="B4398" t="s">
        <v>116</v>
      </c>
      <c r="C4398" t="s">
        <v>117</v>
      </c>
      <c r="D4398" s="1">
        <v>44805</v>
      </c>
      <c r="E4398" t="s">
        <v>34</v>
      </c>
      <c r="F4398" t="s">
        <v>35</v>
      </c>
      <c r="G4398" t="s">
        <v>32</v>
      </c>
      <c r="H4398">
        <v>1982</v>
      </c>
      <c r="J4398">
        <v>0</v>
      </c>
      <c r="L4398">
        <v>1982</v>
      </c>
      <c r="N4398">
        <v>1816</v>
      </c>
      <c r="P4398">
        <v>112</v>
      </c>
      <c r="R4398">
        <v>1928</v>
      </c>
      <c r="T4398">
        <v>130446</v>
      </c>
      <c r="V4398">
        <v>318102</v>
      </c>
      <c r="X4398">
        <v>289723</v>
      </c>
      <c r="Z4398">
        <v>28379</v>
      </c>
    </row>
    <row r="4399" spans="2:26" hidden="1" x14ac:dyDescent="0.35">
      <c r="B4399" t="s">
        <v>116</v>
      </c>
      <c r="C4399" t="s">
        <v>117</v>
      </c>
      <c r="D4399" s="1">
        <v>44805</v>
      </c>
      <c r="E4399" t="s">
        <v>34</v>
      </c>
      <c r="F4399" t="s">
        <v>33</v>
      </c>
      <c r="G4399" t="s">
        <v>34</v>
      </c>
      <c r="H4399">
        <v>2074</v>
      </c>
      <c r="J4399">
        <v>0</v>
      </c>
      <c r="L4399">
        <v>2074</v>
      </c>
      <c r="N4399">
        <v>1816</v>
      </c>
      <c r="P4399">
        <v>112</v>
      </c>
      <c r="R4399">
        <v>1928</v>
      </c>
      <c r="T4399">
        <v>131242</v>
      </c>
      <c r="V4399">
        <v>319927</v>
      </c>
      <c r="X4399">
        <v>291360</v>
      </c>
      <c r="Z4399">
        <v>28567</v>
      </c>
    </row>
    <row r="4400" spans="2:26" hidden="1" x14ac:dyDescent="0.35">
      <c r="B4400" t="s">
        <v>116</v>
      </c>
      <c r="C4400" t="s">
        <v>117</v>
      </c>
      <c r="D4400" s="1">
        <v>44835</v>
      </c>
      <c r="E4400" t="s">
        <v>34</v>
      </c>
      <c r="F4400" t="s">
        <v>35</v>
      </c>
      <c r="G4400" t="s">
        <v>32</v>
      </c>
      <c r="H4400">
        <v>2143</v>
      </c>
      <c r="J4400">
        <v>0</v>
      </c>
      <c r="L4400">
        <v>2143</v>
      </c>
      <c r="N4400">
        <v>1893</v>
      </c>
      <c r="P4400">
        <v>158</v>
      </c>
      <c r="R4400">
        <v>2051</v>
      </c>
      <c r="T4400">
        <v>130915</v>
      </c>
      <c r="V4400">
        <v>317069</v>
      </c>
      <c r="X4400">
        <v>288569</v>
      </c>
      <c r="Z4400">
        <v>28500</v>
      </c>
    </row>
    <row r="4401" spans="2:26" hidden="1" x14ac:dyDescent="0.35">
      <c r="B4401" t="s">
        <v>116</v>
      </c>
      <c r="C4401" t="s">
        <v>117</v>
      </c>
      <c r="D4401" s="1">
        <v>44835</v>
      </c>
      <c r="E4401" t="s">
        <v>34</v>
      </c>
      <c r="F4401" t="s">
        <v>33</v>
      </c>
      <c r="G4401" t="s">
        <v>34</v>
      </c>
      <c r="H4401">
        <v>2208</v>
      </c>
      <c r="J4401">
        <v>0</v>
      </c>
      <c r="L4401">
        <v>2208</v>
      </c>
      <c r="N4401">
        <v>1893</v>
      </c>
      <c r="P4401">
        <v>158</v>
      </c>
      <c r="R4401">
        <v>2051</v>
      </c>
      <c r="T4401">
        <v>131398</v>
      </c>
      <c r="V4401">
        <v>318138</v>
      </c>
      <c r="X4401">
        <v>289547</v>
      </c>
      <c r="Z4401">
        <v>28591</v>
      </c>
    </row>
    <row r="4402" spans="2:26" hidden="1" x14ac:dyDescent="0.35">
      <c r="B4402" t="s">
        <v>116</v>
      </c>
      <c r="C4402" t="s">
        <v>117</v>
      </c>
      <c r="D4402" s="1">
        <v>44866</v>
      </c>
      <c r="E4402" t="s">
        <v>34</v>
      </c>
      <c r="F4402" t="s">
        <v>35</v>
      </c>
      <c r="G4402" t="s">
        <v>32</v>
      </c>
      <c r="H4402">
        <v>2135</v>
      </c>
      <c r="J4402">
        <v>0</v>
      </c>
      <c r="L4402">
        <v>2135</v>
      </c>
      <c r="N4402">
        <v>1539</v>
      </c>
      <c r="P4402">
        <v>110</v>
      </c>
      <c r="R4402">
        <v>1649</v>
      </c>
      <c r="T4402">
        <v>131024</v>
      </c>
      <c r="V4402">
        <v>322506</v>
      </c>
      <c r="X4402">
        <v>294001</v>
      </c>
      <c r="Z4402">
        <v>28505</v>
      </c>
    </row>
    <row r="4403" spans="2:26" hidden="1" x14ac:dyDescent="0.35">
      <c r="B4403" t="s">
        <v>116</v>
      </c>
      <c r="C4403" t="s">
        <v>117</v>
      </c>
      <c r="D4403" s="1">
        <v>44866</v>
      </c>
      <c r="E4403" t="s">
        <v>34</v>
      </c>
      <c r="F4403" t="s">
        <v>33</v>
      </c>
      <c r="G4403" t="s">
        <v>34</v>
      </c>
      <c r="H4403">
        <v>2264</v>
      </c>
      <c r="J4403">
        <v>0</v>
      </c>
      <c r="L4403">
        <v>2264</v>
      </c>
      <c r="N4403">
        <v>1539</v>
      </c>
      <c r="P4403">
        <v>110</v>
      </c>
      <c r="R4403">
        <v>1649</v>
      </c>
      <c r="T4403">
        <v>131684</v>
      </c>
      <c r="V4403">
        <v>324086</v>
      </c>
      <c r="X4403">
        <v>295445</v>
      </c>
      <c r="Z4403">
        <v>28641</v>
      </c>
    </row>
    <row r="4404" spans="2:26" hidden="1" x14ac:dyDescent="0.35">
      <c r="B4404" t="s">
        <v>116</v>
      </c>
      <c r="C4404" t="s">
        <v>117</v>
      </c>
      <c r="D4404" s="1">
        <v>44896</v>
      </c>
      <c r="E4404" t="s">
        <v>34</v>
      </c>
      <c r="F4404" t="s">
        <v>35</v>
      </c>
      <c r="G4404" t="s">
        <v>32</v>
      </c>
      <c r="H4404">
        <v>2066</v>
      </c>
      <c r="J4404">
        <v>0</v>
      </c>
      <c r="L4404">
        <v>2066</v>
      </c>
      <c r="N4404">
        <v>1692</v>
      </c>
      <c r="P4404">
        <v>107</v>
      </c>
      <c r="R4404">
        <v>1799</v>
      </c>
      <c r="T4404">
        <v>131451</v>
      </c>
      <c r="V4404">
        <v>322482</v>
      </c>
      <c r="X4404">
        <v>293922</v>
      </c>
      <c r="Z4404">
        <v>28560</v>
      </c>
    </row>
    <row r="4405" spans="2:26" hidden="1" x14ac:dyDescent="0.35">
      <c r="B4405" t="s">
        <v>116</v>
      </c>
      <c r="C4405" t="s">
        <v>117</v>
      </c>
      <c r="D4405" s="1">
        <v>44896</v>
      </c>
      <c r="E4405" t="s">
        <v>34</v>
      </c>
      <c r="F4405" t="s">
        <v>33</v>
      </c>
      <c r="G4405" t="s">
        <v>34</v>
      </c>
      <c r="H4405">
        <v>2196</v>
      </c>
      <c r="J4405">
        <v>0</v>
      </c>
      <c r="L4405">
        <v>2196</v>
      </c>
      <c r="N4405">
        <v>1692</v>
      </c>
      <c r="P4405">
        <v>107</v>
      </c>
      <c r="R4405">
        <v>1799</v>
      </c>
      <c r="T4405">
        <v>132429</v>
      </c>
      <c r="V4405">
        <v>324866</v>
      </c>
      <c r="X4405">
        <v>296067</v>
      </c>
      <c r="Z4405">
        <v>28799</v>
      </c>
    </row>
    <row r="4406" spans="2:26" hidden="1" x14ac:dyDescent="0.35">
      <c r="B4406" t="s">
        <v>116</v>
      </c>
      <c r="C4406" t="s">
        <v>117</v>
      </c>
      <c r="D4406" s="1">
        <v>44927</v>
      </c>
      <c r="E4406" t="s">
        <v>34</v>
      </c>
      <c r="F4406" t="s">
        <v>35</v>
      </c>
      <c r="G4406" t="s">
        <v>32</v>
      </c>
      <c r="H4406">
        <v>2319</v>
      </c>
      <c r="J4406">
        <v>0</v>
      </c>
      <c r="L4406">
        <v>2319</v>
      </c>
      <c r="N4406">
        <v>1960</v>
      </c>
      <c r="P4406">
        <v>228</v>
      </c>
      <c r="R4406">
        <v>2188</v>
      </c>
      <c r="T4406">
        <v>132122</v>
      </c>
      <c r="V4406">
        <v>325528</v>
      </c>
      <c r="X4406">
        <v>296819</v>
      </c>
      <c r="Z4406">
        <v>28709</v>
      </c>
    </row>
    <row r="4407" spans="2:26" hidden="1" x14ac:dyDescent="0.35">
      <c r="B4407" t="s">
        <v>116</v>
      </c>
      <c r="C4407" t="s">
        <v>117</v>
      </c>
      <c r="D4407" s="1">
        <v>44927</v>
      </c>
      <c r="E4407" t="s">
        <v>34</v>
      </c>
      <c r="F4407" t="s">
        <v>33</v>
      </c>
      <c r="G4407" t="s">
        <v>34</v>
      </c>
      <c r="H4407">
        <v>2430</v>
      </c>
      <c r="J4407">
        <v>0</v>
      </c>
      <c r="L4407">
        <v>2430</v>
      </c>
      <c r="N4407">
        <v>1960</v>
      </c>
      <c r="P4407">
        <v>228</v>
      </c>
      <c r="R4407">
        <v>2188</v>
      </c>
      <c r="T4407">
        <v>132903</v>
      </c>
      <c r="V4407">
        <v>327239</v>
      </c>
      <c r="X4407">
        <v>298346</v>
      </c>
      <c r="Z4407">
        <v>28893</v>
      </c>
    </row>
    <row r="4408" spans="2:26" hidden="1" x14ac:dyDescent="0.35">
      <c r="B4408" t="s">
        <v>116</v>
      </c>
      <c r="C4408" t="s">
        <v>117</v>
      </c>
      <c r="D4408" s="1">
        <v>44958</v>
      </c>
      <c r="E4408" t="s">
        <v>34</v>
      </c>
      <c r="F4408" t="s">
        <v>35</v>
      </c>
      <c r="G4408" t="s">
        <v>32</v>
      </c>
      <c r="H4408">
        <v>1835</v>
      </c>
      <c r="J4408">
        <v>0</v>
      </c>
      <c r="L4408">
        <v>1835</v>
      </c>
      <c r="N4408">
        <v>1939</v>
      </c>
      <c r="P4408">
        <v>179</v>
      </c>
      <c r="R4408">
        <v>2118</v>
      </c>
      <c r="T4408">
        <v>132494</v>
      </c>
      <c r="V4408">
        <v>326822</v>
      </c>
      <c r="X4408">
        <v>298034</v>
      </c>
      <c r="Z4408">
        <v>28788</v>
      </c>
    </row>
    <row r="4409" spans="2:26" hidden="1" x14ac:dyDescent="0.35">
      <c r="B4409" t="s">
        <v>116</v>
      </c>
      <c r="C4409" t="s">
        <v>117</v>
      </c>
      <c r="D4409" s="1">
        <v>44958</v>
      </c>
      <c r="E4409" t="s">
        <v>34</v>
      </c>
      <c r="F4409" t="s">
        <v>33</v>
      </c>
      <c r="G4409" t="s">
        <v>34</v>
      </c>
      <c r="H4409">
        <v>1945</v>
      </c>
      <c r="J4409">
        <v>0</v>
      </c>
      <c r="L4409">
        <v>1945</v>
      </c>
      <c r="N4409">
        <v>1939</v>
      </c>
      <c r="P4409">
        <v>179</v>
      </c>
      <c r="R4409">
        <v>2118</v>
      </c>
      <c r="T4409">
        <v>133162</v>
      </c>
      <c r="V4409">
        <v>328565</v>
      </c>
      <c r="X4409">
        <v>299630</v>
      </c>
      <c r="Z4409">
        <v>28935</v>
      </c>
    </row>
    <row r="4410" spans="2:26" hidden="1" x14ac:dyDescent="0.35">
      <c r="B4410" t="s">
        <v>116</v>
      </c>
      <c r="C4410" t="s">
        <v>117</v>
      </c>
      <c r="D4410" s="1">
        <v>44986</v>
      </c>
      <c r="E4410" t="s">
        <v>34</v>
      </c>
      <c r="F4410" t="s">
        <v>35</v>
      </c>
      <c r="G4410" t="s">
        <v>32</v>
      </c>
      <c r="H4410">
        <v>2214</v>
      </c>
      <c r="J4410">
        <v>0</v>
      </c>
      <c r="L4410">
        <v>2214</v>
      </c>
      <c r="N4410">
        <v>1990</v>
      </c>
      <c r="P4410">
        <v>132</v>
      </c>
      <c r="R4410">
        <v>2122</v>
      </c>
      <c r="T4410">
        <v>132852</v>
      </c>
      <c r="V4410">
        <v>328538</v>
      </c>
      <c r="X4410">
        <v>299724</v>
      </c>
      <c r="Z4410">
        <v>28814</v>
      </c>
    </row>
    <row r="4411" spans="2:26" hidden="1" x14ac:dyDescent="0.35">
      <c r="B4411" t="s">
        <v>116</v>
      </c>
      <c r="C4411" t="s">
        <v>117</v>
      </c>
      <c r="D4411" s="1">
        <v>44986</v>
      </c>
      <c r="E4411" t="s">
        <v>34</v>
      </c>
      <c r="F4411" t="s">
        <v>33</v>
      </c>
      <c r="G4411" t="s">
        <v>34</v>
      </c>
      <c r="H4411">
        <v>2313</v>
      </c>
      <c r="J4411">
        <v>0</v>
      </c>
      <c r="L4411">
        <v>2313</v>
      </c>
      <c r="N4411">
        <v>1990</v>
      </c>
      <c r="P4411">
        <v>132</v>
      </c>
      <c r="R4411">
        <v>2122</v>
      </c>
      <c r="T4411">
        <v>133382</v>
      </c>
      <c r="V4411">
        <v>329804</v>
      </c>
      <c r="X4411">
        <v>300888</v>
      </c>
      <c r="Z4411">
        <v>28916</v>
      </c>
    </row>
    <row r="4412" spans="2:26" hidden="1" x14ac:dyDescent="0.35">
      <c r="B4412" t="s">
        <v>116</v>
      </c>
      <c r="C4412" t="s">
        <v>117</v>
      </c>
      <c r="D4412" s="1">
        <v>45017</v>
      </c>
      <c r="E4412" t="s">
        <v>34</v>
      </c>
      <c r="F4412" t="s">
        <v>35</v>
      </c>
      <c r="G4412" t="s">
        <v>32</v>
      </c>
      <c r="H4412">
        <v>1971</v>
      </c>
      <c r="J4412">
        <v>0</v>
      </c>
      <c r="L4412">
        <v>1971</v>
      </c>
      <c r="N4412">
        <v>1410</v>
      </c>
      <c r="P4412">
        <v>64</v>
      </c>
      <c r="R4412">
        <v>1474</v>
      </c>
      <c r="T4412">
        <v>132780</v>
      </c>
      <c r="V4412">
        <v>329425</v>
      </c>
      <c r="X4412">
        <v>300693</v>
      </c>
      <c r="Z4412">
        <v>28732</v>
      </c>
    </row>
    <row r="4413" spans="2:26" hidden="1" x14ac:dyDescent="0.35">
      <c r="B4413" t="s">
        <v>116</v>
      </c>
      <c r="C4413" t="s">
        <v>117</v>
      </c>
      <c r="D4413" s="1">
        <v>45017</v>
      </c>
      <c r="E4413" t="s">
        <v>34</v>
      </c>
      <c r="F4413" t="s">
        <v>33</v>
      </c>
      <c r="G4413" t="s">
        <v>34</v>
      </c>
      <c r="H4413">
        <v>2085</v>
      </c>
      <c r="J4413">
        <v>0</v>
      </c>
      <c r="L4413">
        <v>2085</v>
      </c>
      <c r="N4413">
        <v>1410</v>
      </c>
      <c r="P4413">
        <v>64</v>
      </c>
      <c r="R4413">
        <v>1474</v>
      </c>
      <c r="T4413">
        <v>133296</v>
      </c>
      <c r="V4413">
        <v>330590</v>
      </c>
      <c r="X4413">
        <v>301785</v>
      </c>
      <c r="Z4413">
        <v>28805</v>
      </c>
    </row>
    <row r="4414" spans="2:26" hidden="1" x14ac:dyDescent="0.35">
      <c r="B4414" t="s">
        <v>116</v>
      </c>
      <c r="C4414" t="s">
        <v>117</v>
      </c>
      <c r="D4414" s="1">
        <v>45047</v>
      </c>
      <c r="E4414" t="s">
        <v>34</v>
      </c>
      <c r="F4414" t="s">
        <v>35</v>
      </c>
      <c r="G4414" t="s">
        <v>32</v>
      </c>
      <c r="H4414">
        <v>2733</v>
      </c>
      <c r="J4414">
        <v>0</v>
      </c>
      <c r="L4414">
        <v>2733</v>
      </c>
      <c r="N4414">
        <v>1533</v>
      </c>
      <c r="P4414">
        <v>80</v>
      </c>
      <c r="R4414">
        <v>1613</v>
      </c>
      <c r="T4414">
        <v>132262</v>
      </c>
      <c r="V4414">
        <v>329327</v>
      </c>
      <c r="X4414">
        <v>300819</v>
      </c>
      <c r="Z4414">
        <v>28508</v>
      </c>
    </row>
    <row r="4415" spans="2:26" hidden="1" x14ac:dyDescent="0.35">
      <c r="B4415" t="s">
        <v>116</v>
      </c>
      <c r="C4415" t="s">
        <v>117</v>
      </c>
      <c r="D4415" s="1">
        <v>45047</v>
      </c>
      <c r="E4415" t="s">
        <v>34</v>
      </c>
      <c r="F4415" t="s">
        <v>33</v>
      </c>
      <c r="G4415" t="s">
        <v>34</v>
      </c>
      <c r="H4415">
        <v>2855</v>
      </c>
      <c r="J4415">
        <v>0</v>
      </c>
      <c r="L4415">
        <v>2855</v>
      </c>
      <c r="N4415">
        <v>1533</v>
      </c>
      <c r="P4415">
        <v>80</v>
      </c>
      <c r="R4415">
        <v>1613</v>
      </c>
      <c r="T4415">
        <v>132804</v>
      </c>
      <c r="V4415">
        <v>330378</v>
      </c>
      <c r="X4415">
        <v>301776</v>
      </c>
      <c r="Z4415">
        <v>28602</v>
      </c>
    </row>
    <row r="4416" spans="2:26" hidden="1" x14ac:dyDescent="0.35">
      <c r="B4416" t="s">
        <v>116</v>
      </c>
      <c r="C4416" t="s">
        <v>117</v>
      </c>
      <c r="D4416" s="1">
        <v>45078</v>
      </c>
      <c r="E4416" t="s">
        <v>34</v>
      </c>
      <c r="F4416" t="s">
        <v>35</v>
      </c>
      <c r="G4416" t="s">
        <v>32</v>
      </c>
      <c r="H4416">
        <v>3478</v>
      </c>
      <c r="J4416">
        <v>0</v>
      </c>
      <c r="L4416">
        <v>3478</v>
      </c>
      <c r="N4416">
        <v>1978</v>
      </c>
      <c r="P4416">
        <v>140</v>
      </c>
      <c r="R4416">
        <v>2118</v>
      </c>
      <c r="T4416">
        <v>126056</v>
      </c>
      <c r="V4416">
        <v>313154</v>
      </c>
      <c r="X4416">
        <v>286211</v>
      </c>
      <c r="Z4416">
        <v>26943</v>
      </c>
    </row>
    <row r="4417" spans="2:26" hidden="1" x14ac:dyDescent="0.35">
      <c r="B4417" t="s">
        <v>116</v>
      </c>
      <c r="C4417" t="s">
        <v>117</v>
      </c>
      <c r="D4417" s="1">
        <v>45078</v>
      </c>
      <c r="E4417" t="s">
        <v>34</v>
      </c>
      <c r="F4417" t="s">
        <v>33</v>
      </c>
      <c r="G4417" t="s">
        <v>34</v>
      </c>
      <c r="H4417">
        <v>3665</v>
      </c>
      <c r="J4417">
        <v>0</v>
      </c>
      <c r="L4417">
        <v>3665</v>
      </c>
      <c r="N4417">
        <v>1978</v>
      </c>
      <c r="P4417">
        <v>140</v>
      </c>
      <c r="R4417">
        <v>2118</v>
      </c>
      <c r="T4417">
        <v>127020</v>
      </c>
      <c r="V4417">
        <v>314959</v>
      </c>
      <c r="X4417">
        <v>287819</v>
      </c>
      <c r="Z4417">
        <v>27140</v>
      </c>
    </row>
    <row r="4418" spans="2:26" hidden="1" x14ac:dyDescent="0.35">
      <c r="B4418" t="s">
        <v>116</v>
      </c>
      <c r="C4418" t="s">
        <v>117</v>
      </c>
      <c r="D4418" s="1">
        <v>45108</v>
      </c>
      <c r="E4418" t="s">
        <v>34</v>
      </c>
      <c r="F4418" t="s">
        <v>35</v>
      </c>
      <c r="G4418" t="s">
        <v>32</v>
      </c>
      <c r="H4418">
        <v>4030</v>
      </c>
      <c r="J4418">
        <v>0</v>
      </c>
      <c r="L4418">
        <v>4030</v>
      </c>
      <c r="N4418">
        <v>2459</v>
      </c>
      <c r="P4418">
        <v>138</v>
      </c>
      <c r="R4418">
        <v>2597</v>
      </c>
      <c r="T4418">
        <v>118786</v>
      </c>
      <c r="V4418">
        <v>294114</v>
      </c>
      <c r="X4418">
        <v>268884</v>
      </c>
      <c r="Z4418">
        <v>25230</v>
      </c>
    </row>
    <row r="4419" spans="2:26" hidden="1" x14ac:dyDescent="0.35">
      <c r="B4419" t="s">
        <v>116</v>
      </c>
      <c r="C4419" t="s">
        <v>117</v>
      </c>
      <c r="D4419" s="1">
        <v>45108</v>
      </c>
      <c r="E4419" t="s">
        <v>34</v>
      </c>
      <c r="F4419" t="s">
        <v>33</v>
      </c>
      <c r="G4419" t="s">
        <v>34</v>
      </c>
      <c r="H4419">
        <v>4229</v>
      </c>
      <c r="J4419">
        <v>0</v>
      </c>
      <c r="L4419">
        <v>4229</v>
      </c>
      <c r="N4419">
        <v>2459</v>
      </c>
      <c r="P4419">
        <v>138</v>
      </c>
      <c r="R4419">
        <v>2597</v>
      </c>
      <c r="T4419">
        <v>120341</v>
      </c>
      <c r="V4419">
        <v>297145</v>
      </c>
      <c r="X4419">
        <v>271577</v>
      </c>
      <c r="Z4419">
        <v>25568</v>
      </c>
    </row>
    <row r="4420" spans="2:26" hidden="1" x14ac:dyDescent="0.35">
      <c r="B4420" t="s">
        <v>116</v>
      </c>
      <c r="C4420" t="s">
        <v>117</v>
      </c>
      <c r="D4420" s="1">
        <v>45139</v>
      </c>
      <c r="E4420" t="s">
        <v>34</v>
      </c>
      <c r="F4420" t="s">
        <v>35</v>
      </c>
      <c r="G4420" t="s">
        <v>32</v>
      </c>
      <c r="H4420">
        <v>4898</v>
      </c>
      <c r="J4420">
        <v>0</v>
      </c>
      <c r="L4420">
        <v>4898</v>
      </c>
      <c r="N4420">
        <v>3103</v>
      </c>
      <c r="P4420">
        <v>216</v>
      </c>
      <c r="R4420">
        <v>3319</v>
      </c>
      <c r="T4420">
        <v>114128</v>
      </c>
      <c r="V4420">
        <v>278908</v>
      </c>
      <c r="X4420">
        <v>255012</v>
      </c>
      <c r="Z4420">
        <v>23896</v>
      </c>
    </row>
    <row r="4421" spans="2:26" hidden="1" x14ac:dyDescent="0.35">
      <c r="B4421" t="s">
        <v>116</v>
      </c>
      <c r="C4421" t="s">
        <v>117</v>
      </c>
      <c r="D4421" s="1">
        <v>45139</v>
      </c>
      <c r="E4421" t="s">
        <v>34</v>
      </c>
      <c r="F4421" t="s">
        <v>33</v>
      </c>
      <c r="G4421" t="s">
        <v>34</v>
      </c>
      <c r="H4421">
        <v>5110</v>
      </c>
      <c r="J4421">
        <v>0</v>
      </c>
      <c r="L4421">
        <v>5110</v>
      </c>
      <c r="N4421">
        <v>3103</v>
      </c>
      <c r="P4421">
        <v>216</v>
      </c>
      <c r="R4421">
        <v>3319</v>
      </c>
      <c r="T4421">
        <v>115662</v>
      </c>
      <c r="V4421">
        <v>281817</v>
      </c>
      <c r="X4421">
        <v>257612</v>
      </c>
      <c r="Z4421">
        <v>24205</v>
      </c>
    </row>
    <row r="4422" spans="2:26" hidden="1" x14ac:dyDescent="0.35">
      <c r="B4422" t="s">
        <v>116</v>
      </c>
      <c r="C4422" t="s">
        <v>117</v>
      </c>
      <c r="D4422" s="1">
        <v>45170</v>
      </c>
      <c r="E4422" t="s">
        <v>34</v>
      </c>
      <c r="F4422" t="s">
        <v>35</v>
      </c>
      <c r="G4422" t="s">
        <v>32</v>
      </c>
      <c r="H4422">
        <v>4801</v>
      </c>
      <c r="J4422">
        <v>0</v>
      </c>
      <c r="L4422">
        <v>4801</v>
      </c>
      <c r="N4422">
        <v>3223</v>
      </c>
      <c r="P4422">
        <v>193</v>
      </c>
      <c r="R4422">
        <v>3416</v>
      </c>
      <c r="T4422">
        <v>108677</v>
      </c>
      <c r="V4422">
        <v>262898</v>
      </c>
      <c r="X4422">
        <v>240377</v>
      </c>
      <c r="Z4422">
        <v>22521</v>
      </c>
    </row>
    <row r="4423" spans="2:26" hidden="1" x14ac:dyDescent="0.35">
      <c r="B4423" t="s">
        <v>116</v>
      </c>
      <c r="C4423" t="s">
        <v>117</v>
      </c>
      <c r="D4423" s="1">
        <v>45170</v>
      </c>
      <c r="E4423" t="s">
        <v>34</v>
      </c>
      <c r="F4423" t="s">
        <v>33</v>
      </c>
      <c r="G4423" t="s">
        <v>34</v>
      </c>
      <c r="H4423">
        <v>4947</v>
      </c>
      <c r="J4423">
        <v>0</v>
      </c>
      <c r="L4423">
        <v>4947</v>
      </c>
      <c r="N4423">
        <v>3223</v>
      </c>
      <c r="P4423">
        <v>193</v>
      </c>
      <c r="R4423">
        <v>3416</v>
      </c>
      <c r="T4423">
        <v>110733</v>
      </c>
      <c r="V4423">
        <v>266728</v>
      </c>
      <c r="X4423">
        <v>243804</v>
      </c>
      <c r="Z4423">
        <v>22924</v>
      </c>
    </row>
    <row r="4424" spans="2:26" hidden="1" x14ac:dyDescent="0.35">
      <c r="B4424" t="s">
        <v>116</v>
      </c>
      <c r="C4424" t="s">
        <v>117</v>
      </c>
      <c r="D4424" s="1">
        <v>45200</v>
      </c>
      <c r="E4424" t="s">
        <v>34</v>
      </c>
      <c r="F4424" t="s">
        <v>35</v>
      </c>
      <c r="G4424" t="s">
        <v>32</v>
      </c>
      <c r="H4424">
        <v>5213</v>
      </c>
      <c r="J4424">
        <v>0</v>
      </c>
      <c r="L4424">
        <v>5213</v>
      </c>
      <c r="N4424">
        <v>3592</v>
      </c>
      <c r="P4424">
        <v>263</v>
      </c>
      <c r="R4424">
        <v>3855</v>
      </c>
      <c r="T4424">
        <v>104449</v>
      </c>
      <c r="V4424">
        <v>249849</v>
      </c>
      <c r="X4424">
        <v>228676</v>
      </c>
      <c r="Z4424">
        <v>21173</v>
      </c>
    </row>
    <row r="4425" spans="2:26" hidden="1" x14ac:dyDescent="0.35">
      <c r="B4425" t="s">
        <v>116</v>
      </c>
      <c r="C4425" t="s">
        <v>117</v>
      </c>
      <c r="D4425" s="1">
        <v>45200</v>
      </c>
      <c r="E4425" t="s">
        <v>34</v>
      </c>
      <c r="F4425" t="s">
        <v>33</v>
      </c>
      <c r="G4425" t="s">
        <v>34</v>
      </c>
      <c r="H4425">
        <v>5378</v>
      </c>
      <c r="J4425">
        <v>0</v>
      </c>
      <c r="L4425">
        <v>5378</v>
      </c>
      <c r="N4425">
        <v>3592</v>
      </c>
      <c r="P4425">
        <v>263</v>
      </c>
      <c r="R4425">
        <v>3855</v>
      </c>
      <c r="T4425">
        <v>106091</v>
      </c>
      <c r="V4425">
        <v>253078</v>
      </c>
      <c r="X4425">
        <v>231523</v>
      </c>
      <c r="Z4425">
        <v>21555</v>
      </c>
    </row>
    <row r="4426" spans="2:26" hidden="1" x14ac:dyDescent="0.35">
      <c r="B4426" t="s">
        <v>116</v>
      </c>
      <c r="C4426" t="s">
        <v>117</v>
      </c>
      <c r="D4426" s="1">
        <v>45231</v>
      </c>
      <c r="E4426" t="s">
        <v>34</v>
      </c>
      <c r="F4426" t="s">
        <v>35</v>
      </c>
      <c r="G4426" t="s">
        <v>32</v>
      </c>
      <c r="H4426">
        <v>5175</v>
      </c>
      <c r="J4426">
        <v>0</v>
      </c>
      <c r="L4426">
        <v>5175</v>
      </c>
      <c r="N4426">
        <v>3469</v>
      </c>
      <c r="P4426">
        <v>263</v>
      </c>
      <c r="R4426">
        <v>3732</v>
      </c>
      <c r="T4426">
        <v>102255</v>
      </c>
      <c r="V4426">
        <v>244175</v>
      </c>
      <c r="X4426">
        <v>223697</v>
      </c>
      <c r="Z4426">
        <v>20478</v>
      </c>
    </row>
    <row r="4427" spans="2:26" hidden="1" x14ac:dyDescent="0.35">
      <c r="B4427" t="s">
        <v>116</v>
      </c>
      <c r="C4427" t="s">
        <v>117</v>
      </c>
      <c r="D4427" s="1">
        <v>45231</v>
      </c>
      <c r="E4427" t="s">
        <v>34</v>
      </c>
      <c r="F4427" t="s">
        <v>33</v>
      </c>
      <c r="G4427" t="s">
        <v>34</v>
      </c>
      <c r="H4427">
        <v>5175</v>
      </c>
      <c r="J4427">
        <v>0</v>
      </c>
      <c r="L4427">
        <v>5175</v>
      </c>
      <c r="N4427">
        <v>3469</v>
      </c>
      <c r="P4427">
        <v>263</v>
      </c>
      <c r="R4427">
        <v>3732</v>
      </c>
      <c r="T4427">
        <v>103982</v>
      </c>
      <c r="V4427">
        <v>247540</v>
      </c>
      <c r="X4427">
        <v>226633</v>
      </c>
      <c r="Z4427">
        <v>20907</v>
      </c>
    </row>
    <row r="4428" spans="2:26" hidden="1" x14ac:dyDescent="0.35">
      <c r="B4428" t="s">
        <v>116</v>
      </c>
      <c r="C4428" t="s">
        <v>117</v>
      </c>
      <c r="D4428" s="1">
        <v>45261</v>
      </c>
      <c r="E4428" t="s">
        <v>34</v>
      </c>
      <c r="F4428" t="s">
        <v>35</v>
      </c>
      <c r="G4428" t="s">
        <v>32</v>
      </c>
      <c r="H4428">
        <v>4445</v>
      </c>
      <c r="J4428">
        <v>0</v>
      </c>
      <c r="L4428">
        <v>4445</v>
      </c>
      <c r="N4428">
        <v>3054</v>
      </c>
      <c r="P4428">
        <v>239</v>
      </c>
      <c r="R4428">
        <v>3293</v>
      </c>
      <c r="T4428">
        <v>97856</v>
      </c>
      <c r="V4428">
        <v>237408</v>
      </c>
      <c r="X4428">
        <v>217027</v>
      </c>
      <c r="Z4428">
        <v>20381</v>
      </c>
    </row>
    <row r="4429" spans="2:26" hidden="1" x14ac:dyDescent="0.35">
      <c r="B4429" t="s">
        <v>116</v>
      </c>
      <c r="C4429" t="s">
        <v>117</v>
      </c>
      <c r="D4429" s="1">
        <v>45261</v>
      </c>
      <c r="E4429" t="s">
        <v>34</v>
      </c>
      <c r="F4429" t="s">
        <v>33</v>
      </c>
      <c r="G4429" t="s">
        <v>34</v>
      </c>
      <c r="H4429">
        <v>4445</v>
      </c>
      <c r="J4429">
        <v>0</v>
      </c>
      <c r="L4429">
        <v>4445</v>
      </c>
      <c r="N4429">
        <v>3054</v>
      </c>
      <c r="P4429">
        <v>239</v>
      </c>
      <c r="R4429">
        <v>3293</v>
      </c>
      <c r="T4429">
        <v>100273</v>
      </c>
      <c r="V4429">
        <v>242142</v>
      </c>
      <c r="X4429">
        <v>221077</v>
      </c>
      <c r="Z4429">
        <v>21065</v>
      </c>
    </row>
    <row r="4430" spans="2:26" hidden="1" x14ac:dyDescent="0.35">
      <c r="B4430" t="s">
        <v>116</v>
      </c>
      <c r="C4430" t="s">
        <v>117</v>
      </c>
      <c r="D4430" s="1">
        <v>45292</v>
      </c>
      <c r="E4430" t="s">
        <v>34</v>
      </c>
      <c r="F4430" t="s">
        <v>35</v>
      </c>
      <c r="G4430" t="s">
        <v>32</v>
      </c>
      <c r="H4430">
        <v>5395</v>
      </c>
      <c r="J4430">
        <v>0</v>
      </c>
      <c r="L4430">
        <v>5395</v>
      </c>
      <c r="N4430">
        <v>3759</v>
      </c>
      <c r="P4430">
        <v>365</v>
      </c>
      <c r="R4430">
        <v>4124</v>
      </c>
      <c r="T4430">
        <v>98105</v>
      </c>
      <c r="V4430">
        <v>235506</v>
      </c>
      <c r="X4430">
        <v>214906</v>
      </c>
      <c r="Z4430">
        <v>20600</v>
      </c>
    </row>
    <row r="4431" spans="2:26" hidden="1" x14ac:dyDescent="0.35">
      <c r="B4431" t="s">
        <v>116</v>
      </c>
      <c r="C4431" t="s">
        <v>117</v>
      </c>
      <c r="D4431" s="1">
        <v>45292</v>
      </c>
      <c r="E4431" t="s">
        <v>34</v>
      </c>
      <c r="F4431" t="s">
        <v>33</v>
      </c>
      <c r="G4431" t="s">
        <v>34</v>
      </c>
      <c r="H4431">
        <v>5395</v>
      </c>
      <c r="J4431">
        <v>0</v>
      </c>
      <c r="L4431">
        <v>5395</v>
      </c>
      <c r="N4431">
        <v>3759</v>
      </c>
      <c r="P4431">
        <v>365</v>
      </c>
      <c r="R4431">
        <v>4124</v>
      </c>
      <c r="T4431">
        <v>100214</v>
      </c>
      <c r="V4431">
        <v>239503</v>
      </c>
      <c r="X4431">
        <v>218316</v>
      </c>
      <c r="Z4431">
        <v>21187</v>
      </c>
    </row>
    <row r="4432" spans="2:26" hidden="1" x14ac:dyDescent="0.35">
      <c r="B4432" t="s">
        <v>116</v>
      </c>
      <c r="C4432" t="s">
        <v>117</v>
      </c>
      <c r="D4432" s="1">
        <v>45323</v>
      </c>
      <c r="E4432" t="s">
        <v>34</v>
      </c>
      <c r="F4432" t="s">
        <v>35</v>
      </c>
      <c r="G4432" t="s">
        <v>32</v>
      </c>
      <c r="H4432">
        <v>4514</v>
      </c>
      <c r="J4432">
        <v>0</v>
      </c>
      <c r="L4432">
        <v>4514</v>
      </c>
      <c r="N4432">
        <v>3609</v>
      </c>
      <c r="P4432">
        <v>346</v>
      </c>
      <c r="R4432">
        <v>3955</v>
      </c>
      <c r="T4432">
        <v>97991</v>
      </c>
      <c r="V4432">
        <v>233455</v>
      </c>
      <c r="X4432">
        <v>212801</v>
      </c>
      <c r="Z4432">
        <v>20654</v>
      </c>
    </row>
    <row r="4433" spans="2:26" hidden="1" x14ac:dyDescent="0.35">
      <c r="B4433" t="s">
        <v>116</v>
      </c>
      <c r="C4433" t="s">
        <v>117</v>
      </c>
      <c r="D4433" s="1">
        <v>45323</v>
      </c>
      <c r="E4433" t="s">
        <v>34</v>
      </c>
      <c r="F4433" t="s">
        <v>33</v>
      </c>
      <c r="G4433" t="s">
        <v>34</v>
      </c>
      <c r="H4433">
        <v>4514</v>
      </c>
      <c r="J4433">
        <v>0</v>
      </c>
      <c r="L4433">
        <v>4514</v>
      </c>
      <c r="N4433">
        <v>3609</v>
      </c>
      <c r="P4433">
        <v>346</v>
      </c>
      <c r="R4433">
        <v>3955</v>
      </c>
      <c r="T4433">
        <v>100348</v>
      </c>
      <c r="V4433">
        <v>238365</v>
      </c>
      <c r="X4433">
        <v>217001</v>
      </c>
      <c r="Z4433">
        <v>21364</v>
      </c>
    </row>
    <row r="4434" spans="2:26" hidden="1" x14ac:dyDescent="0.35">
      <c r="B4434" t="s">
        <v>116</v>
      </c>
      <c r="C4434" t="s">
        <v>117</v>
      </c>
      <c r="D4434" s="1">
        <v>45352</v>
      </c>
      <c r="E4434" t="s">
        <v>34</v>
      </c>
      <c r="F4434" t="s">
        <v>35</v>
      </c>
      <c r="G4434" t="s">
        <v>32</v>
      </c>
      <c r="H4434">
        <v>4100</v>
      </c>
      <c r="J4434">
        <v>0</v>
      </c>
      <c r="L4434">
        <v>4100</v>
      </c>
      <c r="N4434">
        <v>3572</v>
      </c>
      <c r="P4434">
        <v>360</v>
      </c>
      <c r="R4434">
        <v>3932</v>
      </c>
      <c r="T4434">
        <v>98148</v>
      </c>
      <c r="V4434">
        <v>232331</v>
      </c>
      <c r="X4434">
        <v>211314</v>
      </c>
      <c r="Z4434">
        <v>21017</v>
      </c>
    </row>
    <row r="4435" spans="2:26" hidden="1" x14ac:dyDescent="0.35">
      <c r="B4435" t="s">
        <v>118</v>
      </c>
      <c r="C4435" t="s">
        <v>119</v>
      </c>
      <c r="D4435" s="1">
        <v>41518</v>
      </c>
      <c r="E4435" t="s">
        <v>34</v>
      </c>
      <c r="F4435" t="s">
        <v>33</v>
      </c>
      <c r="G4435" t="s">
        <v>34</v>
      </c>
      <c r="V4435">
        <v>244600</v>
      </c>
    </row>
    <row r="4436" spans="2:26" hidden="1" x14ac:dyDescent="0.35">
      <c r="B4436" t="s">
        <v>118</v>
      </c>
      <c r="C4436" t="s">
        <v>119</v>
      </c>
      <c r="D4436" s="1">
        <v>42887</v>
      </c>
      <c r="E4436" t="s">
        <v>34</v>
      </c>
      <c r="F4436" t="s">
        <v>35</v>
      </c>
      <c r="G4436" t="s">
        <v>32</v>
      </c>
      <c r="H4436">
        <v>5838</v>
      </c>
      <c r="J4436">
        <v>0</v>
      </c>
      <c r="L4436">
        <v>5838</v>
      </c>
      <c r="N4436">
        <v>7137</v>
      </c>
      <c r="P4436">
        <v>855</v>
      </c>
      <c r="R4436">
        <v>7992</v>
      </c>
      <c r="T4436">
        <v>158919</v>
      </c>
      <c r="V4436">
        <v>239764</v>
      </c>
      <c r="X4436">
        <v>208068</v>
      </c>
      <c r="Z4436">
        <v>31696</v>
      </c>
    </row>
    <row r="4437" spans="2:26" hidden="1" x14ac:dyDescent="0.35">
      <c r="B4437" t="s">
        <v>118</v>
      </c>
      <c r="C4437" t="s">
        <v>119</v>
      </c>
      <c r="D4437" s="1">
        <v>42887</v>
      </c>
      <c r="E4437" t="s">
        <v>34</v>
      </c>
      <c r="F4437" t="s">
        <v>33</v>
      </c>
      <c r="G4437" t="s">
        <v>34</v>
      </c>
      <c r="H4437">
        <v>5838</v>
      </c>
      <c r="J4437">
        <v>0</v>
      </c>
      <c r="L4437">
        <v>5838</v>
      </c>
      <c r="N4437">
        <v>7137</v>
      </c>
      <c r="P4437">
        <v>855</v>
      </c>
      <c r="R4437">
        <v>7992</v>
      </c>
      <c r="T4437">
        <v>162294</v>
      </c>
      <c r="V4437">
        <v>244956</v>
      </c>
      <c r="X4437">
        <v>212724</v>
      </c>
      <c r="Z4437">
        <v>32232</v>
      </c>
    </row>
    <row r="4438" spans="2:26" hidden="1" x14ac:dyDescent="0.35">
      <c r="B4438" t="s">
        <v>118</v>
      </c>
      <c r="C4438" t="s">
        <v>119</v>
      </c>
      <c r="D4438" s="1">
        <v>42917</v>
      </c>
      <c r="E4438" t="s">
        <v>34</v>
      </c>
      <c r="F4438" t="s">
        <v>35</v>
      </c>
      <c r="G4438" t="s">
        <v>32</v>
      </c>
      <c r="H4438">
        <v>5877</v>
      </c>
      <c r="J4438">
        <v>0</v>
      </c>
      <c r="L4438">
        <v>5877</v>
      </c>
      <c r="N4438">
        <v>5827</v>
      </c>
      <c r="P4438">
        <v>671</v>
      </c>
      <c r="R4438">
        <v>6498</v>
      </c>
      <c r="T4438">
        <v>158283</v>
      </c>
      <c r="V4438">
        <v>238855</v>
      </c>
      <c r="X4438">
        <v>207274</v>
      </c>
      <c r="Z4438">
        <v>31581</v>
      </c>
    </row>
    <row r="4439" spans="2:26" hidden="1" x14ac:dyDescent="0.35">
      <c r="B4439" t="s">
        <v>118</v>
      </c>
      <c r="C4439" t="s">
        <v>119</v>
      </c>
      <c r="D4439" s="1">
        <v>42917</v>
      </c>
      <c r="E4439" t="s">
        <v>34</v>
      </c>
      <c r="F4439" t="s">
        <v>33</v>
      </c>
      <c r="G4439" t="s">
        <v>34</v>
      </c>
      <c r="H4439">
        <v>5877</v>
      </c>
      <c r="J4439">
        <v>0</v>
      </c>
      <c r="L4439">
        <v>5877</v>
      </c>
      <c r="N4439">
        <v>5827</v>
      </c>
      <c r="P4439">
        <v>671</v>
      </c>
      <c r="R4439">
        <v>6498</v>
      </c>
      <c r="T4439">
        <v>162998</v>
      </c>
      <c r="V4439">
        <v>245909</v>
      </c>
      <c r="X4439">
        <v>213522</v>
      </c>
      <c r="Z4439">
        <v>32387</v>
      </c>
    </row>
    <row r="4440" spans="2:26" hidden="1" x14ac:dyDescent="0.35">
      <c r="B4440" t="s">
        <v>118</v>
      </c>
      <c r="C4440" t="s">
        <v>119</v>
      </c>
      <c r="D4440" s="1">
        <v>42948</v>
      </c>
      <c r="E4440" t="s">
        <v>34</v>
      </c>
      <c r="F4440" t="s">
        <v>35</v>
      </c>
      <c r="G4440" t="s">
        <v>32</v>
      </c>
      <c r="H4440">
        <v>6814</v>
      </c>
      <c r="J4440">
        <v>0</v>
      </c>
      <c r="L4440">
        <v>6814</v>
      </c>
      <c r="N4440">
        <v>8525</v>
      </c>
      <c r="P4440">
        <v>991</v>
      </c>
      <c r="R4440">
        <v>9516</v>
      </c>
      <c r="T4440">
        <v>159336</v>
      </c>
      <c r="V4440">
        <v>240376</v>
      </c>
      <c r="X4440">
        <v>208474</v>
      </c>
      <c r="Z4440">
        <v>31902</v>
      </c>
    </row>
    <row r="4441" spans="2:26" hidden="1" x14ac:dyDescent="0.35">
      <c r="B4441" t="s">
        <v>118</v>
      </c>
      <c r="C4441" t="s">
        <v>119</v>
      </c>
      <c r="D4441" s="1">
        <v>42948</v>
      </c>
      <c r="E4441" t="s">
        <v>34</v>
      </c>
      <c r="F4441" t="s">
        <v>33</v>
      </c>
      <c r="G4441" t="s">
        <v>34</v>
      </c>
      <c r="H4441">
        <v>6814</v>
      </c>
      <c r="J4441">
        <v>0</v>
      </c>
      <c r="L4441">
        <v>6814</v>
      </c>
      <c r="N4441">
        <v>8525</v>
      </c>
      <c r="P4441">
        <v>991</v>
      </c>
      <c r="R4441">
        <v>9516</v>
      </c>
      <c r="T4441">
        <v>163228</v>
      </c>
      <c r="V4441">
        <v>246250</v>
      </c>
      <c r="X4441">
        <v>213714</v>
      </c>
      <c r="Z4441">
        <v>32536</v>
      </c>
    </row>
    <row r="4442" spans="2:26" hidden="1" x14ac:dyDescent="0.35">
      <c r="B4442" t="s">
        <v>118</v>
      </c>
      <c r="C4442" t="s">
        <v>119</v>
      </c>
      <c r="D4442" s="1">
        <v>42979</v>
      </c>
      <c r="E4442" t="s">
        <v>34</v>
      </c>
      <c r="F4442" t="s">
        <v>35</v>
      </c>
      <c r="G4442" t="s">
        <v>32</v>
      </c>
      <c r="H4442">
        <v>5828</v>
      </c>
      <c r="J4442">
        <v>0</v>
      </c>
      <c r="L4442">
        <v>5828</v>
      </c>
      <c r="N4442">
        <v>7289</v>
      </c>
      <c r="P4442">
        <v>788</v>
      </c>
      <c r="R4442">
        <v>8077</v>
      </c>
      <c r="T4442">
        <v>159012</v>
      </c>
      <c r="V4442">
        <v>239797</v>
      </c>
      <c r="X4442">
        <v>207950</v>
      </c>
      <c r="Z4442">
        <v>31847</v>
      </c>
    </row>
    <row r="4443" spans="2:26" hidden="1" x14ac:dyDescent="0.35">
      <c r="B4443" t="s">
        <v>118</v>
      </c>
      <c r="C4443" t="s">
        <v>119</v>
      </c>
      <c r="D4443" s="1">
        <v>42979</v>
      </c>
      <c r="E4443" t="s">
        <v>34</v>
      </c>
      <c r="F4443" t="s">
        <v>33</v>
      </c>
      <c r="G4443" t="s">
        <v>34</v>
      </c>
      <c r="H4443">
        <v>5828</v>
      </c>
      <c r="J4443">
        <v>0</v>
      </c>
      <c r="L4443">
        <v>5828</v>
      </c>
      <c r="N4443">
        <v>7289</v>
      </c>
      <c r="P4443">
        <v>788</v>
      </c>
      <c r="R4443">
        <v>8077</v>
      </c>
      <c r="T4443">
        <v>163356</v>
      </c>
      <c r="V4443">
        <v>246353</v>
      </c>
      <c r="X4443">
        <v>213658</v>
      </c>
      <c r="Z4443">
        <v>32695</v>
      </c>
    </row>
    <row r="4444" spans="2:26" hidden="1" x14ac:dyDescent="0.35">
      <c r="B4444" t="s">
        <v>118</v>
      </c>
      <c r="C4444" t="s">
        <v>119</v>
      </c>
      <c r="D4444" s="1">
        <v>43009</v>
      </c>
      <c r="E4444" t="s">
        <v>34</v>
      </c>
      <c r="F4444" t="s">
        <v>35</v>
      </c>
      <c r="G4444" t="s">
        <v>32</v>
      </c>
      <c r="H4444">
        <v>6505</v>
      </c>
      <c r="J4444">
        <v>0</v>
      </c>
      <c r="L4444">
        <v>6505</v>
      </c>
      <c r="N4444">
        <v>7838</v>
      </c>
      <c r="P4444">
        <v>1066</v>
      </c>
      <c r="R4444">
        <v>8904</v>
      </c>
      <c r="T4444">
        <v>160053</v>
      </c>
      <c r="V4444">
        <v>241154</v>
      </c>
      <c r="X4444">
        <v>208977</v>
      </c>
      <c r="Z4444">
        <v>32177</v>
      </c>
    </row>
    <row r="4445" spans="2:26" hidden="1" x14ac:dyDescent="0.35">
      <c r="B4445" t="s">
        <v>118</v>
      </c>
      <c r="C4445" t="s">
        <v>119</v>
      </c>
      <c r="D4445" s="1">
        <v>43009</v>
      </c>
      <c r="E4445" t="s">
        <v>34</v>
      </c>
      <c r="F4445" t="s">
        <v>33</v>
      </c>
      <c r="G4445" t="s">
        <v>34</v>
      </c>
      <c r="H4445">
        <v>6505</v>
      </c>
      <c r="J4445">
        <v>0</v>
      </c>
      <c r="L4445">
        <v>6505</v>
      </c>
      <c r="N4445">
        <v>7838</v>
      </c>
      <c r="P4445">
        <v>1066</v>
      </c>
      <c r="R4445">
        <v>8904</v>
      </c>
      <c r="T4445">
        <v>163541</v>
      </c>
      <c r="V4445">
        <v>245617</v>
      </c>
      <c r="X4445">
        <v>212797</v>
      </c>
      <c r="Z4445">
        <v>32820</v>
      </c>
    </row>
    <row r="4446" spans="2:26" hidden="1" x14ac:dyDescent="0.35">
      <c r="B4446" t="s">
        <v>118</v>
      </c>
      <c r="C4446" t="s">
        <v>119</v>
      </c>
      <c r="D4446" s="1">
        <v>43040</v>
      </c>
      <c r="E4446" t="s">
        <v>34</v>
      </c>
      <c r="F4446" t="s">
        <v>35</v>
      </c>
      <c r="G4446" t="s">
        <v>32</v>
      </c>
      <c r="H4446">
        <v>6454</v>
      </c>
      <c r="J4446">
        <v>0</v>
      </c>
      <c r="L4446">
        <v>6454</v>
      </c>
      <c r="N4446">
        <v>6670</v>
      </c>
      <c r="P4446">
        <v>1030</v>
      </c>
      <c r="R4446">
        <v>7700</v>
      </c>
      <c r="T4446">
        <v>159989</v>
      </c>
      <c r="V4446">
        <v>240981</v>
      </c>
      <c r="X4446">
        <v>208392</v>
      </c>
      <c r="Z4446">
        <v>32589</v>
      </c>
    </row>
    <row r="4447" spans="2:26" hidden="1" x14ac:dyDescent="0.35">
      <c r="B4447" t="s">
        <v>118</v>
      </c>
      <c r="C4447" t="s">
        <v>119</v>
      </c>
      <c r="D4447" s="1">
        <v>43040</v>
      </c>
      <c r="E4447" t="s">
        <v>34</v>
      </c>
      <c r="F4447" t="s">
        <v>33</v>
      </c>
      <c r="G4447" t="s">
        <v>34</v>
      </c>
      <c r="H4447">
        <v>6454</v>
      </c>
      <c r="J4447">
        <v>0</v>
      </c>
      <c r="L4447">
        <v>6454</v>
      </c>
      <c r="N4447">
        <v>6670</v>
      </c>
      <c r="P4447">
        <v>1030</v>
      </c>
      <c r="R4447">
        <v>7700</v>
      </c>
      <c r="T4447">
        <v>164494</v>
      </c>
      <c r="V4447">
        <v>247722</v>
      </c>
      <c r="X4447">
        <v>214129</v>
      </c>
      <c r="Z4447">
        <v>33593</v>
      </c>
    </row>
    <row r="4448" spans="2:26" hidden="1" x14ac:dyDescent="0.35">
      <c r="B4448" t="s">
        <v>118</v>
      </c>
      <c r="C4448" t="s">
        <v>119</v>
      </c>
      <c r="D4448" s="1">
        <v>43070</v>
      </c>
      <c r="E4448" t="s">
        <v>34</v>
      </c>
      <c r="F4448" t="s">
        <v>35</v>
      </c>
      <c r="G4448" t="s">
        <v>32</v>
      </c>
      <c r="H4448">
        <v>6269</v>
      </c>
      <c r="J4448">
        <v>0</v>
      </c>
      <c r="L4448">
        <v>6269</v>
      </c>
      <c r="N4448">
        <v>7507</v>
      </c>
      <c r="P4448">
        <v>1358</v>
      </c>
      <c r="R4448">
        <v>8865</v>
      </c>
      <c r="T4448">
        <v>161140</v>
      </c>
      <c r="V4448">
        <v>242321</v>
      </c>
      <c r="X4448">
        <v>209182</v>
      </c>
      <c r="Z4448">
        <v>33139</v>
      </c>
    </row>
    <row r="4449" spans="2:26" hidden="1" x14ac:dyDescent="0.35">
      <c r="B4449" t="s">
        <v>118</v>
      </c>
      <c r="C4449" t="s">
        <v>119</v>
      </c>
      <c r="D4449" s="1">
        <v>43070</v>
      </c>
      <c r="E4449" t="s">
        <v>34</v>
      </c>
      <c r="F4449" t="s">
        <v>33</v>
      </c>
      <c r="G4449" t="s">
        <v>34</v>
      </c>
      <c r="H4449">
        <v>6269</v>
      </c>
      <c r="J4449">
        <v>0</v>
      </c>
      <c r="L4449">
        <v>6269</v>
      </c>
      <c r="N4449">
        <v>7507</v>
      </c>
      <c r="P4449">
        <v>1358</v>
      </c>
      <c r="R4449">
        <v>8865</v>
      </c>
      <c r="T4449">
        <v>162432</v>
      </c>
      <c r="V4449">
        <v>245863</v>
      </c>
      <c r="X4449">
        <v>211904</v>
      </c>
      <c r="Z4449">
        <v>33959</v>
      </c>
    </row>
    <row r="4450" spans="2:26" hidden="1" x14ac:dyDescent="0.35">
      <c r="B4450" t="s">
        <v>118</v>
      </c>
      <c r="C4450" t="s">
        <v>119</v>
      </c>
      <c r="D4450" s="1">
        <v>43101</v>
      </c>
      <c r="E4450" t="s">
        <v>34</v>
      </c>
      <c r="F4450" t="s">
        <v>33</v>
      </c>
      <c r="G4450" t="s">
        <v>34</v>
      </c>
      <c r="H4450">
        <v>7087</v>
      </c>
      <c r="J4450">
        <v>0</v>
      </c>
      <c r="L4450">
        <v>7087</v>
      </c>
      <c r="N4450">
        <v>7949</v>
      </c>
      <c r="P4450">
        <v>1200</v>
      </c>
      <c r="R4450">
        <v>9149</v>
      </c>
      <c r="T4450">
        <v>165685</v>
      </c>
      <c r="V4450">
        <v>249328</v>
      </c>
      <c r="X4450">
        <v>215186</v>
      </c>
      <c r="Z4450">
        <v>34142</v>
      </c>
    </row>
    <row r="4451" spans="2:26" hidden="1" x14ac:dyDescent="0.35">
      <c r="B4451" t="s">
        <v>118</v>
      </c>
      <c r="C4451" t="s">
        <v>119</v>
      </c>
      <c r="D4451" s="1">
        <v>43101</v>
      </c>
      <c r="E4451" t="s">
        <v>34</v>
      </c>
      <c r="F4451" t="s">
        <v>35</v>
      </c>
      <c r="G4451" t="s">
        <v>32</v>
      </c>
      <c r="H4451">
        <v>7087</v>
      </c>
      <c r="J4451">
        <v>0</v>
      </c>
      <c r="L4451">
        <v>7087</v>
      </c>
      <c r="N4451">
        <v>7949</v>
      </c>
      <c r="P4451">
        <v>1200</v>
      </c>
      <c r="R4451">
        <v>9149</v>
      </c>
      <c r="T4451">
        <v>162268</v>
      </c>
      <c r="V4451">
        <v>244098</v>
      </c>
      <c r="X4451">
        <v>210637</v>
      </c>
      <c r="Z4451">
        <v>33461</v>
      </c>
    </row>
    <row r="4452" spans="2:26" hidden="1" x14ac:dyDescent="0.35">
      <c r="B4452" t="s">
        <v>118</v>
      </c>
      <c r="C4452" t="s">
        <v>119</v>
      </c>
      <c r="D4452" s="1">
        <v>43132</v>
      </c>
      <c r="E4452" t="s">
        <v>34</v>
      </c>
      <c r="F4452" t="s">
        <v>35</v>
      </c>
      <c r="G4452" t="s">
        <v>32</v>
      </c>
      <c r="H4452">
        <v>5714</v>
      </c>
      <c r="J4452">
        <v>0</v>
      </c>
      <c r="L4452">
        <v>5714</v>
      </c>
      <c r="N4452">
        <v>6600</v>
      </c>
      <c r="P4452">
        <v>990</v>
      </c>
      <c r="R4452">
        <v>7590</v>
      </c>
      <c r="T4452">
        <v>163085</v>
      </c>
      <c r="V4452">
        <v>244961</v>
      </c>
      <c r="X4452">
        <v>211139</v>
      </c>
      <c r="Z4452">
        <v>33822</v>
      </c>
    </row>
    <row r="4453" spans="2:26" hidden="1" x14ac:dyDescent="0.35">
      <c r="B4453" t="s">
        <v>118</v>
      </c>
      <c r="C4453" t="s">
        <v>119</v>
      </c>
      <c r="D4453" s="1">
        <v>43132</v>
      </c>
      <c r="E4453" t="s">
        <v>34</v>
      </c>
      <c r="F4453" t="s">
        <v>33</v>
      </c>
      <c r="G4453" t="s">
        <v>34</v>
      </c>
      <c r="H4453">
        <v>5714</v>
      </c>
      <c r="J4453">
        <v>0</v>
      </c>
      <c r="L4453">
        <v>5714</v>
      </c>
      <c r="N4453">
        <v>6600</v>
      </c>
      <c r="P4453">
        <v>990</v>
      </c>
      <c r="R4453">
        <v>7590</v>
      </c>
      <c r="T4453">
        <v>166177</v>
      </c>
      <c r="V4453">
        <v>249964</v>
      </c>
      <c r="X4453">
        <v>215666</v>
      </c>
      <c r="Z4453">
        <v>34298</v>
      </c>
    </row>
    <row r="4454" spans="2:26" hidden="1" x14ac:dyDescent="0.35">
      <c r="B4454" t="s">
        <v>118</v>
      </c>
      <c r="C4454" t="s">
        <v>119</v>
      </c>
      <c r="D4454" s="1">
        <v>43160</v>
      </c>
      <c r="E4454" t="s">
        <v>34</v>
      </c>
      <c r="F4454" t="s">
        <v>33</v>
      </c>
      <c r="G4454" t="s">
        <v>34</v>
      </c>
      <c r="H4454">
        <v>6196</v>
      </c>
      <c r="J4454">
        <v>0</v>
      </c>
      <c r="L4454">
        <v>6196</v>
      </c>
      <c r="N4454">
        <v>7802</v>
      </c>
      <c r="P4454">
        <v>1040</v>
      </c>
      <c r="R4454">
        <v>8842</v>
      </c>
      <c r="T4454">
        <v>166724</v>
      </c>
      <c r="V4454">
        <v>250897</v>
      </c>
      <c r="X4454">
        <v>216687</v>
      </c>
      <c r="Z4454">
        <v>34210</v>
      </c>
    </row>
    <row r="4455" spans="2:26" hidden="1" x14ac:dyDescent="0.35">
      <c r="B4455" t="s">
        <v>118</v>
      </c>
      <c r="C4455" t="s">
        <v>119</v>
      </c>
      <c r="D4455" s="1">
        <v>43160</v>
      </c>
      <c r="E4455" t="s">
        <v>34</v>
      </c>
      <c r="F4455" t="s">
        <v>35</v>
      </c>
      <c r="G4455" t="s">
        <v>32</v>
      </c>
      <c r="H4455">
        <v>6196</v>
      </c>
      <c r="J4455">
        <v>0</v>
      </c>
      <c r="L4455">
        <v>6196</v>
      </c>
      <c r="N4455">
        <v>7802</v>
      </c>
      <c r="P4455">
        <v>1040</v>
      </c>
      <c r="R4455">
        <v>8842</v>
      </c>
      <c r="T4455">
        <v>164187</v>
      </c>
      <c r="V4455">
        <v>246653</v>
      </c>
      <c r="X4455">
        <v>212916</v>
      </c>
      <c r="Z4455">
        <v>33737</v>
      </c>
    </row>
    <row r="4456" spans="2:26" hidden="1" x14ac:dyDescent="0.35">
      <c r="B4456" t="s">
        <v>118</v>
      </c>
      <c r="C4456" t="s">
        <v>119</v>
      </c>
      <c r="D4456" s="1">
        <v>43191</v>
      </c>
      <c r="E4456" t="s">
        <v>34</v>
      </c>
      <c r="F4456" t="s">
        <v>35</v>
      </c>
      <c r="G4456" t="s">
        <v>32</v>
      </c>
      <c r="H4456">
        <v>6092</v>
      </c>
      <c r="J4456">
        <v>0</v>
      </c>
      <c r="L4456">
        <v>6092</v>
      </c>
      <c r="N4456">
        <v>7035</v>
      </c>
      <c r="P4456">
        <v>884</v>
      </c>
      <c r="R4456">
        <v>7919</v>
      </c>
      <c r="T4456">
        <v>163799</v>
      </c>
      <c r="V4456">
        <v>245854</v>
      </c>
      <c r="X4456">
        <v>212414</v>
      </c>
      <c r="Z4456">
        <v>33440</v>
      </c>
    </row>
    <row r="4457" spans="2:26" hidden="1" x14ac:dyDescent="0.35">
      <c r="B4457" t="s">
        <v>118</v>
      </c>
      <c r="C4457" t="s">
        <v>119</v>
      </c>
      <c r="D4457" s="1">
        <v>43191</v>
      </c>
      <c r="E4457" t="s">
        <v>34</v>
      </c>
      <c r="F4457" t="s">
        <v>33</v>
      </c>
      <c r="G4457" t="s">
        <v>34</v>
      </c>
      <c r="H4457">
        <v>6092</v>
      </c>
      <c r="J4457">
        <v>0</v>
      </c>
      <c r="L4457">
        <v>6092</v>
      </c>
      <c r="N4457">
        <v>7035</v>
      </c>
      <c r="P4457">
        <v>884</v>
      </c>
      <c r="R4457">
        <v>7919</v>
      </c>
      <c r="T4457">
        <v>166350</v>
      </c>
      <c r="V4457">
        <v>250249</v>
      </c>
      <c r="X4457">
        <v>216360</v>
      </c>
      <c r="Z4457">
        <v>33889</v>
      </c>
    </row>
    <row r="4458" spans="2:26" hidden="1" x14ac:dyDescent="0.35">
      <c r="B4458" t="s">
        <v>118</v>
      </c>
      <c r="C4458" t="s">
        <v>119</v>
      </c>
      <c r="D4458" s="1">
        <v>43221</v>
      </c>
      <c r="E4458" t="s">
        <v>34</v>
      </c>
      <c r="F4458" t="s">
        <v>35</v>
      </c>
      <c r="G4458" t="s">
        <v>32</v>
      </c>
      <c r="H4458">
        <v>5824</v>
      </c>
      <c r="J4458">
        <v>0</v>
      </c>
      <c r="L4458">
        <v>5824</v>
      </c>
      <c r="N4458">
        <v>7362</v>
      </c>
      <c r="P4458">
        <v>817</v>
      </c>
      <c r="R4458">
        <v>8179</v>
      </c>
      <c r="T4458">
        <v>163545</v>
      </c>
      <c r="V4458">
        <v>245755</v>
      </c>
      <c r="X4458">
        <v>212344</v>
      </c>
      <c r="Z4458">
        <v>33411</v>
      </c>
    </row>
    <row r="4459" spans="2:26" hidden="1" x14ac:dyDescent="0.35">
      <c r="B4459" t="s">
        <v>118</v>
      </c>
      <c r="C4459" t="s">
        <v>119</v>
      </c>
      <c r="D4459" s="1">
        <v>43221</v>
      </c>
      <c r="E4459" t="s">
        <v>34</v>
      </c>
      <c r="F4459" t="s">
        <v>33</v>
      </c>
      <c r="G4459" t="s">
        <v>34</v>
      </c>
      <c r="H4459">
        <v>5824</v>
      </c>
      <c r="J4459">
        <v>0</v>
      </c>
      <c r="L4459">
        <v>5824</v>
      </c>
      <c r="N4459">
        <v>7362</v>
      </c>
      <c r="P4459">
        <v>817</v>
      </c>
      <c r="R4459">
        <v>8179</v>
      </c>
      <c r="T4459">
        <v>166017</v>
      </c>
      <c r="V4459">
        <v>249735</v>
      </c>
      <c r="X4459">
        <v>215856</v>
      </c>
      <c r="Z4459">
        <v>33879</v>
      </c>
    </row>
    <row r="4460" spans="2:26" hidden="1" x14ac:dyDescent="0.35">
      <c r="B4460" t="s">
        <v>118</v>
      </c>
      <c r="C4460" t="s">
        <v>119</v>
      </c>
      <c r="D4460" s="1">
        <v>43252</v>
      </c>
      <c r="E4460" t="s">
        <v>34</v>
      </c>
      <c r="F4460" t="s">
        <v>35</v>
      </c>
      <c r="G4460" t="s">
        <v>32</v>
      </c>
      <c r="H4460">
        <v>5689</v>
      </c>
      <c r="J4460">
        <v>0</v>
      </c>
      <c r="L4460">
        <v>5689</v>
      </c>
      <c r="N4460">
        <v>6726</v>
      </c>
      <c r="P4460">
        <v>952</v>
      </c>
      <c r="R4460">
        <v>7678</v>
      </c>
      <c r="T4460">
        <v>163269</v>
      </c>
      <c r="V4460">
        <v>244969</v>
      </c>
      <c r="X4460">
        <v>211564</v>
      </c>
      <c r="Z4460">
        <v>33405</v>
      </c>
    </row>
    <row r="4461" spans="2:26" hidden="1" x14ac:dyDescent="0.35">
      <c r="B4461" t="s">
        <v>118</v>
      </c>
      <c r="C4461" t="s">
        <v>119</v>
      </c>
      <c r="D4461" s="1">
        <v>43252</v>
      </c>
      <c r="E4461" t="s">
        <v>34</v>
      </c>
      <c r="F4461" t="s">
        <v>33</v>
      </c>
      <c r="G4461" t="s">
        <v>34</v>
      </c>
      <c r="H4461">
        <v>5689</v>
      </c>
      <c r="J4461">
        <v>0</v>
      </c>
      <c r="L4461">
        <v>5689</v>
      </c>
      <c r="N4461">
        <v>6726</v>
      </c>
      <c r="P4461">
        <v>952</v>
      </c>
      <c r="R4461">
        <v>7678</v>
      </c>
      <c r="T4461">
        <v>165728</v>
      </c>
      <c r="V4461">
        <v>248886</v>
      </c>
      <c r="X4461">
        <v>214959</v>
      </c>
      <c r="Z4461">
        <v>33927</v>
      </c>
    </row>
    <row r="4462" spans="2:26" hidden="1" x14ac:dyDescent="0.35">
      <c r="B4462" t="s">
        <v>118</v>
      </c>
      <c r="C4462" t="s">
        <v>119</v>
      </c>
      <c r="D4462" s="1">
        <v>43282</v>
      </c>
      <c r="E4462" t="s">
        <v>34</v>
      </c>
      <c r="F4462" t="s">
        <v>35</v>
      </c>
      <c r="G4462" t="s">
        <v>32</v>
      </c>
      <c r="H4462">
        <v>6204</v>
      </c>
      <c r="J4462">
        <v>0</v>
      </c>
      <c r="L4462">
        <v>6204</v>
      </c>
      <c r="N4462">
        <v>7121</v>
      </c>
      <c r="P4462">
        <v>966</v>
      </c>
      <c r="R4462">
        <v>8087</v>
      </c>
      <c r="T4462">
        <v>161978</v>
      </c>
      <c r="V4462">
        <v>243308</v>
      </c>
      <c r="X4462">
        <v>209994</v>
      </c>
      <c r="Z4462">
        <v>33314</v>
      </c>
    </row>
    <row r="4463" spans="2:26" hidden="1" x14ac:dyDescent="0.35">
      <c r="B4463" t="s">
        <v>118</v>
      </c>
      <c r="C4463" t="s">
        <v>119</v>
      </c>
      <c r="D4463" s="1">
        <v>43282</v>
      </c>
      <c r="E4463" t="s">
        <v>34</v>
      </c>
      <c r="F4463" t="s">
        <v>33</v>
      </c>
      <c r="G4463" t="s">
        <v>34</v>
      </c>
      <c r="H4463">
        <v>6204</v>
      </c>
      <c r="J4463">
        <v>0</v>
      </c>
      <c r="L4463">
        <v>6204</v>
      </c>
      <c r="N4463">
        <v>7121</v>
      </c>
      <c r="P4463">
        <v>966</v>
      </c>
      <c r="R4463">
        <v>8087</v>
      </c>
      <c r="T4463">
        <v>165231</v>
      </c>
      <c r="V4463">
        <v>248379</v>
      </c>
      <c r="X4463">
        <v>214466</v>
      </c>
      <c r="Z4463">
        <v>33913</v>
      </c>
    </row>
    <row r="4464" spans="2:26" hidden="1" x14ac:dyDescent="0.35">
      <c r="B4464" t="s">
        <v>118</v>
      </c>
      <c r="C4464" t="s">
        <v>119</v>
      </c>
      <c r="D4464" s="1">
        <v>43313</v>
      </c>
      <c r="E4464" t="s">
        <v>34</v>
      </c>
      <c r="F4464" t="s">
        <v>33</v>
      </c>
      <c r="G4464" t="s">
        <v>34</v>
      </c>
      <c r="H4464">
        <v>6844</v>
      </c>
      <c r="J4464">
        <v>0</v>
      </c>
      <c r="L4464">
        <v>6844</v>
      </c>
      <c r="N4464">
        <v>8653</v>
      </c>
      <c r="P4464">
        <v>1076</v>
      </c>
      <c r="R4464">
        <v>9729</v>
      </c>
      <c r="T4464">
        <v>165714</v>
      </c>
      <c r="V4464">
        <v>249042</v>
      </c>
      <c r="X4464">
        <v>214800</v>
      </c>
      <c r="Z4464">
        <v>34242</v>
      </c>
    </row>
    <row r="4465" spans="2:26" hidden="1" x14ac:dyDescent="0.35">
      <c r="B4465" t="s">
        <v>118</v>
      </c>
      <c r="C4465" t="s">
        <v>119</v>
      </c>
      <c r="D4465" s="1">
        <v>43313</v>
      </c>
      <c r="E4465" t="s">
        <v>34</v>
      </c>
      <c r="F4465" t="s">
        <v>35</v>
      </c>
      <c r="G4465" t="s">
        <v>32</v>
      </c>
      <c r="H4465">
        <v>6844</v>
      </c>
      <c r="J4465">
        <v>0</v>
      </c>
      <c r="L4465">
        <v>6844</v>
      </c>
      <c r="N4465">
        <v>8653</v>
      </c>
      <c r="P4465">
        <v>1076</v>
      </c>
      <c r="R4465">
        <v>9729</v>
      </c>
      <c r="T4465">
        <v>163138</v>
      </c>
      <c r="V4465">
        <v>245002</v>
      </c>
      <c r="X4465">
        <v>211341</v>
      </c>
      <c r="Z4465">
        <v>33661</v>
      </c>
    </row>
    <row r="4466" spans="2:26" hidden="1" x14ac:dyDescent="0.35">
      <c r="B4466" t="s">
        <v>118</v>
      </c>
      <c r="C4466" t="s">
        <v>119</v>
      </c>
      <c r="D4466" s="1">
        <v>43344</v>
      </c>
      <c r="E4466" t="s">
        <v>34</v>
      </c>
      <c r="F4466" t="s">
        <v>33</v>
      </c>
      <c r="G4466" t="s">
        <v>34</v>
      </c>
      <c r="H4466">
        <v>5621</v>
      </c>
      <c r="J4466">
        <v>0</v>
      </c>
      <c r="L4466">
        <v>5621</v>
      </c>
      <c r="N4466">
        <v>6627</v>
      </c>
      <c r="P4466">
        <v>987</v>
      </c>
      <c r="R4466">
        <v>7614</v>
      </c>
      <c r="T4466">
        <v>165341</v>
      </c>
      <c r="V4466">
        <v>248524</v>
      </c>
      <c r="X4466">
        <v>214252</v>
      </c>
      <c r="Z4466">
        <v>34272</v>
      </c>
    </row>
    <row r="4467" spans="2:26" hidden="1" x14ac:dyDescent="0.35">
      <c r="B4467" t="s">
        <v>118</v>
      </c>
      <c r="C4467" t="s">
        <v>119</v>
      </c>
      <c r="D4467" s="1">
        <v>43344</v>
      </c>
      <c r="E4467" t="s">
        <v>34</v>
      </c>
      <c r="F4467" t="s">
        <v>35</v>
      </c>
      <c r="G4467" t="s">
        <v>32</v>
      </c>
      <c r="H4467">
        <v>5621</v>
      </c>
      <c r="J4467">
        <v>0</v>
      </c>
      <c r="L4467">
        <v>5621</v>
      </c>
      <c r="N4467">
        <v>6627</v>
      </c>
      <c r="P4467">
        <v>987</v>
      </c>
      <c r="R4467">
        <v>7614</v>
      </c>
      <c r="T4467">
        <v>162578</v>
      </c>
      <c r="V4467">
        <v>244195</v>
      </c>
      <c r="X4467">
        <v>210458</v>
      </c>
      <c r="Z4467">
        <v>33737</v>
      </c>
    </row>
    <row r="4468" spans="2:26" hidden="1" x14ac:dyDescent="0.35">
      <c r="B4468" t="s">
        <v>118</v>
      </c>
      <c r="C4468" t="s">
        <v>119</v>
      </c>
      <c r="D4468" s="1">
        <v>43374</v>
      </c>
      <c r="E4468" t="s">
        <v>34</v>
      </c>
      <c r="F4468" t="s">
        <v>35</v>
      </c>
      <c r="G4468" t="s">
        <v>32</v>
      </c>
      <c r="H4468">
        <v>6603</v>
      </c>
      <c r="J4468">
        <v>0</v>
      </c>
      <c r="L4468">
        <v>6603</v>
      </c>
      <c r="N4468">
        <v>7521</v>
      </c>
      <c r="P4468">
        <v>987</v>
      </c>
      <c r="R4468">
        <v>8508</v>
      </c>
      <c r="T4468">
        <v>162193</v>
      </c>
      <c r="V4468">
        <v>243745</v>
      </c>
      <c r="X4468">
        <v>210005</v>
      </c>
      <c r="Z4468">
        <v>33740</v>
      </c>
    </row>
    <row r="4469" spans="2:26" hidden="1" x14ac:dyDescent="0.35">
      <c r="B4469" t="s">
        <v>118</v>
      </c>
      <c r="C4469" t="s">
        <v>119</v>
      </c>
      <c r="D4469" s="1">
        <v>43374</v>
      </c>
      <c r="E4469" t="s">
        <v>34</v>
      </c>
      <c r="F4469" t="s">
        <v>33</v>
      </c>
      <c r="G4469" t="s">
        <v>34</v>
      </c>
      <c r="H4469">
        <v>6603</v>
      </c>
      <c r="J4469">
        <v>0</v>
      </c>
      <c r="L4469">
        <v>6603</v>
      </c>
      <c r="N4469">
        <v>7521</v>
      </c>
      <c r="P4469">
        <v>987</v>
      </c>
      <c r="R4469">
        <v>8508</v>
      </c>
      <c r="T4469">
        <v>164671</v>
      </c>
      <c r="V4469">
        <v>247560</v>
      </c>
      <c r="X4469">
        <v>213311</v>
      </c>
      <c r="Z4469">
        <v>34249</v>
      </c>
    </row>
    <row r="4470" spans="2:26" hidden="1" x14ac:dyDescent="0.35">
      <c r="B4470" t="s">
        <v>118</v>
      </c>
      <c r="C4470" t="s">
        <v>119</v>
      </c>
      <c r="D4470" s="1">
        <v>43405</v>
      </c>
      <c r="E4470" t="s">
        <v>34</v>
      </c>
      <c r="F4470" t="s">
        <v>35</v>
      </c>
      <c r="G4470" t="s">
        <v>32</v>
      </c>
      <c r="H4470">
        <v>6301</v>
      </c>
      <c r="J4470">
        <v>0</v>
      </c>
      <c r="L4470">
        <v>6301</v>
      </c>
      <c r="N4470">
        <v>5239</v>
      </c>
      <c r="P4470">
        <v>999</v>
      </c>
      <c r="R4470">
        <v>6238</v>
      </c>
      <c r="T4470">
        <v>162039</v>
      </c>
      <c r="V4470">
        <v>243159</v>
      </c>
      <c r="X4470">
        <v>208946</v>
      </c>
      <c r="Z4470">
        <v>34213</v>
      </c>
    </row>
    <row r="4471" spans="2:26" hidden="1" x14ac:dyDescent="0.35">
      <c r="B4471" t="s">
        <v>118</v>
      </c>
      <c r="C4471" t="s">
        <v>119</v>
      </c>
      <c r="D4471" s="1">
        <v>43405</v>
      </c>
      <c r="E4471" t="s">
        <v>34</v>
      </c>
      <c r="F4471" t="s">
        <v>33</v>
      </c>
      <c r="G4471" t="s">
        <v>34</v>
      </c>
      <c r="H4471">
        <v>6301</v>
      </c>
      <c r="J4471">
        <v>0</v>
      </c>
      <c r="L4471">
        <v>6301</v>
      </c>
      <c r="N4471">
        <v>5239</v>
      </c>
      <c r="P4471">
        <v>999</v>
      </c>
      <c r="R4471">
        <v>6238</v>
      </c>
      <c r="T4471">
        <v>161777</v>
      </c>
      <c r="V4471">
        <v>244380</v>
      </c>
      <c r="X4471">
        <v>212547</v>
      </c>
      <c r="Z4471">
        <v>31833</v>
      </c>
    </row>
    <row r="4472" spans="2:26" hidden="1" x14ac:dyDescent="0.35">
      <c r="B4472" t="s">
        <v>118</v>
      </c>
      <c r="C4472" t="s">
        <v>119</v>
      </c>
      <c r="D4472" s="1">
        <v>43435</v>
      </c>
      <c r="E4472" t="s">
        <v>34</v>
      </c>
      <c r="F4472" t="s">
        <v>35</v>
      </c>
      <c r="G4472" t="s">
        <v>32</v>
      </c>
      <c r="H4472">
        <v>5503</v>
      </c>
      <c r="J4472">
        <v>0</v>
      </c>
      <c r="L4472">
        <v>5503</v>
      </c>
      <c r="N4472">
        <v>4849</v>
      </c>
      <c r="P4472">
        <v>970</v>
      </c>
      <c r="R4472">
        <v>5819</v>
      </c>
      <c r="T4472">
        <v>161744</v>
      </c>
      <c r="V4472">
        <v>242529</v>
      </c>
      <c r="X4472">
        <v>207988</v>
      </c>
      <c r="Z4472">
        <v>34541</v>
      </c>
    </row>
    <row r="4473" spans="2:26" hidden="1" x14ac:dyDescent="0.35">
      <c r="B4473" t="s">
        <v>118</v>
      </c>
      <c r="C4473" t="s">
        <v>119</v>
      </c>
      <c r="D4473" s="1">
        <v>43435</v>
      </c>
      <c r="E4473" t="s">
        <v>34</v>
      </c>
      <c r="F4473" t="s">
        <v>33</v>
      </c>
      <c r="G4473" t="s">
        <v>34</v>
      </c>
      <c r="H4473">
        <v>5503</v>
      </c>
      <c r="J4473">
        <v>0</v>
      </c>
      <c r="L4473">
        <v>5503</v>
      </c>
      <c r="N4473">
        <v>4849</v>
      </c>
      <c r="P4473">
        <v>970</v>
      </c>
      <c r="R4473">
        <v>5819</v>
      </c>
      <c r="T4473">
        <v>164913</v>
      </c>
      <c r="V4473">
        <v>247510</v>
      </c>
      <c r="X4473">
        <v>212374</v>
      </c>
      <c r="Z4473">
        <v>35136</v>
      </c>
    </row>
    <row r="4474" spans="2:26" hidden="1" x14ac:dyDescent="0.35">
      <c r="B4474" t="s">
        <v>118</v>
      </c>
      <c r="C4474" t="s">
        <v>119</v>
      </c>
      <c r="D4474" s="1">
        <v>43466</v>
      </c>
      <c r="E4474" t="s">
        <v>34</v>
      </c>
      <c r="F4474" t="s">
        <v>33</v>
      </c>
      <c r="G4474" t="s">
        <v>34</v>
      </c>
      <c r="H4474">
        <v>6957</v>
      </c>
      <c r="J4474">
        <v>0</v>
      </c>
      <c r="L4474">
        <v>6957</v>
      </c>
      <c r="N4474">
        <v>5751</v>
      </c>
      <c r="P4474">
        <v>1016</v>
      </c>
      <c r="R4474">
        <v>6767</v>
      </c>
      <c r="T4474">
        <v>164479</v>
      </c>
      <c r="V4474">
        <v>246966</v>
      </c>
      <c r="X4474">
        <v>211826</v>
      </c>
      <c r="Z4474">
        <v>35140</v>
      </c>
    </row>
    <row r="4475" spans="2:26" hidden="1" x14ac:dyDescent="0.35">
      <c r="B4475" t="s">
        <v>118</v>
      </c>
      <c r="C4475" t="s">
        <v>119</v>
      </c>
      <c r="D4475" s="1">
        <v>43466</v>
      </c>
      <c r="E4475" t="s">
        <v>34</v>
      </c>
      <c r="F4475" t="s">
        <v>35</v>
      </c>
      <c r="G4475" t="s">
        <v>32</v>
      </c>
      <c r="H4475">
        <v>6957</v>
      </c>
      <c r="J4475">
        <v>0</v>
      </c>
      <c r="L4475">
        <v>6957</v>
      </c>
      <c r="N4475">
        <v>5751</v>
      </c>
      <c r="P4475">
        <v>1016</v>
      </c>
      <c r="R4475">
        <v>6767</v>
      </c>
      <c r="T4475">
        <v>161612</v>
      </c>
      <c r="V4475">
        <v>242385</v>
      </c>
      <c r="X4475">
        <v>207740</v>
      </c>
      <c r="Z4475">
        <v>34645</v>
      </c>
    </row>
    <row r="4476" spans="2:26" hidden="1" x14ac:dyDescent="0.35">
      <c r="B4476" t="s">
        <v>118</v>
      </c>
      <c r="C4476" t="s">
        <v>119</v>
      </c>
      <c r="D4476" s="1">
        <v>43497</v>
      </c>
      <c r="E4476" t="s">
        <v>34</v>
      </c>
      <c r="F4476" t="s">
        <v>33</v>
      </c>
      <c r="G4476" t="s">
        <v>34</v>
      </c>
      <c r="H4476">
        <v>6159</v>
      </c>
      <c r="J4476">
        <v>0</v>
      </c>
      <c r="L4476">
        <v>6159</v>
      </c>
      <c r="N4476">
        <v>4982</v>
      </c>
      <c r="P4476">
        <v>854</v>
      </c>
      <c r="R4476">
        <v>5836</v>
      </c>
      <c r="T4476">
        <v>164696</v>
      </c>
      <c r="V4476">
        <v>247508</v>
      </c>
      <c r="X4476">
        <v>212330</v>
      </c>
      <c r="Z4476">
        <v>35178</v>
      </c>
    </row>
    <row r="4477" spans="2:26" hidden="1" x14ac:dyDescent="0.35">
      <c r="B4477" t="s">
        <v>118</v>
      </c>
      <c r="C4477" t="s">
        <v>119</v>
      </c>
      <c r="D4477" s="1">
        <v>43497</v>
      </c>
      <c r="E4477" t="s">
        <v>34</v>
      </c>
      <c r="F4477" t="s">
        <v>35</v>
      </c>
      <c r="G4477" t="s">
        <v>32</v>
      </c>
      <c r="H4477">
        <v>6159</v>
      </c>
      <c r="J4477">
        <v>0</v>
      </c>
      <c r="L4477">
        <v>6159</v>
      </c>
      <c r="N4477">
        <v>4982</v>
      </c>
      <c r="P4477">
        <v>854</v>
      </c>
      <c r="R4477">
        <v>5836</v>
      </c>
      <c r="T4477">
        <v>162054</v>
      </c>
      <c r="V4477">
        <v>243277</v>
      </c>
      <c r="X4477">
        <v>208582</v>
      </c>
      <c r="Z4477">
        <v>34695</v>
      </c>
    </row>
    <row r="4478" spans="2:26" hidden="1" x14ac:dyDescent="0.35">
      <c r="B4478" t="s">
        <v>118</v>
      </c>
      <c r="C4478" t="s">
        <v>119</v>
      </c>
      <c r="D4478" s="1">
        <v>43525</v>
      </c>
      <c r="E4478" t="s">
        <v>34</v>
      </c>
      <c r="F4478" t="s">
        <v>35</v>
      </c>
      <c r="G4478" t="s">
        <v>32</v>
      </c>
      <c r="H4478">
        <v>5919</v>
      </c>
      <c r="J4478">
        <v>0</v>
      </c>
      <c r="L4478">
        <v>5919</v>
      </c>
      <c r="N4478">
        <v>5397</v>
      </c>
      <c r="P4478">
        <v>871</v>
      </c>
      <c r="R4478">
        <v>6268</v>
      </c>
      <c r="T4478">
        <v>162667</v>
      </c>
      <c r="V4478">
        <v>244257</v>
      </c>
      <c r="X4478">
        <v>209872</v>
      </c>
      <c r="Z4478">
        <v>34385</v>
      </c>
    </row>
    <row r="4479" spans="2:26" hidden="1" x14ac:dyDescent="0.35">
      <c r="B4479" t="s">
        <v>118</v>
      </c>
      <c r="C4479" t="s">
        <v>119</v>
      </c>
      <c r="D4479" s="1">
        <v>43525</v>
      </c>
      <c r="E4479" t="s">
        <v>34</v>
      </c>
      <c r="F4479" t="s">
        <v>33</v>
      </c>
      <c r="G4479" t="s">
        <v>34</v>
      </c>
      <c r="H4479">
        <v>5919</v>
      </c>
      <c r="J4479">
        <v>0</v>
      </c>
      <c r="L4479">
        <v>5919</v>
      </c>
      <c r="N4479">
        <v>5397</v>
      </c>
      <c r="P4479">
        <v>871</v>
      </c>
      <c r="R4479">
        <v>6268</v>
      </c>
      <c r="T4479">
        <v>164696</v>
      </c>
      <c r="V4479">
        <v>247508</v>
      </c>
      <c r="X4479">
        <v>212330</v>
      </c>
      <c r="Z4479">
        <v>35178</v>
      </c>
    </row>
    <row r="4480" spans="2:26" hidden="1" x14ac:dyDescent="0.35">
      <c r="B4480" t="s">
        <v>118</v>
      </c>
      <c r="C4480" t="s">
        <v>119</v>
      </c>
      <c r="D4480" s="1">
        <v>43556</v>
      </c>
      <c r="E4480" t="s">
        <v>34</v>
      </c>
      <c r="F4480" t="s">
        <v>33</v>
      </c>
      <c r="G4480" t="s">
        <v>34</v>
      </c>
      <c r="H4480">
        <v>6081</v>
      </c>
      <c r="J4480">
        <v>0</v>
      </c>
      <c r="L4480">
        <v>6081</v>
      </c>
      <c r="N4480">
        <v>5799</v>
      </c>
      <c r="P4480">
        <v>857</v>
      </c>
      <c r="R4480">
        <v>6656</v>
      </c>
      <c r="T4480">
        <v>164492</v>
      </c>
      <c r="V4480">
        <v>247318</v>
      </c>
      <c r="X4480">
        <v>213039</v>
      </c>
      <c r="Z4480">
        <v>34279</v>
      </c>
    </row>
    <row r="4481" spans="2:26" hidden="1" x14ac:dyDescent="0.35">
      <c r="B4481" t="s">
        <v>118</v>
      </c>
      <c r="C4481" t="s">
        <v>119</v>
      </c>
      <c r="D4481" s="1">
        <v>43556</v>
      </c>
      <c r="E4481" t="s">
        <v>34</v>
      </c>
      <c r="F4481" t="s">
        <v>35</v>
      </c>
      <c r="G4481" t="s">
        <v>32</v>
      </c>
      <c r="H4481">
        <v>6081</v>
      </c>
      <c r="J4481">
        <v>0</v>
      </c>
      <c r="L4481">
        <v>6081</v>
      </c>
      <c r="N4481">
        <v>5799</v>
      </c>
      <c r="P4481">
        <v>857</v>
      </c>
      <c r="R4481">
        <v>6656</v>
      </c>
      <c r="T4481">
        <v>161816</v>
      </c>
      <c r="V4481">
        <v>242809</v>
      </c>
      <c r="X4481">
        <v>209031</v>
      </c>
      <c r="Z4481">
        <v>33778</v>
      </c>
    </row>
    <row r="4482" spans="2:26" hidden="1" x14ac:dyDescent="0.35">
      <c r="B4482" t="s">
        <v>118</v>
      </c>
      <c r="C4482" t="s">
        <v>119</v>
      </c>
      <c r="D4482" s="1">
        <v>43586</v>
      </c>
      <c r="E4482" t="s">
        <v>34</v>
      </c>
      <c r="F4482" t="s">
        <v>35</v>
      </c>
      <c r="G4482" t="s">
        <v>32</v>
      </c>
      <c r="H4482">
        <v>5980</v>
      </c>
      <c r="J4482">
        <v>0</v>
      </c>
      <c r="L4482">
        <v>5980</v>
      </c>
      <c r="N4482">
        <v>6126</v>
      </c>
      <c r="P4482">
        <v>887</v>
      </c>
      <c r="R4482">
        <v>7013</v>
      </c>
      <c r="T4482">
        <v>161387</v>
      </c>
      <c r="V4482">
        <v>242165</v>
      </c>
      <c r="X4482">
        <v>208828</v>
      </c>
      <c r="Z4482">
        <v>33337</v>
      </c>
    </row>
    <row r="4483" spans="2:26" hidden="1" x14ac:dyDescent="0.35">
      <c r="B4483" t="s">
        <v>118</v>
      </c>
      <c r="C4483" t="s">
        <v>119</v>
      </c>
      <c r="D4483" s="1">
        <v>43586</v>
      </c>
      <c r="E4483" t="s">
        <v>34</v>
      </c>
      <c r="F4483" t="s">
        <v>33</v>
      </c>
      <c r="G4483" t="s">
        <v>34</v>
      </c>
      <c r="H4483">
        <v>5980</v>
      </c>
      <c r="J4483">
        <v>0</v>
      </c>
      <c r="L4483">
        <v>5980</v>
      </c>
      <c r="N4483">
        <v>6126</v>
      </c>
      <c r="P4483">
        <v>887</v>
      </c>
      <c r="R4483">
        <v>7013</v>
      </c>
      <c r="T4483">
        <v>163695</v>
      </c>
      <c r="V4483">
        <v>246014</v>
      </c>
      <c r="X4483">
        <v>212215</v>
      </c>
      <c r="Z4483">
        <v>33799</v>
      </c>
    </row>
    <row r="4484" spans="2:26" hidden="1" x14ac:dyDescent="0.35">
      <c r="B4484" t="s">
        <v>118</v>
      </c>
      <c r="C4484" t="s">
        <v>119</v>
      </c>
      <c r="D4484" s="1">
        <v>43617</v>
      </c>
      <c r="E4484" t="s">
        <v>34</v>
      </c>
      <c r="F4484" t="s">
        <v>35</v>
      </c>
      <c r="G4484" t="s">
        <v>32</v>
      </c>
      <c r="H4484">
        <v>5534</v>
      </c>
      <c r="J4484">
        <v>0</v>
      </c>
      <c r="L4484">
        <v>5534</v>
      </c>
      <c r="N4484">
        <v>5360</v>
      </c>
      <c r="P4484">
        <v>707</v>
      </c>
      <c r="R4484">
        <v>6067</v>
      </c>
      <c r="T4484">
        <v>160271</v>
      </c>
      <c r="V4484">
        <v>240741</v>
      </c>
      <c r="X4484">
        <v>207681</v>
      </c>
      <c r="Z4484">
        <v>33060</v>
      </c>
    </row>
    <row r="4485" spans="2:26" hidden="1" x14ac:dyDescent="0.35">
      <c r="B4485" t="s">
        <v>118</v>
      </c>
      <c r="C4485" t="s">
        <v>119</v>
      </c>
      <c r="D4485" s="1">
        <v>43617</v>
      </c>
      <c r="E4485" t="s">
        <v>34</v>
      </c>
      <c r="F4485" t="s">
        <v>33</v>
      </c>
      <c r="G4485" t="s">
        <v>34</v>
      </c>
      <c r="H4485">
        <v>5534</v>
      </c>
      <c r="J4485">
        <v>0</v>
      </c>
      <c r="L4485">
        <v>5534</v>
      </c>
      <c r="N4485">
        <v>5360</v>
      </c>
      <c r="P4485">
        <v>707</v>
      </c>
      <c r="R4485">
        <v>6067</v>
      </c>
      <c r="T4485">
        <v>163338</v>
      </c>
      <c r="V4485">
        <v>245673</v>
      </c>
      <c r="X4485">
        <v>212060</v>
      </c>
      <c r="Z4485">
        <v>33613</v>
      </c>
    </row>
    <row r="4486" spans="2:26" hidden="1" x14ac:dyDescent="0.35">
      <c r="B4486" t="s">
        <v>118</v>
      </c>
      <c r="C4486" t="s">
        <v>119</v>
      </c>
      <c r="D4486" s="1">
        <v>43647</v>
      </c>
      <c r="E4486" t="s">
        <v>34</v>
      </c>
      <c r="F4486" t="s">
        <v>33</v>
      </c>
      <c r="G4486" t="s">
        <v>34</v>
      </c>
      <c r="H4486">
        <v>6505</v>
      </c>
      <c r="J4486">
        <v>0</v>
      </c>
      <c r="L4486">
        <v>6505</v>
      </c>
      <c r="N4486">
        <v>6818</v>
      </c>
      <c r="P4486">
        <v>921</v>
      </c>
      <c r="R4486">
        <v>7739</v>
      </c>
      <c r="T4486">
        <v>163737</v>
      </c>
      <c r="V4486">
        <v>246175</v>
      </c>
      <c r="X4486">
        <v>212320</v>
      </c>
      <c r="Z4486">
        <v>33855</v>
      </c>
    </row>
    <row r="4487" spans="2:26" hidden="1" x14ac:dyDescent="0.35">
      <c r="B4487" t="s">
        <v>118</v>
      </c>
      <c r="C4487" t="s">
        <v>119</v>
      </c>
      <c r="D4487" s="1">
        <v>43647</v>
      </c>
      <c r="E4487" t="s">
        <v>34</v>
      </c>
      <c r="F4487" t="s">
        <v>35</v>
      </c>
      <c r="G4487" t="s">
        <v>32</v>
      </c>
      <c r="H4487">
        <v>6505</v>
      </c>
      <c r="J4487">
        <v>0</v>
      </c>
      <c r="L4487">
        <v>6505</v>
      </c>
      <c r="N4487">
        <v>6818</v>
      </c>
      <c r="P4487">
        <v>921</v>
      </c>
      <c r="R4487">
        <v>7739</v>
      </c>
      <c r="T4487">
        <v>160804</v>
      </c>
      <c r="V4487">
        <v>241525</v>
      </c>
      <c r="X4487">
        <v>208260</v>
      </c>
      <c r="Z4487">
        <v>33265</v>
      </c>
    </row>
    <row r="4488" spans="2:26" hidden="1" x14ac:dyDescent="0.35">
      <c r="B4488" t="s">
        <v>118</v>
      </c>
      <c r="C4488" t="s">
        <v>119</v>
      </c>
      <c r="D4488" s="1">
        <v>43678</v>
      </c>
      <c r="E4488" t="s">
        <v>34</v>
      </c>
      <c r="F4488" t="s">
        <v>33</v>
      </c>
      <c r="G4488" t="s">
        <v>34</v>
      </c>
      <c r="H4488">
        <v>6459</v>
      </c>
      <c r="J4488">
        <v>0</v>
      </c>
      <c r="L4488">
        <v>6459</v>
      </c>
      <c r="N4488">
        <v>6434</v>
      </c>
      <c r="P4488">
        <v>1048</v>
      </c>
      <c r="R4488">
        <v>7482</v>
      </c>
      <c r="T4488">
        <v>164235</v>
      </c>
      <c r="V4488">
        <v>246846</v>
      </c>
      <c r="X4488">
        <v>212815</v>
      </c>
      <c r="Z4488">
        <v>34031</v>
      </c>
    </row>
    <row r="4489" spans="2:26" hidden="1" x14ac:dyDescent="0.35">
      <c r="B4489" t="s">
        <v>118</v>
      </c>
      <c r="C4489" t="s">
        <v>119</v>
      </c>
      <c r="D4489" s="1">
        <v>43678</v>
      </c>
      <c r="E4489" t="s">
        <v>34</v>
      </c>
      <c r="F4489" t="s">
        <v>35</v>
      </c>
      <c r="G4489" t="s">
        <v>32</v>
      </c>
      <c r="H4489">
        <v>6459</v>
      </c>
      <c r="J4489">
        <v>0</v>
      </c>
      <c r="L4489">
        <v>6459</v>
      </c>
      <c r="N4489">
        <v>6434</v>
      </c>
      <c r="P4489">
        <v>1048</v>
      </c>
      <c r="R4489">
        <v>7482</v>
      </c>
      <c r="T4489">
        <v>161351</v>
      </c>
      <c r="V4489">
        <v>242317</v>
      </c>
      <c r="X4489">
        <v>208878</v>
      </c>
      <c r="Z4489">
        <v>33439</v>
      </c>
    </row>
    <row r="4490" spans="2:26" hidden="1" x14ac:dyDescent="0.35">
      <c r="B4490" t="s">
        <v>118</v>
      </c>
      <c r="C4490" t="s">
        <v>119</v>
      </c>
      <c r="D4490" s="1">
        <v>43709</v>
      </c>
      <c r="E4490" t="s">
        <v>34</v>
      </c>
      <c r="F4490" t="s">
        <v>33</v>
      </c>
      <c r="G4490" t="s">
        <v>34</v>
      </c>
      <c r="H4490">
        <v>5745</v>
      </c>
      <c r="J4490">
        <v>0</v>
      </c>
      <c r="L4490">
        <v>5745</v>
      </c>
      <c r="N4490">
        <v>5564</v>
      </c>
      <c r="P4490">
        <v>916</v>
      </c>
      <c r="R4490">
        <v>6480</v>
      </c>
      <c r="T4490">
        <v>164596</v>
      </c>
      <c r="V4490">
        <v>247368</v>
      </c>
      <c r="X4490">
        <v>213074</v>
      </c>
      <c r="Z4490">
        <v>34294</v>
      </c>
    </row>
    <row r="4491" spans="2:26" hidden="1" x14ac:dyDescent="0.35">
      <c r="B4491" t="s">
        <v>118</v>
      </c>
      <c r="C4491" t="s">
        <v>119</v>
      </c>
      <c r="D4491" s="1">
        <v>43709</v>
      </c>
      <c r="E4491" t="s">
        <v>34</v>
      </c>
      <c r="F4491" t="s">
        <v>35</v>
      </c>
      <c r="G4491" t="s">
        <v>32</v>
      </c>
      <c r="H4491">
        <v>5745</v>
      </c>
      <c r="J4491">
        <v>0</v>
      </c>
      <c r="L4491">
        <v>5745</v>
      </c>
      <c r="N4491">
        <v>5564</v>
      </c>
      <c r="P4491">
        <v>916</v>
      </c>
      <c r="R4491">
        <v>6480</v>
      </c>
      <c r="T4491">
        <v>161297</v>
      </c>
      <c r="V4491">
        <v>242187</v>
      </c>
      <c r="X4491">
        <v>208512</v>
      </c>
      <c r="Z4491">
        <v>33675</v>
      </c>
    </row>
    <row r="4492" spans="2:26" hidden="1" x14ac:dyDescent="0.35">
      <c r="B4492" t="s">
        <v>118</v>
      </c>
      <c r="C4492" t="s">
        <v>119</v>
      </c>
      <c r="D4492" s="1">
        <v>43739</v>
      </c>
      <c r="E4492" t="s">
        <v>34</v>
      </c>
      <c r="F4492" t="s">
        <v>33</v>
      </c>
      <c r="G4492" t="s">
        <v>34</v>
      </c>
      <c r="H4492">
        <v>6114</v>
      </c>
      <c r="J4492">
        <v>0</v>
      </c>
      <c r="L4492">
        <v>6114</v>
      </c>
      <c r="N4492">
        <v>6510</v>
      </c>
      <c r="P4492">
        <v>1007</v>
      </c>
      <c r="R4492">
        <v>7517</v>
      </c>
      <c r="T4492">
        <v>164247</v>
      </c>
      <c r="V4492">
        <v>246842</v>
      </c>
      <c r="X4492">
        <v>212542</v>
      </c>
      <c r="Z4492">
        <v>34300</v>
      </c>
    </row>
    <row r="4493" spans="2:26" hidden="1" x14ac:dyDescent="0.35">
      <c r="B4493" t="s">
        <v>118</v>
      </c>
      <c r="C4493" t="s">
        <v>119</v>
      </c>
      <c r="D4493" s="1">
        <v>43739</v>
      </c>
      <c r="E4493" t="s">
        <v>34</v>
      </c>
      <c r="F4493" t="s">
        <v>35</v>
      </c>
      <c r="G4493" t="s">
        <v>32</v>
      </c>
      <c r="H4493">
        <v>6114</v>
      </c>
      <c r="J4493">
        <v>0</v>
      </c>
      <c r="L4493">
        <v>6114</v>
      </c>
      <c r="N4493">
        <v>6510</v>
      </c>
      <c r="P4493">
        <v>1007</v>
      </c>
      <c r="R4493">
        <v>7517</v>
      </c>
      <c r="T4493">
        <v>161682</v>
      </c>
      <c r="V4493">
        <v>242897</v>
      </c>
      <c r="X4493">
        <v>209107</v>
      </c>
      <c r="Z4493">
        <v>33790</v>
      </c>
    </row>
    <row r="4494" spans="2:26" hidden="1" x14ac:dyDescent="0.35">
      <c r="B4494" t="s">
        <v>118</v>
      </c>
      <c r="C4494" t="s">
        <v>119</v>
      </c>
      <c r="D4494" s="1">
        <v>43770</v>
      </c>
      <c r="E4494" t="s">
        <v>34</v>
      </c>
      <c r="F4494" t="s">
        <v>35</v>
      </c>
      <c r="G4494" t="s">
        <v>32</v>
      </c>
      <c r="H4494">
        <v>5406</v>
      </c>
      <c r="J4494">
        <v>0</v>
      </c>
      <c r="L4494">
        <v>5406</v>
      </c>
      <c r="N4494">
        <v>5443</v>
      </c>
      <c r="P4494">
        <v>1386</v>
      </c>
      <c r="R4494">
        <v>6829</v>
      </c>
      <c r="T4494">
        <v>162094</v>
      </c>
      <c r="V4494">
        <v>243090</v>
      </c>
      <c r="X4494">
        <v>208679</v>
      </c>
      <c r="Z4494">
        <v>34411</v>
      </c>
    </row>
    <row r="4495" spans="2:26" hidden="1" x14ac:dyDescent="0.35">
      <c r="B4495" t="s">
        <v>118</v>
      </c>
      <c r="C4495" t="s">
        <v>119</v>
      </c>
      <c r="D4495" s="1">
        <v>43770</v>
      </c>
      <c r="E4495" t="s">
        <v>34</v>
      </c>
      <c r="F4495" t="s">
        <v>33</v>
      </c>
      <c r="G4495" t="s">
        <v>34</v>
      </c>
      <c r="H4495">
        <v>5406</v>
      </c>
      <c r="J4495">
        <v>0</v>
      </c>
      <c r="L4495">
        <v>5406</v>
      </c>
      <c r="N4495">
        <v>5443</v>
      </c>
      <c r="P4495">
        <v>1386</v>
      </c>
      <c r="R4495">
        <v>6829</v>
      </c>
      <c r="T4495">
        <v>164916</v>
      </c>
      <c r="V4495">
        <v>247563</v>
      </c>
      <c r="X4495">
        <v>212652</v>
      </c>
      <c r="Z4495">
        <v>34911</v>
      </c>
    </row>
    <row r="4496" spans="2:26" hidden="1" x14ac:dyDescent="0.35">
      <c r="B4496" t="s">
        <v>118</v>
      </c>
      <c r="C4496" t="s">
        <v>119</v>
      </c>
      <c r="D4496" s="1">
        <v>43800</v>
      </c>
      <c r="E4496" t="s">
        <v>34</v>
      </c>
      <c r="F4496" t="s">
        <v>35</v>
      </c>
      <c r="G4496" t="s">
        <v>32</v>
      </c>
      <c r="H4496">
        <v>5853</v>
      </c>
      <c r="J4496">
        <v>0</v>
      </c>
      <c r="L4496">
        <v>5853</v>
      </c>
      <c r="N4496">
        <v>5691</v>
      </c>
      <c r="P4496">
        <v>1550</v>
      </c>
      <c r="R4496">
        <v>7241</v>
      </c>
      <c r="T4496">
        <v>162167</v>
      </c>
      <c r="V4496">
        <v>242878</v>
      </c>
      <c r="X4496">
        <v>208005</v>
      </c>
      <c r="Z4496">
        <v>34873</v>
      </c>
    </row>
    <row r="4497" spans="2:26" hidden="1" x14ac:dyDescent="0.35">
      <c r="B4497" t="s">
        <v>118</v>
      </c>
      <c r="C4497" t="s">
        <v>119</v>
      </c>
      <c r="D4497" s="1">
        <v>43800</v>
      </c>
      <c r="E4497" t="s">
        <v>34</v>
      </c>
      <c r="F4497" t="s">
        <v>33</v>
      </c>
      <c r="G4497" t="s">
        <v>34</v>
      </c>
      <c r="H4497">
        <v>5853</v>
      </c>
      <c r="J4497">
        <v>0</v>
      </c>
      <c r="L4497">
        <v>5853</v>
      </c>
      <c r="N4497">
        <v>5691</v>
      </c>
      <c r="P4497">
        <v>1550</v>
      </c>
      <c r="R4497">
        <v>7241</v>
      </c>
      <c r="T4497">
        <v>165238</v>
      </c>
      <c r="V4497">
        <v>247737</v>
      </c>
      <c r="X4497">
        <v>212229</v>
      </c>
      <c r="Z4497">
        <v>35508</v>
      </c>
    </row>
    <row r="4498" spans="2:26" hidden="1" x14ac:dyDescent="0.35">
      <c r="B4498" t="s">
        <v>118</v>
      </c>
      <c r="C4498" t="s">
        <v>119</v>
      </c>
      <c r="D4498" s="1">
        <v>43831</v>
      </c>
      <c r="E4498" t="s">
        <v>34</v>
      </c>
      <c r="F4498" t="s">
        <v>35</v>
      </c>
      <c r="G4498" t="s">
        <v>32</v>
      </c>
      <c r="H4498">
        <v>7144</v>
      </c>
      <c r="J4498">
        <v>0</v>
      </c>
      <c r="L4498">
        <v>7144</v>
      </c>
      <c r="N4498">
        <v>6453</v>
      </c>
      <c r="P4498">
        <v>1206</v>
      </c>
      <c r="R4498">
        <v>7659</v>
      </c>
      <c r="T4498">
        <v>162514</v>
      </c>
      <c r="V4498">
        <v>243691</v>
      </c>
      <c r="X4498">
        <v>208688</v>
      </c>
      <c r="Z4498">
        <v>35003</v>
      </c>
    </row>
    <row r="4499" spans="2:26" hidden="1" x14ac:dyDescent="0.35">
      <c r="B4499" t="s">
        <v>118</v>
      </c>
      <c r="C4499" t="s">
        <v>119</v>
      </c>
      <c r="D4499" s="1">
        <v>43831</v>
      </c>
      <c r="E4499" t="s">
        <v>34</v>
      </c>
      <c r="F4499" t="s">
        <v>33</v>
      </c>
      <c r="G4499" t="s">
        <v>34</v>
      </c>
      <c r="H4499">
        <v>7144</v>
      </c>
      <c r="J4499">
        <v>0</v>
      </c>
      <c r="L4499">
        <v>7144</v>
      </c>
      <c r="N4499">
        <v>6453</v>
      </c>
      <c r="P4499">
        <v>1206</v>
      </c>
      <c r="R4499">
        <v>7659</v>
      </c>
      <c r="T4499">
        <v>165238</v>
      </c>
      <c r="V4499">
        <v>247737</v>
      </c>
      <c r="X4499">
        <v>212229</v>
      </c>
      <c r="Z4499">
        <v>35508</v>
      </c>
    </row>
    <row r="4500" spans="2:26" hidden="1" x14ac:dyDescent="0.35">
      <c r="B4500" t="s">
        <v>118</v>
      </c>
      <c r="C4500" t="s">
        <v>119</v>
      </c>
      <c r="D4500" s="1">
        <v>43862</v>
      </c>
      <c r="E4500" t="s">
        <v>34</v>
      </c>
      <c r="F4500" t="s">
        <v>33</v>
      </c>
      <c r="G4500" t="s">
        <v>34</v>
      </c>
      <c r="H4500">
        <v>5531</v>
      </c>
      <c r="J4500">
        <v>0</v>
      </c>
      <c r="L4500">
        <v>5531</v>
      </c>
      <c r="N4500">
        <v>5120</v>
      </c>
      <c r="P4500">
        <v>863</v>
      </c>
      <c r="R4500">
        <v>5983</v>
      </c>
      <c r="T4500">
        <v>165414</v>
      </c>
      <c r="V4500">
        <v>248633</v>
      </c>
      <c r="X4500">
        <v>213145</v>
      </c>
      <c r="Z4500">
        <v>35488</v>
      </c>
    </row>
    <row r="4501" spans="2:26" hidden="1" x14ac:dyDescent="0.35">
      <c r="B4501" t="s">
        <v>118</v>
      </c>
      <c r="C4501" t="s">
        <v>119</v>
      </c>
      <c r="D4501" s="1">
        <v>43862</v>
      </c>
      <c r="E4501" t="s">
        <v>34</v>
      </c>
      <c r="F4501" t="s">
        <v>35</v>
      </c>
      <c r="G4501" t="s">
        <v>32</v>
      </c>
      <c r="H4501">
        <v>5531</v>
      </c>
      <c r="J4501">
        <v>0</v>
      </c>
      <c r="L4501">
        <v>5531</v>
      </c>
      <c r="N4501">
        <v>5120</v>
      </c>
      <c r="P4501">
        <v>863</v>
      </c>
      <c r="R4501">
        <v>5983</v>
      </c>
      <c r="T4501">
        <v>162904</v>
      </c>
      <c r="V4501">
        <v>244412</v>
      </c>
      <c r="X4501">
        <v>209409</v>
      </c>
      <c r="Z4501">
        <v>35003</v>
      </c>
    </row>
    <row r="4502" spans="2:26" hidden="1" x14ac:dyDescent="0.35">
      <c r="B4502" t="s">
        <v>118</v>
      </c>
      <c r="C4502" t="s">
        <v>119</v>
      </c>
      <c r="D4502" s="1">
        <v>43891</v>
      </c>
      <c r="E4502" t="s">
        <v>34</v>
      </c>
      <c r="F4502" t="s">
        <v>35</v>
      </c>
      <c r="G4502" t="s">
        <v>32</v>
      </c>
      <c r="H4502">
        <v>6197</v>
      </c>
      <c r="J4502">
        <v>0</v>
      </c>
      <c r="L4502">
        <v>6197</v>
      </c>
      <c r="N4502">
        <v>6184</v>
      </c>
      <c r="P4502">
        <v>982</v>
      </c>
      <c r="R4502">
        <v>7166</v>
      </c>
      <c r="T4502">
        <v>163094</v>
      </c>
      <c r="V4502">
        <v>244762</v>
      </c>
      <c r="X4502">
        <v>210101</v>
      </c>
      <c r="Z4502">
        <v>34661</v>
      </c>
    </row>
    <row r="4503" spans="2:26" hidden="1" x14ac:dyDescent="0.35">
      <c r="B4503" t="s">
        <v>118</v>
      </c>
      <c r="C4503" t="s">
        <v>119</v>
      </c>
      <c r="D4503" s="1">
        <v>43891</v>
      </c>
      <c r="E4503" t="s">
        <v>34</v>
      </c>
      <c r="F4503" t="s">
        <v>33</v>
      </c>
      <c r="G4503" t="s">
        <v>34</v>
      </c>
      <c r="H4503">
        <v>6197</v>
      </c>
      <c r="J4503">
        <v>0</v>
      </c>
      <c r="L4503">
        <v>6197</v>
      </c>
      <c r="N4503">
        <v>6184</v>
      </c>
      <c r="P4503">
        <v>982</v>
      </c>
      <c r="R4503">
        <v>7166</v>
      </c>
      <c r="T4503">
        <v>165093</v>
      </c>
      <c r="V4503">
        <v>248460</v>
      </c>
      <c r="X4503">
        <v>213487</v>
      </c>
      <c r="Z4503">
        <v>34973</v>
      </c>
    </row>
    <row r="4504" spans="2:26" hidden="1" x14ac:dyDescent="0.35">
      <c r="B4504" t="s">
        <v>118</v>
      </c>
      <c r="C4504" t="s">
        <v>119</v>
      </c>
      <c r="D4504" s="1">
        <v>43922</v>
      </c>
      <c r="E4504" t="s">
        <v>34</v>
      </c>
      <c r="F4504" t="s">
        <v>33</v>
      </c>
      <c r="G4504" t="s">
        <v>34</v>
      </c>
      <c r="H4504">
        <v>5423</v>
      </c>
      <c r="J4504">
        <v>0</v>
      </c>
      <c r="L4504">
        <v>5423</v>
      </c>
      <c r="N4504">
        <v>7283</v>
      </c>
      <c r="P4504">
        <v>927</v>
      </c>
      <c r="R4504">
        <v>8210</v>
      </c>
      <c r="T4504">
        <v>165466</v>
      </c>
      <c r="V4504">
        <v>249575</v>
      </c>
      <c r="X4504">
        <v>215212</v>
      </c>
      <c r="Z4504">
        <v>34363</v>
      </c>
    </row>
    <row r="4505" spans="2:26" hidden="1" x14ac:dyDescent="0.35">
      <c r="B4505" t="s">
        <v>118</v>
      </c>
      <c r="C4505" t="s">
        <v>119</v>
      </c>
      <c r="D4505" s="1">
        <v>43922</v>
      </c>
      <c r="E4505" t="s">
        <v>34</v>
      </c>
      <c r="F4505" t="s">
        <v>35</v>
      </c>
      <c r="G4505" t="s">
        <v>32</v>
      </c>
      <c r="H4505">
        <v>5423</v>
      </c>
      <c r="J4505">
        <v>0</v>
      </c>
      <c r="L4505">
        <v>5423</v>
      </c>
      <c r="N4505">
        <v>7283</v>
      </c>
      <c r="P4505">
        <v>927</v>
      </c>
      <c r="R4505">
        <v>8210</v>
      </c>
      <c r="T4505">
        <v>163831</v>
      </c>
      <c r="V4505">
        <v>246460</v>
      </c>
      <c r="X4505">
        <v>212438</v>
      </c>
      <c r="Z4505">
        <v>34022</v>
      </c>
    </row>
    <row r="4506" spans="2:26" hidden="1" x14ac:dyDescent="0.35">
      <c r="B4506" t="s">
        <v>118</v>
      </c>
      <c r="C4506" t="s">
        <v>119</v>
      </c>
      <c r="D4506" s="1">
        <v>43952</v>
      </c>
      <c r="E4506" t="s">
        <v>34</v>
      </c>
      <c r="F4506" t="s">
        <v>33</v>
      </c>
      <c r="G4506" t="s">
        <v>34</v>
      </c>
      <c r="H4506">
        <v>4797</v>
      </c>
      <c r="J4506">
        <v>0</v>
      </c>
      <c r="L4506">
        <v>4797</v>
      </c>
      <c r="N4506">
        <v>3436</v>
      </c>
      <c r="P4506">
        <v>542</v>
      </c>
      <c r="R4506">
        <v>3978</v>
      </c>
      <c r="T4506">
        <v>167316</v>
      </c>
      <c r="V4506">
        <v>252935</v>
      </c>
      <c r="X4506">
        <v>219064</v>
      </c>
      <c r="Z4506">
        <v>33871</v>
      </c>
    </row>
    <row r="4507" spans="2:26" hidden="1" x14ac:dyDescent="0.35">
      <c r="B4507" t="s">
        <v>118</v>
      </c>
      <c r="C4507" t="s">
        <v>119</v>
      </c>
      <c r="D4507" s="1">
        <v>43952</v>
      </c>
      <c r="E4507" t="s">
        <v>34</v>
      </c>
      <c r="F4507" t="s">
        <v>35</v>
      </c>
      <c r="G4507" t="s">
        <v>32</v>
      </c>
      <c r="H4507">
        <v>4797</v>
      </c>
      <c r="J4507">
        <v>0</v>
      </c>
      <c r="L4507">
        <v>4797</v>
      </c>
      <c r="N4507">
        <v>3436</v>
      </c>
      <c r="P4507">
        <v>542</v>
      </c>
      <c r="R4507">
        <v>3978</v>
      </c>
      <c r="T4507">
        <v>165794</v>
      </c>
      <c r="V4507">
        <v>250066</v>
      </c>
      <c r="X4507">
        <v>216447</v>
      </c>
      <c r="Z4507">
        <v>33619</v>
      </c>
    </row>
    <row r="4508" spans="2:26" hidden="1" x14ac:dyDescent="0.35">
      <c r="B4508" t="s">
        <v>118</v>
      </c>
      <c r="C4508" t="s">
        <v>119</v>
      </c>
      <c r="D4508" s="1">
        <v>43983</v>
      </c>
      <c r="E4508" t="s">
        <v>34</v>
      </c>
      <c r="F4508" t="s">
        <v>35</v>
      </c>
      <c r="G4508" t="s">
        <v>32</v>
      </c>
      <c r="H4508">
        <v>5231</v>
      </c>
      <c r="J4508">
        <v>0</v>
      </c>
      <c r="L4508">
        <v>5231</v>
      </c>
      <c r="N4508">
        <v>3637</v>
      </c>
      <c r="P4508">
        <v>628</v>
      </c>
      <c r="R4508">
        <v>4265</v>
      </c>
      <c r="T4508">
        <v>167929</v>
      </c>
      <c r="V4508">
        <v>254159</v>
      </c>
      <c r="X4508">
        <v>220563</v>
      </c>
      <c r="Z4508">
        <v>33596</v>
      </c>
    </row>
    <row r="4509" spans="2:26" hidden="1" x14ac:dyDescent="0.35">
      <c r="B4509" t="s">
        <v>118</v>
      </c>
      <c r="C4509" t="s">
        <v>119</v>
      </c>
      <c r="D4509" s="1">
        <v>43983</v>
      </c>
      <c r="E4509" t="s">
        <v>34</v>
      </c>
      <c r="F4509" t="s">
        <v>33</v>
      </c>
      <c r="G4509" t="s">
        <v>34</v>
      </c>
      <c r="H4509">
        <v>5231</v>
      </c>
      <c r="J4509">
        <v>0</v>
      </c>
      <c r="L4509">
        <v>5231</v>
      </c>
      <c r="N4509">
        <v>3637</v>
      </c>
      <c r="P4509">
        <v>628</v>
      </c>
      <c r="R4509">
        <v>4265</v>
      </c>
      <c r="T4509">
        <v>169410</v>
      </c>
      <c r="V4509">
        <v>256931</v>
      </c>
      <c r="X4509">
        <v>223124</v>
      </c>
      <c r="Z4509">
        <v>33807</v>
      </c>
    </row>
    <row r="4510" spans="2:26" hidden="1" x14ac:dyDescent="0.35">
      <c r="B4510" t="s">
        <v>118</v>
      </c>
      <c r="C4510" t="s">
        <v>119</v>
      </c>
      <c r="D4510" s="1">
        <v>44013</v>
      </c>
      <c r="E4510" t="s">
        <v>34</v>
      </c>
      <c r="F4510" t="s">
        <v>33</v>
      </c>
      <c r="G4510" t="s">
        <v>34</v>
      </c>
      <c r="H4510">
        <v>5836</v>
      </c>
      <c r="J4510">
        <v>0</v>
      </c>
      <c r="L4510">
        <v>5836</v>
      </c>
      <c r="N4510">
        <v>3797</v>
      </c>
      <c r="P4510">
        <v>674</v>
      </c>
      <c r="R4510">
        <v>4471</v>
      </c>
      <c r="T4510">
        <v>171691</v>
      </c>
      <c r="V4510">
        <v>261168</v>
      </c>
      <c r="X4510">
        <v>226887</v>
      </c>
      <c r="Z4510">
        <v>34281</v>
      </c>
    </row>
    <row r="4511" spans="2:26" hidden="1" x14ac:dyDescent="0.35">
      <c r="B4511" t="s">
        <v>118</v>
      </c>
      <c r="C4511" t="s">
        <v>119</v>
      </c>
      <c r="D4511" s="1">
        <v>44013</v>
      </c>
      <c r="E4511" t="s">
        <v>34</v>
      </c>
      <c r="F4511" t="s">
        <v>35</v>
      </c>
      <c r="G4511" t="s">
        <v>32</v>
      </c>
      <c r="H4511">
        <v>5836</v>
      </c>
      <c r="J4511">
        <v>0</v>
      </c>
      <c r="L4511">
        <v>5836</v>
      </c>
      <c r="N4511">
        <v>3797</v>
      </c>
      <c r="P4511">
        <v>674</v>
      </c>
      <c r="R4511">
        <v>4471</v>
      </c>
      <c r="T4511">
        <v>170225</v>
      </c>
      <c r="V4511">
        <v>258315</v>
      </c>
      <c r="X4511">
        <v>224242</v>
      </c>
      <c r="Z4511">
        <v>34073</v>
      </c>
    </row>
    <row r="4512" spans="2:26" hidden="1" x14ac:dyDescent="0.35">
      <c r="B4512" t="s">
        <v>118</v>
      </c>
      <c r="C4512" t="s">
        <v>119</v>
      </c>
      <c r="D4512" s="1">
        <v>44044</v>
      </c>
      <c r="E4512" t="s">
        <v>34</v>
      </c>
      <c r="F4512" t="s">
        <v>35</v>
      </c>
      <c r="G4512" t="s">
        <v>32</v>
      </c>
      <c r="H4512">
        <v>10740</v>
      </c>
      <c r="J4512">
        <v>0</v>
      </c>
      <c r="L4512">
        <v>10740</v>
      </c>
      <c r="N4512">
        <v>7135</v>
      </c>
      <c r="P4512">
        <v>640</v>
      </c>
      <c r="R4512">
        <v>7775</v>
      </c>
      <c r="T4512">
        <v>172430</v>
      </c>
      <c r="V4512">
        <v>262715</v>
      </c>
      <c r="X4512">
        <v>228352</v>
      </c>
      <c r="Z4512">
        <v>34363</v>
      </c>
    </row>
    <row r="4513" spans="2:26" hidden="1" x14ac:dyDescent="0.35">
      <c r="B4513" t="s">
        <v>118</v>
      </c>
      <c r="C4513" t="s">
        <v>119</v>
      </c>
      <c r="D4513" s="1">
        <v>44044</v>
      </c>
      <c r="E4513" t="s">
        <v>34</v>
      </c>
      <c r="F4513" t="s">
        <v>33</v>
      </c>
      <c r="G4513" t="s">
        <v>34</v>
      </c>
      <c r="H4513">
        <v>10740</v>
      </c>
      <c r="J4513">
        <v>0</v>
      </c>
      <c r="L4513">
        <v>10740</v>
      </c>
      <c r="N4513">
        <v>7135</v>
      </c>
      <c r="P4513">
        <v>640</v>
      </c>
      <c r="R4513">
        <v>7775</v>
      </c>
      <c r="T4513">
        <v>174122</v>
      </c>
      <c r="V4513">
        <v>265903</v>
      </c>
      <c r="X4513">
        <v>231235</v>
      </c>
      <c r="Z4513">
        <v>34668</v>
      </c>
    </row>
    <row r="4514" spans="2:26" hidden="1" x14ac:dyDescent="0.35">
      <c r="B4514" t="s">
        <v>118</v>
      </c>
      <c r="C4514" t="s">
        <v>119</v>
      </c>
      <c r="D4514" s="1">
        <v>44075</v>
      </c>
      <c r="E4514" t="s">
        <v>34</v>
      </c>
      <c r="F4514" t="s">
        <v>33</v>
      </c>
      <c r="G4514" t="s">
        <v>34</v>
      </c>
      <c r="H4514">
        <v>9229</v>
      </c>
      <c r="J4514">
        <v>0</v>
      </c>
      <c r="L4514">
        <v>9229</v>
      </c>
      <c r="N4514">
        <v>6637</v>
      </c>
      <c r="P4514">
        <v>645</v>
      </c>
      <c r="R4514">
        <v>7282</v>
      </c>
      <c r="T4514">
        <v>175883</v>
      </c>
      <c r="V4514">
        <v>269583</v>
      </c>
      <c r="X4514">
        <v>234929</v>
      </c>
      <c r="Z4514">
        <v>34654</v>
      </c>
    </row>
    <row r="4515" spans="2:26" hidden="1" x14ac:dyDescent="0.35">
      <c r="B4515" t="s">
        <v>118</v>
      </c>
      <c r="C4515" t="s">
        <v>119</v>
      </c>
      <c r="D4515" s="1">
        <v>44075</v>
      </c>
      <c r="E4515" t="s">
        <v>34</v>
      </c>
      <c r="F4515" t="s">
        <v>35</v>
      </c>
      <c r="G4515" t="s">
        <v>32</v>
      </c>
      <c r="H4515">
        <v>9229</v>
      </c>
      <c r="J4515">
        <v>0</v>
      </c>
      <c r="L4515">
        <v>9229</v>
      </c>
      <c r="N4515">
        <v>6637</v>
      </c>
      <c r="P4515">
        <v>645</v>
      </c>
      <c r="R4515">
        <v>7282</v>
      </c>
      <c r="T4515">
        <v>174400</v>
      </c>
      <c r="V4515">
        <v>266738</v>
      </c>
      <c r="X4515">
        <v>232320</v>
      </c>
      <c r="Z4515">
        <v>34418</v>
      </c>
    </row>
    <row r="4516" spans="2:26" hidden="1" x14ac:dyDescent="0.35">
      <c r="B4516" t="s">
        <v>118</v>
      </c>
      <c r="C4516" t="s">
        <v>119</v>
      </c>
      <c r="D4516" s="1">
        <v>44105</v>
      </c>
      <c r="E4516" t="s">
        <v>34</v>
      </c>
      <c r="F4516" t="s">
        <v>33</v>
      </c>
      <c r="G4516" t="s">
        <v>34</v>
      </c>
      <c r="H4516">
        <v>9774</v>
      </c>
      <c r="J4516">
        <v>0</v>
      </c>
      <c r="L4516">
        <v>9774</v>
      </c>
      <c r="N4516">
        <v>3625</v>
      </c>
      <c r="P4516">
        <v>584</v>
      </c>
      <c r="R4516">
        <v>4209</v>
      </c>
      <c r="T4516">
        <v>177474</v>
      </c>
      <c r="V4516">
        <v>287089</v>
      </c>
      <c r="X4516">
        <v>252452</v>
      </c>
      <c r="Z4516">
        <v>34637</v>
      </c>
    </row>
    <row r="4517" spans="2:26" hidden="1" x14ac:dyDescent="0.35">
      <c r="B4517" t="s">
        <v>118</v>
      </c>
      <c r="C4517" t="s">
        <v>119</v>
      </c>
      <c r="D4517" s="1">
        <v>44105</v>
      </c>
      <c r="E4517" t="s">
        <v>34</v>
      </c>
      <c r="F4517" t="s">
        <v>35</v>
      </c>
      <c r="G4517" t="s">
        <v>32</v>
      </c>
      <c r="H4517">
        <v>9774</v>
      </c>
      <c r="J4517">
        <v>0</v>
      </c>
      <c r="L4517">
        <v>9774</v>
      </c>
      <c r="N4517">
        <v>3625</v>
      </c>
      <c r="P4517">
        <v>584</v>
      </c>
      <c r="R4517">
        <v>4209</v>
      </c>
      <c r="T4517">
        <v>177474</v>
      </c>
      <c r="V4517">
        <v>287089</v>
      </c>
      <c r="X4517">
        <v>252452</v>
      </c>
      <c r="Z4517">
        <v>34637</v>
      </c>
    </row>
    <row r="4518" spans="2:26" hidden="1" x14ac:dyDescent="0.35">
      <c r="B4518" t="s">
        <v>118</v>
      </c>
      <c r="C4518" t="s">
        <v>119</v>
      </c>
      <c r="D4518" s="1">
        <v>44136</v>
      </c>
      <c r="E4518" t="s">
        <v>34</v>
      </c>
      <c r="F4518" t="s">
        <v>35</v>
      </c>
      <c r="G4518" t="s">
        <v>32</v>
      </c>
      <c r="H4518">
        <v>8260</v>
      </c>
      <c r="J4518">
        <v>0</v>
      </c>
      <c r="L4518">
        <v>8260</v>
      </c>
      <c r="N4518">
        <v>7282</v>
      </c>
      <c r="P4518">
        <v>925</v>
      </c>
      <c r="R4518">
        <v>8207</v>
      </c>
      <c r="T4518">
        <v>177830</v>
      </c>
      <c r="V4518">
        <v>292298</v>
      </c>
      <c r="X4518">
        <v>257454</v>
      </c>
      <c r="Z4518">
        <v>34844</v>
      </c>
    </row>
    <row r="4519" spans="2:26" hidden="1" x14ac:dyDescent="0.35">
      <c r="B4519" t="s">
        <v>118</v>
      </c>
      <c r="C4519" t="s">
        <v>119</v>
      </c>
      <c r="D4519" s="1">
        <v>44136</v>
      </c>
      <c r="E4519" t="s">
        <v>34</v>
      </c>
      <c r="F4519" t="s">
        <v>33</v>
      </c>
      <c r="G4519" t="s">
        <v>34</v>
      </c>
      <c r="H4519">
        <v>8260</v>
      </c>
      <c r="J4519">
        <v>0</v>
      </c>
      <c r="L4519">
        <v>8260</v>
      </c>
      <c r="N4519">
        <v>7282</v>
      </c>
      <c r="P4519">
        <v>925</v>
      </c>
      <c r="R4519">
        <v>8207</v>
      </c>
      <c r="T4519">
        <v>178791</v>
      </c>
      <c r="V4519">
        <v>295765</v>
      </c>
      <c r="X4519">
        <v>260684</v>
      </c>
      <c r="Z4519">
        <v>35081</v>
      </c>
    </row>
    <row r="4520" spans="2:26" hidden="1" x14ac:dyDescent="0.35">
      <c r="B4520" t="s">
        <v>118</v>
      </c>
      <c r="C4520" t="s">
        <v>119</v>
      </c>
      <c r="D4520" s="1">
        <v>44166</v>
      </c>
      <c r="E4520" t="s">
        <v>34</v>
      </c>
      <c r="F4520" t="s">
        <v>33</v>
      </c>
      <c r="G4520" t="s">
        <v>34</v>
      </c>
      <c r="H4520">
        <v>8046</v>
      </c>
      <c r="J4520">
        <v>0</v>
      </c>
      <c r="L4520">
        <v>8046</v>
      </c>
      <c r="N4520">
        <v>8756</v>
      </c>
      <c r="P4520">
        <v>1096</v>
      </c>
      <c r="R4520">
        <v>9852</v>
      </c>
      <c r="T4520">
        <v>180431</v>
      </c>
      <c r="V4520">
        <v>304573</v>
      </c>
      <c r="X4520">
        <v>269226</v>
      </c>
      <c r="Z4520">
        <v>35347</v>
      </c>
    </row>
    <row r="4521" spans="2:26" hidden="1" x14ac:dyDescent="0.35">
      <c r="B4521" t="s">
        <v>118</v>
      </c>
      <c r="C4521" t="s">
        <v>119</v>
      </c>
      <c r="D4521" s="1">
        <v>44166</v>
      </c>
      <c r="E4521" t="s">
        <v>34</v>
      </c>
      <c r="F4521" t="s">
        <v>35</v>
      </c>
      <c r="G4521" t="s">
        <v>32</v>
      </c>
      <c r="H4521">
        <v>8046</v>
      </c>
      <c r="J4521">
        <v>0</v>
      </c>
      <c r="L4521">
        <v>8046</v>
      </c>
      <c r="N4521">
        <v>8756</v>
      </c>
      <c r="P4521">
        <v>1096</v>
      </c>
      <c r="R4521">
        <v>9852</v>
      </c>
      <c r="T4521">
        <v>179226</v>
      </c>
      <c r="V4521">
        <v>300661</v>
      </c>
      <c r="X4521">
        <v>265544</v>
      </c>
      <c r="Z4521">
        <v>35117</v>
      </c>
    </row>
    <row r="4522" spans="2:26" hidden="1" x14ac:dyDescent="0.35">
      <c r="B4522" t="s">
        <v>118</v>
      </c>
      <c r="C4522" t="s">
        <v>119</v>
      </c>
      <c r="D4522" s="1">
        <v>44197</v>
      </c>
      <c r="E4522" t="s">
        <v>34</v>
      </c>
      <c r="F4522" t="s">
        <v>33</v>
      </c>
      <c r="G4522" t="s">
        <v>34</v>
      </c>
      <c r="H4522">
        <v>7425</v>
      </c>
      <c r="J4522">
        <v>0</v>
      </c>
      <c r="L4522">
        <v>7425</v>
      </c>
      <c r="N4522">
        <v>5100</v>
      </c>
      <c r="P4522">
        <v>515</v>
      </c>
      <c r="R4522">
        <v>5615</v>
      </c>
      <c r="T4522">
        <v>181437</v>
      </c>
      <c r="V4522">
        <v>309171</v>
      </c>
      <c r="X4522">
        <v>273925</v>
      </c>
      <c r="Z4522">
        <v>35246</v>
      </c>
    </row>
    <row r="4523" spans="2:26" hidden="1" x14ac:dyDescent="0.35">
      <c r="B4523" t="s">
        <v>118</v>
      </c>
      <c r="C4523" t="s">
        <v>119</v>
      </c>
      <c r="D4523" s="1">
        <v>44197</v>
      </c>
      <c r="E4523" t="s">
        <v>34</v>
      </c>
      <c r="F4523" t="s">
        <v>35</v>
      </c>
      <c r="G4523" t="s">
        <v>32</v>
      </c>
      <c r="H4523">
        <v>7425</v>
      </c>
      <c r="J4523">
        <v>0</v>
      </c>
      <c r="L4523">
        <v>7425</v>
      </c>
      <c r="N4523">
        <v>5100</v>
      </c>
      <c r="P4523">
        <v>515</v>
      </c>
      <c r="R4523">
        <v>5615</v>
      </c>
      <c r="T4523">
        <v>180272</v>
      </c>
      <c r="V4523">
        <v>305814</v>
      </c>
      <c r="X4523">
        <v>270717</v>
      </c>
      <c r="Z4523">
        <v>35097</v>
      </c>
    </row>
    <row r="4524" spans="2:26" hidden="1" x14ac:dyDescent="0.35">
      <c r="B4524" t="s">
        <v>118</v>
      </c>
      <c r="C4524" t="s">
        <v>119</v>
      </c>
      <c r="D4524" s="1">
        <v>44228</v>
      </c>
      <c r="E4524" t="s">
        <v>34</v>
      </c>
      <c r="F4524" t="s">
        <v>33</v>
      </c>
      <c r="G4524" t="s">
        <v>34</v>
      </c>
      <c r="H4524">
        <v>6494</v>
      </c>
      <c r="J4524">
        <v>0</v>
      </c>
      <c r="L4524">
        <v>6494</v>
      </c>
      <c r="N4524">
        <v>4588</v>
      </c>
      <c r="P4524">
        <v>435</v>
      </c>
      <c r="R4524">
        <v>5023</v>
      </c>
      <c r="T4524">
        <v>182397</v>
      </c>
      <c r="V4524">
        <v>313804</v>
      </c>
      <c r="X4524">
        <v>278524</v>
      </c>
      <c r="Z4524">
        <v>35280</v>
      </c>
    </row>
    <row r="4525" spans="2:26" hidden="1" x14ac:dyDescent="0.35">
      <c r="B4525" t="s">
        <v>118</v>
      </c>
      <c r="C4525" t="s">
        <v>119</v>
      </c>
      <c r="D4525" s="1">
        <v>44228</v>
      </c>
      <c r="E4525" t="s">
        <v>34</v>
      </c>
      <c r="F4525" t="s">
        <v>35</v>
      </c>
      <c r="G4525" t="s">
        <v>32</v>
      </c>
      <c r="H4525">
        <v>6494</v>
      </c>
      <c r="J4525">
        <v>0</v>
      </c>
      <c r="L4525">
        <v>6494</v>
      </c>
      <c r="N4525">
        <v>4588</v>
      </c>
      <c r="P4525">
        <v>435</v>
      </c>
      <c r="R4525">
        <v>5023</v>
      </c>
      <c r="T4525">
        <v>181076</v>
      </c>
      <c r="V4525">
        <v>309951</v>
      </c>
      <c r="X4525">
        <v>274937</v>
      </c>
      <c r="Z4525">
        <v>35014</v>
      </c>
    </row>
    <row r="4526" spans="2:26" hidden="1" x14ac:dyDescent="0.35">
      <c r="B4526" t="s">
        <v>118</v>
      </c>
      <c r="C4526" t="s">
        <v>119</v>
      </c>
      <c r="D4526" s="1">
        <v>44256</v>
      </c>
      <c r="E4526" t="s">
        <v>34</v>
      </c>
      <c r="F4526" t="s">
        <v>35</v>
      </c>
      <c r="G4526" t="s">
        <v>32</v>
      </c>
      <c r="H4526">
        <v>6950</v>
      </c>
      <c r="J4526">
        <v>0</v>
      </c>
      <c r="L4526">
        <v>6950</v>
      </c>
      <c r="N4526">
        <v>5237</v>
      </c>
      <c r="P4526">
        <v>567</v>
      </c>
      <c r="R4526">
        <v>5804</v>
      </c>
      <c r="T4526">
        <v>182538</v>
      </c>
      <c r="V4526">
        <v>315648</v>
      </c>
      <c r="X4526">
        <v>280591</v>
      </c>
      <c r="Z4526">
        <v>35057</v>
      </c>
    </row>
    <row r="4527" spans="2:26" hidden="1" x14ac:dyDescent="0.35">
      <c r="B4527" t="s">
        <v>118</v>
      </c>
      <c r="C4527" t="s">
        <v>119</v>
      </c>
      <c r="D4527" s="1">
        <v>44256</v>
      </c>
      <c r="E4527" t="s">
        <v>34</v>
      </c>
      <c r="F4527" t="s">
        <v>33</v>
      </c>
      <c r="G4527" t="s">
        <v>34</v>
      </c>
      <c r="H4527">
        <v>6950</v>
      </c>
      <c r="J4527">
        <v>0</v>
      </c>
      <c r="L4527">
        <v>6950</v>
      </c>
      <c r="N4527">
        <v>5237</v>
      </c>
      <c r="P4527">
        <v>567</v>
      </c>
      <c r="R4527">
        <v>5804</v>
      </c>
      <c r="T4527">
        <v>183598</v>
      </c>
      <c r="V4527">
        <v>318626</v>
      </c>
      <c r="X4527">
        <v>283368</v>
      </c>
      <c r="Z4527">
        <v>35258</v>
      </c>
    </row>
    <row r="4528" spans="2:26" hidden="1" x14ac:dyDescent="0.35">
      <c r="B4528" t="s">
        <v>118</v>
      </c>
      <c r="C4528" t="s">
        <v>119</v>
      </c>
      <c r="D4528" s="1">
        <v>44287</v>
      </c>
      <c r="E4528" t="s">
        <v>34</v>
      </c>
      <c r="F4528" t="s">
        <v>35</v>
      </c>
      <c r="G4528" t="s">
        <v>32</v>
      </c>
      <c r="H4528">
        <v>6166</v>
      </c>
      <c r="J4528">
        <v>0</v>
      </c>
      <c r="L4528">
        <v>6166</v>
      </c>
      <c r="N4528">
        <v>4555</v>
      </c>
      <c r="P4528">
        <v>501</v>
      </c>
      <c r="R4528">
        <v>5056</v>
      </c>
      <c r="T4528">
        <v>183673</v>
      </c>
      <c r="V4528">
        <v>320223</v>
      </c>
      <c r="X4528">
        <v>285086</v>
      </c>
      <c r="Z4528">
        <v>35137</v>
      </c>
    </row>
    <row r="4529" spans="2:26" hidden="1" x14ac:dyDescent="0.35">
      <c r="B4529" t="s">
        <v>118</v>
      </c>
      <c r="C4529" t="s">
        <v>119</v>
      </c>
      <c r="D4529" s="1">
        <v>44287</v>
      </c>
      <c r="E4529" t="s">
        <v>34</v>
      </c>
      <c r="F4529" t="s">
        <v>33</v>
      </c>
      <c r="G4529" t="s">
        <v>34</v>
      </c>
      <c r="H4529">
        <v>6166</v>
      </c>
      <c r="J4529">
        <v>0</v>
      </c>
      <c r="L4529">
        <v>6166</v>
      </c>
      <c r="N4529">
        <v>4555</v>
      </c>
      <c r="P4529">
        <v>501</v>
      </c>
      <c r="R4529">
        <v>5056</v>
      </c>
      <c r="T4529">
        <v>184766</v>
      </c>
      <c r="V4529">
        <v>323210</v>
      </c>
      <c r="X4529">
        <v>287836</v>
      </c>
      <c r="Z4529">
        <v>35374</v>
      </c>
    </row>
    <row r="4530" spans="2:26" hidden="1" x14ac:dyDescent="0.35">
      <c r="B4530" t="s">
        <v>118</v>
      </c>
      <c r="C4530" t="s">
        <v>119</v>
      </c>
      <c r="D4530" s="1">
        <v>44317</v>
      </c>
      <c r="E4530" t="s">
        <v>34</v>
      </c>
      <c r="F4530" t="s">
        <v>33</v>
      </c>
      <c r="G4530" t="s">
        <v>34</v>
      </c>
      <c r="H4530">
        <v>5936</v>
      </c>
      <c r="J4530">
        <v>0</v>
      </c>
      <c r="L4530">
        <v>5936</v>
      </c>
      <c r="N4530">
        <v>4260</v>
      </c>
      <c r="P4530">
        <v>347</v>
      </c>
      <c r="R4530">
        <v>4607</v>
      </c>
      <c r="T4530">
        <v>186025</v>
      </c>
      <c r="V4530">
        <v>327422</v>
      </c>
      <c r="X4530">
        <v>291814</v>
      </c>
      <c r="Z4530">
        <v>35608</v>
      </c>
    </row>
    <row r="4531" spans="2:26" hidden="1" x14ac:dyDescent="0.35">
      <c r="B4531" t="s">
        <v>118</v>
      </c>
      <c r="C4531" t="s">
        <v>119</v>
      </c>
      <c r="D4531" s="1">
        <v>44317</v>
      </c>
      <c r="E4531" t="s">
        <v>34</v>
      </c>
      <c r="F4531" t="s">
        <v>35</v>
      </c>
      <c r="G4531" t="s">
        <v>32</v>
      </c>
      <c r="H4531">
        <v>5936</v>
      </c>
      <c r="J4531">
        <v>0</v>
      </c>
      <c r="L4531">
        <v>5936</v>
      </c>
      <c r="N4531">
        <v>4260</v>
      </c>
      <c r="P4531">
        <v>347</v>
      </c>
      <c r="R4531">
        <v>4607</v>
      </c>
      <c r="T4531">
        <v>184806</v>
      </c>
      <c r="V4531">
        <v>324200</v>
      </c>
      <c r="X4531">
        <v>288787</v>
      </c>
      <c r="Z4531">
        <v>35413</v>
      </c>
    </row>
    <row r="4532" spans="2:26" hidden="1" x14ac:dyDescent="0.35">
      <c r="B4532" t="s">
        <v>118</v>
      </c>
      <c r="C4532" t="s">
        <v>119</v>
      </c>
      <c r="D4532" s="1">
        <v>44348</v>
      </c>
      <c r="E4532" t="s">
        <v>34</v>
      </c>
      <c r="F4532" t="s">
        <v>35</v>
      </c>
      <c r="G4532" t="s">
        <v>32</v>
      </c>
      <c r="H4532">
        <v>6320</v>
      </c>
      <c r="J4532">
        <v>0</v>
      </c>
      <c r="L4532">
        <v>6320</v>
      </c>
      <c r="N4532">
        <v>4360</v>
      </c>
      <c r="P4532">
        <v>370</v>
      </c>
      <c r="R4532">
        <v>4730</v>
      </c>
      <c r="T4532">
        <v>185975</v>
      </c>
      <c r="V4532">
        <v>328106</v>
      </c>
      <c r="X4532">
        <v>292221</v>
      </c>
      <c r="Z4532">
        <v>35885</v>
      </c>
    </row>
    <row r="4533" spans="2:26" hidden="1" x14ac:dyDescent="0.35">
      <c r="B4533" t="s">
        <v>118</v>
      </c>
      <c r="C4533" t="s">
        <v>119</v>
      </c>
      <c r="D4533" s="1">
        <v>44348</v>
      </c>
      <c r="E4533" t="s">
        <v>34</v>
      </c>
      <c r="F4533" t="s">
        <v>33</v>
      </c>
      <c r="G4533" t="s">
        <v>34</v>
      </c>
      <c r="H4533">
        <v>6320</v>
      </c>
      <c r="J4533">
        <v>0</v>
      </c>
      <c r="L4533">
        <v>6320</v>
      </c>
      <c r="N4533">
        <v>4360</v>
      </c>
      <c r="P4533">
        <v>370</v>
      </c>
      <c r="R4533">
        <v>4730</v>
      </c>
      <c r="T4533">
        <v>187064</v>
      </c>
      <c r="V4533">
        <v>331028</v>
      </c>
      <c r="X4533">
        <v>294945</v>
      </c>
      <c r="Z4533">
        <v>36083</v>
      </c>
    </row>
    <row r="4534" spans="2:26" hidden="1" x14ac:dyDescent="0.35">
      <c r="B4534" t="s">
        <v>118</v>
      </c>
      <c r="C4534" t="s">
        <v>119</v>
      </c>
      <c r="D4534" s="1">
        <v>44378</v>
      </c>
      <c r="E4534" t="s">
        <v>34</v>
      </c>
      <c r="F4534" t="s">
        <v>35</v>
      </c>
      <c r="G4534" t="s">
        <v>32</v>
      </c>
      <c r="H4534">
        <v>6253</v>
      </c>
      <c r="J4534">
        <v>0</v>
      </c>
      <c r="L4534">
        <v>6253</v>
      </c>
      <c r="N4534">
        <v>4275</v>
      </c>
      <c r="P4534">
        <v>381</v>
      </c>
      <c r="R4534">
        <v>4656</v>
      </c>
      <c r="T4534">
        <v>186871</v>
      </c>
      <c r="V4534">
        <v>331880</v>
      </c>
      <c r="X4534">
        <v>295453</v>
      </c>
      <c r="Z4534">
        <v>36427</v>
      </c>
    </row>
    <row r="4535" spans="2:26" hidden="1" x14ac:dyDescent="0.35">
      <c r="B4535" t="s">
        <v>118</v>
      </c>
      <c r="C4535" t="s">
        <v>119</v>
      </c>
      <c r="D4535" s="1">
        <v>44378</v>
      </c>
      <c r="E4535" t="s">
        <v>34</v>
      </c>
      <c r="F4535" t="s">
        <v>33</v>
      </c>
      <c r="G4535" t="s">
        <v>34</v>
      </c>
      <c r="H4535">
        <v>6253</v>
      </c>
      <c r="J4535">
        <v>0</v>
      </c>
      <c r="L4535">
        <v>6253</v>
      </c>
      <c r="N4535">
        <v>4275</v>
      </c>
      <c r="P4535">
        <v>381</v>
      </c>
      <c r="R4535">
        <v>4656</v>
      </c>
      <c r="T4535">
        <v>188156</v>
      </c>
      <c r="V4535">
        <v>335065</v>
      </c>
      <c r="X4535">
        <v>298388</v>
      </c>
      <c r="Z4535">
        <v>36677</v>
      </c>
    </row>
    <row r="4536" spans="2:26" hidden="1" x14ac:dyDescent="0.35">
      <c r="B4536" t="s">
        <v>118</v>
      </c>
      <c r="C4536" t="s">
        <v>119</v>
      </c>
      <c r="D4536" s="1">
        <v>44409</v>
      </c>
      <c r="E4536" t="s">
        <v>34</v>
      </c>
      <c r="F4536" t="s">
        <v>35</v>
      </c>
      <c r="G4536" t="s">
        <v>32</v>
      </c>
      <c r="H4536">
        <v>6494</v>
      </c>
      <c r="J4536">
        <v>0</v>
      </c>
      <c r="L4536">
        <v>6494</v>
      </c>
      <c r="N4536">
        <v>4707</v>
      </c>
      <c r="P4536">
        <v>396</v>
      </c>
      <c r="R4536">
        <v>5103</v>
      </c>
      <c r="T4536">
        <v>188146</v>
      </c>
      <c r="V4536">
        <v>336158</v>
      </c>
      <c r="X4536">
        <v>299312</v>
      </c>
      <c r="Z4536">
        <v>36846</v>
      </c>
    </row>
    <row r="4537" spans="2:26" hidden="1" x14ac:dyDescent="0.35">
      <c r="B4537" t="s">
        <v>118</v>
      </c>
      <c r="C4537" t="s">
        <v>119</v>
      </c>
      <c r="D4537" s="1">
        <v>44409</v>
      </c>
      <c r="E4537" t="s">
        <v>34</v>
      </c>
      <c r="F4537" t="s">
        <v>33</v>
      </c>
      <c r="G4537" t="s">
        <v>34</v>
      </c>
      <c r="H4537">
        <v>6494</v>
      </c>
      <c r="J4537">
        <v>0</v>
      </c>
      <c r="L4537">
        <v>6494</v>
      </c>
      <c r="N4537">
        <v>4707</v>
      </c>
      <c r="P4537">
        <v>396</v>
      </c>
      <c r="R4537">
        <v>5103</v>
      </c>
      <c r="T4537">
        <v>189417</v>
      </c>
      <c r="V4537">
        <v>339280</v>
      </c>
      <c r="X4537">
        <v>302168</v>
      </c>
      <c r="Z4537">
        <v>37112</v>
      </c>
    </row>
    <row r="4538" spans="2:26" hidden="1" x14ac:dyDescent="0.35">
      <c r="B4538" t="s">
        <v>118</v>
      </c>
      <c r="C4538" t="s">
        <v>119</v>
      </c>
      <c r="D4538" s="1">
        <v>44440</v>
      </c>
      <c r="E4538" t="s">
        <v>34</v>
      </c>
      <c r="F4538" t="s">
        <v>35</v>
      </c>
      <c r="G4538" t="s">
        <v>32</v>
      </c>
      <c r="H4538">
        <v>6119</v>
      </c>
      <c r="J4538">
        <v>0</v>
      </c>
      <c r="L4538">
        <v>6119</v>
      </c>
      <c r="N4538">
        <v>4173</v>
      </c>
      <c r="P4538">
        <v>359</v>
      </c>
      <c r="R4538">
        <v>4532</v>
      </c>
      <c r="T4538">
        <v>189200</v>
      </c>
      <c r="V4538">
        <v>339683</v>
      </c>
      <c r="X4538">
        <v>302446</v>
      </c>
      <c r="Z4538">
        <v>37237</v>
      </c>
    </row>
    <row r="4539" spans="2:26" hidden="1" x14ac:dyDescent="0.35">
      <c r="B4539" t="s">
        <v>118</v>
      </c>
      <c r="C4539" t="s">
        <v>119</v>
      </c>
      <c r="D4539" s="1">
        <v>44440</v>
      </c>
      <c r="E4539" t="s">
        <v>34</v>
      </c>
      <c r="F4539" t="s">
        <v>33</v>
      </c>
      <c r="G4539" t="s">
        <v>34</v>
      </c>
      <c r="H4539">
        <v>6119</v>
      </c>
      <c r="J4539">
        <v>0</v>
      </c>
      <c r="L4539">
        <v>6119</v>
      </c>
      <c r="N4539">
        <v>4173</v>
      </c>
      <c r="P4539">
        <v>359</v>
      </c>
      <c r="R4539">
        <v>4532</v>
      </c>
      <c r="T4539">
        <v>190377</v>
      </c>
      <c r="V4539">
        <v>342683</v>
      </c>
      <c r="X4539">
        <v>305292</v>
      </c>
      <c r="Z4539">
        <v>37391</v>
      </c>
    </row>
    <row r="4540" spans="2:26" hidden="1" x14ac:dyDescent="0.35">
      <c r="B4540" t="s">
        <v>118</v>
      </c>
      <c r="C4540" t="s">
        <v>119</v>
      </c>
      <c r="D4540" s="1">
        <v>44470</v>
      </c>
      <c r="E4540" t="s">
        <v>34</v>
      </c>
      <c r="F4540" t="s">
        <v>35</v>
      </c>
      <c r="G4540" t="s">
        <v>32</v>
      </c>
      <c r="H4540">
        <v>6373</v>
      </c>
      <c r="J4540">
        <v>0</v>
      </c>
      <c r="L4540">
        <v>6373</v>
      </c>
      <c r="N4540">
        <v>4071</v>
      </c>
      <c r="P4540">
        <v>306</v>
      </c>
      <c r="R4540">
        <v>4377</v>
      </c>
      <c r="T4540">
        <v>190140</v>
      </c>
      <c r="V4540">
        <v>343091</v>
      </c>
      <c r="X4540">
        <v>305559</v>
      </c>
      <c r="Z4540">
        <v>37532</v>
      </c>
    </row>
    <row r="4541" spans="2:26" hidden="1" x14ac:dyDescent="0.35">
      <c r="B4541" t="s">
        <v>118</v>
      </c>
      <c r="C4541" t="s">
        <v>119</v>
      </c>
      <c r="D4541" s="1">
        <v>44470</v>
      </c>
      <c r="E4541" t="s">
        <v>34</v>
      </c>
      <c r="F4541" t="s">
        <v>33</v>
      </c>
      <c r="G4541" t="s">
        <v>34</v>
      </c>
      <c r="H4541">
        <v>6373</v>
      </c>
      <c r="J4541">
        <v>0</v>
      </c>
      <c r="L4541">
        <v>6373</v>
      </c>
      <c r="N4541">
        <v>4071</v>
      </c>
      <c r="P4541">
        <v>306</v>
      </c>
      <c r="R4541">
        <v>4377</v>
      </c>
      <c r="T4541">
        <v>191233</v>
      </c>
      <c r="V4541">
        <v>345887</v>
      </c>
      <c r="X4541">
        <v>308164</v>
      </c>
      <c r="Z4541">
        <v>37723</v>
      </c>
    </row>
    <row r="4542" spans="2:26" hidden="1" x14ac:dyDescent="0.35">
      <c r="B4542" t="s">
        <v>118</v>
      </c>
      <c r="C4542" t="s">
        <v>119</v>
      </c>
      <c r="D4542" s="1">
        <v>44501</v>
      </c>
      <c r="E4542" t="s">
        <v>34</v>
      </c>
      <c r="F4542" t="s">
        <v>35</v>
      </c>
      <c r="G4542" t="s">
        <v>32</v>
      </c>
      <c r="H4542">
        <v>6123</v>
      </c>
      <c r="J4542">
        <v>0</v>
      </c>
      <c r="L4542">
        <v>6123</v>
      </c>
      <c r="N4542">
        <v>4275</v>
      </c>
      <c r="P4542">
        <v>493</v>
      </c>
      <c r="R4542">
        <v>4768</v>
      </c>
      <c r="T4542">
        <v>191093</v>
      </c>
      <c r="V4542">
        <v>346689</v>
      </c>
      <c r="X4542">
        <v>308671</v>
      </c>
      <c r="Z4542">
        <v>38018</v>
      </c>
    </row>
    <row r="4543" spans="2:26" hidden="1" x14ac:dyDescent="0.35">
      <c r="B4543" t="s">
        <v>118</v>
      </c>
      <c r="C4543" t="s">
        <v>119</v>
      </c>
      <c r="D4543" s="1">
        <v>44501</v>
      </c>
      <c r="E4543" t="s">
        <v>34</v>
      </c>
      <c r="F4543" t="s">
        <v>33</v>
      </c>
      <c r="G4543" t="s">
        <v>34</v>
      </c>
      <c r="H4543">
        <v>6123</v>
      </c>
      <c r="J4543">
        <v>0</v>
      </c>
      <c r="L4543">
        <v>6123</v>
      </c>
      <c r="N4543">
        <v>4275</v>
      </c>
      <c r="P4543">
        <v>493</v>
      </c>
      <c r="R4543">
        <v>4768</v>
      </c>
      <c r="T4543">
        <v>192418</v>
      </c>
      <c r="V4543">
        <v>350084</v>
      </c>
      <c r="X4543">
        <v>311773</v>
      </c>
      <c r="Z4543">
        <v>38311</v>
      </c>
    </row>
    <row r="4544" spans="2:26" hidden="1" x14ac:dyDescent="0.35">
      <c r="B4544" t="s">
        <v>118</v>
      </c>
      <c r="C4544" t="s">
        <v>119</v>
      </c>
      <c r="D4544" s="1">
        <v>44531</v>
      </c>
      <c r="E4544" t="s">
        <v>34</v>
      </c>
      <c r="F4544" t="s">
        <v>35</v>
      </c>
      <c r="G4544" t="s">
        <v>32</v>
      </c>
      <c r="H4544">
        <v>6098</v>
      </c>
      <c r="J4544">
        <v>0</v>
      </c>
      <c r="L4544">
        <v>6098</v>
      </c>
      <c r="N4544">
        <v>4838</v>
      </c>
      <c r="P4544">
        <v>574</v>
      </c>
      <c r="R4544">
        <v>5412</v>
      </c>
      <c r="T4544">
        <v>192428</v>
      </c>
      <c r="V4544">
        <v>351530</v>
      </c>
      <c r="X4544">
        <v>312724</v>
      </c>
      <c r="Z4544">
        <v>38806</v>
      </c>
    </row>
    <row r="4545" spans="2:26" hidden="1" x14ac:dyDescent="0.35">
      <c r="B4545" t="s">
        <v>118</v>
      </c>
      <c r="C4545" t="s">
        <v>119</v>
      </c>
      <c r="D4545" s="1">
        <v>44531</v>
      </c>
      <c r="E4545" t="s">
        <v>34</v>
      </c>
      <c r="F4545" t="s">
        <v>33</v>
      </c>
      <c r="G4545" t="s">
        <v>34</v>
      </c>
      <c r="H4545">
        <v>6098</v>
      </c>
      <c r="J4545">
        <v>0</v>
      </c>
      <c r="L4545">
        <v>6098</v>
      </c>
      <c r="N4545">
        <v>4838</v>
      </c>
      <c r="P4545">
        <v>574</v>
      </c>
      <c r="R4545">
        <v>5412</v>
      </c>
      <c r="T4545">
        <v>193809</v>
      </c>
      <c r="V4545">
        <v>355314</v>
      </c>
      <c r="X4545">
        <v>316224</v>
      </c>
      <c r="Z4545">
        <v>39090</v>
      </c>
    </row>
    <row r="4546" spans="2:26" hidden="1" x14ac:dyDescent="0.35">
      <c r="B4546" t="s">
        <v>118</v>
      </c>
      <c r="C4546" t="s">
        <v>119</v>
      </c>
      <c r="D4546" s="1">
        <v>44562</v>
      </c>
      <c r="E4546" t="s">
        <v>34</v>
      </c>
      <c r="F4546" t="s">
        <v>35</v>
      </c>
      <c r="G4546" t="s">
        <v>32</v>
      </c>
      <c r="H4546">
        <v>6385</v>
      </c>
      <c r="J4546">
        <v>0</v>
      </c>
      <c r="L4546">
        <v>6385</v>
      </c>
      <c r="N4546">
        <v>4895</v>
      </c>
      <c r="P4546">
        <v>417</v>
      </c>
      <c r="R4546">
        <v>5312</v>
      </c>
      <c r="T4546">
        <v>193634</v>
      </c>
      <c r="V4546">
        <v>356221</v>
      </c>
      <c r="X4546">
        <v>317000</v>
      </c>
      <c r="Z4546">
        <v>39221</v>
      </c>
    </row>
    <row r="4547" spans="2:26" hidden="1" x14ac:dyDescent="0.35">
      <c r="B4547" t="s">
        <v>118</v>
      </c>
      <c r="C4547" t="s">
        <v>119</v>
      </c>
      <c r="D4547" s="1">
        <v>44562</v>
      </c>
      <c r="E4547" t="s">
        <v>34</v>
      </c>
      <c r="F4547" t="s">
        <v>33</v>
      </c>
      <c r="G4547" t="s">
        <v>34</v>
      </c>
      <c r="H4547">
        <v>6385</v>
      </c>
      <c r="J4547">
        <v>0</v>
      </c>
      <c r="L4547">
        <v>6385</v>
      </c>
      <c r="N4547">
        <v>4895</v>
      </c>
      <c r="P4547">
        <v>417</v>
      </c>
      <c r="R4547">
        <v>5312</v>
      </c>
      <c r="T4547">
        <v>194887</v>
      </c>
      <c r="V4547">
        <v>359322</v>
      </c>
      <c r="X4547">
        <v>319946</v>
      </c>
      <c r="Z4547">
        <v>39376</v>
      </c>
    </row>
    <row r="4548" spans="2:26" hidden="1" x14ac:dyDescent="0.35">
      <c r="B4548" t="s">
        <v>118</v>
      </c>
      <c r="C4548" t="s">
        <v>119</v>
      </c>
      <c r="D4548" s="1">
        <v>44593</v>
      </c>
      <c r="E4548" t="s">
        <v>34</v>
      </c>
      <c r="F4548" t="s">
        <v>35</v>
      </c>
      <c r="G4548" t="s">
        <v>32</v>
      </c>
      <c r="H4548">
        <v>5407</v>
      </c>
      <c r="J4548">
        <v>0</v>
      </c>
      <c r="L4548">
        <v>5407</v>
      </c>
      <c r="N4548">
        <v>3561</v>
      </c>
      <c r="P4548">
        <v>282</v>
      </c>
      <c r="R4548">
        <v>3843</v>
      </c>
      <c r="T4548">
        <v>194337</v>
      </c>
      <c r="V4548">
        <v>358730</v>
      </c>
      <c r="X4548">
        <v>319245</v>
      </c>
      <c r="Z4548">
        <v>39485</v>
      </c>
    </row>
    <row r="4549" spans="2:26" hidden="1" x14ac:dyDescent="0.35">
      <c r="B4549" t="s">
        <v>118</v>
      </c>
      <c r="C4549" t="s">
        <v>119</v>
      </c>
      <c r="D4549" s="1">
        <v>44593</v>
      </c>
      <c r="E4549" t="s">
        <v>34</v>
      </c>
      <c r="F4549" t="s">
        <v>33</v>
      </c>
      <c r="G4549" t="s">
        <v>34</v>
      </c>
      <c r="H4549">
        <v>5407</v>
      </c>
      <c r="J4549">
        <v>0</v>
      </c>
      <c r="L4549">
        <v>5407</v>
      </c>
      <c r="N4549">
        <v>3561</v>
      </c>
      <c r="P4549">
        <v>282</v>
      </c>
      <c r="R4549">
        <v>3843</v>
      </c>
      <c r="T4549">
        <v>195422</v>
      </c>
      <c r="V4549">
        <v>361571</v>
      </c>
      <c r="X4549">
        <v>321948</v>
      </c>
      <c r="Z4549">
        <v>39623</v>
      </c>
    </row>
    <row r="4550" spans="2:26" hidden="1" x14ac:dyDescent="0.35">
      <c r="B4550" t="s">
        <v>118</v>
      </c>
      <c r="C4550" t="s">
        <v>119</v>
      </c>
      <c r="D4550" s="1">
        <v>44621</v>
      </c>
      <c r="E4550" t="s">
        <v>34</v>
      </c>
      <c r="F4550" t="s">
        <v>35</v>
      </c>
      <c r="G4550" t="s">
        <v>32</v>
      </c>
      <c r="H4550">
        <v>6233</v>
      </c>
      <c r="J4550">
        <v>0</v>
      </c>
      <c r="L4550">
        <v>6233</v>
      </c>
      <c r="N4550">
        <v>3922</v>
      </c>
      <c r="P4550">
        <v>299</v>
      </c>
      <c r="R4550">
        <v>4221</v>
      </c>
      <c r="T4550">
        <v>194980</v>
      </c>
      <c r="V4550">
        <v>361404</v>
      </c>
      <c r="X4550">
        <v>321961</v>
      </c>
      <c r="Z4550">
        <v>39443</v>
      </c>
    </row>
    <row r="4551" spans="2:26" hidden="1" x14ac:dyDescent="0.35">
      <c r="B4551" t="s">
        <v>118</v>
      </c>
      <c r="C4551" t="s">
        <v>119</v>
      </c>
      <c r="D4551" s="1">
        <v>44621</v>
      </c>
      <c r="E4551" t="s">
        <v>34</v>
      </c>
      <c r="F4551" t="s">
        <v>33</v>
      </c>
      <c r="G4551" t="s">
        <v>34</v>
      </c>
      <c r="H4551">
        <v>6233</v>
      </c>
      <c r="J4551">
        <v>0</v>
      </c>
      <c r="L4551">
        <v>6233</v>
      </c>
      <c r="N4551">
        <v>3922</v>
      </c>
      <c r="P4551">
        <v>299</v>
      </c>
      <c r="R4551">
        <v>4221</v>
      </c>
      <c r="T4551">
        <v>196055</v>
      </c>
      <c r="V4551">
        <v>363863</v>
      </c>
      <c r="X4551">
        <v>324263</v>
      </c>
      <c r="Z4551">
        <v>39600</v>
      </c>
    </row>
    <row r="4552" spans="2:26" hidden="1" x14ac:dyDescent="0.35">
      <c r="B4552" t="s">
        <v>118</v>
      </c>
      <c r="C4552" t="s">
        <v>119</v>
      </c>
      <c r="D4552" s="1">
        <v>44652</v>
      </c>
      <c r="E4552" t="s">
        <v>34</v>
      </c>
      <c r="F4552" t="s">
        <v>35</v>
      </c>
      <c r="G4552" t="s">
        <v>32</v>
      </c>
      <c r="H4552">
        <v>5596</v>
      </c>
      <c r="J4552">
        <v>0</v>
      </c>
      <c r="L4552">
        <v>5596</v>
      </c>
      <c r="N4552">
        <v>3313</v>
      </c>
      <c r="P4552">
        <v>230</v>
      </c>
      <c r="R4552">
        <v>3543</v>
      </c>
      <c r="T4552">
        <v>195480</v>
      </c>
      <c r="V4552">
        <v>363401</v>
      </c>
      <c r="X4552">
        <v>323934</v>
      </c>
      <c r="Z4552">
        <v>39467</v>
      </c>
    </row>
    <row r="4553" spans="2:26" hidden="1" x14ac:dyDescent="0.35">
      <c r="B4553" t="s">
        <v>118</v>
      </c>
      <c r="C4553" t="s">
        <v>119</v>
      </c>
      <c r="D4553" s="1">
        <v>44652</v>
      </c>
      <c r="E4553" t="s">
        <v>34</v>
      </c>
      <c r="F4553" t="s">
        <v>33</v>
      </c>
      <c r="G4553" t="s">
        <v>34</v>
      </c>
      <c r="H4553">
        <v>5596</v>
      </c>
      <c r="J4553">
        <v>0</v>
      </c>
      <c r="L4553">
        <v>5596</v>
      </c>
      <c r="N4553">
        <v>3313</v>
      </c>
      <c r="P4553">
        <v>230</v>
      </c>
      <c r="R4553">
        <v>3543</v>
      </c>
      <c r="T4553">
        <v>196608</v>
      </c>
      <c r="V4553">
        <v>366131</v>
      </c>
      <c r="X4553">
        <v>326453</v>
      </c>
      <c r="Z4553">
        <v>39678</v>
      </c>
    </row>
    <row r="4554" spans="2:26" hidden="1" x14ac:dyDescent="0.35">
      <c r="B4554" t="s">
        <v>118</v>
      </c>
      <c r="C4554" t="s">
        <v>119</v>
      </c>
      <c r="D4554" s="1">
        <v>44682</v>
      </c>
      <c r="E4554" t="s">
        <v>34</v>
      </c>
      <c r="F4554" t="s">
        <v>35</v>
      </c>
      <c r="G4554" t="s">
        <v>32</v>
      </c>
      <c r="H4554">
        <v>5901</v>
      </c>
      <c r="J4554">
        <v>0</v>
      </c>
      <c r="L4554">
        <v>5901</v>
      </c>
      <c r="N4554">
        <v>3463</v>
      </c>
      <c r="P4554">
        <v>279</v>
      </c>
      <c r="R4554">
        <v>3742</v>
      </c>
      <c r="T4554">
        <v>195927</v>
      </c>
      <c r="V4554">
        <v>365641</v>
      </c>
      <c r="X4554">
        <v>325994</v>
      </c>
      <c r="Z4554">
        <v>39647</v>
      </c>
    </row>
    <row r="4555" spans="2:26" hidden="1" x14ac:dyDescent="0.35">
      <c r="B4555" t="s">
        <v>118</v>
      </c>
      <c r="C4555" t="s">
        <v>119</v>
      </c>
      <c r="D4555" s="1">
        <v>44682</v>
      </c>
      <c r="E4555" t="s">
        <v>34</v>
      </c>
      <c r="F4555" t="s">
        <v>33</v>
      </c>
      <c r="G4555" t="s">
        <v>34</v>
      </c>
      <c r="H4555">
        <v>5901</v>
      </c>
      <c r="J4555">
        <v>0</v>
      </c>
      <c r="L4555">
        <v>5901</v>
      </c>
      <c r="N4555">
        <v>3463</v>
      </c>
      <c r="P4555">
        <v>279</v>
      </c>
      <c r="R4555">
        <v>3742</v>
      </c>
      <c r="T4555">
        <v>197068</v>
      </c>
      <c r="V4555">
        <v>368326</v>
      </c>
      <c r="X4555">
        <v>328460</v>
      </c>
      <c r="Z4555">
        <v>39866</v>
      </c>
    </row>
    <row r="4556" spans="2:26" hidden="1" x14ac:dyDescent="0.35">
      <c r="B4556" t="s">
        <v>118</v>
      </c>
      <c r="C4556" t="s">
        <v>119</v>
      </c>
      <c r="D4556" s="1">
        <v>44713</v>
      </c>
      <c r="E4556" t="s">
        <v>34</v>
      </c>
      <c r="F4556" t="s">
        <v>35</v>
      </c>
      <c r="G4556" t="s">
        <v>32</v>
      </c>
      <c r="H4556">
        <v>6020</v>
      </c>
      <c r="J4556">
        <v>0</v>
      </c>
      <c r="L4556">
        <v>6020</v>
      </c>
      <c r="N4556">
        <v>3588</v>
      </c>
      <c r="P4556">
        <v>303</v>
      </c>
      <c r="R4556">
        <v>3891</v>
      </c>
      <c r="T4556">
        <v>196853</v>
      </c>
      <c r="V4556">
        <v>368348</v>
      </c>
      <c r="X4556">
        <v>328389</v>
      </c>
      <c r="Z4556">
        <v>39959</v>
      </c>
    </row>
    <row r="4557" spans="2:26" hidden="1" x14ac:dyDescent="0.35">
      <c r="B4557" t="s">
        <v>118</v>
      </c>
      <c r="C4557" t="s">
        <v>119</v>
      </c>
      <c r="D4557" s="1">
        <v>44713</v>
      </c>
      <c r="E4557" t="s">
        <v>34</v>
      </c>
      <c r="F4557" t="s">
        <v>33</v>
      </c>
      <c r="G4557" t="s">
        <v>34</v>
      </c>
      <c r="H4557">
        <v>6020</v>
      </c>
      <c r="J4557">
        <v>0</v>
      </c>
      <c r="L4557">
        <v>6020</v>
      </c>
      <c r="N4557">
        <v>3588</v>
      </c>
      <c r="P4557">
        <v>303</v>
      </c>
      <c r="R4557">
        <v>3891</v>
      </c>
      <c r="T4557">
        <v>197958</v>
      </c>
      <c r="V4557">
        <v>371047</v>
      </c>
      <c r="X4557">
        <v>330929</v>
      </c>
      <c r="Z4557">
        <v>40118</v>
      </c>
    </row>
    <row r="4558" spans="2:26" hidden="1" x14ac:dyDescent="0.35">
      <c r="B4558" t="s">
        <v>118</v>
      </c>
      <c r="C4558" t="s">
        <v>119</v>
      </c>
      <c r="D4558" s="1">
        <v>44743</v>
      </c>
      <c r="E4558" t="s">
        <v>34</v>
      </c>
      <c r="F4558" t="s">
        <v>35</v>
      </c>
      <c r="G4558" t="s">
        <v>32</v>
      </c>
      <c r="H4558">
        <v>6223</v>
      </c>
      <c r="J4558">
        <v>0</v>
      </c>
      <c r="L4558">
        <v>6223</v>
      </c>
      <c r="N4558">
        <v>3869</v>
      </c>
      <c r="P4558">
        <v>274</v>
      </c>
      <c r="R4558">
        <v>4143</v>
      </c>
      <c r="T4558">
        <v>197540</v>
      </c>
      <c r="V4558">
        <v>371019</v>
      </c>
      <c r="X4558">
        <v>330725</v>
      </c>
      <c r="Z4558">
        <v>40294</v>
      </c>
    </row>
    <row r="4559" spans="2:26" hidden="1" x14ac:dyDescent="0.35">
      <c r="B4559" t="s">
        <v>118</v>
      </c>
      <c r="C4559" t="s">
        <v>119</v>
      </c>
      <c r="D4559" s="1">
        <v>44743</v>
      </c>
      <c r="E4559" t="s">
        <v>34</v>
      </c>
      <c r="F4559" t="s">
        <v>33</v>
      </c>
      <c r="G4559" t="s">
        <v>34</v>
      </c>
      <c r="H4559">
        <v>6223</v>
      </c>
      <c r="J4559">
        <v>0</v>
      </c>
      <c r="L4559">
        <v>6223</v>
      </c>
      <c r="N4559">
        <v>3869</v>
      </c>
      <c r="P4559">
        <v>274</v>
      </c>
      <c r="R4559">
        <v>4143</v>
      </c>
      <c r="T4559">
        <v>198841</v>
      </c>
      <c r="V4559">
        <v>374026</v>
      </c>
      <c r="X4559">
        <v>333566</v>
      </c>
      <c r="Z4559">
        <v>40460</v>
      </c>
    </row>
    <row r="4560" spans="2:26" hidden="1" x14ac:dyDescent="0.35">
      <c r="B4560" t="s">
        <v>118</v>
      </c>
      <c r="C4560" t="s">
        <v>119</v>
      </c>
      <c r="D4560" s="1">
        <v>44774</v>
      </c>
      <c r="E4560" t="s">
        <v>34</v>
      </c>
      <c r="F4560" t="s">
        <v>35</v>
      </c>
      <c r="G4560" t="s">
        <v>32</v>
      </c>
      <c r="H4560">
        <v>7700</v>
      </c>
      <c r="J4560">
        <v>0</v>
      </c>
      <c r="L4560">
        <v>7700</v>
      </c>
      <c r="N4560">
        <v>4578</v>
      </c>
      <c r="P4560">
        <v>321</v>
      </c>
      <c r="R4560">
        <v>4899</v>
      </c>
      <c r="T4560">
        <v>198878</v>
      </c>
      <c r="V4560">
        <v>374751</v>
      </c>
      <c r="X4560">
        <v>334007</v>
      </c>
      <c r="Z4560">
        <v>40744</v>
      </c>
    </row>
    <row r="4561" spans="2:26" hidden="1" x14ac:dyDescent="0.35">
      <c r="B4561" t="s">
        <v>118</v>
      </c>
      <c r="C4561" t="s">
        <v>119</v>
      </c>
      <c r="D4561" s="1">
        <v>44774</v>
      </c>
      <c r="E4561" t="s">
        <v>34</v>
      </c>
      <c r="F4561" t="s">
        <v>33</v>
      </c>
      <c r="G4561" t="s">
        <v>34</v>
      </c>
      <c r="H4561">
        <v>7700</v>
      </c>
      <c r="J4561">
        <v>0</v>
      </c>
      <c r="L4561">
        <v>7700</v>
      </c>
      <c r="N4561">
        <v>4578</v>
      </c>
      <c r="P4561">
        <v>321</v>
      </c>
      <c r="R4561">
        <v>4899</v>
      </c>
      <c r="T4561">
        <v>200167</v>
      </c>
      <c r="V4561">
        <v>377726</v>
      </c>
      <c r="X4561">
        <v>336777</v>
      </c>
      <c r="Z4561">
        <v>40949</v>
      </c>
    </row>
    <row r="4562" spans="2:26" hidden="1" x14ac:dyDescent="0.35">
      <c r="B4562" t="s">
        <v>118</v>
      </c>
      <c r="C4562" t="s">
        <v>119</v>
      </c>
      <c r="D4562" s="1">
        <v>44805</v>
      </c>
      <c r="E4562" t="s">
        <v>34</v>
      </c>
      <c r="F4562" t="s">
        <v>35</v>
      </c>
      <c r="G4562" t="s">
        <v>32</v>
      </c>
      <c r="H4562">
        <v>6363</v>
      </c>
      <c r="J4562">
        <v>0</v>
      </c>
      <c r="L4562">
        <v>6363</v>
      </c>
      <c r="N4562">
        <v>4282</v>
      </c>
      <c r="P4562">
        <v>298</v>
      </c>
      <c r="R4562">
        <v>4580</v>
      </c>
      <c r="T4562">
        <v>199830</v>
      </c>
      <c r="V4562">
        <v>377894</v>
      </c>
      <c r="X4562">
        <v>336913</v>
      </c>
      <c r="Z4562">
        <v>40981</v>
      </c>
    </row>
    <row r="4563" spans="2:26" hidden="1" x14ac:dyDescent="0.35">
      <c r="B4563" t="s">
        <v>118</v>
      </c>
      <c r="C4563" t="s">
        <v>119</v>
      </c>
      <c r="D4563" s="1">
        <v>44805</v>
      </c>
      <c r="E4563" t="s">
        <v>34</v>
      </c>
      <c r="F4563" t="s">
        <v>33</v>
      </c>
      <c r="G4563" t="s">
        <v>34</v>
      </c>
      <c r="H4563">
        <v>6363</v>
      </c>
      <c r="J4563">
        <v>0</v>
      </c>
      <c r="L4563">
        <v>6363</v>
      </c>
      <c r="N4563">
        <v>4282</v>
      </c>
      <c r="P4563">
        <v>298</v>
      </c>
      <c r="R4563">
        <v>4580</v>
      </c>
      <c r="T4563">
        <v>200982</v>
      </c>
      <c r="V4563">
        <v>380586</v>
      </c>
      <c r="X4563">
        <v>339486</v>
      </c>
      <c r="Z4563">
        <v>41100</v>
      </c>
    </row>
    <row r="4564" spans="2:26" hidden="1" x14ac:dyDescent="0.35">
      <c r="B4564" t="s">
        <v>118</v>
      </c>
      <c r="C4564" t="s">
        <v>119</v>
      </c>
      <c r="D4564" s="1">
        <v>44835</v>
      </c>
      <c r="E4564" t="s">
        <v>34</v>
      </c>
      <c r="F4564" t="s">
        <v>35</v>
      </c>
      <c r="G4564" t="s">
        <v>32</v>
      </c>
      <c r="H4564">
        <v>6350</v>
      </c>
      <c r="J4564">
        <v>0</v>
      </c>
      <c r="L4564">
        <v>6350</v>
      </c>
      <c r="N4564">
        <v>3897</v>
      </c>
      <c r="P4564">
        <v>244</v>
      </c>
      <c r="R4564">
        <v>4141</v>
      </c>
      <c r="T4564">
        <v>200338</v>
      </c>
      <c r="V4564">
        <v>380240</v>
      </c>
      <c r="X4564">
        <v>339019</v>
      </c>
      <c r="Z4564">
        <v>41221</v>
      </c>
    </row>
    <row r="4565" spans="2:26" hidden="1" x14ac:dyDescent="0.35">
      <c r="B4565" t="s">
        <v>118</v>
      </c>
      <c r="C4565" t="s">
        <v>119</v>
      </c>
      <c r="D4565" s="1">
        <v>44835</v>
      </c>
      <c r="E4565" t="s">
        <v>34</v>
      </c>
      <c r="F4565" t="s">
        <v>33</v>
      </c>
      <c r="G4565" t="s">
        <v>34</v>
      </c>
      <c r="H4565">
        <v>6350</v>
      </c>
      <c r="J4565">
        <v>0</v>
      </c>
      <c r="L4565">
        <v>6350</v>
      </c>
      <c r="N4565">
        <v>3897</v>
      </c>
      <c r="P4565">
        <v>244</v>
      </c>
      <c r="R4565">
        <v>4141</v>
      </c>
      <c r="T4565">
        <v>201495</v>
      </c>
      <c r="V4565">
        <v>382869</v>
      </c>
      <c r="X4565">
        <v>341461</v>
      </c>
      <c r="Z4565">
        <v>41408</v>
      </c>
    </row>
    <row r="4566" spans="2:26" hidden="1" x14ac:dyDescent="0.35">
      <c r="B4566" t="s">
        <v>118</v>
      </c>
      <c r="C4566" t="s">
        <v>119</v>
      </c>
      <c r="D4566" s="1">
        <v>44866</v>
      </c>
      <c r="E4566" t="s">
        <v>34</v>
      </c>
      <c r="F4566" t="s">
        <v>35</v>
      </c>
      <c r="G4566" t="s">
        <v>32</v>
      </c>
      <c r="H4566">
        <v>6401</v>
      </c>
      <c r="J4566">
        <v>0</v>
      </c>
      <c r="L4566">
        <v>6401</v>
      </c>
      <c r="N4566">
        <v>4380</v>
      </c>
      <c r="P4566">
        <v>616</v>
      </c>
      <c r="R4566">
        <v>4996</v>
      </c>
      <c r="T4566">
        <v>201115</v>
      </c>
      <c r="V4566">
        <v>383252</v>
      </c>
      <c r="X4566">
        <v>341438</v>
      </c>
      <c r="Z4566">
        <v>41814</v>
      </c>
    </row>
    <row r="4567" spans="2:26" hidden="1" x14ac:dyDescent="0.35">
      <c r="B4567" t="s">
        <v>118</v>
      </c>
      <c r="C4567" t="s">
        <v>119</v>
      </c>
      <c r="D4567" s="1">
        <v>44866</v>
      </c>
      <c r="E4567" t="s">
        <v>34</v>
      </c>
      <c r="F4567" t="s">
        <v>33</v>
      </c>
      <c r="G4567" t="s">
        <v>34</v>
      </c>
      <c r="H4567">
        <v>6401</v>
      </c>
      <c r="J4567">
        <v>0</v>
      </c>
      <c r="L4567">
        <v>6401</v>
      </c>
      <c r="N4567">
        <v>4380</v>
      </c>
      <c r="P4567">
        <v>616</v>
      </c>
      <c r="R4567">
        <v>4996</v>
      </c>
      <c r="T4567">
        <v>202682</v>
      </c>
      <c r="V4567">
        <v>387144</v>
      </c>
      <c r="X4567">
        <v>344997</v>
      </c>
      <c r="Z4567">
        <v>42147</v>
      </c>
    </row>
    <row r="4568" spans="2:26" hidden="1" x14ac:dyDescent="0.35">
      <c r="B4568" t="s">
        <v>118</v>
      </c>
      <c r="C4568" t="s">
        <v>119</v>
      </c>
      <c r="D4568" s="1">
        <v>44896</v>
      </c>
      <c r="E4568" t="s">
        <v>34</v>
      </c>
      <c r="F4568" t="s">
        <v>35</v>
      </c>
      <c r="G4568" t="s">
        <v>32</v>
      </c>
      <c r="H4568">
        <v>6086</v>
      </c>
      <c r="J4568">
        <v>0</v>
      </c>
      <c r="L4568">
        <v>6086</v>
      </c>
      <c r="N4568">
        <v>4944</v>
      </c>
      <c r="P4568">
        <v>580</v>
      </c>
      <c r="R4568">
        <v>5524</v>
      </c>
      <c r="T4568">
        <v>202115</v>
      </c>
      <c r="V4568">
        <v>387459</v>
      </c>
      <c r="X4568">
        <v>345168</v>
      </c>
      <c r="Z4568">
        <v>42291</v>
      </c>
    </row>
    <row r="4569" spans="2:26" hidden="1" x14ac:dyDescent="0.35">
      <c r="B4569" t="s">
        <v>118</v>
      </c>
      <c r="C4569" t="s">
        <v>119</v>
      </c>
      <c r="D4569" s="1">
        <v>44896</v>
      </c>
      <c r="E4569" t="s">
        <v>34</v>
      </c>
      <c r="F4569" t="s">
        <v>33</v>
      </c>
      <c r="G4569" t="s">
        <v>34</v>
      </c>
      <c r="H4569">
        <v>6086</v>
      </c>
      <c r="J4569">
        <v>0</v>
      </c>
      <c r="L4569">
        <v>6086</v>
      </c>
      <c r="N4569">
        <v>4944</v>
      </c>
      <c r="P4569">
        <v>580</v>
      </c>
      <c r="R4569">
        <v>5524</v>
      </c>
      <c r="T4569">
        <v>203405</v>
      </c>
      <c r="V4569">
        <v>390562</v>
      </c>
      <c r="X4569">
        <v>348050</v>
      </c>
      <c r="Z4569">
        <v>42512</v>
      </c>
    </row>
    <row r="4570" spans="2:26" hidden="1" x14ac:dyDescent="0.35">
      <c r="B4570" t="s">
        <v>118</v>
      </c>
      <c r="C4570" t="s">
        <v>119</v>
      </c>
      <c r="D4570" s="1">
        <v>44927</v>
      </c>
      <c r="E4570" t="s">
        <v>34</v>
      </c>
      <c r="F4570" t="s">
        <v>35</v>
      </c>
      <c r="G4570" t="s">
        <v>32</v>
      </c>
      <c r="H4570">
        <v>6714</v>
      </c>
      <c r="J4570">
        <v>0</v>
      </c>
      <c r="L4570">
        <v>6714</v>
      </c>
      <c r="N4570">
        <v>4225</v>
      </c>
      <c r="P4570">
        <v>377</v>
      </c>
      <c r="R4570">
        <v>4602</v>
      </c>
      <c r="T4570">
        <v>203031</v>
      </c>
      <c r="V4570">
        <v>390642</v>
      </c>
      <c r="X4570">
        <v>348090</v>
      </c>
      <c r="Z4570">
        <v>42552</v>
      </c>
    </row>
    <row r="4571" spans="2:26" hidden="1" x14ac:dyDescent="0.35">
      <c r="B4571" t="s">
        <v>118</v>
      </c>
      <c r="C4571" t="s">
        <v>119</v>
      </c>
      <c r="D4571" s="1">
        <v>44927</v>
      </c>
      <c r="E4571" t="s">
        <v>34</v>
      </c>
      <c r="F4571" t="s">
        <v>33</v>
      </c>
      <c r="G4571" t="s">
        <v>34</v>
      </c>
      <c r="H4571">
        <v>6714</v>
      </c>
      <c r="J4571">
        <v>0</v>
      </c>
      <c r="L4571">
        <v>6714</v>
      </c>
      <c r="N4571">
        <v>4225</v>
      </c>
      <c r="P4571">
        <v>377</v>
      </c>
      <c r="R4571">
        <v>4602</v>
      </c>
      <c r="T4571">
        <v>204266</v>
      </c>
      <c r="V4571">
        <v>393384</v>
      </c>
      <c r="X4571">
        <v>350625</v>
      </c>
      <c r="Z4571">
        <v>42759</v>
      </c>
    </row>
    <row r="4572" spans="2:26" hidden="1" x14ac:dyDescent="0.35">
      <c r="B4572" t="s">
        <v>118</v>
      </c>
      <c r="C4572" t="s">
        <v>119</v>
      </c>
      <c r="D4572" s="1">
        <v>44958</v>
      </c>
      <c r="E4572" t="s">
        <v>34</v>
      </c>
      <c r="F4572" t="s">
        <v>35</v>
      </c>
      <c r="G4572" t="s">
        <v>32</v>
      </c>
      <c r="H4572">
        <v>5832</v>
      </c>
      <c r="J4572">
        <v>0</v>
      </c>
      <c r="L4572">
        <v>5832</v>
      </c>
      <c r="N4572">
        <v>3021</v>
      </c>
      <c r="P4572">
        <v>266</v>
      </c>
      <c r="R4572">
        <v>3287</v>
      </c>
      <c r="T4572">
        <v>203531</v>
      </c>
      <c r="V4572">
        <v>392334</v>
      </c>
      <c r="X4572">
        <v>349513</v>
      </c>
      <c r="Z4572">
        <v>42821</v>
      </c>
    </row>
    <row r="4573" spans="2:26" hidden="1" x14ac:dyDescent="0.35">
      <c r="B4573" t="s">
        <v>118</v>
      </c>
      <c r="C4573" t="s">
        <v>119</v>
      </c>
      <c r="D4573" s="1">
        <v>44958</v>
      </c>
      <c r="E4573" t="s">
        <v>34</v>
      </c>
      <c r="F4573" t="s">
        <v>33</v>
      </c>
      <c r="G4573" t="s">
        <v>34</v>
      </c>
      <c r="H4573">
        <v>5832</v>
      </c>
      <c r="J4573">
        <v>0</v>
      </c>
      <c r="L4573">
        <v>5832</v>
      </c>
      <c r="N4573">
        <v>3021</v>
      </c>
      <c r="P4573">
        <v>266</v>
      </c>
      <c r="R4573">
        <v>3287</v>
      </c>
      <c r="T4573">
        <v>204828</v>
      </c>
      <c r="V4573">
        <v>395237</v>
      </c>
      <c r="X4573">
        <v>352272</v>
      </c>
      <c r="Z4573">
        <v>42965</v>
      </c>
    </row>
    <row r="4574" spans="2:26" hidden="1" x14ac:dyDescent="0.35">
      <c r="B4574" t="s">
        <v>118</v>
      </c>
      <c r="C4574" t="s">
        <v>119</v>
      </c>
      <c r="D4574" s="1">
        <v>44986</v>
      </c>
      <c r="E4574" t="s">
        <v>34</v>
      </c>
      <c r="F4574" t="s">
        <v>35</v>
      </c>
      <c r="G4574" t="s">
        <v>32</v>
      </c>
      <c r="H4574">
        <v>6584</v>
      </c>
      <c r="J4574">
        <v>0</v>
      </c>
      <c r="L4574">
        <v>6584</v>
      </c>
      <c r="N4574">
        <v>3598</v>
      </c>
      <c r="P4574">
        <v>288</v>
      </c>
      <c r="R4574">
        <v>3886</v>
      </c>
      <c r="T4574">
        <v>204353</v>
      </c>
      <c r="V4574">
        <v>395023</v>
      </c>
      <c r="X4574">
        <v>352494</v>
      </c>
      <c r="Z4574">
        <v>42529</v>
      </c>
    </row>
    <row r="4575" spans="2:26" hidden="1" x14ac:dyDescent="0.35">
      <c r="B4575" t="s">
        <v>118</v>
      </c>
      <c r="C4575" t="s">
        <v>119</v>
      </c>
      <c r="D4575" s="1">
        <v>44986</v>
      </c>
      <c r="E4575" t="s">
        <v>34</v>
      </c>
      <c r="F4575" t="s">
        <v>33</v>
      </c>
      <c r="G4575" t="s">
        <v>34</v>
      </c>
      <c r="H4575">
        <v>6584</v>
      </c>
      <c r="J4575">
        <v>0</v>
      </c>
      <c r="L4575">
        <v>6584</v>
      </c>
      <c r="N4575">
        <v>3598</v>
      </c>
      <c r="P4575">
        <v>288</v>
      </c>
      <c r="R4575">
        <v>3886</v>
      </c>
      <c r="T4575">
        <v>205366</v>
      </c>
      <c r="V4575">
        <v>397291</v>
      </c>
      <c r="X4575">
        <v>354594</v>
      </c>
      <c r="Z4575">
        <v>42697</v>
      </c>
    </row>
    <row r="4576" spans="2:26" hidden="1" x14ac:dyDescent="0.35">
      <c r="B4576" t="s">
        <v>118</v>
      </c>
      <c r="C4576" t="s">
        <v>119</v>
      </c>
      <c r="D4576" s="1">
        <v>45017</v>
      </c>
      <c r="E4576" t="s">
        <v>34</v>
      </c>
      <c r="F4576" t="s">
        <v>35</v>
      </c>
      <c r="G4576" t="s">
        <v>32</v>
      </c>
      <c r="H4576">
        <v>5649</v>
      </c>
      <c r="J4576">
        <v>0</v>
      </c>
      <c r="L4576">
        <v>5649</v>
      </c>
      <c r="N4576">
        <v>2868</v>
      </c>
      <c r="P4576">
        <v>210</v>
      </c>
      <c r="R4576">
        <v>3078</v>
      </c>
      <c r="T4576">
        <v>204682</v>
      </c>
      <c r="V4576">
        <v>396269</v>
      </c>
      <c r="X4576">
        <v>353882</v>
      </c>
      <c r="Z4576">
        <v>42387</v>
      </c>
    </row>
    <row r="4577" spans="2:26" hidden="1" x14ac:dyDescent="0.35">
      <c r="B4577" t="s">
        <v>118</v>
      </c>
      <c r="C4577" t="s">
        <v>119</v>
      </c>
      <c r="D4577" s="1">
        <v>45017</v>
      </c>
      <c r="E4577" t="s">
        <v>34</v>
      </c>
      <c r="F4577" t="s">
        <v>33</v>
      </c>
      <c r="G4577" t="s">
        <v>34</v>
      </c>
      <c r="H4577">
        <v>5649</v>
      </c>
      <c r="J4577">
        <v>0</v>
      </c>
      <c r="L4577">
        <v>5649</v>
      </c>
      <c r="N4577">
        <v>2868</v>
      </c>
      <c r="P4577">
        <v>210</v>
      </c>
      <c r="R4577">
        <v>3078</v>
      </c>
      <c r="T4577">
        <v>205825</v>
      </c>
      <c r="V4577">
        <v>398818</v>
      </c>
      <c r="X4577">
        <v>356238</v>
      </c>
      <c r="Z4577">
        <v>42580</v>
      </c>
    </row>
    <row r="4578" spans="2:26" hidden="1" x14ac:dyDescent="0.35">
      <c r="B4578" t="s">
        <v>118</v>
      </c>
      <c r="C4578" t="s">
        <v>119</v>
      </c>
      <c r="D4578" s="1">
        <v>45047</v>
      </c>
      <c r="E4578" t="s">
        <v>34</v>
      </c>
      <c r="F4578" t="s">
        <v>35</v>
      </c>
      <c r="G4578" t="s">
        <v>32</v>
      </c>
      <c r="H4578">
        <v>6318</v>
      </c>
      <c r="J4578">
        <v>0</v>
      </c>
      <c r="L4578">
        <v>6318</v>
      </c>
      <c r="N4578">
        <v>3609</v>
      </c>
      <c r="P4578">
        <v>291</v>
      </c>
      <c r="R4578">
        <v>3900</v>
      </c>
      <c r="T4578">
        <v>205067</v>
      </c>
      <c r="V4578">
        <v>397605</v>
      </c>
      <c r="X4578">
        <v>355263</v>
      </c>
      <c r="Z4578">
        <v>42342</v>
      </c>
    </row>
    <row r="4579" spans="2:26" hidden="1" x14ac:dyDescent="0.35">
      <c r="B4579" t="s">
        <v>118</v>
      </c>
      <c r="C4579" t="s">
        <v>119</v>
      </c>
      <c r="D4579" s="1">
        <v>45047</v>
      </c>
      <c r="E4579" t="s">
        <v>34</v>
      </c>
      <c r="F4579" t="s">
        <v>33</v>
      </c>
      <c r="G4579" t="s">
        <v>34</v>
      </c>
      <c r="H4579">
        <v>6318</v>
      </c>
      <c r="J4579">
        <v>0</v>
      </c>
      <c r="L4579">
        <v>6318</v>
      </c>
      <c r="N4579">
        <v>3609</v>
      </c>
      <c r="P4579">
        <v>291</v>
      </c>
      <c r="R4579">
        <v>3900</v>
      </c>
      <c r="T4579">
        <v>206151</v>
      </c>
      <c r="V4579">
        <v>400076</v>
      </c>
      <c r="X4579">
        <v>357537</v>
      </c>
      <c r="Z4579">
        <v>42539</v>
      </c>
    </row>
    <row r="4580" spans="2:26" hidden="1" x14ac:dyDescent="0.35">
      <c r="B4580" t="s">
        <v>118</v>
      </c>
      <c r="C4580" t="s">
        <v>119</v>
      </c>
      <c r="D4580" s="1">
        <v>45078</v>
      </c>
      <c r="E4580" t="s">
        <v>34</v>
      </c>
      <c r="F4580" t="s">
        <v>35</v>
      </c>
      <c r="G4580" t="s">
        <v>32</v>
      </c>
      <c r="H4580">
        <v>6886</v>
      </c>
      <c r="J4580">
        <v>0</v>
      </c>
      <c r="L4580">
        <v>6886</v>
      </c>
      <c r="N4580">
        <v>4148</v>
      </c>
      <c r="P4580">
        <v>322</v>
      </c>
      <c r="R4580">
        <v>4470</v>
      </c>
      <c r="T4580">
        <v>204720</v>
      </c>
      <c r="V4580">
        <v>396974</v>
      </c>
      <c r="X4580">
        <v>354542</v>
      </c>
      <c r="Z4580">
        <v>42432</v>
      </c>
    </row>
    <row r="4581" spans="2:26" hidden="1" x14ac:dyDescent="0.35">
      <c r="B4581" t="s">
        <v>118</v>
      </c>
      <c r="C4581" t="s">
        <v>119</v>
      </c>
      <c r="D4581" s="1">
        <v>45078</v>
      </c>
      <c r="E4581" t="s">
        <v>34</v>
      </c>
      <c r="F4581" t="s">
        <v>33</v>
      </c>
      <c r="G4581" t="s">
        <v>34</v>
      </c>
      <c r="H4581">
        <v>6886</v>
      </c>
      <c r="J4581">
        <v>0</v>
      </c>
      <c r="L4581">
        <v>6886</v>
      </c>
      <c r="N4581">
        <v>4148</v>
      </c>
      <c r="P4581">
        <v>322</v>
      </c>
      <c r="R4581">
        <v>4470</v>
      </c>
      <c r="T4581">
        <v>205956</v>
      </c>
      <c r="V4581">
        <v>399695</v>
      </c>
      <c r="X4581">
        <v>357071</v>
      </c>
      <c r="Z4581">
        <v>42624</v>
      </c>
    </row>
    <row r="4582" spans="2:26" hidden="1" x14ac:dyDescent="0.35">
      <c r="B4582" t="s">
        <v>118</v>
      </c>
      <c r="C4582" t="s">
        <v>119</v>
      </c>
      <c r="D4582" s="1">
        <v>45108</v>
      </c>
      <c r="E4582" t="s">
        <v>34</v>
      </c>
      <c r="F4582" t="s">
        <v>35</v>
      </c>
      <c r="G4582" t="s">
        <v>32</v>
      </c>
      <c r="H4582">
        <v>7188</v>
      </c>
      <c r="J4582">
        <v>0</v>
      </c>
      <c r="L4582">
        <v>7188</v>
      </c>
      <c r="N4582">
        <v>4525</v>
      </c>
      <c r="P4582">
        <v>398</v>
      </c>
      <c r="R4582">
        <v>4923</v>
      </c>
      <c r="T4582">
        <v>202834</v>
      </c>
      <c r="V4582">
        <v>393843</v>
      </c>
      <c r="X4582">
        <v>351832</v>
      </c>
      <c r="Z4582">
        <v>42011</v>
      </c>
    </row>
    <row r="4583" spans="2:26" hidden="1" x14ac:dyDescent="0.35">
      <c r="B4583" t="s">
        <v>118</v>
      </c>
      <c r="C4583" t="s">
        <v>119</v>
      </c>
      <c r="D4583" s="1">
        <v>45108</v>
      </c>
      <c r="E4583" t="s">
        <v>34</v>
      </c>
      <c r="F4583" t="s">
        <v>33</v>
      </c>
      <c r="G4583" t="s">
        <v>34</v>
      </c>
      <c r="H4583">
        <v>7188</v>
      </c>
      <c r="J4583">
        <v>0</v>
      </c>
      <c r="L4583">
        <v>7188</v>
      </c>
      <c r="N4583">
        <v>4525</v>
      </c>
      <c r="P4583">
        <v>398</v>
      </c>
      <c r="R4583">
        <v>4923</v>
      </c>
      <c r="T4583">
        <v>204531</v>
      </c>
      <c r="V4583">
        <v>397567</v>
      </c>
      <c r="X4583">
        <v>355320</v>
      </c>
      <c r="Z4583">
        <v>42247</v>
      </c>
    </row>
    <row r="4584" spans="2:26" hidden="1" x14ac:dyDescent="0.35">
      <c r="B4584" t="s">
        <v>118</v>
      </c>
      <c r="C4584" t="s">
        <v>119</v>
      </c>
      <c r="D4584" s="1">
        <v>45139</v>
      </c>
      <c r="E4584" t="s">
        <v>34</v>
      </c>
      <c r="F4584" t="s">
        <v>35</v>
      </c>
      <c r="G4584" t="s">
        <v>32</v>
      </c>
      <c r="H4584">
        <v>8368</v>
      </c>
      <c r="J4584">
        <v>0</v>
      </c>
      <c r="L4584">
        <v>8368</v>
      </c>
      <c r="N4584">
        <v>5936</v>
      </c>
      <c r="P4584">
        <v>625</v>
      </c>
      <c r="R4584">
        <v>6561</v>
      </c>
      <c r="T4584">
        <v>200074</v>
      </c>
      <c r="V4584">
        <v>388603</v>
      </c>
      <c r="X4584">
        <v>347205</v>
      </c>
      <c r="Z4584">
        <v>41398</v>
      </c>
    </row>
    <row r="4585" spans="2:26" hidden="1" x14ac:dyDescent="0.35">
      <c r="B4585" t="s">
        <v>118</v>
      </c>
      <c r="C4585" t="s">
        <v>119</v>
      </c>
      <c r="D4585" s="1">
        <v>45139</v>
      </c>
      <c r="E4585" t="s">
        <v>34</v>
      </c>
      <c r="F4585" t="s">
        <v>33</v>
      </c>
      <c r="G4585" t="s">
        <v>34</v>
      </c>
      <c r="H4585">
        <v>8368</v>
      </c>
      <c r="J4585">
        <v>0</v>
      </c>
      <c r="L4585">
        <v>8368</v>
      </c>
      <c r="N4585">
        <v>5936</v>
      </c>
      <c r="P4585">
        <v>625</v>
      </c>
      <c r="R4585">
        <v>6561</v>
      </c>
      <c r="T4585">
        <v>201788</v>
      </c>
      <c r="V4585">
        <v>392327</v>
      </c>
      <c r="X4585">
        <v>350632</v>
      </c>
      <c r="Z4585">
        <v>41695</v>
      </c>
    </row>
    <row r="4586" spans="2:26" hidden="1" x14ac:dyDescent="0.35">
      <c r="B4586" t="s">
        <v>118</v>
      </c>
      <c r="C4586" t="s">
        <v>119</v>
      </c>
      <c r="D4586" s="1">
        <v>45170</v>
      </c>
      <c r="E4586" t="s">
        <v>34</v>
      </c>
      <c r="F4586" t="s">
        <v>35</v>
      </c>
      <c r="G4586" t="s">
        <v>32</v>
      </c>
      <c r="H4586">
        <v>7489</v>
      </c>
      <c r="J4586">
        <v>0</v>
      </c>
      <c r="L4586">
        <v>7489</v>
      </c>
      <c r="N4586">
        <v>5372</v>
      </c>
      <c r="P4586">
        <v>585</v>
      </c>
      <c r="R4586">
        <v>5957</v>
      </c>
      <c r="T4586">
        <v>196090</v>
      </c>
      <c r="V4586">
        <v>381495</v>
      </c>
      <c r="X4586">
        <v>340756</v>
      </c>
      <c r="Z4586">
        <v>40739</v>
      </c>
    </row>
    <row r="4587" spans="2:26" hidden="1" x14ac:dyDescent="0.35">
      <c r="B4587" t="s">
        <v>118</v>
      </c>
      <c r="C4587" t="s">
        <v>119</v>
      </c>
      <c r="D4587" s="1">
        <v>45170</v>
      </c>
      <c r="E4587" t="s">
        <v>34</v>
      </c>
      <c r="F4587" t="s">
        <v>33</v>
      </c>
      <c r="G4587" t="s">
        <v>34</v>
      </c>
      <c r="H4587">
        <v>7489</v>
      </c>
      <c r="J4587">
        <v>0</v>
      </c>
      <c r="L4587">
        <v>7489</v>
      </c>
      <c r="N4587">
        <v>5372</v>
      </c>
      <c r="P4587">
        <v>585</v>
      </c>
      <c r="R4587">
        <v>5957</v>
      </c>
      <c r="T4587">
        <v>198262</v>
      </c>
      <c r="V4587">
        <v>386233</v>
      </c>
      <c r="X4587">
        <v>345073</v>
      </c>
      <c r="Z4587">
        <v>41160</v>
      </c>
    </row>
    <row r="4588" spans="2:26" hidden="1" x14ac:dyDescent="0.35">
      <c r="B4588" t="s">
        <v>118</v>
      </c>
      <c r="C4588" t="s">
        <v>119</v>
      </c>
      <c r="D4588" s="1">
        <v>45200</v>
      </c>
      <c r="E4588" t="s">
        <v>34</v>
      </c>
      <c r="F4588" t="s">
        <v>35</v>
      </c>
      <c r="G4588" t="s">
        <v>32</v>
      </c>
      <c r="H4588">
        <v>8070</v>
      </c>
      <c r="J4588">
        <v>0</v>
      </c>
      <c r="L4588">
        <v>8070</v>
      </c>
      <c r="N4588">
        <v>6243</v>
      </c>
      <c r="P4588">
        <v>698</v>
      </c>
      <c r="R4588">
        <v>6941</v>
      </c>
      <c r="T4588">
        <v>192370</v>
      </c>
      <c r="V4588">
        <v>375153</v>
      </c>
      <c r="X4588">
        <v>334980</v>
      </c>
      <c r="Z4588">
        <v>40173</v>
      </c>
    </row>
    <row r="4589" spans="2:26" hidden="1" x14ac:dyDescent="0.35">
      <c r="B4589" t="s">
        <v>118</v>
      </c>
      <c r="C4589" t="s">
        <v>119</v>
      </c>
      <c r="D4589" s="1">
        <v>45200</v>
      </c>
      <c r="E4589" t="s">
        <v>34</v>
      </c>
      <c r="F4589" t="s">
        <v>33</v>
      </c>
      <c r="G4589" t="s">
        <v>34</v>
      </c>
      <c r="H4589">
        <v>9163</v>
      </c>
      <c r="J4589">
        <v>0</v>
      </c>
      <c r="L4589">
        <v>9163</v>
      </c>
      <c r="N4589">
        <v>6243</v>
      </c>
      <c r="P4589">
        <v>698</v>
      </c>
      <c r="R4589">
        <v>6941</v>
      </c>
      <c r="T4589">
        <v>194693</v>
      </c>
      <c r="V4589">
        <v>379881</v>
      </c>
      <c r="X4589">
        <v>339231</v>
      </c>
      <c r="Z4589">
        <v>40650</v>
      </c>
    </row>
    <row r="4590" spans="2:26" hidden="1" x14ac:dyDescent="0.35">
      <c r="B4590" t="s">
        <v>118</v>
      </c>
      <c r="C4590" t="s">
        <v>119</v>
      </c>
      <c r="D4590" s="1">
        <v>45231</v>
      </c>
      <c r="E4590" t="s">
        <v>34</v>
      </c>
      <c r="F4590" t="s">
        <v>35</v>
      </c>
      <c r="G4590" t="s">
        <v>32</v>
      </c>
      <c r="H4590">
        <v>5083</v>
      </c>
      <c r="J4590">
        <v>0</v>
      </c>
      <c r="L4590">
        <v>5083</v>
      </c>
      <c r="N4590">
        <v>6232</v>
      </c>
      <c r="P4590">
        <v>983</v>
      </c>
      <c r="R4590">
        <v>7215</v>
      </c>
      <c r="T4590">
        <v>189198</v>
      </c>
      <c r="V4590">
        <v>368900</v>
      </c>
      <c r="X4590">
        <v>329116</v>
      </c>
      <c r="Z4590">
        <v>39784</v>
      </c>
    </row>
    <row r="4591" spans="2:26" hidden="1" x14ac:dyDescent="0.35">
      <c r="B4591" t="s">
        <v>118</v>
      </c>
      <c r="C4591" t="s">
        <v>119</v>
      </c>
      <c r="D4591" s="1">
        <v>45231</v>
      </c>
      <c r="E4591" t="s">
        <v>34</v>
      </c>
      <c r="F4591" t="s">
        <v>33</v>
      </c>
      <c r="G4591" t="s">
        <v>34</v>
      </c>
      <c r="H4591">
        <v>9859</v>
      </c>
      <c r="J4591">
        <v>0</v>
      </c>
      <c r="L4591">
        <v>9859</v>
      </c>
      <c r="N4591">
        <v>6232</v>
      </c>
      <c r="P4591">
        <v>983</v>
      </c>
      <c r="R4591">
        <v>7215</v>
      </c>
      <c r="T4591">
        <v>192149</v>
      </c>
      <c r="V4591">
        <v>374778</v>
      </c>
      <c r="X4591">
        <v>334330</v>
      </c>
      <c r="Z4591">
        <v>40448</v>
      </c>
    </row>
    <row r="4592" spans="2:26" hidden="1" x14ac:dyDescent="0.35">
      <c r="B4592" t="s">
        <v>118</v>
      </c>
      <c r="C4592" t="s">
        <v>119</v>
      </c>
      <c r="D4592" s="1">
        <v>45261</v>
      </c>
      <c r="E4592" t="s">
        <v>34</v>
      </c>
      <c r="F4592" t="s">
        <v>35</v>
      </c>
      <c r="G4592" t="s">
        <v>32</v>
      </c>
      <c r="H4592">
        <v>8945</v>
      </c>
      <c r="J4592">
        <v>0</v>
      </c>
      <c r="L4592">
        <v>8945</v>
      </c>
      <c r="N4592">
        <v>6673</v>
      </c>
      <c r="P4592">
        <v>1076</v>
      </c>
      <c r="R4592">
        <v>7749</v>
      </c>
      <c r="T4592">
        <v>187420</v>
      </c>
      <c r="V4592">
        <v>365041</v>
      </c>
      <c r="X4592">
        <v>325436</v>
      </c>
      <c r="Z4592">
        <v>39605</v>
      </c>
    </row>
    <row r="4593" spans="2:26" hidden="1" x14ac:dyDescent="0.35">
      <c r="B4593" t="s">
        <v>118</v>
      </c>
      <c r="C4593" t="s">
        <v>119</v>
      </c>
      <c r="D4593" s="1">
        <v>45261</v>
      </c>
      <c r="E4593" t="s">
        <v>34</v>
      </c>
      <c r="F4593" t="s">
        <v>33</v>
      </c>
      <c r="G4593" t="s">
        <v>34</v>
      </c>
      <c r="H4593">
        <v>8945</v>
      </c>
      <c r="J4593">
        <v>0</v>
      </c>
      <c r="L4593">
        <v>8945</v>
      </c>
      <c r="N4593">
        <v>6673</v>
      </c>
      <c r="P4593">
        <v>1076</v>
      </c>
      <c r="R4593">
        <v>7749</v>
      </c>
      <c r="T4593">
        <v>190105</v>
      </c>
      <c r="V4593">
        <v>371047</v>
      </c>
      <c r="X4593">
        <v>330857</v>
      </c>
      <c r="Z4593">
        <v>40190</v>
      </c>
    </row>
    <row r="4594" spans="2:26" hidden="1" x14ac:dyDescent="0.35">
      <c r="B4594" t="s">
        <v>118</v>
      </c>
      <c r="C4594" t="s">
        <v>119</v>
      </c>
      <c r="D4594" s="1">
        <v>45292</v>
      </c>
      <c r="E4594" t="s">
        <v>34</v>
      </c>
      <c r="F4594" t="s">
        <v>35</v>
      </c>
      <c r="G4594" t="s">
        <v>32</v>
      </c>
      <c r="H4594">
        <v>12306</v>
      </c>
      <c r="J4594">
        <v>0</v>
      </c>
      <c r="L4594">
        <v>12306</v>
      </c>
      <c r="N4594">
        <v>7165</v>
      </c>
      <c r="P4594">
        <v>833</v>
      </c>
      <c r="R4594">
        <v>7998</v>
      </c>
      <c r="T4594">
        <v>184550</v>
      </c>
      <c r="V4594">
        <v>359981</v>
      </c>
      <c r="X4594">
        <v>321065</v>
      </c>
      <c r="Z4594">
        <v>38916</v>
      </c>
    </row>
    <row r="4595" spans="2:26" hidden="1" x14ac:dyDescent="0.35">
      <c r="B4595" t="s">
        <v>118</v>
      </c>
      <c r="C4595" t="s">
        <v>119</v>
      </c>
      <c r="D4595" s="1">
        <v>45292</v>
      </c>
      <c r="E4595" t="s">
        <v>34</v>
      </c>
      <c r="F4595" t="s">
        <v>33</v>
      </c>
      <c r="G4595" t="s">
        <v>34</v>
      </c>
      <c r="H4595">
        <v>12306</v>
      </c>
      <c r="J4595">
        <v>0</v>
      </c>
      <c r="L4595">
        <v>12306</v>
      </c>
      <c r="N4595">
        <v>7165</v>
      </c>
      <c r="P4595">
        <v>833</v>
      </c>
      <c r="R4595">
        <v>7998</v>
      </c>
      <c r="T4595">
        <v>187620</v>
      </c>
      <c r="V4595">
        <v>366331</v>
      </c>
      <c r="X4595">
        <v>326832</v>
      </c>
      <c r="Z4595">
        <v>39499</v>
      </c>
    </row>
    <row r="4596" spans="2:26" hidden="1" x14ac:dyDescent="0.35">
      <c r="B4596" t="s">
        <v>118</v>
      </c>
      <c r="C4596" t="s">
        <v>119</v>
      </c>
      <c r="D4596" s="1">
        <v>45323</v>
      </c>
      <c r="E4596" t="s">
        <v>34</v>
      </c>
      <c r="F4596" t="s">
        <v>35</v>
      </c>
      <c r="G4596" t="s">
        <v>32</v>
      </c>
      <c r="H4596">
        <v>9368</v>
      </c>
      <c r="J4596">
        <v>0</v>
      </c>
      <c r="L4596">
        <v>9368</v>
      </c>
      <c r="N4596">
        <v>7627</v>
      </c>
      <c r="P4596">
        <v>909</v>
      </c>
      <c r="R4596">
        <v>8536</v>
      </c>
      <c r="T4596">
        <v>182742</v>
      </c>
      <c r="V4596">
        <v>356475</v>
      </c>
      <c r="X4596">
        <v>318335</v>
      </c>
      <c r="Z4596">
        <v>38140</v>
      </c>
    </row>
    <row r="4597" spans="2:26" hidden="1" x14ac:dyDescent="0.35">
      <c r="B4597" t="s">
        <v>118</v>
      </c>
      <c r="C4597" t="s">
        <v>119</v>
      </c>
      <c r="D4597" s="1">
        <v>45323</v>
      </c>
      <c r="E4597" t="s">
        <v>34</v>
      </c>
      <c r="F4597" t="s">
        <v>33</v>
      </c>
      <c r="G4597" t="s">
        <v>34</v>
      </c>
      <c r="H4597">
        <v>9368</v>
      </c>
      <c r="J4597">
        <v>0</v>
      </c>
      <c r="L4597">
        <v>9368</v>
      </c>
      <c r="N4597">
        <v>7627</v>
      </c>
      <c r="P4597">
        <v>909</v>
      </c>
      <c r="R4597">
        <v>8536</v>
      </c>
      <c r="T4597">
        <v>186396</v>
      </c>
      <c r="V4597">
        <v>363055</v>
      </c>
      <c r="X4597">
        <v>323556</v>
      </c>
      <c r="Z4597">
        <v>39499</v>
      </c>
    </row>
    <row r="4598" spans="2:26" hidden="1" x14ac:dyDescent="0.35">
      <c r="B4598" t="s">
        <v>118</v>
      </c>
      <c r="C4598" t="s">
        <v>119</v>
      </c>
      <c r="D4598" s="1">
        <v>45352</v>
      </c>
      <c r="E4598" t="s">
        <v>34</v>
      </c>
      <c r="F4598" t="s">
        <v>35</v>
      </c>
      <c r="G4598" t="s">
        <v>32</v>
      </c>
      <c r="H4598">
        <v>9437</v>
      </c>
      <c r="J4598">
        <v>0</v>
      </c>
      <c r="L4598">
        <v>9437</v>
      </c>
      <c r="N4598">
        <v>7360</v>
      </c>
      <c r="P4598">
        <v>912</v>
      </c>
      <c r="R4598">
        <v>8272</v>
      </c>
      <c r="T4598">
        <v>182809</v>
      </c>
      <c r="V4598">
        <v>356394</v>
      </c>
      <c r="X4598">
        <v>318387</v>
      </c>
      <c r="Z4598">
        <v>38007</v>
      </c>
    </row>
    <row r="4599" spans="2:26" hidden="1" x14ac:dyDescent="0.35">
      <c r="B4599" t="s">
        <v>120</v>
      </c>
      <c r="C4599" t="s">
        <v>121</v>
      </c>
      <c r="D4599" s="1">
        <v>41518</v>
      </c>
      <c r="E4599" t="s">
        <v>34</v>
      </c>
      <c r="F4599" t="s">
        <v>33</v>
      </c>
      <c r="G4599" t="s">
        <v>34</v>
      </c>
      <c r="V4599">
        <v>332560</v>
      </c>
    </row>
    <row r="4600" spans="2:26" hidden="1" x14ac:dyDescent="0.35">
      <c r="B4600" t="s">
        <v>120</v>
      </c>
      <c r="C4600" t="s">
        <v>121</v>
      </c>
      <c r="D4600" s="1">
        <v>42887</v>
      </c>
      <c r="E4600" t="s">
        <v>34</v>
      </c>
      <c r="F4600" t="s">
        <v>35</v>
      </c>
      <c r="G4600" t="s">
        <v>32</v>
      </c>
      <c r="H4600">
        <v>19184</v>
      </c>
      <c r="I4600" t="s">
        <v>38</v>
      </c>
      <c r="J4600">
        <v>0</v>
      </c>
      <c r="L4600">
        <v>19184</v>
      </c>
      <c r="M4600" t="s">
        <v>38</v>
      </c>
      <c r="N4600">
        <v>12323</v>
      </c>
      <c r="O4600" t="s">
        <v>103</v>
      </c>
      <c r="P4600">
        <v>53</v>
      </c>
      <c r="R4600">
        <v>12376</v>
      </c>
      <c r="T4600">
        <v>301025</v>
      </c>
      <c r="V4600">
        <v>631132</v>
      </c>
      <c r="X4600">
        <v>592871</v>
      </c>
      <c r="Z4600">
        <v>38261</v>
      </c>
    </row>
    <row r="4601" spans="2:26" hidden="1" x14ac:dyDescent="0.35">
      <c r="B4601" t="s">
        <v>120</v>
      </c>
      <c r="C4601" t="s">
        <v>121</v>
      </c>
      <c r="D4601" s="1">
        <v>42887</v>
      </c>
      <c r="E4601" t="s">
        <v>34</v>
      </c>
      <c r="F4601" t="s">
        <v>33</v>
      </c>
      <c r="G4601" t="s">
        <v>34</v>
      </c>
      <c r="H4601">
        <v>19184</v>
      </c>
      <c r="I4601" t="s">
        <v>38</v>
      </c>
      <c r="J4601">
        <v>0</v>
      </c>
      <c r="L4601">
        <v>19184</v>
      </c>
      <c r="M4601" t="s">
        <v>38</v>
      </c>
      <c r="N4601">
        <v>12323</v>
      </c>
      <c r="O4601" t="s">
        <v>38</v>
      </c>
      <c r="P4601">
        <v>53</v>
      </c>
      <c r="R4601">
        <v>12376</v>
      </c>
      <c r="T4601">
        <v>301025</v>
      </c>
      <c r="V4601">
        <v>631132</v>
      </c>
      <c r="X4601">
        <v>592871</v>
      </c>
      <c r="Z4601">
        <v>38261</v>
      </c>
    </row>
    <row r="4602" spans="2:26" hidden="1" x14ac:dyDescent="0.35">
      <c r="B4602" t="s">
        <v>120</v>
      </c>
      <c r="C4602" t="s">
        <v>121</v>
      </c>
      <c r="D4602" s="1">
        <v>42917</v>
      </c>
      <c r="E4602" t="s">
        <v>34</v>
      </c>
      <c r="F4602" t="s">
        <v>35</v>
      </c>
      <c r="G4602" t="s">
        <v>32</v>
      </c>
      <c r="H4602">
        <v>17959</v>
      </c>
      <c r="J4602">
        <v>0</v>
      </c>
      <c r="L4602">
        <v>17959</v>
      </c>
      <c r="N4602">
        <v>11318</v>
      </c>
      <c r="P4602">
        <v>38</v>
      </c>
      <c r="R4602">
        <v>11356</v>
      </c>
      <c r="T4602">
        <v>302777</v>
      </c>
      <c r="V4602">
        <v>633838</v>
      </c>
      <c r="X4602">
        <v>594484</v>
      </c>
      <c r="Z4602">
        <v>39354</v>
      </c>
    </row>
    <row r="4603" spans="2:26" hidden="1" x14ac:dyDescent="0.35">
      <c r="B4603" t="s">
        <v>120</v>
      </c>
      <c r="C4603" t="s">
        <v>121</v>
      </c>
      <c r="D4603" s="1">
        <v>42917</v>
      </c>
      <c r="E4603" t="s">
        <v>34</v>
      </c>
      <c r="F4603" t="s">
        <v>33</v>
      </c>
      <c r="G4603" t="s">
        <v>34</v>
      </c>
      <c r="H4603">
        <v>17959</v>
      </c>
      <c r="J4603">
        <v>0</v>
      </c>
      <c r="L4603">
        <v>17959</v>
      </c>
      <c r="N4603">
        <v>11318</v>
      </c>
      <c r="O4603" t="s">
        <v>38</v>
      </c>
      <c r="P4603">
        <v>38</v>
      </c>
      <c r="R4603">
        <v>11356</v>
      </c>
      <c r="T4603">
        <v>302777</v>
      </c>
      <c r="V4603">
        <v>633838</v>
      </c>
      <c r="X4603">
        <v>594484</v>
      </c>
      <c r="Z4603">
        <v>39354</v>
      </c>
    </row>
    <row r="4604" spans="2:26" hidden="1" x14ac:dyDescent="0.35">
      <c r="B4604" t="s">
        <v>120</v>
      </c>
      <c r="C4604" t="s">
        <v>121</v>
      </c>
      <c r="D4604" s="1">
        <v>42948</v>
      </c>
      <c r="E4604" t="s">
        <v>34</v>
      </c>
      <c r="F4604" t="s">
        <v>35</v>
      </c>
      <c r="G4604" t="s">
        <v>32</v>
      </c>
      <c r="H4604">
        <v>22018</v>
      </c>
      <c r="I4604" t="s">
        <v>38</v>
      </c>
      <c r="J4604">
        <v>0</v>
      </c>
      <c r="L4604">
        <v>22018</v>
      </c>
      <c r="M4604" t="s">
        <v>38</v>
      </c>
      <c r="N4604">
        <v>13766</v>
      </c>
      <c r="O4604" t="s">
        <v>103</v>
      </c>
      <c r="P4604">
        <v>71</v>
      </c>
      <c r="R4604">
        <v>13837</v>
      </c>
      <c r="T4604">
        <v>304207</v>
      </c>
      <c r="V4604">
        <v>636806</v>
      </c>
      <c r="X4604">
        <v>597226</v>
      </c>
      <c r="Z4604">
        <v>39580</v>
      </c>
    </row>
    <row r="4605" spans="2:26" hidden="1" x14ac:dyDescent="0.35">
      <c r="B4605" t="s">
        <v>120</v>
      </c>
      <c r="C4605" t="s">
        <v>121</v>
      </c>
      <c r="D4605" s="1">
        <v>42948</v>
      </c>
      <c r="E4605" t="s">
        <v>34</v>
      </c>
      <c r="F4605" t="s">
        <v>33</v>
      </c>
      <c r="G4605" t="s">
        <v>34</v>
      </c>
      <c r="H4605">
        <v>22018</v>
      </c>
      <c r="I4605" t="s">
        <v>38</v>
      </c>
      <c r="J4605">
        <v>0</v>
      </c>
      <c r="L4605">
        <v>22018</v>
      </c>
      <c r="M4605" t="s">
        <v>38</v>
      </c>
      <c r="N4605">
        <v>13766</v>
      </c>
      <c r="O4605" t="s">
        <v>38</v>
      </c>
      <c r="P4605">
        <v>71</v>
      </c>
      <c r="R4605">
        <v>13837</v>
      </c>
      <c r="T4605">
        <v>304207</v>
      </c>
      <c r="V4605">
        <v>636806</v>
      </c>
      <c r="X4605">
        <v>597226</v>
      </c>
      <c r="Z4605">
        <v>39580</v>
      </c>
    </row>
    <row r="4606" spans="2:26" hidden="1" x14ac:dyDescent="0.35">
      <c r="B4606" t="s">
        <v>120</v>
      </c>
      <c r="C4606" t="s">
        <v>121</v>
      </c>
      <c r="D4606" s="1">
        <v>42979</v>
      </c>
      <c r="E4606" t="s">
        <v>34</v>
      </c>
      <c r="F4606" t="s">
        <v>35</v>
      </c>
      <c r="G4606" t="s">
        <v>32</v>
      </c>
      <c r="H4606">
        <v>18722</v>
      </c>
      <c r="I4606" t="s">
        <v>38</v>
      </c>
      <c r="J4606">
        <v>0</v>
      </c>
      <c r="L4606">
        <v>18722</v>
      </c>
      <c r="M4606" t="s">
        <v>38</v>
      </c>
      <c r="N4606">
        <v>11736</v>
      </c>
      <c r="O4606" t="s">
        <v>103</v>
      </c>
      <c r="P4606">
        <v>47</v>
      </c>
      <c r="R4606">
        <v>11783</v>
      </c>
      <c r="T4606">
        <v>304137</v>
      </c>
      <c r="V4606">
        <v>635568</v>
      </c>
      <c r="X4606">
        <v>595583</v>
      </c>
      <c r="Z4606">
        <v>39985</v>
      </c>
    </row>
    <row r="4607" spans="2:26" hidden="1" x14ac:dyDescent="0.35">
      <c r="B4607" t="s">
        <v>120</v>
      </c>
      <c r="C4607" t="s">
        <v>121</v>
      </c>
      <c r="D4607" s="1">
        <v>42979</v>
      </c>
      <c r="E4607" t="s">
        <v>34</v>
      </c>
      <c r="F4607" t="s">
        <v>33</v>
      </c>
      <c r="G4607" t="s">
        <v>34</v>
      </c>
      <c r="H4607">
        <v>18722</v>
      </c>
      <c r="I4607" t="s">
        <v>38</v>
      </c>
      <c r="J4607">
        <v>0</v>
      </c>
      <c r="L4607">
        <v>18722</v>
      </c>
      <c r="M4607" t="s">
        <v>38</v>
      </c>
      <c r="N4607">
        <v>11736</v>
      </c>
      <c r="O4607" t="s">
        <v>103</v>
      </c>
      <c r="P4607">
        <v>47</v>
      </c>
      <c r="R4607">
        <v>11783</v>
      </c>
      <c r="T4607">
        <v>304137</v>
      </c>
      <c r="V4607">
        <v>635568</v>
      </c>
      <c r="X4607">
        <v>595583</v>
      </c>
      <c r="Z4607">
        <v>39985</v>
      </c>
    </row>
    <row r="4608" spans="2:26" hidden="1" x14ac:dyDescent="0.35">
      <c r="B4608" t="s">
        <v>120</v>
      </c>
      <c r="C4608" t="s">
        <v>121</v>
      </c>
      <c r="D4608" s="1">
        <v>43009</v>
      </c>
      <c r="E4608" t="s">
        <v>34</v>
      </c>
      <c r="F4608" t="s">
        <v>35</v>
      </c>
      <c r="G4608" t="s">
        <v>32</v>
      </c>
      <c r="H4608">
        <v>19732</v>
      </c>
      <c r="I4608" t="s">
        <v>38</v>
      </c>
      <c r="J4608">
        <v>0</v>
      </c>
      <c r="L4608">
        <v>19732</v>
      </c>
      <c r="M4608" t="s">
        <v>38</v>
      </c>
      <c r="N4608">
        <v>12006</v>
      </c>
      <c r="O4608" t="s">
        <v>103</v>
      </c>
      <c r="P4608">
        <v>51</v>
      </c>
      <c r="R4608">
        <v>12057</v>
      </c>
      <c r="T4608">
        <v>305447</v>
      </c>
      <c r="V4608">
        <v>638384</v>
      </c>
      <c r="X4608">
        <v>597796</v>
      </c>
      <c r="Z4608">
        <v>40588</v>
      </c>
    </row>
    <row r="4609" spans="2:26" hidden="1" x14ac:dyDescent="0.35">
      <c r="B4609" t="s">
        <v>120</v>
      </c>
      <c r="C4609" t="s">
        <v>121</v>
      </c>
      <c r="D4609" s="1">
        <v>43009</v>
      </c>
      <c r="E4609" t="s">
        <v>34</v>
      </c>
      <c r="F4609" t="s">
        <v>33</v>
      </c>
      <c r="G4609" t="s">
        <v>34</v>
      </c>
      <c r="H4609">
        <v>19732</v>
      </c>
      <c r="I4609" t="s">
        <v>38</v>
      </c>
      <c r="J4609">
        <v>0</v>
      </c>
      <c r="L4609">
        <v>19732</v>
      </c>
      <c r="M4609" t="s">
        <v>38</v>
      </c>
      <c r="N4609">
        <v>12006</v>
      </c>
      <c r="O4609" t="s">
        <v>38</v>
      </c>
      <c r="P4609">
        <v>51</v>
      </c>
      <c r="R4609">
        <v>12057</v>
      </c>
      <c r="T4609">
        <v>305447</v>
      </c>
      <c r="V4609">
        <v>638384</v>
      </c>
      <c r="X4609">
        <v>597796</v>
      </c>
      <c r="Z4609">
        <v>40588</v>
      </c>
    </row>
    <row r="4610" spans="2:26" hidden="1" x14ac:dyDescent="0.35">
      <c r="B4610" t="s">
        <v>120</v>
      </c>
      <c r="C4610" t="s">
        <v>121</v>
      </c>
      <c r="D4610" s="1">
        <v>43040</v>
      </c>
      <c r="E4610" t="s">
        <v>34</v>
      </c>
      <c r="F4610" t="s">
        <v>35</v>
      </c>
      <c r="G4610" t="s">
        <v>32</v>
      </c>
      <c r="H4610">
        <v>25364</v>
      </c>
      <c r="J4610">
        <v>0</v>
      </c>
      <c r="L4610">
        <v>25364</v>
      </c>
      <c r="N4610">
        <v>11427</v>
      </c>
      <c r="P4610">
        <v>55</v>
      </c>
      <c r="R4610">
        <v>11482</v>
      </c>
      <c r="T4610">
        <v>304763</v>
      </c>
      <c r="V4610">
        <v>637421</v>
      </c>
      <c r="X4610">
        <v>596891</v>
      </c>
      <c r="Z4610">
        <v>40530</v>
      </c>
    </row>
    <row r="4611" spans="2:26" hidden="1" x14ac:dyDescent="0.35">
      <c r="B4611" t="s">
        <v>120</v>
      </c>
      <c r="C4611" t="s">
        <v>121</v>
      </c>
      <c r="D4611" s="1">
        <v>43040</v>
      </c>
      <c r="E4611" t="s">
        <v>34</v>
      </c>
      <c r="F4611" t="s">
        <v>33</v>
      </c>
      <c r="G4611" t="s">
        <v>34</v>
      </c>
      <c r="H4611">
        <v>25364</v>
      </c>
      <c r="J4611">
        <v>0</v>
      </c>
      <c r="L4611">
        <v>25364</v>
      </c>
      <c r="N4611">
        <v>11427</v>
      </c>
      <c r="O4611" t="s">
        <v>38</v>
      </c>
      <c r="P4611">
        <v>55</v>
      </c>
      <c r="R4611">
        <v>11482</v>
      </c>
      <c r="T4611">
        <v>304763</v>
      </c>
      <c r="V4611">
        <v>637421</v>
      </c>
      <c r="X4611">
        <v>596891</v>
      </c>
      <c r="Z4611">
        <v>40530</v>
      </c>
    </row>
    <row r="4612" spans="2:26" hidden="1" x14ac:dyDescent="0.35">
      <c r="B4612" t="s">
        <v>120</v>
      </c>
      <c r="C4612" t="s">
        <v>121</v>
      </c>
      <c r="D4612" s="1">
        <v>43070</v>
      </c>
      <c r="E4612" t="s">
        <v>34</v>
      </c>
      <c r="F4612" t="s">
        <v>35</v>
      </c>
      <c r="G4612" t="s">
        <v>32</v>
      </c>
      <c r="H4612">
        <v>25669</v>
      </c>
      <c r="J4612">
        <v>0</v>
      </c>
      <c r="L4612">
        <v>25669</v>
      </c>
      <c r="N4612">
        <v>13783</v>
      </c>
      <c r="P4612">
        <v>92</v>
      </c>
      <c r="R4612">
        <v>13875</v>
      </c>
      <c r="T4612">
        <v>304036</v>
      </c>
      <c r="V4612">
        <v>638420</v>
      </c>
      <c r="X4612">
        <v>598215</v>
      </c>
      <c r="Z4612">
        <v>40205</v>
      </c>
    </row>
    <row r="4613" spans="2:26" hidden="1" x14ac:dyDescent="0.35">
      <c r="B4613" t="s">
        <v>120</v>
      </c>
      <c r="C4613" t="s">
        <v>121</v>
      </c>
      <c r="D4613" s="1">
        <v>43070</v>
      </c>
      <c r="E4613" t="s">
        <v>34</v>
      </c>
      <c r="F4613" t="s">
        <v>33</v>
      </c>
      <c r="G4613" t="s">
        <v>34</v>
      </c>
      <c r="H4613">
        <v>25669</v>
      </c>
      <c r="J4613">
        <v>0</v>
      </c>
      <c r="L4613">
        <v>25669</v>
      </c>
      <c r="N4613">
        <v>13783</v>
      </c>
      <c r="O4613" t="s">
        <v>38</v>
      </c>
      <c r="P4613">
        <v>92</v>
      </c>
      <c r="R4613">
        <v>13875</v>
      </c>
      <c r="T4613">
        <v>304036</v>
      </c>
      <c r="V4613">
        <v>638420</v>
      </c>
      <c r="X4613">
        <v>598215</v>
      </c>
      <c r="Z4613">
        <v>40205</v>
      </c>
    </row>
    <row r="4614" spans="2:26" hidden="1" x14ac:dyDescent="0.35">
      <c r="B4614" t="s">
        <v>120</v>
      </c>
      <c r="C4614" t="s">
        <v>121</v>
      </c>
      <c r="D4614" s="1">
        <v>43101</v>
      </c>
      <c r="E4614" t="s">
        <v>34</v>
      </c>
      <c r="F4614" t="s">
        <v>35</v>
      </c>
      <c r="G4614" t="s">
        <v>32</v>
      </c>
      <c r="H4614">
        <v>22125</v>
      </c>
      <c r="J4614">
        <v>0</v>
      </c>
      <c r="L4614">
        <v>22125</v>
      </c>
      <c r="N4614">
        <v>15563</v>
      </c>
      <c r="P4614">
        <v>78</v>
      </c>
      <c r="R4614">
        <v>15641</v>
      </c>
      <c r="T4614">
        <v>305760</v>
      </c>
      <c r="V4614">
        <v>642663</v>
      </c>
      <c r="X4614">
        <v>601878</v>
      </c>
      <c r="Z4614">
        <v>40785</v>
      </c>
    </row>
    <row r="4615" spans="2:26" hidden="1" x14ac:dyDescent="0.35">
      <c r="B4615" t="s">
        <v>120</v>
      </c>
      <c r="C4615" t="s">
        <v>121</v>
      </c>
      <c r="D4615" s="1">
        <v>43101</v>
      </c>
      <c r="E4615" t="s">
        <v>34</v>
      </c>
      <c r="F4615" t="s">
        <v>33</v>
      </c>
      <c r="G4615" t="s">
        <v>34</v>
      </c>
      <c r="H4615">
        <v>22125</v>
      </c>
      <c r="J4615">
        <v>0</v>
      </c>
      <c r="L4615">
        <v>22125</v>
      </c>
      <c r="N4615">
        <v>15563</v>
      </c>
      <c r="O4615" t="s">
        <v>38</v>
      </c>
      <c r="P4615">
        <v>78</v>
      </c>
      <c r="R4615">
        <v>15641</v>
      </c>
      <c r="T4615">
        <v>305760</v>
      </c>
      <c r="V4615">
        <v>642663</v>
      </c>
      <c r="X4615">
        <v>601878</v>
      </c>
      <c r="Z4615">
        <v>40785</v>
      </c>
    </row>
    <row r="4616" spans="2:26" hidden="1" x14ac:dyDescent="0.35">
      <c r="B4616" t="s">
        <v>120</v>
      </c>
      <c r="C4616" t="s">
        <v>121</v>
      </c>
      <c r="D4616" s="1">
        <v>43132</v>
      </c>
      <c r="E4616" t="s">
        <v>34</v>
      </c>
      <c r="F4616" t="s">
        <v>35</v>
      </c>
      <c r="G4616" t="s">
        <v>32</v>
      </c>
      <c r="H4616">
        <v>18471</v>
      </c>
      <c r="J4616">
        <v>0</v>
      </c>
      <c r="L4616">
        <v>18471</v>
      </c>
      <c r="N4616">
        <v>11986</v>
      </c>
      <c r="P4616">
        <v>59</v>
      </c>
      <c r="R4616">
        <v>12045</v>
      </c>
      <c r="T4616">
        <v>306238</v>
      </c>
      <c r="V4616">
        <v>642618</v>
      </c>
      <c r="X4616">
        <v>601461</v>
      </c>
      <c r="Z4616">
        <v>41157</v>
      </c>
    </row>
    <row r="4617" spans="2:26" hidden="1" x14ac:dyDescent="0.35">
      <c r="B4617" t="s">
        <v>120</v>
      </c>
      <c r="C4617" t="s">
        <v>121</v>
      </c>
      <c r="D4617" s="1">
        <v>43132</v>
      </c>
      <c r="E4617" t="s">
        <v>34</v>
      </c>
      <c r="F4617" t="s">
        <v>33</v>
      </c>
      <c r="G4617" t="s">
        <v>34</v>
      </c>
      <c r="H4617">
        <v>18471</v>
      </c>
      <c r="J4617">
        <v>0</v>
      </c>
      <c r="L4617">
        <v>18471</v>
      </c>
      <c r="N4617">
        <v>11986</v>
      </c>
      <c r="O4617" t="s">
        <v>38</v>
      </c>
      <c r="P4617">
        <v>59</v>
      </c>
      <c r="R4617">
        <v>12045</v>
      </c>
      <c r="T4617">
        <v>306238</v>
      </c>
      <c r="V4617">
        <v>642618</v>
      </c>
      <c r="X4617">
        <v>601461</v>
      </c>
      <c r="Z4617">
        <v>41157</v>
      </c>
    </row>
    <row r="4618" spans="2:26" hidden="1" x14ac:dyDescent="0.35">
      <c r="B4618" t="s">
        <v>120</v>
      </c>
      <c r="C4618" t="s">
        <v>121</v>
      </c>
      <c r="D4618" s="1">
        <v>43160</v>
      </c>
      <c r="E4618" t="s">
        <v>34</v>
      </c>
      <c r="F4618" t="s">
        <v>35</v>
      </c>
      <c r="G4618" t="s">
        <v>32</v>
      </c>
      <c r="H4618">
        <v>19898</v>
      </c>
      <c r="I4618" t="s">
        <v>38</v>
      </c>
      <c r="J4618">
        <v>0</v>
      </c>
      <c r="L4618">
        <v>19898</v>
      </c>
      <c r="M4618" t="s">
        <v>38</v>
      </c>
      <c r="N4618">
        <v>12461</v>
      </c>
      <c r="O4618" t="s">
        <v>103</v>
      </c>
      <c r="P4618">
        <v>72</v>
      </c>
      <c r="R4618">
        <v>12533</v>
      </c>
      <c r="T4618">
        <v>306388</v>
      </c>
      <c r="V4618">
        <v>642743</v>
      </c>
      <c r="X4618">
        <v>601557</v>
      </c>
      <c r="Z4618">
        <v>41186</v>
      </c>
    </row>
    <row r="4619" spans="2:26" hidden="1" x14ac:dyDescent="0.35">
      <c r="B4619" t="s">
        <v>120</v>
      </c>
      <c r="C4619" t="s">
        <v>121</v>
      </c>
      <c r="D4619" s="1">
        <v>43160</v>
      </c>
      <c r="E4619" t="s">
        <v>34</v>
      </c>
      <c r="F4619" t="s">
        <v>33</v>
      </c>
      <c r="G4619" t="s">
        <v>34</v>
      </c>
      <c r="H4619">
        <v>19898</v>
      </c>
      <c r="I4619" t="s">
        <v>38</v>
      </c>
      <c r="J4619">
        <v>0</v>
      </c>
      <c r="L4619">
        <v>19898</v>
      </c>
      <c r="M4619" t="s">
        <v>38</v>
      </c>
      <c r="N4619">
        <v>12461</v>
      </c>
      <c r="O4619" t="s">
        <v>38</v>
      </c>
      <c r="P4619">
        <v>72</v>
      </c>
      <c r="R4619">
        <v>12533</v>
      </c>
      <c r="T4619">
        <v>306388</v>
      </c>
      <c r="V4619">
        <v>642743</v>
      </c>
      <c r="X4619">
        <v>601557</v>
      </c>
      <c r="Z4619">
        <v>41186</v>
      </c>
    </row>
    <row r="4620" spans="2:26" hidden="1" x14ac:dyDescent="0.35">
      <c r="B4620" t="s">
        <v>120</v>
      </c>
      <c r="C4620" t="s">
        <v>121</v>
      </c>
      <c r="D4620" s="1">
        <v>43191</v>
      </c>
      <c r="E4620" t="s">
        <v>34</v>
      </c>
      <c r="F4620" t="s">
        <v>35</v>
      </c>
      <c r="G4620" t="s">
        <v>32</v>
      </c>
      <c r="H4620">
        <v>19527</v>
      </c>
      <c r="I4620" t="s">
        <v>38</v>
      </c>
      <c r="J4620">
        <v>0</v>
      </c>
      <c r="L4620">
        <v>19527</v>
      </c>
      <c r="M4620" t="s">
        <v>38</v>
      </c>
      <c r="N4620">
        <v>12161</v>
      </c>
      <c r="O4620" t="s">
        <v>103</v>
      </c>
      <c r="P4620">
        <v>59</v>
      </c>
      <c r="R4620">
        <v>12220</v>
      </c>
      <c r="T4620">
        <v>307197</v>
      </c>
      <c r="V4620">
        <v>644223</v>
      </c>
      <c r="X4620">
        <v>603249</v>
      </c>
      <c r="Z4620">
        <v>40974</v>
      </c>
    </row>
    <row r="4621" spans="2:26" hidden="1" x14ac:dyDescent="0.35">
      <c r="B4621" t="s">
        <v>120</v>
      </c>
      <c r="C4621" t="s">
        <v>121</v>
      </c>
      <c r="D4621" s="1">
        <v>43191</v>
      </c>
      <c r="E4621" t="s">
        <v>34</v>
      </c>
      <c r="F4621" t="s">
        <v>33</v>
      </c>
      <c r="G4621" t="s">
        <v>34</v>
      </c>
      <c r="H4621">
        <v>19527</v>
      </c>
      <c r="I4621" t="s">
        <v>38</v>
      </c>
      <c r="J4621">
        <v>0</v>
      </c>
      <c r="L4621">
        <v>19527</v>
      </c>
      <c r="M4621" t="s">
        <v>38</v>
      </c>
      <c r="N4621">
        <v>12161</v>
      </c>
      <c r="O4621" t="s">
        <v>38</v>
      </c>
      <c r="P4621">
        <v>59</v>
      </c>
      <c r="R4621">
        <v>12220</v>
      </c>
      <c r="T4621">
        <v>307197</v>
      </c>
      <c r="V4621">
        <v>644223</v>
      </c>
      <c r="X4621">
        <v>603249</v>
      </c>
      <c r="Z4621">
        <v>40974</v>
      </c>
    </row>
    <row r="4622" spans="2:26" hidden="1" x14ac:dyDescent="0.35">
      <c r="B4622" t="s">
        <v>120</v>
      </c>
      <c r="C4622" t="s">
        <v>121</v>
      </c>
      <c r="D4622" s="1">
        <v>43221</v>
      </c>
      <c r="E4622" t="s">
        <v>34</v>
      </c>
      <c r="F4622" t="s">
        <v>33</v>
      </c>
      <c r="G4622" t="s">
        <v>34</v>
      </c>
      <c r="H4622">
        <v>19608</v>
      </c>
      <c r="I4622" t="s">
        <v>38</v>
      </c>
      <c r="J4622">
        <v>0</v>
      </c>
      <c r="L4622">
        <v>19608</v>
      </c>
      <c r="M4622" t="s">
        <v>38</v>
      </c>
      <c r="N4622">
        <v>12284</v>
      </c>
      <c r="O4622" t="s">
        <v>103</v>
      </c>
      <c r="P4622">
        <v>50</v>
      </c>
      <c r="R4622">
        <v>12334</v>
      </c>
      <c r="T4622">
        <v>306665</v>
      </c>
      <c r="V4622">
        <v>644329</v>
      </c>
      <c r="X4622">
        <v>603417</v>
      </c>
      <c r="Z4622">
        <v>40912</v>
      </c>
    </row>
    <row r="4623" spans="2:26" hidden="1" x14ac:dyDescent="0.35">
      <c r="B4623" t="s">
        <v>120</v>
      </c>
      <c r="C4623" t="s">
        <v>121</v>
      </c>
      <c r="D4623" s="1">
        <v>43221</v>
      </c>
      <c r="E4623" t="s">
        <v>34</v>
      </c>
      <c r="F4623" t="s">
        <v>35</v>
      </c>
      <c r="G4623" t="s">
        <v>32</v>
      </c>
      <c r="H4623">
        <v>19608</v>
      </c>
      <c r="I4623" t="s">
        <v>38</v>
      </c>
      <c r="J4623">
        <v>0</v>
      </c>
      <c r="L4623">
        <v>19608</v>
      </c>
      <c r="M4623" t="s">
        <v>38</v>
      </c>
      <c r="N4623">
        <v>12284</v>
      </c>
      <c r="O4623" t="s">
        <v>103</v>
      </c>
      <c r="P4623">
        <v>50</v>
      </c>
      <c r="R4623">
        <v>12334</v>
      </c>
      <c r="T4623">
        <v>306665</v>
      </c>
      <c r="V4623">
        <v>644329</v>
      </c>
      <c r="X4623">
        <v>603417</v>
      </c>
      <c r="Z4623">
        <v>40912</v>
      </c>
    </row>
    <row r="4624" spans="2:26" hidden="1" x14ac:dyDescent="0.35">
      <c r="B4624" t="s">
        <v>120</v>
      </c>
      <c r="C4624" t="s">
        <v>121</v>
      </c>
      <c r="D4624" s="1">
        <v>43252</v>
      </c>
      <c r="E4624" t="s">
        <v>34</v>
      </c>
      <c r="F4624" t="s">
        <v>35</v>
      </c>
      <c r="G4624" t="s">
        <v>32</v>
      </c>
      <c r="H4624">
        <v>18952</v>
      </c>
      <c r="I4624" t="s">
        <v>38</v>
      </c>
      <c r="J4624">
        <v>0</v>
      </c>
      <c r="L4624">
        <v>18952</v>
      </c>
      <c r="M4624" t="s">
        <v>38</v>
      </c>
      <c r="N4624">
        <v>11734</v>
      </c>
      <c r="O4624" t="s">
        <v>103</v>
      </c>
      <c r="P4624">
        <v>54</v>
      </c>
      <c r="R4624">
        <v>11788</v>
      </c>
      <c r="T4624">
        <v>306045</v>
      </c>
      <c r="V4624">
        <v>643455</v>
      </c>
      <c r="X4624">
        <v>603021</v>
      </c>
      <c r="Z4624">
        <v>40434</v>
      </c>
    </row>
    <row r="4625" spans="2:26" hidden="1" x14ac:dyDescent="0.35">
      <c r="B4625" t="s">
        <v>120</v>
      </c>
      <c r="C4625" t="s">
        <v>121</v>
      </c>
      <c r="D4625" s="1">
        <v>43252</v>
      </c>
      <c r="E4625" t="s">
        <v>34</v>
      </c>
      <c r="F4625" t="s">
        <v>33</v>
      </c>
      <c r="G4625" t="s">
        <v>34</v>
      </c>
      <c r="H4625">
        <v>18952</v>
      </c>
      <c r="I4625" t="s">
        <v>38</v>
      </c>
      <c r="J4625">
        <v>0</v>
      </c>
      <c r="L4625">
        <v>18952</v>
      </c>
      <c r="M4625" t="s">
        <v>38</v>
      </c>
      <c r="N4625">
        <v>11734</v>
      </c>
      <c r="O4625" t="s">
        <v>38</v>
      </c>
      <c r="P4625">
        <v>54</v>
      </c>
      <c r="R4625">
        <v>11788</v>
      </c>
      <c r="T4625">
        <v>306045</v>
      </c>
      <c r="V4625">
        <v>643455</v>
      </c>
      <c r="X4625">
        <v>603021</v>
      </c>
      <c r="Z4625">
        <v>40434</v>
      </c>
    </row>
    <row r="4626" spans="2:26" hidden="1" x14ac:dyDescent="0.35">
      <c r="B4626" t="s">
        <v>120</v>
      </c>
      <c r="C4626" t="s">
        <v>121</v>
      </c>
      <c r="D4626" s="1">
        <v>43282</v>
      </c>
      <c r="E4626" t="s">
        <v>34</v>
      </c>
      <c r="F4626" t="s">
        <v>35</v>
      </c>
      <c r="G4626" t="s">
        <v>32</v>
      </c>
      <c r="H4626">
        <v>19977</v>
      </c>
      <c r="I4626" t="s">
        <v>38</v>
      </c>
      <c r="J4626">
        <v>0</v>
      </c>
      <c r="L4626">
        <v>19977</v>
      </c>
      <c r="M4626" t="s">
        <v>38</v>
      </c>
      <c r="N4626">
        <v>12199</v>
      </c>
      <c r="O4626" t="s">
        <v>103</v>
      </c>
      <c r="P4626">
        <v>44</v>
      </c>
      <c r="R4626">
        <v>12243</v>
      </c>
      <c r="T4626">
        <v>307363</v>
      </c>
      <c r="V4626">
        <v>655533</v>
      </c>
      <c r="X4626">
        <v>614533</v>
      </c>
      <c r="Z4626">
        <v>41000</v>
      </c>
    </row>
    <row r="4627" spans="2:26" hidden="1" x14ac:dyDescent="0.35">
      <c r="B4627" t="s">
        <v>120</v>
      </c>
      <c r="C4627" t="s">
        <v>121</v>
      </c>
      <c r="D4627" s="1">
        <v>43282</v>
      </c>
      <c r="E4627" t="s">
        <v>34</v>
      </c>
      <c r="F4627" t="s">
        <v>33</v>
      </c>
      <c r="G4627" t="s">
        <v>34</v>
      </c>
      <c r="H4627">
        <v>19977</v>
      </c>
      <c r="I4627" t="s">
        <v>38</v>
      </c>
      <c r="J4627">
        <v>0</v>
      </c>
      <c r="L4627">
        <v>19977</v>
      </c>
      <c r="M4627" t="s">
        <v>38</v>
      </c>
      <c r="N4627">
        <v>12199</v>
      </c>
      <c r="O4627" t="s">
        <v>38</v>
      </c>
      <c r="P4627">
        <v>44</v>
      </c>
      <c r="R4627">
        <v>12243</v>
      </c>
      <c r="T4627">
        <v>307363</v>
      </c>
      <c r="V4627">
        <v>655533</v>
      </c>
      <c r="X4627">
        <v>614533</v>
      </c>
      <c r="Z4627">
        <v>41000</v>
      </c>
    </row>
    <row r="4628" spans="2:26" hidden="1" x14ac:dyDescent="0.35">
      <c r="B4628" t="s">
        <v>120</v>
      </c>
      <c r="C4628" t="s">
        <v>121</v>
      </c>
      <c r="D4628" s="1">
        <v>43313</v>
      </c>
      <c r="E4628" t="s">
        <v>34</v>
      </c>
      <c r="F4628" t="s">
        <v>35</v>
      </c>
      <c r="G4628" t="s">
        <v>32</v>
      </c>
      <c r="H4628">
        <v>17735</v>
      </c>
      <c r="I4628" t="s">
        <v>38</v>
      </c>
      <c r="J4628">
        <v>0</v>
      </c>
      <c r="L4628">
        <v>17735</v>
      </c>
      <c r="M4628" t="s">
        <v>38</v>
      </c>
      <c r="N4628">
        <v>13229</v>
      </c>
      <c r="O4628" t="s">
        <v>103</v>
      </c>
      <c r="P4628">
        <v>63</v>
      </c>
      <c r="R4628">
        <v>13292</v>
      </c>
      <c r="T4628">
        <v>308704</v>
      </c>
      <c r="V4628">
        <v>646973</v>
      </c>
      <c r="X4628">
        <v>605418</v>
      </c>
      <c r="Z4628">
        <v>41555</v>
      </c>
    </row>
    <row r="4629" spans="2:26" hidden="1" x14ac:dyDescent="0.35">
      <c r="B4629" t="s">
        <v>120</v>
      </c>
      <c r="C4629" t="s">
        <v>121</v>
      </c>
      <c r="D4629" s="1">
        <v>43313</v>
      </c>
      <c r="E4629" t="s">
        <v>34</v>
      </c>
      <c r="F4629" t="s">
        <v>33</v>
      </c>
      <c r="G4629" t="s">
        <v>34</v>
      </c>
      <c r="H4629">
        <v>17735</v>
      </c>
      <c r="J4629">
        <v>0</v>
      </c>
      <c r="L4629">
        <v>17735</v>
      </c>
      <c r="N4629">
        <v>13229</v>
      </c>
      <c r="P4629">
        <v>63</v>
      </c>
      <c r="R4629">
        <v>13292</v>
      </c>
      <c r="T4629">
        <v>308704</v>
      </c>
      <c r="V4629">
        <v>646973</v>
      </c>
      <c r="X4629">
        <v>605418</v>
      </c>
      <c r="Z4629">
        <v>41555</v>
      </c>
    </row>
    <row r="4630" spans="2:26" hidden="1" x14ac:dyDescent="0.35">
      <c r="B4630" t="s">
        <v>120</v>
      </c>
      <c r="C4630" t="s">
        <v>121</v>
      </c>
      <c r="D4630" s="1">
        <v>43344</v>
      </c>
      <c r="E4630" t="s">
        <v>34</v>
      </c>
      <c r="F4630" t="s">
        <v>35</v>
      </c>
      <c r="G4630" t="s">
        <v>32</v>
      </c>
      <c r="H4630">
        <v>17156</v>
      </c>
      <c r="I4630" t="s">
        <v>38</v>
      </c>
      <c r="J4630">
        <v>0</v>
      </c>
      <c r="L4630">
        <v>17156</v>
      </c>
      <c r="M4630" t="s">
        <v>38</v>
      </c>
      <c r="N4630">
        <v>10843</v>
      </c>
      <c r="O4630" t="s">
        <v>103</v>
      </c>
      <c r="P4630">
        <v>63</v>
      </c>
      <c r="R4630">
        <v>10906</v>
      </c>
      <c r="T4630">
        <v>307532</v>
      </c>
      <c r="V4630">
        <v>644952</v>
      </c>
      <c r="X4630">
        <v>603686</v>
      </c>
      <c r="Z4630">
        <v>41266</v>
      </c>
    </row>
    <row r="4631" spans="2:26" hidden="1" x14ac:dyDescent="0.35">
      <c r="B4631" t="s">
        <v>120</v>
      </c>
      <c r="C4631" t="s">
        <v>121</v>
      </c>
      <c r="D4631" s="1">
        <v>43344</v>
      </c>
      <c r="E4631" t="s">
        <v>34</v>
      </c>
      <c r="F4631" t="s">
        <v>33</v>
      </c>
      <c r="G4631" t="s">
        <v>34</v>
      </c>
      <c r="H4631">
        <v>17156</v>
      </c>
      <c r="I4631" t="s">
        <v>38</v>
      </c>
      <c r="J4631">
        <v>0</v>
      </c>
      <c r="L4631">
        <v>17156</v>
      </c>
      <c r="M4631" t="s">
        <v>38</v>
      </c>
      <c r="N4631">
        <v>10843</v>
      </c>
      <c r="O4631" t="s">
        <v>103</v>
      </c>
      <c r="P4631">
        <v>63</v>
      </c>
      <c r="R4631">
        <v>10906</v>
      </c>
      <c r="T4631">
        <v>307532</v>
      </c>
      <c r="V4631">
        <v>644952</v>
      </c>
      <c r="X4631">
        <v>603686</v>
      </c>
      <c r="Z4631">
        <v>41266</v>
      </c>
    </row>
    <row r="4632" spans="2:26" hidden="1" x14ac:dyDescent="0.35">
      <c r="B4632" t="s">
        <v>120</v>
      </c>
      <c r="C4632" t="s">
        <v>121</v>
      </c>
      <c r="D4632" s="1">
        <v>43374</v>
      </c>
      <c r="E4632" t="s">
        <v>34</v>
      </c>
      <c r="F4632" t="s">
        <v>35</v>
      </c>
      <c r="G4632" t="s">
        <v>32</v>
      </c>
      <c r="H4632">
        <v>20107</v>
      </c>
      <c r="I4632" t="s">
        <v>38</v>
      </c>
      <c r="J4632">
        <v>0</v>
      </c>
      <c r="L4632">
        <v>20107</v>
      </c>
      <c r="M4632" t="s">
        <v>38</v>
      </c>
      <c r="N4632">
        <v>12486</v>
      </c>
      <c r="O4632" t="s">
        <v>103</v>
      </c>
      <c r="P4632">
        <v>62</v>
      </c>
      <c r="R4632">
        <v>12548</v>
      </c>
      <c r="T4632">
        <v>306932</v>
      </c>
      <c r="V4632">
        <v>644810</v>
      </c>
      <c r="X4632">
        <v>603420</v>
      </c>
      <c r="Z4632">
        <v>41390</v>
      </c>
    </row>
    <row r="4633" spans="2:26" hidden="1" x14ac:dyDescent="0.35">
      <c r="B4633" t="s">
        <v>120</v>
      </c>
      <c r="C4633" t="s">
        <v>121</v>
      </c>
      <c r="D4633" s="1">
        <v>43374</v>
      </c>
      <c r="E4633" t="s">
        <v>34</v>
      </c>
      <c r="F4633" t="s">
        <v>33</v>
      </c>
      <c r="G4633" t="s">
        <v>34</v>
      </c>
      <c r="H4633">
        <v>20107</v>
      </c>
      <c r="I4633" t="s">
        <v>38</v>
      </c>
      <c r="J4633">
        <v>0</v>
      </c>
      <c r="L4633">
        <v>20107</v>
      </c>
      <c r="M4633" t="s">
        <v>38</v>
      </c>
      <c r="N4633">
        <v>12486</v>
      </c>
      <c r="O4633" t="s">
        <v>103</v>
      </c>
      <c r="P4633">
        <v>62</v>
      </c>
      <c r="R4633">
        <v>12548</v>
      </c>
      <c r="T4633">
        <v>306932</v>
      </c>
      <c r="V4633">
        <v>644810</v>
      </c>
      <c r="X4633">
        <v>603420</v>
      </c>
      <c r="Z4633">
        <v>41390</v>
      </c>
    </row>
    <row r="4634" spans="2:26" hidden="1" x14ac:dyDescent="0.35">
      <c r="B4634" t="s">
        <v>120</v>
      </c>
      <c r="C4634" t="s">
        <v>121</v>
      </c>
      <c r="D4634" s="1">
        <v>43405</v>
      </c>
      <c r="E4634" t="s">
        <v>34</v>
      </c>
      <c r="F4634" t="s">
        <v>35</v>
      </c>
      <c r="G4634" t="s">
        <v>32</v>
      </c>
      <c r="H4634">
        <v>24000</v>
      </c>
      <c r="I4634" t="s">
        <v>38</v>
      </c>
      <c r="J4634">
        <v>0</v>
      </c>
      <c r="L4634">
        <v>24000</v>
      </c>
      <c r="M4634" t="s">
        <v>38</v>
      </c>
      <c r="N4634">
        <v>11612</v>
      </c>
      <c r="O4634" t="s">
        <v>103</v>
      </c>
      <c r="P4634">
        <v>49</v>
      </c>
      <c r="R4634">
        <v>11661</v>
      </c>
      <c r="T4634">
        <v>302480</v>
      </c>
      <c r="V4634">
        <v>639840</v>
      </c>
      <c r="X4634">
        <v>598308</v>
      </c>
      <c r="Z4634">
        <v>41532</v>
      </c>
    </row>
    <row r="4635" spans="2:26" hidden="1" x14ac:dyDescent="0.35">
      <c r="B4635" t="s">
        <v>120</v>
      </c>
      <c r="C4635" t="s">
        <v>121</v>
      </c>
      <c r="D4635" s="1">
        <v>43405</v>
      </c>
      <c r="E4635" t="s">
        <v>34</v>
      </c>
      <c r="F4635" t="s">
        <v>33</v>
      </c>
      <c r="G4635" t="s">
        <v>34</v>
      </c>
      <c r="H4635">
        <v>24000</v>
      </c>
      <c r="I4635" t="s">
        <v>38</v>
      </c>
      <c r="J4635">
        <v>0</v>
      </c>
      <c r="L4635">
        <v>24000</v>
      </c>
      <c r="M4635" t="s">
        <v>38</v>
      </c>
      <c r="N4635">
        <v>11612</v>
      </c>
      <c r="O4635" t="s">
        <v>103</v>
      </c>
      <c r="P4635">
        <v>49</v>
      </c>
      <c r="R4635">
        <v>11661</v>
      </c>
      <c r="T4635">
        <v>302480</v>
      </c>
      <c r="V4635">
        <v>639840</v>
      </c>
      <c r="X4635">
        <v>598308</v>
      </c>
      <c r="Z4635">
        <v>41532</v>
      </c>
    </row>
    <row r="4636" spans="2:26" hidden="1" x14ac:dyDescent="0.35">
      <c r="B4636" t="s">
        <v>120</v>
      </c>
      <c r="C4636" t="s">
        <v>121</v>
      </c>
      <c r="D4636" s="1">
        <v>43435</v>
      </c>
      <c r="E4636" t="s">
        <v>34</v>
      </c>
      <c r="F4636" t="s">
        <v>35</v>
      </c>
      <c r="G4636" t="s">
        <v>32</v>
      </c>
      <c r="H4636">
        <v>24102</v>
      </c>
      <c r="I4636" t="s">
        <v>38</v>
      </c>
      <c r="J4636">
        <v>0</v>
      </c>
      <c r="L4636">
        <v>24102</v>
      </c>
      <c r="M4636" t="s">
        <v>38</v>
      </c>
      <c r="N4636">
        <v>11975</v>
      </c>
      <c r="O4636" t="s">
        <v>103</v>
      </c>
      <c r="P4636">
        <v>62</v>
      </c>
      <c r="R4636">
        <v>12037</v>
      </c>
      <c r="T4636">
        <v>303343</v>
      </c>
      <c r="V4636">
        <v>636208</v>
      </c>
      <c r="X4636">
        <v>594525</v>
      </c>
      <c r="Z4636">
        <v>41683</v>
      </c>
    </row>
    <row r="4637" spans="2:26" hidden="1" x14ac:dyDescent="0.35">
      <c r="B4637" t="s">
        <v>120</v>
      </c>
      <c r="C4637" t="s">
        <v>121</v>
      </c>
      <c r="D4637" s="1">
        <v>43435</v>
      </c>
      <c r="E4637" t="s">
        <v>34</v>
      </c>
      <c r="F4637" t="s">
        <v>33</v>
      </c>
      <c r="G4637" t="s">
        <v>34</v>
      </c>
      <c r="H4637">
        <v>24102</v>
      </c>
      <c r="I4637" t="s">
        <v>38</v>
      </c>
      <c r="J4637">
        <v>0</v>
      </c>
      <c r="L4637">
        <v>24102</v>
      </c>
      <c r="M4637" t="s">
        <v>38</v>
      </c>
      <c r="N4637">
        <v>11975</v>
      </c>
      <c r="O4637" t="s">
        <v>103</v>
      </c>
      <c r="P4637">
        <v>62</v>
      </c>
      <c r="R4637">
        <v>12037</v>
      </c>
      <c r="T4637">
        <v>303343</v>
      </c>
      <c r="V4637">
        <v>636208</v>
      </c>
      <c r="X4637">
        <v>594525</v>
      </c>
      <c r="Z4637">
        <v>41683</v>
      </c>
    </row>
    <row r="4638" spans="2:26" hidden="1" x14ac:dyDescent="0.35">
      <c r="B4638" t="s">
        <v>120</v>
      </c>
      <c r="C4638" t="s">
        <v>121</v>
      </c>
      <c r="D4638" s="1">
        <v>43466</v>
      </c>
      <c r="E4638" t="s">
        <v>34</v>
      </c>
      <c r="F4638" t="s">
        <v>35</v>
      </c>
      <c r="G4638" t="s">
        <v>32</v>
      </c>
      <c r="H4638">
        <v>20134</v>
      </c>
      <c r="I4638" t="s">
        <v>38</v>
      </c>
      <c r="J4638">
        <v>0</v>
      </c>
      <c r="L4638">
        <v>20134</v>
      </c>
      <c r="M4638" t="s">
        <v>38</v>
      </c>
      <c r="N4638">
        <v>13222</v>
      </c>
      <c r="O4638" t="s">
        <v>103</v>
      </c>
      <c r="P4638">
        <v>63</v>
      </c>
      <c r="R4638">
        <v>13285</v>
      </c>
      <c r="T4638">
        <v>302622</v>
      </c>
      <c r="V4638">
        <v>635194</v>
      </c>
      <c r="X4638">
        <v>593290</v>
      </c>
      <c r="Z4638">
        <v>41904</v>
      </c>
    </row>
    <row r="4639" spans="2:26" hidden="1" x14ac:dyDescent="0.35">
      <c r="B4639" t="s">
        <v>120</v>
      </c>
      <c r="C4639" t="s">
        <v>121</v>
      </c>
      <c r="D4639" s="1">
        <v>43466</v>
      </c>
      <c r="E4639" t="s">
        <v>34</v>
      </c>
      <c r="F4639" t="s">
        <v>33</v>
      </c>
      <c r="G4639" t="s">
        <v>34</v>
      </c>
      <c r="H4639">
        <v>20134</v>
      </c>
      <c r="I4639" t="s">
        <v>38</v>
      </c>
      <c r="J4639">
        <v>0</v>
      </c>
      <c r="L4639">
        <v>20134</v>
      </c>
      <c r="M4639" t="s">
        <v>38</v>
      </c>
      <c r="N4639">
        <v>13222</v>
      </c>
      <c r="O4639" t="s">
        <v>103</v>
      </c>
      <c r="P4639">
        <v>63</v>
      </c>
      <c r="R4639">
        <v>13285</v>
      </c>
      <c r="T4639">
        <v>302622</v>
      </c>
      <c r="V4639">
        <v>635194</v>
      </c>
      <c r="X4639">
        <v>593290</v>
      </c>
      <c r="Z4639">
        <v>41904</v>
      </c>
    </row>
    <row r="4640" spans="2:26" hidden="1" x14ac:dyDescent="0.35">
      <c r="B4640" t="s">
        <v>120</v>
      </c>
      <c r="C4640" t="s">
        <v>121</v>
      </c>
      <c r="D4640" s="1">
        <v>43497</v>
      </c>
      <c r="E4640" t="s">
        <v>34</v>
      </c>
      <c r="F4640" t="s">
        <v>35</v>
      </c>
      <c r="G4640" t="s">
        <v>32</v>
      </c>
      <c r="H4640">
        <v>17472</v>
      </c>
      <c r="I4640" t="s">
        <v>38</v>
      </c>
      <c r="J4640">
        <v>0</v>
      </c>
      <c r="L4640">
        <v>17472</v>
      </c>
      <c r="M4640" t="s">
        <v>38</v>
      </c>
      <c r="N4640">
        <v>11326</v>
      </c>
      <c r="O4640" t="s">
        <v>103</v>
      </c>
      <c r="P4640">
        <v>82</v>
      </c>
      <c r="R4640">
        <v>11408</v>
      </c>
      <c r="T4640">
        <v>302407</v>
      </c>
      <c r="V4640">
        <v>633325</v>
      </c>
      <c r="X4640">
        <v>591155</v>
      </c>
      <c r="Z4640">
        <v>42170</v>
      </c>
    </row>
    <row r="4641" spans="2:26" hidden="1" x14ac:dyDescent="0.35">
      <c r="B4641" t="s">
        <v>120</v>
      </c>
      <c r="C4641" t="s">
        <v>121</v>
      </c>
      <c r="D4641" s="1">
        <v>43497</v>
      </c>
      <c r="E4641" t="s">
        <v>34</v>
      </c>
      <c r="F4641" t="s">
        <v>33</v>
      </c>
      <c r="G4641" t="s">
        <v>34</v>
      </c>
      <c r="H4641">
        <v>17472</v>
      </c>
      <c r="I4641" t="s">
        <v>38</v>
      </c>
      <c r="J4641">
        <v>0</v>
      </c>
      <c r="L4641">
        <v>17472</v>
      </c>
      <c r="M4641" t="s">
        <v>38</v>
      </c>
      <c r="N4641">
        <v>11326</v>
      </c>
      <c r="O4641" t="s">
        <v>103</v>
      </c>
      <c r="P4641">
        <v>82</v>
      </c>
      <c r="R4641">
        <v>11408</v>
      </c>
      <c r="T4641">
        <v>302407</v>
      </c>
      <c r="V4641">
        <v>633325</v>
      </c>
      <c r="X4641">
        <v>591155</v>
      </c>
      <c r="Z4641">
        <v>42170</v>
      </c>
    </row>
    <row r="4642" spans="2:26" hidden="1" x14ac:dyDescent="0.35">
      <c r="B4642" t="s">
        <v>120</v>
      </c>
      <c r="C4642" t="s">
        <v>121</v>
      </c>
      <c r="D4642" s="1">
        <v>43525</v>
      </c>
      <c r="E4642" t="s">
        <v>34</v>
      </c>
      <c r="F4642" t="s">
        <v>35</v>
      </c>
      <c r="G4642" t="s">
        <v>32</v>
      </c>
      <c r="H4642">
        <v>19560</v>
      </c>
      <c r="I4642" t="s">
        <v>38</v>
      </c>
      <c r="J4642">
        <v>0</v>
      </c>
      <c r="L4642">
        <v>19560</v>
      </c>
      <c r="M4642" t="s">
        <v>38</v>
      </c>
      <c r="N4642">
        <v>12602</v>
      </c>
      <c r="O4642" t="s">
        <v>103</v>
      </c>
      <c r="P4642">
        <v>88</v>
      </c>
      <c r="R4642">
        <v>12690</v>
      </c>
      <c r="T4642">
        <v>301364</v>
      </c>
      <c r="V4642">
        <v>632884</v>
      </c>
      <c r="X4642">
        <v>590585</v>
      </c>
      <c r="Z4642">
        <v>42299</v>
      </c>
    </row>
    <row r="4643" spans="2:26" hidden="1" x14ac:dyDescent="0.35">
      <c r="B4643" t="s">
        <v>120</v>
      </c>
      <c r="C4643" t="s">
        <v>121</v>
      </c>
      <c r="D4643" s="1">
        <v>43525</v>
      </c>
      <c r="E4643" t="s">
        <v>34</v>
      </c>
      <c r="F4643" t="s">
        <v>33</v>
      </c>
      <c r="G4643" t="s">
        <v>34</v>
      </c>
      <c r="H4643">
        <v>19560</v>
      </c>
      <c r="I4643" t="s">
        <v>38</v>
      </c>
      <c r="J4643">
        <v>0</v>
      </c>
      <c r="L4643">
        <v>19560</v>
      </c>
      <c r="M4643" t="s">
        <v>38</v>
      </c>
      <c r="N4643">
        <v>12602</v>
      </c>
      <c r="O4643" t="s">
        <v>103</v>
      </c>
      <c r="P4643">
        <v>88</v>
      </c>
      <c r="R4643">
        <v>12690</v>
      </c>
      <c r="T4643">
        <v>301364</v>
      </c>
      <c r="V4643">
        <v>632884</v>
      </c>
      <c r="X4643">
        <v>590585</v>
      </c>
      <c r="Z4643">
        <v>42299</v>
      </c>
    </row>
    <row r="4644" spans="2:26" hidden="1" x14ac:dyDescent="0.35">
      <c r="B4644" t="s">
        <v>120</v>
      </c>
      <c r="C4644" t="s">
        <v>121</v>
      </c>
      <c r="D4644" s="1">
        <v>43556</v>
      </c>
      <c r="E4644" t="s">
        <v>34</v>
      </c>
      <c r="F4644" t="s">
        <v>35</v>
      </c>
      <c r="G4644" t="s">
        <v>32</v>
      </c>
      <c r="H4644">
        <v>21539</v>
      </c>
      <c r="I4644" t="s">
        <v>38</v>
      </c>
      <c r="J4644">
        <v>0</v>
      </c>
      <c r="L4644">
        <v>21539</v>
      </c>
      <c r="M4644" t="s">
        <v>38</v>
      </c>
      <c r="N4644">
        <v>13147</v>
      </c>
      <c r="O4644" t="s">
        <v>103</v>
      </c>
      <c r="P4644">
        <v>59</v>
      </c>
      <c r="R4644">
        <v>13206</v>
      </c>
      <c r="T4644">
        <v>300181</v>
      </c>
      <c r="V4644">
        <v>632525</v>
      </c>
      <c r="X4644">
        <v>591916</v>
      </c>
      <c r="Z4644">
        <v>40609</v>
      </c>
    </row>
    <row r="4645" spans="2:26" hidden="1" x14ac:dyDescent="0.35">
      <c r="B4645" t="s">
        <v>120</v>
      </c>
      <c r="C4645" t="s">
        <v>121</v>
      </c>
      <c r="D4645" s="1">
        <v>43556</v>
      </c>
      <c r="E4645" t="s">
        <v>34</v>
      </c>
      <c r="F4645" t="s">
        <v>33</v>
      </c>
      <c r="G4645" t="s">
        <v>34</v>
      </c>
      <c r="H4645">
        <v>21539</v>
      </c>
      <c r="I4645" t="s">
        <v>38</v>
      </c>
      <c r="J4645">
        <v>0</v>
      </c>
      <c r="L4645">
        <v>21539</v>
      </c>
      <c r="M4645" t="s">
        <v>38</v>
      </c>
      <c r="N4645">
        <v>13147</v>
      </c>
      <c r="O4645" t="s">
        <v>103</v>
      </c>
      <c r="P4645">
        <v>59</v>
      </c>
      <c r="R4645">
        <v>13206</v>
      </c>
      <c r="T4645">
        <v>300181</v>
      </c>
      <c r="V4645">
        <v>632525</v>
      </c>
      <c r="X4645">
        <v>591916</v>
      </c>
      <c r="Z4645">
        <v>40609</v>
      </c>
    </row>
    <row r="4646" spans="2:26" hidden="1" x14ac:dyDescent="0.35">
      <c r="B4646" t="s">
        <v>120</v>
      </c>
      <c r="C4646" t="s">
        <v>121</v>
      </c>
      <c r="D4646" s="1">
        <v>43586</v>
      </c>
      <c r="E4646" t="s">
        <v>34</v>
      </c>
      <c r="F4646" t="s">
        <v>35</v>
      </c>
      <c r="G4646" t="s">
        <v>32</v>
      </c>
      <c r="H4646">
        <v>20683</v>
      </c>
      <c r="I4646" t="s">
        <v>38</v>
      </c>
      <c r="J4646">
        <v>0</v>
      </c>
      <c r="L4646">
        <v>20683</v>
      </c>
      <c r="M4646" t="s">
        <v>38</v>
      </c>
      <c r="N4646">
        <v>12236</v>
      </c>
      <c r="O4646" t="s">
        <v>103</v>
      </c>
      <c r="P4646">
        <v>70</v>
      </c>
      <c r="R4646">
        <v>12306</v>
      </c>
      <c r="T4646">
        <v>301049</v>
      </c>
      <c r="V4646">
        <v>632772</v>
      </c>
      <c r="X4646">
        <v>590829</v>
      </c>
      <c r="Z4646">
        <v>41943</v>
      </c>
    </row>
    <row r="4647" spans="2:26" hidden="1" x14ac:dyDescent="0.35">
      <c r="B4647" t="s">
        <v>120</v>
      </c>
      <c r="C4647" t="s">
        <v>121</v>
      </c>
      <c r="D4647" s="1">
        <v>43586</v>
      </c>
      <c r="E4647" t="s">
        <v>34</v>
      </c>
      <c r="F4647" t="s">
        <v>33</v>
      </c>
      <c r="G4647" t="s">
        <v>34</v>
      </c>
      <c r="H4647">
        <v>20683</v>
      </c>
      <c r="I4647" t="s">
        <v>38</v>
      </c>
      <c r="J4647">
        <v>0</v>
      </c>
      <c r="L4647">
        <v>20683</v>
      </c>
      <c r="M4647" t="s">
        <v>38</v>
      </c>
      <c r="N4647">
        <v>12236</v>
      </c>
      <c r="O4647" t="s">
        <v>103</v>
      </c>
      <c r="P4647">
        <v>70</v>
      </c>
      <c r="R4647">
        <v>12306</v>
      </c>
      <c r="T4647">
        <v>301049</v>
      </c>
      <c r="V4647">
        <v>632772</v>
      </c>
      <c r="X4647">
        <v>590829</v>
      </c>
      <c r="Z4647">
        <v>41943</v>
      </c>
    </row>
    <row r="4648" spans="2:26" hidden="1" x14ac:dyDescent="0.35">
      <c r="B4648" t="s">
        <v>120</v>
      </c>
      <c r="C4648" t="s">
        <v>121</v>
      </c>
      <c r="D4648" s="1">
        <v>43617</v>
      </c>
      <c r="E4648" t="s">
        <v>34</v>
      </c>
      <c r="F4648" t="s">
        <v>35</v>
      </c>
      <c r="G4648" t="s">
        <v>32</v>
      </c>
      <c r="H4648">
        <v>19181</v>
      </c>
      <c r="I4648" t="s">
        <v>38</v>
      </c>
      <c r="J4648">
        <v>0</v>
      </c>
      <c r="L4648">
        <v>19181</v>
      </c>
      <c r="M4648" t="s">
        <v>38</v>
      </c>
      <c r="N4648">
        <v>11815</v>
      </c>
      <c r="O4648" t="s">
        <v>103</v>
      </c>
      <c r="P4648">
        <v>61</v>
      </c>
      <c r="R4648">
        <v>11876</v>
      </c>
      <c r="T4648">
        <v>312585</v>
      </c>
      <c r="V4648">
        <v>631512</v>
      </c>
      <c r="X4648">
        <v>589769</v>
      </c>
      <c r="Z4648">
        <v>41743</v>
      </c>
    </row>
    <row r="4649" spans="2:26" hidden="1" x14ac:dyDescent="0.35">
      <c r="B4649" t="s">
        <v>120</v>
      </c>
      <c r="C4649" t="s">
        <v>121</v>
      </c>
      <c r="D4649" s="1">
        <v>43617</v>
      </c>
      <c r="E4649" t="s">
        <v>34</v>
      </c>
      <c r="F4649" t="s">
        <v>33</v>
      </c>
      <c r="G4649" t="s">
        <v>34</v>
      </c>
      <c r="H4649">
        <v>19181</v>
      </c>
      <c r="J4649">
        <v>0</v>
      </c>
      <c r="L4649">
        <v>19181</v>
      </c>
      <c r="N4649">
        <v>11815</v>
      </c>
      <c r="P4649">
        <v>61</v>
      </c>
      <c r="R4649">
        <v>11876</v>
      </c>
      <c r="T4649">
        <v>312585</v>
      </c>
      <c r="V4649">
        <v>631512</v>
      </c>
      <c r="X4649">
        <v>589769</v>
      </c>
      <c r="Z4649">
        <v>41743</v>
      </c>
    </row>
    <row r="4650" spans="2:26" hidden="1" x14ac:dyDescent="0.35">
      <c r="B4650" t="s">
        <v>120</v>
      </c>
      <c r="C4650" t="s">
        <v>121</v>
      </c>
      <c r="D4650" s="1">
        <v>43647</v>
      </c>
      <c r="E4650" t="s">
        <v>34</v>
      </c>
      <c r="F4650" t="s">
        <v>35</v>
      </c>
      <c r="G4650" t="s">
        <v>32</v>
      </c>
      <c r="H4650">
        <v>21510</v>
      </c>
      <c r="I4650" t="s">
        <v>38</v>
      </c>
      <c r="J4650">
        <v>0</v>
      </c>
      <c r="L4650">
        <v>21510</v>
      </c>
      <c r="M4650" t="s">
        <v>38</v>
      </c>
      <c r="N4650">
        <v>13526</v>
      </c>
      <c r="O4650" t="s">
        <v>103</v>
      </c>
      <c r="P4650">
        <v>71</v>
      </c>
      <c r="R4650">
        <v>13597</v>
      </c>
      <c r="T4650">
        <v>298790</v>
      </c>
      <c r="V4650">
        <v>632838</v>
      </c>
      <c r="X4650">
        <v>593317</v>
      </c>
      <c r="Z4650">
        <v>39521</v>
      </c>
    </row>
    <row r="4651" spans="2:26" hidden="1" x14ac:dyDescent="0.35">
      <c r="B4651" t="s">
        <v>120</v>
      </c>
      <c r="C4651" t="s">
        <v>121</v>
      </c>
      <c r="D4651" s="1">
        <v>43647</v>
      </c>
      <c r="E4651" t="s">
        <v>34</v>
      </c>
      <c r="F4651" t="s">
        <v>33</v>
      </c>
      <c r="G4651" t="s">
        <v>34</v>
      </c>
      <c r="H4651">
        <v>21510</v>
      </c>
      <c r="I4651" t="s">
        <v>38</v>
      </c>
      <c r="J4651">
        <v>0</v>
      </c>
      <c r="L4651">
        <v>21510</v>
      </c>
      <c r="M4651" t="s">
        <v>38</v>
      </c>
      <c r="N4651">
        <v>13526</v>
      </c>
      <c r="O4651" t="s">
        <v>103</v>
      </c>
      <c r="P4651">
        <v>71</v>
      </c>
      <c r="R4651">
        <v>13597</v>
      </c>
      <c r="T4651">
        <v>298790</v>
      </c>
      <c r="V4651">
        <v>632838</v>
      </c>
      <c r="X4651">
        <v>593317</v>
      </c>
      <c r="Z4651">
        <v>39521</v>
      </c>
    </row>
    <row r="4652" spans="2:26" hidden="1" x14ac:dyDescent="0.35">
      <c r="B4652" t="s">
        <v>120</v>
      </c>
      <c r="C4652" t="s">
        <v>121</v>
      </c>
      <c r="D4652" s="1">
        <v>43678</v>
      </c>
      <c r="E4652" t="s">
        <v>34</v>
      </c>
      <c r="F4652" t="s">
        <v>33</v>
      </c>
      <c r="G4652" t="s">
        <v>34</v>
      </c>
      <c r="H4652">
        <v>20879</v>
      </c>
      <c r="I4652" t="s">
        <v>38</v>
      </c>
      <c r="J4652">
        <v>0</v>
      </c>
      <c r="L4652">
        <v>20879</v>
      </c>
      <c r="M4652" t="s">
        <v>38</v>
      </c>
      <c r="N4652">
        <v>13112</v>
      </c>
      <c r="O4652" t="s">
        <v>103</v>
      </c>
      <c r="P4652">
        <v>70</v>
      </c>
      <c r="R4652">
        <v>13182</v>
      </c>
      <c r="T4652">
        <v>299108</v>
      </c>
      <c r="V4652">
        <v>631562</v>
      </c>
      <c r="X4652">
        <v>591682</v>
      </c>
      <c r="Z4652">
        <v>39880</v>
      </c>
    </row>
    <row r="4653" spans="2:26" hidden="1" x14ac:dyDescent="0.35">
      <c r="B4653" t="s">
        <v>120</v>
      </c>
      <c r="C4653" t="s">
        <v>121</v>
      </c>
      <c r="D4653" s="1">
        <v>43678</v>
      </c>
      <c r="E4653" t="s">
        <v>34</v>
      </c>
      <c r="F4653" t="s">
        <v>35</v>
      </c>
      <c r="G4653" t="s">
        <v>32</v>
      </c>
      <c r="H4653">
        <v>20879</v>
      </c>
      <c r="I4653" t="s">
        <v>38</v>
      </c>
      <c r="J4653">
        <v>0</v>
      </c>
      <c r="L4653">
        <v>20879</v>
      </c>
      <c r="M4653" t="s">
        <v>38</v>
      </c>
      <c r="N4653">
        <v>13112</v>
      </c>
      <c r="O4653" t="s">
        <v>103</v>
      </c>
      <c r="P4653">
        <v>70</v>
      </c>
      <c r="R4653">
        <v>13182</v>
      </c>
      <c r="T4653">
        <v>299108</v>
      </c>
      <c r="V4653">
        <v>631562</v>
      </c>
      <c r="X4653">
        <v>591682</v>
      </c>
      <c r="Z4653">
        <v>39880</v>
      </c>
    </row>
    <row r="4654" spans="2:26" hidden="1" x14ac:dyDescent="0.35">
      <c r="B4654" t="s">
        <v>120</v>
      </c>
      <c r="C4654" t="s">
        <v>121</v>
      </c>
      <c r="D4654" s="1">
        <v>43709</v>
      </c>
      <c r="E4654" t="s">
        <v>34</v>
      </c>
      <c r="F4654" t="s">
        <v>35</v>
      </c>
      <c r="G4654" t="s">
        <v>32</v>
      </c>
      <c r="H4654">
        <v>18745</v>
      </c>
      <c r="I4654" t="s">
        <v>38</v>
      </c>
      <c r="J4654">
        <v>0</v>
      </c>
      <c r="L4654">
        <v>18745</v>
      </c>
      <c r="M4654" t="s">
        <v>38</v>
      </c>
      <c r="N4654">
        <v>11804</v>
      </c>
      <c r="O4654" t="s">
        <v>103</v>
      </c>
      <c r="P4654">
        <v>57</v>
      </c>
      <c r="R4654">
        <v>11861</v>
      </c>
      <c r="T4654">
        <v>298479</v>
      </c>
      <c r="V4654">
        <v>631033</v>
      </c>
      <c r="X4654">
        <v>591450</v>
      </c>
      <c r="Z4654">
        <v>39583</v>
      </c>
    </row>
    <row r="4655" spans="2:26" hidden="1" x14ac:dyDescent="0.35">
      <c r="B4655" t="s">
        <v>120</v>
      </c>
      <c r="C4655" t="s">
        <v>121</v>
      </c>
      <c r="D4655" s="1">
        <v>43709</v>
      </c>
      <c r="E4655" t="s">
        <v>34</v>
      </c>
      <c r="F4655" t="s">
        <v>33</v>
      </c>
      <c r="G4655" t="s">
        <v>34</v>
      </c>
      <c r="H4655">
        <v>18745</v>
      </c>
      <c r="I4655" t="s">
        <v>38</v>
      </c>
      <c r="J4655">
        <v>0</v>
      </c>
      <c r="L4655">
        <v>18745</v>
      </c>
      <c r="M4655" t="s">
        <v>38</v>
      </c>
      <c r="N4655">
        <v>11804</v>
      </c>
      <c r="O4655" t="s">
        <v>103</v>
      </c>
      <c r="P4655">
        <v>57</v>
      </c>
      <c r="R4655">
        <v>11861</v>
      </c>
      <c r="T4655">
        <v>298479</v>
      </c>
      <c r="V4655">
        <v>631033</v>
      </c>
      <c r="X4655">
        <v>591450</v>
      </c>
      <c r="Z4655">
        <v>39583</v>
      </c>
    </row>
    <row r="4656" spans="2:26" hidden="1" x14ac:dyDescent="0.35">
      <c r="B4656" t="s">
        <v>120</v>
      </c>
      <c r="C4656" t="s">
        <v>121</v>
      </c>
      <c r="D4656" s="1">
        <v>43739</v>
      </c>
      <c r="E4656" t="s">
        <v>34</v>
      </c>
      <c r="F4656" t="s">
        <v>35</v>
      </c>
      <c r="G4656" t="s">
        <v>32</v>
      </c>
      <c r="H4656">
        <v>20909</v>
      </c>
      <c r="I4656" t="s">
        <v>38</v>
      </c>
      <c r="J4656">
        <v>0</v>
      </c>
      <c r="L4656">
        <v>20909</v>
      </c>
      <c r="M4656" t="s">
        <v>38</v>
      </c>
      <c r="N4656">
        <v>12845</v>
      </c>
      <c r="O4656" t="s">
        <v>103</v>
      </c>
      <c r="P4656">
        <v>66</v>
      </c>
      <c r="R4656">
        <v>12911</v>
      </c>
      <c r="T4656">
        <v>298087</v>
      </c>
      <c r="V4656">
        <v>630701</v>
      </c>
      <c r="X4656">
        <v>590902</v>
      </c>
      <c r="Z4656">
        <v>39799</v>
      </c>
    </row>
    <row r="4657" spans="2:26" hidden="1" x14ac:dyDescent="0.35">
      <c r="B4657" t="s">
        <v>120</v>
      </c>
      <c r="C4657" t="s">
        <v>121</v>
      </c>
      <c r="D4657" s="1">
        <v>43739</v>
      </c>
      <c r="E4657" t="s">
        <v>34</v>
      </c>
      <c r="F4657" t="s">
        <v>33</v>
      </c>
      <c r="G4657" t="s">
        <v>34</v>
      </c>
      <c r="H4657">
        <v>20909</v>
      </c>
      <c r="I4657" t="s">
        <v>38</v>
      </c>
      <c r="J4657">
        <v>0</v>
      </c>
      <c r="L4657">
        <v>20909</v>
      </c>
      <c r="M4657" t="s">
        <v>38</v>
      </c>
      <c r="N4657">
        <v>12845</v>
      </c>
      <c r="O4657" t="s">
        <v>103</v>
      </c>
      <c r="P4657">
        <v>66</v>
      </c>
      <c r="R4657">
        <v>12911</v>
      </c>
      <c r="T4657">
        <v>298087</v>
      </c>
      <c r="V4657">
        <v>630701</v>
      </c>
      <c r="X4657">
        <v>590902</v>
      </c>
      <c r="Z4657">
        <v>39799</v>
      </c>
    </row>
    <row r="4658" spans="2:26" hidden="1" x14ac:dyDescent="0.35">
      <c r="B4658" t="s">
        <v>120</v>
      </c>
      <c r="C4658" t="s">
        <v>121</v>
      </c>
      <c r="D4658" s="1">
        <v>43770</v>
      </c>
      <c r="E4658" t="s">
        <v>34</v>
      </c>
      <c r="F4658" t="s">
        <v>35</v>
      </c>
      <c r="G4658" t="s">
        <v>32</v>
      </c>
      <c r="H4658">
        <v>27507</v>
      </c>
      <c r="I4658" t="s">
        <v>38</v>
      </c>
      <c r="J4658">
        <v>15181</v>
      </c>
      <c r="L4658">
        <v>42688</v>
      </c>
      <c r="M4658" t="s">
        <v>38</v>
      </c>
      <c r="N4658">
        <v>10746</v>
      </c>
      <c r="O4658" t="s">
        <v>103</v>
      </c>
      <c r="P4658">
        <v>90</v>
      </c>
      <c r="R4658">
        <v>10836</v>
      </c>
      <c r="T4658">
        <v>320768</v>
      </c>
      <c r="V4658">
        <v>626688</v>
      </c>
      <c r="X4658">
        <v>586167</v>
      </c>
      <c r="Z4658">
        <v>40521</v>
      </c>
    </row>
    <row r="4659" spans="2:26" hidden="1" x14ac:dyDescent="0.35">
      <c r="B4659" t="s">
        <v>120</v>
      </c>
      <c r="C4659" t="s">
        <v>121</v>
      </c>
      <c r="D4659" s="1">
        <v>43770</v>
      </c>
      <c r="E4659" t="s">
        <v>34</v>
      </c>
      <c r="F4659" t="s">
        <v>33</v>
      </c>
      <c r="G4659" t="s">
        <v>34</v>
      </c>
      <c r="H4659">
        <v>27507</v>
      </c>
      <c r="I4659" t="s">
        <v>38</v>
      </c>
      <c r="J4659">
        <v>15181</v>
      </c>
      <c r="L4659">
        <v>42688</v>
      </c>
      <c r="M4659" t="s">
        <v>38</v>
      </c>
      <c r="N4659">
        <v>10746</v>
      </c>
      <c r="O4659" t="s">
        <v>103</v>
      </c>
      <c r="P4659">
        <v>90</v>
      </c>
      <c r="R4659">
        <v>10836</v>
      </c>
      <c r="T4659">
        <v>320768</v>
      </c>
      <c r="V4659">
        <v>626688</v>
      </c>
      <c r="X4659">
        <v>586167</v>
      </c>
      <c r="Z4659">
        <v>40521</v>
      </c>
    </row>
    <row r="4660" spans="2:26" hidden="1" x14ac:dyDescent="0.35">
      <c r="B4660" t="s">
        <v>120</v>
      </c>
      <c r="C4660" t="s">
        <v>121</v>
      </c>
      <c r="D4660" s="1">
        <v>43800</v>
      </c>
      <c r="E4660" t="s">
        <v>34</v>
      </c>
      <c r="F4660" t="s">
        <v>35</v>
      </c>
      <c r="G4660" t="s">
        <v>32</v>
      </c>
      <c r="H4660">
        <v>22368</v>
      </c>
      <c r="I4660" t="s">
        <v>38</v>
      </c>
      <c r="J4660">
        <v>5962</v>
      </c>
      <c r="L4660">
        <v>28330</v>
      </c>
      <c r="M4660" t="s">
        <v>38</v>
      </c>
      <c r="N4660">
        <v>13073</v>
      </c>
      <c r="O4660" t="s">
        <v>103</v>
      </c>
      <c r="P4660">
        <v>72</v>
      </c>
      <c r="R4660">
        <v>13145</v>
      </c>
      <c r="T4660">
        <v>295323</v>
      </c>
      <c r="V4660">
        <v>626078</v>
      </c>
      <c r="X4660">
        <v>586138</v>
      </c>
      <c r="Z4660">
        <v>39940</v>
      </c>
    </row>
    <row r="4661" spans="2:26" hidden="1" x14ac:dyDescent="0.35">
      <c r="B4661" t="s">
        <v>120</v>
      </c>
      <c r="C4661" t="s">
        <v>121</v>
      </c>
      <c r="D4661" s="1">
        <v>43800</v>
      </c>
      <c r="E4661" t="s">
        <v>34</v>
      </c>
      <c r="F4661" t="s">
        <v>33</v>
      </c>
      <c r="G4661" t="s">
        <v>34</v>
      </c>
      <c r="H4661">
        <v>22368</v>
      </c>
      <c r="I4661" t="s">
        <v>38</v>
      </c>
      <c r="J4661">
        <v>5962</v>
      </c>
      <c r="L4661">
        <v>28330</v>
      </c>
      <c r="M4661" t="s">
        <v>38</v>
      </c>
      <c r="N4661">
        <v>13073</v>
      </c>
      <c r="O4661" t="s">
        <v>103</v>
      </c>
      <c r="P4661">
        <v>72</v>
      </c>
      <c r="R4661">
        <v>13145</v>
      </c>
      <c r="T4661">
        <v>295323</v>
      </c>
      <c r="V4661">
        <v>626078</v>
      </c>
      <c r="X4661">
        <v>586138</v>
      </c>
      <c r="Z4661">
        <v>39940</v>
      </c>
    </row>
    <row r="4662" spans="2:26" hidden="1" x14ac:dyDescent="0.35">
      <c r="B4662" t="s">
        <v>120</v>
      </c>
      <c r="C4662" t="s">
        <v>121</v>
      </c>
      <c r="D4662" s="1">
        <v>43831</v>
      </c>
      <c r="E4662" t="s">
        <v>34</v>
      </c>
      <c r="F4662" t="s">
        <v>35</v>
      </c>
      <c r="G4662" t="s">
        <v>32</v>
      </c>
      <c r="H4662">
        <v>22359</v>
      </c>
      <c r="I4662" t="s">
        <v>38</v>
      </c>
      <c r="J4662">
        <v>855</v>
      </c>
      <c r="L4662">
        <v>23214</v>
      </c>
      <c r="M4662" t="s">
        <v>38</v>
      </c>
      <c r="N4662">
        <v>13756</v>
      </c>
      <c r="O4662" t="s">
        <v>103</v>
      </c>
      <c r="P4662">
        <v>76</v>
      </c>
      <c r="R4662">
        <v>13832</v>
      </c>
      <c r="T4662">
        <v>295181</v>
      </c>
      <c r="V4662">
        <v>626116</v>
      </c>
      <c r="X4662">
        <v>586119</v>
      </c>
      <c r="Z4662">
        <v>39997</v>
      </c>
    </row>
    <row r="4663" spans="2:26" hidden="1" x14ac:dyDescent="0.35">
      <c r="B4663" t="s">
        <v>120</v>
      </c>
      <c r="C4663" t="s">
        <v>121</v>
      </c>
      <c r="D4663" s="1">
        <v>43831</v>
      </c>
      <c r="E4663" t="s">
        <v>34</v>
      </c>
      <c r="F4663" t="s">
        <v>33</v>
      </c>
      <c r="G4663" t="s">
        <v>34</v>
      </c>
      <c r="H4663">
        <v>22359</v>
      </c>
      <c r="I4663" t="s">
        <v>38</v>
      </c>
      <c r="J4663">
        <v>855</v>
      </c>
      <c r="L4663">
        <v>23214</v>
      </c>
      <c r="M4663" t="s">
        <v>38</v>
      </c>
      <c r="N4663">
        <v>13756</v>
      </c>
      <c r="O4663" t="s">
        <v>103</v>
      </c>
      <c r="P4663">
        <v>76</v>
      </c>
      <c r="R4663">
        <v>13832</v>
      </c>
      <c r="T4663">
        <v>295181</v>
      </c>
      <c r="V4663">
        <v>626116</v>
      </c>
      <c r="X4663">
        <v>586119</v>
      </c>
      <c r="Z4663">
        <v>39997</v>
      </c>
    </row>
    <row r="4664" spans="2:26" hidden="1" x14ac:dyDescent="0.35">
      <c r="B4664" t="s">
        <v>120</v>
      </c>
      <c r="C4664" t="s">
        <v>121</v>
      </c>
      <c r="D4664" s="1">
        <v>43862</v>
      </c>
      <c r="E4664" t="s">
        <v>34</v>
      </c>
      <c r="F4664" t="s">
        <v>35</v>
      </c>
      <c r="G4664" t="s">
        <v>32</v>
      </c>
      <c r="H4664">
        <v>18495</v>
      </c>
      <c r="I4664" t="s">
        <v>38</v>
      </c>
      <c r="J4664">
        <v>605</v>
      </c>
      <c r="L4664">
        <v>19100</v>
      </c>
      <c r="M4664" t="s">
        <v>38</v>
      </c>
      <c r="N4664">
        <v>11672</v>
      </c>
      <c r="O4664" t="s">
        <v>103</v>
      </c>
      <c r="P4664">
        <v>66</v>
      </c>
      <c r="R4664">
        <v>11738</v>
      </c>
      <c r="T4664">
        <v>295392</v>
      </c>
      <c r="V4664">
        <v>625358</v>
      </c>
      <c r="X4664">
        <v>584188</v>
      </c>
      <c r="Z4664">
        <v>41170</v>
      </c>
    </row>
    <row r="4665" spans="2:26" hidden="1" x14ac:dyDescent="0.35">
      <c r="B4665" t="s">
        <v>120</v>
      </c>
      <c r="C4665" t="s">
        <v>121</v>
      </c>
      <c r="D4665" s="1">
        <v>43862</v>
      </c>
      <c r="E4665" t="s">
        <v>34</v>
      </c>
      <c r="F4665" t="s">
        <v>33</v>
      </c>
      <c r="G4665" t="s">
        <v>34</v>
      </c>
      <c r="H4665">
        <v>18495</v>
      </c>
      <c r="I4665" t="s">
        <v>38</v>
      </c>
      <c r="J4665">
        <v>605</v>
      </c>
      <c r="L4665">
        <v>19100</v>
      </c>
      <c r="M4665" t="s">
        <v>38</v>
      </c>
      <c r="N4665">
        <v>11672</v>
      </c>
      <c r="O4665" t="s">
        <v>103</v>
      </c>
      <c r="P4665">
        <v>66</v>
      </c>
      <c r="R4665">
        <v>11738</v>
      </c>
      <c r="T4665">
        <v>295392</v>
      </c>
      <c r="V4665">
        <v>625358</v>
      </c>
      <c r="X4665">
        <v>584188</v>
      </c>
      <c r="Z4665">
        <v>41170</v>
      </c>
    </row>
    <row r="4666" spans="2:26" hidden="1" x14ac:dyDescent="0.35">
      <c r="B4666" t="s">
        <v>120</v>
      </c>
      <c r="C4666" t="s">
        <v>121</v>
      </c>
      <c r="D4666" s="1">
        <v>43891</v>
      </c>
      <c r="E4666" t="s">
        <v>34</v>
      </c>
      <c r="F4666" t="s">
        <v>35</v>
      </c>
      <c r="G4666" t="s">
        <v>32</v>
      </c>
      <c r="H4666">
        <v>26090</v>
      </c>
      <c r="I4666" t="s">
        <v>38</v>
      </c>
      <c r="J4666">
        <v>1756</v>
      </c>
      <c r="L4666">
        <v>27846</v>
      </c>
      <c r="M4666" t="s">
        <v>38</v>
      </c>
      <c r="N4666">
        <v>14285</v>
      </c>
      <c r="O4666" t="s">
        <v>103</v>
      </c>
      <c r="P4666">
        <v>86</v>
      </c>
      <c r="R4666">
        <v>14371</v>
      </c>
      <c r="T4666">
        <v>294159</v>
      </c>
      <c r="V4666">
        <v>627200</v>
      </c>
      <c r="X4666">
        <v>586958</v>
      </c>
      <c r="Z4666">
        <v>40242</v>
      </c>
    </row>
    <row r="4667" spans="2:26" hidden="1" x14ac:dyDescent="0.35">
      <c r="B4667" t="s">
        <v>120</v>
      </c>
      <c r="C4667" t="s">
        <v>121</v>
      </c>
      <c r="D4667" s="1">
        <v>43891</v>
      </c>
      <c r="E4667" t="s">
        <v>34</v>
      </c>
      <c r="F4667" t="s">
        <v>33</v>
      </c>
      <c r="G4667" t="s">
        <v>34</v>
      </c>
      <c r="H4667">
        <v>26090</v>
      </c>
      <c r="I4667" t="s">
        <v>38</v>
      </c>
      <c r="J4667">
        <v>1756</v>
      </c>
      <c r="L4667">
        <v>27846</v>
      </c>
      <c r="M4667" t="s">
        <v>38</v>
      </c>
      <c r="N4667">
        <v>14285</v>
      </c>
      <c r="O4667" t="s">
        <v>103</v>
      </c>
      <c r="P4667">
        <v>86</v>
      </c>
      <c r="R4667">
        <v>14371</v>
      </c>
      <c r="T4667">
        <v>294159</v>
      </c>
      <c r="V4667">
        <v>627200</v>
      </c>
      <c r="X4667">
        <v>586958</v>
      </c>
      <c r="Z4667">
        <v>40242</v>
      </c>
    </row>
    <row r="4668" spans="2:26" hidden="1" x14ac:dyDescent="0.35">
      <c r="B4668" t="s">
        <v>120</v>
      </c>
      <c r="C4668" t="s">
        <v>121</v>
      </c>
      <c r="D4668" s="1">
        <v>43922</v>
      </c>
      <c r="E4668" t="s">
        <v>34</v>
      </c>
      <c r="F4668" t="s">
        <v>35</v>
      </c>
      <c r="G4668" t="s">
        <v>32</v>
      </c>
      <c r="H4668">
        <v>22395</v>
      </c>
      <c r="I4668" t="s">
        <v>38</v>
      </c>
      <c r="J4668">
        <v>1997</v>
      </c>
      <c r="L4668">
        <v>24392</v>
      </c>
      <c r="M4668" t="s">
        <v>38</v>
      </c>
      <c r="N4668">
        <v>17067</v>
      </c>
      <c r="O4668" t="s">
        <v>103</v>
      </c>
      <c r="P4668">
        <v>68</v>
      </c>
      <c r="R4668">
        <v>17135</v>
      </c>
      <c r="T4668">
        <v>300950</v>
      </c>
      <c r="V4668">
        <v>651890</v>
      </c>
      <c r="X4668">
        <v>611600</v>
      </c>
      <c r="Z4668">
        <v>40290</v>
      </c>
    </row>
    <row r="4669" spans="2:26" hidden="1" x14ac:dyDescent="0.35">
      <c r="B4669" t="s">
        <v>120</v>
      </c>
      <c r="C4669" t="s">
        <v>121</v>
      </c>
      <c r="D4669" s="1">
        <v>43922</v>
      </c>
      <c r="E4669" t="s">
        <v>34</v>
      </c>
      <c r="F4669" t="s">
        <v>33</v>
      </c>
      <c r="G4669" t="s">
        <v>34</v>
      </c>
      <c r="H4669">
        <v>22395</v>
      </c>
      <c r="I4669" t="s">
        <v>38</v>
      </c>
      <c r="J4669">
        <v>1997</v>
      </c>
      <c r="L4669">
        <v>24392</v>
      </c>
      <c r="M4669" t="s">
        <v>38</v>
      </c>
      <c r="N4669">
        <v>17067</v>
      </c>
      <c r="O4669" t="s">
        <v>103</v>
      </c>
      <c r="P4669">
        <v>68</v>
      </c>
      <c r="R4669">
        <v>17135</v>
      </c>
      <c r="T4669">
        <v>300950</v>
      </c>
      <c r="V4669">
        <v>651890</v>
      </c>
      <c r="X4669">
        <v>611600</v>
      </c>
      <c r="Z4669">
        <v>40290</v>
      </c>
    </row>
    <row r="4670" spans="2:26" hidden="1" x14ac:dyDescent="0.35">
      <c r="B4670" t="s">
        <v>120</v>
      </c>
      <c r="C4670" t="s">
        <v>121</v>
      </c>
      <c r="D4670" s="1">
        <v>43952</v>
      </c>
      <c r="E4670" t="s">
        <v>34</v>
      </c>
      <c r="F4670" t="s">
        <v>35</v>
      </c>
      <c r="G4670" t="s">
        <v>32</v>
      </c>
      <c r="H4670">
        <v>15372</v>
      </c>
      <c r="I4670" t="s">
        <v>38</v>
      </c>
      <c r="J4670">
        <v>1461</v>
      </c>
      <c r="L4670">
        <v>16833</v>
      </c>
      <c r="M4670" t="s">
        <v>38</v>
      </c>
      <c r="N4670">
        <v>10404</v>
      </c>
      <c r="O4670" t="s">
        <v>103</v>
      </c>
      <c r="P4670">
        <v>45</v>
      </c>
      <c r="R4670">
        <v>10449</v>
      </c>
      <c r="T4670">
        <v>307938</v>
      </c>
      <c r="V4670">
        <v>669844</v>
      </c>
      <c r="X4670">
        <v>629641</v>
      </c>
      <c r="Z4670">
        <v>40203</v>
      </c>
    </row>
    <row r="4671" spans="2:26" hidden="1" x14ac:dyDescent="0.35">
      <c r="B4671" t="s">
        <v>120</v>
      </c>
      <c r="C4671" t="s">
        <v>121</v>
      </c>
      <c r="D4671" s="1">
        <v>43952</v>
      </c>
      <c r="E4671" t="s">
        <v>34</v>
      </c>
      <c r="F4671" t="s">
        <v>33</v>
      </c>
      <c r="G4671" t="s">
        <v>34</v>
      </c>
      <c r="H4671">
        <v>15372</v>
      </c>
      <c r="I4671" t="s">
        <v>38</v>
      </c>
      <c r="J4671">
        <v>1461</v>
      </c>
      <c r="L4671">
        <v>16833</v>
      </c>
      <c r="M4671" t="s">
        <v>38</v>
      </c>
      <c r="N4671">
        <v>10404</v>
      </c>
      <c r="O4671" t="s">
        <v>103</v>
      </c>
      <c r="P4671">
        <v>45</v>
      </c>
      <c r="R4671">
        <v>10449</v>
      </c>
      <c r="T4671">
        <v>307938</v>
      </c>
      <c r="V4671">
        <v>669844</v>
      </c>
      <c r="X4671">
        <v>629641</v>
      </c>
      <c r="Z4671">
        <v>40203</v>
      </c>
    </row>
    <row r="4672" spans="2:26" hidden="1" x14ac:dyDescent="0.35">
      <c r="B4672" t="s">
        <v>120</v>
      </c>
      <c r="C4672" t="s">
        <v>121</v>
      </c>
      <c r="D4672" s="1">
        <v>43983</v>
      </c>
      <c r="E4672" t="s">
        <v>34</v>
      </c>
      <c r="F4672" t="s">
        <v>35</v>
      </c>
      <c r="G4672" t="s">
        <v>32</v>
      </c>
      <c r="H4672">
        <v>14381</v>
      </c>
      <c r="I4672" t="s">
        <v>38</v>
      </c>
      <c r="J4672">
        <v>572</v>
      </c>
      <c r="L4672">
        <v>14953</v>
      </c>
      <c r="M4672" t="s">
        <v>38</v>
      </c>
      <c r="N4672">
        <v>8193</v>
      </c>
      <c r="O4672" t="s">
        <v>103</v>
      </c>
      <c r="P4672">
        <v>23</v>
      </c>
      <c r="R4672">
        <v>8216</v>
      </c>
      <c r="T4672">
        <v>313466</v>
      </c>
      <c r="V4672">
        <v>685073</v>
      </c>
      <c r="X4672">
        <v>644995</v>
      </c>
      <c r="Z4672">
        <v>40078</v>
      </c>
    </row>
    <row r="4673" spans="2:26" hidden="1" x14ac:dyDescent="0.35">
      <c r="B4673" t="s">
        <v>120</v>
      </c>
      <c r="C4673" t="s">
        <v>121</v>
      </c>
      <c r="D4673" s="1">
        <v>43983</v>
      </c>
      <c r="E4673" t="s">
        <v>34</v>
      </c>
      <c r="F4673" t="s">
        <v>33</v>
      </c>
      <c r="G4673" t="s">
        <v>34</v>
      </c>
      <c r="H4673">
        <v>14381</v>
      </c>
      <c r="I4673" t="s">
        <v>38</v>
      </c>
      <c r="J4673">
        <v>572</v>
      </c>
      <c r="L4673">
        <v>14953</v>
      </c>
      <c r="M4673" t="s">
        <v>38</v>
      </c>
      <c r="N4673">
        <v>8193</v>
      </c>
      <c r="O4673" t="s">
        <v>103</v>
      </c>
      <c r="P4673">
        <v>23</v>
      </c>
      <c r="R4673">
        <v>8216</v>
      </c>
      <c r="T4673">
        <v>313466</v>
      </c>
      <c r="V4673">
        <v>685073</v>
      </c>
      <c r="X4673">
        <v>644995</v>
      </c>
      <c r="Z4673">
        <v>40078</v>
      </c>
    </row>
    <row r="4674" spans="2:26" hidden="1" x14ac:dyDescent="0.35">
      <c r="B4674" t="s">
        <v>120</v>
      </c>
      <c r="C4674" t="s">
        <v>121</v>
      </c>
      <c r="D4674" s="1">
        <v>44013</v>
      </c>
      <c r="E4674" t="s">
        <v>34</v>
      </c>
      <c r="F4674" t="s">
        <v>35</v>
      </c>
      <c r="G4674" t="s">
        <v>32</v>
      </c>
      <c r="H4674">
        <v>15406</v>
      </c>
      <c r="I4674" t="s">
        <v>38</v>
      </c>
      <c r="J4674">
        <v>632</v>
      </c>
      <c r="L4674">
        <v>16038</v>
      </c>
      <c r="M4674" t="s">
        <v>38</v>
      </c>
      <c r="N4674">
        <v>8413</v>
      </c>
      <c r="O4674" t="s">
        <v>103</v>
      </c>
      <c r="P4674">
        <v>33</v>
      </c>
      <c r="R4674">
        <v>8446</v>
      </c>
      <c r="T4674">
        <v>337164</v>
      </c>
      <c r="V4674">
        <v>695931</v>
      </c>
      <c r="X4674">
        <v>657500</v>
      </c>
      <c r="Z4674">
        <v>38431</v>
      </c>
    </row>
    <row r="4675" spans="2:26" hidden="1" x14ac:dyDescent="0.35">
      <c r="B4675" t="s">
        <v>120</v>
      </c>
      <c r="C4675" t="s">
        <v>121</v>
      </c>
      <c r="D4675" s="1">
        <v>44013</v>
      </c>
      <c r="E4675" t="s">
        <v>34</v>
      </c>
      <c r="F4675" t="s">
        <v>33</v>
      </c>
      <c r="G4675" t="s">
        <v>34</v>
      </c>
      <c r="H4675">
        <v>15406</v>
      </c>
      <c r="I4675" t="s">
        <v>38</v>
      </c>
      <c r="J4675">
        <v>632</v>
      </c>
      <c r="L4675">
        <v>16038</v>
      </c>
      <c r="M4675" t="s">
        <v>38</v>
      </c>
      <c r="N4675">
        <v>8413</v>
      </c>
      <c r="O4675" t="s">
        <v>103</v>
      </c>
      <c r="P4675">
        <v>33</v>
      </c>
      <c r="R4675">
        <v>8446</v>
      </c>
      <c r="T4675">
        <v>337164</v>
      </c>
      <c r="V4675">
        <v>695931</v>
      </c>
      <c r="X4675">
        <v>657500</v>
      </c>
      <c r="Z4675">
        <v>38431</v>
      </c>
    </row>
    <row r="4676" spans="2:26" hidden="1" x14ac:dyDescent="0.35">
      <c r="B4676" t="s">
        <v>120</v>
      </c>
      <c r="C4676" t="s">
        <v>121</v>
      </c>
      <c r="D4676" s="1">
        <v>44044</v>
      </c>
      <c r="E4676" t="s">
        <v>34</v>
      </c>
      <c r="F4676" t="s">
        <v>35</v>
      </c>
      <c r="G4676" t="s">
        <v>32</v>
      </c>
      <c r="H4676">
        <v>16575</v>
      </c>
      <c r="I4676" t="s">
        <v>38</v>
      </c>
      <c r="J4676">
        <v>696</v>
      </c>
      <c r="L4676">
        <v>17271</v>
      </c>
      <c r="M4676" t="s">
        <v>38</v>
      </c>
      <c r="N4676">
        <v>8901</v>
      </c>
      <c r="O4676" t="s">
        <v>103</v>
      </c>
      <c r="P4676">
        <v>29</v>
      </c>
      <c r="R4676">
        <v>8930</v>
      </c>
      <c r="T4676">
        <v>319957</v>
      </c>
      <c r="V4676">
        <v>709191</v>
      </c>
      <c r="X4676">
        <v>670967</v>
      </c>
      <c r="Z4676">
        <v>38224</v>
      </c>
    </row>
    <row r="4677" spans="2:26" hidden="1" x14ac:dyDescent="0.35">
      <c r="B4677" t="s">
        <v>120</v>
      </c>
      <c r="C4677" t="s">
        <v>121</v>
      </c>
      <c r="D4677" s="1">
        <v>44044</v>
      </c>
      <c r="E4677" t="s">
        <v>34</v>
      </c>
      <c r="F4677" t="s">
        <v>33</v>
      </c>
      <c r="G4677" t="s">
        <v>34</v>
      </c>
      <c r="H4677">
        <v>16575</v>
      </c>
      <c r="I4677" t="s">
        <v>38</v>
      </c>
      <c r="J4677">
        <v>696</v>
      </c>
      <c r="L4677">
        <v>17271</v>
      </c>
      <c r="M4677" t="s">
        <v>38</v>
      </c>
      <c r="N4677">
        <v>8901</v>
      </c>
      <c r="O4677" t="s">
        <v>103</v>
      </c>
      <c r="P4677">
        <v>29</v>
      </c>
      <c r="R4677">
        <v>8930</v>
      </c>
      <c r="T4677">
        <v>319957</v>
      </c>
      <c r="V4677">
        <v>709191</v>
      </c>
      <c r="X4677">
        <v>670967</v>
      </c>
      <c r="Z4677">
        <v>38224</v>
      </c>
    </row>
    <row r="4678" spans="2:26" hidden="1" x14ac:dyDescent="0.35">
      <c r="B4678" t="s">
        <v>120</v>
      </c>
      <c r="C4678" t="s">
        <v>121</v>
      </c>
      <c r="D4678" s="1">
        <v>44075</v>
      </c>
      <c r="E4678" t="s">
        <v>34</v>
      </c>
      <c r="F4678" t="s">
        <v>33</v>
      </c>
      <c r="G4678" t="s">
        <v>34</v>
      </c>
      <c r="H4678">
        <v>15926</v>
      </c>
      <c r="I4678" t="s">
        <v>38</v>
      </c>
      <c r="J4678">
        <v>578</v>
      </c>
      <c r="L4678">
        <v>16504</v>
      </c>
      <c r="M4678" t="s">
        <v>38</v>
      </c>
      <c r="N4678">
        <v>8801</v>
      </c>
      <c r="O4678" t="s">
        <v>103</v>
      </c>
      <c r="P4678">
        <v>42</v>
      </c>
      <c r="R4678">
        <v>8843</v>
      </c>
      <c r="T4678">
        <v>324258</v>
      </c>
      <c r="V4678">
        <v>722616</v>
      </c>
      <c r="X4678">
        <v>684413</v>
      </c>
      <c r="Z4678">
        <v>38203</v>
      </c>
    </row>
    <row r="4679" spans="2:26" hidden="1" x14ac:dyDescent="0.35">
      <c r="B4679" t="s">
        <v>120</v>
      </c>
      <c r="C4679" t="s">
        <v>121</v>
      </c>
      <c r="D4679" s="1">
        <v>44075</v>
      </c>
      <c r="E4679" t="s">
        <v>34</v>
      </c>
      <c r="F4679" t="s">
        <v>35</v>
      </c>
      <c r="G4679" t="s">
        <v>32</v>
      </c>
      <c r="H4679">
        <v>15926</v>
      </c>
      <c r="I4679" t="s">
        <v>38</v>
      </c>
      <c r="J4679">
        <v>578</v>
      </c>
      <c r="L4679">
        <v>16504</v>
      </c>
      <c r="M4679" t="s">
        <v>38</v>
      </c>
      <c r="N4679">
        <v>8801</v>
      </c>
      <c r="O4679" t="s">
        <v>103</v>
      </c>
      <c r="P4679">
        <v>42</v>
      </c>
      <c r="R4679">
        <v>8843</v>
      </c>
      <c r="T4679">
        <v>324258</v>
      </c>
      <c r="V4679">
        <v>722616</v>
      </c>
      <c r="X4679">
        <v>684413</v>
      </c>
      <c r="Z4679">
        <v>38203</v>
      </c>
    </row>
    <row r="4680" spans="2:26" hidden="1" x14ac:dyDescent="0.35">
      <c r="B4680" t="s">
        <v>120</v>
      </c>
      <c r="C4680" t="s">
        <v>121</v>
      </c>
      <c r="D4680" s="1">
        <v>44105</v>
      </c>
      <c r="E4680" t="s">
        <v>34</v>
      </c>
      <c r="F4680" t="s">
        <v>35</v>
      </c>
      <c r="G4680" t="s">
        <v>32</v>
      </c>
      <c r="H4680">
        <v>15225</v>
      </c>
      <c r="I4680" t="s">
        <v>38</v>
      </c>
      <c r="J4680">
        <v>890</v>
      </c>
      <c r="L4680">
        <v>16115</v>
      </c>
      <c r="M4680" t="s">
        <v>38</v>
      </c>
      <c r="N4680">
        <v>8301</v>
      </c>
      <c r="O4680" t="s">
        <v>103</v>
      </c>
      <c r="P4680">
        <v>39</v>
      </c>
      <c r="R4680">
        <v>8340</v>
      </c>
      <c r="T4680">
        <v>328418</v>
      </c>
      <c r="V4680">
        <v>734234</v>
      </c>
      <c r="X4680">
        <v>695514</v>
      </c>
      <c r="Z4680">
        <v>38720</v>
      </c>
    </row>
    <row r="4681" spans="2:26" hidden="1" x14ac:dyDescent="0.35">
      <c r="B4681" t="s">
        <v>120</v>
      </c>
      <c r="C4681" t="s">
        <v>121</v>
      </c>
      <c r="D4681" s="1">
        <v>44105</v>
      </c>
      <c r="E4681" t="s">
        <v>34</v>
      </c>
      <c r="F4681" t="s">
        <v>33</v>
      </c>
      <c r="G4681" t="s">
        <v>34</v>
      </c>
      <c r="H4681">
        <v>15225</v>
      </c>
      <c r="I4681" t="s">
        <v>38</v>
      </c>
      <c r="J4681">
        <v>890</v>
      </c>
      <c r="L4681">
        <v>16115</v>
      </c>
      <c r="M4681" t="s">
        <v>38</v>
      </c>
      <c r="N4681">
        <v>8301</v>
      </c>
      <c r="O4681" t="s">
        <v>103</v>
      </c>
      <c r="P4681">
        <v>39</v>
      </c>
      <c r="R4681">
        <v>8340</v>
      </c>
      <c r="T4681">
        <v>328418</v>
      </c>
      <c r="V4681">
        <v>734234</v>
      </c>
      <c r="X4681">
        <v>695514</v>
      </c>
      <c r="Z4681">
        <v>38720</v>
      </c>
    </row>
    <row r="4682" spans="2:26" hidden="1" x14ac:dyDescent="0.35">
      <c r="B4682" t="s">
        <v>120</v>
      </c>
      <c r="C4682" t="s">
        <v>121</v>
      </c>
      <c r="D4682" s="1">
        <v>44136</v>
      </c>
      <c r="E4682" t="s">
        <v>34</v>
      </c>
      <c r="F4682" t="s">
        <v>35</v>
      </c>
      <c r="G4682" t="s">
        <v>32</v>
      </c>
      <c r="H4682">
        <v>9965</v>
      </c>
      <c r="I4682" t="s">
        <v>38</v>
      </c>
      <c r="J4682">
        <v>4922</v>
      </c>
      <c r="L4682">
        <v>14887</v>
      </c>
      <c r="M4682" t="s">
        <v>38</v>
      </c>
      <c r="N4682">
        <v>7293</v>
      </c>
      <c r="O4682" t="s">
        <v>103</v>
      </c>
      <c r="P4682">
        <v>24</v>
      </c>
      <c r="R4682">
        <v>7317</v>
      </c>
      <c r="T4682">
        <v>330174</v>
      </c>
      <c r="V4682">
        <v>742656</v>
      </c>
      <c r="X4682">
        <v>703495</v>
      </c>
      <c r="Z4682">
        <v>39161</v>
      </c>
    </row>
    <row r="4683" spans="2:26" hidden="1" x14ac:dyDescent="0.35">
      <c r="B4683" t="s">
        <v>120</v>
      </c>
      <c r="C4683" t="s">
        <v>121</v>
      </c>
      <c r="D4683" s="1">
        <v>44136</v>
      </c>
      <c r="E4683" t="s">
        <v>34</v>
      </c>
      <c r="F4683" t="s">
        <v>33</v>
      </c>
      <c r="G4683" t="s">
        <v>34</v>
      </c>
      <c r="H4683">
        <v>9965</v>
      </c>
      <c r="I4683" t="s">
        <v>38</v>
      </c>
      <c r="J4683">
        <v>4922</v>
      </c>
      <c r="L4683">
        <v>14887</v>
      </c>
      <c r="M4683" t="s">
        <v>38</v>
      </c>
      <c r="N4683">
        <v>7293</v>
      </c>
      <c r="O4683" t="s">
        <v>103</v>
      </c>
      <c r="P4683">
        <v>24</v>
      </c>
      <c r="R4683">
        <v>7317</v>
      </c>
      <c r="T4683">
        <v>330174</v>
      </c>
      <c r="V4683">
        <v>742656</v>
      </c>
      <c r="X4683">
        <v>703495</v>
      </c>
      <c r="Z4683">
        <v>39161</v>
      </c>
    </row>
    <row r="4684" spans="2:26" hidden="1" x14ac:dyDescent="0.35">
      <c r="B4684" t="s">
        <v>120</v>
      </c>
      <c r="C4684" t="s">
        <v>121</v>
      </c>
      <c r="D4684" s="1">
        <v>44166</v>
      </c>
      <c r="E4684" t="s">
        <v>34</v>
      </c>
      <c r="F4684" t="s">
        <v>33</v>
      </c>
      <c r="G4684" t="s">
        <v>34</v>
      </c>
      <c r="H4684">
        <v>11837</v>
      </c>
      <c r="I4684" t="s">
        <v>38</v>
      </c>
      <c r="J4684">
        <v>7845</v>
      </c>
      <c r="L4684">
        <v>19682</v>
      </c>
      <c r="M4684" t="s">
        <v>38</v>
      </c>
      <c r="N4684">
        <v>8384</v>
      </c>
      <c r="O4684" t="s">
        <v>103</v>
      </c>
      <c r="P4684">
        <v>28</v>
      </c>
      <c r="R4684">
        <v>8412</v>
      </c>
      <c r="T4684">
        <v>332540</v>
      </c>
      <c r="V4684">
        <v>749040</v>
      </c>
      <c r="X4684">
        <v>708696</v>
      </c>
      <c r="Z4684">
        <v>40344</v>
      </c>
    </row>
    <row r="4685" spans="2:26" hidden="1" x14ac:dyDescent="0.35">
      <c r="B4685" t="s">
        <v>120</v>
      </c>
      <c r="C4685" t="s">
        <v>121</v>
      </c>
      <c r="D4685" s="1">
        <v>44166</v>
      </c>
      <c r="E4685" t="s">
        <v>34</v>
      </c>
      <c r="F4685" t="s">
        <v>35</v>
      </c>
      <c r="G4685" t="s">
        <v>32</v>
      </c>
      <c r="H4685">
        <v>11837</v>
      </c>
      <c r="J4685">
        <v>7845</v>
      </c>
      <c r="L4685">
        <v>19682</v>
      </c>
      <c r="N4685">
        <v>8384</v>
      </c>
      <c r="P4685">
        <v>28</v>
      </c>
      <c r="R4685">
        <v>8412</v>
      </c>
      <c r="T4685">
        <v>332540</v>
      </c>
      <c r="V4685">
        <v>749040</v>
      </c>
      <c r="X4685">
        <v>708696</v>
      </c>
      <c r="Z4685">
        <v>40344</v>
      </c>
    </row>
    <row r="4686" spans="2:26" hidden="1" x14ac:dyDescent="0.35">
      <c r="B4686" t="s">
        <v>120</v>
      </c>
      <c r="C4686" t="s">
        <v>121</v>
      </c>
      <c r="D4686" s="1">
        <v>44197</v>
      </c>
      <c r="E4686" t="s">
        <v>34</v>
      </c>
      <c r="F4686" t="s">
        <v>33</v>
      </c>
      <c r="G4686" t="s">
        <v>34</v>
      </c>
      <c r="H4686">
        <v>16043</v>
      </c>
      <c r="I4686" t="s">
        <v>38</v>
      </c>
      <c r="J4686">
        <v>2276</v>
      </c>
      <c r="L4686">
        <v>18319</v>
      </c>
      <c r="M4686" t="s">
        <v>38</v>
      </c>
      <c r="N4686">
        <v>6370</v>
      </c>
      <c r="O4686" t="s">
        <v>103</v>
      </c>
      <c r="P4686">
        <v>38</v>
      </c>
      <c r="R4686">
        <v>6408</v>
      </c>
      <c r="T4686">
        <v>336403</v>
      </c>
      <c r="V4686">
        <v>761359</v>
      </c>
      <c r="X4686">
        <v>720910</v>
      </c>
      <c r="Z4686">
        <v>40449</v>
      </c>
    </row>
    <row r="4687" spans="2:26" hidden="1" x14ac:dyDescent="0.35">
      <c r="B4687" t="s">
        <v>120</v>
      </c>
      <c r="C4687" t="s">
        <v>121</v>
      </c>
      <c r="D4687" s="1">
        <v>44197</v>
      </c>
      <c r="E4687" t="s">
        <v>34</v>
      </c>
      <c r="F4687" t="s">
        <v>35</v>
      </c>
      <c r="G4687" t="s">
        <v>32</v>
      </c>
      <c r="H4687">
        <v>16043</v>
      </c>
      <c r="I4687" t="s">
        <v>38</v>
      </c>
      <c r="J4687">
        <v>2276</v>
      </c>
      <c r="L4687">
        <v>18319</v>
      </c>
      <c r="M4687" t="s">
        <v>38</v>
      </c>
      <c r="N4687">
        <v>6370</v>
      </c>
      <c r="O4687" t="s">
        <v>103</v>
      </c>
      <c r="P4687">
        <v>38</v>
      </c>
      <c r="R4687">
        <v>6408</v>
      </c>
      <c r="T4687">
        <v>336403</v>
      </c>
      <c r="V4687">
        <v>761359</v>
      </c>
      <c r="X4687">
        <v>720910</v>
      </c>
      <c r="Z4687">
        <v>40449</v>
      </c>
    </row>
    <row r="4688" spans="2:26" hidden="1" x14ac:dyDescent="0.35">
      <c r="B4688" t="s">
        <v>120</v>
      </c>
      <c r="C4688" t="s">
        <v>121</v>
      </c>
      <c r="D4688" s="1">
        <v>44228</v>
      </c>
      <c r="E4688" t="s">
        <v>34</v>
      </c>
      <c r="F4688" t="s">
        <v>35</v>
      </c>
      <c r="G4688" t="s">
        <v>32</v>
      </c>
      <c r="H4688">
        <v>13262</v>
      </c>
      <c r="I4688" t="s">
        <v>38</v>
      </c>
      <c r="J4688">
        <v>961</v>
      </c>
      <c r="L4688">
        <v>14223</v>
      </c>
      <c r="M4688" t="s">
        <v>38</v>
      </c>
      <c r="N4688">
        <v>6508</v>
      </c>
      <c r="O4688" t="s">
        <v>103</v>
      </c>
      <c r="P4688">
        <v>24</v>
      </c>
      <c r="R4688">
        <v>6532</v>
      </c>
      <c r="T4688">
        <v>338548</v>
      </c>
      <c r="V4688">
        <v>768740</v>
      </c>
      <c r="X4688">
        <v>727510</v>
      </c>
      <c r="Z4688">
        <v>41230</v>
      </c>
    </row>
    <row r="4689" spans="2:26" hidden="1" x14ac:dyDescent="0.35">
      <c r="B4689" t="s">
        <v>120</v>
      </c>
      <c r="C4689" t="s">
        <v>121</v>
      </c>
      <c r="D4689" s="1">
        <v>44228</v>
      </c>
      <c r="E4689" t="s">
        <v>34</v>
      </c>
      <c r="F4689" t="s">
        <v>33</v>
      </c>
      <c r="G4689" t="s">
        <v>34</v>
      </c>
      <c r="H4689">
        <v>13262</v>
      </c>
      <c r="I4689" t="s">
        <v>38</v>
      </c>
      <c r="J4689">
        <v>961</v>
      </c>
      <c r="L4689">
        <v>14223</v>
      </c>
      <c r="M4689" t="s">
        <v>38</v>
      </c>
      <c r="N4689">
        <v>6508</v>
      </c>
      <c r="O4689" t="s">
        <v>103</v>
      </c>
      <c r="P4689">
        <v>24</v>
      </c>
      <c r="R4689">
        <v>6532</v>
      </c>
      <c r="T4689">
        <v>338548</v>
      </c>
      <c r="V4689">
        <v>768740</v>
      </c>
      <c r="X4689">
        <v>727510</v>
      </c>
      <c r="Z4689">
        <v>41230</v>
      </c>
    </row>
    <row r="4690" spans="2:26" hidden="1" x14ac:dyDescent="0.35">
      <c r="B4690" t="s">
        <v>120</v>
      </c>
      <c r="C4690" t="s">
        <v>121</v>
      </c>
      <c r="D4690" s="1">
        <v>44256</v>
      </c>
      <c r="E4690" t="s">
        <v>34</v>
      </c>
      <c r="F4690" t="s">
        <v>35</v>
      </c>
      <c r="G4690" t="s">
        <v>32</v>
      </c>
      <c r="H4690">
        <v>14323</v>
      </c>
      <c r="I4690" t="s">
        <v>38</v>
      </c>
      <c r="J4690">
        <v>1708</v>
      </c>
      <c r="L4690">
        <v>16031</v>
      </c>
      <c r="M4690" t="s">
        <v>38</v>
      </c>
      <c r="N4690">
        <v>6973</v>
      </c>
      <c r="O4690" t="s">
        <v>103</v>
      </c>
      <c r="P4690">
        <v>25</v>
      </c>
      <c r="R4690">
        <v>6998</v>
      </c>
      <c r="T4690">
        <v>341006</v>
      </c>
      <c r="V4690">
        <v>777004</v>
      </c>
      <c r="X4690">
        <v>735021</v>
      </c>
      <c r="Z4690">
        <v>41983</v>
      </c>
    </row>
    <row r="4691" spans="2:26" hidden="1" x14ac:dyDescent="0.35">
      <c r="B4691" t="s">
        <v>120</v>
      </c>
      <c r="C4691" t="s">
        <v>121</v>
      </c>
      <c r="D4691" s="1">
        <v>44256</v>
      </c>
      <c r="E4691" t="s">
        <v>34</v>
      </c>
      <c r="F4691" t="s">
        <v>33</v>
      </c>
      <c r="G4691" t="s">
        <v>34</v>
      </c>
      <c r="H4691">
        <v>14323</v>
      </c>
      <c r="I4691" t="s">
        <v>38</v>
      </c>
      <c r="J4691">
        <v>1708</v>
      </c>
      <c r="L4691">
        <v>16031</v>
      </c>
      <c r="M4691" t="s">
        <v>38</v>
      </c>
      <c r="N4691">
        <v>6973</v>
      </c>
      <c r="O4691" t="s">
        <v>103</v>
      </c>
      <c r="P4691">
        <v>25</v>
      </c>
      <c r="R4691">
        <v>6998</v>
      </c>
      <c r="T4691">
        <v>341006</v>
      </c>
      <c r="V4691">
        <v>777004</v>
      </c>
      <c r="X4691">
        <v>735021</v>
      </c>
      <c r="Z4691">
        <v>41983</v>
      </c>
    </row>
    <row r="4692" spans="2:26" hidden="1" x14ac:dyDescent="0.35">
      <c r="B4692" t="s">
        <v>120</v>
      </c>
      <c r="C4692" t="s">
        <v>121</v>
      </c>
      <c r="D4692" s="1">
        <v>44287</v>
      </c>
      <c r="E4692" t="s">
        <v>34</v>
      </c>
      <c r="F4692" t="s">
        <v>35</v>
      </c>
      <c r="G4692" t="s">
        <v>32</v>
      </c>
      <c r="H4692">
        <v>13409</v>
      </c>
      <c r="I4692" t="s">
        <v>38</v>
      </c>
      <c r="J4692">
        <v>1583</v>
      </c>
      <c r="L4692">
        <v>14992</v>
      </c>
      <c r="M4692" t="s">
        <v>38</v>
      </c>
      <c r="N4692">
        <v>7212</v>
      </c>
      <c r="O4692" t="s">
        <v>103</v>
      </c>
      <c r="P4692">
        <v>30</v>
      </c>
      <c r="R4692">
        <v>7242</v>
      </c>
      <c r="T4692">
        <v>343683</v>
      </c>
      <c r="V4692">
        <v>786142</v>
      </c>
      <c r="X4692">
        <v>743580</v>
      </c>
      <c r="Z4692">
        <v>42562</v>
      </c>
    </row>
    <row r="4693" spans="2:26" hidden="1" x14ac:dyDescent="0.35">
      <c r="B4693" t="s">
        <v>120</v>
      </c>
      <c r="C4693" t="s">
        <v>121</v>
      </c>
      <c r="D4693" s="1">
        <v>44287</v>
      </c>
      <c r="E4693" t="s">
        <v>34</v>
      </c>
      <c r="F4693" t="s">
        <v>33</v>
      </c>
      <c r="G4693" t="s">
        <v>34</v>
      </c>
      <c r="H4693">
        <v>13409</v>
      </c>
      <c r="J4693">
        <v>1583</v>
      </c>
      <c r="L4693">
        <v>14992</v>
      </c>
      <c r="N4693">
        <v>7212</v>
      </c>
      <c r="P4693">
        <v>30</v>
      </c>
      <c r="R4693">
        <v>7242</v>
      </c>
      <c r="T4693">
        <v>343683</v>
      </c>
      <c r="V4693">
        <v>786142</v>
      </c>
      <c r="X4693">
        <v>743580</v>
      </c>
      <c r="Z4693">
        <v>42562</v>
      </c>
    </row>
    <row r="4694" spans="2:26" hidden="1" x14ac:dyDescent="0.35">
      <c r="B4694" t="s">
        <v>120</v>
      </c>
      <c r="C4694" t="s">
        <v>121</v>
      </c>
      <c r="D4694" s="1">
        <v>44317</v>
      </c>
      <c r="E4694" t="s">
        <v>34</v>
      </c>
      <c r="F4694" t="s">
        <v>35</v>
      </c>
      <c r="G4694" t="s">
        <v>32</v>
      </c>
      <c r="H4694">
        <v>12765</v>
      </c>
      <c r="I4694" t="s">
        <v>38</v>
      </c>
      <c r="J4694">
        <v>1612</v>
      </c>
      <c r="L4694">
        <v>14377</v>
      </c>
      <c r="M4694" t="s">
        <v>38</v>
      </c>
      <c r="N4694">
        <v>5764</v>
      </c>
      <c r="O4694" t="s">
        <v>103</v>
      </c>
      <c r="P4694">
        <v>23</v>
      </c>
      <c r="R4694">
        <v>5787</v>
      </c>
      <c r="T4694">
        <v>344806</v>
      </c>
      <c r="V4694">
        <v>790368</v>
      </c>
      <c r="X4694">
        <v>747208</v>
      </c>
      <c r="Z4694">
        <v>43160</v>
      </c>
    </row>
    <row r="4695" spans="2:26" hidden="1" x14ac:dyDescent="0.35">
      <c r="B4695" t="s">
        <v>120</v>
      </c>
      <c r="C4695" t="s">
        <v>121</v>
      </c>
      <c r="D4695" s="1">
        <v>44317</v>
      </c>
      <c r="E4695" t="s">
        <v>34</v>
      </c>
      <c r="F4695" t="s">
        <v>33</v>
      </c>
      <c r="G4695" t="s">
        <v>34</v>
      </c>
      <c r="H4695">
        <v>12765</v>
      </c>
      <c r="I4695" t="s">
        <v>38</v>
      </c>
      <c r="J4695">
        <v>1612</v>
      </c>
      <c r="L4695">
        <v>14377</v>
      </c>
      <c r="M4695" t="s">
        <v>38</v>
      </c>
      <c r="N4695">
        <v>5764</v>
      </c>
      <c r="O4695" t="s">
        <v>103</v>
      </c>
      <c r="P4695">
        <v>23</v>
      </c>
      <c r="R4695">
        <v>5787</v>
      </c>
      <c r="T4695">
        <v>344806</v>
      </c>
      <c r="V4695">
        <v>790368</v>
      </c>
      <c r="X4695">
        <v>747208</v>
      </c>
      <c r="Z4695">
        <v>43160</v>
      </c>
    </row>
    <row r="4696" spans="2:26" hidden="1" x14ac:dyDescent="0.35">
      <c r="B4696" t="s">
        <v>120</v>
      </c>
      <c r="C4696" t="s">
        <v>121</v>
      </c>
      <c r="D4696" s="1">
        <v>44348</v>
      </c>
      <c r="E4696" t="s">
        <v>34</v>
      </c>
      <c r="F4696" t="s">
        <v>35</v>
      </c>
      <c r="G4696" t="s">
        <v>32</v>
      </c>
      <c r="H4696">
        <v>13047</v>
      </c>
      <c r="I4696" t="s">
        <v>38</v>
      </c>
      <c r="J4696">
        <v>1092</v>
      </c>
      <c r="L4696">
        <v>14139</v>
      </c>
      <c r="M4696" t="s">
        <v>38</v>
      </c>
      <c r="N4696">
        <v>5823</v>
      </c>
      <c r="O4696" t="s">
        <v>103</v>
      </c>
      <c r="P4696">
        <v>22</v>
      </c>
      <c r="R4696">
        <v>5845</v>
      </c>
      <c r="T4696">
        <v>345840</v>
      </c>
      <c r="V4696">
        <v>794724</v>
      </c>
      <c r="X4696">
        <v>750837</v>
      </c>
      <c r="Z4696">
        <v>43887</v>
      </c>
    </row>
    <row r="4697" spans="2:26" hidden="1" x14ac:dyDescent="0.35">
      <c r="B4697" t="s">
        <v>120</v>
      </c>
      <c r="C4697" t="s">
        <v>121</v>
      </c>
      <c r="D4697" s="1">
        <v>44348</v>
      </c>
      <c r="E4697" t="s">
        <v>34</v>
      </c>
      <c r="F4697" t="s">
        <v>33</v>
      </c>
      <c r="G4697" t="s">
        <v>34</v>
      </c>
      <c r="H4697">
        <v>13047</v>
      </c>
      <c r="J4697">
        <v>1092</v>
      </c>
      <c r="L4697">
        <v>14139</v>
      </c>
      <c r="N4697">
        <v>5823</v>
      </c>
      <c r="P4697">
        <v>22</v>
      </c>
      <c r="R4697">
        <v>5845</v>
      </c>
      <c r="T4697">
        <v>345840</v>
      </c>
      <c r="V4697">
        <v>794724</v>
      </c>
      <c r="X4697">
        <v>750837</v>
      </c>
      <c r="Z4697">
        <v>43887</v>
      </c>
    </row>
    <row r="4698" spans="2:26" hidden="1" x14ac:dyDescent="0.35">
      <c r="B4698" t="s">
        <v>120</v>
      </c>
      <c r="C4698" t="s">
        <v>121</v>
      </c>
      <c r="D4698" s="1">
        <v>44378</v>
      </c>
      <c r="E4698" t="s">
        <v>34</v>
      </c>
      <c r="F4698" t="s">
        <v>35</v>
      </c>
      <c r="G4698" t="s">
        <v>32</v>
      </c>
      <c r="H4698">
        <v>13479</v>
      </c>
      <c r="J4698">
        <v>1425</v>
      </c>
      <c r="L4698">
        <v>14904</v>
      </c>
      <c r="N4698">
        <v>0</v>
      </c>
      <c r="P4698">
        <v>30</v>
      </c>
      <c r="R4698">
        <v>30</v>
      </c>
      <c r="T4698">
        <v>347213</v>
      </c>
      <c r="V4698">
        <v>800436</v>
      </c>
      <c r="X4698">
        <v>756216</v>
      </c>
      <c r="Z4698">
        <v>44220</v>
      </c>
    </row>
    <row r="4699" spans="2:26" hidden="1" x14ac:dyDescent="0.35">
      <c r="B4699" t="s">
        <v>120</v>
      </c>
      <c r="C4699" t="s">
        <v>121</v>
      </c>
      <c r="D4699" s="1">
        <v>44378</v>
      </c>
      <c r="E4699" t="s">
        <v>34</v>
      </c>
      <c r="F4699" t="s">
        <v>33</v>
      </c>
      <c r="G4699" t="s">
        <v>34</v>
      </c>
      <c r="H4699">
        <v>13479</v>
      </c>
      <c r="J4699">
        <v>1425</v>
      </c>
      <c r="L4699">
        <v>14904</v>
      </c>
      <c r="N4699">
        <v>6963</v>
      </c>
      <c r="P4699">
        <v>30</v>
      </c>
      <c r="R4699">
        <v>6993</v>
      </c>
      <c r="T4699">
        <v>347213</v>
      </c>
      <c r="V4699">
        <v>800436</v>
      </c>
      <c r="X4699">
        <v>756216</v>
      </c>
      <c r="Z4699">
        <v>44220</v>
      </c>
    </row>
    <row r="4700" spans="2:26" hidden="1" x14ac:dyDescent="0.35">
      <c r="B4700" t="s">
        <v>120</v>
      </c>
      <c r="C4700" t="s">
        <v>121</v>
      </c>
      <c r="D4700" s="1">
        <v>44409</v>
      </c>
      <c r="E4700" t="s">
        <v>34</v>
      </c>
      <c r="F4700" t="s">
        <v>35</v>
      </c>
      <c r="G4700" t="s">
        <v>32</v>
      </c>
      <c r="H4700">
        <v>14177</v>
      </c>
      <c r="J4700">
        <v>1893</v>
      </c>
      <c r="L4700">
        <v>16070</v>
      </c>
      <c r="N4700">
        <v>7676</v>
      </c>
      <c r="P4700">
        <v>27</v>
      </c>
      <c r="R4700">
        <v>7703</v>
      </c>
      <c r="T4700">
        <v>349916</v>
      </c>
      <c r="V4700">
        <v>809389</v>
      </c>
      <c r="X4700">
        <v>764488</v>
      </c>
      <c r="Z4700">
        <v>44901</v>
      </c>
    </row>
    <row r="4701" spans="2:26" hidden="1" x14ac:dyDescent="0.35">
      <c r="B4701" t="s">
        <v>120</v>
      </c>
      <c r="C4701" t="s">
        <v>121</v>
      </c>
      <c r="D4701" s="1">
        <v>44409</v>
      </c>
      <c r="E4701" t="s">
        <v>34</v>
      </c>
      <c r="F4701" t="s">
        <v>33</v>
      </c>
      <c r="G4701" t="s">
        <v>34</v>
      </c>
      <c r="H4701">
        <v>14177</v>
      </c>
      <c r="J4701">
        <v>1893</v>
      </c>
      <c r="L4701">
        <v>16070</v>
      </c>
      <c r="N4701">
        <v>8426</v>
      </c>
      <c r="P4701">
        <v>27</v>
      </c>
      <c r="R4701">
        <v>8453</v>
      </c>
      <c r="T4701">
        <v>349916</v>
      </c>
      <c r="V4701">
        <v>809389</v>
      </c>
      <c r="X4701">
        <v>764488</v>
      </c>
      <c r="Z4701">
        <v>44901</v>
      </c>
    </row>
    <row r="4702" spans="2:26" hidden="1" x14ac:dyDescent="0.35">
      <c r="B4702" t="s">
        <v>120</v>
      </c>
      <c r="C4702" t="s">
        <v>121</v>
      </c>
      <c r="D4702" s="1">
        <v>44440</v>
      </c>
      <c r="E4702" t="s">
        <v>34</v>
      </c>
      <c r="F4702" t="s">
        <v>35</v>
      </c>
      <c r="G4702" t="s">
        <v>32</v>
      </c>
      <c r="H4702">
        <v>14753</v>
      </c>
      <c r="J4702">
        <v>748</v>
      </c>
      <c r="L4702">
        <v>15501</v>
      </c>
      <c r="N4702">
        <v>6918</v>
      </c>
      <c r="P4702">
        <v>19</v>
      </c>
      <c r="R4702">
        <v>6937</v>
      </c>
      <c r="T4702">
        <v>351774</v>
      </c>
      <c r="V4702">
        <v>816051</v>
      </c>
      <c r="X4702">
        <v>770271</v>
      </c>
      <c r="Z4702">
        <v>45780</v>
      </c>
    </row>
    <row r="4703" spans="2:26" hidden="1" x14ac:dyDescent="0.35">
      <c r="B4703" t="s">
        <v>120</v>
      </c>
      <c r="C4703" t="s">
        <v>121</v>
      </c>
      <c r="D4703" s="1">
        <v>44440</v>
      </c>
      <c r="E4703" t="s">
        <v>34</v>
      </c>
      <c r="F4703" t="s">
        <v>33</v>
      </c>
      <c r="G4703" t="s">
        <v>34</v>
      </c>
      <c r="H4703">
        <v>14753</v>
      </c>
      <c r="J4703">
        <v>748</v>
      </c>
      <c r="L4703">
        <v>15501</v>
      </c>
      <c r="N4703">
        <v>6918</v>
      </c>
      <c r="P4703">
        <v>19</v>
      </c>
      <c r="R4703">
        <v>6937</v>
      </c>
      <c r="T4703">
        <v>351774</v>
      </c>
      <c r="V4703">
        <v>816051</v>
      </c>
      <c r="X4703">
        <v>770271</v>
      </c>
      <c r="Z4703">
        <v>45780</v>
      </c>
    </row>
    <row r="4704" spans="2:26" hidden="1" x14ac:dyDescent="0.35">
      <c r="B4704" t="s">
        <v>120</v>
      </c>
      <c r="C4704" t="s">
        <v>121</v>
      </c>
      <c r="D4704" s="1">
        <v>44470</v>
      </c>
      <c r="E4704" t="s">
        <v>34</v>
      </c>
      <c r="F4704" t="s">
        <v>35</v>
      </c>
      <c r="G4704" t="s">
        <v>32</v>
      </c>
      <c r="H4704">
        <v>13399</v>
      </c>
      <c r="J4704">
        <v>759</v>
      </c>
      <c r="L4704">
        <v>14158</v>
      </c>
      <c r="N4704">
        <v>6961</v>
      </c>
      <c r="P4704">
        <v>31</v>
      </c>
      <c r="R4704">
        <v>6992</v>
      </c>
      <c r="T4704">
        <v>353629</v>
      </c>
      <c r="V4704">
        <v>823371</v>
      </c>
      <c r="X4704">
        <v>776568</v>
      </c>
      <c r="Z4704">
        <v>46803</v>
      </c>
    </row>
    <row r="4705" spans="2:26" hidden="1" x14ac:dyDescent="0.35">
      <c r="B4705" t="s">
        <v>120</v>
      </c>
      <c r="C4705" t="s">
        <v>121</v>
      </c>
      <c r="D4705" s="1">
        <v>44470</v>
      </c>
      <c r="E4705" t="s">
        <v>34</v>
      </c>
      <c r="F4705" t="s">
        <v>33</v>
      </c>
      <c r="G4705" t="s">
        <v>34</v>
      </c>
      <c r="H4705">
        <v>13399</v>
      </c>
      <c r="J4705">
        <v>759</v>
      </c>
      <c r="L4705">
        <v>14158</v>
      </c>
      <c r="N4705">
        <v>6961</v>
      </c>
      <c r="P4705">
        <v>31</v>
      </c>
      <c r="R4705">
        <v>6992</v>
      </c>
      <c r="T4705">
        <v>353629</v>
      </c>
      <c r="V4705">
        <v>823371</v>
      </c>
      <c r="X4705">
        <v>776568</v>
      </c>
      <c r="Z4705">
        <v>46803</v>
      </c>
    </row>
    <row r="4706" spans="2:26" hidden="1" x14ac:dyDescent="0.35">
      <c r="B4706" t="s">
        <v>120</v>
      </c>
      <c r="C4706" t="s">
        <v>121</v>
      </c>
      <c r="D4706" s="1">
        <v>44501</v>
      </c>
      <c r="E4706" t="s">
        <v>34</v>
      </c>
      <c r="F4706" t="s">
        <v>35</v>
      </c>
      <c r="G4706" t="s">
        <v>32</v>
      </c>
      <c r="H4706">
        <v>17961</v>
      </c>
      <c r="J4706">
        <v>6069</v>
      </c>
      <c r="L4706">
        <v>24030</v>
      </c>
      <c r="N4706">
        <v>6478</v>
      </c>
      <c r="P4706">
        <v>17</v>
      </c>
      <c r="R4706">
        <v>6495</v>
      </c>
      <c r="T4706">
        <v>355124</v>
      </c>
      <c r="V4706">
        <v>829111</v>
      </c>
      <c r="X4706">
        <v>781207</v>
      </c>
      <c r="Z4706">
        <v>47904</v>
      </c>
    </row>
    <row r="4707" spans="2:26" hidden="1" x14ac:dyDescent="0.35">
      <c r="B4707" t="s">
        <v>120</v>
      </c>
      <c r="C4707" t="s">
        <v>121</v>
      </c>
      <c r="D4707" s="1">
        <v>44501</v>
      </c>
      <c r="E4707" t="s">
        <v>34</v>
      </c>
      <c r="F4707" t="s">
        <v>33</v>
      </c>
      <c r="G4707" t="s">
        <v>34</v>
      </c>
      <c r="H4707">
        <v>17961</v>
      </c>
      <c r="J4707">
        <v>6069</v>
      </c>
      <c r="L4707">
        <v>24030</v>
      </c>
      <c r="N4707">
        <v>6478</v>
      </c>
      <c r="P4707">
        <v>17</v>
      </c>
      <c r="R4707">
        <v>6495</v>
      </c>
      <c r="T4707">
        <v>355124</v>
      </c>
      <c r="V4707">
        <v>829111</v>
      </c>
      <c r="X4707">
        <v>781207</v>
      </c>
      <c r="Z4707">
        <v>47904</v>
      </c>
    </row>
    <row r="4708" spans="2:26" hidden="1" x14ac:dyDescent="0.35">
      <c r="B4708" t="s">
        <v>120</v>
      </c>
      <c r="C4708" t="s">
        <v>121</v>
      </c>
      <c r="D4708" s="1">
        <v>44531</v>
      </c>
      <c r="E4708" t="s">
        <v>34</v>
      </c>
      <c r="F4708" t="s">
        <v>35</v>
      </c>
      <c r="G4708" t="s">
        <v>32</v>
      </c>
      <c r="H4708">
        <v>14452</v>
      </c>
      <c r="J4708">
        <v>3550</v>
      </c>
      <c r="L4708">
        <v>18002</v>
      </c>
      <c r="N4708">
        <v>7287</v>
      </c>
      <c r="P4708">
        <v>28</v>
      </c>
      <c r="R4708">
        <v>7315</v>
      </c>
      <c r="T4708">
        <v>356357</v>
      </c>
      <c r="V4708">
        <v>835255</v>
      </c>
      <c r="X4708">
        <v>786229</v>
      </c>
      <c r="Z4708">
        <v>49026</v>
      </c>
    </row>
    <row r="4709" spans="2:26" hidden="1" x14ac:dyDescent="0.35">
      <c r="B4709" t="s">
        <v>120</v>
      </c>
      <c r="C4709" t="s">
        <v>121</v>
      </c>
      <c r="D4709" s="1">
        <v>44531</v>
      </c>
      <c r="E4709" t="s">
        <v>34</v>
      </c>
      <c r="F4709" t="s">
        <v>33</v>
      </c>
      <c r="G4709" t="s">
        <v>34</v>
      </c>
      <c r="H4709">
        <v>14452</v>
      </c>
      <c r="J4709">
        <v>3550</v>
      </c>
      <c r="L4709">
        <v>18002</v>
      </c>
      <c r="N4709">
        <v>7287</v>
      </c>
      <c r="P4709">
        <v>28</v>
      </c>
      <c r="R4709">
        <v>7315</v>
      </c>
      <c r="T4709">
        <v>356357</v>
      </c>
      <c r="V4709">
        <v>835255</v>
      </c>
      <c r="X4709">
        <v>786229</v>
      </c>
      <c r="Z4709">
        <v>49026</v>
      </c>
    </row>
    <row r="4710" spans="2:26" hidden="1" x14ac:dyDescent="0.35">
      <c r="B4710" t="s">
        <v>120</v>
      </c>
      <c r="C4710" t="s">
        <v>121</v>
      </c>
      <c r="D4710" s="1">
        <v>44562</v>
      </c>
      <c r="E4710" t="s">
        <v>34</v>
      </c>
      <c r="F4710" t="s">
        <v>35</v>
      </c>
      <c r="G4710" t="s">
        <v>32</v>
      </c>
      <c r="H4710">
        <v>15915</v>
      </c>
      <c r="J4710">
        <v>2259</v>
      </c>
      <c r="L4710">
        <v>18174</v>
      </c>
      <c r="N4710">
        <v>7866</v>
      </c>
      <c r="P4710">
        <v>28</v>
      </c>
      <c r="R4710">
        <v>7894</v>
      </c>
      <c r="T4710">
        <v>358306</v>
      </c>
      <c r="V4710">
        <v>843385</v>
      </c>
      <c r="X4710">
        <v>792929</v>
      </c>
      <c r="Z4710">
        <v>50456</v>
      </c>
    </row>
    <row r="4711" spans="2:26" hidden="1" x14ac:dyDescent="0.35">
      <c r="B4711" t="s">
        <v>120</v>
      </c>
      <c r="C4711" t="s">
        <v>121</v>
      </c>
      <c r="D4711" s="1">
        <v>44562</v>
      </c>
      <c r="E4711" t="s">
        <v>34</v>
      </c>
      <c r="F4711" t="s">
        <v>33</v>
      </c>
      <c r="G4711" t="s">
        <v>34</v>
      </c>
      <c r="H4711">
        <v>15915</v>
      </c>
      <c r="J4711">
        <v>2259</v>
      </c>
      <c r="L4711">
        <v>18174</v>
      </c>
      <c r="N4711">
        <v>7866</v>
      </c>
      <c r="P4711">
        <v>28</v>
      </c>
      <c r="R4711">
        <v>7894</v>
      </c>
      <c r="T4711">
        <v>358306</v>
      </c>
      <c r="V4711">
        <v>843385</v>
      </c>
      <c r="X4711">
        <v>792929</v>
      </c>
      <c r="Z4711">
        <v>50456</v>
      </c>
    </row>
    <row r="4712" spans="2:26" hidden="1" x14ac:dyDescent="0.35">
      <c r="B4712" t="s">
        <v>120</v>
      </c>
      <c r="C4712" t="s">
        <v>121</v>
      </c>
      <c r="D4712" s="1">
        <v>44593</v>
      </c>
      <c r="E4712" t="s">
        <v>34</v>
      </c>
      <c r="F4712" t="s">
        <v>35</v>
      </c>
      <c r="G4712" t="s">
        <v>32</v>
      </c>
      <c r="H4712">
        <v>12480</v>
      </c>
      <c r="J4712">
        <v>677</v>
      </c>
      <c r="L4712">
        <v>13157</v>
      </c>
      <c r="N4712">
        <v>6519</v>
      </c>
      <c r="P4712">
        <v>27</v>
      </c>
      <c r="R4712">
        <v>6546</v>
      </c>
      <c r="T4712">
        <v>358997</v>
      </c>
      <c r="V4712">
        <v>847424</v>
      </c>
      <c r="X4712">
        <v>795938</v>
      </c>
      <c r="Z4712">
        <v>51486</v>
      </c>
    </row>
    <row r="4713" spans="2:26" hidden="1" x14ac:dyDescent="0.35">
      <c r="B4713" t="s">
        <v>120</v>
      </c>
      <c r="C4713" t="s">
        <v>121</v>
      </c>
      <c r="D4713" s="1">
        <v>44593</v>
      </c>
      <c r="E4713" t="s">
        <v>34</v>
      </c>
      <c r="F4713" t="s">
        <v>33</v>
      </c>
      <c r="G4713" t="s">
        <v>34</v>
      </c>
      <c r="H4713">
        <v>12480</v>
      </c>
      <c r="J4713">
        <v>677</v>
      </c>
      <c r="L4713">
        <v>13157</v>
      </c>
      <c r="N4713">
        <v>6519</v>
      </c>
      <c r="P4713">
        <v>27</v>
      </c>
      <c r="R4713">
        <v>6546</v>
      </c>
      <c r="T4713">
        <v>358997</v>
      </c>
      <c r="V4713">
        <v>847424</v>
      </c>
      <c r="X4713">
        <v>795938</v>
      </c>
      <c r="Z4713">
        <v>51486</v>
      </c>
    </row>
    <row r="4714" spans="2:26" hidden="1" x14ac:dyDescent="0.35">
      <c r="B4714" t="s">
        <v>120</v>
      </c>
      <c r="C4714" t="s">
        <v>121</v>
      </c>
      <c r="D4714" s="1">
        <v>44621</v>
      </c>
      <c r="E4714" t="s">
        <v>34</v>
      </c>
      <c r="F4714" t="s">
        <v>35</v>
      </c>
      <c r="G4714" t="s">
        <v>32</v>
      </c>
      <c r="H4714">
        <v>14229</v>
      </c>
      <c r="J4714">
        <v>673</v>
      </c>
      <c r="L4714">
        <v>14902</v>
      </c>
      <c r="N4714">
        <v>7673</v>
      </c>
      <c r="P4714">
        <v>37</v>
      </c>
      <c r="R4714">
        <v>7710</v>
      </c>
      <c r="T4714">
        <v>358903</v>
      </c>
      <c r="V4714">
        <v>850129</v>
      </c>
      <c r="X4714">
        <v>798019</v>
      </c>
      <c r="Z4714">
        <v>52110</v>
      </c>
    </row>
    <row r="4715" spans="2:26" hidden="1" x14ac:dyDescent="0.35">
      <c r="B4715" t="s">
        <v>120</v>
      </c>
      <c r="C4715" t="s">
        <v>121</v>
      </c>
      <c r="D4715" s="1">
        <v>44621</v>
      </c>
      <c r="E4715" t="s">
        <v>34</v>
      </c>
      <c r="F4715" t="s">
        <v>33</v>
      </c>
      <c r="G4715" t="s">
        <v>34</v>
      </c>
      <c r="H4715">
        <v>14229</v>
      </c>
      <c r="J4715">
        <v>673</v>
      </c>
      <c r="L4715">
        <v>14902</v>
      </c>
      <c r="N4715">
        <v>7673</v>
      </c>
      <c r="P4715">
        <v>37</v>
      </c>
      <c r="R4715">
        <v>7710</v>
      </c>
      <c r="T4715">
        <v>358903</v>
      </c>
      <c r="V4715">
        <v>850129</v>
      </c>
      <c r="X4715">
        <v>798019</v>
      </c>
      <c r="Z4715">
        <v>52110</v>
      </c>
    </row>
    <row r="4716" spans="2:26" hidden="1" x14ac:dyDescent="0.35">
      <c r="B4716" t="s">
        <v>120</v>
      </c>
      <c r="C4716" t="s">
        <v>121</v>
      </c>
      <c r="D4716" s="1">
        <v>44652</v>
      </c>
      <c r="E4716" t="s">
        <v>34</v>
      </c>
      <c r="F4716" t="s">
        <v>35</v>
      </c>
      <c r="G4716" t="s">
        <v>32</v>
      </c>
      <c r="H4716">
        <v>12830</v>
      </c>
      <c r="J4716">
        <v>820</v>
      </c>
      <c r="L4716">
        <v>13650</v>
      </c>
      <c r="N4716">
        <v>6545</v>
      </c>
      <c r="P4716">
        <v>21</v>
      </c>
      <c r="R4716">
        <v>6566</v>
      </c>
      <c r="T4716">
        <v>359024</v>
      </c>
      <c r="V4716">
        <v>851705</v>
      </c>
      <c r="X4716">
        <v>799951</v>
      </c>
      <c r="Z4716">
        <v>51754</v>
      </c>
    </row>
    <row r="4717" spans="2:26" hidden="1" x14ac:dyDescent="0.35">
      <c r="B4717" t="s">
        <v>120</v>
      </c>
      <c r="C4717" t="s">
        <v>121</v>
      </c>
      <c r="D4717" s="1">
        <v>44652</v>
      </c>
      <c r="E4717" t="s">
        <v>34</v>
      </c>
      <c r="F4717" t="s">
        <v>33</v>
      </c>
      <c r="G4717" t="s">
        <v>34</v>
      </c>
      <c r="H4717">
        <v>12830</v>
      </c>
      <c r="J4717">
        <v>820</v>
      </c>
      <c r="L4717">
        <v>13650</v>
      </c>
      <c r="N4717">
        <v>6545</v>
      </c>
      <c r="P4717">
        <v>21</v>
      </c>
      <c r="R4717">
        <v>6566</v>
      </c>
      <c r="T4717">
        <v>359024</v>
      </c>
      <c r="V4717">
        <v>851705</v>
      </c>
      <c r="X4717">
        <v>799951</v>
      </c>
      <c r="Z4717">
        <v>51754</v>
      </c>
    </row>
    <row r="4718" spans="2:26" hidden="1" x14ac:dyDescent="0.35">
      <c r="B4718" t="s">
        <v>120</v>
      </c>
      <c r="C4718" t="s">
        <v>121</v>
      </c>
      <c r="D4718" s="1">
        <v>44682</v>
      </c>
      <c r="E4718" t="s">
        <v>34</v>
      </c>
      <c r="F4718" t="s">
        <v>35</v>
      </c>
      <c r="G4718" t="s">
        <v>32</v>
      </c>
      <c r="H4718">
        <v>13259</v>
      </c>
      <c r="J4718">
        <v>853</v>
      </c>
      <c r="L4718">
        <v>14112</v>
      </c>
      <c r="N4718">
        <v>7186</v>
      </c>
      <c r="P4718">
        <v>11</v>
      </c>
      <c r="R4718">
        <v>7197</v>
      </c>
      <c r="T4718">
        <v>360240</v>
      </c>
      <c r="V4718">
        <v>857879</v>
      </c>
      <c r="X4718">
        <v>806268</v>
      </c>
      <c r="Z4718">
        <v>51611</v>
      </c>
    </row>
    <row r="4719" spans="2:26" hidden="1" x14ac:dyDescent="0.35">
      <c r="B4719" t="s">
        <v>120</v>
      </c>
      <c r="C4719" t="s">
        <v>121</v>
      </c>
      <c r="D4719" s="1">
        <v>44682</v>
      </c>
      <c r="E4719" t="s">
        <v>34</v>
      </c>
      <c r="F4719" t="s">
        <v>33</v>
      </c>
      <c r="G4719" t="s">
        <v>34</v>
      </c>
      <c r="H4719">
        <v>13259</v>
      </c>
      <c r="J4719">
        <v>853</v>
      </c>
      <c r="L4719">
        <v>14112</v>
      </c>
      <c r="N4719">
        <v>7186</v>
      </c>
      <c r="P4719">
        <v>11</v>
      </c>
      <c r="R4719">
        <v>7197</v>
      </c>
      <c r="T4719">
        <v>360240</v>
      </c>
      <c r="V4719">
        <v>857879</v>
      </c>
      <c r="X4719">
        <v>806268</v>
      </c>
      <c r="Z4719">
        <v>51611</v>
      </c>
    </row>
    <row r="4720" spans="2:26" hidden="1" x14ac:dyDescent="0.35">
      <c r="B4720" t="s">
        <v>120</v>
      </c>
      <c r="C4720" t="s">
        <v>121</v>
      </c>
      <c r="D4720" s="1">
        <v>44713</v>
      </c>
      <c r="E4720" t="s">
        <v>34</v>
      </c>
      <c r="F4720" t="s">
        <v>35</v>
      </c>
      <c r="G4720" t="s">
        <v>32</v>
      </c>
      <c r="H4720">
        <v>13235</v>
      </c>
      <c r="J4720">
        <v>757</v>
      </c>
      <c r="L4720">
        <v>13992</v>
      </c>
      <c r="N4720">
        <v>6978</v>
      </c>
      <c r="P4720">
        <v>19</v>
      </c>
      <c r="R4720">
        <v>6997</v>
      </c>
      <c r="T4720">
        <v>361793</v>
      </c>
      <c r="V4720">
        <v>865597</v>
      </c>
      <c r="X4720">
        <v>813818</v>
      </c>
      <c r="Z4720">
        <v>51779</v>
      </c>
    </row>
    <row r="4721" spans="2:26" hidden="1" x14ac:dyDescent="0.35">
      <c r="B4721" t="s">
        <v>120</v>
      </c>
      <c r="C4721" t="s">
        <v>121</v>
      </c>
      <c r="D4721" s="1">
        <v>44713</v>
      </c>
      <c r="E4721" t="s">
        <v>34</v>
      </c>
      <c r="F4721" t="s">
        <v>33</v>
      </c>
      <c r="G4721" t="s">
        <v>34</v>
      </c>
      <c r="H4721">
        <v>13235</v>
      </c>
      <c r="J4721">
        <v>757</v>
      </c>
      <c r="L4721">
        <v>13992</v>
      </c>
      <c r="N4721">
        <v>6978</v>
      </c>
      <c r="P4721">
        <v>19</v>
      </c>
      <c r="R4721">
        <v>6997</v>
      </c>
      <c r="T4721">
        <v>361793</v>
      </c>
      <c r="V4721">
        <v>865597</v>
      </c>
      <c r="X4721">
        <v>813818</v>
      </c>
      <c r="Z4721">
        <v>51779</v>
      </c>
    </row>
    <row r="4722" spans="2:26" hidden="1" x14ac:dyDescent="0.35">
      <c r="B4722" t="s">
        <v>120</v>
      </c>
      <c r="C4722" t="s">
        <v>121</v>
      </c>
      <c r="D4722" s="1">
        <v>44743</v>
      </c>
      <c r="E4722" t="s">
        <v>34</v>
      </c>
      <c r="F4722" t="s">
        <v>35</v>
      </c>
      <c r="G4722" t="s">
        <v>32</v>
      </c>
      <c r="H4722">
        <v>12778</v>
      </c>
      <c r="J4722">
        <v>709</v>
      </c>
      <c r="L4722">
        <v>13487</v>
      </c>
      <c r="N4722">
        <v>6279</v>
      </c>
      <c r="P4722">
        <v>14</v>
      </c>
      <c r="R4722">
        <v>6293</v>
      </c>
      <c r="T4722">
        <v>363208</v>
      </c>
      <c r="V4722">
        <v>868971</v>
      </c>
      <c r="X4722">
        <v>816631</v>
      </c>
      <c r="Z4722">
        <v>52340</v>
      </c>
    </row>
    <row r="4723" spans="2:26" hidden="1" x14ac:dyDescent="0.35">
      <c r="B4723" t="s">
        <v>120</v>
      </c>
      <c r="C4723" t="s">
        <v>121</v>
      </c>
      <c r="D4723" s="1">
        <v>44743</v>
      </c>
      <c r="E4723" t="s">
        <v>34</v>
      </c>
      <c r="F4723" t="s">
        <v>33</v>
      </c>
      <c r="G4723" t="s">
        <v>34</v>
      </c>
      <c r="H4723">
        <v>12778</v>
      </c>
      <c r="J4723">
        <v>709</v>
      </c>
      <c r="L4723">
        <v>13487</v>
      </c>
      <c r="N4723">
        <v>6279</v>
      </c>
      <c r="P4723">
        <v>14</v>
      </c>
      <c r="R4723">
        <v>6293</v>
      </c>
      <c r="T4723">
        <v>363208</v>
      </c>
      <c r="V4723">
        <v>868971</v>
      </c>
      <c r="X4723">
        <v>816631</v>
      </c>
      <c r="Z4723">
        <v>52340</v>
      </c>
    </row>
    <row r="4724" spans="2:26" hidden="1" x14ac:dyDescent="0.35">
      <c r="B4724" t="s">
        <v>120</v>
      </c>
      <c r="C4724" t="s">
        <v>121</v>
      </c>
      <c r="D4724" s="1">
        <v>44774</v>
      </c>
      <c r="E4724" t="s">
        <v>34</v>
      </c>
      <c r="F4724" t="s">
        <v>35</v>
      </c>
      <c r="G4724" t="s">
        <v>32</v>
      </c>
      <c r="H4724">
        <v>14621</v>
      </c>
      <c r="J4724">
        <v>894</v>
      </c>
      <c r="L4724">
        <v>15515</v>
      </c>
      <c r="N4724">
        <v>7789</v>
      </c>
      <c r="P4724">
        <v>24</v>
      </c>
      <c r="R4724">
        <v>7813</v>
      </c>
      <c r="T4724">
        <v>365412</v>
      </c>
      <c r="V4724">
        <v>877180</v>
      </c>
      <c r="X4724">
        <v>824542</v>
      </c>
      <c r="Z4724">
        <v>52638</v>
      </c>
    </row>
    <row r="4725" spans="2:26" hidden="1" x14ac:dyDescent="0.35">
      <c r="B4725" t="s">
        <v>120</v>
      </c>
      <c r="C4725" t="s">
        <v>121</v>
      </c>
      <c r="D4725" s="1">
        <v>44774</v>
      </c>
      <c r="E4725" t="s">
        <v>34</v>
      </c>
      <c r="F4725" t="s">
        <v>33</v>
      </c>
      <c r="G4725" t="s">
        <v>34</v>
      </c>
      <c r="H4725">
        <v>14621</v>
      </c>
      <c r="J4725">
        <v>894</v>
      </c>
      <c r="L4725">
        <v>15515</v>
      </c>
      <c r="N4725">
        <v>7789</v>
      </c>
      <c r="P4725">
        <v>24</v>
      </c>
      <c r="R4725">
        <v>7813</v>
      </c>
      <c r="T4725">
        <v>365412</v>
      </c>
      <c r="V4725">
        <v>877180</v>
      </c>
      <c r="X4725">
        <v>824542</v>
      </c>
      <c r="Z4725">
        <v>52638</v>
      </c>
    </row>
    <row r="4726" spans="2:26" hidden="1" x14ac:dyDescent="0.35">
      <c r="B4726" t="s">
        <v>120</v>
      </c>
      <c r="C4726" t="s">
        <v>121</v>
      </c>
      <c r="D4726" s="1">
        <v>44805</v>
      </c>
      <c r="E4726" t="s">
        <v>34</v>
      </c>
      <c r="F4726" t="s">
        <v>35</v>
      </c>
      <c r="G4726" t="s">
        <v>32</v>
      </c>
      <c r="H4726">
        <v>12173</v>
      </c>
      <c r="J4726">
        <v>795</v>
      </c>
      <c r="L4726">
        <v>12968</v>
      </c>
      <c r="N4726">
        <v>6343</v>
      </c>
      <c r="P4726">
        <v>25</v>
      </c>
      <c r="R4726">
        <v>6368</v>
      </c>
      <c r="T4726">
        <v>365630</v>
      </c>
      <c r="V4726">
        <v>880088</v>
      </c>
      <c r="X4726">
        <v>827161</v>
      </c>
      <c r="Z4726">
        <v>52927</v>
      </c>
    </row>
    <row r="4727" spans="2:26" hidden="1" x14ac:dyDescent="0.35">
      <c r="B4727" t="s">
        <v>120</v>
      </c>
      <c r="C4727" t="s">
        <v>121</v>
      </c>
      <c r="D4727" s="1">
        <v>44805</v>
      </c>
      <c r="E4727" t="s">
        <v>34</v>
      </c>
      <c r="F4727" t="s">
        <v>33</v>
      </c>
      <c r="G4727" t="s">
        <v>34</v>
      </c>
      <c r="H4727">
        <v>12173</v>
      </c>
      <c r="J4727">
        <v>795</v>
      </c>
      <c r="L4727">
        <v>12968</v>
      </c>
      <c r="N4727">
        <v>6343</v>
      </c>
      <c r="P4727">
        <v>25</v>
      </c>
      <c r="R4727">
        <v>6368</v>
      </c>
      <c r="T4727">
        <v>365630</v>
      </c>
      <c r="V4727">
        <v>880088</v>
      </c>
      <c r="X4727">
        <v>827161</v>
      </c>
      <c r="Z4727">
        <v>52927</v>
      </c>
    </row>
    <row r="4728" spans="2:26" hidden="1" x14ac:dyDescent="0.35">
      <c r="B4728" t="s">
        <v>120</v>
      </c>
      <c r="C4728" t="s">
        <v>121</v>
      </c>
      <c r="D4728" s="1">
        <v>44835</v>
      </c>
      <c r="E4728" t="s">
        <v>34</v>
      </c>
      <c r="F4728" t="s">
        <v>35</v>
      </c>
      <c r="G4728" t="s">
        <v>32</v>
      </c>
      <c r="H4728">
        <v>11750</v>
      </c>
      <c r="J4728">
        <v>657</v>
      </c>
      <c r="L4728">
        <v>12407</v>
      </c>
      <c r="N4728">
        <v>6617</v>
      </c>
      <c r="P4728">
        <v>15</v>
      </c>
      <c r="R4728">
        <v>6632</v>
      </c>
      <c r="T4728">
        <v>364938</v>
      </c>
      <c r="V4728">
        <v>880516</v>
      </c>
      <c r="X4728">
        <v>827250</v>
      </c>
      <c r="Z4728">
        <v>53266</v>
      </c>
    </row>
    <row r="4729" spans="2:26" hidden="1" x14ac:dyDescent="0.35">
      <c r="B4729" t="s">
        <v>120</v>
      </c>
      <c r="C4729" t="s">
        <v>121</v>
      </c>
      <c r="D4729" s="1">
        <v>44835</v>
      </c>
      <c r="E4729" t="s">
        <v>34</v>
      </c>
      <c r="F4729" t="s">
        <v>33</v>
      </c>
      <c r="G4729" t="s">
        <v>34</v>
      </c>
      <c r="H4729">
        <v>11750</v>
      </c>
      <c r="J4729">
        <v>657</v>
      </c>
      <c r="L4729">
        <v>12407</v>
      </c>
      <c r="N4729">
        <v>6617</v>
      </c>
      <c r="P4729">
        <v>15</v>
      </c>
      <c r="R4729">
        <v>6632</v>
      </c>
      <c r="T4729">
        <v>364938</v>
      </c>
      <c r="V4729">
        <v>880516</v>
      </c>
      <c r="X4729">
        <v>827250</v>
      </c>
      <c r="Z4729">
        <v>53266</v>
      </c>
    </row>
    <row r="4730" spans="2:26" hidden="1" x14ac:dyDescent="0.35">
      <c r="B4730" t="s">
        <v>120</v>
      </c>
      <c r="C4730" t="s">
        <v>121</v>
      </c>
      <c r="D4730" s="1">
        <v>44866</v>
      </c>
      <c r="E4730" t="s">
        <v>34</v>
      </c>
      <c r="F4730" t="s">
        <v>35</v>
      </c>
      <c r="G4730" t="s">
        <v>32</v>
      </c>
      <c r="H4730">
        <v>20145</v>
      </c>
      <c r="J4730">
        <v>9693</v>
      </c>
      <c r="L4730">
        <v>29838</v>
      </c>
      <c r="N4730">
        <v>7330</v>
      </c>
      <c r="P4730">
        <v>21</v>
      </c>
      <c r="R4730">
        <v>7351</v>
      </c>
      <c r="T4730">
        <v>359141</v>
      </c>
      <c r="V4730">
        <v>860988</v>
      </c>
      <c r="X4730">
        <v>807777</v>
      </c>
      <c r="Z4730">
        <v>53211</v>
      </c>
    </row>
    <row r="4731" spans="2:26" hidden="1" x14ac:dyDescent="0.35">
      <c r="B4731" t="s">
        <v>120</v>
      </c>
      <c r="C4731" t="s">
        <v>121</v>
      </c>
      <c r="D4731" s="1">
        <v>44866</v>
      </c>
      <c r="E4731" t="s">
        <v>34</v>
      </c>
      <c r="F4731" t="s">
        <v>33</v>
      </c>
      <c r="G4731" t="s">
        <v>34</v>
      </c>
      <c r="H4731">
        <v>20145</v>
      </c>
      <c r="J4731">
        <v>9693</v>
      </c>
      <c r="L4731">
        <v>29838</v>
      </c>
      <c r="N4731">
        <v>7330</v>
      </c>
      <c r="P4731">
        <v>21</v>
      </c>
      <c r="R4731">
        <v>7351</v>
      </c>
      <c r="T4731">
        <v>359141</v>
      </c>
      <c r="V4731">
        <v>860988</v>
      </c>
      <c r="X4731">
        <v>807777</v>
      </c>
      <c r="Z4731">
        <v>53211</v>
      </c>
    </row>
    <row r="4732" spans="2:26" hidden="1" x14ac:dyDescent="0.35">
      <c r="B4732" t="s">
        <v>120</v>
      </c>
      <c r="C4732" t="s">
        <v>121</v>
      </c>
      <c r="D4732" s="1">
        <v>44896</v>
      </c>
      <c r="E4732" t="s">
        <v>34</v>
      </c>
      <c r="F4732" t="s">
        <v>35</v>
      </c>
      <c r="G4732" t="s">
        <v>32</v>
      </c>
      <c r="H4732">
        <v>14447</v>
      </c>
      <c r="J4732">
        <v>3504</v>
      </c>
      <c r="L4732">
        <v>17951</v>
      </c>
      <c r="N4732">
        <v>7979</v>
      </c>
      <c r="P4732">
        <v>32</v>
      </c>
      <c r="R4732">
        <v>8011</v>
      </c>
      <c r="T4732">
        <v>361283</v>
      </c>
      <c r="V4732">
        <v>870550</v>
      </c>
      <c r="X4732">
        <v>816457</v>
      </c>
      <c r="Z4732">
        <v>54093</v>
      </c>
    </row>
    <row r="4733" spans="2:26" hidden="1" x14ac:dyDescent="0.35">
      <c r="B4733" t="s">
        <v>120</v>
      </c>
      <c r="C4733" t="s">
        <v>121</v>
      </c>
      <c r="D4733" s="1">
        <v>44896</v>
      </c>
      <c r="E4733" t="s">
        <v>34</v>
      </c>
      <c r="F4733" t="s">
        <v>33</v>
      </c>
      <c r="G4733" t="s">
        <v>34</v>
      </c>
      <c r="H4733">
        <v>14447</v>
      </c>
      <c r="J4733">
        <v>3504</v>
      </c>
      <c r="L4733">
        <v>17951</v>
      </c>
      <c r="N4733">
        <v>7979</v>
      </c>
      <c r="P4733">
        <v>32</v>
      </c>
      <c r="R4733">
        <v>8011</v>
      </c>
      <c r="T4733">
        <v>361283</v>
      </c>
      <c r="V4733">
        <v>870550</v>
      </c>
      <c r="X4733">
        <v>816457</v>
      </c>
      <c r="Z4733">
        <v>54093</v>
      </c>
    </row>
    <row r="4734" spans="2:26" hidden="1" x14ac:dyDescent="0.35">
      <c r="B4734" t="s">
        <v>120</v>
      </c>
      <c r="C4734" t="s">
        <v>121</v>
      </c>
      <c r="D4734" s="1">
        <v>44927</v>
      </c>
      <c r="E4734" t="s">
        <v>34</v>
      </c>
      <c r="F4734" t="s">
        <v>35</v>
      </c>
      <c r="G4734" t="s">
        <v>32</v>
      </c>
      <c r="H4734">
        <v>14463</v>
      </c>
      <c r="J4734">
        <v>2430</v>
      </c>
      <c r="L4734">
        <v>16893</v>
      </c>
      <c r="N4734">
        <v>8153</v>
      </c>
      <c r="P4734">
        <v>25</v>
      </c>
      <c r="R4734">
        <v>8178</v>
      </c>
      <c r="T4734">
        <v>362655</v>
      </c>
      <c r="V4734">
        <v>878679</v>
      </c>
      <c r="X4734">
        <v>823792</v>
      </c>
      <c r="Z4734">
        <v>54887</v>
      </c>
    </row>
    <row r="4735" spans="2:26" hidden="1" x14ac:dyDescent="0.35">
      <c r="B4735" t="s">
        <v>120</v>
      </c>
      <c r="C4735" t="s">
        <v>121</v>
      </c>
      <c r="D4735" s="1">
        <v>44927</v>
      </c>
      <c r="E4735" t="s">
        <v>34</v>
      </c>
      <c r="F4735" t="s">
        <v>33</v>
      </c>
      <c r="G4735" t="s">
        <v>34</v>
      </c>
      <c r="H4735">
        <v>14463</v>
      </c>
      <c r="J4735">
        <v>2430</v>
      </c>
      <c r="L4735">
        <v>16893</v>
      </c>
      <c r="N4735">
        <v>8153</v>
      </c>
      <c r="P4735">
        <v>25</v>
      </c>
      <c r="R4735">
        <v>8178</v>
      </c>
      <c r="T4735">
        <v>362655</v>
      </c>
      <c r="V4735">
        <v>878679</v>
      </c>
      <c r="X4735">
        <v>823792</v>
      </c>
      <c r="Z4735">
        <v>54887</v>
      </c>
    </row>
    <row r="4736" spans="2:26" hidden="1" x14ac:dyDescent="0.35">
      <c r="B4736" t="s">
        <v>120</v>
      </c>
      <c r="C4736" t="s">
        <v>121</v>
      </c>
      <c r="D4736" s="1">
        <v>44958</v>
      </c>
      <c r="E4736" t="s">
        <v>34</v>
      </c>
      <c r="F4736" t="s">
        <v>35</v>
      </c>
      <c r="G4736" t="s">
        <v>32</v>
      </c>
      <c r="H4736">
        <v>11968</v>
      </c>
      <c r="J4736">
        <v>945</v>
      </c>
      <c r="L4736">
        <v>12913</v>
      </c>
      <c r="N4736">
        <v>5743</v>
      </c>
      <c r="P4736">
        <v>25</v>
      </c>
      <c r="R4736">
        <v>5768</v>
      </c>
      <c r="T4736">
        <v>363949</v>
      </c>
      <c r="V4736">
        <v>890080</v>
      </c>
      <c r="X4736">
        <v>834871</v>
      </c>
      <c r="Z4736">
        <v>55209</v>
      </c>
    </row>
    <row r="4737" spans="2:26" hidden="1" x14ac:dyDescent="0.35">
      <c r="B4737" t="s">
        <v>120</v>
      </c>
      <c r="C4737" t="s">
        <v>121</v>
      </c>
      <c r="D4737" s="1">
        <v>44958</v>
      </c>
      <c r="E4737" t="s">
        <v>34</v>
      </c>
      <c r="F4737" t="s">
        <v>33</v>
      </c>
      <c r="G4737" t="s">
        <v>34</v>
      </c>
      <c r="H4737">
        <v>11968</v>
      </c>
      <c r="J4737">
        <v>945</v>
      </c>
      <c r="L4737">
        <v>12913</v>
      </c>
      <c r="N4737">
        <v>5743</v>
      </c>
      <c r="P4737">
        <v>25</v>
      </c>
      <c r="R4737">
        <v>5768</v>
      </c>
      <c r="T4737">
        <v>363949</v>
      </c>
      <c r="V4737">
        <v>890080</v>
      </c>
      <c r="X4737">
        <v>834871</v>
      </c>
      <c r="Z4737">
        <v>55209</v>
      </c>
    </row>
    <row r="4738" spans="2:26" hidden="1" x14ac:dyDescent="0.35">
      <c r="B4738" t="s">
        <v>120</v>
      </c>
      <c r="C4738" t="s">
        <v>121</v>
      </c>
      <c r="D4738" s="1">
        <v>44986</v>
      </c>
      <c r="E4738" t="s">
        <v>34</v>
      </c>
      <c r="F4738" t="s">
        <v>35</v>
      </c>
      <c r="G4738" t="s">
        <v>32</v>
      </c>
      <c r="H4738">
        <v>13231</v>
      </c>
      <c r="J4738">
        <v>1041</v>
      </c>
      <c r="L4738">
        <v>14272</v>
      </c>
      <c r="N4738">
        <v>7100</v>
      </c>
      <c r="P4738">
        <v>28</v>
      </c>
      <c r="R4738">
        <v>7128</v>
      </c>
      <c r="T4738">
        <v>365394</v>
      </c>
      <c r="V4738">
        <v>895847</v>
      </c>
      <c r="X4738">
        <v>840149</v>
      </c>
      <c r="Z4738">
        <v>55698</v>
      </c>
    </row>
    <row r="4739" spans="2:26" hidden="1" x14ac:dyDescent="0.35">
      <c r="B4739" t="s">
        <v>120</v>
      </c>
      <c r="C4739" t="s">
        <v>121</v>
      </c>
      <c r="D4739" s="1">
        <v>44986</v>
      </c>
      <c r="E4739" t="s">
        <v>34</v>
      </c>
      <c r="F4739" t="s">
        <v>33</v>
      </c>
      <c r="G4739" t="s">
        <v>34</v>
      </c>
      <c r="H4739">
        <v>13231</v>
      </c>
      <c r="J4739">
        <v>1041</v>
      </c>
      <c r="L4739">
        <v>14272</v>
      </c>
      <c r="N4739">
        <v>7100</v>
      </c>
      <c r="P4739">
        <v>28</v>
      </c>
      <c r="R4739">
        <v>7128</v>
      </c>
      <c r="T4739">
        <v>365394</v>
      </c>
      <c r="V4739">
        <v>895847</v>
      </c>
      <c r="X4739">
        <v>840149</v>
      </c>
      <c r="Z4739">
        <v>55698</v>
      </c>
    </row>
    <row r="4740" spans="2:26" hidden="1" x14ac:dyDescent="0.35">
      <c r="B4740" t="s">
        <v>120</v>
      </c>
      <c r="C4740" t="s">
        <v>121</v>
      </c>
      <c r="D4740" s="1">
        <v>45017</v>
      </c>
      <c r="E4740" t="s">
        <v>34</v>
      </c>
      <c r="F4740" t="s">
        <v>35</v>
      </c>
      <c r="G4740" t="s">
        <v>32</v>
      </c>
      <c r="H4740">
        <v>11789</v>
      </c>
      <c r="J4740">
        <v>958</v>
      </c>
      <c r="L4740">
        <v>12747</v>
      </c>
      <c r="N4740">
        <v>4083</v>
      </c>
      <c r="P4740">
        <v>13</v>
      </c>
      <c r="R4740">
        <v>4096</v>
      </c>
      <c r="T4740">
        <v>365572</v>
      </c>
      <c r="V4740">
        <v>899946</v>
      </c>
      <c r="X4740">
        <v>845504</v>
      </c>
      <c r="Z4740">
        <v>54442</v>
      </c>
    </row>
    <row r="4741" spans="2:26" hidden="1" x14ac:dyDescent="0.35">
      <c r="B4741" t="s">
        <v>120</v>
      </c>
      <c r="C4741" t="s">
        <v>121</v>
      </c>
      <c r="D4741" s="1">
        <v>45017</v>
      </c>
      <c r="E4741" t="s">
        <v>34</v>
      </c>
      <c r="F4741" t="s">
        <v>33</v>
      </c>
      <c r="G4741" t="s">
        <v>34</v>
      </c>
      <c r="H4741">
        <v>11789</v>
      </c>
      <c r="J4741">
        <v>958</v>
      </c>
      <c r="L4741">
        <v>12747</v>
      </c>
      <c r="N4741">
        <v>4083</v>
      </c>
      <c r="P4741">
        <v>13</v>
      </c>
      <c r="R4741">
        <v>4096</v>
      </c>
      <c r="T4741">
        <v>365572</v>
      </c>
      <c r="V4741">
        <v>899946</v>
      </c>
      <c r="X4741">
        <v>845504</v>
      </c>
      <c r="Z4741">
        <v>54442</v>
      </c>
    </row>
    <row r="4742" spans="2:26" hidden="1" x14ac:dyDescent="0.35">
      <c r="B4742" t="s">
        <v>120</v>
      </c>
      <c r="C4742" t="s">
        <v>121</v>
      </c>
      <c r="D4742" s="1">
        <v>45047</v>
      </c>
      <c r="E4742" t="s">
        <v>34</v>
      </c>
      <c r="F4742" t="s">
        <v>35</v>
      </c>
      <c r="G4742" t="s">
        <v>32</v>
      </c>
      <c r="H4742">
        <v>13277</v>
      </c>
      <c r="J4742">
        <v>697</v>
      </c>
      <c r="L4742">
        <v>13974</v>
      </c>
      <c r="N4742">
        <v>6928</v>
      </c>
      <c r="P4742">
        <v>24</v>
      </c>
      <c r="R4742">
        <v>6952</v>
      </c>
      <c r="T4742">
        <v>365896</v>
      </c>
      <c r="V4742">
        <v>904469</v>
      </c>
      <c r="X4742">
        <v>850829</v>
      </c>
      <c r="Z4742">
        <v>53640</v>
      </c>
    </row>
    <row r="4743" spans="2:26" hidden="1" x14ac:dyDescent="0.35">
      <c r="B4743" t="s">
        <v>120</v>
      </c>
      <c r="C4743" t="s">
        <v>121</v>
      </c>
      <c r="D4743" s="1">
        <v>45047</v>
      </c>
      <c r="E4743" t="s">
        <v>34</v>
      </c>
      <c r="F4743" t="s">
        <v>33</v>
      </c>
      <c r="G4743" t="s">
        <v>34</v>
      </c>
      <c r="H4743">
        <v>13277</v>
      </c>
      <c r="J4743">
        <v>697</v>
      </c>
      <c r="L4743">
        <v>13974</v>
      </c>
      <c r="N4743">
        <v>6928</v>
      </c>
      <c r="P4743">
        <v>24</v>
      </c>
      <c r="R4743">
        <v>6952</v>
      </c>
      <c r="T4743">
        <v>365896</v>
      </c>
      <c r="V4743">
        <v>904469</v>
      </c>
      <c r="X4743">
        <v>850829</v>
      </c>
      <c r="Z4743">
        <v>53640</v>
      </c>
    </row>
    <row r="4744" spans="2:26" hidden="1" x14ac:dyDescent="0.35">
      <c r="B4744" t="s">
        <v>120</v>
      </c>
      <c r="C4744" t="s">
        <v>121</v>
      </c>
      <c r="D4744" s="1">
        <v>45078</v>
      </c>
      <c r="E4744" t="s">
        <v>34</v>
      </c>
      <c r="F4744" t="s">
        <v>35</v>
      </c>
      <c r="G4744" t="s">
        <v>32</v>
      </c>
      <c r="H4744">
        <v>15917</v>
      </c>
      <c r="J4744">
        <v>854</v>
      </c>
      <c r="L4744">
        <v>16771</v>
      </c>
      <c r="N4744">
        <v>8244</v>
      </c>
      <c r="P4744">
        <v>42</v>
      </c>
      <c r="R4744">
        <v>8286</v>
      </c>
      <c r="T4744">
        <v>353620</v>
      </c>
      <c r="V4744">
        <v>872011</v>
      </c>
      <c r="X4744">
        <v>821385</v>
      </c>
      <c r="Z4744">
        <v>50626</v>
      </c>
    </row>
    <row r="4745" spans="2:26" hidden="1" x14ac:dyDescent="0.35">
      <c r="B4745" t="s">
        <v>120</v>
      </c>
      <c r="C4745" t="s">
        <v>121</v>
      </c>
      <c r="D4745" s="1">
        <v>45078</v>
      </c>
      <c r="E4745" t="s">
        <v>34</v>
      </c>
      <c r="F4745" t="s">
        <v>33</v>
      </c>
      <c r="G4745" t="s">
        <v>34</v>
      </c>
      <c r="H4745">
        <v>15917</v>
      </c>
      <c r="J4745">
        <v>854</v>
      </c>
      <c r="L4745">
        <v>16771</v>
      </c>
      <c r="N4745">
        <v>8244</v>
      </c>
      <c r="P4745">
        <v>42</v>
      </c>
      <c r="R4745">
        <v>8286</v>
      </c>
      <c r="T4745">
        <v>353620</v>
      </c>
      <c r="V4745">
        <v>872011</v>
      </c>
      <c r="X4745">
        <v>821385</v>
      </c>
      <c r="Z4745">
        <v>50626</v>
      </c>
    </row>
    <row r="4746" spans="2:26" hidden="1" x14ac:dyDescent="0.35">
      <c r="B4746" t="s">
        <v>120</v>
      </c>
      <c r="C4746" t="s">
        <v>121</v>
      </c>
      <c r="D4746" s="1">
        <v>45108</v>
      </c>
      <c r="E4746" t="s">
        <v>34</v>
      </c>
      <c r="F4746" t="s">
        <v>35</v>
      </c>
      <c r="G4746" t="s">
        <v>32</v>
      </c>
      <c r="H4746">
        <v>16710</v>
      </c>
      <c r="J4746">
        <v>812</v>
      </c>
      <c r="L4746">
        <v>17522</v>
      </c>
      <c r="N4746">
        <v>8519</v>
      </c>
      <c r="P4746">
        <v>52</v>
      </c>
      <c r="R4746">
        <v>8571</v>
      </c>
      <c r="T4746">
        <v>340918</v>
      </c>
      <c r="V4746">
        <v>835938</v>
      </c>
      <c r="X4746">
        <v>788439</v>
      </c>
      <c r="Z4746">
        <v>47499</v>
      </c>
    </row>
    <row r="4747" spans="2:26" hidden="1" x14ac:dyDescent="0.35">
      <c r="B4747" t="s">
        <v>120</v>
      </c>
      <c r="C4747" t="s">
        <v>121</v>
      </c>
      <c r="D4747" s="1">
        <v>45108</v>
      </c>
      <c r="E4747" t="s">
        <v>34</v>
      </c>
      <c r="F4747" t="s">
        <v>33</v>
      </c>
      <c r="G4747" t="s">
        <v>34</v>
      </c>
      <c r="H4747">
        <v>16710</v>
      </c>
      <c r="J4747">
        <v>812</v>
      </c>
      <c r="L4747">
        <v>17522</v>
      </c>
      <c r="N4747">
        <v>8519</v>
      </c>
      <c r="P4747">
        <v>52</v>
      </c>
      <c r="R4747">
        <v>8571</v>
      </c>
      <c r="T4747">
        <v>340868</v>
      </c>
      <c r="V4747">
        <v>835888</v>
      </c>
      <c r="X4747">
        <v>788439</v>
      </c>
      <c r="Z4747">
        <v>47449</v>
      </c>
    </row>
    <row r="4748" spans="2:26" hidden="1" x14ac:dyDescent="0.35">
      <c r="B4748" t="s">
        <v>120</v>
      </c>
      <c r="C4748" t="s">
        <v>121</v>
      </c>
      <c r="D4748" s="1">
        <v>45139</v>
      </c>
      <c r="E4748" t="s">
        <v>34</v>
      </c>
      <c r="F4748" t="s">
        <v>35</v>
      </c>
      <c r="G4748" t="s">
        <v>32</v>
      </c>
      <c r="H4748">
        <v>21266</v>
      </c>
      <c r="J4748">
        <v>908</v>
      </c>
      <c r="L4748">
        <v>22174</v>
      </c>
      <c r="N4748">
        <v>10301</v>
      </c>
      <c r="P4748">
        <v>68</v>
      </c>
      <c r="R4748">
        <v>10369</v>
      </c>
      <c r="T4748">
        <v>332317</v>
      </c>
      <c r="V4748">
        <v>809939</v>
      </c>
      <c r="X4748">
        <v>764296</v>
      </c>
      <c r="Z4748">
        <v>45643</v>
      </c>
    </row>
    <row r="4749" spans="2:26" hidden="1" x14ac:dyDescent="0.35">
      <c r="B4749" t="s">
        <v>120</v>
      </c>
      <c r="C4749" t="s">
        <v>121</v>
      </c>
      <c r="D4749" s="1">
        <v>45139</v>
      </c>
      <c r="E4749" t="s">
        <v>34</v>
      </c>
      <c r="F4749" t="s">
        <v>33</v>
      </c>
      <c r="G4749" t="s">
        <v>34</v>
      </c>
      <c r="H4749">
        <v>21266</v>
      </c>
      <c r="J4749">
        <v>908</v>
      </c>
      <c r="L4749">
        <v>22174</v>
      </c>
      <c r="N4749">
        <v>10301</v>
      </c>
      <c r="P4749">
        <v>68</v>
      </c>
      <c r="R4749">
        <v>10369</v>
      </c>
      <c r="T4749">
        <v>332317</v>
      </c>
      <c r="V4749">
        <v>809939</v>
      </c>
      <c r="X4749">
        <v>764296</v>
      </c>
      <c r="Z4749">
        <v>45643</v>
      </c>
    </row>
    <row r="4750" spans="2:26" hidden="1" x14ac:dyDescent="0.35">
      <c r="B4750" t="s">
        <v>120</v>
      </c>
      <c r="C4750" t="s">
        <v>121</v>
      </c>
      <c r="D4750" s="1">
        <v>45170</v>
      </c>
      <c r="E4750" t="s">
        <v>34</v>
      </c>
      <c r="F4750" t="s">
        <v>35</v>
      </c>
      <c r="G4750" t="s">
        <v>32</v>
      </c>
      <c r="H4750">
        <v>15655</v>
      </c>
      <c r="J4750">
        <v>837</v>
      </c>
      <c r="L4750">
        <v>16492</v>
      </c>
      <c r="N4750">
        <v>8854</v>
      </c>
      <c r="P4750">
        <v>63</v>
      </c>
      <c r="R4750">
        <v>8917</v>
      </c>
      <c r="T4750">
        <v>358358</v>
      </c>
      <c r="V4750">
        <v>886413</v>
      </c>
      <c r="X4750">
        <v>832457</v>
      </c>
      <c r="Z4750">
        <v>53956</v>
      </c>
    </row>
    <row r="4751" spans="2:26" hidden="1" x14ac:dyDescent="0.35">
      <c r="B4751" t="s">
        <v>120</v>
      </c>
      <c r="C4751" t="s">
        <v>121</v>
      </c>
      <c r="D4751" s="1">
        <v>45170</v>
      </c>
      <c r="E4751" t="s">
        <v>34</v>
      </c>
      <c r="F4751" t="s">
        <v>33</v>
      </c>
      <c r="G4751" t="s">
        <v>34</v>
      </c>
      <c r="H4751">
        <v>15655</v>
      </c>
      <c r="J4751">
        <v>837</v>
      </c>
      <c r="L4751">
        <v>16492</v>
      </c>
      <c r="N4751">
        <v>8854</v>
      </c>
      <c r="P4751">
        <v>63</v>
      </c>
      <c r="R4751">
        <v>8917</v>
      </c>
      <c r="T4751">
        <v>358358</v>
      </c>
      <c r="V4751">
        <v>886413</v>
      </c>
      <c r="X4751">
        <v>832457</v>
      </c>
      <c r="Z4751">
        <v>53956</v>
      </c>
    </row>
    <row r="4752" spans="2:26" hidden="1" x14ac:dyDescent="0.35">
      <c r="B4752" t="s">
        <v>120</v>
      </c>
      <c r="C4752" t="s">
        <v>121</v>
      </c>
      <c r="D4752" s="1">
        <v>45200</v>
      </c>
      <c r="E4752" t="s">
        <v>34</v>
      </c>
      <c r="F4752" t="s">
        <v>35</v>
      </c>
      <c r="G4752" t="s">
        <v>32</v>
      </c>
      <c r="H4752">
        <v>15251</v>
      </c>
      <c r="J4752">
        <v>860</v>
      </c>
      <c r="L4752">
        <v>16111</v>
      </c>
      <c r="N4752">
        <v>8084</v>
      </c>
      <c r="P4752">
        <v>42</v>
      </c>
      <c r="R4752">
        <v>8126</v>
      </c>
      <c r="T4752">
        <v>359062</v>
      </c>
      <c r="V4752">
        <v>887504</v>
      </c>
      <c r="X4752">
        <v>831848</v>
      </c>
      <c r="Z4752">
        <v>55656</v>
      </c>
    </row>
    <row r="4753" spans="2:26" hidden="1" x14ac:dyDescent="0.35">
      <c r="B4753" t="s">
        <v>120</v>
      </c>
      <c r="C4753" t="s">
        <v>121</v>
      </c>
      <c r="D4753" s="1">
        <v>45200</v>
      </c>
      <c r="E4753" t="s">
        <v>34</v>
      </c>
      <c r="F4753" t="s">
        <v>33</v>
      </c>
      <c r="G4753" t="s">
        <v>34</v>
      </c>
      <c r="H4753">
        <v>15251</v>
      </c>
      <c r="J4753">
        <v>860</v>
      </c>
      <c r="L4753">
        <v>16111</v>
      </c>
      <c r="N4753">
        <v>8084</v>
      </c>
      <c r="P4753">
        <v>42</v>
      </c>
      <c r="R4753">
        <v>8126</v>
      </c>
      <c r="T4753">
        <v>359062</v>
      </c>
      <c r="V4753">
        <v>887504</v>
      </c>
      <c r="X4753">
        <v>831848</v>
      </c>
      <c r="Z4753">
        <v>55656</v>
      </c>
    </row>
    <row r="4754" spans="2:26" hidden="1" x14ac:dyDescent="0.35">
      <c r="B4754" t="s">
        <v>120</v>
      </c>
      <c r="C4754" t="s">
        <v>121</v>
      </c>
      <c r="D4754" s="1">
        <v>45231</v>
      </c>
      <c r="E4754" t="s">
        <v>34</v>
      </c>
      <c r="F4754" t="s">
        <v>35</v>
      </c>
      <c r="G4754" t="s">
        <v>32</v>
      </c>
      <c r="H4754">
        <v>22786</v>
      </c>
      <c r="J4754">
        <v>8819</v>
      </c>
      <c r="L4754">
        <v>31605</v>
      </c>
      <c r="N4754">
        <v>8420</v>
      </c>
      <c r="P4754">
        <v>23</v>
      </c>
      <c r="R4754">
        <v>8443</v>
      </c>
      <c r="T4754">
        <v>354429</v>
      </c>
      <c r="V4754">
        <v>869232</v>
      </c>
      <c r="X4754">
        <v>812305</v>
      </c>
      <c r="Z4754">
        <v>56927</v>
      </c>
    </row>
    <row r="4755" spans="2:26" hidden="1" x14ac:dyDescent="0.35">
      <c r="B4755" t="s">
        <v>120</v>
      </c>
      <c r="C4755" t="s">
        <v>121</v>
      </c>
      <c r="D4755" s="1">
        <v>45231</v>
      </c>
      <c r="E4755" t="s">
        <v>34</v>
      </c>
      <c r="F4755" t="s">
        <v>33</v>
      </c>
      <c r="G4755" t="s">
        <v>34</v>
      </c>
      <c r="H4755">
        <v>22786</v>
      </c>
      <c r="J4755">
        <v>8819</v>
      </c>
      <c r="L4755">
        <v>31605</v>
      </c>
      <c r="N4755">
        <v>8420</v>
      </c>
      <c r="P4755">
        <v>23</v>
      </c>
      <c r="R4755">
        <v>8443</v>
      </c>
      <c r="T4755">
        <v>354429</v>
      </c>
      <c r="V4755">
        <v>869232</v>
      </c>
      <c r="X4755">
        <v>812305</v>
      </c>
      <c r="Z4755">
        <v>56927</v>
      </c>
    </row>
    <row r="4756" spans="2:26" hidden="1" x14ac:dyDescent="0.35">
      <c r="B4756" t="s">
        <v>120</v>
      </c>
      <c r="C4756" t="s">
        <v>121</v>
      </c>
      <c r="D4756" s="1">
        <v>45261</v>
      </c>
      <c r="E4756" t="s">
        <v>34</v>
      </c>
      <c r="F4756" t="s">
        <v>35</v>
      </c>
      <c r="G4756" t="s">
        <v>32</v>
      </c>
      <c r="H4756">
        <v>16680</v>
      </c>
      <c r="J4756">
        <v>3112</v>
      </c>
      <c r="L4756">
        <v>19792</v>
      </c>
      <c r="N4756">
        <v>8490</v>
      </c>
      <c r="P4756">
        <v>41</v>
      </c>
      <c r="R4756">
        <v>8531</v>
      </c>
      <c r="T4756">
        <v>352377</v>
      </c>
      <c r="V4756">
        <v>862954</v>
      </c>
      <c r="X4756">
        <v>804992</v>
      </c>
      <c r="Z4756">
        <v>57962</v>
      </c>
    </row>
    <row r="4757" spans="2:26" hidden="1" x14ac:dyDescent="0.35">
      <c r="B4757" t="s">
        <v>120</v>
      </c>
      <c r="C4757" t="s">
        <v>121</v>
      </c>
      <c r="D4757" s="1">
        <v>45261</v>
      </c>
      <c r="E4757" t="s">
        <v>34</v>
      </c>
      <c r="F4757" t="s">
        <v>33</v>
      </c>
      <c r="G4757" t="s">
        <v>34</v>
      </c>
      <c r="H4757">
        <v>16680</v>
      </c>
      <c r="J4757">
        <v>3112</v>
      </c>
      <c r="L4757">
        <v>19792</v>
      </c>
      <c r="N4757">
        <v>8490</v>
      </c>
      <c r="P4757">
        <v>41</v>
      </c>
      <c r="R4757">
        <v>8531</v>
      </c>
      <c r="T4757">
        <v>352377</v>
      </c>
      <c r="V4757">
        <v>862954</v>
      </c>
      <c r="X4757">
        <v>804992</v>
      </c>
      <c r="Z4757">
        <v>57962</v>
      </c>
    </row>
    <row r="4758" spans="2:26" hidden="1" x14ac:dyDescent="0.35">
      <c r="B4758" t="s">
        <v>120</v>
      </c>
      <c r="C4758" t="s">
        <v>121</v>
      </c>
      <c r="D4758" s="1">
        <v>45292</v>
      </c>
      <c r="E4758" t="s">
        <v>34</v>
      </c>
      <c r="F4758" t="s">
        <v>35</v>
      </c>
      <c r="G4758" t="s">
        <v>32</v>
      </c>
      <c r="H4758">
        <v>20794</v>
      </c>
      <c r="J4758">
        <v>2589</v>
      </c>
      <c r="L4758">
        <v>23383</v>
      </c>
      <c r="N4758">
        <v>10219</v>
      </c>
      <c r="P4758">
        <v>50</v>
      </c>
      <c r="R4758">
        <v>10269</v>
      </c>
      <c r="T4758">
        <v>352017</v>
      </c>
      <c r="V4758">
        <v>862198</v>
      </c>
      <c r="X4758">
        <v>803677</v>
      </c>
      <c r="Z4758">
        <v>58521</v>
      </c>
    </row>
    <row r="4759" spans="2:26" hidden="1" x14ac:dyDescent="0.35">
      <c r="B4759" t="s">
        <v>120</v>
      </c>
      <c r="C4759" t="s">
        <v>121</v>
      </c>
      <c r="D4759" s="1">
        <v>45292</v>
      </c>
      <c r="E4759" t="s">
        <v>34</v>
      </c>
      <c r="F4759" t="s">
        <v>33</v>
      </c>
      <c r="G4759" t="s">
        <v>34</v>
      </c>
      <c r="H4759">
        <v>20794</v>
      </c>
      <c r="J4759">
        <v>2589</v>
      </c>
      <c r="L4759">
        <v>23383</v>
      </c>
      <c r="N4759">
        <v>10219</v>
      </c>
      <c r="P4759">
        <v>50</v>
      </c>
      <c r="R4759">
        <v>10269</v>
      </c>
      <c r="T4759">
        <v>352017</v>
      </c>
      <c r="V4759">
        <v>862198</v>
      </c>
      <c r="X4759">
        <v>803677</v>
      </c>
      <c r="Z4759">
        <v>58521</v>
      </c>
    </row>
    <row r="4760" spans="2:26" hidden="1" x14ac:dyDescent="0.35">
      <c r="B4760" t="s">
        <v>120</v>
      </c>
      <c r="C4760" t="s">
        <v>121</v>
      </c>
      <c r="D4760" s="1">
        <v>45323</v>
      </c>
      <c r="E4760" t="s">
        <v>34</v>
      </c>
      <c r="F4760" t="s">
        <v>35</v>
      </c>
      <c r="G4760" t="s">
        <v>32</v>
      </c>
      <c r="H4760">
        <v>16511</v>
      </c>
      <c r="J4760">
        <v>1003</v>
      </c>
      <c r="L4760">
        <v>17514</v>
      </c>
      <c r="N4760">
        <v>9134</v>
      </c>
      <c r="P4760">
        <v>40</v>
      </c>
      <c r="R4760">
        <v>9174</v>
      </c>
      <c r="T4760">
        <v>352682</v>
      </c>
      <c r="V4760">
        <v>862559</v>
      </c>
      <c r="X4760">
        <v>803466</v>
      </c>
      <c r="Z4760">
        <v>59093</v>
      </c>
    </row>
    <row r="4761" spans="2:26" hidden="1" x14ac:dyDescent="0.35">
      <c r="B4761" t="s">
        <v>120</v>
      </c>
      <c r="C4761" t="s">
        <v>121</v>
      </c>
      <c r="D4761" s="1">
        <v>45323</v>
      </c>
      <c r="E4761" t="s">
        <v>34</v>
      </c>
      <c r="F4761" t="s">
        <v>33</v>
      </c>
      <c r="G4761" t="s">
        <v>34</v>
      </c>
      <c r="H4761">
        <v>16511</v>
      </c>
      <c r="J4761">
        <v>1003</v>
      </c>
      <c r="L4761">
        <v>17514</v>
      </c>
      <c r="N4761">
        <v>9134</v>
      </c>
      <c r="P4761">
        <v>40</v>
      </c>
      <c r="R4761">
        <v>9174</v>
      </c>
      <c r="T4761">
        <v>352682</v>
      </c>
      <c r="V4761">
        <v>862559</v>
      </c>
      <c r="X4761">
        <v>803466</v>
      </c>
      <c r="Z4761">
        <v>59093</v>
      </c>
    </row>
    <row r="4762" spans="2:26" hidden="1" x14ac:dyDescent="0.35">
      <c r="B4762" t="s">
        <v>120</v>
      </c>
      <c r="C4762" t="s">
        <v>121</v>
      </c>
      <c r="D4762" s="1">
        <v>45352</v>
      </c>
      <c r="E4762" t="s">
        <v>34</v>
      </c>
      <c r="F4762" t="s">
        <v>35</v>
      </c>
      <c r="G4762" t="s">
        <v>32</v>
      </c>
      <c r="H4762">
        <v>17011</v>
      </c>
      <c r="J4762">
        <v>1046</v>
      </c>
      <c r="L4762">
        <v>18057</v>
      </c>
      <c r="N4762">
        <v>9155</v>
      </c>
      <c r="P4762">
        <v>48</v>
      </c>
      <c r="R4762">
        <v>9203</v>
      </c>
      <c r="T4762">
        <v>351934</v>
      </c>
      <c r="V4762">
        <v>857586</v>
      </c>
      <c r="X4762">
        <v>798325</v>
      </c>
      <c r="Z4762">
        <v>59261</v>
      </c>
    </row>
    <row r="4763" spans="2:26" hidden="1" x14ac:dyDescent="0.35">
      <c r="B4763" t="s">
        <v>122</v>
      </c>
      <c r="C4763" t="s">
        <v>123</v>
      </c>
      <c r="D4763" s="1">
        <v>41518</v>
      </c>
      <c r="E4763" t="s">
        <v>34</v>
      </c>
      <c r="F4763" t="s">
        <v>33</v>
      </c>
      <c r="G4763" t="s">
        <v>34</v>
      </c>
      <c r="V4763">
        <v>127082</v>
      </c>
    </row>
    <row r="4764" spans="2:26" hidden="1" x14ac:dyDescent="0.35">
      <c r="B4764" t="s">
        <v>122</v>
      </c>
      <c r="C4764" t="s">
        <v>123</v>
      </c>
      <c r="D4764" s="1">
        <v>42887</v>
      </c>
      <c r="E4764" t="s">
        <v>34</v>
      </c>
      <c r="F4764" t="s">
        <v>35</v>
      </c>
      <c r="G4764" t="s">
        <v>32</v>
      </c>
      <c r="H4764">
        <v>8201</v>
      </c>
      <c r="J4764">
        <v>0</v>
      </c>
      <c r="L4764">
        <v>8201</v>
      </c>
      <c r="N4764">
        <v>5214</v>
      </c>
      <c r="P4764">
        <v>465</v>
      </c>
      <c r="R4764">
        <v>5679</v>
      </c>
      <c r="T4764">
        <v>92060</v>
      </c>
      <c r="V4764">
        <v>185374</v>
      </c>
      <c r="X4764">
        <v>171787</v>
      </c>
      <c r="Z4764">
        <v>13587</v>
      </c>
    </row>
    <row r="4765" spans="2:26" hidden="1" x14ac:dyDescent="0.35">
      <c r="B4765" t="s">
        <v>122</v>
      </c>
      <c r="C4765" t="s">
        <v>123</v>
      </c>
      <c r="D4765" s="1">
        <v>42887</v>
      </c>
      <c r="E4765" t="s">
        <v>34</v>
      </c>
      <c r="F4765" t="s">
        <v>33</v>
      </c>
      <c r="G4765" t="s">
        <v>34</v>
      </c>
      <c r="H4765">
        <v>8201</v>
      </c>
      <c r="J4765">
        <v>0</v>
      </c>
      <c r="L4765">
        <v>8201</v>
      </c>
      <c r="N4765">
        <v>5214</v>
      </c>
      <c r="P4765">
        <v>465</v>
      </c>
      <c r="R4765">
        <v>5679</v>
      </c>
      <c r="T4765">
        <v>93276</v>
      </c>
      <c r="V4765">
        <v>188296</v>
      </c>
      <c r="X4765">
        <v>174526</v>
      </c>
      <c r="Z4765">
        <v>13770</v>
      </c>
    </row>
    <row r="4766" spans="2:26" hidden="1" x14ac:dyDescent="0.35">
      <c r="B4766" t="s">
        <v>122</v>
      </c>
      <c r="C4766" t="s">
        <v>123</v>
      </c>
      <c r="D4766" s="1">
        <v>42917</v>
      </c>
      <c r="E4766" t="s">
        <v>34</v>
      </c>
      <c r="F4766" t="s">
        <v>35</v>
      </c>
      <c r="G4766" t="s">
        <v>32</v>
      </c>
      <c r="H4766">
        <v>7835</v>
      </c>
      <c r="J4766">
        <v>0</v>
      </c>
      <c r="L4766">
        <v>7835</v>
      </c>
      <c r="N4766">
        <v>4959</v>
      </c>
      <c r="P4766">
        <v>497</v>
      </c>
      <c r="R4766">
        <v>5456</v>
      </c>
      <c r="T4766">
        <v>91546</v>
      </c>
      <c r="V4766">
        <v>184252</v>
      </c>
      <c r="X4766">
        <v>170619</v>
      </c>
      <c r="Z4766">
        <v>13633</v>
      </c>
    </row>
    <row r="4767" spans="2:26" hidden="1" x14ac:dyDescent="0.35">
      <c r="B4767" t="s">
        <v>122</v>
      </c>
      <c r="C4767" t="s">
        <v>123</v>
      </c>
      <c r="D4767" s="1">
        <v>42917</v>
      </c>
      <c r="E4767" t="s">
        <v>34</v>
      </c>
      <c r="F4767" t="s">
        <v>33</v>
      </c>
      <c r="G4767" t="s">
        <v>34</v>
      </c>
      <c r="H4767">
        <v>7835</v>
      </c>
      <c r="J4767">
        <v>0</v>
      </c>
      <c r="L4767">
        <v>7835</v>
      </c>
      <c r="N4767">
        <v>4959</v>
      </c>
      <c r="P4767">
        <v>497</v>
      </c>
      <c r="R4767">
        <v>5456</v>
      </c>
      <c r="T4767">
        <v>93045</v>
      </c>
      <c r="V4767">
        <v>187798</v>
      </c>
      <c r="X4767">
        <v>173900</v>
      </c>
      <c r="Z4767">
        <v>13898</v>
      </c>
    </row>
    <row r="4768" spans="2:26" hidden="1" x14ac:dyDescent="0.35">
      <c r="B4768" t="s">
        <v>122</v>
      </c>
      <c r="C4768" t="s">
        <v>123</v>
      </c>
      <c r="D4768" s="1">
        <v>42948</v>
      </c>
      <c r="E4768" t="s">
        <v>34</v>
      </c>
      <c r="F4768" t="s">
        <v>33</v>
      </c>
      <c r="G4768" t="s">
        <v>34</v>
      </c>
      <c r="H4768">
        <v>8913</v>
      </c>
      <c r="J4768">
        <v>0</v>
      </c>
      <c r="L4768">
        <v>8913</v>
      </c>
      <c r="N4768">
        <v>5554</v>
      </c>
      <c r="P4768">
        <v>511</v>
      </c>
      <c r="R4768">
        <v>6065</v>
      </c>
      <c r="T4768">
        <v>93131</v>
      </c>
      <c r="V4768">
        <v>188058</v>
      </c>
      <c r="X4768">
        <v>174120</v>
      </c>
      <c r="Z4768">
        <v>13938</v>
      </c>
    </row>
    <row r="4769" spans="2:26" hidden="1" x14ac:dyDescent="0.35">
      <c r="B4769" t="s">
        <v>122</v>
      </c>
      <c r="C4769" t="s">
        <v>123</v>
      </c>
      <c r="D4769" s="1">
        <v>42948</v>
      </c>
      <c r="E4769" t="s">
        <v>34</v>
      </c>
      <c r="F4769" t="s">
        <v>35</v>
      </c>
      <c r="G4769" t="s">
        <v>32</v>
      </c>
      <c r="H4769">
        <v>8913</v>
      </c>
      <c r="J4769">
        <v>0</v>
      </c>
      <c r="L4769">
        <v>8913</v>
      </c>
      <c r="N4769">
        <v>5554</v>
      </c>
      <c r="P4769">
        <v>511</v>
      </c>
      <c r="R4769">
        <v>6065</v>
      </c>
      <c r="T4769">
        <v>91789</v>
      </c>
      <c r="V4769">
        <v>184887</v>
      </c>
      <c r="X4769">
        <v>171162</v>
      </c>
      <c r="Z4769">
        <v>13725</v>
      </c>
    </row>
    <row r="4770" spans="2:26" hidden="1" x14ac:dyDescent="0.35">
      <c r="B4770" t="s">
        <v>122</v>
      </c>
      <c r="C4770" t="s">
        <v>123</v>
      </c>
      <c r="D4770" s="1">
        <v>42979</v>
      </c>
      <c r="E4770" t="s">
        <v>34</v>
      </c>
      <c r="F4770" t="s">
        <v>35</v>
      </c>
      <c r="G4770" t="s">
        <v>32</v>
      </c>
      <c r="H4770">
        <v>8218</v>
      </c>
      <c r="J4770">
        <v>0</v>
      </c>
      <c r="L4770">
        <v>8218</v>
      </c>
      <c r="N4770">
        <v>5001</v>
      </c>
      <c r="P4770">
        <v>527</v>
      </c>
      <c r="R4770">
        <v>5528</v>
      </c>
      <c r="T4770">
        <v>91780</v>
      </c>
      <c r="V4770">
        <v>184349</v>
      </c>
      <c r="X4770">
        <v>170399</v>
      </c>
      <c r="Z4770">
        <v>13950</v>
      </c>
    </row>
    <row r="4771" spans="2:26" hidden="1" x14ac:dyDescent="0.35">
      <c r="B4771" t="s">
        <v>122</v>
      </c>
      <c r="C4771" t="s">
        <v>123</v>
      </c>
      <c r="D4771" s="1">
        <v>42979</v>
      </c>
      <c r="E4771" t="s">
        <v>34</v>
      </c>
      <c r="F4771" t="s">
        <v>33</v>
      </c>
      <c r="G4771" t="s">
        <v>34</v>
      </c>
      <c r="H4771">
        <v>8218</v>
      </c>
      <c r="J4771">
        <v>0</v>
      </c>
      <c r="L4771">
        <v>8218</v>
      </c>
      <c r="N4771">
        <v>5001</v>
      </c>
      <c r="P4771">
        <v>527</v>
      </c>
      <c r="R4771">
        <v>5528</v>
      </c>
      <c r="T4771">
        <v>93221</v>
      </c>
      <c r="V4771">
        <v>187720</v>
      </c>
      <c r="X4771">
        <v>173528</v>
      </c>
      <c r="Z4771">
        <v>14192</v>
      </c>
    </row>
    <row r="4772" spans="2:26" hidden="1" x14ac:dyDescent="0.35">
      <c r="B4772" t="s">
        <v>122</v>
      </c>
      <c r="C4772" t="s">
        <v>123</v>
      </c>
      <c r="D4772" s="1">
        <v>43009</v>
      </c>
      <c r="E4772" t="s">
        <v>34</v>
      </c>
      <c r="F4772" t="s">
        <v>35</v>
      </c>
      <c r="G4772" t="s">
        <v>32</v>
      </c>
      <c r="H4772">
        <v>8623</v>
      </c>
      <c r="J4772">
        <v>0</v>
      </c>
      <c r="L4772">
        <v>8623</v>
      </c>
      <c r="N4772">
        <v>5214</v>
      </c>
      <c r="P4772">
        <v>537</v>
      </c>
      <c r="R4772">
        <v>5751</v>
      </c>
      <c r="T4772">
        <v>91451</v>
      </c>
      <c r="V4772">
        <v>183693</v>
      </c>
      <c r="X4772">
        <v>169602</v>
      </c>
      <c r="Z4772">
        <v>14091</v>
      </c>
    </row>
    <row r="4773" spans="2:26" hidden="1" x14ac:dyDescent="0.35">
      <c r="B4773" t="s">
        <v>122</v>
      </c>
      <c r="C4773" t="s">
        <v>123</v>
      </c>
      <c r="D4773" s="1">
        <v>43009</v>
      </c>
      <c r="E4773" t="s">
        <v>34</v>
      </c>
      <c r="F4773" t="s">
        <v>33</v>
      </c>
      <c r="G4773" t="s">
        <v>34</v>
      </c>
      <c r="H4773">
        <v>8623</v>
      </c>
      <c r="J4773">
        <v>0</v>
      </c>
      <c r="L4773">
        <v>8623</v>
      </c>
      <c r="N4773">
        <v>5214</v>
      </c>
      <c r="P4773">
        <v>537</v>
      </c>
      <c r="R4773">
        <v>5751</v>
      </c>
      <c r="T4773">
        <v>92847</v>
      </c>
      <c r="V4773">
        <v>187056</v>
      </c>
      <c r="X4773">
        <v>172691</v>
      </c>
      <c r="Z4773">
        <v>14365</v>
      </c>
    </row>
    <row r="4774" spans="2:26" hidden="1" x14ac:dyDescent="0.35">
      <c r="B4774" t="s">
        <v>122</v>
      </c>
      <c r="C4774" t="s">
        <v>123</v>
      </c>
      <c r="D4774" s="1">
        <v>43040</v>
      </c>
      <c r="E4774" t="s">
        <v>34</v>
      </c>
      <c r="F4774" t="s">
        <v>35</v>
      </c>
      <c r="G4774" t="s">
        <v>32</v>
      </c>
      <c r="H4774">
        <v>7897</v>
      </c>
      <c r="J4774">
        <v>0</v>
      </c>
      <c r="L4774">
        <v>7897</v>
      </c>
      <c r="N4774">
        <v>6027</v>
      </c>
      <c r="P4774">
        <v>699</v>
      </c>
      <c r="R4774">
        <v>6726</v>
      </c>
      <c r="T4774">
        <v>91773</v>
      </c>
      <c r="V4774">
        <v>184782</v>
      </c>
      <c r="X4774">
        <v>170433</v>
      </c>
      <c r="Z4774">
        <v>14349</v>
      </c>
    </row>
    <row r="4775" spans="2:26" hidden="1" x14ac:dyDescent="0.35">
      <c r="B4775" t="s">
        <v>122</v>
      </c>
      <c r="C4775" t="s">
        <v>123</v>
      </c>
      <c r="D4775" s="1">
        <v>43040</v>
      </c>
      <c r="E4775" t="s">
        <v>34</v>
      </c>
      <c r="F4775" t="s">
        <v>33</v>
      </c>
      <c r="G4775" t="s">
        <v>34</v>
      </c>
      <c r="H4775">
        <v>7897</v>
      </c>
      <c r="J4775">
        <v>0</v>
      </c>
      <c r="L4775">
        <v>7897</v>
      </c>
      <c r="N4775">
        <v>6027</v>
      </c>
      <c r="P4775">
        <v>699</v>
      </c>
      <c r="R4775">
        <v>6726</v>
      </c>
      <c r="T4775">
        <v>93477</v>
      </c>
      <c r="V4775">
        <v>188951</v>
      </c>
      <c r="X4775">
        <v>174152</v>
      </c>
      <c r="Z4775">
        <v>14799</v>
      </c>
    </row>
    <row r="4776" spans="2:26" hidden="1" x14ac:dyDescent="0.35">
      <c r="B4776" t="s">
        <v>122</v>
      </c>
      <c r="C4776" t="s">
        <v>123</v>
      </c>
      <c r="D4776" s="1">
        <v>43070</v>
      </c>
      <c r="E4776" t="s">
        <v>34</v>
      </c>
      <c r="F4776" t="s">
        <v>35</v>
      </c>
      <c r="G4776" t="s">
        <v>32</v>
      </c>
      <c r="H4776">
        <v>8017</v>
      </c>
      <c r="J4776">
        <v>0</v>
      </c>
      <c r="L4776">
        <v>8017</v>
      </c>
      <c r="N4776">
        <v>6332</v>
      </c>
      <c r="P4776">
        <v>764</v>
      </c>
      <c r="R4776">
        <v>7096</v>
      </c>
      <c r="T4776">
        <v>92068</v>
      </c>
      <c r="V4776">
        <v>185663</v>
      </c>
      <c r="X4776">
        <v>170936</v>
      </c>
      <c r="Z4776">
        <v>14727</v>
      </c>
    </row>
    <row r="4777" spans="2:26" hidden="1" x14ac:dyDescent="0.35">
      <c r="B4777" t="s">
        <v>122</v>
      </c>
      <c r="C4777" t="s">
        <v>123</v>
      </c>
      <c r="D4777" s="1">
        <v>43070</v>
      </c>
      <c r="E4777" t="s">
        <v>34</v>
      </c>
      <c r="F4777" t="s">
        <v>33</v>
      </c>
      <c r="G4777" t="s">
        <v>34</v>
      </c>
      <c r="H4777">
        <v>8017</v>
      </c>
      <c r="J4777">
        <v>0</v>
      </c>
      <c r="L4777">
        <v>8017</v>
      </c>
      <c r="N4777">
        <v>6332</v>
      </c>
      <c r="P4777">
        <v>764</v>
      </c>
      <c r="R4777">
        <v>7096</v>
      </c>
      <c r="T4777">
        <v>93672</v>
      </c>
      <c r="V4777">
        <v>189811</v>
      </c>
      <c r="X4777">
        <v>174766</v>
      </c>
      <c r="Z4777">
        <v>15045</v>
      </c>
    </row>
    <row r="4778" spans="2:26" hidden="1" x14ac:dyDescent="0.35">
      <c r="B4778" t="s">
        <v>122</v>
      </c>
      <c r="C4778" t="s">
        <v>123</v>
      </c>
      <c r="D4778" s="1">
        <v>43101</v>
      </c>
      <c r="E4778" t="s">
        <v>34</v>
      </c>
      <c r="F4778" t="s">
        <v>35</v>
      </c>
      <c r="G4778" t="s">
        <v>32</v>
      </c>
      <c r="H4778">
        <v>9677</v>
      </c>
      <c r="J4778">
        <v>0</v>
      </c>
      <c r="L4778">
        <v>9677</v>
      </c>
      <c r="N4778">
        <v>5949</v>
      </c>
      <c r="P4778">
        <v>596</v>
      </c>
      <c r="R4778">
        <v>6545</v>
      </c>
      <c r="T4778">
        <v>91965</v>
      </c>
      <c r="V4778">
        <v>185543</v>
      </c>
      <c r="X4778">
        <v>171123</v>
      </c>
      <c r="Z4778">
        <v>14420</v>
      </c>
    </row>
    <row r="4779" spans="2:26" hidden="1" x14ac:dyDescent="0.35">
      <c r="B4779" t="s">
        <v>122</v>
      </c>
      <c r="C4779" t="s">
        <v>123</v>
      </c>
      <c r="D4779" s="1">
        <v>43101</v>
      </c>
      <c r="E4779" t="s">
        <v>34</v>
      </c>
      <c r="F4779" t="s">
        <v>33</v>
      </c>
      <c r="G4779" t="s">
        <v>34</v>
      </c>
      <c r="H4779">
        <v>9677</v>
      </c>
      <c r="J4779">
        <v>0</v>
      </c>
      <c r="L4779">
        <v>9677</v>
      </c>
      <c r="N4779">
        <v>5949</v>
      </c>
      <c r="P4779">
        <v>596</v>
      </c>
      <c r="R4779">
        <v>6545</v>
      </c>
      <c r="T4779">
        <v>93349</v>
      </c>
      <c r="V4779">
        <v>188893</v>
      </c>
      <c r="X4779">
        <v>174232</v>
      </c>
      <c r="Z4779">
        <v>14661</v>
      </c>
    </row>
    <row r="4780" spans="2:26" hidden="1" x14ac:dyDescent="0.35">
      <c r="B4780" t="s">
        <v>122</v>
      </c>
      <c r="C4780" t="s">
        <v>123</v>
      </c>
      <c r="D4780" s="1">
        <v>43132</v>
      </c>
      <c r="E4780" t="s">
        <v>34</v>
      </c>
      <c r="F4780" t="s">
        <v>35</v>
      </c>
      <c r="G4780" t="s">
        <v>32</v>
      </c>
      <c r="H4780">
        <v>8247</v>
      </c>
      <c r="J4780">
        <v>0</v>
      </c>
      <c r="L4780">
        <v>8247</v>
      </c>
      <c r="N4780">
        <v>5289</v>
      </c>
      <c r="P4780">
        <v>499</v>
      </c>
      <c r="R4780">
        <v>5788</v>
      </c>
      <c r="T4780">
        <v>91554</v>
      </c>
      <c r="V4780">
        <v>184549</v>
      </c>
      <c r="X4780">
        <v>170169</v>
      </c>
      <c r="Z4780">
        <v>14380</v>
      </c>
    </row>
    <row r="4781" spans="2:26" hidden="1" x14ac:dyDescent="0.35">
      <c r="B4781" t="s">
        <v>122</v>
      </c>
      <c r="C4781" t="s">
        <v>123</v>
      </c>
      <c r="D4781" s="1">
        <v>43132</v>
      </c>
      <c r="E4781" t="s">
        <v>34</v>
      </c>
      <c r="F4781" t="s">
        <v>33</v>
      </c>
      <c r="G4781" t="s">
        <v>34</v>
      </c>
      <c r="H4781">
        <v>8247</v>
      </c>
      <c r="J4781">
        <v>0</v>
      </c>
      <c r="L4781">
        <v>8247</v>
      </c>
      <c r="N4781">
        <v>5289</v>
      </c>
      <c r="P4781">
        <v>499</v>
      </c>
      <c r="R4781">
        <v>5788</v>
      </c>
      <c r="T4781">
        <v>92862</v>
      </c>
      <c r="V4781">
        <v>187828</v>
      </c>
      <c r="X4781">
        <v>173222</v>
      </c>
      <c r="Z4781">
        <v>14606</v>
      </c>
    </row>
    <row r="4782" spans="2:26" hidden="1" x14ac:dyDescent="0.35">
      <c r="B4782" t="s">
        <v>122</v>
      </c>
      <c r="C4782" t="s">
        <v>123</v>
      </c>
      <c r="D4782" s="1">
        <v>43160</v>
      </c>
      <c r="E4782" t="s">
        <v>34</v>
      </c>
      <c r="F4782" t="s">
        <v>33</v>
      </c>
      <c r="G4782" t="s">
        <v>34</v>
      </c>
      <c r="H4782">
        <v>8661</v>
      </c>
      <c r="J4782">
        <v>0</v>
      </c>
      <c r="L4782">
        <v>8661</v>
      </c>
      <c r="N4782">
        <v>5367</v>
      </c>
      <c r="P4782">
        <v>511</v>
      </c>
      <c r="R4782">
        <v>5878</v>
      </c>
      <c r="T4782">
        <v>92583</v>
      </c>
      <c r="V4782">
        <v>187515</v>
      </c>
      <c r="X4782">
        <v>173028</v>
      </c>
      <c r="Z4782">
        <v>14487</v>
      </c>
    </row>
    <row r="4783" spans="2:26" hidden="1" x14ac:dyDescent="0.35">
      <c r="B4783" t="s">
        <v>122</v>
      </c>
      <c r="C4783" t="s">
        <v>123</v>
      </c>
      <c r="D4783" s="1">
        <v>43160</v>
      </c>
      <c r="E4783" t="s">
        <v>34</v>
      </c>
      <c r="F4783" t="s">
        <v>35</v>
      </c>
      <c r="G4783" t="s">
        <v>32</v>
      </c>
      <c r="H4783">
        <v>8661</v>
      </c>
      <c r="J4783">
        <v>0</v>
      </c>
      <c r="L4783">
        <v>8661</v>
      </c>
      <c r="N4783">
        <v>5367</v>
      </c>
      <c r="P4783">
        <v>511</v>
      </c>
      <c r="R4783">
        <v>5878</v>
      </c>
      <c r="T4783">
        <v>91327</v>
      </c>
      <c r="V4783">
        <v>184446</v>
      </c>
      <c r="X4783">
        <v>170137</v>
      </c>
      <c r="Z4783">
        <v>14309</v>
      </c>
    </row>
    <row r="4784" spans="2:26" hidden="1" x14ac:dyDescent="0.35">
      <c r="B4784" t="s">
        <v>122</v>
      </c>
      <c r="C4784" t="s">
        <v>123</v>
      </c>
      <c r="D4784" s="1">
        <v>43191</v>
      </c>
      <c r="E4784" t="s">
        <v>34</v>
      </c>
      <c r="F4784" t="s">
        <v>35</v>
      </c>
      <c r="G4784" t="s">
        <v>32</v>
      </c>
      <c r="H4784">
        <v>8585</v>
      </c>
      <c r="J4784">
        <v>0</v>
      </c>
      <c r="L4784">
        <v>8585</v>
      </c>
      <c r="N4784">
        <v>5282</v>
      </c>
      <c r="P4784">
        <v>510</v>
      </c>
      <c r="R4784">
        <v>5792</v>
      </c>
      <c r="T4784">
        <v>91209</v>
      </c>
      <c r="V4784">
        <v>184151</v>
      </c>
      <c r="X4784">
        <v>169939</v>
      </c>
      <c r="Z4784">
        <v>14212</v>
      </c>
    </row>
    <row r="4785" spans="2:26" hidden="1" x14ac:dyDescent="0.35">
      <c r="B4785" t="s">
        <v>122</v>
      </c>
      <c r="C4785" t="s">
        <v>123</v>
      </c>
      <c r="D4785" s="1">
        <v>43191</v>
      </c>
      <c r="E4785" t="s">
        <v>34</v>
      </c>
      <c r="F4785" t="s">
        <v>33</v>
      </c>
      <c r="G4785" t="s">
        <v>34</v>
      </c>
      <c r="H4785">
        <v>8585</v>
      </c>
      <c r="J4785">
        <v>0</v>
      </c>
      <c r="L4785">
        <v>8585</v>
      </c>
      <c r="N4785">
        <v>5282</v>
      </c>
      <c r="P4785">
        <v>510</v>
      </c>
      <c r="R4785">
        <v>5792</v>
      </c>
      <c r="T4785">
        <v>92397</v>
      </c>
      <c r="V4785">
        <v>187165</v>
      </c>
      <c r="X4785">
        <v>172759</v>
      </c>
      <c r="Z4785">
        <v>14406</v>
      </c>
    </row>
    <row r="4786" spans="2:26" hidden="1" x14ac:dyDescent="0.35">
      <c r="B4786" t="s">
        <v>122</v>
      </c>
      <c r="C4786" t="s">
        <v>123</v>
      </c>
      <c r="D4786" s="1">
        <v>43221</v>
      </c>
      <c r="E4786" t="s">
        <v>34</v>
      </c>
      <c r="F4786" t="s">
        <v>33</v>
      </c>
      <c r="G4786" t="s">
        <v>34</v>
      </c>
      <c r="H4786">
        <v>8555</v>
      </c>
      <c r="J4786">
        <v>0</v>
      </c>
      <c r="L4786">
        <v>8555</v>
      </c>
      <c r="N4786">
        <v>5253</v>
      </c>
      <c r="P4786">
        <v>460</v>
      </c>
      <c r="R4786">
        <v>5713</v>
      </c>
      <c r="T4786">
        <v>92116</v>
      </c>
      <c r="V4786">
        <v>186588</v>
      </c>
      <c r="X4786">
        <v>172248</v>
      </c>
      <c r="Z4786">
        <v>14340</v>
      </c>
    </row>
    <row r="4787" spans="2:26" hidden="1" x14ac:dyDescent="0.35">
      <c r="B4787" t="s">
        <v>122</v>
      </c>
      <c r="C4787" t="s">
        <v>123</v>
      </c>
      <c r="D4787" s="1">
        <v>43221</v>
      </c>
      <c r="E4787" t="s">
        <v>34</v>
      </c>
      <c r="F4787" t="s">
        <v>35</v>
      </c>
      <c r="G4787" t="s">
        <v>32</v>
      </c>
      <c r="H4787">
        <v>8555</v>
      </c>
      <c r="J4787">
        <v>0</v>
      </c>
      <c r="L4787">
        <v>8555</v>
      </c>
      <c r="N4787">
        <v>5253</v>
      </c>
      <c r="P4787">
        <v>460</v>
      </c>
      <c r="R4787">
        <v>5713</v>
      </c>
      <c r="T4787">
        <v>90933</v>
      </c>
      <c r="V4787">
        <v>183843</v>
      </c>
      <c r="X4787">
        <v>169683</v>
      </c>
      <c r="Z4787">
        <v>14160</v>
      </c>
    </row>
    <row r="4788" spans="2:26" hidden="1" x14ac:dyDescent="0.35">
      <c r="B4788" t="s">
        <v>122</v>
      </c>
      <c r="C4788" t="s">
        <v>123</v>
      </c>
      <c r="D4788" s="1">
        <v>43252</v>
      </c>
      <c r="E4788" t="s">
        <v>34</v>
      </c>
      <c r="F4788" t="s">
        <v>35</v>
      </c>
      <c r="G4788" t="s">
        <v>32</v>
      </c>
      <c r="H4788">
        <v>7724</v>
      </c>
      <c r="J4788">
        <v>0</v>
      </c>
      <c r="L4788">
        <v>7724</v>
      </c>
      <c r="N4788">
        <v>4661</v>
      </c>
      <c r="P4788">
        <v>472</v>
      </c>
      <c r="R4788">
        <v>5133</v>
      </c>
      <c r="T4788">
        <v>90471</v>
      </c>
      <c r="V4788">
        <v>182839</v>
      </c>
      <c r="X4788">
        <v>168637</v>
      </c>
      <c r="Z4788">
        <v>14202</v>
      </c>
    </row>
    <row r="4789" spans="2:26" hidden="1" x14ac:dyDescent="0.35">
      <c r="B4789" t="s">
        <v>122</v>
      </c>
      <c r="C4789" t="s">
        <v>123</v>
      </c>
      <c r="D4789" s="1">
        <v>43252</v>
      </c>
      <c r="E4789" t="s">
        <v>34</v>
      </c>
      <c r="F4789" t="s">
        <v>33</v>
      </c>
      <c r="G4789" t="s">
        <v>34</v>
      </c>
      <c r="H4789">
        <v>7724</v>
      </c>
      <c r="J4789">
        <v>0</v>
      </c>
      <c r="L4789">
        <v>7724</v>
      </c>
      <c r="N4789">
        <v>4661</v>
      </c>
      <c r="P4789">
        <v>472</v>
      </c>
      <c r="R4789">
        <v>5133</v>
      </c>
      <c r="T4789">
        <v>91532</v>
      </c>
      <c r="V4789">
        <v>185529</v>
      </c>
      <c r="X4789">
        <v>171141</v>
      </c>
      <c r="Z4789">
        <v>14388</v>
      </c>
    </row>
    <row r="4790" spans="2:26" hidden="1" x14ac:dyDescent="0.35">
      <c r="B4790" t="s">
        <v>122</v>
      </c>
      <c r="C4790" t="s">
        <v>123</v>
      </c>
      <c r="D4790" s="1">
        <v>43282</v>
      </c>
      <c r="E4790" t="s">
        <v>34</v>
      </c>
      <c r="F4790" t="s">
        <v>35</v>
      </c>
      <c r="G4790" t="s">
        <v>32</v>
      </c>
      <c r="H4790">
        <v>7801</v>
      </c>
      <c r="J4790">
        <v>0</v>
      </c>
      <c r="L4790">
        <v>7801</v>
      </c>
      <c r="N4790">
        <v>4688</v>
      </c>
      <c r="P4790">
        <v>430</v>
      </c>
      <c r="R4790">
        <v>5118</v>
      </c>
      <c r="T4790">
        <v>90058</v>
      </c>
      <c r="V4790">
        <v>182182</v>
      </c>
      <c r="X4790">
        <v>167895</v>
      </c>
      <c r="Z4790">
        <v>14287</v>
      </c>
    </row>
    <row r="4791" spans="2:26" hidden="1" x14ac:dyDescent="0.35">
      <c r="B4791" t="s">
        <v>122</v>
      </c>
      <c r="C4791" t="s">
        <v>123</v>
      </c>
      <c r="D4791" s="1">
        <v>43282</v>
      </c>
      <c r="E4791" t="s">
        <v>34</v>
      </c>
      <c r="F4791" t="s">
        <v>33</v>
      </c>
      <c r="G4791" t="s">
        <v>34</v>
      </c>
      <c r="H4791">
        <v>7801</v>
      </c>
      <c r="J4791">
        <v>0</v>
      </c>
      <c r="L4791">
        <v>7801</v>
      </c>
      <c r="N4791">
        <v>4688</v>
      </c>
      <c r="P4791">
        <v>430</v>
      </c>
      <c r="R4791">
        <v>5118</v>
      </c>
      <c r="T4791">
        <v>91286</v>
      </c>
      <c r="V4791">
        <v>185233</v>
      </c>
      <c r="X4791">
        <v>170725</v>
      </c>
      <c r="Z4791">
        <v>14508</v>
      </c>
    </row>
    <row r="4792" spans="2:26" hidden="1" x14ac:dyDescent="0.35">
      <c r="B4792" t="s">
        <v>122</v>
      </c>
      <c r="C4792" t="s">
        <v>123</v>
      </c>
      <c r="D4792" s="1">
        <v>43313</v>
      </c>
      <c r="E4792" t="s">
        <v>34</v>
      </c>
      <c r="F4792" t="s">
        <v>33</v>
      </c>
      <c r="G4792" t="s">
        <v>34</v>
      </c>
      <c r="H4792">
        <v>8345</v>
      </c>
      <c r="J4792">
        <v>0</v>
      </c>
      <c r="L4792">
        <v>8345</v>
      </c>
      <c r="N4792">
        <v>5047</v>
      </c>
      <c r="P4792">
        <v>468</v>
      </c>
      <c r="R4792">
        <v>5515</v>
      </c>
      <c r="T4792">
        <v>91367</v>
      </c>
      <c r="V4792">
        <v>185159</v>
      </c>
      <c r="X4792">
        <v>170585</v>
      </c>
      <c r="Z4792">
        <v>14574</v>
      </c>
    </row>
    <row r="4793" spans="2:26" hidden="1" x14ac:dyDescent="0.35">
      <c r="B4793" t="s">
        <v>122</v>
      </c>
      <c r="C4793" t="s">
        <v>123</v>
      </c>
      <c r="D4793" s="1">
        <v>43313</v>
      </c>
      <c r="E4793" t="s">
        <v>34</v>
      </c>
      <c r="F4793" t="s">
        <v>35</v>
      </c>
      <c r="G4793" t="s">
        <v>32</v>
      </c>
      <c r="H4793">
        <v>8345</v>
      </c>
      <c r="J4793">
        <v>0</v>
      </c>
      <c r="L4793">
        <v>8345</v>
      </c>
      <c r="N4793">
        <v>5047</v>
      </c>
      <c r="P4793">
        <v>468</v>
      </c>
      <c r="R4793">
        <v>5515</v>
      </c>
      <c r="T4793">
        <v>90074</v>
      </c>
      <c r="V4793">
        <v>182386</v>
      </c>
      <c r="X4793">
        <v>168074</v>
      </c>
      <c r="Z4793">
        <v>14312</v>
      </c>
    </row>
    <row r="4794" spans="2:26" hidden="1" x14ac:dyDescent="0.35">
      <c r="B4794" t="s">
        <v>122</v>
      </c>
      <c r="C4794" t="s">
        <v>123</v>
      </c>
      <c r="D4794" s="1">
        <v>43344</v>
      </c>
      <c r="E4794" t="s">
        <v>34</v>
      </c>
      <c r="F4794" t="s">
        <v>35</v>
      </c>
      <c r="G4794" t="s">
        <v>32</v>
      </c>
      <c r="H4794">
        <v>7300</v>
      </c>
      <c r="J4794">
        <v>0</v>
      </c>
      <c r="L4794">
        <v>7300</v>
      </c>
      <c r="N4794">
        <v>4385</v>
      </c>
      <c r="P4794">
        <v>445</v>
      </c>
      <c r="R4794">
        <v>4830</v>
      </c>
      <c r="T4794">
        <v>89750</v>
      </c>
      <c r="V4794">
        <v>181155</v>
      </c>
      <c r="X4794">
        <v>166778</v>
      </c>
      <c r="Z4794">
        <v>14377</v>
      </c>
    </row>
    <row r="4795" spans="2:26" hidden="1" x14ac:dyDescent="0.35">
      <c r="B4795" t="s">
        <v>122</v>
      </c>
      <c r="C4795" t="s">
        <v>123</v>
      </c>
      <c r="D4795" s="1">
        <v>43344</v>
      </c>
      <c r="E4795" t="s">
        <v>34</v>
      </c>
      <c r="F4795" t="s">
        <v>33</v>
      </c>
      <c r="G4795" t="s">
        <v>34</v>
      </c>
      <c r="H4795">
        <v>7300</v>
      </c>
      <c r="J4795">
        <v>0</v>
      </c>
      <c r="L4795">
        <v>7300</v>
      </c>
      <c r="N4795">
        <v>4385</v>
      </c>
      <c r="P4795">
        <v>445</v>
      </c>
      <c r="R4795">
        <v>4830</v>
      </c>
      <c r="T4795">
        <v>91241</v>
      </c>
      <c r="V4795">
        <v>184595</v>
      </c>
      <c r="X4795">
        <v>169991</v>
      </c>
      <c r="Z4795">
        <v>14604</v>
      </c>
    </row>
    <row r="4796" spans="2:26" hidden="1" x14ac:dyDescent="0.35">
      <c r="B4796" t="s">
        <v>122</v>
      </c>
      <c r="C4796" t="s">
        <v>123</v>
      </c>
      <c r="D4796" s="1">
        <v>43374</v>
      </c>
      <c r="E4796" t="s">
        <v>34</v>
      </c>
      <c r="F4796" t="s">
        <v>33</v>
      </c>
      <c r="G4796" t="s">
        <v>34</v>
      </c>
      <c r="H4796">
        <v>8428</v>
      </c>
      <c r="J4796">
        <v>0</v>
      </c>
      <c r="L4796">
        <v>8428</v>
      </c>
      <c r="N4796">
        <v>5003</v>
      </c>
      <c r="P4796">
        <v>493</v>
      </c>
      <c r="R4796">
        <v>5496</v>
      </c>
      <c r="T4796">
        <v>90965</v>
      </c>
      <c r="V4796">
        <v>183733</v>
      </c>
      <c r="X4796">
        <v>169012</v>
      </c>
      <c r="Z4796">
        <v>14721</v>
      </c>
    </row>
    <row r="4797" spans="2:26" hidden="1" x14ac:dyDescent="0.35">
      <c r="B4797" t="s">
        <v>122</v>
      </c>
      <c r="C4797" t="s">
        <v>123</v>
      </c>
      <c r="D4797" s="1">
        <v>43374</v>
      </c>
      <c r="E4797" t="s">
        <v>34</v>
      </c>
      <c r="F4797" t="s">
        <v>35</v>
      </c>
      <c r="G4797" t="s">
        <v>32</v>
      </c>
      <c r="H4797">
        <v>8428</v>
      </c>
      <c r="J4797">
        <v>0</v>
      </c>
      <c r="L4797">
        <v>8428</v>
      </c>
      <c r="N4797">
        <v>5003</v>
      </c>
      <c r="P4797">
        <v>493</v>
      </c>
      <c r="R4797">
        <v>5496</v>
      </c>
      <c r="T4797">
        <v>89719</v>
      </c>
      <c r="V4797">
        <v>180843</v>
      </c>
      <c r="X4797">
        <v>166366</v>
      </c>
      <c r="Z4797">
        <v>14477</v>
      </c>
    </row>
    <row r="4798" spans="2:26" hidden="1" x14ac:dyDescent="0.35">
      <c r="B4798" t="s">
        <v>122</v>
      </c>
      <c r="C4798" t="s">
        <v>123</v>
      </c>
      <c r="D4798" s="1">
        <v>43405</v>
      </c>
      <c r="E4798" t="s">
        <v>34</v>
      </c>
      <c r="F4798" t="s">
        <v>35</v>
      </c>
      <c r="G4798" t="s">
        <v>32</v>
      </c>
      <c r="H4798">
        <v>6946</v>
      </c>
      <c r="J4798">
        <v>0</v>
      </c>
      <c r="L4798">
        <v>6946</v>
      </c>
      <c r="N4798">
        <v>4781</v>
      </c>
      <c r="P4798">
        <v>534</v>
      </c>
      <c r="R4798">
        <v>5315</v>
      </c>
      <c r="T4798">
        <v>89563</v>
      </c>
      <c r="V4798">
        <v>180354</v>
      </c>
      <c r="X4798">
        <v>165654</v>
      </c>
      <c r="Z4798">
        <v>14700</v>
      </c>
    </row>
    <row r="4799" spans="2:26" hidden="1" x14ac:dyDescent="0.35">
      <c r="B4799" t="s">
        <v>122</v>
      </c>
      <c r="C4799" t="s">
        <v>123</v>
      </c>
      <c r="D4799" s="1">
        <v>43405</v>
      </c>
      <c r="E4799" t="s">
        <v>34</v>
      </c>
      <c r="F4799" t="s">
        <v>33</v>
      </c>
      <c r="G4799" t="s">
        <v>34</v>
      </c>
      <c r="H4799">
        <v>6946</v>
      </c>
      <c r="J4799">
        <v>0</v>
      </c>
      <c r="L4799">
        <v>6946</v>
      </c>
      <c r="N4799">
        <v>4781</v>
      </c>
      <c r="P4799">
        <v>534</v>
      </c>
      <c r="R4799">
        <v>5315</v>
      </c>
      <c r="T4799">
        <v>91199</v>
      </c>
      <c r="V4799">
        <v>184130</v>
      </c>
      <c r="X4799">
        <v>169046</v>
      </c>
      <c r="Z4799">
        <v>15084</v>
      </c>
    </row>
    <row r="4800" spans="2:26" hidden="1" x14ac:dyDescent="0.35">
      <c r="B4800" t="s">
        <v>122</v>
      </c>
      <c r="C4800" t="s">
        <v>123</v>
      </c>
      <c r="D4800" s="1">
        <v>43435</v>
      </c>
      <c r="E4800" t="s">
        <v>34</v>
      </c>
      <c r="F4800" t="s">
        <v>35</v>
      </c>
      <c r="G4800" t="s">
        <v>32</v>
      </c>
      <c r="H4800">
        <v>7726</v>
      </c>
      <c r="J4800">
        <v>0</v>
      </c>
      <c r="L4800">
        <v>7726</v>
      </c>
      <c r="N4800">
        <v>5535</v>
      </c>
      <c r="P4800">
        <v>669</v>
      </c>
      <c r="R4800">
        <v>6204</v>
      </c>
      <c r="T4800">
        <v>89518</v>
      </c>
      <c r="V4800">
        <v>180324</v>
      </c>
      <c r="X4800">
        <v>165346</v>
      </c>
      <c r="Z4800">
        <v>14978</v>
      </c>
    </row>
    <row r="4801" spans="2:26" hidden="1" x14ac:dyDescent="0.35">
      <c r="B4801" t="s">
        <v>122</v>
      </c>
      <c r="C4801" t="s">
        <v>123</v>
      </c>
      <c r="D4801" s="1">
        <v>43435</v>
      </c>
      <c r="E4801" t="s">
        <v>34</v>
      </c>
      <c r="F4801" t="s">
        <v>33</v>
      </c>
      <c r="G4801" t="s">
        <v>34</v>
      </c>
      <c r="H4801">
        <v>7726</v>
      </c>
      <c r="J4801">
        <v>0</v>
      </c>
      <c r="L4801">
        <v>7726</v>
      </c>
      <c r="N4801">
        <v>5535</v>
      </c>
      <c r="P4801">
        <v>669</v>
      </c>
      <c r="R4801">
        <v>6204</v>
      </c>
      <c r="T4801">
        <v>91337</v>
      </c>
      <c r="V4801">
        <v>184476</v>
      </c>
      <c r="X4801">
        <v>169089</v>
      </c>
      <c r="Z4801">
        <v>15387</v>
      </c>
    </row>
    <row r="4802" spans="2:26" hidden="1" x14ac:dyDescent="0.35">
      <c r="B4802" t="s">
        <v>122</v>
      </c>
      <c r="C4802" t="s">
        <v>123</v>
      </c>
      <c r="D4802" s="1">
        <v>43466</v>
      </c>
      <c r="E4802" t="s">
        <v>34</v>
      </c>
      <c r="F4802" t="s">
        <v>35</v>
      </c>
      <c r="G4802" t="s">
        <v>32</v>
      </c>
      <c r="H4802">
        <v>9613</v>
      </c>
      <c r="J4802">
        <v>0</v>
      </c>
      <c r="L4802">
        <v>9613</v>
      </c>
      <c r="N4802">
        <v>5878</v>
      </c>
      <c r="P4802">
        <v>590</v>
      </c>
      <c r="R4802">
        <v>6468</v>
      </c>
      <c r="T4802">
        <v>90177</v>
      </c>
      <c r="V4802">
        <v>181293</v>
      </c>
      <c r="X4802">
        <v>166181</v>
      </c>
      <c r="Z4802">
        <v>15112</v>
      </c>
    </row>
    <row r="4803" spans="2:26" hidden="1" x14ac:dyDescent="0.35">
      <c r="B4803" t="s">
        <v>122</v>
      </c>
      <c r="C4803" t="s">
        <v>123</v>
      </c>
      <c r="D4803" s="1">
        <v>43466</v>
      </c>
      <c r="E4803" t="s">
        <v>34</v>
      </c>
      <c r="F4803" t="s">
        <v>33</v>
      </c>
      <c r="G4803" t="s">
        <v>34</v>
      </c>
      <c r="H4803">
        <v>9700</v>
      </c>
      <c r="J4803">
        <v>0</v>
      </c>
      <c r="L4803">
        <v>9700</v>
      </c>
      <c r="N4803">
        <v>5971</v>
      </c>
      <c r="P4803">
        <v>587</v>
      </c>
      <c r="R4803">
        <v>6558</v>
      </c>
      <c r="T4803">
        <v>91335</v>
      </c>
      <c r="V4803">
        <v>183652</v>
      </c>
      <c r="X4803">
        <v>168348</v>
      </c>
      <c r="Z4803">
        <v>15304</v>
      </c>
    </row>
    <row r="4804" spans="2:26" hidden="1" x14ac:dyDescent="0.35">
      <c r="B4804" t="s">
        <v>122</v>
      </c>
      <c r="C4804" t="s">
        <v>123</v>
      </c>
      <c r="D4804" s="1">
        <v>43497</v>
      </c>
      <c r="E4804" t="s">
        <v>34</v>
      </c>
      <c r="F4804" t="s">
        <v>33</v>
      </c>
      <c r="G4804" t="s">
        <v>34</v>
      </c>
      <c r="H4804">
        <v>7106</v>
      </c>
      <c r="J4804">
        <v>0</v>
      </c>
      <c r="L4804">
        <v>7106</v>
      </c>
      <c r="N4804">
        <v>4232</v>
      </c>
      <c r="P4804">
        <v>416</v>
      </c>
      <c r="R4804">
        <v>4648</v>
      </c>
      <c r="T4804">
        <v>90588</v>
      </c>
      <c r="V4804">
        <v>182131</v>
      </c>
      <c r="X4804">
        <v>166972</v>
      </c>
      <c r="Z4804">
        <v>15159</v>
      </c>
    </row>
    <row r="4805" spans="2:26" hidden="1" x14ac:dyDescent="0.35">
      <c r="B4805" t="s">
        <v>122</v>
      </c>
      <c r="C4805" t="s">
        <v>123</v>
      </c>
      <c r="D4805" s="1">
        <v>43497</v>
      </c>
      <c r="E4805" t="s">
        <v>34</v>
      </c>
      <c r="F4805" t="s">
        <v>35</v>
      </c>
      <c r="G4805" t="s">
        <v>32</v>
      </c>
      <c r="H4805">
        <v>7106</v>
      </c>
      <c r="J4805">
        <v>0</v>
      </c>
      <c r="L4805">
        <v>7106</v>
      </c>
      <c r="N4805">
        <v>4232</v>
      </c>
      <c r="P4805">
        <v>416</v>
      </c>
      <c r="R4805">
        <v>4648</v>
      </c>
      <c r="T4805">
        <v>89277</v>
      </c>
      <c r="V4805">
        <v>179504</v>
      </c>
      <c r="X4805">
        <v>164572</v>
      </c>
      <c r="Z4805">
        <v>14932</v>
      </c>
    </row>
    <row r="4806" spans="2:26" hidden="1" x14ac:dyDescent="0.35">
      <c r="B4806" t="s">
        <v>122</v>
      </c>
      <c r="C4806" t="s">
        <v>123</v>
      </c>
      <c r="D4806" s="1">
        <v>43525</v>
      </c>
      <c r="E4806" t="s">
        <v>34</v>
      </c>
      <c r="F4806" t="s">
        <v>35</v>
      </c>
      <c r="G4806" t="s">
        <v>32</v>
      </c>
      <c r="H4806">
        <v>8104</v>
      </c>
      <c r="J4806">
        <v>0</v>
      </c>
      <c r="L4806">
        <v>8104</v>
      </c>
      <c r="N4806">
        <v>4719</v>
      </c>
      <c r="P4806">
        <v>469</v>
      </c>
      <c r="R4806">
        <v>5188</v>
      </c>
      <c r="T4806">
        <v>88871</v>
      </c>
      <c r="V4806">
        <v>178260</v>
      </c>
      <c r="X4806">
        <v>163613</v>
      </c>
      <c r="Z4806">
        <v>14647</v>
      </c>
    </row>
    <row r="4807" spans="2:26" hidden="1" x14ac:dyDescent="0.35">
      <c r="B4807" t="s">
        <v>122</v>
      </c>
      <c r="C4807" t="s">
        <v>123</v>
      </c>
      <c r="D4807" s="1">
        <v>43525</v>
      </c>
      <c r="E4807" t="s">
        <v>34</v>
      </c>
      <c r="F4807" t="s">
        <v>33</v>
      </c>
      <c r="G4807" t="s">
        <v>34</v>
      </c>
      <c r="H4807">
        <v>8104</v>
      </c>
      <c r="J4807">
        <v>0</v>
      </c>
      <c r="L4807">
        <v>8104</v>
      </c>
      <c r="N4807">
        <v>4719</v>
      </c>
      <c r="P4807">
        <v>469</v>
      </c>
      <c r="R4807">
        <v>5188</v>
      </c>
      <c r="T4807">
        <v>90339</v>
      </c>
      <c r="V4807">
        <v>181447</v>
      </c>
      <c r="X4807">
        <v>166526</v>
      </c>
      <c r="Z4807">
        <v>14921</v>
      </c>
    </row>
    <row r="4808" spans="2:26" hidden="1" x14ac:dyDescent="0.35">
      <c r="B4808" t="s">
        <v>122</v>
      </c>
      <c r="C4808" t="s">
        <v>123</v>
      </c>
      <c r="D4808" s="1">
        <v>43556</v>
      </c>
      <c r="E4808" t="s">
        <v>34</v>
      </c>
      <c r="F4808" t="s">
        <v>35</v>
      </c>
      <c r="G4808" t="s">
        <v>32</v>
      </c>
      <c r="H4808">
        <v>8551</v>
      </c>
      <c r="J4808">
        <v>0</v>
      </c>
      <c r="L4808">
        <v>8551</v>
      </c>
      <c r="N4808">
        <v>5057</v>
      </c>
      <c r="P4808">
        <v>522</v>
      </c>
      <c r="R4808">
        <v>5579</v>
      </c>
      <c r="T4808">
        <v>88766</v>
      </c>
      <c r="V4808">
        <v>178019</v>
      </c>
      <c r="X4808">
        <v>163291</v>
      </c>
      <c r="Z4808">
        <v>14728</v>
      </c>
    </row>
    <row r="4809" spans="2:26" hidden="1" x14ac:dyDescent="0.35">
      <c r="B4809" t="s">
        <v>122</v>
      </c>
      <c r="C4809" t="s">
        <v>123</v>
      </c>
      <c r="D4809" s="1">
        <v>43556</v>
      </c>
      <c r="E4809" t="s">
        <v>34</v>
      </c>
      <c r="F4809" t="s">
        <v>33</v>
      </c>
      <c r="G4809" t="s">
        <v>34</v>
      </c>
      <c r="H4809">
        <v>8551</v>
      </c>
      <c r="J4809">
        <v>0</v>
      </c>
      <c r="L4809">
        <v>8551</v>
      </c>
      <c r="N4809">
        <v>5057</v>
      </c>
      <c r="P4809">
        <v>522</v>
      </c>
      <c r="R4809">
        <v>5579</v>
      </c>
      <c r="T4809">
        <v>90036</v>
      </c>
      <c r="V4809">
        <v>180751</v>
      </c>
      <c r="X4809">
        <v>165822</v>
      </c>
      <c r="Z4809">
        <v>14929</v>
      </c>
    </row>
    <row r="4810" spans="2:26" hidden="1" x14ac:dyDescent="0.35">
      <c r="B4810" t="s">
        <v>122</v>
      </c>
      <c r="C4810" t="s">
        <v>123</v>
      </c>
      <c r="D4810" s="1">
        <v>43586</v>
      </c>
      <c r="E4810" t="s">
        <v>34</v>
      </c>
      <c r="F4810" t="s">
        <v>35</v>
      </c>
      <c r="G4810" t="s">
        <v>32</v>
      </c>
      <c r="H4810">
        <v>7940</v>
      </c>
      <c r="J4810">
        <v>0</v>
      </c>
      <c r="L4810">
        <v>7940</v>
      </c>
      <c r="N4810">
        <v>4752</v>
      </c>
      <c r="P4810">
        <v>495</v>
      </c>
      <c r="R4810">
        <v>5247</v>
      </c>
      <c r="T4810">
        <v>88446</v>
      </c>
      <c r="V4810">
        <v>177278</v>
      </c>
      <c r="X4810">
        <v>162683</v>
      </c>
      <c r="Z4810">
        <v>14595</v>
      </c>
    </row>
    <row r="4811" spans="2:26" hidden="1" x14ac:dyDescent="0.35">
      <c r="B4811" t="s">
        <v>122</v>
      </c>
      <c r="C4811" t="s">
        <v>123</v>
      </c>
      <c r="D4811" s="1">
        <v>43586</v>
      </c>
      <c r="E4811" t="s">
        <v>34</v>
      </c>
      <c r="F4811" t="s">
        <v>33</v>
      </c>
      <c r="G4811" t="s">
        <v>34</v>
      </c>
      <c r="H4811">
        <v>7940</v>
      </c>
      <c r="J4811">
        <v>0</v>
      </c>
      <c r="L4811">
        <v>7940</v>
      </c>
      <c r="N4811">
        <v>4752</v>
      </c>
      <c r="P4811">
        <v>495</v>
      </c>
      <c r="R4811">
        <v>5247</v>
      </c>
      <c r="T4811">
        <v>89616</v>
      </c>
      <c r="V4811">
        <v>179771</v>
      </c>
      <c r="X4811">
        <v>164925</v>
      </c>
      <c r="Z4811">
        <v>14846</v>
      </c>
    </row>
    <row r="4812" spans="2:26" hidden="1" x14ac:dyDescent="0.35">
      <c r="B4812" t="s">
        <v>122</v>
      </c>
      <c r="C4812" t="s">
        <v>123</v>
      </c>
      <c r="D4812" s="1">
        <v>43617</v>
      </c>
      <c r="E4812" t="s">
        <v>34</v>
      </c>
      <c r="F4812" t="s">
        <v>35</v>
      </c>
      <c r="G4812" t="s">
        <v>32</v>
      </c>
      <c r="H4812">
        <v>7128</v>
      </c>
      <c r="J4812">
        <v>0</v>
      </c>
      <c r="L4812">
        <v>7128</v>
      </c>
      <c r="N4812">
        <v>4097</v>
      </c>
      <c r="P4812">
        <v>481</v>
      </c>
      <c r="R4812">
        <v>4578</v>
      </c>
      <c r="T4812">
        <v>88080</v>
      </c>
      <c r="V4812">
        <v>175951</v>
      </c>
      <c r="X4812">
        <v>161386</v>
      </c>
      <c r="Z4812">
        <v>14565</v>
      </c>
    </row>
    <row r="4813" spans="2:26" hidden="1" x14ac:dyDescent="0.35">
      <c r="B4813" t="s">
        <v>122</v>
      </c>
      <c r="C4813" t="s">
        <v>123</v>
      </c>
      <c r="D4813" s="1">
        <v>43617</v>
      </c>
      <c r="E4813" t="s">
        <v>34</v>
      </c>
      <c r="F4813" t="s">
        <v>33</v>
      </c>
      <c r="G4813" t="s">
        <v>34</v>
      </c>
      <c r="H4813">
        <v>7128</v>
      </c>
      <c r="J4813">
        <v>0</v>
      </c>
      <c r="L4813">
        <v>7128</v>
      </c>
      <c r="N4813">
        <v>4097</v>
      </c>
      <c r="P4813">
        <v>481</v>
      </c>
      <c r="R4813">
        <v>4578</v>
      </c>
      <c r="T4813">
        <v>89380</v>
      </c>
      <c r="V4813">
        <v>178783</v>
      </c>
      <c r="X4813">
        <v>163964</v>
      </c>
      <c r="Z4813">
        <v>14819</v>
      </c>
    </row>
    <row r="4814" spans="2:26" hidden="1" x14ac:dyDescent="0.35">
      <c r="B4814" t="s">
        <v>122</v>
      </c>
      <c r="C4814" t="s">
        <v>123</v>
      </c>
      <c r="D4814" s="1">
        <v>43647</v>
      </c>
      <c r="E4814" t="s">
        <v>34</v>
      </c>
      <c r="F4814" t="s">
        <v>33</v>
      </c>
      <c r="G4814" t="s">
        <v>34</v>
      </c>
      <c r="H4814">
        <v>8014</v>
      </c>
      <c r="J4814">
        <v>0</v>
      </c>
      <c r="L4814">
        <v>8014</v>
      </c>
      <c r="N4814">
        <v>5009</v>
      </c>
      <c r="P4814">
        <v>466</v>
      </c>
      <c r="R4814">
        <v>5475</v>
      </c>
      <c r="T4814">
        <v>89372</v>
      </c>
      <c r="V4814">
        <v>178761</v>
      </c>
      <c r="X4814">
        <v>163979</v>
      </c>
      <c r="Z4814">
        <v>14782</v>
      </c>
    </row>
    <row r="4815" spans="2:26" hidden="1" x14ac:dyDescent="0.35">
      <c r="B4815" t="s">
        <v>122</v>
      </c>
      <c r="C4815" t="s">
        <v>123</v>
      </c>
      <c r="D4815" s="1">
        <v>43647</v>
      </c>
      <c r="E4815" t="s">
        <v>34</v>
      </c>
      <c r="F4815" t="s">
        <v>35</v>
      </c>
      <c r="G4815" t="s">
        <v>32</v>
      </c>
      <c r="H4815">
        <v>8014</v>
      </c>
      <c r="J4815">
        <v>0</v>
      </c>
      <c r="L4815">
        <v>8014</v>
      </c>
      <c r="N4815">
        <v>5009</v>
      </c>
      <c r="P4815">
        <v>466</v>
      </c>
      <c r="R4815">
        <v>5475</v>
      </c>
      <c r="T4815">
        <v>88097</v>
      </c>
      <c r="V4815">
        <v>176139</v>
      </c>
      <c r="X4815">
        <v>161556</v>
      </c>
      <c r="Z4815">
        <v>14583</v>
      </c>
    </row>
    <row r="4816" spans="2:26" hidden="1" x14ac:dyDescent="0.35">
      <c r="B4816" t="s">
        <v>122</v>
      </c>
      <c r="C4816" t="s">
        <v>123</v>
      </c>
      <c r="D4816" s="1">
        <v>43678</v>
      </c>
      <c r="E4816" t="s">
        <v>34</v>
      </c>
      <c r="F4816" t="s">
        <v>35</v>
      </c>
      <c r="G4816" t="s">
        <v>32</v>
      </c>
      <c r="H4816">
        <v>8283</v>
      </c>
      <c r="J4816">
        <v>0</v>
      </c>
      <c r="L4816">
        <v>8283</v>
      </c>
      <c r="N4816">
        <v>5276</v>
      </c>
      <c r="P4816">
        <v>587</v>
      </c>
      <c r="R4816">
        <v>5863</v>
      </c>
      <c r="T4816">
        <v>87952</v>
      </c>
      <c r="V4816">
        <v>175840</v>
      </c>
      <c r="X4816">
        <v>161181</v>
      </c>
      <c r="Z4816">
        <v>14659</v>
      </c>
    </row>
    <row r="4817" spans="2:26" hidden="1" x14ac:dyDescent="0.35">
      <c r="B4817" t="s">
        <v>122</v>
      </c>
      <c r="C4817" t="s">
        <v>123</v>
      </c>
      <c r="D4817" s="1">
        <v>43678</v>
      </c>
      <c r="E4817" t="s">
        <v>34</v>
      </c>
      <c r="F4817" t="s">
        <v>33</v>
      </c>
      <c r="G4817" t="s">
        <v>34</v>
      </c>
      <c r="H4817">
        <v>8283</v>
      </c>
      <c r="J4817">
        <v>0</v>
      </c>
      <c r="L4817">
        <v>8283</v>
      </c>
      <c r="N4817">
        <v>5276</v>
      </c>
      <c r="P4817">
        <v>587</v>
      </c>
      <c r="R4817">
        <v>5863</v>
      </c>
      <c r="T4817">
        <v>89254</v>
      </c>
      <c r="V4817">
        <v>178753</v>
      </c>
      <c r="X4817">
        <v>163884</v>
      </c>
      <c r="Z4817">
        <v>14869</v>
      </c>
    </row>
    <row r="4818" spans="2:26" hidden="1" x14ac:dyDescent="0.35">
      <c r="B4818" t="s">
        <v>122</v>
      </c>
      <c r="C4818" t="s">
        <v>123</v>
      </c>
      <c r="D4818" s="1">
        <v>43709</v>
      </c>
      <c r="E4818" t="s">
        <v>34</v>
      </c>
      <c r="F4818" t="s">
        <v>33</v>
      </c>
      <c r="G4818" t="s">
        <v>34</v>
      </c>
      <c r="H4818">
        <v>8134</v>
      </c>
      <c r="J4818">
        <v>0</v>
      </c>
      <c r="L4818">
        <v>8134</v>
      </c>
      <c r="N4818">
        <v>5177</v>
      </c>
      <c r="P4818">
        <v>513</v>
      </c>
      <c r="R4818">
        <v>5690</v>
      </c>
      <c r="T4818">
        <v>89217</v>
      </c>
      <c r="V4818">
        <v>178759</v>
      </c>
      <c r="X4818">
        <v>163838</v>
      </c>
      <c r="Z4818">
        <v>14921</v>
      </c>
    </row>
    <row r="4819" spans="2:26" hidden="1" x14ac:dyDescent="0.35">
      <c r="B4819" t="s">
        <v>122</v>
      </c>
      <c r="C4819" t="s">
        <v>123</v>
      </c>
      <c r="D4819" s="1">
        <v>43709</v>
      </c>
      <c r="E4819" t="s">
        <v>34</v>
      </c>
      <c r="F4819" t="s">
        <v>35</v>
      </c>
      <c r="G4819" t="s">
        <v>32</v>
      </c>
      <c r="H4819">
        <v>8134</v>
      </c>
      <c r="J4819">
        <v>0</v>
      </c>
      <c r="L4819">
        <v>8134</v>
      </c>
      <c r="N4819">
        <v>5177</v>
      </c>
      <c r="P4819">
        <v>513</v>
      </c>
      <c r="R4819">
        <v>5690</v>
      </c>
      <c r="T4819">
        <v>87918</v>
      </c>
      <c r="V4819">
        <v>175658</v>
      </c>
      <c r="X4819">
        <v>160951</v>
      </c>
      <c r="Z4819">
        <v>14707</v>
      </c>
    </row>
    <row r="4820" spans="2:26" hidden="1" x14ac:dyDescent="0.35">
      <c r="B4820" t="s">
        <v>122</v>
      </c>
      <c r="C4820" t="s">
        <v>123</v>
      </c>
      <c r="D4820" s="1">
        <v>43739</v>
      </c>
      <c r="E4820" t="s">
        <v>34</v>
      </c>
      <c r="F4820" t="s">
        <v>33</v>
      </c>
      <c r="G4820" t="s">
        <v>34</v>
      </c>
      <c r="H4820">
        <v>8509</v>
      </c>
      <c r="J4820">
        <v>0</v>
      </c>
      <c r="L4820">
        <v>8509</v>
      </c>
      <c r="N4820">
        <v>5267</v>
      </c>
      <c r="P4820">
        <v>602</v>
      </c>
      <c r="R4820">
        <v>5869</v>
      </c>
      <c r="T4820">
        <v>89163</v>
      </c>
      <c r="V4820">
        <v>178976</v>
      </c>
      <c r="X4820">
        <v>163908</v>
      </c>
      <c r="Z4820">
        <v>15068</v>
      </c>
    </row>
    <row r="4821" spans="2:26" hidden="1" x14ac:dyDescent="0.35">
      <c r="B4821" t="s">
        <v>122</v>
      </c>
      <c r="C4821" t="s">
        <v>123</v>
      </c>
      <c r="D4821" s="1">
        <v>43739</v>
      </c>
      <c r="E4821" t="s">
        <v>34</v>
      </c>
      <c r="F4821" t="s">
        <v>35</v>
      </c>
      <c r="G4821" t="s">
        <v>32</v>
      </c>
      <c r="H4821">
        <v>8509</v>
      </c>
      <c r="J4821">
        <v>0</v>
      </c>
      <c r="L4821">
        <v>8509</v>
      </c>
      <c r="N4821">
        <v>5267</v>
      </c>
      <c r="P4821">
        <v>602</v>
      </c>
      <c r="R4821">
        <v>5869</v>
      </c>
      <c r="T4821">
        <v>88061</v>
      </c>
      <c r="V4821">
        <v>176384</v>
      </c>
      <c r="X4821">
        <v>161499</v>
      </c>
      <c r="Z4821">
        <v>14885</v>
      </c>
    </row>
    <row r="4822" spans="2:26" hidden="1" x14ac:dyDescent="0.35">
      <c r="B4822" t="s">
        <v>122</v>
      </c>
      <c r="C4822" t="s">
        <v>123</v>
      </c>
      <c r="D4822" s="1">
        <v>43770</v>
      </c>
      <c r="E4822" t="s">
        <v>34</v>
      </c>
      <c r="F4822" t="s">
        <v>35</v>
      </c>
      <c r="G4822" t="s">
        <v>32</v>
      </c>
      <c r="H4822">
        <v>6591</v>
      </c>
      <c r="J4822">
        <v>0</v>
      </c>
      <c r="L4822">
        <v>6591</v>
      </c>
      <c r="N4822">
        <v>5121</v>
      </c>
      <c r="P4822">
        <v>677</v>
      </c>
      <c r="R4822">
        <v>5798</v>
      </c>
      <c r="T4822">
        <v>87952</v>
      </c>
      <c r="V4822">
        <v>176734</v>
      </c>
      <c r="X4822">
        <v>161605</v>
      </c>
      <c r="Z4822">
        <v>15129</v>
      </c>
    </row>
    <row r="4823" spans="2:26" hidden="1" x14ac:dyDescent="0.35">
      <c r="B4823" t="s">
        <v>122</v>
      </c>
      <c r="C4823" t="s">
        <v>123</v>
      </c>
      <c r="D4823" s="1">
        <v>43770</v>
      </c>
      <c r="E4823" t="s">
        <v>34</v>
      </c>
      <c r="F4823" t="s">
        <v>33</v>
      </c>
      <c r="G4823" t="s">
        <v>34</v>
      </c>
      <c r="H4823">
        <v>6591</v>
      </c>
      <c r="J4823">
        <v>0</v>
      </c>
      <c r="L4823">
        <v>6591</v>
      </c>
      <c r="N4823">
        <v>5121</v>
      </c>
      <c r="P4823">
        <v>677</v>
      </c>
      <c r="R4823">
        <v>5798</v>
      </c>
      <c r="T4823">
        <v>89475</v>
      </c>
      <c r="V4823">
        <v>180333</v>
      </c>
      <c r="X4823">
        <v>164859</v>
      </c>
      <c r="Z4823">
        <v>15474</v>
      </c>
    </row>
    <row r="4824" spans="2:26" hidden="1" x14ac:dyDescent="0.35">
      <c r="B4824" t="s">
        <v>122</v>
      </c>
      <c r="C4824" t="s">
        <v>123</v>
      </c>
      <c r="D4824" s="1">
        <v>43800</v>
      </c>
      <c r="E4824" t="s">
        <v>34</v>
      </c>
      <c r="F4824" t="s">
        <v>35</v>
      </c>
      <c r="G4824" t="s">
        <v>32</v>
      </c>
      <c r="H4824">
        <v>7078</v>
      </c>
      <c r="J4824">
        <v>0</v>
      </c>
      <c r="L4824">
        <v>7078</v>
      </c>
      <c r="N4824">
        <v>5831</v>
      </c>
      <c r="P4824">
        <v>881</v>
      </c>
      <c r="R4824">
        <v>6712</v>
      </c>
      <c r="T4824">
        <v>88277</v>
      </c>
      <c r="V4824">
        <v>178310</v>
      </c>
      <c r="X4824">
        <v>162916</v>
      </c>
      <c r="Z4824">
        <v>15394</v>
      </c>
    </row>
    <row r="4825" spans="2:26" hidden="1" x14ac:dyDescent="0.35">
      <c r="B4825" t="s">
        <v>122</v>
      </c>
      <c r="C4825" t="s">
        <v>123</v>
      </c>
      <c r="D4825" s="1">
        <v>43800</v>
      </c>
      <c r="E4825" t="s">
        <v>34</v>
      </c>
      <c r="F4825" t="s">
        <v>33</v>
      </c>
      <c r="G4825" t="s">
        <v>34</v>
      </c>
      <c r="H4825">
        <v>7078</v>
      </c>
      <c r="J4825">
        <v>0</v>
      </c>
      <c r="L4825">
        <v>7078</v>
      </c>
      <c r="N4825">
        <v>5831</v>
      </c>
      <c r="P4825">
        <v>881</v>
      </c>
      <c r="R4825">
        <v>6712</v>
      </c>
      <c r="T4825">
        <v>89779</v>
      </c>
      <c r="V4825">
        <v>181753</v>
      </c>
      <c r="X4825">
        <v>166028</v>
      </c>
      <c r="Z4825">
        <v>15725</v>
      </c>
    </row>
    <row r="4826" spans="2:26" hidden="1" x14ac:dyDescent="0.35">
      <c r="B4826" t="s">
        <v>122</v>
      </c>
      <c r="C4826" t="s">
        <v>123</v>
      </c>
      <c r="D4826" s="1">
        <v>43831</v>
      </c>
      <c r="E4826" t="s">
        <v>34</v>
      </c>
      <c r="F4826" t="s">
        <v>35</v>
      </c>
      <c r="G4826" t="s">
        <v>32</v>
      </c>
      <c r="H4826">
        <v>8679</v>
      </c>
      <c r="J4826">
        <v>0</v>
      </c>
      <c r="L4826">
        <v>8679</v>
      </c>
      <c r="N4826">
        <v>5552</v>
      </c>
      <c r="P4826">
        <v>644</v>
      </c>
      <c r="R4826">
        <v>6196</v>
      </c>
      <c r="T4826">
        <v>88526</v>
      </c>
      <c r="V4826">
        <v>179085</v>
      </c>
      <c r="X4826">
        <v>163809</v>
      </c>
      <c r="Z4826">
        <v>15276</v>
      </c>
    </row>
    <row r="4827" spans="2:26" hidden="1" x14ac:dyDescent="0.35">
      <c r="B4827" t="s">
        <v>122</v>
      </c>
      <c r="C4827" t="s">
        <v>123</v>
      </c>
      <c r="D4827" s="1">
        <v>43831</v>
      </c>
      <c r="E4827" t="s">
        <v>34</v>
      </c>
      <c r="F4827" t="s">
        <v>33</v>
      </c>
      <c r="G4827" t="s">
        <v>34</v>
      </c>
      <c r="H4827">
        <v>8679</v>
      </c>
      <c r="J4827">
        <v>0</v>
      </c>
      <c r="L4827">
        <v>8679</v>
      </c>
      <c r="N4827">
        <v>5552</v>
      </c>
      <c r="P4827">
        <v>644</v>
      </c>
      <c r="R4827">
        <v>6196</v>
      </c>
      <c r="T4827">
        <v>89798</v>
      </c>
      <c r="V4827">
        <v>181909</v>
      </c>
      <c r="X4827">
        <v>166374</v>
      </c>
      <c r="Z4827">
        <v>15535</v>
      </c>
    </row>
    <row r="4828" spans="2:26" hidden="1" x14ac:dyDescent="0.35">
      <c r="B4828" t="s">
        <v>122</v>
      </c>
      <c r="C4828" t="s">
        <v>123</v>
      </c>
      <c r="D4828" s="1">
        <v>43862</v>
      </c>
      <c r="E4828" t="s">
        <v>34</v>
      </c>
      <c r="F4828" t="s">
        <v>33</v>
      </c>
      <c r="G4828" t="s">
        <v>34</v>
      </c>
      <c r="H4828">
        <v>7138</v>
      </c>
      <c r="J4828">
        <v>0</v>
      </c>
      <c r="L4828">
        <v>7138</v>
      </c>
      <c r="N4828">
        <v>4533</v>
      </c>
      <c r="P4828">
        <v>587</v>
      </c>
      <c r="R4828">
        <v>5120</v>
      </c>
      <c r="T4828">
        <v>89507</v>
      </c>
      <c r="V4828">
        <v>181726</v>
      </c>
      <c r="X4828">
        <v>166220</v>
      </c>
      <c r="Z4828">
        <v>15506</v>
      </c>
    </row>
    <row r="4829" spans="2:26" hidden="1" x14ac:dyDescent="0.35">
      <c r="B4829" t="s">
        <v>122</v>
      </c>
      <c r="C4829" t="s">
        <v>123</v>
      </c>
      <c r="D4829" s="1">
        <v>43862</v>
      </c>
      <c r="E4829" t="s">
        <v>34</v>
      </c>
      <c r="F4829" t="s">
        <v>35</v>
      </c>
      <c r="G4829" t="s">
        <v>32</v>
      </c>
      <c r="H4829">
        <v>7138</v>
      </c>
      <c r="J4829">
        <v>0</v>
      </c>
      <c r="L4829">
        <v>7138</v>
      </c>
      <c r="N4829">
        <v>4533</v>
      </c>
      <c r="P4829">
        <v>587</v>
      </c>
      <c r="R4829">
        <v>5120</v>
      </c>
      <c r="T4829">
        <v>88366</v>
      </c>
      <c r="V4829">
        <v>178920</v>
      </c>
      <c r="X4829">
        <v>163597</v>
      </c>
      <c r="Z4829">
        <v>15323</v>
      </c>
    </row>
    <row r="4830" spans="2:26" hidden="1" x14ac:dyDescent="0.35">
      <c r="B4830" t="s">
        <v>122</v>
      </c>
      <c r="C4830" t="s">
        <v>123</v>
      </c>
      <c r="D4830" s="1">
        <v>43891</v>
      </c>
      <c r="E4830" t="s">
        <v>34</v>
      </c>
      <c r="F4830" t="s">
        <v>35</v>
      </c>
      <c r="G4830" t="s">
        <v>32</v>
      </c>
      <c r="H4830">
        <v>7942</v>
      </c>
      <c r="J4830">
        <v>0</v>
      </c>
      <c r="L4830">
        <v>7942</v>
      </c>
      <c r="N4830">
        <v>4953</v>
      </c>
      <c r="P4830">
        <v>634</v>
      </c>
      <c r="R4830">
        <v>5587</v>
      </c>
      <c r="T4830">
        <v>88356</v>
      </c>
      <c r="V4830">
        <v>179494</v>
      </c>
      <c r="X4830">
        <v>164350</v>
      </c>
      <c r="Z4830">
        <v>15144</v>
      </c>
    </row>
    <row r="4831" spans="2:26" hidden="1" x14ac:dyDescent="0.35">
      <c r="B4831" t="s">
        <v>122</v>
      </c>
      <c r="C4831" t="s">
        <v>123</v>
      </c>
      <c r="D4831" s="1">
        <v>43891</v>
      </c>
      <c r="E4831" t="s">
        <v>34</v>
      </c>
      <c r="F4831" t="s">
        <v>33</v>
      </c>
      <c r="G4831" t="s">
        <v>34</v>
      </c>
      <c r="H4831">
        <v>7998</v>
      </c>
      <c r="J4831">
        <v>0</v>
      </c>
      <c r="L4831">
        <v>7998</v>
      </c>
      <c r="N4831">
        <v>5404</v>
      </c>
      <c r="P4831">
        <v>521</v>
      </c>
      <c r="R4831">
        <v>5925</v>
      </c>
      <c r="T4831">
        <v>89762</v>
      </c>
      <c r="V4831">
        <v>183172</v>
      </c>
      <c r="X4831">
        <v>167761</v>
      </c>
      <c r="Z4831">
        <v>15411</v>
      </c>
    </row>
    <row r="4832" spans="2:26" hidden="1" x14ac:dyDescent="0.35">
      <c r="B4832" t="s">
        <v>122</v>
      </c>
      <c r="C4832" t="s">
        <v>123</v>
      </c>
      <c r="D4832" s="1">
        <v>43922</v>
      </c>
      <c r="E4832" t="s">
        <v>34</v>
      </c>
      <c r="F4832" t="s">
        <v>33</v>
      </c>
      <c r="G4832" t="s">
        <v>34</v>
      </c>
      <c r="H4832">
        <v>6034</v>
      </c>
      <c r="J4832">
        <v>0</v>
      </c>
      <c r="L4832">
        <v>6034</v>
      </c>
      <c r="N4832">
        <v>5047</v>
      </c>
      <c r="P4832">
        <v>379</v>
      </c>
      <c r="R4832">
        <v>5426</v>
      </c>
      <c r="T4832">
        <v>91385</v>
      </c>
      <c r="V4832">
        <v>189297</v>
      </c>
      <c r="X4832">
        <v>174388</v>
      </c>
      <c r="Z4832">
        <v>14909</v>
      </c>
    </row>
    <row r="4833" spans="2:26" hidden="1" x14ac:dyDescent="0.35">
      <c r="B4833" t="s">
        <v>122</v>
      </c>
      <c r="C4833" t="s">
        <v>123</v>
      </c>
      <c r="D4833" s="1">
        <v>43922</v>
      </c>
      <c r="E4833" t="s">
        <v>34</v>
      </c>
      <c r="F4833" t="s">
        <v>35</v>
      </c>
      <c r="G4833" t="s">
        <v>32</v>
      </c>
      <c r="H4833">
        <v>6034</v>
      </c>
      <c r="J4833">
        <v>0</v>
      </c>
      <c r="L4833">
        <v>6034</v>
      </c>
      <c r="N4833">
        <v>5047</v>
      </c>
      <c r="P4833">
        <v>379</v>
      </c>
      <c r="R4833">
        <v>5426</v>
      </c>
      <c r="T4833">
        <v>90642</v>
      </c>
      <c r="V4833">
        <v>187067</v>
      </c>
      <c r="X4833">
        <v>172296</v>
      </c>
      <c r="Z4833">
        <v>14771</v>
      </c>
    </row>
    <row r="4834" spans="2:26" hidden="1" x14ac:dyDescent="0.35">
      <c r="B4834" t="s">
        <v>122</v>
      </c>
      <c r="C4834" t="s">
        <v>123</v>
      </c>
      <c r="D4834" s="1">
        <v>43952</v>
      </c>
      <c r="E4834" t="s">
        <v>34</v>
      </c>
      <c r="F4834" t="s">
        <v>35</v>
      </c>
      <c r="G4834" t="s">
        <v>32</v>
      </c>
      <c r="H4834">
        <v>3477</v>
      </c>
      <c r="J4834">
        <v>0</v>
      </c>
      <c r="L4834">
        <v>3477</v>
      </c>
      <c r="N4834">
        <v>2718</v>
      </c>
      <c r="P4834">
        <v>225</v>
      </c>
      <c r="R4834">
        <v>2943</v>
      </c>
      <c r="T4834">
        <v>91798</v>
      </c>
      <c r="V4834">
        <v>190983</v>
      </c>
      <c r="X4834">
        <v>176799</v>
      </c>
      <c r="Z4834">
        <v>14184</v>
      </c>
    </row>
    <row r="4835" spans="2:26" hidden="1" x14ac:dyDescent="0.35">
      <c r="B4835" t="s">
        <v>122</v>
      </c>
      <c r="C4835" t="s">
        <v>123</v>
      </c>
      <c r="D4835" s="1">
        <v>43952</v>
      </c>
      <c r="E4835" t="s">
        <v>34</v>
      </c>
      <c r="F4835" t="s">
        <v>33</v>
      </c>
      <c r="G4835" t="s">
        <v>34</v>
      </c>
      <c r="H4835">
        <v>3477</v>
      </c>
      <c r="J4835">
        <v>0</v>
      </c>
      <c r="L4835">
        <v>3477</v>
      </c>
      <c r="N4835">
        <v>2718</v>
      </c>
      <c r="P4835">
        <v>225</v>
      </c>
      <c r="R4835">
        <v>2943</v>
      </c>
      <c r="T4835">
        <v>92275</v>
      </c>
      <c r="V4835">
        <v>192026</v>
      </c>
      <c r="X4835">
        <v>177782</v>
      </c>
      <c r="Z4835">
        <v>14244</v>
      </c>
    </row>
    <row r="4836" spans="2:26" hidden="1" x14ac:dyDescent="0.35">
      <c r="B4836" t="s">
        <v>122</v>
      </c>
      <c r="C4836" t="s">
        <v>123</v>
      </c>
      <c r="D4836" s="1">
        <v>43983</v>
      </c>
      <c r="E4836" t="s">
        <v>34</v>
      </c>
      <c r="F4836" t="s">
        <v>35</v>
      </c>
      <c r="G4836" t="s">
        <v>32</v>
      </c>
      <c r="H4836">
        <v>3465</v>
      </c>
      <c r="J4836">
        <v>0</v>
      </c>
      <c r="L4836">
        <v>3465</v>
      </c>
      <c r="N4836">
        <v>2694</v>
      </c>
      <c r="P4836">
        <v>249</v>
      </c>
      <c r="R4836">
        <v>2943</v>
      </c>
      <c r="T4836">
        <v>92797</v>
      </c>
      <c r="V4836">
        <v>193436</v>
      </c>
      <c r="X4836">
        <v>179122</v>
      </c>
      <c r="Z4836">
        <v>14314</v>
      </c>
    </row>
    <row r="4837" spans="2:26" hidden="1" x14ac:dyDescent="0.35">
      <c r="B4837" t="s">
        <v>122</v>
      </c>
      <c r="C4837" t="s">
        <v>123</v>
      </c>
      <c r="D4837" s="1">
        <v>43983</v>
      </c>
      <c r="E4837" t="s">
        <v>34</v>
      </c>
      <c r="F4837" t="s">
        <v>33</v>
      </c>
      <c r="G4837" t="s">
        <v>34</v>
      </c>
      <c r="H4837">
        <v>3465</v>
      </c>
      <c r="J4837">
        <v>0</v>
      </c>
      <c r="L4837">
        <v>3465</v>
      </c>
      <c r="N4837">
        <v>2694</v>
      </c>
      <c r="P4837">
        <v>249</v>
      </c>
      <c r="R4837">
        <v>2943</v>
      </c>
      <c r="T4837">
        <v>93373</v>
      </c>
      <c r="V4837">
        <v>194886</v>
      </c>
      <c r="X4837">
        <v>180488</v>
      </c>
      <c r="Z4837">
        <v>14398</v>
      </c>
    </row>
    <row r="4838" spans="2:26" hidden="1" x14ac:dyDescent="0.35">
      <c r="B4838" t="s">
        <v>122</v>
      </c>
      <c r="C4838" t="s">
        <v>123</v>
      </c>
      <c r="D4838" s="1">
        <v>44013</v>
      </c>
      <c r="E4838" t="s">
        <v>34</v>
      </c>
      <c r="F4838" t="s">
        <v>35</v>
      </c>
      <c r="G4838" t="s">
        <v>32</v>
      </c>
      <c r="H4838">
        <v>3598</v>
      </c>
      <c r="J4838">
        <v>0</v>
      </c>
      <c r="L4838">
        <v>3598</v>
      </c>
      <c r="N4838">
        <v>2839</v>
      </c>
      <c r="P4838">
        <v>224</v>
      </c>
      <c r="R4838">
        <v>3063</v>
      </c>
      <c r="T4838">
        <v>93828</v>
      </c>
      <c r="V4838">
        <v>196204</v>
      </c>
      <c r="X4838">
        <v>181735</v>
      </c>
      <c r="Z4838">
        <v>14469</v>
      </c>
    </row>
    <row r="4839" spans="2:26" hidden="1" x14ac:dyDescent="0.35">
      <c r="B4839" t="s">
        <v>122</v>
      </c>
      <c r="C4839" t="s">
        <v>123</v>
      </c>
      <c r="D4839" s="1">
        <v>44013</v>
      </c>
      <c r="E4839" t="s">
        <v>34</v>
      </c>
      <c r="F4839" t="s">
        <v>33</v>
      </c>
      <c r="G4839" t="s">
        <v>34</v>
      </c>
      <c r="H4839">
        <v>3598</v>
      </c>
      <c r="J4839">
        <v>0</v>
      </c>
      <c r="L4839">
        <v>3598</v>
      </c>
      <c r="N4839">
        <v>2839</v>
      </c>
      <c r="P4839">
        <v>224</v>
      </c>
      <c r="R4839">
        <v>3063</v>
      </c>
      <c r="T4839">
        <v>94414</v>
      </c>
      <c r="V4839">
        <v>197601</v>
      </c>
      <c r="X4839">
        <v>183068</v>
      </c>
      <c r="Z4839">
        <v>14533</v>
      </c>
    </row>
    <row r="4840" spans="2:26" hidden="1" x14ac:dyDescent="0.35">
      <c r="B4840" t="s">
        <v>122</v>
      </c>
      <c r="C4840" t="s">
        <v>123</v>
      </c>
      <c r="D4840" s="1">
        <v>44044</v>
      </c>
      <c r="E4840" t="s">
        <v>34</v>
      </c>
      <c r="F4840" t="s">
        <v>33</v>
      </c>
      <c r="G4840" t="s">
        <v>34</v>
      </c>
      <c r="H4840">
        <v>3944</v>
      </c>
      <c r="J4840">
        <v>0</v>
      </c>
      <c r="L4840">
        <v>3944</v>
      </c>
      <c r="N4840">
        <v>3000</v>
      </c>
      <c r="P4840">
        <v>252</v>
      </c>
      <c r="R4840">
        <v>3252</v>
      </c>
      <c r="T4840">
        <v>95385</v>
      </c>
      <c r="V4840">
        <v>200566</v>
      </c>
      <c r="X4840">
        <v>185570</v>
      </c>
      <c r="Z4840">
        <v>14996</v>
      </c>
    </row>
    <row r="4841" spans="2:26" hidden="1" x14ac:dyDescent="0.35">
      <c r="B4841" t="s">
        <v>122</v>
      </c>
      <c r="C4841" t="s">
        <v>123</v>
      </c>
      <c r="D4841" s="1">
        <v>44044</v>
      </c>
      <c r="E4841" t="s">
        <v>34</v>
      </c>
      <c r="F4841" t="s">
        <v>35</v>
      </c>
      <c r="G4841" t="s">
        <v>32</v>
      </c>
      <c r="H4841">
        <v>3944</v>
      </c>
      <c r="J4841">
        <v>0</v>
      </c>
      <c r="L4841">
        <v>3944</v>
      </c>
      <c r="N4841">
        <v>3000</v>
      </c>
      <c r="P4841">
        <v>252</v>
      </c>
      <c r="R4841">
        <v>3252</v>
      </c>
      <c r="T4841">
        <v>94647</v>
      </c>
      <c r="V4841">
        <v>198597</v>
      </c>
      <c r="X4841">
        <v>183687</v>
      </c>
      <c r="Z4841">
        <v>14910</v>
      </c>
    </row>
    <row r="4842" spans="2:26" hidden="1" x14ac:dyDescent="0.35">
      <c r="B4842" t="s">
        <v>122</v>
      </c>
      <c r="C4842" t="s">
        <v>123</v>
      </c>
      <c r="D4842" s="1">
        <v>44075</v>
      </c>
      <c r="E4842" t="s">
        <v>34</v>
      </c>
      <c r="F4842" t="s">
        <v>33</v>
      </c>
      <c r="G4842" t="s">
        <v>34</v>
      </c>
      <c r="H4842">
        <v>4189</v>
      </c>
      <c r="J4842">
        <v>0</v>
      </c>
      <c r="L4842">
        <v>4189</v>
      </c>
      <c r="N4842">
        <v>3178</v>
      </c>
      <c r="P4842">
        <v>245</v>
      </c>
      <c r="R4842">
        <v>3423</v>
      </c>
      <c r="T4842">
        <v>96208</v>
      </c>
      <c r="V4842">
        <v>203242</v>
      </c>
      <c r="X4842">
        <v>187944</v>
      </c>
      <c r="Z4842">
        <v>15298</v>
      </c>
    </row>
    <row r="4843" spans="2:26" hidden="1" x14ac:dyDescent="0.35">
      <c r="B4843" t="s">
        <v>122</v>
      </c>
      <c r="C4843" t="s">
        <v>123</v>
      </c>
      <c r="D4843" s="1">
        <v>44075</v>
      </c>
      <c r="E4843" t="s">
        <v>34</v>
      </c>
      <c r="F4843" t="s">
        <v>35</v>
      </c>
      <c r="G4843" t="s">
        <v>32</v>
      </c>
      <c r="H4843">
        <v>4189</v>
      </c>
      <c r="J4843">
        <v>0</v>
      </c>
      <c r="L4843">
        <v>4189</v>
      </c>
      <c r="N4843">
        <v>3178</v>
      </c>
      <c r="P4843">
        <v>245</v>
      </c>
      <c r="R4843">
        <v>3423</v>
      </c>
      <c r="T4843">
        <v>95610</v>
      </c>
      <c r="V4843">
        <v>201813</v>
      </c>
      <c r="X4843">
        <v>186589</v>
      </c>
      <c r="Z4843">
        <v>15224</v>
      </c>
    </row>
    <row r="4844" spans="2:26" hidden="1" x14ac:dyDescent="0.35">
      <c r="B4844" t="s">
        <v>122</v>
      </c>
      <c r="C4844" t="s">
        <v>123</v>
      </c>
      <c r="D4844" s="1">
        <v>44105</v>
      </c>
      <c r="E4844" t="s">
        <v>34</v>
      </c>
      <c r="F4844" t="s">
        <v>35</v>
      </c>
      <c r="G4844" t="s">
        <v>32</v>
      </c>
      <c r="H4844">
        <v>3901</v>
      </c>
      <c r="J4844">
        <v>0</v>
      </c>
      <c r="L4844">
        <v>3901</v>
      </c>
      <c r="N4844">
        <v>2976</v>
      </c>
      <c r="P4844">
        <v>198</v>
      </c>
      <c r="R4844">
        <v>3174</v>
      </c>
      <c r="T4844">
        <v>96407</v>
      </c>
      <c r="V4844">
        <v>204156</v>
      </c>
      <c r="X4844">
        <v>188410</v>
      </c>
      <c r="Z4844">
        <v>15746</v>
      </c>
    </row>
    <row r="4845" spans="2:26" hidden="1" x14ac:dyDescent="0.35">
      <c r="B4845" t="s">
        <v>122</v>
      </c>
      <c r="C4845" t="s">
        <v>123</v>
      </c>
      <c r="D4845" s="1">
        <v>44105</v>
      </c>
      <c r="E4845" t="s">
        <v>34</v>
      </c>
      <c r="F4845" t="s">
        <v>33</v>
      </c>
      <c r="G4845" t="s">
        <v>34</v>
      </c>
      <c r="H4845">
        <v>3901</v>
      </c>
      <c r="J4845">
        <v>0</v>
      </c>
      <c r="L4845">
        <v>3901</v>
      </c>
      <c r="N4845">
        <v>2976</v>
      </c>
      <c r="P4845">
        <v>198</v>
      </c>
      <c r="R4845">
        <v>3174</v>
      </c>
      <c r="T4845">
        <v>96981</v>
      </c>
      <c r="V4845">
        <v>205690</v>
      </c>
      <c r="X4845">
        <v>189869</v>
      </c>
      <c r="Z4845">
        <v>15821</v>
      </c>
    </row>
    <row r="4846" spans="2:26" hidden="1" x14ac:dyDescent="0.35">
      <c r="B4846" t="s">
        <v>122</v>
      </c>
      <c r="C4846" t="s">
        <v>123</v>
      </c>
      <c r="D4846" s="1">
        <v>44136</v>
      </c>
      <c r="E4846" t="s">
        <v>34</v>
      </c>
      <c r="F4846" t="s">
        <v>35</v>
      </c>
      <c r="G4846" t="s">
        <v>32</v>
      </c>
      <c r="H4846">
        <v>3260</v>
      </c>
      <c r="J4846">
        <v>0</v>
      </c>
      <c r="L4846">
        <v>3260</v>
      </c>
      <c r="N4846">
        <v>3794</v>
      </c>
      <c r="P4846">
        <v>452</v>
      </c>
      <c r="R4846">
        <v>4246</v>
      </c>
      <c r="T4846">
        <v>97458</v>
      </c>
      <c r="V4846">
        <v>207883</v>
      </c>
      <c r="X4846">
        <v>191609</v>
      </c>
      <c r="Z4846">
        <v>16274</v>
      </c>
    </row>
    <row r="4847" spans="2:26" hidden="1" x14ac:dyDescent="0.35">
      <c r="B4847" t="s">
        <v>122</v>
      </c>
      <c r="C4847" t="s">
        <v>123</v>
      </c>
      <c r="D4847" s="1">
        <v>44136</v>
      </c>
      <c r="E4847" t="s">
        <v>34</v>
      </c>
      <c r="F4847" t="s">
        <v>33</v>
      </c>
      <c r="G4847" t="s">
        <v>34</v>
      </c>
      <c r="H4847">
        <v>3260</v>
      </c>
      <c r="J4847">
        <v>0</v>
      </c>
      <c r="L4847">
        <v>3260</v>
      </c>
      <c r="N4847">
        <v>3794</v>
      </c>
      <c r="P4847">
        <v>452</v>
      </c>
      <c r="R4847">
        <v>4246</v>
      </c>
      <c r="T4847">
        <v>98179</v>
      </c>
      <c r="V4847">
        <v>209795</v>
      </c>
      <c r="X4847">
        <v>193394</v>
      </c>
      <c r="Z4847">
        <v>16401</v>
      </c>
    </row>
    <row r="4848" spans="2:26" hidden="1" x14ac:dyDescent="0.35">
      <c r="B4848" t="s">
        <v>122</v>
      </c>
      <c r="C4848" t="s">
        <v>123</v>
      </c>
      <c r="D4848" s="1">
        <v>44166</v>
      </c>
      <c r="E4848" t="s">
        <v>34</v>
      </c>
      <c r="F4848" t="s">
        <v>35</v>
      </c>
      <c r="G4848" t="s">
        <v>32</v>
      </c>
      <c r="H4848">
        <v>3551</v>
      </c>
      <c r="J4848">
        <v>0</v>
      </c>
      <c r="L4848">
        <v>3551</v>
      </c>
      <c r="N4848">
        <v>4259</v>
      </c>
      <c r="P4848">
        <v>447</v>
      </c>
      <c r="R4848">
        <v>4706</v>
      </c>
      <c r="T4848">
        <v>98736</v>
      </c>
      <c r="V4848">
        <v>212321</v>
      </c>
      <c r="X4848">
        <v>195520</v>
      </c>
      <c r="Z4848">
        <v>16801</v>
      </c>
    </row>
    <row r="4849" spans="2:26" hidden="1" x14ac:dyDescent="0.35">
      <c r="B4849" t="s">
        <v>122</v>
      </c>
      <c r="C4849" t="s">
        <v>123</v>
      </c>
      <c r="D4849" s="1">
        <v>44166</v>
      </c>
      <c r="E4849" t="s">
        <v>34</v>
      </c>
      <c r="F4849" t="s">
        <v>33</v>
      </c>
      <c r="G4849" t="s">
        <v>34</v>
      </c>
      <c r="H4849">
        <v>3551</v>
      </c>
      <c r="J4849">
        <v>0</v>
      </c>
      <c r="L4849">
        <v>3551</v>
      </c>
      <c r="N4849">
        <v>4259</v>
      </c>
      <c r="P4849">
        <v>447</v>
      </c>
      <c r="R4849">
        <v>4706</v>
      </c>
      <c r="T4849">
        <v>99267</v>
      </c>
      <c r="V4849">
        <v>213815</v>
      </c>
      <c r="X4849">
        <v>196956</v>
      </c>
      <c r="Z4849">
        <v>16859</v>
      </c>
    </row>
    <row r="4850" spans="2:26" hidden="1" x14ac:dyDescent="0.35">
      <c r="B4850" t="s">
        <v>122</v>
      </c>
      <c r="C4850" t="s">
        <v>123</v>
      </c>
      <c r="D4850" s="1">
        <v>44197</v>
      </c>
      <c r="E4850" t="s">
        <v>34</v>
      </c>
      <c r="F4850" t="s">
        <v>35</v>
      </c>
      <c r="G4850" t="s">
        <v>32</v>
      </c>
      <c r="H4850">
        <v>3342</v>
      </c>
      <c r="J4850">
        <v>0</v>
      </c>
      <c r="L4850">
        <v>3342</v>
      </c>
      <c r="N4850">
        <v>2562</v>
      </c>
      <c r="P4850">
        <v>219</v>
      </c>
      <c r="R4850">
        <v>2781</v>
      </c>
      <c r="T4850">
        <v>98528</v>
      </c>
      <c r="V4850">
        <v>214094</v>
      </c>
      <c r="X4850">
        <v>196965</v>
      </c>
      <c r="Z4850">
        <v>17129</v>
      </c>
    </row>
    <row r="4851" spans="2:26" hidden="1" x14ac:dyDescent="0.35">
      <c r="B4851" t="s">
        <v>122</v>
      </c>
      <c r="C4851" t="s">
        <v>123</v>
      </c>
      <c r="D4851" s="1">
        <v>44197</v>
      </c>
      <c r="E4851" t="s">
        <v>34</v>
      </c>
      <c r="F4851" t="s">
        <v>33</v>
      </c>
      <c r="G4851" t="s">
        <v>34</v>
      </c>
      <c r="H4851">
        <v>3342</v>
      </c>
      <c r="J4851">
        <v>0</v>
      </c>
      <c r="L4851">
        <v>3342</v>
      </c>
      <c r="N4851">
        <v>2562</v>
      </c>
      <c r="P4851">
        <v>219</v>
      </c>
      <c r="R4851">
        <v>2781</v>
      </c>
      <c r="T4851">
        <v>99026</v>
      </c>
      <c r="V4851">
        <v>215263</v>
      </c>
      <c r="X4851">
        <v>198083</v>
      </c>
      <c r="Z4851">
        <v>17180</v>
      </c>
    </row>
    <row r="4852" spans="2:26" hidden="1" x14ac:dyDescent="0.35">
      <c r="B4852" t="s">
        <v>122</v>
      </c>
      <c r="C4852" t="s">
        <v>123</v>
      </c>
      <c r="D4852" s="1">
        <v>44228</v>
      </c>
      <c r="E4852" t="s">
        <v>34</v>
      </c>
      <c r="F4852" t="s">
        <v>35</v>
      </c>
      <c r="G4852" t="s">
        <v>32</v>
      </c>
      <c r="H4852">
        <v>2701</v>
      </c>
      <c r="J4852">
        <v>0</v>
      </c>
      <c r="L4852">
        <v>2701</v>
      </c>
      <c r="N4852">
        <v>2203</v>
      </c>
      <c r="P4852">
        <v>157</v>
      </c>
      <c r="R4852">
        <v>2360</v>
      </c>
      <c r="T4852">
        <v>98892</v>
      </c>
      <c r="V4852">
        <v>215614</v>
      </c>
      <c r="X4852">
        <v>198303</v>
      </c>
      <c r="Z4852">
        <v>17311</v>
      </c>
    </row>
    <row r="4853" spans="2:26" hidden="1" x14ac:dyDescent="0.35">
      <c r="B4853" t="s">
        <v>122</v>
      </c>
      <c r="C4853" t="s">
        <v>123</v>
      </c>
      <c r="D4853" s="1">
        <v>44228</v>
      </c>
      <c r="E4853" t="s">
        <v>34</v>
      </c>
      <c r="F4853" t="s">
        <v>33</v>
      </c>
      <c r="G4853" t="s">
        <v>34</v>
      </c>
      <c r="H4853">
        <v>2701</v>
      </c>
      <c r="J4853">
        <v>0</v>
      </c>
      <c r="L4853">
        <v>2701</v>
      </c>
      <c r="N4853">
        <v>2203</v>
      </c>
      <c r="P4853">
        <v>157</v>
      </c>
      <c r="R4853">
        <v>2360</v>
      </c>
      <c r="T4853">
        <v>99441</v>
      </c>
      <c r="V4853">
        <v>217023</v>
      </c>
      <c r="X4853">
        <v>199668</v>
      </c>
      <c r="Z4853">
        <v>17355</v>
      </c>
    </row>
    <row r="4854" spans="2:26" hidden="1" x14ac:dyDescent="0.35">
      <c r="B4854" t="s">
        <v>122</v>
      </c>
      <c r="C4854" t="s">
        <v>123</v>
      </c>
      <c r="D4854" s="1">
        <v>44256</v>
      </c>
      <c r="E4854" t="s">
        <v>34</v>
      </c>
      <c r="F4854" t="s">
        <v>33</v>
      </c>
      <c r="G4854" t="s">
        <v>34</v>
      </c>
      <c r="H4854">
        <v>3234</v>
      </c>
      <c r="J4854">
        <v>0</v>
      </c>
      <c r="L4854">
        <v>3234</v>
      </c>
      <c r="N4854">
        <v>2663</v>
      </c>
      <c r="P4854">
        <v>234</v>
      </c>
      <c r="R4854">
        <v>2897</v>
      </c>
      <c r="T4854">
        <v>99876</v>
      </c>
      <c r="V4854">
        <v>218999</v>
      </c>
      <c r="X4854">
        <v>201358</v>
      </c>
      <c r="Z4854">
        <v>17641</v>
      </c>
    </row>
    <row r="4855" spans="2:26" hidden="1" x14ac:dyDescent="0.35">
      <c r="B4855" t="s">
        <v>122</v>
      </c>
      <c r="C4855" t="s">
        <v>123</v>
      </c>
      <c r="D4855" s="1">
        <v>44256</v>
      </c>
      <c r="E4855" t="s">
        <v>34</v>
      </c>
      <c r="F4855" t="s">
        <v>35</v>
      </c>
      <c r="G4855" t="s">
        <v>32</v>
      </c>
      <c r="H4855">
        <v>3234</v>
      </c>
      <c r="J4855">
        <v>0</v>
      </c>
      <c r="L4855">
        <v>3234</v>
      </c>
      <c r="N4855">
        <v>2663</v>
      </c>
      <c r="P4855">
        <v>234</v>
      </c>
      <c r="R4855">
        <v>2897</v>
      </c>
      <c r="T4855">
        <v>99411</v>
      </c>
      <c r="V4855">
        <v>217682</v>
      </c>
      <c r="X4855">
        <v>200087</v>
      </c>
      <c r="Z4855">
        <v>17595</v>
      </c>
    </row>
    <row r="4856" spans="2:26" hidden="1" x14ac:dyDescent="0.35">
      <c r="B4856" t="s">
        <v>122</v>
      </c>
      <c r="C4856" t="s">
        <v>123</v>
      </c>
      <c r="D4856" s="1">
        <v>44287</v>
      </c>
      <c r="E4856" t="s">
        <v>34</v>
      </c>
      <c r="F4856" t="s">
        <v>35</v>
      </c>
      <c r="G4856" t="s">
        <v>32</v>
      </c>
      <c r="H4856">
        <v>2916</v>
      </c>
      <c r="J4856">
        <v>0</v>
      </c>
      <c r="L4856">
        <v>2916</v>
      </c>
      <c r="N4856">
        <v>2537</v>
      </c>
      <c r="P4856">
        <v>273</v>
      </c>
      <c r="R4856">
        <v>2810</v>
      </c>
      <c r="T4856">
        <v>99885</v>
      </c>
      <c r="V4856">
        <v>219586</v>
      </c>
      <c r="X4856">
        <v>201518</v>
      </c>
      <c r="Z4856">
        <v>18068</v>
      </c>
    </row>
    <row r="4857" spans="2:26" hidden="1" x14ac:dyDescent="0.35">
      <c r="B4857" t="s">
        <v>122</v>
      </c>
      <c r="C4857" t="s">
        <v>123</v>
      </c>
      <c r="D4857" s="1">
        <v>44287</v>
      </c>
      <c r="E4857" t="s">
        <v>34</v>
      </c>
      <c r="F4857" t="s">
        <v>33</v>
      </c>
      <c r="G4857" t="s">
        <v>34</v>
      </c>
      <c r="H4857">
        <v>2916</v>
      </c>
      <c r="J4857">
        <v>0</v>
      </c>
      <c r="L4857">
        <v>2916</v>
      </c>
      <c r="N4857">
        <v>2537</v>
      </c>
      <c r="P4857">
        <v>273</v>
      </c>
      <c r="R4857">
        <v>2810</v>
      </c>
      <c r="T4857">
        <v>100317</v>
      </c>
      <c r="V4857">
        <v>220682</v>
      </c>
      <c r="X4857">
        <v>202563</v>
      </c>
      <c r="Z4857">
        <v>18119</v>
      </c>
    </row>
    <row r="4858" spans="2:26" hidden="1" x14ac:dyDescent="0.35">
      <c r="B4858" t="s">
        <v>122</v>
      </c>
      <c r="C4858" t="s">
        <v>123</v>
      </c>
      <c r="D4858" s="1">
        <v>44317</v>
      </c>
      <c r="E4858" t="s">
        <v>34</v>
      </c>
      <c r="F4858" t="s">
        <v>35</v>
      </c>
      <c r="G4858" t="s">
        <v>32</v>
      </c>
      <c r="H4858">
        <v>2646</v>
      </c>
      <c r="J4858">
        <v>0</v>
      </c>
      <c r="L4858">
        <v>2646</v>
      </c>
      <c r="N4858">
        <v>2237</v>
      </c>
      <c r="P4858">
        <v>204</v>
      </c>
      <c r="R4858">
        <v>2441</v>
      </c>
      <c r="T4858">
        <v>100133</v>
      </c>
      <c r="V4858">
        <v>220849</v>
      </c>
      <c r="X4858">
        <v>202381</v>
      </c>
      <c r="Z4858">
        <v>18468</v>
      </c>
    </row>
    <row r="4859" spans="2:26" hidden="1" x14ac:dyDescent="0.35">
      <c r="B4859" t="s">
        <v>122</v>
      </c>
      <c r="C4859" t="s">
        <v>123</v>
      </c>
      <c r="D4859" s="1">
        <v>44317</v>
      </c>
      <c r="E4859" t="s">
        <v>34</v>
      </c>
      <c r="F4859" t="s">
        <v>33</v>
      </c>
      <c r="G4859" t="s">
        <v>34</v>
      </c>
      <c r="H4859">
        <v>2646</v>
      </c>
      <c r="J4859">
        <v>0</v>
      </c>
      <c r="L4859">
        <v>2646</v>
      </c>
      <c r="N4859">
        <v>2237</v>
      </c>
      <c r="P4859">
        <v>204</v>
      </c>
      <c r="R4859">
        <v>2441</v>
      </c>
      <c r="T4859">
        <v>100600</v>
      </c>
      <c r="V4859">
        <v>222041</v>
      </c>
      <c r="X4859">
        <v>203521</v>
      </c>
      <c r="Z4859">
        <v>18520</v>
      </c>
    </row>
    <row r="4860" spans="2:26" hidden="1" x14ac:dyDescent="0.35">
      <c r="B4860" t="s">
        <v>122</v>
      </c>
      <c r="C4860" t="s">
        <v>123</v>
      </c>
      <c r="D4860" s="1">
        <v>44348</v>
      </c>
      <c r="E4860" t="s">
        <v>34</v>
      </c>
      <c r="F4860" t="s">
        <v>35</v>
      </c>
      <c r="G4860" t="s">
        <v>32</v>
      </c>
      <c r="H4860">
        <v>2932</v>
      </c>
      <c r="J4860">
        <v>0</v>
      </c>
      <c r="L4860">
        <v>2932</v>
      </c>
      <c r="N4860">
        <v>2378</v>
      </c>
      <c r="P4860">
        <v>234</v>
      </c>
      <c r="R4860">
        <v>2612</v>
      </c>
      <c r="T4860">
        <v>100543</v>
      </c>
      <c r="V4860">
        <v>222259</v>
      </c>
      <c r="X4860">
        <v>203501</v>
      </c>
      <c r="Z4860">
        <v>18758</v>
      </c>
    </row>
    <row r="4861" spans="2:26" hidden="1" x14ac:dyDescent="0.35">
      <c r="B4861" t="s">
        <v>122</v>
      </c>
      <c r="C4861" t="s">
        <v>123</v>
      </c>
      <c r="D4861" s="1">
        <v>44348</v>
      </c>
      <c r="E4861" t="s">
        <v>34</v>
      </c>
      <c r="F4861" t="s">
        <v>33</v>
      </c>
      <c r="G4861" t="s">
        <v>34</v>
      </c>
      <c r="H4861">
        <v>2932</v>
      </c>
      <c r="J4861">
        <v>0</v>
      </c>
      <c r="L4861">
        <v>2932</v>
      </c>
      <c r="N4861">
        <v>2378</v>
      </c>
      <c r="P4861">
        <v>234</v>
      </c>
      <c r="R4861">
        <v>2612</v>
      </c>
      <c r="T4861">
        <v>100990</v>
      </c>
      <c r="V4861">
        <v>223380</v>
      </c>
      <c r="X4861">
        <v>204564</v>
      </c>
      <c r="Z4861">
        <v>18816</v>
      </c>
    </row>
    <row r="4862" spans="2:26" hidden="1" x14ac:dyDescent="0.35">
      <c r="B4862" t="s">
        <v>122</v>
      </c>
      <c r="C4862" t="s">
        <v>123</v>
      </c>
      <c r="D4862" s="1">
        <v>44378</v>
      </c>
      <c r="E4862" t="s">
        <v>34</v>
      </c>
      <c r="F4862" t="s">
        <v>33</v>
      </c>
      <c r="G4862" t="s">
        <v>34</v>
      </c>
      <c r="H4862">
        <v>2949</v>
      </c>
      <c r="J4862">
        <v>0</v>
      </c>
      <c r="L4862">
        <v>2949</v>
      </c>
      <c r="N4862">
        <v>2341</v>
      </c>
      <c r="P4862">
        <v>238</v>
      </c>
      <c r="R4862">
        <v>2579</v>
      </c>
      <c r="T4862">
        <v>101388</v>
      </c>
      <c r="V4862">
        <v>225025</v>
      </c>
      <c r="X4862">
        <v>205958</v>
      </c>
      <c r="Z4862">
        <v>19067</v>
      </c>
    </row>
    <row r="4863" spans="2:26" hidden="1" x14ac:dyDescent="0.35">
      <c r="B4863" t="s">
        <v>122</v>
      </c>
      <c r="C4863" t="s">
        <v>123</v>
      </c>
      <c r="D4863" s="1">
        <v>44378</v>
      </c>
      <c r="E4863" t="s">
        <v>34</v>
      </c>
      <c r="F4863" t="s">
        <v>35</v>
      </c>
      <c r="G4863" t="s">
        <v>32</v>
      </c>
      <c r="H4863">
        <v>2949</v>
      </c>
      <c r="J4863">
        <v>0</v>
      </c>
      <c r="L4863">
        <v>2949</v>
      </c>
      <c r="N4863">
        <v>2341</v>
      </c>
      <c r="P4863">
        <v>238</v>
      </c>
      <c r="R4863">
        <v>2579</v>
      </c>
      <c r="T4863">
        <v>100848</v>
      </c>
      <c r="V4863">
        <v>223522</v>
      </c>
      <c r="X4863">
        <v>204507</v>
      </c>
      <c r="Z4863">
        <v>19015</v>
      </c>
    </row>
    <row r="4864" spans="2:26" hidden="1" x14ac:dyDescent="0.35">
      <c r="B4864" t="s">
        <v>122</v>
      </c>
      <c r="C4864" t="s">
        <v>123</v>
      </c>
      <c r="D4864" s="1">
        <v>44409</v>
      </c>
      <c r="E4864" t="s">
        <v>34</v>
      </c>
      <c r="F4864" t="s">
        <v>35</v>
      </c>
      <c r="G4864" t="s">
        <v>32</v>
      </c>
      <c r="H4864">
        <v>3212</v>
      </c>
      <c r="J4864">
        <v>0</v>
      </c>
      <c r="L4864">
        <v>3212</v>
      </c>
      <c r="N4864">
        <v>2775</v>
      </c>
      <c r="P4864">
        <v>253</v>
      </c>
      <c r="R4864">
        <v>3028</v>
      </c>
      <c r="T4864">
        <v>101171</v>
      </c>
      <c r="V4864">
        <v>225262</v>
      </c>
      <c r="X4864">
        <v>205953</v>
      </c>
      <c r="Z4864">
        <v>19309</v>
      </c>
    </row>
    <row r="4865" spans="2:26" hidden="1" x14ac:dyDescent="0.35">
      <c r="B4865" t="s">
        <v>122</v>
      </c>
      <c r="C4865" t="s">
        <v>123</v>
      </c>
      <c r="D4865" s="1">
        <v>44409</v>
      </c>
      <c r="E4865" t="s">
        <v>34</v>
      </c>
      <c r="F4865" t="s">
        <v>33</v>
      </c>
      <c r="G4865" t="s">
        <v>34</v>
      </c>
      <c r="H4865">
        <v>3212</v>
      </c>
      <c r="J4865">
        <v>0</v>
      </c>
      <c r="L4865">
        <v>3212</v>
      </c>
      <c r="N4865">
        <v>2775</v>
      </c>
      <c r="P4865">
        <v>253</v>
      </c>
      <c r="R4865">
        <v>3028</v>
      </c>
      <c r="T4865">
        <v>101670</v>
      </c>
      <c r="V4865">
        <v>226428</v>
      </c>
      <c r="X4865">
        <v>207073</v>
      </c>
      <c r="Z4865">
        <v>19355</v>
      </c>
    </row>
    <row r="4866" spans="2:26" hidden="1" x14ac:dyDescent="0.35">
      <c r="B4866" t="s">
        <v>122</v>
      </c>
      <c r="C4866" t="s">
        <v>123</v>
      </c>
      <c r="D4866" s="1">
        <v>44440</v>
      </c>
      <c r="E4866" t="s">
        <v>34</v>
      </c>
      <c r="F4866" t="s">
        <v>35</v>
      </c>
      <c r="G4866" t="s">
        <v>32</v>
      </c>
      <c r="H4866">
        <v>3121</v>
      </c>
      <c r="J4866">
        <v>0</v>
      </c>
      <c r="L4866">
        <v>3121</v>
      </c>
      <c r="N4866">
        <v>2290</v>
      </c>
      <c r="P4866">
        <v>224</v>
      </c>
      <c r="R4866">
        <v>2514</v>
      </c>
      <c r="T4866">
        <v>101742</v>
      </c>
      <c r="V4866">
        <v>227012</v>
      </c>
      <c r="X4866">
        <v>207408</v>
      </c>
      <c r="Z4866">
        <v>19604</v>
      </c>
    </row>
    <row r="4867" spans="2:26" hidden="1" x14ac:dyDescent="0.35">
      <c r="B4867" t="s">
        <v>122</v>
      </c>
      <c r="C4867" t="s">
        <v>123</v>
      </c>
      <c r="D4867" s="1">
        <v>44440</v>
      </c>
      <c r="E4867" t="s">
        <v>34</v>
      </c>
      <c r="F4867" t="s">
        <v>33</v>
      </c>
      <c r="G4867" t="s">
        <v>34</v>
      </c>
      <c r="H4867">
        <v>3121</v>
      </c>
      <c r="J4867">
        <v>0</v>
      </c>
      <c r="L4867">
        <v>3121</v>
      </c>
      <c r="N4867">
        <v>2290</v>
      </c>
      <c r="P4867">
        <v>224</v>
      </c>
      <c r="R4867">
        <v>2514</v>
      </c>
      <c r="T4867">
        <v>102493</v>
      </c>
      <c r="V4867">
        <v>230085</v>
      </c>
      <c r="X4867">
        <v>210338</v>
      </c>
      <c r="Z4867">
        <v>19747</v>
      </c>
    </row>
    <row r="4868" spans="2:26" hidden="1" x14ac:dyDescent="0.35">
      <c r="B4868" t="s">
        <v>122</v>
      </c>
      <c r="C4868" t="s">
        <v>123</v>
      </c>
      <c r="D4868" s="1">
        <v>44470</v>
      </c>
      <c r="E4868" t="s">
        <v>34</v>
      </c>
      <c r="F4868" t="s">
        <v>35</v>
      </c>
      <c r="G4868" t="s">
        <v>32</v>
      </c>
      <c r="H4868">
        <v>3326</v>
      </c>
      <c r="J4868">
        <v>0</v>
      </c>
      <c r="L4868">
        <v>3326</v>
      </c>
      <c r="N4868">
        <v>2653</v>
      </c>
      <c r="P4868">
        <v>191</v>
      </c>
      <c r="R4868">
        <v>2844</v>
      </c>
      <c r="T4868">
        <v>102473</v>
      </c>
      <c r="V4868">
        <v>230164</v>
      </c>
      <c r="X4868">
        <v>210122</v>
      </c>
      <c r="Z4868">
        <v>20042</v>
      </c>
    </row>
    <row r="4869" spans="2:26" hidden="1" x14ac:dyDescent="0.35">
      <c r="B4869" t="s">
        <v>122</v>
      </c>
      <c r="C4869" t="s">
        <v>123</v>
      </c>
      <c r="D4869" s="1">
        <v>44470</v>
      </c>
      <c r="E4869" t="s">
        <v>34</v>
      </c>
      <c r="F4869" t="s">
        <v>33</v>
      </c>
      <c r="G4869" t="s">
        <v>34</v>
      </c>
      <c r="H4869">
        <v>3326</v>
      </c>
      <c r="J4869">
        <v>0</v>
      </c>
      <c r="L4869">
        <v>3326</v>
      </c>
      <c r="N4869">
        <v>2653</v>
      </c>
      <c r="P4869">
        <v>191</v>
      </c>
      <c r="R4869">
        <v>2844</v>
      </c>
      <c r="T4869">
        <v>102905</v>
      </c>
      <c r="V4869">
        <v>231312</v>
      </c>
      <c r="X4869">
        <v>211231</v>
      </c>
      <c r="Z4869">
        <v>20081</v>
      </c>
    </row>
    <row r="4870" spans="2:26" hidden="1" x14ac:dyDescent="0.35">
      <c r="B4870" t="s">
        <v>122</v>
      </c>
      <c r="C4870" t="s">
        <v>123</v>
      </c>
      <c r="D4870" s="1">
        <v>44501</v>
      </c>
      <c r="E4870" t="s">
        <v>34</v>
      </c>
      <c r="F4870" t="s">
        <v>35</v>
      </c>
      <c r="G4870" t="s">
        <v>32</v>
      </c>
      <c r="H4870">
        <v>2819</v>
      </c>
      <c r="J4870">
        <v>0</v>
      </c>
      <c r="L4870">
        <v>2819</v>
      </c>
      <c r="N4870">
        <v>3013</v>
      </c>
      <c r="P4870">
        <v>373</v>
      </c>
      <c r="R4870">
        <v>3386</v>
      </c>
      <c r="T4870">
        <v>103186</v>
      </c>
      <c r="V4870">
        <v>232557</v>
      </c>
      <c r="X4870">
        <v>212033</v>
      </c>
      <c r="Z4870">
        <v>20524</v>
      </c>
    </row>
    <row r="4871" spans="2:26" hidden="1" x14ac:dyDescent="0.35">
      <c r="B4871" t="s">
        <v>122</v>
      </c>
      <c r="C4871" t="s">
        <v>123</v>
      </c>
      <c r="D4871" s="1">
        <v>44501</v>
      </c>
      <c r="E4871" t="s">
        <v>34</v>
      </c>
      <c r="F4871" t="s">
        <v>33</v>
      </c>
      <c r="G4871" t="s">
        <v>34</v>
      </c>
      <c r="H4871">
        <v>2819</v>
      </c>
      <c r="J4871">
        <v>0</v>
      </c>
      <c r="L4871">
        <v>2819</v>
      </c>
      <c r="N4871">
        <v>3013</v>
      </c>
      <c r="P4871">
        <v>373</v>
      </c>
      <c r="R4871">
        <v>3386</v>
      </c>
      <c r="T4871">
        <v>103666</v>
      </c>
      <c r="V4871">
        <v>233812</v>
      </c>
      <c r="X4871">
        <v>213216</v>
      </c>
      <c r="Z4871">
        <v>20596</v>
      </c>
    </row>
    <row r="4872" spans="2:26" hidden="1" x14ac:dyDescent="0.35">
      <c r="B4872" t="s">
        <v>122</v>
      </c>
      <c r="C4872" t="s">
        <v>123</v>
      </c>
      <c r="D4872" s="1">
        <v>44531</v>
      </c>
      <c r="E4872" t="s">
        <v>34</v>
      </c>
      <c r="F4872" t="s">
        <v>35</v>
      </c>
      <c r="G4872" t="s">
        <v>32</v>
      </c>
      <c r="H4872">
        <v>2570</v>
      </c>
      <c r="J4872">
        <v>0</v>
      </c>
      <c r="L4872">
        <v>2570</v>
      </c>
      <c r="N4872">
        <v>3163</v>
      </c>
      <c r="P4872">
        <v>325</v>
      </c>
      <c r="R4872">
        <v>3488</v>
      </c>
      <c r="T4872">
        <v>103879</v>
      </c>
      <c r="V4872">
        <v>235050</v>
      </c>
      <c r="X4872">
        <v>214096</v>
      </c>
      <c r="Z4872">
        <v>20954</v>
      </c>
    </row>
    <row r="4873" spans="2:26" hidden="1" x14ac:dyDescent="0.35">
      <c r="B4873" t="s">
        <v>122</v>
      </c>
      <c r="C4873" t="s">
        <v>123</v>
      </c>
      <c r="D4873" s="1">
        <v>44531</v>
      </c>
      <c r="E4873" t="s">
        <v>34</v>
      </c>
      <c r="F4873" t="s">
        <v>33</v>
      </c>
      <c r="G4873" t="s">
        <v>34</v>
      </c>
      <c r="H4873">
        <v>2570</v>
      </c>
      <c r="J4873">
        <v>0</v>
      </c>
      <c r="L4873">
        <v>2570</v>
      </c>
      <c r="N4873">
        <v>3163</v>
      </c>
      <c r="P4873">
        <v>325</v>
      </c>
      <c r="R4873">
        <v>3488</v>
      </c>
      <c r="T4873">
        <v>104343</v>
      </c>
      <c r="V4873">
        <v>236195</v>
      </c>
      <c r="X4873">
        <v>215170</v>
      </c>
      <c r="Z4873">
        <v>21025</v>
      </c>
    </row>
    <row r="4874" spans="2:26" hidden="1" x14ac:dyDescent="0.35">
      <c r="B4874" t="s">
        <v>122</v>
      </c>
      <c r="C4874" t="s">
        <v>123</v>
      </c>
      <c r="D4874" s="1">
        <v>44562</v>
      </c>
      <c r="E4874" t="s">
        <v>34</v>
      </c>
      <c r="F4874" t="s">
        <v>35</v>
      </c>
      <c r="G4874" t="s">
        <v>32</v>
      </c>
      <c r="H4874">
        <v>3003</v>
      </c>
      <c r="J4874">
        <v>0</v>
      </c>
      <c r="L4874">
        <v>3003</v>
      </c>
      <c r="N4874">
        <v>2853</v>
      </c>
      <c r="P4874">
        <v>297</v>
      </c>
      <c r="R4874">
        <v>3150</v>
      </c>
      <c r="T4874">
        <v>104430</v>
      </c>
      <c r="V4874">
        <v>236926</v>
      </c>
      <c r="X4874">
        <v>215528</v>
      </c>
      <c r="Z4874">
        <v>21398</v>
      </c>
    </row>
    <row r="4875" spans="2:26" hidden="1" x14ac:dyDescent="0.35">
      <c r="B4875" t="s">
        <v>122</v>
      </c>
      <c r="C4875" t="s">
        <v>123</v>
      </c>
      <c r="D4875" s="1">
        <v>44562</v>
      </c>
      <c r="E4875" t="s">
        <v>34</v>
      </c>
      <c r="F4875" t="s">
        <v>33</v>
      </c>
      <c r="G4875" t="s">
        <v>34</v>
      </c>
      <c r="H4875">
        <v>3003</v>
      </c>
      <c r="J4875">
        <v>0</v>
      </c>
      <c r="L4875">
        <v>3003</v>
      </c>
      <c r="N4875">
        <v>2853</v>
      </c>
      <c r="P4875">
        <v>297</v>
      </c>
      <c r="R4875">
        <v>3150</v>
      </c>
      <c r="T4875">
        <v>104857</v>
      </c>
      <c r="V4875">
        <v>237886</v>
      </c>
      <c r="X4875">
        <v>216445</v>
      </c>
      <c r="Z4875">
        <v>21441</v>
      </c>
    </row>
    <row r="4876" spans="2:26" hidden="1" x14ac:dyDescent="0.35">
      <c r="B4876" t="s">
        <v>122</v>
      </c>
      <c r="C4876" t="s">
        <v>123</v>
      </c>
      <c r="D4876" s="1">
        <v>44593</v>
      </c>
      <c r="E4876" t="s">
        <v>34</v>
      </c>
      <c r="F4876" t="s">
        <v>35</v>
      </c>
      <c r="G4876" t="s">
        <v>32</v>
      </c>
      <c r="H4876">
        <v>2588</v>
      </c>
      <c r="J4876">
        <v>0</v>
      </c>
      <c r="L4876">
        <v>2588</v>
      </c>
      <c r="N4876">
        <v>1992</v>
      </c>
      <c r="P4876">
        <v>207</v>
      </c>
      <c r="R4876">
        <v>2199</v>
      </c>
      <c r="T4876">
        <v>104380</v>
      </c>
      <c r="V4876">
        <v>237372</v>
      </c>
      <c r="X4876">
        <v>215724</v>
      </c>
      <c r="Z4876">
        <v>21648</v>
      </c>
    </row>
    <row r="4877" spans="2:26" hidden="1" x14ac:dyDescent="0.35">
      <c r="B4877" t="s">
        <v>122</v>
      </c>
      <c r="C4877" t="s">
        <v>123</v>
      </c>
      <c r="D4877" s="1">
        <v>44593</v>
      </c>
      <c r="E4877" t="s">
        <v>34</v>
      </c>
      <c r="F4877" t="s">
        <v>33</v>
      </c>
      <c r="G4877" t="s">
        <v>34</v>
      </c>
      <c r="H4877">
        <v>2588</v>
      </c>
      <c r="J4877">
        <v>0</v>
      </c>
      <c r="L4877">
        <v>2588</v>
      </c>
      <c r="N4877">
        <v>1992</v>
      </c>
      <c r="P4877">
        <v>207</v>
      </c>
      <c r="R4877">
        <v>2199</v>
      </c>
      <c r="T4877">
        <v>104887</v>
      </c>
      <c r="V4877">
        <v>238521</v>
      </c>
      <c r="X4877">
        <v>216828</v>
      </c>
      <c r="Z4877">
        <v>21693</v>
      </c>
    </row>
    <row r="4878" spans="2:26" hidden="1" x14ac:dyDescent="0.35">
      <c r="B4878" t="s">
        <v>122</v>
      </c>
      <c r="C4878" t="s">
        <v>123</v>
      </c>
      <c r="D4878" s="1">
        <v>44621</v>
      </c>
      <c r="E4878" t="s">
        <v>34</v>
      </c>
      <c r="F4878" t="s">
        <v>35</v>
      </c>
      <c r="G4878" t="s">
        <v>32</v>
      </c>
      <c r="H4878">
        <v>3092</v>
      </c>
      <c r="J4878">
        <v>0</v>
      </c>
      <c r="L4878">
        <v>3092</v>
      </c>
      <c r="N4878">
        <v>2446</v>
      </c>
      <c r="P4878">
        <v>197</v>
      </c>
      <c r="R4878">
        <v>2643</v>
      </c>
      <c r="T4878">
        <v>104348</v>
      </c>
      <c r="V4878">
        <v>238152</v>
      </c>
      <c r="X4878">
        <v>216722</v>
      </c>
      <c r="Z4878">
        <v>21430</v>
      </c>
    </row>
    <row r="4879" spans="2:26" hidden="1" x14ac:dyDescent="0.35">
      <c r="B4879" t="s">
        <v>122</v>
      </c>
      <c r="C4879" t="s">
        <v>123</v>
      </c>
      <c r="D4879" s="1">
        <v>44621</v>
      </c>
      <c r="E4879" t="s">
        <v>34</v>
      </c>
      <c r="F4879" t="s">
        <v>33</v>
      </c>
      <c r="G4879" t="s">
        <v>34</v>
      </c>
      <c r="H4879">
        <v>3092</v>
      </c>
      <c r="J4879">
        <v>0</v>
      </c>
      <c r="L4879">
        <v>3092</v>
      </c>
      <c r="N4879">
        <v>2446</v>
      </c>
      <c r="P4879">
        <v>197</v>
      </c>
      <c r="R4879">
        <v>2643</v>
      </c>
      <c r="T4879">
        <v>104757</v>
      </c>
      <c r="V4879">
        <v>239140</v>
      </c>
      <c r="X4879">
        <v>217660</v>
      </c>
      <c r="Z4879">
        <v>21480</v>
      </c>
    </row>
    <row r="4880" spans="2:26" hidden="1" x14ac:dyDescent="0.35">
      <c r="B4880" t="s">
        <v>122</v>
      </c>
      <c r="C4880" t="s">
        <v>123</v>
      </c>
      <c r="D4880" s="1">
        <v>44652</v>
      </c>
      <c r="E4880" t="s">
        <v>34</v>
      </c>
      <c r="F4880" t="s">
        <v>35</v>
      </c>
      <c r="G4880" t="s">
        <v>32</v>
      </c>
      <c r="H4880">
        <v>2529</v>
      </c>
      <c r="J4880">
        <v>0</v>
      </c>
      <c r="L4880">
        <v>2529</v>
      </c>
      <c r="N4880">
        <v>1898</v>
      </c>
      <c r="P4880">
        <v>217</v>
      </c>
      <c r="R4880">
        <v>2115</v>
      </c>
      <c r="T4880">
        <v>104493</v>
      </c>
      <c r="V4880">
        <v>238938</v>
      </c>
      <c r="X4880">
        <v>217239</v>
      </c>
      <c r="Z4880">
        <v>21699</v>
      </c>
    </row>
    <row r="4881" spans="2:27" hidden="1" x14ac:dyDescent="0.35">
      <c r="B4881" t="s">
        <v>122</v>
      </c>
      <c r="C4881" t="s">
        <v>123</v>
      </c>
      <c r="D4881" s="1">
        <v>44652</v>
      </c>
      <c r="E4881" t="s">
        <v>34</v>
      </c>
      <c r="F4881" t="s">
        <v>33</v>
      </c>
      <c r="G4881" t="s">
        <v>34</v>
      </c>
      <c r="H4881">
        <v>2529</v>
      </c>
      <c r="J4881">
        <v>0</v>
      </c>
      <c r="L4881">
        <v>2529</v>
      </c>
      <c r="N4881">
        <v>1898</v>
      </c>
      <c r="P4881">
        <v>217</v>
      </c>
      <c r="R4881">
        <v>2115</v>
      </c>
      <c r="T4881">
        <v>104864</v>
      </c>
      <c r="V4881">
        <v>239843</v>
      </c>
      <c r="X4881">
        <v>218110</v>
      </c>
      <c r="Z4881">
        <v>21733</v>
      </c>
    </row>
    <row r="4882" spans="2:27" hidden="1" x14ac:dyDescent="0.35">
      <c r="B4882" t="s">
        <v>122</v>
      </c>
      <c r="C4882" t="s">
        <v>123</v>
      </c>
      <c r="D4882" s="1">
        <v>44682</v>
      </c>
      <c r="E4882" t="s">
        <v>34</v>
      </c>
      <c r="F4882" t="s">
        <v>35</v>
      </c>
      <c r="G4882" t="s">
        <v>32</v>
      </c>
      <c r="H4882">
        <v>2554</v>
      </c>
      <c r="J4882">
        <v>0</v>
      </c>
      <c r="L4882">
        <v>2554</v>
      </c>
      <c r="N4882">
        <v>2027</v>
      </c>
      <c r="P4882">
        <v>178</v>
      </c>
      <c r="R4882">
        <v>2205</v>
      </c>
      <c r="T4882">
        <v>104583</v>
      </c>
      <c r="V4882">
        <v>239613</v>
      </c>
      <c r="X4882">
        <v>217680</v>
      </c>
      <c r="Z4882">
        <v>21933</v>
      </c>
    </row>
    <row r="4883" spans="2:27" hidden="1" x14ac:dyDescent="0.35">
      <c r="B4883" t="s">
        <v>122</v>
      </c>
      <c r="C4883" t="s">
        <v>123</v>
      </c>
      <c r="D4883" s="1">
        <v>44682</v>
      </c>
      <c r="E4883" t="s">
        <v>34</v>
      </c>
      <c r="F4883" t="s">
        <v>33</v>
      </c>
      <c r="G4883" t="s">
        <v>34</v>
      </c>
      <c r="H4883">
        <v>2554</v>
      </c>
      <c r="J4883">
        <v>0</v>
      </c>
      <c r="L4883">
        <v>2554</v>
      </c>
      <c r="N4883">
        <v>2027</v>
      </c>
      <c r="P4883">
        <v>178</v>
      </c>
      <c r="R4883">
        <v>2205</v>
      </c>
      <c r="T4883">
        <v>105018</v>
      </c>
      <c r="V4883">
        <v>240614</v>
      </c>
      <c r="X4883">
        <v>218644</v>
      </c>
      <c r="Z4883">
        <v>21970</v>
      </c>
    </row>
    <row r="4884" spans="2:27" hidden="1" x14ac:dyDescent="0.35">
      <c r="B4884" t="s">
        <v>122</v>
      </c>
      <c r="C4884" t="s">
        <v>123</v>
      </c>
      <c r="D4884" s="1">
        <v>44713</v>
      </c>
      <c r="E4884" t="s">
        <v>34</v>
      </c>
      <c r="F4884" t="s">
        <v>35</v>
      </c>
      <c r="G4884" t="s">
        <v>32</v>
      </c>
      <c r="H4884">
        <v>2819</v>
      </c>
      <c r="J4884">
        <v>0</v>
      </c>
      <c r="L4884">
        <v>2819</v>
      </c>
      <c r="N4884">
        <v>2168</v>
      </c>
      <c r="P4884">
        <v>201</v>
      </c>
      <c r="R4884">
        <v>2369</v>
      </c>
      <c r="T4884">
        <v>104972</v>
      </c>
      <c r="V4884">
        <v>240796</v>
      </c>
      <c r="X4884">
        <v>218628</v>
      </c>
      <c r="Z4884">
        <v>22168</v>
      </c>
    </row>
    <row r="4885" spans="2:27" hidden="1" x14ac:dyDescent="0.35">
      <c r="B4885" t="s">
        <v>122</v>
      </c>
      <c r="C4885" t="s">
        <v>123</v>
      </c>
      <c r="D4885" s="1">
        <v>44713</v>
      </c>
      <c r="E4885" t="s">
        <v>34</v>
      </c>
      <c r="F4885" t="s">
        <v>33</v>
      </c>
      <c r="G4885" t="s">
        <v>34</v>
      </c>
      <c r="H4885">
        <v>2819</v>
      </c>
      <c r="J4885">
        <v>0</v>
      </c>
      <c r="L4885">
        <v>2819</v>
      </c>
      <c r="N4885">
        <v>2168</v>
      </c>
      <c r="P4885">
        <v>201</v>
      </c>
      <c r="R4885">
        <v>2369</v>
      </c>
      <c r="T4885">
        <v>105363</v>
      </c>
      <c r="V4885">
        <v>241793</v>
      </c>
      <c r="X4885">
        <v>219585</v>
      </c>
      <c r="Z4885">
        <v>22208</v>
      </c>
    </row>
    <row r="4886" spans="2:27" hidden="1" x14ac:dyDescent="0.35">
      <c r="B4886" t="s">
        <v>122</v>
      </c>
      <c r="C4886" t="s">
        <v>123</v>
      </c>
      <c r="D4886" s="1">
        <v>44743</v>
      </c>
      <c r="E4886" t="s">
        <v>34</v>
      </c>
      <c r="F4886" t="s">
        <v>35</v>
      </c>
      <c r="G4886" t="s">
        <v>32</v>
      </c>
      <c r="H4886">
        <v>2479</v>
      </c>
      <c r="J4886">
        <v>0</v>
      </c>
      <c r="L4886">
        <v>2479</v>
      </c>
      <c r="N4886">
        <v>1909</v>
      </c>
      <c r="P4886">
        <v>203</v>
      </c>
      <c r="R4886">
        <v>2112</v>
      </c>
      <c r="T4886">
        <v>105027</v>
      </c>
      <c r="V4886">
        <v>241672</v>
      </c>
      <c r="X4886">
        <v>219028</v>
      </c>
      <c r="Z4886">
        <v>22644</v>
      </c>
    </row>
    <row r="4887" spans="2:27" hidden="1" x14ac:dyDescent="0.35">
      <c r="B4887" t="s">
        <v>122</v>
      </c>
      <c r="C4887" t="s">
        <v>123</v>
      </c>
      <c r="D4887" s="1">
        <v>44743</v>
      </c>
      <c r="E4887" t="s">
        <v>34</v>
      </c>
      <c r="F4887" t="s">
        <v>33</v>
      </c>
      <c r="G4887" t="s">
        <v>34</v>
      </c>
      <c r="H4887">
        <v>2479</v>
      </c>
      <c r="J4887">
        <v>0</v>
      </c>
      <c r="L4887">
        <v>2479</v>
      </c>
      <c r="N4887">
        <v>1909</v>
      </c>
      <c r="P4887">
        <v>203</v>
      </c>
      <c r="R4887">
        <v>2112</v>
      </c>
      <c r="T4887">
        <v>105511</v>
      </c>
      <c r="V4887">
        <v>242720</v>
      </c>
      <c r="X4887">
        <v>220034</v>
      </c>
      <c r="Z4887">
        <v>22686</v>
      </c>
    </row>
    <row r="4888" spans="2:27" hidden="1" x14ac:dyDescent="0.35">
      <c r="B4888" t="s">
        <v>122</v>
      </c>
      <c r="C4888" t="s">
        <v>123</v>
      </c>
      <c r="D4888" s="1">
        <v>44774</v>
      </c>
      <c r="E4888" t="s">
        <v>34</v>
      </c>
      <c r="F4888" t="s">
        <v>35</v>
      </c>
      <c r="G4888" t="s">
        <v>32</v>
      </c>
      <c r="H4888">
        <v>2948</v>
      </c>
      <c r="J4888">
        <v>0</v>
      </c>
      <c r="L4888">
        <v>2948</v>
      </c>
      <c r="N4888">
        <v>2229</v>
      </c>
      <c r="P4888">
        <v>237</v>
      </c>
      <c r="R4888">
        <v>2466</v>
      </c>
      <c r="T4888">
        <v>105345</v>
      </c>
      <c r="V4888">
        <v>242584</v>
      </c>
      <c r="X4888">
        <v>219693</v>
      </c>
      <c r="Z4888">
        <v>22891</v>
      </c>
      <c r="AA4888" t="s">
        <v>124</v>
      </c>
    </row>
    <row r="4889" spans="2:27" hidden="1" x14ac:dyDescent="0.35">
      <c r="B4889" t="s">
        <v>122</v>
      </c>
      <c r="C4889" t="s">
        <v>123</v>
      </c>
      <c r="D4889" s="1">
        <v>44774</v>
      </c>
      <c r="E4889" t="s">
        <v>34</v>
      </c>
      <c r="F4889" t="s">
        <v>33</v>
      </c>
      <c r="G4889" t="s">
        <v>34</v>
      </c>
      <c r="H4889">
        <v>2948</v>
      </c>
      <c r="J4889">
        <v>0</v>
      </c>
      <c r="L4889">
        <v>2948</v>
      </c>
      <c r="N4889">
        <v>2229</v>
      </c>
      <c r="P4889">
        <v>237</v>
      </c>
      <c r="R4889">
        <v>2466</v>
      </c>
      <c r="T4889">
        <v>105827</v>
      </c>
      <c r="V4889">
        <v>243549</v>
      </c>
      <c r="X4889">
        <v>220606</v>
      </c>
      <c r="Z4889">
        <v>22943</v>
      </c>
      <c r="AA4889" t="s">
        <v>124</v>
      </c>
    </row>
    <row r="4890" spans="2:27" hidden="1" x14ac:dyDescent="0.35">
      <c r="B4890" t="s">
        <v>122</v>
      </c>
      <c r="C4890" t="s">
        <v>123</v>
      </c>
      <c r="D4890" s="1">
        <v>44805</v>
      </c>
      <c r="E4890" t="s">
        <v>34</v>
      </c>
      <c r="F4890" t="s">
        <v>35</v>
      </c>
      <c r="G4890" t="s">
        <v>32</v>
      </c>
      <c r="H4890">
        <v>2866</v>
      </c>
      <c r="J4890">
        <v>0</v>
      </c>
      <c r="L4890">
        <v>2866</v>
      </c>
      <c r="N4890">
        <v>2138</v>
      </c>
      <c r="P4890">
        <v>232</v>
      </c>
      <c r="R4890">
        <v>2370</v>
      </c>
      <c r="T4890">
        <v>105700</v>
      </c>
      <c r="V4890">
        <v>243643</v>
      </c>
      <c r="X4890">
        <v>220529</v>
      </c>
      <c r="Z4890">
        <v>23114</v>
      </c>
      <c r="AA4890" t="s">
        <v>124</v>
      </c>
    </row>
    <row r="4891" spans="2:27" hidden="1" x14ac:dyDescent="0.35">
      <c r="B4891" t="s">
        <v>122</v>
      </c>
      <c r="C4891" t="s">
        <v>123</v>
      </c>
      <c r="D4891" s="1">
        <v>44805</v>
      </c>
      <c r="E4891" t="s">
        <v>34</v>
      </c>
      <c r="F4891" t="s">
        <v>33</v>
      </c>
      <c r="G4891" t="s">
        <v>34</v>
      </c>
      <c r="H4891">
        <v>2866</v>
      </c>
      <c r="J4891">
        <v>0</v>
      </c>
      <c r="L4891">
        <v>2866</v>
      </c>
      <c r="N4891">
        <v>2138</v>
      </c>
      <c r="P4891">
        <v>232</v>
      </c>
      <c r="R4891">
        <v>2370</v>
      </c>
      <c r="T4891">
        <v>106182</v>
      </c>
      <c r="V4891">
        <v>244648</v>
      </c>
      <c r="X4891">
        <v>221472</v>
      </c>
      <c r="Z4891">
        <v>23176</v>
      </c>
      <c r="AA4891" t="s">
        <v>124</v>
      </c>
    </row>
    <row r="4892" spans="2:27" hidden="1" x14ac:dyDescent="0.35">
      <c r="B4892" t="s">
        <v>122</v>
      </c>
      <c r="C4892" t="s">
        <v>123</v>
      </c>
      <c r="D4892" s="1">
        <v>44835</v>
      </c>
      <c r="E4892" t="s">
        <v>34</v>
      </c>
      <c r="F4892" t="s">
        <v>35</v>
      </c>
      <c r="G4892" t="s">
        <v>32</v>
      </c>
      <c r="H4892">
        <v>2725</v>
      </c>
      <c r="J4892">
        <v>0</v>
      </c>
      <c r="L4892">
        <v>2725</v>
      </c>
      <c r="N4892">
        <v>2006</v>
      </c>
      <c r="P4892">
        <v>250</v>
      </c>
      <c r="R4892">
        <v>2256</v>
      </c>
      <c r="T4892">
        <v>106058</v>
      </c>
      <c r="V4892">
        <v>244752</v>
      </c>
      <c r="X4892">
        <v>221291</v>
      </c>
      <c r="Z4892">
        <v>23461</v>
      </c>
      <c r="AA4892" t="s">
        <v>124</v>
      </c>
    </row>
    <row r="4893" spans="2:27" hidden="1" x14ac:dyDescent="0.35">
      <c r="B4893" t="s">
        <v>122</v>
      </c>
      <c r="C4893" t="s">
        <v>123</v>
      </c>
      <c r="D4893" s="1">
        <v>44835</v>
      </c>
      <c r="E4893" t="s">
        <v>34</v>
      </c>
      <c r="F4893" t="s">
        <v>33</v>
      </c>
      <c r="G4893" t="s">
        <v>34</v>
      </c>
      <c r="H4893">
        <v>2725</v>
      </c>
      <c r="J4893">
        <v>0</v>
      </c>
      <c r="L4893">
        <v>2725</v>
      </c>
      <c r="N4893">
        <v>2006</v>
      </c>
      <c r="P4893">
        <v>250</v>
      </c>
      <c r="R4893">
        <v>2256</v>
      </c>
      <c r="T4893">
        <v>106565</v>
      </c>
      <c r="V4893">
        <v>245788</v>
      </c>
      <c r="X4893">
        <v>222283</v>
      </c>
      <c r="Z4893">
        <v>23505</v>
      </c>
      <c r="AA4893" t="s">
        <v>124</v>
      </c>
    </row>
    <row r="4894" spans="2:27" hidden="1" x14ac:dyDescent="0.35">
      <c r="B4894" t="s">
        <v>122</v>
      </c>
      <c r="C4894" t="s">
        <v>123</v>
      </c>
      <c r="D4894" s="1">
        <v>44866</v>
      </c>
      <c r="E4894" t="s">
        <v>34</v>
      </c>
      <c r="F4894" t="s">
        <v>35</v>
      </c>
      <c r="G4894" t="s">
        <v>32</v>
      </c>
      <c r="H4894">
        <v>2618</v>
      </c>
      <c r="J4894">
        <v>0</v>
      </c>
      <c r="L4894">
        <v>2618</v>
      </c>
      <c r="N4894">
        <v>2949</v>
      </c>
      <c r="P4894">
        <v>335</v>
      </c>
      <c r="R4894">
        <v>3284</v>
      </c>
      <c r="T4894">
        <v>106487</v>
      </c>
      <c r="V4894">
        <v>246489</v>
      </c>
      <c r="X4894">
        <v>222692</v>
      </c>
      <c r="Z4894">
        <v>23797</v>
      </c>
      <c r="AA4894" t="s">
        <v>124</v>
      </c>
    </row>
    <row r="4895" spans="2:27" hidden="1" x14ac:dyDescent="0.35">
      <c r="B4895" t="s">
        <v>122</v>
      </c>
      <c r="C4895" t="s">
        <v>123</v>
      </c>
      <c r="D4895" s="1">
        <v>44866</v>
      </c>
      <c r="E4895" t="s">
        <v>34</v>
      </c>
      <c r="F4895" t="s">
        <v>33</v>
      </c>
      <c r="G4895" t="s">
        <v>34</v>
      </c>
      <c r="H4895">
        <v>2618</v>
      </c>
      <c r="J4895">
        <v>0</v>
      </c>
      <c r="L4895">
        <v>2618</v>
      </c>
      <c r="N4895">
        <v>2949</v>
      </c>
      <c r="P4895">
        <v>335</v>
      </c>
      <c r="R4895">
        <v>3284</v>
      </c>
      <c r="T4895">
        <v>107026</v>
      </c>
      <c r="V4895">
        <v>247780</v>
      </c>
      <c r="X4895">
        <v>223899</v>
      </c>
      <c r="Z4895">
        <v>23881</v>
      </c>
      <c r="AA4895" t="s">
        <v>124</v>
      </c>
    </row>
    <row r="4896" spans="2:27" hidden="1" x14ac:dyDescent="0.35">
      <c r="B4896" t="s">
        <v>122</v>
      </c>
      <c r="C4896" t="s">
        <v>123</v>
      </c>
      <c r="D4896" s="1">
        <v>44896</v>
      </c>
      <c r="E4896" t="s">
        <v>34</v>
      </c>
      <c r="F4896" t="s">
        <v>35</v>
      </c>
      <c r="G4896" t="s">
        <v>32</v>
      </c>
      <c r="H4896">
        <v>2565</v>
      </c>
      <c r="J4896">
        <v>0</v>
      </c>
      <c r="L4896">
        <v>2565</v>
      </c>
      <c r="N4896">
        <v>3035</v>
      </c>
      <c r="P4896">
        <v>322</v>
      </c>
      <c r="R4896">
        <v>3357</v>
      </c>
      <c r="T4896">
        <v>107165</v>
      </c>
      <c r="V4896">
        <v>248811</v>
      </c>
      <c r="X4896">
        <v>224565</v>
      </c>
      <c r="Z4896">
        <v>24246</v>
      </c>
      <c r="AA4896" t="s">
        <v>124</v>
      </c>
    </row>
    <row r="4897" spans="2:27" hidden="1" x14ac:dyDescent="0.35">
      <c r="B4897" t="s">
        <v>122</v>
      </c>
      <c r="C4897" t="s">
        <v>123</v>
      </c>
      <c r="D4897" s="1">
        <v>44896</v>
      </c>
      <c r="E4897" t="s">
        <v>34</v>
      </c>
      <c r="F4897" t="s">
        <v>33</v>
      </c>
      <c r="G4897" t="s">
        <v>34</v>
      </c>
      <c r="H4897">
        <v>2565</v>
      </c>
      <c r="J4897">
        <v>0</v>
      </c>
      <c r="L4897">
        <v>2565</v>
      </c>
      <c r="N4897">
        <v>3035</v>
      </c>
      <c r="P4897">
        <v>322</v>
      </c>
      <c r="R4897">
        <v>3357</v>
      </c>
      <c r="T4897">
        <v>107667</v>
      </c>
      <c r="V4897">
        <v>249906</v>
      </c>
      <c r="X4897">
        <v>225619</v>
      </c>
      <c r="Z4897">
        <v>24287</v>
      </c>
      <c r="AA4897" t="s">
        <v>124</v>
      </c>
    </row>
    <row r="4898" spans="2:27" hidden="1" x14ac:dyDescent="0.35">
      <c r="B4898" t="s">
        <v>122</v>
      </c>
      <c r="C4898" t="s">
        <v>123</v>
      </c>
      <c r="D4898" s="1">
        <v>44927</v>
      </c>
      <c r="E4898" t="s">
        <v>34</v>
      </c>
      <c r="F4898" t="s">
        <v>35</v>
      </c>
      <c r="G4898" t="s">
        <v>32</v>
      </c>
      <c r="H4898">
        <v>2828</v>
      </c>
      <c r="J4898">
        <v>0</v>
      </c>
      <c r="L4898">
        <v>2828</v>
      </c>
      <c r="N4898">
        <v>2471</v>
      </c>
      <c r="P4898">
        <v>266</v>
      </c>
      <c r="R4898">
        <v>2737</v>
      </c>
      <c r="T4898">
        <v>107567</v>
      </c>
      <c r="V4898">
        <v>250207</v>
      </c>
      <c r="X4898">
        <v>225607</v>
      </c>
      <c r="Z4898">
        <v>24600</v>
      </c>
      <c r="AA4898" t="s">
        <v>124</v>
      </c>
    </row>
    <row r="4899" spans="2:27" hidden="1" x14ac:dyDescent="0.35">
      <c r="B4899" t="s">
        <v>122</v>
      </c>
      <c r="C4899" t="s">
        <v>123</v>
      </c>
      <c r="D4899" s="1">
        <v>44927</v>
      </c>
      <c r="E4899" t="s">
        <v>34</v>
      </c>
      <c r="F4899" t="s">
        <v>33</v>
      </c>
      <c r="G4899" t="s">
        <v>34</v>
      </c>
      <c r="H4899">
        <v>2828</v>
      </c>
      <c r="J4899">
        <v>0</v>
      </c>
      <c r="L4899">
        <v>2828</v>
      </c>
      <c r="N4899">
        <v>2471</v>
      </c>
      <c r="P4899">
        <v>266</v>
      </c>
      <c r="R4899">
        <v>2737</v>
      </c>
      <c r="T4899">
        <v>107967</v>
      </c>
      <c r="V4899">
        <v>251061</v>
      </c>
      <c r="X4899">
        <v>226410</v>
      </c>
      <c r="Z4899">
        <v>24651</v>
      </c>
      <c r="AA4899" t="s">
        <v>124</v>
      </c>
    </row>
    <row r="4900" spans="2:27" hidden="1" x14ac:dyDescent="0.35">
      <c r="B4900" t="s">
        <v>122</v>
      </c>
      <c r="C4900" t="s">
        <v>123</v>
      </c>
      <c r="D4900" s="1">
        <v>44958</v>
      </c>
      <c r="E4900" t="s">
        <v>34</v>
      </c>
      <c r="F4900" t="s">
        <v>35</v>
      </c>
      <c r="G4900" t="s">
        <v>32</v>
      </c>
      <c r="H4900">
        <v>2915</v>
      </c>
      <c r="J4900">
        <v>0</v>
      </c>
      <c r="L4900">
        <v>2915</v>
      </c>
      <c r="N4900">
        <v>2347</v>
      </c>
      <c r="P4900">
        <v>203</v>
      </c>
      <c r="R4900">
        <v>2550</v>
      </c>
      <c r="T4900">
        <v>107624</v>
      </c>
      <c r="V4900">
        <v>250666</v>
      </c>
      <c r="X4900">
        <v>225678</v>
      </c>
      <c r="Z4900">
        <v>24988</v>
      </c>
      <c r="AA4900" t="s">
        <v>124</v>
      </c>
    </row>
    <row r="4901" spans="2:27" hidden="1" x14ac:dyDescent="0.35">
      <c r="B4901" t="s">
        <v>122</v>
      </c>
      <c r="C4901" t="s">
        <v>123</v>
      </c>
      <c r="D4901" s="1">
        <v>44958</v>
      </c>
      <c r="E4901" t="s">
        <v>34</v>
      </c>
      <c r="F4901" t="s">
        <v>33</v>
      </c>
      <c r="G4901" t="s">
        <v>34</v>
      </c>
      <c r="H4901">
        <v>2915</v>
      </c>
      <c r="J4901">
        <v>0</v>
      </c>
      <c r="L4901">
        <v>2915</v>
      </c>
      <c r="N4901">
        <v>2347</v>
      </c>
      <c r="P4901">
        <v>203</v>
      </c>
      <c r="R4901">
        <v>2550</v>
      </c>
      <c r="T4901">
        <v>108059</v>
      </c>
      <c r="V4901">
        <v>251610</v>
      </c>
      <c r="X4901">
        <v>226574</v>
      </c>
      <c r="Z4901">
        <v>25036</v>
      </c>
      <c r="AA4901" t="s">
        <v>124</v>
      </c>
    </row>
    <row r="4902" spans="2:27" hidden="1" x14ac:dyDescent="0.35">
      <c r="B4902" t="s">
        <v>122</v>
      </c>
      <c r="C4902" t="s">
        <v>123</v>
      </c>
      <c r="D4902" s="1">
        <v>44986</v>
      </c>
      <c r="E4902" t="s">
        <v>34</v>
      </c>
      <c r="F4902" t="s">
        <v>35</v>
      </c>
      <c r="G4902" t="s">
        <v>32</v>
      </c>
      <c r="H4902">
        <v>4793</v>
      </c>
      <c r="J4902">
        <v>0</v>
      </c>
      <c r="L4902">
        <v>4793</v>
      </c>
      <c r="N4902">
        <v>3033</v>
      </c>
      <c r="P4902">
        <v>366</v>
      </c>
      <c r="R4902">
        <v>3399</v>
      </c>
      <c r="T4902">
        <v>107863</v>
      </c>
      <c r="V4902">
        <v>251681</v>
      </c>
      <c r="X4902">
        <v>227977</v>
      </c>
      <c r="Z4902">
        <v>23704</v>
      </c>
      <c r="AA4902" t="s">
        <v>124</v>
      </c>
    </row>
    <row r="4903" spans="2:27" hidden="1" x14ac:dyDescent="0.35">
      <c r="B4903" t="s">
        <v>122</v>
      </c>
      <c r="C4903" t="s">
        <v>123</v>
      </c>
      <c r="D4903" s="1">
        <v>44986</v>
      </c>
      <c r="E4903" t="s">
        <v>34</v>
      </c>
      <c r="F4903" t="s">
        <v>33</v>
      </c>
      <c r="G4903" t="s">
        <v>34</v>
      </c>
      <c r="H4903">
        <v>4793</v>
      </c>
      <c r="J4903">
        <v>0</v>
      </c>
      <c r="L4903">
        <v>4793</v>
      </c>
      <c r="N4903">
        <v>3033</v>
      </c>
      <c r="P4903">
        <v>366</v>
      </c>
      <c r="R4903">
        <v>3399</v>
      </c>
      <c r="T4903">
        <v>108297</v>
      </c>
      <c r="V4903">
        <v>253166</v>
      </c>
      <c r="X4903">
        <v>229437</v>
      </c>
      <c r="Z4903">
        <v>23729</v>
      </c>
      <c r="AA4903" t="s">
        <v>124</v>
      </c>
    </row>
    <row r="4904" spans="2:27" hidden="1" x14ac:dyDescent="0.35">
      <c r="B4904" t="s">
        <v>122</v>
      </c>
      <c r="C4904" t="s">
        <v>123</v>
      </c>
      <c r="D4904" s="1">
        <v>45017</v>
      </c>
      <c r="E4904" t="s">
        <v>34</v>
      </c>
      <c r="F4904" t="s">
        <v>35</v>
      </c>
      <c r="G4904" t="s">
        <v>32</v>
      </c>
      <c r="H4904">
        <v>6747</v>
      </c>
      <c r="J4904">
        <v>0</v>
      </c>
      <c r="L4904">
        <v>6747</v>
      </c>
      <c r="N4904">
        <v>3840</v>
      </c>
      <c r="P4904">
        <v>501</v>
      </c>
      <c r="R4904">
        <v>4341</v>
      </c>
      <c r="T4904">
        <v>99796</v>
      </c>
      <c r="V4904">
        <v>224365</v>
      </c>
      <c r="X4904">
        <v>202540</v>
      </c>
      <c r="Z4904">
        <v>21825</v>
      </c>
      <c r="AA4904" t="s">
        <v>124</v>
      </c>
    </row>
    <row r="4905" spans="2:27" hidden="1" x14ac:dyDescent="0.35">
      <c r="B4905" t="s">
        <v>122</v>
      </c>
      <c r="C4905" t="s">
        <v>123</v>
      </c>
      <c r="D4905" s="1">
        <v>45017</v>
      </c>
      <c r="E4905" t="s">
        <v>34</v>
      </c>
      <c r="F4905" t="s">
        <v>33</v>
      </c>
      <c r="G4905" t="s">
        <v>34</v>
      </c>
      <c r="H4905">
        <v>6747</v>
      </c>
      <c r="J4905">
        <v>0</v>
      </c>
      <c r="L4905">
        <v>6747</v>
      </c>
      <c r="N4905">
        <v>3840</v>
      </c>
      <c r="P4905">
        <v>501</v>
      </c>
      <c r="R4905">
        <v>4341</v>
      </c>
      <c r="T4905">
        <v>100762</v>
      </c>
      <c r="V4905">
        <v>226579</v>
      </c>
      <c r="X4905">
        <v>204645</v>
      </c>
      <c r="Z4905">
        <v>21934</v>
      </c>
      <c r="AA4905" t="s">
        <v>124</v>
      </c>
    </row>
    <row r="4906" spans="2:27" hidden="1" x14ac:dyDescent="0.35">
      <c r="B4906" t="s">
        <v>122</v>
      </c>
      <c r="C4906" t="s">
        <v>123</v>
      </c>
      <c r="D4906" s="1">
        <v>45047</v>
      </c>
      <c r="E4906" t="s">
        <v>34</v>
      </c>
      <c r="F4906" t="s">
        <v>35</v>
      </c>
      <c r="G4906" t="s">
        <v>32</v>
      </c>
      <c r="H4906">
        <v>8375</v>
      </c>
      <c r="J4906">
        <v>0</v>
      </c>
      <c r="L4906">
        <v>8375</v>
      </c>
      <c r="N4906">
        <v>4697</v>
      </c>
      <c r="P4906">
        <v>650</v>
      </c>
      <c r="R4906">
        <v>5347</v>
      </c>
      <c r="T4906">
        <v>94657</v>
      </c>
      <c r="V4906">
        <v>210333</v>
      </c>
      <c r="X4906">
        <v>190761</v>
      </c>
      <c r="Z4906">
        <v>19572</v>
      </c>
      <c r="AA4906" t="s">
        <v>124</v>
      </c>
    </row>
    <row r="4907" spans="2:27" hidden="1" x14ac:dyDescent="0.35">
      <c r="B4907" t="s">
        <v>122</v>
      </c>
      <c r="C4907" t="s">
        <v>123</v>
      </c>
      <c r="D4907" s="1">
        <v>45047</v>
      </c>
      <c r="E4907" t="s">
        <v>34</v>
      </c>
      <c r="F4907" t="s">
        <v>33</v>
      </c>
      <c r="G4907" t="s">
        <v>34</v>
      </c>
      <c r="H4907">
        <v>8375</v>
      </c>
      <c r="J4907">
        <v>0</v>
      </c>
      <c r="L4907">
        <v>8375</v>
      </c>
      <c r="N4907">
        <v>4697</v>
      </c>
      <c r="P4907">
        <v>650</v>
      </c>
      <c r="R4907">
        <v>5347</v>
      </c>
      <c r="T4907">
        <v>95663</v>
      </c>
      <c r="V4907">
        <v>212544</v>
      </c>
      <c r="X4907">
        <v>192790</v>
      </c>
      <c r="Z4907">
        <v>19754</v>
      </c>
      <c r="AA4907" t="s">
        <v>124</v>
      </c>
    </row>
    <row r="4908" spans="2:27" hidden="1" x14ac:dyDescent="0.35">
      <c r="B4908" t="s">
        <v>122</v>
      </c>
      <c r="C4908" t="s">
        <v>123</v>
      </c>
      <c r="D4908" s="1">
        <v>45078</v>
      </c>
      <c r="E4908" t="s">
        <v>34</v>
      </c>
      <c r="F4908" t="s">
        <v>35</v>
      </c>
      <c r="G4908" t="s">
        <v>32</v>
      </c>
      <c r="H4908">
        <v>8041</v>
      </c>
      <c r="J4908">
        <v>0</v>
      </c>
      <c r="L4908">
        <v>8041</v>
      </c>
      <c r="N4908">
        <v>4354</v>
      </c>
      <c r="P4908">
        <v>587</v>
      </c>
      <c r="R4908">
        <v>4941</v>
      </c>
      <c r="T4908">
        <v>90320</v>
      </c>
      <c r="V4908">
        <v>198986</v>
      </c>
      <c r="X4908">
        <v>180873</v>
      </c>
      <c r="Z4908">
        <v>18113</v>
      </c>
      <c r="AA4908" t="s">
        <v>124</v>
      </c>
    </row>
    <row r="4909" spans="2:27" hidden="1" x14ac:dyDescent="0.35">
      <c r="B4909" t="s">
        <v>122</v>
      </c>
      <c r="C4909" t="s">
        <v>123</v>
      </c>
      <c r="D4909" s="1">
        <v>45078</v>
      </c>
      <c r="E4909" t="s">
        <v>34</v>
      </c>
      <c r="F4909" t="s">
        <v>33</v>
      </c>
      <c r="G4909" t="s">
        <v>34</v>
      </c>
      <c r="H4909">
        <v>8041</v>
      </c>
      <c r="J4909">
        <v>0</v>
      </c>
      <c r="L4909">
        <v>8041</v>
      </c>
      <c r="N4909">
        <v>4354</v>
      </c>
      <c r="P4909">
        <v>587</v>
      </c>
      <c r="R4909">
        <v>4941</v>
      </c>
      <c r="T4909">
        <v>91469</v>
      </c>
      <c r="V4909">
        <v>201379</v>
      </c>
      <c r="X4909">
        <v>183007</v>
      </c>
      <c r="Z4909">
        <v>18372</v>
      </c>
      <c r="AA4909" t="s">
        <v>124</v>
      </c>
    </row>
    <row r="4910" spans="2:27" hidden="1" x14ac:dyDescent="0.35">
      <c r="B4910" t="s">
        <v>122</v>
      </c>
      <c r="C4910" t="s">
        <v>123</v>
      </c>
      <c r="D4910" s="1">
        <v>45108</v>
      </c>
      <c r="E4910" t="s">
        <v>34</v>
      </c>
      <c r="F4910" t="s">
        <v>35</v>
      </c>
      <c r="G4910" t="s">
        <v>32</v>
      </c>
      <c r="H4910">
        <v>7120</v>
      </c>
      <c r="J4910">
        <v>0</v>
      </c>
      <c r="L4910">
        <v>7120</v>
      </c>
      <c r="N4910">
        <v>4043</v>
      </c>
      <c r="P4910">
        <v>489</v>
      </c>
      <c r="R4910">
        <v>4532</v>
      </c>
      <c r="T4910">
        <v>89633</v>
      </c>
      <c r="V4910">
        <v>191087</v>
      </c>
      <c r="X4910">
        <v>173055</v>
      </c>
      <c r="Z4910">
        <v>18032</v>
      </c>
      <c r="AA4910" t="s">
        <v>124</v>
      </c>
    </row>
    <row r="4911" spans="2:27" hidden="1" x14ac:dyDescent="0.35">
      <c r="B4911" t="s">
        <v>122</v>
      </c>
      <c r="C4911" t="s">
        <v>123</v>
      </c>
      <c r="D4911" s="1">
        <v>45108</v>
      </c>
      <c r="E4911" t="s">
        <v>34</v>
      </c>
      <c r="F4911" t="s">
        <v>33</v>
      </c>
      <c r="G4911" t="s">
        <v>34</v>
      </c>
      <c r="H4911">
        <v>7120</v>
      </c>
      <c r="J4911">
        <v>0</v>
      </c>
      <c r="L4911">
        <v>7120</v>
      </c>
      <c r="N4911">
        <v>4043</v>
      </c>
      <c r="P4911">
        <v>489</v>
      </c>
      <c r="R4911">
        <v>4532</v>
      </c>
      <c r="T4911">
        <v>90901</v>
      </c>
      <c r="V4911">
        <v>194105</v>
      </c>
      <c r="X4911">
        <v>175844</v>
      </c>
      <c r="Z4911">
        <v>18261</v>
      </c>
      <c r="AA4911" t="s">
        <v>124</v>
      </c>
    </row>
    <row r="4912" spans="2:27" hidden="1" x14ac:dyDescent="0.35">
      <c r="B4912" t="s">
        <v>122</v>
      </c>
      <c r="C4912" t="s">
        <v>123</v>
      </c>
      <c r="D4912" s="1">
        <v>45139</v>
      </c>
      <c r="E4912" t="s">
        <v>34</v>
      </c>
      <c r="F4912" t="s">
        <v>35</v>
      </c>
      <c r="G4912" t="s">
        <v>32</v>
      </c>
      <c r="H4912">
        <v>8142</v>
      </c>
      <c r="J4912">
        <v>0</v>
      </c>
      <c r="L4912">
        <v>8142</v>
      </c>
      <c r="N4912">
        <v>4712</v>
      </c>
      <c r="P4912">
        <v>541</v>
      </c>
      <c r="R4912">
        <v>5253</v>
      </c>
      <c r="T4912">
        <v>89476</v>
      </c>
      <c r="V4912">
        <v>186240</v>
      </c>
      <c r="X4912">
        <v>168260</v>
      </c>
      <c r="Z4912">
        <v>17980</v>
      </c>
      <c r="AA4912" t="s">
        <v>124</v>
      </c>
    </row>
    <row r="4913" spans="2:27" hidden="1" x14ac:dyDescent="0.35">
      <c r="B4913" t="s">
        <v>122</v>
      </c>
      <c r="C4913" t="s">
        <v>123</v>
      </c>
      <c r="D4913" s="1">
        <v>45139</v>
      </c>
      <c r="E4913" t="s">
        <v>34</v>
      </c>
      <c r="F4913" t="s">
        <v>33</v>
      </c>
      <c r="G4913" t="s">
        <v>34</v>
      </c>
      <c r="H4913">
        <v>8142</v>
      </c>
      <c r="J4913">
        <v>0</v>
      </c>
      <c r="L4913">
        <v>8142</v>
      </c>
      <c r="N4913">
        <v>4712</v>
      </c>
      <c r="P4913">
        <v>541</v>
      </c>
      <c r="R4913">
        <v>5253</v>
      </c>
      <c r="T4913">
        <v>92091</v>
      </c>
      <c r="V4913">
        <v>192049</v>
      </c>
      <c r="X4913">
        <v>173411</v>
      </c>
      <c r="Z4913">
        <v>18638</v>
      </c>
      <c r="AA4913" t="s">
        <v>124</v>
      </c>
    </row>
    <row r="4914" spans="2:27" hidden="1" x14ac:dyDescent="0.35">
      <c r="B4914" t="s">
        <v>122</v>
      </c>
      <c r="C4914" t="s">
        <v>123</v>
      </c>
      <c r="D4914" s="1">
        <v>45170</v>
      </c>
      <c r="E4914" t="s">
        <v>34</v>
      </c>
      <c r="F4914" t="s">
        <v>35</v>
      </c>
      <c r="G4914" t="s">
        <v>32</v>
      </c>
      <c r="H4914">
        <v>6982</v>
      </c>
      <c r="J4914">
        <v>0</v>
      </c>
      <c r="L4914">
        <v>6982</v>
      </c>
      <c r="N4914">
        <v>3927</v>
      </c>
      <c r="P4914">
        <v>596</v>
      </c>
      <c r="R4914">
        <v>4523</v>
      </c>
      <c r="T4914">
        <v>88053</v>
      </c>
      <c r="V4914">
        <v>184454</v>
      </c>
      <c r="X4914">
        <v>166817</v>
      </c>
      <c r="Z4914">
        <v>17637</v>
      </c>
      <c r="AA4914" t="s">
        <v>124</v>
      </c>
    </row>
    <row r="4915" spans="2:27" hidden="1" x14ac:dyDescent="0.35">
      <c r="B4915" t="s">
        <v>122</v>
      </c>
      <c r="C4915" t="s">
        <v>123</v>
      </c>
      <c r="D4915" s="1">
        <v>45170</v>
      </c>
      <c r="E4915" t="s">
        <v>34</v>
      </c>
      <c r="F4915" t="s">
        <v>33</v>
      </c>
      <c r="G4915" t="s">
        <v>34</v>
      </c>
      <c r="H4915">
        <v>6982</v>
      </c>
      <c r="J4915">
        <v>0</v>
      </c>
      <c r="L4915">
        <v>6982</v>
      </c>
      <c r="N4915">
        <v>3927</v>
      </c>
      <c r="P4915">
        <v>596</v>
      </c>
      <c r="R4915">
        <v>4523</v>
      </c>
      <c r="T4915">
        <v>89170</v>
      </c>
      <c r="V4915">
        <v>187087</v>
      </c>
      <c r="X4915">
        <v>169224</v>
      </c>
      <c r="Z4915">
        <v>17863</v>
      </c>
      <c r="AA4915" t="s">
        <v>124</v>
      </c>
    </row>
    <row r="4916" spans="2:27" hidden="1" x14ac:dyDescent="0.35">
      <c r="B4916" t="s">
        <v>122</v>
      </c>
      <c r="C4916" t="s">
        <v>123</v>
      </c>
      <c r="D4916" s="1">
        <v>45200</v>
      </c>
      <c r="E4916" t="s">
        <v>34</v>
      </c>
      <c r="F4916" t="s">
        <v>35</v>
      </c>
      <c r="G4916" t="s">
        <v>32</v>
      </c>
      <c r="H4916">
        <v>6960</v>
      </c>
      <c r="J4916">
        <v>0</v>
      </c>
      <c r="L4916">
        <v>6960</v>
      </c>
      <c r="N4916">
        <v>3818</v>
      </c>
      <c r="P4916">
        <v>511</v>
      </c>
      <c r="R4916">
        <v>4329</v>
      </c>
      <c r="T4916">
        <v>86691</v>
      </c>
      <c r="V4916">
        <v>181458</v>
      </c>
      <c r="X4916">
        <v>164024</v>
      </c>
      <c r="Z4916">
        <v>17434</v>
      </c>
      <c r="AA4916" t="s">
        <v>124</v>
      </c>
    </row>
    <row r="4917" spans="2:27" hidden="1" x14ac:dyDescent="0.35">
      <c r="B4917" t="s">
        <v>122</v>
      </c>
      <c r="C4917" t="s">
        <v>123</v>
      </c>
      <c r="D4917" s="1">
        <v>45200</v>
      </c>
      <c r="E4917" t="s">
        <v>34</v>
      </c>
      <c r="F4917" t="s">
        <v>33</v>
      </c>
      <c r="G4917" t="s">
        <v>34</v>
      </c>
      <c r="H4917">
        <v>6960</v>
      </c>
      <c r="J4917">
        <v>0</v>
      </c>
      <c r="L4917">
        <v>6960</v>
      </c>
      <c r="N4917">
        <v>3818</v>
      </c>
      <c r="P4917">
        <v>511</v>
      </c>
      <c r="R4917">
        <v>4329</v>
      </c>
      <c r="T4917">
        <v>87864</v>
      </c>
      <c r="V4917">
        <v>184327</v>
      </c>
      <c r="X4917">
        <v>166639</v>
      </c>
      <c r="Z4917">
        <v>17688</v>
      </c>
      <c r="AA4917" t="s">
        <v>124</v>
      </c>
    </row>
    <row r="4918" spans="2:27" hidden="1" x14ac:dyDescent="0.35">
      <c r="B4918" t="s">
        <v>122</v>
      </c>
      <c r="C4918" t="s">
        <v>123</v>
      </c>
      <c r="D4918" s="1">
        <v>45231</v>
      </c>
      <c r="E4918" t="s">
        <v>34</v>
      </c>
      <c r="F4918" t="s">
        <v>35</v>
      </c>
      <c r="G4918" t="s">
        <v>32</v>
      </c>
      <c r="H4918">
        <v>6486</v>
      </c>
      <c r="J4918">
        <v>0</v>
      </c>
      <c r="L4918">
        <v>6486</v>
      </c>
      <c r="N4918">
        <v>4923</v>
      </c>
      <c r="P4918">
        <v>752</v>
      </c>
      <c r="R4918">
        <v>5675</v>
      </c>
      <c r="T4918">
        <v>86531</v>
      </c>
      <c r="V4918">
        <v>181463</v>
      </c>
      <c r="X4918">
        <v>163837</v>
      </c>
      <c r="Z4918">
        <v>17626</v>
      </c>
      <c r="AA4918" t="s">
        <v>124</v>
      </c>
    </row>
    <row r="4919" spans="2:27" hidden="1" x14ac:dyDescent="0.35">
      <c r="B4919" t="s">
        <v>122</v>
      </c>
      <c r="C4919" t="s">
        <v>123</v>
      </c>
      <c r="D4919" s="1">
        <v>45231</v>
      </c>
      <c r="E4919" t="s">
        <v>34</v>
      </c>
      <c r="F4919" t="s">
        <v>33</v>
      </c>
      <c r="G4919" t="s">
        <v>34</v>
      </c>
      <c r="H4919">
        <v>6486</v>
      </c>
      <c r="J4919">
        <v>0</v>
      </c>
      <c r="L4919">
        <v>6486</v>
      </c>
      <c r="N4919">
        <v>4923</v>
      </c>
      <c r="P4919">
        <v>752</v>
      </c>
      <c r="R4919">
        <v>5675</v>
      </c>
      <c r="T4919">
        <v>87653</v>
      </c>
      <c r="V4919">
        <v>184153</v>
      </c>
      <c r="X4919">
        <v>166274</v>
      </c>
      <c r="Z4919">
        <v>17879</v>
      </c>
      <c r="AA4919" t="s">
        <v>124</v>
      </c>
    </row>
    <row r="4920" spans="2:27" hidden="1" x14ac:dyDescent="0.35">
      <c r="B4920" t="s">
        <v>122</v>
      </c>
      <c r="C4920" t="s">
        <v>123</v>
      </c>
      <c r="D4920" s="1">
        <v>45261</v>
      </c>
      <c r="E4920" t="s">
        <v>34</v>
      </c>
      <c r="F4920" t="s">
        <v>35</v>
      </c>
      <c r="G4920" t="s">
        <v>32</v>
      </c>
      <c r="H4920">
        <v>5736</v>
      </c>
      <c r="J4920">
        <v>0</v>
      </c>
      <c r="L4920">
        <v>5736</v>
      </c>
      <c r="N4920">
        <v>4679</v>
      </c>
      <c r="P4920">
        <v>698</v>
      </c>
      <c r="R4920">
        <v>5377</v>
      </c>
      <c r="T4920">
        <v>86680</v>
      </c>
      <c r="V4920">
        <v>181783</v>
      </c>
      <c r="X4920">
        <v>163879</v>
      </c>
      <c r="Z4920">
        <v>17904</v>
      </c>
      <c r="AA4920" t="s">
        <v>124</v>
      </c>
    </row>
    <row r="4921" spans="2:27" hidden="1" x14ac:dyDescent="0.35">
      <c r="B4921" t="s">
        <v>122</v>
      </c>
      <c r="C4921" t="s">
        <v>123</v>
      </c>
      <c r="D4921" s="1">
        <v>45261</v>
      </c>
      <c r="E4921" t="s">
        <v>34</v>
      </c>
      <c r="F4921" t="s">
        <v>33</v>
      </c>
      <c r="G4921" t="s">
        <v>34</v>
      </c>
      <c r="H4921">
        <v>5736</v>
      </c>
      <c r="J4921">
        <v>0</v>
      </c>
      <c r="L4921">
        <v>5736</v>
      </c>
      <c r="N4921">
        <v>4679</v>
      </c>
      <c r="P4921">
        <v>698</v>
      </c>
      <c r="R4921">
        <v>5377</v>
      </c>
      <c r="T4921">
        <v>87981</v>
      </c>
      <c r="V4921">
        <v>185127</v>
      </c>
      <c r="X4921">
        <v>166949</v>
      </c>
      <c r="Z4921">
        <v>18178</v>
      </c>
      <c r="AA4921" t="s">
        <v>124</v>
      </c>
    </row>
    <row r="4922" spans="2:27" hidden="1" x14ac:dyDescent="0.35">
      <c r="B4922" t="s">
        <v>122</v>
      </c>
      <c r="C4922" t="s">
        <v>123</v>
      </c>
      <c r="D4922" s="1">
        <v>45292</v>
      </c>
      <c r="E4922" t="s">
        <v>34</v>
      </c>
      <c r="F4922" t="s">
        <v>35</v>
      </c>
      <c r="G4922" t="s">
        <v>32</v>
      </c>
      <c r="H4922">
        <v>6477</v>
      </c>
      <c r="J4922">
        <v>0</v>
      </c>
      <c r="L4922">
        <v>6477</v>
      </c>
      <c r="N4922">
        <v>4344</v>
      </c>
      <c r="P4922">
        <v>551</v>
      </c>
      <c r="R4922">
        <v>4895</v>
      </c>
      <c r="T4922">
        <v>87695</v>
      </c>
      <c r="V4922">
        <v>183262</v>
      </c>
      <c r="X4922">
        <v>165122</v>
      </c>
      <c r="Z4922">
        <v>18140</v>
      </c>
      <c r="AA4922" t="s">
        <v>124</v>
      </c>
    </row>
    <row r="4923" spans="2:27" hidden="1" x14ac:dyDescent="0.35">
      <c r="B4923" t="s">
        <v>122</v>
      </c>
      <c r="C4923" t="s">
        <v>123</v>
      </c>
      <c r="D4923" s="1">
        <v>45292</v>
      </c>
      <c r="E4923" t="s">
        <v>34</v>
      </c>
      <c r="F4923" t="s">
        <v>33</v>
      </c>
      <c r="G4923" t="s">
        <v>34</v>
      </c>
      <c r="H4923">
        <v>6477</v>
      </c>
      <c r="J4923">
        <v>0</v>
      </c>
      <c r="L4923">
        <v>6477</v>
      </c>
      <c r="N4923">
        <v>4344</v>
      </c>
      <c r="P4923">
        <v>551</v>
      </c>
      <c r="R4923">
        <v>4895</v>
      </c>
      <c r="T4923">
        <v>88597</v>
      </c>
      <c r="V4923">
        <v>185699</v>
      </c>
      <c r="X4923">
        <v>167427</v>
      </c>
      <c r="Z4923">
        <v>18272</v>
      </c>
      <c r="AA4923" t="s">
        <v>124</v>
      </c>
    </row>
    <row r="4924" spans="2:27" hidden="1" x14ac:dyDescent="0.35">
      <c r="B4924" t="s">
        <v>122</v>
      </c>
      <c r="C4924" t="s">
        <v>123</v>
      </c>
      <c r="D4924" s="1">
        <v>45323</v>
      </c>
      <c r="E4924" t="s">
        <v>34</v>
      </c>
      <c r="F4924" t="s">
        <v>35</v>
      </c>
      <c r="G4924" t="s">
        <v>32</v>
      </c>
      <c r="H4924">
        <v>5298</v>
      </c>
      <c r="J4924">
        <v>0</v>
      </c>
      <c r="L4924">
        <v>5298</v>
      </c>
      <c r="N4924">
        <v>3070</v>
      </c>
      <c r="P4924">
        <v>345</v>
      </c>
      <c r="R4924">
        <v>3415</v>
      </c>
      <c r="T4924">
        <v>88114</v>
      </c>
      <c r="V4924">
        <v>183817</v>
      </c>
      <c r="X4924">
        <v>165446</v>
      </c>
      <c r="Z4924">
        <v>18371</v>
      </c>
      <c r="AA4924" t="s">
        <v>124</v>
      </c>
    </row>
    <row r="4925" spans="2:27" hidden="1" x14ac:dyDescent="0.35">
      <c r="B4925" t="s">
        <v>122</v>
      </c>
      <c r="C4925" t="s">
        <v>123</v>
      </c>
      <c r="D4925" s="1">
        <v>45323</v>
      </c>
      <c r="E4925" t="s">
        <v>34</v>
      </c>
      <c r="F4925" t="s">
        <v>33</v>
      </c>
      <c r="G4925" t="s">
        <v>34</v>
      </c>
      <c r="H4925">
        <v>5298</v>
      </c>
      <c r="J4925">
        <v>0</v>
      </c>
      <c r="L4925">
        <v>5298</v>
      </c>
      <c r="N4925">
        <v>3070</v>
      </c>
      <c r="P4925">
        <v>345</v>
      </c>
      <c r="R4925">
        <v>3415</v>
      </c>
      <c r="T4925">
        <v>88929</v>
      </c>
      <c r="V4925">
        <v>186005</v>
      </c>
      <c r="X4925">
        <v>167509</v>
      </c>
      <c r="Z4925">
        <v>18496</v>
      </c>
      <c r="AA4925" t="s">
        <v>124</v>
      </c>
    </row>
    <row r="4926" spans="2:27" hidden="1" x14ac:dyDescent="0.35">
      <c r="B4926" t="s">
        <v>122</v>
      </c>
      <c r="C4926" t="s">
        <v>123</v>
      </c>
      <c r="D4926" s="1">
        <v>45352</v>
      </c>
      <c r="E4926" t="s">
        <v>34</v>
      </c>
      <c r="F4926" t="s">
        <v>35</v>
      </c>
      <c r="G4926" t="s">
        <v>32</v>
      </c>
      <c r="H4926">
        <v>5134</v>
      </c>
      <c r="J4926">
        <v>0</v>
      </c>
      <c r="L4926">
        <v>5134</v>
      </c>
      <c r="N4926">
        <v>3011</v>
      </c>
      <c r="P4926">
        <v>355</v>
      </c>
      <c r="R4926">
        <v>3366</v>
      </c>
      <c r="T4926">
        <v>88508</v>
      </c>
      <c r="V4926">
        <v>184325</v>
      </c>
      <c r="X4926">
        <v>165960</v>
      </c>
      <c r="Z4926">
        <v>18365</v>
      </c>
      <c r="AA4926" t="s">
        <v>124</v>
      </c>
    </row>
    <row r="4927" spans="2:27" hidden="1" x14ac:dyDescent="0.35">
      <c r="B4927" t="s">
        <v>125</v>
      </c>
      <c r="C4927" t="s">
        <v>126</v>
      </c>
      <c r="D4927" s="1">
        <v>41518</v>
      </c>
      <c r="E4927" t="s">
        <v>34</v>
      </c>
      <c r="F4927" t="s">
        <v>33</v>
      </c>
      <c r="G4927" t="s">
        <v>34</v>
      </c>
      <c r="V4927">
        <v>1283851</v>
      </c>
      <c r="AA4927" t="s">
        <v>124</v>
      </c>
    </row>
    <row r="4928" spans="2:27" hidden="1" x14ac:dyDescent="0.35">
      <c r="B4928" t="s">
        <v>125</v>
      </c>
      <c r="C4928" t="s">
        <v>126</v>
      </c>
      <c r="D4928" s="1">
        <v>42887</v>
      </c>
      <c r="E4928" t="s">
        <v>34</v>
      </c>
      <c r="F4928" t="s">
        <v>35</v>
      </c>
      <c r="G4928" t="s">
        <v>32</v>
      </c>
      <c r="H4928">
        <v>32212</v>
      </c>
      <c r="J4928">
        <v>0</v>
      </c>
      <c r="L4928">
        <v>32212</v>
      </c>
      <c r="N4928">
        <v>12827</v>
      </c>
      <c r="O4928" t="s">
        <v>50</v>
      </c>
      <c r="P4928">
        <v>4057</v>
      </c>
      <c r="Q4928" t="s">
        <v>51</v>
      </c>
      <c r="R4928">
        <v>16884</v>
      </c>
      <c r="S4928" t="s">
        <v>52</v>
      </c>
      <c r="T4928">
        <v>836645</v>
      </c>
      <c r="V4928">
        <v>1764663</v>
      </c>
      <c r="X4928">
        <v>1562656</v>
      </c>
      <c r="Z4928">
        <v>202007</v>
      </c>
      <c r="AA4928" t="s">
        <v>124</v>
      </c>
    </row>
    <row r="4929" spans="2:26" hidden="1" x14ac:dyDescent="0.35">
      <c r="B4929" t="s">
        <v>125</v>
      </c>
      <c r="C4929" t="s">
        <v>126</v>
      </c>
      <c r="D4929" s="1">
        <v>42887</v>
      </c>
      <c r="E4929" t="s">
        <v>34</v>
      </c>
      <c r="F4929" t="s">
        <v>33</v>
      </c>
      <c r="G4929" t="s">
        <v>34</v>
      </c>
      <c r="H4929">
        <v>32212</v>
      </c>
      <c r="J4929">
        <v>0</v>
      </c>
      <c r="L4929">
        <v>32212</v>
      </c>
      <c r="N4929">
        <v>12827</v>
      </c>
      <c r="O4929" t="s">
        <v>50</v>
      </c>
      <c r="P4929">
        <v>4057</v>
      </c>
      <c r="Q4929" t="s">
        <v>51</v>
      </c>
      <c r="R4929">
        <v>16884</v>
      </c>
      <c r="S4929" t="s">
        <v>52</v>
      </c>
      <c r="T4929">
        <v>846848</v>
      </c>
      <c r="V4929">
        <v>1787875</v>
      </c>
      <c r="X4929">
        <v>1584693</v>
      </c>
      <c r="Z4929">
        <v>203182</v>
      </c>
    </row>
    <row r="4930" spans="2:26" hidden="1" x14ac:dyDescent="0.35">
      <c r="B4930" t="s">
        <v>125</v>
      </c>
      <c r="C4930" t="s">
        <v>126</v>
      </c>
      <c r="D4930" s="1">
        <v>42917</v>
      </c>
      <c r="E4930" t="s">
        <v>34</v>
      </c>
      <c r="F4930" t="s">
        <v>35</v>
      </c>
      <c r="G4930" t="s">
        <v>32</v>
      </c>
      <c r="H4930">
        <v>29836</v>
      </c>
      <c r="J4930">
        <v>0</v>
      </c>
      <c r="L4930">
        <v>29836</v>
      </c>
      <c r="N4930">
        <v>10479</v>
      </c>
      <c r="O4930" t="s">
        <v>50</v>
      </c>
      <c r="P4930">
        <v>3084</v>
      </c>
      <c r="Q4930" t="s">
        <v>51</v>
      </c>
      <c r="R4930">
        <v>13563</v>
      </c>
      <c r="S4930" t="s">
        <v>52</v>
      </c>
      <c r="T4930">
        <v>831234</v>
      </c>
      <c r="V4930">
        <v>1749353</v>
      </c>
      <c r="X4930">
        <v>1547987</v>
      </c>
      <c r="Z4930">
        <v>201366</v>
      </c>
    </row>
    <row r="4931" spans="2:26" hidden="1" x14ac:dyDescent="0.35">
      <c r="B4931" t="s">
        <v>125</v>
      </c>
      <c r="C4931" t="s">
        <v>126</v>
      </c>
      <c r="D4931" s="1">
        <v>42917</v>
      </c>
      <c r="E4931" t="s">
        <v>34</v>
      </c>
      <c r="F4931" t="s">
        <v>33</v>
      </c>
      <c r="G4931" t="s">
        <v>34</v>
      </c>
      <c r="H4931">
        <v>29836</v>
      </c>
      <c r="J4931">
        <v>0</v>
      </c>
      <c r="L4931">
        <v>29836</v>
      </c>
      <c r="N4931">
        <v>10479</v>
      </c>
      <c r="O4931" t="s">
        <v>50</v>
      </c>
      <c r="P4931">
        <v>3084</v>
      </c>
      <c r="Q4931" t="s">
        <v>51</v>
      </c>
      <c r="R4931">
        <v>13563</v>
      </c>
      <c r="S4931" t="s">
        <v>52</v>
      </c>
      <c r="T4931">
        <v>844670</v>
      </c>
      <c r="V4931">
        <v>1778951</v>
      </c>
      <c r="X4931">
        <v>1576418</v>
      </c>
      <c r="Z4931">
        <v>202533</v>
      </c>
    </row>
    <row r="4932" spans="2:26" hidden="1" x14ac:dyDescent="0.35">
      <c r="B4932" t="s">
        <v>125</v>
      </c>
      <c r="C4932" t="s">
        <v>126</v>
      </c>
      <c r="D4932" s="1">
        <v>42948</v>
      </c>
      <c r="E4932" t="s">
        <v>34</v>
      </c>
      <c r="F4932" t="s">
        <v>35</v>
      </c>
      <c r="G4932" t="s">
        <v>32</v>
      </c>
      <c r="H4932">
        <v>31246</v>
      </c>
      <c r="J4932">
        <v>0</v>
      </c>
      <c r="L4932">
        <v>31246</v>
      </c>
      <c r="N4932">
        <v>12656</v>
      </c>
      <c r="O4932" t="s">
        <v>50</v>
      </c>
      <c r="P4932">
        <v>4664</v>
      </c>
      <c r="Q4932" t="s">
        <v>51</v>
      </c>
      <c r="R4932">
        <v>17320</v>
      </c>
      <c r="S4932" t="s">
        <v>52</v>
      </c>
      <c r="T4932">
        <v>830489</v>
      </c>
      <c r="V4932">
        <v>1744740</v>
      </c>
      <c r="X4932">
        <v>1543338</v>
      </c>
      <c r="Z4932">
        <v>201402</v>
      </c>
    </row>
    <row r="4933" spans="2:26" hidden="1" x14ac:dyDescent="0.35">
      <c r="B4933" t="s">
        <v>125</v>
      </c>
      <c r="C4933" t="s">
        <v>126</v>
      </c>
      <c r="D4933" s="1">
        <v>42948</v>
      </c>
      <c r="E4933" t="s">
        <v>34</v>
      </c>
      <c r="F4933" t="s">
        <v>33</v>
      </c>
      <c r="G4933" t="s">
        <v>34</v>
      </c>
      <c r="H4933">
        <v>31246</v>
      </c>
      <c r="J4933">
        <v>0</v>
      </c>
      <c r="L4933">
        <v>31246</v>
      </c>
      <c r="N4933">
        <v>12656</v>
      </c>
      <c r="O4933" t="s">
        <v>50</v>
      </c>
      <c r="P4933">
        <v>4664</v>
      </c>
      <c r="Q4933" t="s">
        <v>51</v>
      </c>
      <c r="R4933">
        <v>17320</v>
      </c>
      <c r="S4933" t="s">
        <v>52</v>
      </c>
      <c r="T4933">
        <v>842430</v>
      </c>
      <c r="V4933">
        <v>1771394</v>
      </c>
      <c r="X4933">
        <v>1568626</v>
      </c>
      <c r="Z4933">
        <v>202768</v>
      </c>
    </row>
    <row r="4934" spans="2:26" hidden="1" x14ac:dyDescent="0.35">
      <c r="B4934" t="s">
        <v>125</v>
      </c>
      <c r="C4934" t="s">
        <v>126</v>
      </c>
      <c r="D4934" s="1">
        <v>42979</v>
      </c>
      <c r="E4934" t="s">
        <v>34</v>
      </c>
      <c r="F4934" t="s">
        <v>35</v>
      </c>
      <c r="G4934" t="s">
        <v>32</v>
      </c>
      <c r="H4934">
        <v>32777</v>
      </c>
      <c r="J4934">
        <v>0</v>
      </c>
      <c r="L4934">
        <v>32777</v>
      </c>
      <c r="N4934">
        <v>12621</v>
      </c>
      <c r="O4934" t="s">
        <v>50</v>
      </c>
      <c r="P4934">
        <v>4201</v>
      </c>
      <c r="Q4934" t="s">
        <v>51</v>
      </c>
      <c r="R4934">
        <v>16822</v>
      </c>
      <c r="S4934" t="s">
        <v>52</v>
      </c>
      <c r="T4934">
        <v>824822</v>
      </c>
      <c r="V4934">
        <v>1732799</v>
      </c>
      <c r="X4934">
        <v>1531873</v>
      </c>
      <c r="Z4934">
        <v>200926</v>
      </c>
    </row>
    <row r="4935" spans="2:26" hidden="1" x14ac:dyDescent="0.35">
      <c r="B4935" t="s">
        <v>125</v>
      </c>
      <c r="C4935" t="s">
        <v>126</v>
      </c>
      <c r="D4935" s="1">
        <v>42979</v>
      </c>
      <c r="E4935" t="s">
        <v>34</v>
      </c>
      <c r="F4935" t="s">
        <v>33</v>
      </c>
      <c r="G4935" t="s">
        <v>34</v>
      </c>
      <c r="H4935">
        <v>32777</v>
      </c>
      <c r="J4935">
        <v>0</v>
      </c>
      <c r="L4935">
        <v>32777</v>
      </c>
      <c r="N4935">
        <v>12621</v>
      </c>
      <c r="O4935" t="s">
        <v>50</v>
      </c>
      <c r="P4935">
        <v>4201</v>
      </c>
      <c r="Q4935" t="s">
        <v>51</v>
      </c>
      <c r="R4935">
        <v>16822</v>
      </c>
      <c r="S4935" t="s">
        <v>52</v>
      </c>
      <c r="T4935">
        <v>838831</v>
      </c>
      <c r="V4935">
        <v>1763781</v>
      </c>
      <c r="X4935">
        <v>1561429</v>
      </c>
      <c r="Z4935">
        <v>202352</v>
      </c>
    </row>
    <row r="4936" spans="2:26" hidden="1" x14ac:dyDescent="0.35">
      <c r="B4936" t="s">
        <v>125</v>
      </c>
      <c r="C4936" t="s">
        <v>126</v>
      </c>
      <c r="D4936" s="1">
        <v>43009</v>
      </c>
      <c r="E4936" t="s">
        <v>34</v>
      </c>
      <c r="F4936" t="s">
        <v>35</v>
      </c>
      <c r="G4936" t="s">
        <v>32</v>
      </c>
      <c r="H4936">
        <v>33195</v>
      </c>
      <c r="J4936">
        <v>0</v>
      </c>
      <c r="L4936">
        <v>33195</v>
      </c>
      <c r="N4936">
        <v>18170</v>
      </c>
      <c r="O4936" t="s">
        <v>50</v>
      </c>
      <c r="P4936">
        <v>6917</v>
      </c>
      <c r="Q4936" t="s">
        <v>51</v>
      </c>
      <c r="R4936">
        <v>25087</v>
      </c>
      <c r="S4936" t="s">
        <v>52</v>
      </c>
      <c r="T4936">
        <v>822887</v>
      </c>
      <c r="V4936">
        <v>1727726</v>
      </c>
      <c r="X4936">
        <v>1527827</v>
      </c>
      <c r="Z4936">
        <v>199899</v>
      </c>
    </row>
    <row r="4937" spans="2:26" hidden="1" x14ac:dyDescent="0.35">
      <c r="B4937" t="s">
        <v>125</v>
      </c>
      <c r="C4937" t="s">
        <v>126</v>
      </c>
      <c r="D4937" s="1">
        <v>43009</v>
      </c>
      <c r="E4937" t="s">
        <v>34</v>
      </c>
      <c r="F4937" t="s">
        <v>33</v>
      </c>
      <c r="G4937" t="s">
        <v>34</v>
      </c>
      <c r="H4937">
        <v>33195</v>
      </c>
      <c r="J4937">
        <v>0</v>
      </c>
      <c r="L4937">
        <v>33195</v>
      </c>
      <c r="N4937">
        <v>18170</v>
      </c>
      <c r="O4937" t="s">
        <v>50</v>
      </c>
      <c r="P4937">
        <v>6917</v>
      </c>
      <c r="Q4937" t="s">
        <v>51</v>
      </c>
      <c r="R4937">
        <v>25087</v>
      </c>
      <c r="S4937" t="s">
        <v>52</v>
      </c>
      <c r="T4937">
        <v>839751</v>
      </c>
      <c r="V4937">
        <v>1765184</v>
      </c>
      <c r="X4937">
        <v>1563318</v>
      </c>
      <c r="Z4937">
        <v>201866</v>
      </c>
    </row>
    <row r="4938" spans="2:26" hidden="1" x14ac:dyDescent="0.35">
      <c r="B4938" t="s">
        <v>125</v>
      </c>
      <c r="C4938" t="s">
        <v>126</v>
      </c>
      <c r="D4938" s="1">
        <v>43040</v>
      </c>
      <c r="E4938" t="s">
        <v>34</v>
      </c>
      <c r="F4938" t="s">
        <v>35</v>
      </c>
      <c r="G4938" t="s">
        <v>32</v>
      </c>
      <c r="H4938">
        <v>30806</v>
      </c>
      <c r="J4938">
        <v>0</v>
      </c>
      <c r="L4938">
        <v>30806</v>
      </c>
      <c r="N4938">
        <v>16481</v>
      </c>
      <c r="O4938" t="s">
        <v>50</v>
      </c>
      <c r="P4938">
        <v>6932</v>
      </c>
      <c r="Q4938" t="s">
        <v>51</v>
      </c>
      <c r="R4938">
        <v>23413</v>
      </c>
      <c r="S4938" t="s">
        <v>52</v>
      </c>
      <c r="T4938">
        <v>826922</v>
      </c>
      <c r="V4938">
        <v>1741995</v>
      </c>
      <c r="X4938">
        <v>1540193</v>
      </c>
      <c r="Z4938">
        <v>201802</v>
      </c>
    </row>
    <row r="4939" spans="2:26" hidden="1" x14ac:dyDescent="0.35">
      <c r="B4939" t="s">
        <v>125</v>
      </c>
      <c r="C4939" t="s">
        <v>126</v>
      </c>
      <c r="D4939" s="1">
        <v>43040</v>
      </c>
      <c r="E4939" t="s">
        <v>34</v>
      </c>
      <c r="F4939" t="s">
        <v>33</v>
      </c>
      <c r="G4939" t="s">
        <v>34</v>
      </c>
      <c r="H4939">
        <v>30806</v>
      </c>
      <c r="J4939">
        <v>0</v>
      </c>
      <c r="L4939">
        <v>30806</v>
      </c>
      <c r="N4939">
        <v>16481</v>
      </c>
      <c r="O4939" t="s">
        <v>50</v>
      </c>
      <c r="P4939">
        <v>6932</v>
      </c>
      <c r="Q4939" t="s">
        <v>51</v>
      </c>
      <c r="R4939">
        <v>23413</v>
      </c>
      <c r="S4939" t="s">
        <v>52</v>
      </c>
      <c r="T4939">
        <v>840637</v>
      </c>
      <c r="V4939">
        <v>1774040</v>
      </c>
      <c r="X4939">
        <v>1570565</v>
      </c>
      <c r="Z4939">
        <v>203475</v>
      </c>
    </row>
    <row r="4940" spans="2:26" hidden="1" x14ac:dyDescent="0.35">
      <c r="B4940" t="s">
        <v>125</v>
      </c>
      <c r="C4940" t="s">
        <v>126</v>
      </c>
      <c r="D4940" s="1">
        <v>43070</v>
      </c>
      <c r="E4940" t="s">
        <v>34</v>
      </c>
      <c r="F4940" t="s">
        <v>35</v>
      </c>
      <c r="G4940" t="s">
        <v>32</v>
      </c>
      <c r="H4940">
        <v>33269</v>
      </c>
      <c r="J4940">
        <v>0</v>
      </c>
      <c r="L4940">
        <v>33269</v>
      </c>
      <c r="N4940">
        <v>14894</v>
      </c>
      <c r="O4940" t="s">
        <v>50</v>
      </c>
      <c r="P4940">
        <v>5853</v>
      </c>
      <c r="Q4940" t="s">
        <v>51</v>
      </c>
      <c r="R4940">
        <v>20747</v>
      </c>
      <c r="S4940" t="s">
        <v>52</v>
      </c>
      <c r="T4940">
        <v>828478</v>
      </c>
      <c r="V4940">
        <v>1744641</v>
      </c>
      <c r="X4940">
        <v>1541202</v>
      </c>
      <c r="Z4940">
        <v>203439</v>
      </c>
    </row>
    <row r="4941" spans="2:26" hidden="1" x14ac:dyDescent="0.35">
      <c r="B4941" t="s">
        <v>125</v>
      </c>
      <c r="C4941" t="s">
        <v>126</v>
      </c>
      <c r="D4941" s="1">
        <v>43070</v>
      </c>
      <c r="E4941" t="s">
        <v>34</v>
      </c>
      <c r="F4941" t="s">
        <v>33</v>
      </c>
      <c r="G4941" t="s">
        <v>34</v>
      </c>
      <c r="H4941">
        <v>33269</v>
      </c>
      <c r="J4941">
        <v>0</v>
      </c>
      <c r="L4941">
        <v>33269</v>
      </c>
      <c r="N4941">
        <v>14894</v>
      </c>
      <c r="O4941" t="s">
        <v>50</v>
      </c>
      <c r="P4941">
        <v>5853</v>
      </c>
      <c r="Q4941" t="s">
        <v>51</v>
      </c>
      <c r="R4941">
        <v>20747</v>
      </c>
      <c r="S4941" t="s">
        <v>52</v>
      </c>
      <c r="T4941">
        <v>842187</v>
      </c>
      <c r="V4941">
        <v>1779163</v>
      </c>
      <c r="X4941">
        <v>1574029</v>
      </c>
      <c r="Z4941">
        <v>205134</v>
      </c>
    </row>
    <row r="4942" spans="2:26" hidden="1" x14ac:dyDescent="0.35">
      <c r="B4942" t="s">
        <v>125</v>
      </c>
      <c r="C4942" t="s">
        <v>126</v>
      </c>
      <c r="D4942" s="1">
        <v>43101</v>
      </c>
      <c r="E4942" t="s">
        <v>34</v>
      </c>
      <c r="F4942" t="s">
        <v>35</v>
      </c>
      <c r="G4942" t="s">
        <v>32</v>
      </c>
      <c r="H4942">
        <v>34210</v>
      </c>
      <c r="J4942">
        <v>0</v>
      </c>
      <c r="L4942">
        <v>34210</v>
      </c>
      <c r="N4942">
        <v>14975</v>
      </c>
      <c r="O4942" t="s">
        <v>50</v>
      </c>
      <c r="P4942">
        <v>5733</v>
      </c>
      <c r="Q4942" t="s">
        <v>51</v>
      </c>
      <c r="R4942">
        <v>20708</v>
      </c>
      <c r="S4942" t="s">
        <v>52</v>
      </c>
      <c r="T4942">
        <v>830770</v>
      </c>
      <c r="V4942">
        <v>1746907</v>
      </c>
      <c r="X4942">
        <v>1542134</v>
      </c>
      <c r="Z4942">
        <v>204773</v>
      </c>
    </row>
    <row r="4943" spans="2:26" hidden="1" x14ac:dyDescent="0.35">
      <c r="B4943" t="s">
        <v>125</v>
      </c>
      <c r="C4943" t="s">
        <v>126</v>
      </c>
      <c r="D4943" s="1">
        <v>43101</v>
      </c>
      <c r="E4943" t="s">
        <v>34</v>
      </c>
      <c r="F4943" t="s">
        <v>33</v>
      </c>
      <c r="G4943" t="s">
        <v>34</v>
      </c>
      <c r="H4943">
        <v>34210</v>
      </c>
      <c r="J4943">
        <v>0</v>
      </c>
      <c r="L4943">
        <v>34210</v>
      </c>
      <c r="N4943">
        <v>14975</v>
      </c>
      <c r="O4943" t="s">
        <v>50</v>
      </c>
      <c r="P4943">
        <v>5733</v>
      </c>
      <c r="Q4943" t="s">
        <v>51</v>
      </c>
      <c r="R4943">
        <v>20708</v>
      </c>
      <c r="S4943" t="s">
        <v>52</v>
      </c>
      <c r="T4943">
        <v>844606</v>
      </c>
      <c r="V4943">
        <v>1777619</v>
      </c>
      <c r="X4943">
        <v>1571086</v>
      </c>
      <c r="Z4943">
        <v>206533</v>
      </c>
    </row>
    <row r="4944" spans="2:26" hidden="1" x14ac:dyDescent="0.35">
      <c r="B4944" t="s">
        <v>125</v>
      </c>
      <c r="C4944" t="s">
        <v>126</v>
      </c>
      <c r="D4944" s="1">
        <v>43132</v>
      </c>
      <c r="E4944" t="s">
        <v>34</v>
      </c>
      <c r="F4944" t="s">
        <v>35</v>
      </c>
      <c r="G4944" t="s">
        <v>32</v>
      </c>
      <c r="H4944">
        <v>30097</v>
      </c>
      <c r="J4944">
        <v>0</v>
      </c>
      <c r="L4944">
        <v>30097</v>
      </c>
      <c r="N4944">
        <v>17458</v>
      </c>
      <c r="O4944" t="s">
        <v>50</v>
      </c>
      <c r="P4944">
        <v>7577</v>
      </c>
      <c r="Q4944" t="s">
        <v>51</v>
      </c>
      <c r="R4944">
        <v>25035</v>
      </c>
      <c r="S4944" t="s">
        <v>52</v>
      </c>
      <c r="T4944">
        <v>834542</v>
      </c>
      <c r="V4944">
        <v>1753573</v>
      </c>
      <c r="X4944">
        <v>1547234</v>
      </c>
      <c r="Z4944">
        <v>206339</v>
      </c>
    </row>
    <row r="4945" spans="2:26" hidden="1" x14ac:dyDescent="0.35">
      <c r="B4945" t="s">
        <v>125</v>
      </c>
      <c r="C4945" t="s">
        <v>126</v>
      </c>
      <c r="D4945" s="1">
        <v>43132</v>
      </c>
      <c r="E4945" t="s">
        <v>34</v>
      </c>
      <c r="F4945" t="s">
        <v>33</v>
      </c>
      <c r="G4945" t="s">
        <v>34</v>
      </c>
      <c r="H4945">
        <v>30097</v>
      </c>
      <c r="J4945">
        <v>0</v>
      </c>
      <c r="L4945">
        <v>30097</v>
      </c>
      <c r="N4945">
        <v>17458</v>
      </c>
      <c r="O4945" t="s">
        <v>50</v>
      </c>
      <c r="P4945">
        <v>7577</v>
      </c>
      <c r="Q4945" t="s">
        <v>51</v>
      </c>
      <c r="R4945">
        <v>25035</v>
      </c>
      <c r="S4945" t="s">
        <v>52</v>
      </c>
      <c r="T4945">
        <v>847416</v>
      </c>
      <c r="V4945">
        <v>1783242</v>
      </c>
      <c r="X4945">
        <v>1575337</v>
      </c>
      <c r="Z4945">
        <v>207905</v>
      </c>
    </row>
    <row r="4946" spans="2:26" hidden="1" x14ac:dyDescent="0.35">
      <c r="B4946" t="s">
        <v>125</v>
      </c>
      <c r="C4946" t="s">
        <v>126</v>
      </c>
      <c r="D4946" s="1">
        <v>43160</v>
      </c>
      <c r="E4946" t="s">
        <v>34</v>
      </c>
      <c r="F4946" t="s">
        <v>35</v>
      </c>
      <c r="G4946" t="s">
        <v>32</v>
      </c>
      <c r="H4946">
        <v>25501</v>
      </c>
      <c r="J4946">
        <v>0</v>
      </c>
      <c r="L4946">
        <v>25501</v>
      </c>
      <c r="N4946">
        <v>20085</v>
      </c>
      <c r="O4946" t="s">
        <v>50</v>
      </c>
      <c r="P4946">
        <v>7371</v>
      </c>
      <c r="Q4946" t="s">
        <v>51</v>
      </c>
      <c r="R4946">
        <v>27456</v>
      </c>
      <c r="S4946" t="s">
        <v>52</v>
      </c>
      <c r="T4946">
        <v>834840</v>
      </c>
      <c r="V4946">
        <v>1754277</v>
      </c>
      <c r="X4946">
        <v>1546730</v>
      </c>
      <c r="Z4946">
        <v>207547</v>
      </c>
    </row>
    <row r="4947" spans="2:26" hidden="1" x14ac:dyDescent="0.35">
      <c r="B4947" t="s">
        <v>125</v>
      </c>
      <c r="C4947" t="s">
        <v>126</v>
      </c>
      <c r="D4947" s="1">
        <v>43160</v>
      </c>
      <c r="E4947" t="s">
        <v>34</v>
      </c>
      <c r="F4947" t="s">
        <v>33</v>
      </c>
      <c r="G4947" t="s">
        <v>34</v>
      </c>
      <c r="H4947">
        <v>25501</v>
      </c>
      <c r="J4947">
        <v>0</v>
      </c>
      <c r="L4947">
        <v>25501</v>
      </c>
      <c r="N4947">
        <v>20085</v>
      </c>
      <c r="O4947" t="s">
        <v>50</v>
      </c>
      <c r="P4947">
        <v>7371</v>
      </c>
      <c r="Q4947" t="s">
        <v>51</v>
      </c>
      <c r="R4947">
        <v>27456</v>
      </c>
      <c r="S4947" t="s">
        <v>52</v>
      </c>
      <c r="T4947">
        <v>848575</v>
      </c>
      <c r="V4947">
        <v>1784928</v>
      </c>
      <c r="X4947">
        <v>1575763</v>
      </c>
      <c r="Z4947">
        <v>209165</v>
      </c>
    </row>
    <row r="4948" spans="2:26" hidden="1" x14ac:dyDescent="0.35">
      <c r="B4948" t="s">
        <v>125</v>
      </c>
      <c r="C4948" t="s">
        <v>126</v>
      </c>
      <c r="D4948" s="1">
        <v>43191</v>
      </c>
      <c r="E4948" t="s">
        <v>34</v>
      </c>
      <c r="F4948" t="s">
        <v>35</v>
      </c>
      <c r="G4948" t="s">
        <v>32</v>
      </c>
      <c r="H4948">
        <v>26661</v>
      </c>
      <c r="J4948">
        <v>0</v>
      </c>
      <c r="L4948">
        <v>26661</v>
      </c>
      <c r="N4948">
        <v>14860</v>
      </c>
      <c r="O4948" t="s">
        <v>50</v>
      </c>
      <c r="P4948">
        <v>5287</v>
      </c>
      <c r="Q4948" t="s">
        <v>51</v>
      </c>
      <c r="R4948">
        <v>20147</v>
      </c>
      <c r="S4948" t="s">
        <v>52</v>
      </c>
      <c r="T4948">
        <v>838386</v>
      </c>
      <c r="V4948">
        <v>1759639</v>
      </c>
      <c r="X4948">
        <v>1549496</v>
      </c>
      <c r="Z4948">
        <v>210143</v>
      </c>
    </row>
    <row r="4949" spans="2:26" hidden="1" x14ac:dyDescent="0.35">
      <c r="B4949" t="s">
        <v>125</v>
      </c>
      <c r="C4949" t="s">
        <v>126</v>
      </c>
      <c r="D4949" s="1">
        <v>43191</v>
      </c>
      <c r="E4949" t="s">
        <v>34</v>
      </c>
      <c r="F4949" t="s">
        <v>33</v>
      </c>
      <c r="G4949" t="s">
        <v>34</v>
      </c>
      <c r="H4949">
        <v>26661</v>
      </c>
      <c r="J4949">
        <v>0</v>
      </c>
      <c r="L4949">
        <v>26661</v>
      </c>
      <c r="N4949">
        <v>14860</v>
      </c>
      <c r="O4949" t="s">
        <v>50</v>
      </c>
      <c r="P4949">
        <v>5287</v>
      </c>
      <c r="Q4949" t="s">
        <v>51</v>
      </c>
      <c r="R4949">
        <v>20147</v>
      </c>
      <c r="S4949" t="s">
        <v>52</v>
      </c>
      <c r="T4949">
        <v>854850</v>
      </c>
      <c r="V4949">
        <v>1797425</v>
      </c>
      <c r="X4949">
        <v>1585243</v>
      </c>
      <c r="Z4949">
        <v>212182</v>
      </c>
    </row>
    <row r="4950" spans="2:26" hidden="1" x14ac:dyDescent="0.35">
      <c r="B4950" t="s">
        <v>125</v>
      </c>
      <c r="C4950" t="s">
        <v>126</v>
      </c>
      <c r="D4950" s="1">
        <v>43221</v>
      </c>
      <c r="E4950" t="s">
        <v>34</v>
      </c>
      <c r="F4950" t="s">
        <v>35</v>
      </c>
      <c r="G4950" t="s">
        <v>32</v>
      </c>
      <c r="H4950">
        <v>30372</v>
      </c>
      <c r="J4950">
        <v>0</v>
      </c>
      <c r="L4950">
        <v>30372</v>
      </c>
      <c r="N4950">
        <v>14344</v>
      </c>
      <c r="O4950" t="s">
        <v>50</v>
      </c>
      <c r="P4950">
        <v>5107</v>
      </c>
      <c r="Q4950" t="s">
        <v>51</v>
      </c>
      <c r="R4950">
        <v>19451</v>
      </c>
      <c r="S4950" t="s">
        <v>52</v>
      </c>
      <c r="T4950">
        <v>843536</v>
      </c>
      <c r="V4950">
        <v>1770232</v>
      </c>
      <c r="X4950">
        <v>1557771</v>
      </c>
      <c r="Z4950">
        <v>212461</v>
      </c>
    </row>
    <row r="4951" spans="2:26" hidden="1" x14ac:dyDescent="0.35">
      <c r="B4951" t="s">
        <v>125</v>
      </c>
      <c r="C4951" t="s">
        <v>126</v>
      </c>
      <c r="D4951" s="1">
        <v>43221</v>
      </c>
      <c r="E4951" t="s">
        <v>34</v>
      </c>
      <c r="F4951" t="s">
        <v>33</v>
      </c>
      <c r="G4951" t="s">
        <v>34</v>
      </c>
      <c r="H4951">
        <v>30372</v>
      </c>
      <c r="J4951">
        <v>0</v>
      </c>
      <c r="L4951">
        <v>30372</v>
      </c>
      <c r="N4951">
        <v>14344</v>
      </c>
      <c r="O4951" t="s">
        <v>50</v>
      </c>
      <c r="P4951">
        <v>5107</v>
      </c>
      <c r="Q4951" t="s">
        <v>51</v>
      </c>
      <c r="R4951">
        <v>19451</v>
      </c>
      <c r="S4951" t="s">
        <v>52</v>
      </c>
      <c r="T4951">
        <v>852560</v>
      </c>
      <c r="V4951">
        <v>1790663</v>
      </c>
      <c r="X4951">
        <v>1577060</v>
      </c>
      <c r="Z4951">
        <v>213603</v>
      </c>
    </row>
    <row r="4952" spans="2:26" hidden="1" x14ac:dyDescent="0.35">
      <c r="B4952" t="s">
        <v>125</v>
      </c>
      <c r="C4952" t="s">
        <v>126</v>
      </c>
      <c r="D4952" s="1">
        <v>43252</v>
      </c>
      <c r="E4952" t="s">
        <v>34</v>
      </c>
      <c r="F4952" t="s">
        <v>35</v>
      </c>
      <c r="G4952" t="s">
        <v>32</v>
      </c>
      <c r="H4952">
        <v>28187</v>
      </c>
      <c r="J4952">
        <v>0</v>
      </c>
      <c r="L4952">
        <v>28187</v>
      </c>
      <c r="N4952">
        <v>11398</v>
      </c>
      <c r="O4952" t="s">
        <v>50</v>
      </c>
      <c r="P4952">
        <v>4864</v>
      </c>
      <c r="Q4952" t="s">
        <v>51</v>
      </c>
      <c r="R4952">
        <v>16262</v>
      </c>
      <c r="S4952" t="s">
        <v>52</v>
      </c>
      <c r="T4952">
        <v>841218</v>
      </c>
      <c r="V4952">
        <v>1766143</v>
      </c>
      <c r="X4952">
        <v>1552867</v>
      </c>
      <c r="Z4952">
        <v>213276</v>
      </c>
    </row>
    <row r="4953" spans="2:26" hidden="1" x14ac:dyDescent="0.35">
      <c r="B4953" t="s">
        <v>125</v>
      </c>
      <c r="C4953" t="s">
        <v>126</v>
      </c>
      <c r="D4953" s="1">
        <v>43252</v>
      </c>
      <c r="E4953" t="s">
        <v>34</v>
      </c>
      <c r="F4953" t="s">
        <v>33</v>
      </c>
      <c r="G4953" t="s">
        <v>34</v>
      </c>
      <c r="H4953">
        <v>28187</v>
      </c>
      <c r="J4953">
        <v>0</v>
      </c>
      <c r="L4953">
        <v>28187</v>
      </c>
      <c r="N4953">
        <v>11398</v>
      </c>
      <c r="O4953" t="s">
        <v>50</v>
      </c>
      <c r="P4953">
        <v>4864</v>
      </c>
      <c r="Q4953" t="s">
        <v>51</v>
      </c>
      <c r="R4953">
        <v>16262</v>
      </c>
      <c r="S4953" t="s">
        <v>52</v>
      </c>
      <c r="T4953">
        <v>850008</v>
      </c>
      <c r="V4953">
        <v>1786522</v>
      </c>
      <c r="X4953">
        <v>1572313</v>
      </c>
      <c r="Z4953">
        <v>214209</v>
      </c>
    </row>
    <row r="4954" spans="2:26" hidden="1" x14ac:dyDescent="0.35">
      <c r="B4954" t="s">
        <v>125</v>
      </c>
      <c r="C4954" t="s">
        <v>126</v>
      </c>
      <c r="D4954" s="1">
        <v>43282</v>
      </c>
      <c r="E4954" t="s">
        <v>34</v>
      </c>
      <c r="F4954" t="s">
        <v>33</v>
      </c>
      <c r="G4954" t="s">
        <v>34</v>
      </c>
      <c r="H4954">
        <v>30729</v>
      </c>
      <c r="J4954">
        <v>0</v>
      </c>
      <c r="L4954">
        <v>30729</v>
      </c>
      <c r="N4954">
        <v>10026</v>
      </c>
      <c r="O4954" t="s">
        <v>50</v>
      </c>
      <c r="P4954">
        <v>4365</v>
      </c>
      <c r="Q4954" t="s">
        <v>51</v>
      </c>
      <c r="R4954">
        <v>14391</v>
      </c>
      <c r="S4954" t="s">
        <v>52</v>
      </c>
      <c r="T4954">
        <v>849591</v>
      </c>
      <c r="V4954">
        <v>1788090</v>
      </c>
      <c r="X4954">
        <v>1572724</v>
      </c>
      <c r="Z4954">
        <v>215366</v>
      </c>
    </row>
    <row r="4955" spans="2:26" hidden="1" x14ac:dyDescent="0.35">
      <c r="B4955" t="s">
        <v>125</v>
      </c>
      <c r="C4955" t="s">
        <v>126</v>
      </c>
      <c r="D4955" s="1">
        <v>43282</v>
      </c>
      <c r="E4955" t="s">
        <v>34</v>
      </c>
      <c r="F4955" t="s">
        <v>35</v>
      </c>
      <c r="G4955" t="s">
        <v>32</v>
      </c>
      <c r="H4955">
        <v>30729</v>
      </c>
      <c r="J4955">
        <v>0</v>
      </c>
      <c r="L4955">
        <v>30729</v>
      </c>
      <c r="N4955">
        <v>10026</v>
      </c>
      <c r="O4955" t="s">
        <v>50</v>
      </c>
      <c r="P4955">
        <v>4365</v>
      </c>
      <c r="Q4955" t="s">
        <v>51</v>
      </c>
      <c r="R4955">
        <v>14391</v>
      </c>
      <c r="S4955" t="s">
        <v>52</v>
      </c>
      <c r="T4955">
        <v>836483</v>
      </c>
      <c r="V4955">
        <v>1753957</v>
      </c>
      <c r="X4955">
        <v>1540482</v>
      </c>
      <c r="Z4955">
        <v>213475</v>
      </c>
    </row>
    <row r="4956" spans="2:26" hidden="1" x14ac:dyDescent="0.35">
      <c r="B4956" t="s">
        <v>125</v>
      </c>
      <c r="C4956" t="s">
        <v>126</v>
      </c>
      <c r="D4956" s="1">
        <v>43313</v>
      </c>
      <c r="E4956" t="s">
        <v>34</v>
      </c>
      <c r="F4956" t="s">
        <v>35</v>
      </c>
      <c r="G4956" t="s">
        <v>32</v>
      </c>
      <c r="H4956">
        <v>33260</v>
      </c>
      <c r="I4956" t="s">
        <v>127</v>
      </c>
      <c r="J4956">
        <v>0</v>
      </c>
      <c r="L4956">
        <v>33260</v>
      </c>
      <c r="M4956" t="s">
        <v>128</v>
      </c>
      <c r="N4956">
        <v>11683</v>
      </c>
      <c r="O4956" t="s">
        <v>50</v>
      </c>
      <c r="P4956">
        <v>5096</v>
      </c>
      <c r="Q4956" t="s">
        <v>51</v>
      </c>
      <c r="R4956">
        <v>16779</v>
      </c>
      <c r="S4956" t="s">
        <v>52</v>
      </c>
      <c r="T4956">
        <v>832833</v>
      </c>
      <c r="V4956">
        <v>1752552</v>
      </c>
      <c r="X4956">
        <v>1540291</v>
      </c>
      <c r="Z4956">
        <v>212261</v>
      </c>
    </row>
    <row r="4957" spans="2:26" hidden="1" x14ac:dyDescent="0.35">
      <c r="B4957" t="s">
        <v>125</v>
      </c>
      <c r="C4957" t="s">
        <v>126</v>
      </c>
      <c r="D4957" s="1">
        <v>43313</v>
      </c>
      <c r="E4957" t="s">
        <v>34</v>
      </c>
      <c r="F4957" t="s">
        <v>33</v>
      </c>
      <c r="G4957" t="s">
        <v>34</v>
      </c>
      <c r="H4957">
        <v>33260</v>
      </c>
      <c r="I4957" t="s">
        <v>127</v>
      </c>
      <c r="J4957">
        <v>0</v>
      </c>
      <c r="L4957">
        <v>33260</v>
      </c>
      <c r="M4957" t="s">
        <v>128</v>
      </c>
      <c r="N4957">
        <v>11683</v>
      </c>
      <c r="O4957" t="s">
        <v>50</v>
      </c>
      <c r="P4957">
        <v>5096</v>
      </c>
      <c r="Q4957" t="s">
        <v>51</v>
      </c>
      <c r="R4957">
        <v>16779</v>
      </c>
      <c r="S4957" t="s">
        <v>52</v>
      </c>
      <c r="T4957">
        <v>843712</v>
      </c>
      <c r="V4957">
        <v>1776276</v>
      </c>
      <c r="X4957">
        <v>1562617</v>
      </c>
      <c r="Z4957">
        <v>213659</v>
      </c>
    </row>
    <row r="4958" spans="2:26" hidden="1" x14ac:dyDescent="0.35">
      <c r="B4958" t="s">
        <v>125</v>
      </c>
      <c r="C4958" t="s">
        <v>126</v>
      </c>
      <c r="D4958" s="1">
        <v>43344</v>
      </c>
      <c r="E4958" t="s">
        <v>34</v>
      </c>
      <c r="F4958" t="s">
        <v>35</v>
      </c>
      <c r="G4958" t="s">
        <v>32</v>
      </c>
      <c r="H4958">
        <v>32638</v>
      </c>
      <c r="I4958" t="s">
        <v>127</v>
      </c>
      <c r="J4958">
        <v>0</v>
      </c>
      <c r="L4958">
        <v>32638</v>
      </c>
      <c r="M4958" t="s">
        <v>128</v>
      </c>
      <c r="N4958">
        <v>9208</v>
      </c>
      <c r="O4958" t="s">
        <v>50</v>
      </c>
      <c r="P4958">
        <v>4356</v>
      </c>
      <c r="Q4958" t="s">
        <v>51</v>
      </c>
      <c r="R4958">
        <v>13564</v>
      </c>
      <c r="S4958" t="s">
        <v>52</v>
      </c>
      <c r="T4958">
        <v>826246</v>
      </c>
      <c r="V4958">
        <v>1737092</v>
      </c>
      <c r="X4958">
        <v>1525760</v>
      </c>
      <c r="Z4958">
        <v>211332</v>
      </c>
    </row>
    <row r="4959" spans="2:26" hidden="1" x14ac:dyDescent="0.35">
      <c r="B4959" t="s">
        <v>125</v>
      </c>
      <c r="C4959" t="s">
        <v>126</v>
      </c>
      <c r="D4959" s="1">
        <v>43344</v>
      </c>
      <c r="E4959" t="s">
        <v>34</v>
      </c>
      <c r="F4959" t="s">
        <v>33</v>
      </c>
      <c r="G4959" t="s">
        <v>34</v>
      </c>
      <c r="H4959">
        <v>32797</v>
      </c>
      <c r="I4959" t="s">
        <v>127</v>
      </c>
      <c r="J4959">
        <v>0</v>
      </c>
      <c r="L4959">
        <v>32797</v>
      </c>
      <c r="M4959" t="s">
        <v>128</v>
      </c>
      <c r="N4959">
        <v>9208</v>
      </c>
      <c r="O4959" t="s">
        <v>50</v>
      </c>
      <c r="P4959">
        <v>4356</v>
      </c>
      <c r="Q4959" t="s">
        <v>51</v>
      </c>
      <c r="R4959">
        <v>13564</v>
      </c>
      <c r="S4959" t="s">
        <v>129</v>
      </c>
      <c r="T4959">
        <v>839250</v>
      </c>
      <c r="V4959">
        <v>1765952</v>
      </c>
      <c r="X4959">
        <v>1553002</v>
      </c>
      <c r="Z4959">
        <v>212950</v>
      </c>
    </row>
    <row r="4960" spans="2:26" hidden="1" x14ac:dyDescent="0.35">
      <c r="B4960" t="s">
        <v>125</v>
      </c>
      <c r="C4960" t="s">
        <v>126</v>
      </c>
      <c r="D4960" s="1">
        <v>43374</v>
      </c>
      <c r="E4960" t="s">
        <v>34</v>
      </c>
      <c r="F4960" t="s">
        <v>35</v>
      </c>
      <c r="G4960" t="s">
        <v>32</v>
      </c>
      <c r="H4960">
        <v>33792</v>
      </c>
      <c r="I4960" t="s">
        <v>127</v>
      </c>
      <c r="J4960">
        <v>0</v>
      </c>
      <c r="L4960">
        <v>33792</v>
      </c>
      <c r="M4960" t="s">
        <v>128</v>
      </c>
      <c r="N4960">
        <v>10517</v>
      </c>
      <c r="O4960" t="s">
        <v>50</v>
      </c>
      <c r="P4960">
        <v>4580</v>
      </c>
      <c r="Q4960" t="s">
        <v>51</v>
      </c>
      <c r="R4960">
        <v>15097</v>
      </c>
      <c r="S4960" t="s">
        <v>52</v>
      </c>
      <c r="T4960">
        <v>825290</v>
      </c>
      <c r="V4960">
        <v>1733750</v>
      </c>
      <c r="X4960">
        <v>1521370</v>
      </c>
      <c r="Z4960">
        <v>212380</v>
      </c>
    </row>
    <row r="4961" spans="2:26" hidden="1" x14ac:dyDescent="0.35">
      <c r="B4961" t="s">
        <v>125</v>
      </c>
      <c r="C4961" t="s">
        <v>126</v>
      </c>
      <c r="D4961" s="1">
        <v>43374</v>
      </c>
      <c r="E4961" t="s">
        <v>34</v>
      </c>
      <c r="F4961" t="s">
        <v>33</v>
      </c>
      <c r="G4961" t="s">
        <v>34</v>
      </c>
      <c r="H4961">
        <v>33792</v>
      </c>
      <c r="I4961" t="s">
        <v>127</v>
      </c>
      <c r="J4961">
        <v>0</v>
      </c>
      <c r="L4961">
        <v>33792</v>
      </c>
      <c r="M4961" t="s">
        <v>128</v>
      </c>
      <c r="N4961">
        <v>10517</v>
      </c>
      <c r="O4961" t="s">
        <v>50</v>
      </c>
      <c r="P4961">
        <v>4580</v>
      </c>
      <c r="Q4961" t="s">
        <v>51</v>
      </c>
      <c r="R4961">
        <v>15097</v>
      </c>
      <c r="S4961" t="s">
        <v>129</v>
      </c>
      <c r="T4961">
        <v>834724</v>
      </c>
      <c r="V4961">
        <v>1753711</v>
      </c>
      <c r="X4961">
        <v>1540099</v>
      </c>
      <c r="Z4961">
        <v>213612</v>
      </c>
    </row>
    <row r="4962" spans="2:26" hidden="1" x14ac:dyDescent="0.35">
      <c r="B4962" t="s">
        <v>125</v>
      </c>
      <c r="C4962" t="s">
        <v>126</v>
      </c>
      <c r="D4962" s="1">
        <v>43405</v>
      </c>
      <c r="E4962" t="s">
        <v>34</v>
      </c>
      <c r="F4962" t="s">
        <v>35</v>
      </c>
      <c r="G4962" t="s">
        <v>32</v>
      </c>
      <c r="H4962">
        <v>36113</v>
      </c>
      <c r="I4962" t="s">
        <v>127</v>
      </c>
      <c r="J4962">
        <v>0</v>
      </c>
      <c r="L4962">
        <v>36113</v>
      </c>
      <c r="M4962" t="s">
        <v>128</v>
      </c>
      <c r="N4962">
        <v>12099</v>
      </c>
      <c r="O4962" t="s">
        <v>50</v>
      </c>
      <c r="P4962">
        <v>4513</v>
      </c>
      <c r="Q4962" t="s">
        <v>51</v>
      </c>
      <c r="R4962">
        <v>16612</v>
      </c>
      <c r="S4962" t="s">
        <v>52</v>
      </c>
      <c r="T4962">
        <v>815948</v>
      </c>
      <c r="V4962">
        <v>1711234</v>
      </c>
      <c r="X4962">
        <v>1501112</v>
      </c>
      <c r="Z4962">
        <v>210122</v>
      </c>
    </row>
    <row r="4963" spans="2:26" hidden="1" x14ac:dyDescent="0.35">
      <c r="B4963" t="s">
        <v>125</v>
      </c>
      <c r="C4963" t="s">
        <v>126</v>
      </c>
      <c r="D4963" s="1">
        <v>43405</v>
      </c>
      <c r="E4963" t="s">
        <v>34</v>
      </c>
      <c r="F4963" t="s">
        <v>33</v>
      </c>
      <c r="G4963" t="s">
        <v>34</v>
      </c>
      <c r="H4963">
        <v>36113</v>
      </c>
      <c r="I4963" t="s">
        <v>127</v>
      </c>
      <c r="J4963">
        <v>0</v>
      </c>
      <c r="L4963">
        <v>36113</v>
      </c>
      <c r="M4963" t="s">
        <v>128</v>
      </c>
      <c r="N4963">
        <v>12099</v>
      </c>
      <c r="O4963" t="s">
        <v>50</v>
      </c>
      <c r="P4963">
        <v>4513</v>
      </c>
      <c r="Q4963" t="s">
        <v>51</v>
      </c>
      <c r="R4963">
        <v>16612</v>
      </c>
      <c r="S4963" t="s">
        <v>129</v>
      </c>
      <c r="T4963">
        <v>828070</v>
      </c>
      <c r="V4963">
        <v>1741615</v>
      </c>
      <c r="X4963">
        <v>1529658</v>
      </c>
      <c r="Z4963">
        <v>211957</v>
      </c>
    </row>
    <row r="4964" spans="2:26" hidden="1" x14ac:dyDescent="0.35">
      <c r="B4964" t="s">
        <v>125</v>
      </c>
      <c r="C4964" t="s">
        <v>126</v>
      </c>
      <c r="D4964" s="1">
        <v>43435</v>
      </c>
      <c r="E4964" t="s">
        <v>34</v>
      </c>
      <c r="F4964" t="s">
        <v>33</v>
      </c>
      <c r="G4964" t="s">
        <v>34</v>
      </c>
      <c r="H4964">
        <v>36147</v>
      </c>
      <c r="I4964" t="s">
        <v>127</v>
      </c>
      <c r="J4964">
        <v>0</v>
      </c>
      <c r="L4964">
        <v>36147</v>
      </c>
      <c r="M4964" t="s">
        <v>128</v>
      </c>
      <c r="N4964">
        <v>12741</v>
      </c>
      <c r="O4964" t="s">
        <v>50</v>
      </c>
      <c r="P4964">
        <v>4945</v>
      </c>
      <c r="Q4964" t="s">
        <v>51</v>
      </c>
      <c r="R4964">
        <v>17686</v>
      </c>
      <c r="S4964" t="s">
        <v>52</v>
      </c>
      <c r="T4964">
        <v>826133</v>
      </c>
      <c r="V4964">
        <v>1738183</v>
      </c>
      <c r="X4964">
        <v>1525062</v>
      </c>
      <c r="Z4964">
        <v>213121</v>
      </c>
    </row>
    <row r="4965" spans="2:26" hidden="1" x14ac:dyDescent="0.35">
      <c r="B4965" t="s">
        <v>125</v>
      </c>
      <c r="C4965" t="s">
        <v>126</v>
      </c>
      <c r="D4965" s="1">
        <v>43435</v>
      </c>
      <c r="E4965" t="s">
        <v>34</v>
      </c>
      <c r="F4965" t="s">
        <v>35</v>
      </c>
      <c r="G4965" t="s">
        <v>32</v>
      </c>
      <c r="H4965">
        <v>36147</v>
      </c>
      <c r="I4965" t="s">
        <v>127</v>
      </c>
      <c r="J4965">
        <v>0</v>
      </c>
      <c r="L4965">
        <v>36147</v>
      </c>
      <c r="M4965" t="s">
        <v>128</v>
      </c>
      <c r="N4965">
        <v>12741</v>
      </c>
      <c r="O4965" t="s">
        <v>50</v>
      </c>
      <c r="P4965">
        <v>4945</v>
      </c>
      <c r="Q4965" t="s">
        <v>51</v>
      </c>
      <c r="R4965">
        <v>17686</v>
      </c>
      <c r="S4965" t="s">
        <v>52</v>
      </c>
      <c r="T4965">
        <v>812506</v>
      </c>
      <c r="V4965">
        <v>1701511</v>
      </c>
      <c r="X4965">
        <v>1490688</v>
      </c>
      <c r="Z4965">
        <v>210823</v>
      </c>
    </row>
    <row r="4966" spans="2:26" hidden="1" x14ac:dyDescent="0.35">
      <c r="B4966" t="s">
        <v>125</v>
      </c>
      <c r="C4966" t="s">
        <v>126</v>
      </c>
      <c r="D4966" s="1">
        <v>43466</v>
      </c>
      <c r="E4966" t="s">
        <v>34</v>
      </c>
      <c r="F4966" t="s">
        <v>35</v>
      </c>
      <c r="G4966" t="s">
        <v>32</v>
      </c>
      <c r="H4966">
        <v>54916</v>
      </c>
      <c r="I4966" t="s">
        <v>127</v>
      </c>
      <c r="J4966">
        <v>0</v>
      </c>
      <c r="L4966">
        <v>54916</v>
      </c>
      <c r="M4966" t="s">
        <v>128</v>
      </c>
      <c r="N4966">
        <v>18347</v>
      </c>
      <c r="O4966" t="s">
        <v>50</v>
      </c>
      <c r="P4966">
        <v>7583</v>
      </c>
      <c r="Q4966" t="s">
        <v>51</v>
      </c>
      <c r="R4966">
        <v>25930</v>
      </c>
      <c r="S4966" t="s">
        <v>52</v>
      </c>
      <c r="T4966">
        <v>809553</v>
      </c>
      <c r="V4966">
        <v>1703032</v>
      </c>
      <c r="X4966">
        <v>1492517</v>
      </c>
      <c r="Z4966">
        <v>210515</v>
      </c>
    </row>
    <row r="4967" spans="2:26" hidden="1" x14ac:dyDescent="0.35">
      <c r="B4967" t="s">
        <v>125</v>
      </c>
      <c r="C4967" t="s">
        <v>126</v>
      </c>
      <c r="D4967" s="1">
        <v>43466</v>
      </c>
      <c r="E4967" t="s">
        <v>34</v>
      </c>
      <c r="F4967" t="s">
        <v>33</v>
      </c>
      <c r="G4967" t="s">
        <v>34</v>
      </c>
      <c r="H4967">
        <v>54916</v>
      </c>
      <c r="I4967" t="s">
        <v>127</v>
      </c>
      <c r="J4967">
        <v>0</v>
      </c>
      <c r="L4967">
        <v>54916</v>
      </c>
      <c r="M4967" t="s">
        <v>128</v>
      </c>
      <c r="N4967">
        <v>18347</v>
      </c>
      <c r="O4967" t="s">
        <v>50</v>
      </c>
      <c r="P4967">
        <v>7583</v>
      </c>
      <c r="R4967">
        <v>25930</v>
      </c>
      <c r="S4967" t="s">
        <v>52</v>
      </c>
      <c r="T4967">
        <v>821821</v>
      </c>
      <c r="V4967">
        <v>1730812</v>
      </c>
      <c r="X4967">
        <v>1518570</v>
      </c>
      <c r="Z4967">
        <v>212242</v>
      </c>
    </row>
    <row r="4968" spans="2:26" hidden="1" x14ac:dyDescent="0.35">
      <c r="B4968" t="s">
        <v>125</v>
      </c>
      <c r="C4968" t="s">
        <v>126</v>
      </c>
      <c r="D4968" s="1">
        <v>43497</v>
      </c>
      <c r="E4968" t="s">
        <v>34</v>
      </c>
      <c r="F4968" t="s">
        <v>35</v>
      </c>
      <c r="G4968" t="s">
        <v>32</v>
      </c>
      <c r="H4968">
        <v>35770</v>
      </c>
      <c r="I4968" t="s">
        <v>127</v>
      </c>
      <c r="J4968">
        <v>0</v>
      </c>
      <c r="L4968">
        <v>35770</v>
      </c>
      <c r="M4968" t="s">
        <v>128</v>
      </c>
      <c r="N4968">
        <v>14555</v>
      </c>
      <c r="O4968" t="s">
        <v>50</v>
      </c>
      <c r="P4968">
        <v>8877</v>
      </c>
      <c r="R4968">
        <v>23432</v>
      </c>
      <c r="S4968" t="s">
        <v>52</v>
      </c>
      <c r="T4968">
        <v>805143</v>
      </c>
      <c r="V4968">
        <v>1690007</v>
      </c>
      <c r="X4968">
        <v>1479143</v>
      </c>
      <c r="Z4968">
        <v>210864</v>
      </c>
    </row>
    <row r="4969" spans="2:26" hidden="1" x14ac:dyDescent="0.35">
      <c r="B4969" t="s">
        <v>125</v>
      </c>
      <c r="C4969" t="s">
        <v>126</v>
      </c>
      <c r="D4969" s="1">
        <v>43497</v>
      </c>
      <c r="E4969" t="s">
        <v>34</v>
      </c>
      <c r="F4969" t="s">
        <v>33</v>
      </c>
      <c r="G4969" t="s">
        <v>34</v>
      </c>
      <c r="H4969">
        <v>35770</v>
      </c>
      <c r="I4969" t="s">
        <v>127</v>
      </c>
      <c r="J4969">
        <v>0</v>
      </c>
      <c r="L4969">
        <v>35770</v>
      </c>
      <c r="M4969" t="s">
        <v>128</v>
      </c>
      <c r="N4969">
        <v>14555</v>
      </c>
      <c r="O4969" t="s">
        <v>50</v>
      </c>
      <c r="P4969">
        <v>8877</v>
      </c>
      <c r="R4969">
        <v>23432</v>
      </c>
      <c r="S4969" t="s">
        <v>52</v>
      </c>
      <c r="T4969">
        <v>820349</v>
      </c>
      <c r="V4969">
        <v>1727697</v>
      </c>
      <c r="X4969">
        <v>1514473</v>
      </c>
      <c r="Z4969">
        <v>213224</v>
      </c>
    </row>
    <row r="4970" spans="2:26" hidden="1" x14ac:dyDescent="0.35">
      <c r="B4970" t="s">
        <v>125</v>
      </c>
      <c r="C4970" t="s">
        <v>126</v>
      </c>
      <c r="D4970" s="1">
        <v>43525</v>
      </c>
      <c r="E4970" t="s">
        <v>34</v>
      </c>
      <c r="F4970" t="s">
        <v>35</v>
      </c>
      <c r="G4970" t="s">
        <v>32</v>
      </c>
      <c r="H4970">
        <v>41430</v>
      </c>
      <c r="I4970" t="s">
        <v>127</v>
      </c>
      <c r="J4970">
        <v>0</v>
      </c>
      <c r="L4970">
        <v>41430</v>
      </c>
      <c r="M4970" t="s">
        <v>128</v>
      </c>
      <c r="N4970">
        <v>18351</v>
      </c>
      <c r="O4970" t="s">
        <v>50</v>
      </c>
      <c r="P4970">
        <v>7733</v>
      </c>
      <c r="R4970">
        <v>26084</v>
      </c>
      <c r="S4970" t="s">
        <v>52</v>
      </c>
      <c r="T4970">
        <v>806270</v>
      </c>
      <c r="V4970">
        <v>1693028</v>
      </c>
      <c r="X4970">
        <v>1480267</v>
      </c>
      <c r="Z4970">
        <v>212761</v>
      </c>
    </row>
    <row r="4971" spans="2:26" hidden="1" x14ac:dyDescent="0.35">
      <c r="B4971" t="s">
        <v>125</v>
      </c>
      <c r="C4971" t="s">
        <v>126</v>
      </c>
      <c r="D4971" s="1">
        <v>43525</v>
      </c>
      <c r="E4971" t="s">
        <v>34</v>
      </c>
      <c r="F4971" t="s">
        <v>33</v>
      </c>
      <c r="G4971" t="s">
        <v>34</v>
      </c>
      <c r="H4971">
        <v>41430</v>
      </c>
      <c r="I4971" t="s">
        <v>127</v>
      </c>
      <c r="J4971">
        <v>0</v>
      </c>
      <c r="L4971">
        <v>41430</v>
      </c>
      <c r="M4971" t="s">
        <v>128</v>
      </c>
      <c r="N4971">
        <v>18351</v>
      </c>
      <c r="O4971" t="s">
        <v>50</v>
      </c>
      <c r="P4971">
        <v>7733</v>
      </c>
      <c r="R4971">
        <v>26084</v>
      </c>
      <c r="S4971" t="s">
        <v>52</v>
      </c>
      <c r="T4971">
        <v>822523</v>
      </c>
      <c r="V4971">
        <v>1729014</v>
      </c>
      <c r="X4971">
        <v>1513945</v>
      </c>
      <c r="Z4971">
        <v>215069</v>
      </c>
    </row>
    <row r="4972" spans="2:26" hidden="1" x14ac:dyDescent="0.35">
      <c r="B4972" t="s">
        <v>125</v>
      </c>
      <c r="C4972" t="s">
        <v>126</v>
      </c>
      <c r="D4972" s="1">
        <v>43556</v>
      </c>
      <c r="E4972" t="s">
        <v>34</v>
      </c>
      <c r="F4972" t="s">
        <v>35</v>
      </c>
      <c r="G4972" t="s">
        <v>32</v>
      </c>
      <c r="H4972">
        <v>33679</v>
      </c>
      <c r="I4972" t="s">
        <v>127</v>
      </c>
      <c r="J4972">
        <v>0</v>
      </c>
      <c r="L4972">
        <v>33679</v>
      </c>
      <c r="M4972" t="s">
        <v>128</v>
      </c>
      <c r="N4972">
        <v>20399</v>
      </c>
      <c r="O4972" t="s">
        <v>50</v>
      </c>
      <c r="P4972">
        <v>7848</v>
      </c>
      <c r="R4972">
        <v>28247</v>
      </c>
      <c r="S4972" t="s">
        <v>52</v>
      </c>
      <c r="T4972">
        <v>810930</v>
      </c>
      <c r="V4972">
        <v>1698058</v>
      </c>
      <c r="X4972">
        <v>1481268</v>
      </c>
      <c r="Z4972">
        <v>216790</v>
      </c>
    </row>
    <row r="4973" spans="2:26" hidden="1" x14ac:dyDescent="0.35">
      <c r="B4973" t="s">
        <v>125</v>
      </c>
      <c r="C4973" t="s">
        <v>126</v>
      </c>
      <c r="D4973" s="1">
        <v>43556</v>
      </c>
      <c r="E4973" t="s">
        <v>34</v>
      </c>
      <c r="F4973" t="s">
        <v>33</v>
      </c>
      <c r="G4973" t="s">
        <v>34</v>
      </c>
      <c r="H4973">
        <v>33679</v>
      </c>
      <c r="I4973" t="s">
        <v>127</v>
      </c>
      <c r="J4973">
        <v>0</v>
      </c>
      <c r="L4973">
        <v>33679</v>
      </c>
      <c r="M4973" t="s">
        <v>128</v>
      </c>
      <c r="N4973">
        <v>20399</v>
      </c>
      <c r="O4973" t="s">
        <v>50</v>
      </c>
      <c r="P4973">
        <v>7848</v>
      </c>
      <c r="R4973">
        <v>28247</v>
      </c>
      <c r="S4973" t="s">
        <v>52</v>
      </c>
      <c r="T4973">
        <v>823569</v>
      </c>
      <c r="V4973">
        <v>1727206</v>
      </c>
      <c r="X4973">
        <v>1508835</v>
      </c>
      <c r="Z4973">
        <v>218371</v>
      </c>
    </row>
    <row r="4974" spans="2:26" hidden="1" x14ac:dyDescent="0.35">
      <c r="B4974" t="s">
        <v>125</v>
      </c>
      <c r="C4974" t="s">
        <v>126</v>
      </c>
      <c r="D4974" s="1">
        <v>43586</v>
      </c>
      <c r="E4974" t="s">
        <v>34</v>
      </c>
      <c r="F4974" t="s">
        <v>35</v>
      </c>
      <c r="G4974" t="s">
        <v>32</v>
      </c>
      <c r="H4974">
        <v>37000</v>
      </c>
      <c r="I4974" t="s">
        <v>127</v>
      </c>
      <c r="J4974">
        <v>0</v>
      </c>
      <c r="L4974">
        <v>37000</v>
      </c>
      <c r="M4974" t="s">
        <v>128</v>
      </c>
      <c r="N4974">
        <v>17816</v>
      </c>
      <c r="O4974" t="s">
        <v>50</v>
      </c>
      <c r="P4974">
        <v>6408</v>
      </c>
      <c r="R4974">
        <v>24224</v>
      </c>
      <c r="S4974" t="s">
        <v>52</v>
      </c>
      <c r="T4974">
        <v>810680</v>
      </c>
      <c r="V4974">
        <v>1695748</v>
      </c>
      <c r="X4974">
        <v>1476953</v>
      </c>
      <c r="Z4974">
        <v>218795</v>
      </c>
    </row>
    <row r="4975" spans="2:26" hidden="1" x14ac:dyDescent="0.35">
      <c r="B4975" t="s">
        <v>125</v>
      </c>
      <c r="C4975" t="s">
        <v>126</v>
      </c>
      <c r="D4975" s="1">
        <v>43586</v>
      </c>
      <c r="E4975" t="s">
        <v>34</v>
      </c>
      <c r="F4975" t="s">
        <v>33</v>
      </c>
      <c r="G4975" t="s">
        <v>34</v>
      </c>
      <c r="H4975">
        <v>37000</v>
      </c>
      <c r="I4975" t="s">
        <v>127</v>
      </c>
      <c r="J4975">
        <v>0</v>
      </c>
      <c r="L4975">
        <v>37000</v>
      </c>
      <c r="M4975" t="s">
        <v>128</v>
      </c>
      <c r="N4975">
        <v>17816</v>
      </c>
      <c r="O4975" t="s">
        <v>50</v>
      </c>
      <c r="P4975">
        <v>6408</v>
      </c>
      <c r="R4975">
        <v>24224</v>
      </c>
      <c r="S4975" t="s">
        <v>52</v>
      </c>
      <c r="T4975">
        <v>823103</v>
      </c>
      <c r="V4975">
        <v>1726025</v>
      </c>
      <c r="X4975">
        <v>1505604</v>
      </c>
      <c r="Z4975">
        <v>220421</v>
      </c>
    </row>
    <row r="4976" spans="2:26" hidden="1" x14ac:dyDescent="0.35">
      <c r="B4976" t="s">
        <v>125</v>
      </c>
      <c r="C4976" t="s">
        <v>126</v>
      </c>
      <c r="D4976" s="1">
        <v>43617</v>
      </c>
      <c r="E4976" t="s">
        <v>34</v>
      </c>
      <c r="F4976" t="s">
        <v>33</v>
      </c>
      <c r="G4976" t="s">
        <v>34</v>
      </c>
      <c r="H4976">
        <v>34382</v>
      </c>
      <c r="I4976" t="s">
        <v>127</v>
      </c>
      <c r="J4976">
        <v>0</v>
      </c>
      <c r="L4976">
        <v>34382</v>
      </c>
      <c r="M4976" t="s">
        <v>128</v>
      </c>
      <c r="N4976">
        <v>14468</v>
      </c>
      <c r="O4976" t="s">
        <v>50</v>
      </c>
      <c r="P4976">
        <v>6027</v>
      </c>
      <c r="R4976">
        <v>20495</v>
      </c>
      <c r="S4976" t="s">
        <v>52</v>
      </c>
      <c r="T4976">
        <v>824387</v>
      </c>
      <c r="V4976">
        <v>1727705</v>
      </c>
      <c r="X4976">
        <v>1504733</v>
      </c>
      <c r="Z4976">
        <v>222972</v>
      </c>
    </row>
    <row r="4977" spans="2:26" hidden="1" x14ac:dyDescent="0.35">
      <c r="B4977" t="s">
        <v>125</v>
      </c>
      <c r="C4977" t="s">
        <v>126</v>
      </c>
      <c r="D4977" s="1">
        <v>43617</v>
      </c>
      <c r="E4977" t="s">
        <v>34</v>
      </c>
      <c r="F4977" t="s">
        <v>35</v>
      </c>
      <c r="G4977" t="s">
        <v>32</v>
      </c>
      <c r="H4977">
        <v>34382</v>
      </c>
      <c r="I4977" t="s">
        <v>127</v>
      </c>
      <c r="J4977">
        <v>0</v>
      </c>
      <c r="L4977">
        <v>34382</v>
      </c>
      <c r="M4977" t="s">
        <v>128</v>
      </c>
      <c r="N4977">
        <v>14468</v>
      </c>
      <c r="O4977" t="s">
        <v>50</v>
      </c>
      <c r="P4977">
        <v>6027</v>
      </c>
      <c r="R4977">
        <v>20495</v>
      </c>
      <c r="S4977" t="s">
        <v>52</v>
      </c>
      <c r="T4977">
        <v>810310</v>
      </c>
      <c r="V4977">
        <v>1694300</v>
      </c>
      <c r="X4977">
        <v>1473269</v>
      </c>
      <c r="Z4977">
        <v>221031</v>
      </c>
    </row>
    <row r="4978" spans="2:26" hidden="1" x14ac:dyDescent="0.35">
      <c r="B4978" t="s">
        <v>125</v>
      </c>
      <c r="C4978" t="s">
        <v>126</v>
      </c>
      <c r="D4978" s="1">
        <v>43647</v>
      </c>
      <c r="E4978" t="s">
        <v>34</v>
      </c>
      <c r="F4978" t="s">
        <v>33</v>
      </c>
      <c r="G4978" t="s">
        <v>34</v>
      </c>
      <c r="H4978">
        <v>37719</v>
      </c>
      <c r="I4978" t="s">
        <v>127</v>
      </c>
      <c r="J4978">
        <v>0</v>
      </c>
      <c r="L4978">
        <v>37719</v>
      </c>
      <c r="M4978" t="s">
        <v>128</v>
      </c>
      <c r="N4978">
        <v>17909</v>
      </c>
      <c r="O4978" t="s">
        <v>50</v>
      </c>
      <c r="P4978">
        <v>6080</v>
      </c>
      <c r="R4978">
        <v>23989</v>
      </c>
      <c r="S4978" t="s">
        <v>52</v>
      </c>
      <c r="T4978">
        <v>821842</v>
      </c>
      <c r="V4978">
        <v>1721103</v>
      </c>
      <c r="X4978">
        <v>1497803</v>
      </c>
      <c r="Z4978">
        <v>223300</v>
      </c>
    </row>
    <row r="4979" spans="2:26" hidden="1" x14ac:dyDescent="0.35">
      <c r="B4979" t="s">
        <v>125</v>
      </c>
      <c r="C4979" t="s">
        <v>126</v>
      </c>
      <c r="D4979" s="1">
        <v>43647</v>
      </c>
      <c r="E4979" t="s">
        <v>34</v>
      </c>
      <c r="F4979" t="s">
        <v>35</v>
      </c>
      <c r="G4979" t="s">
        <v>32</v>
      </c>
      <c r="H4979">
        <v>34607</v>
      </c>
      <c r="I4979" t="s">
        <v>127</v>
      </c>
      <c r="J4979">
        <v>0</v>
      </c>
      <c r="L4979">
        <v>34607</v>
      </c>
      <c r="M4979" t="s">
        <v>128</v>
      </c>
      <c r="N4979">
        <v>17909</v>
      </c>
      <c r="O4979" t="s">
        <v>50</v>
      </c>
      <c r="P4979">
        <v>6080</v>
      </c>
      <c r="R4979">
        <v>23989</v>
      </c>
      <c r="S4979" t="s">
        <v>52</v>
      </c>
      <c r="T4979">
        <v>810371</v>
      </c>
      <c r="V4979">
        <v>1695333</v>
      </c>
      <c r="X4979">
        <v>1473477</v>
      </c>
      <c r="Z4979">
        <v>221856</v>
      </c>
    </row>
    <row r="4980" spans="2:26" hidden="1" x14ac:dyDescent="0.35">
      <c r="B4980" t="s">
        <v>125</v>
      </c>
      <c r="C4980" t="s">
        <v>126</v>
      </c>
      <c r="D4980" s="1">
        <v>43678</v>
      </c>
      <c r="E4980" t="s">
        <v>34</v>
      </c>
      <c r="F4980" t="s">
        <v>35</v>
      </c>
      <c r="G4980" t="s">
        <v>32</v>
      </c>
      <c r="H4980">
        <v>38135</v>
      </c>
      <c r="I4980" t="s">
        <v>127</v>
      </c>
      <c r="J4980">
        <v>0</v>
      </c>
      <c r="L4980">
        <v>38135</v>
      </c>
      <c r="M4980" t="s">
        <v>128</v>
      </c>
      <c r="N4980">
        <v>18684</v>
      </c>
      <c r="O4980" t="s">
        <v>50</v>
      </c>
      <c r="P4980">
        <v>6009</v>
      </c>
      <c r="R4980">
        <v>24693</v>
      </c>
      <c r="S4980" t="s">
        <v>52</v>
      </c>
      <c r="T4980">
        <v>802875</v>
      </c>
      <c r="V4980">
        <v>1681703</v>
      </c>
      <c r="X4980">
        <v>1459295</v>
      </c>
      <c r="Z4980">
        <v>222408</v>
      </c>
    </row>
    <row r="4981" spans="2:26" hidden="1" x14ac:dyDescent="0.35">
      <c r="B4981" t="s">
        <v>125</v>
      </c>
      <c r="C4981" t="s">
        <v>126</v>
      </c>
      <c r="D4981" s="1">
        <v>43678</v>
      </c>
      <c r="E4981" t="s">
        <v>34</v>
      </c>
      <c r="F4981" t="s">
        <v>33</v>
      </c>
      <c r="G4981" t="s">
        <v>34</v>
      </c>
      <c r="H4981">
        <v>38135</v>
      </c>
      <c r="I4981" t="s">
        <v>127</v>
      </c>
      <c r="J4981">
        <v>0</v>
      </c>
      <c r="L4981">
        <v>38135</v>
      </c>
      <c r="M4981" t="s">
        <v>128</v>
      </c>
      <c r="N4981">
        <v>18684</v>
      </c>
      <c r="O4981" t="s">
        <v>50</v>
      </c>
      <c r="P4981">
        <v>6009</v>
      </c>
      <c r="R4981">
        <v>24693</v>
      </c>
      <c r="S4981" t="s">
        <v>52</v>
      </c>
      <c r="T4981">
        <v>816698</v>
      </c>
      <c r="V4981">
        <v>1711670</v>
      </c>
      <c r="X4981">
        <v>1487174</v>
      </c>
      <c r="Z4981">
        <v>224496</v>
      </c>
    </row>
    <row r="4982" spans="2:26" hidden="1" x14ac:dyDescent="0.35">
      <c r="B4982" t="s">
        <v>125</v>
      </c>
      <c r="C4982" t="s">
        <v>126</v>
      </c>
      <c r="D4982" s="1">
        <v>43709</v>
      </c>
      <c r="E4982" t="s">
        <v>34</v>
      </c>
      <c r="F4982" t="s">
        <v>35</v>
      </c>
      <c r="G4982" t="s">
        <v>32</v>
      </c>
      <c r="H4982">
        <v>37933</v>
      </c>
      <c r="I4982" t="s">
        <v>127</v>
      </c>
      <c r="J4982">
        <v>0</v>
      </c>
      <c r="L4982">
        <v>37933</v>
      </c>
      <c r="M4982" t="s">
        <v>128</v>
      </c>
      <c r="N4982">
        <v>14649</v>
      </c>
      <c r="O4982" t="s">
        <v>50</v>
      </c>
      <c r="P4982">
        <v>5935</v>
      </c>
      <c r="R4982">
        <v>20584</v>
      </c>
      <c r="S4982" t="s">
        <v>52</v>
      </c>
      <c r="T4982">
        <v>799834</v>
      </c>
      <c r="V4982">
        <v>1675387</v>
      </c>
      <c r="X4982">
        <v>1452232</v>
      </c>
      <c r="Z4982">
        <v>223155</v>
      </c>
    </row>
    <row r="4983" spans="2:26" hidden="1" x14ac:dyDescent="0.35">
      <c r="B4983" t="s">
        <v>125</v>
      </c>
      <c r="C4983" t="s">
        <v>126</v>
      </c>
      <c r="D4983" s="1">
        <v>43709</v>
      </c>
      <c r="E4983" t="s">
        <v>34</v>
      </c>
      <c r="F4983" t="s">
        <v>33</v>
      </c>
      <c r="G4983" t="s">
        <v>34</v>
      </c>
      <c r="H4983">
        <v>37933</v>
      </c>
      <c r="I4983" t="s">
        <v>127</v>
      </c>
      <c r="J4983">
        <v>0</v>
      </c>
      <c r="L4983">
        <v>37933</v>
      </c>
      <c r="M4983" t="s">
        <v>128</v>
      </c>
      <c r="N4983">
        <v>14649</v>
      </c>
      <c r="O4983" t="s">
        <v>50</v>
      </c>
      <c r="P4983">
        <v>5935</v>
      </c>
      <c r="R4983">
        <v>20584</v>
      </c>
      <c r="S4983" t="s">
        <v>52</v>
      </c>
      <c r="T4983">
        <v>817082</v>
      </c>
      <c r="V4983">
        <v>1711647</v>
      </c>
      <c r="X4983">
        <v>1485954</v>
      </c>
      <c r="Z4983">
        <v>225693</v>
      </c>
    </row>
    <row r="4984" spans="2:26" hidden="1" x14ac:dyDescent="0.35">
      <c r="B4984" t="s">
        <v>125</v>
      </c>
      <c r="C4984" t="s">
        <v>126</v>
      </c>
      <c r="D4984" s="1">
        <v>43739</v>
      </c>
      <c r="E4984" t="s">
        <v>34</v>
      </c>
      <c r="F4984" t="s">
        <v>35</v>
      </c>
      <c r="G4984" t="s">
        <v>32</v>
      </c>
      <c r="H4984">
        <v>42762</v>
      </c>
      <c r="I4984" t="s">
        <v>127</v>
      </c>
      <c r="J4984">
        <v>0</v>
      </c>
      <c r="L4984">
        <v>42762</v>
      </c>
      <c r="M4984" t="s">
        <v>128</v>
      </c>
      <c r="N4984">
        <v>16749</v>
      </c>
      <c r="O4984" t="s">
        <v>50</v>
      </c>
      <c r="P4984">
        <v>7158</v>
      </c>
      <c r="R4984">
        <v>23907</v>
      </c>
      <c r="S4984" t="s">
        <v>52</v>
      </c>
      <c r="T4984">
        <v>803261</v>
      </c>
      <c r="V4984">
        <v>1680911</v>
      </c>
      <c r="X4984">
        <v>1455528</v>
      </c>
      <c r="Z4984">
        <v>225383</v>
      </c>
    </row>
    <row r="4985" spans="2:26" hidden="1" x14ac:dyDescent="0.35">
      <c r="B4985" t="s">
        <v>125</v>
      </c>
      <c r="C4985" t="s">
        <v>126</v>
      </c>
      <c r="D4985" s="1">
        <v>43739</v>
      </c>
      <c r="E4985" t="s">
        <v>34</v>
      </c>
      <c r="F4985" t="s">
        <v>33</v>
      </c>
      <c r="G4985" t="s">
        <v>34</v>
      </c>
      <c r="H4985">
        <v>42762</v>
      </c>
      <c r="I4985" t="s">
        <v>127</v>
      </c>
      <c r="J4985">
        <v>0</v>
      </c>
      <c r="L4985">
        <v>42762</v>
      </c>
      <c r="M4985" t="s">
        <v>128</v>
      </c>
      <c r="N4985">
        <v>16749</v>
      </c>
      <c r="O4985" t="s">
        <v>50</v>
      </c>
      <c r="P4985">
        <v>7158</v>
      </c>
      <c r="R4985">
        <v>23907</v>
      </c>
      <c r="S4985" t="s">
        <v>52</v>
      </c>
      <c r="T4985">
        <v>815411</v>
      </c>
      <c r="V4985">
        <v>1703930</v>
      </c>
      <c r="X4985">
        <v>1476849</v>
      </c>
      <c r="Z4985">
        <v>227081</v>
      </c>
    </row>
    <row r="4986" spans="2:26" hidden="1" x14ac:dyDescent="0.35">
      <c r="B4986" t="s">
        <v>125</v>
      </c>
      <c r="C4986" t="s">
        <v>126</v>
      </c>
      <c r="D4986" s="1">
        <v>43770</v>
      </c>
      <c r="E4986" t="s">
        <v>34</v>
      </c>
      <c r="F4986" t="s">
        <v>33</v>
      </c>
      <c r="G4986" t="s">
        <v>34</v>
      </c>
      <c r="H4986">
        <v>37451</v>
      </c>
      <c r="I4986" t="s">
        <v>127</v>
      </c>
      <c r="J4986">
        <v>0</v>
      </c>
      <c r="L4986">
        <v>37451</v>
      </c>
      <c r="M4986" t="s">
        <v>128</v>
      </c>
      <c r="N4986">
        <v>15644</v>
      </c>
      <c r="O4986" t="s">
        <v>50</v>
      </c>
      <c r="P4986">
        <v>6373</v>
      </c>
      <c r="R4986">
        <v>22017</v>
      </c>
      <c r="S4986" t="s">
        <v>52</v>
      </c>
      <c r="T4986">
        <v>815373</v>
      </c>
      <c r="V4986">
        <v>1711338</v>
      </c>
      <c r="X4986">
        <v>1482829</v>
      </c>
      <c r="Z4986">
        <v>228509</v>
      </c>
    </row>
    <row r="4987" spans="2:26" hidden="1" x14ac:dyDescent="0.35">
      <c r="B4987" t="s">
        <v>125</v>
      </c>
      <c r="C4987" t="s">
        <v>126</v>
      </c>
      <c r="D4987" s="1">
        <v>43770</v>
      </c>
      <c r="E4987" t="s">
        <v>34</v>
      </c>
      <c r="F4987" t="s">
        <v>35</v>
      </c>
      <c r="G4987" t="s">
        <v>32</v>
      </c>
      <c r="H4987">
        <v>37451</v>
      </c>
      <c r="I4987" t="s">
        <v>127</v>
      </c>
      <c r="J4987">
        <v>0</v>
      </c>
      <c r="L4987">
        <v>37451</v>
      </c>
      <c r="M4987" t="s">
        <v>128</v>
      </c>
      <c r="N4987">
        <v>15644</v>
      </c>
      <c r="O4987" t="s">
        <v>50</v>
      </c>
      <c r="P4987">
        <v>6373</v>
      </c>
      <c r="R4987">
        <v>22017</v>
      </c>
      <c r="S4987" t="s">
        <v>52</v>
      </c>
      <c r="T4987">
        <v>801725</v>
      </c>
      <c r="V4987">
        <v>1679110</v>
      </c>
      <c r="X4987">
        <v>1452517</v>
      </c>
      <c r="Z4987">
        <v>226593</v>
      </c>
    </row>
    <row r="4988" spans="2:26" hidden="1" x14ac:dyDescent="0.35">
      <c r="B4988" t="s">
        <v>125</v>
      </c>
      <c r="C4988" t="s">
        <v>126</v>
      </c>
      <c r="D4988" s="1">
        <v>43800</v>
      </c>
      <c r="E4988" t="s">
        <v>34</v>
      </c>
      <c r="F4988" t="s">
        <v>35</v>
      </c>
      <c r="G4988" t="s">
        <v>32</v>
      </c>
      <c r="H4988">
        <v>39094</v>
      </c>
      <c r="I4988" t="s">
        <v>127</v>
      </c>
      <c r="J4988">
        <v>0</v>
      </c>
      <c r="L4988">
        <v>39094</v>
      </c>
      <c r="M4988" t="s">
        <v>128</v>
      </c>
      <c r="N4988">
        <v>17383</v>
      </c>
      <c r="O4988" t="s">
        <v>50</v>
      </c>
      <c r="P4988">
        <v>5284</v>
      </c>
      <c r="R4988">
        <v>22667</v>
      </c>
      <c r="S4988" t="s">
        <v>52</v>
      </c>
      <c r="T4988">
        <v>802024</v>
      </c>
      <c r="V4988">
        <v>1683260</v>
      </c>
      <c r="X4988">
        <v>1454564</v>
      </c>
      <c r="Z4988">
        <v>228696</v>
      </c>
    </row>
    <row r="4989" spans="2:26" hidden="1" x14ac:dyDescent="0.35">
      <c r="B4989" t="s">
        <v>125</v>
      </c>
      <c r="C4989" t="s">
        <v>126</v>
      </c>
      <c r="D4989" s="1">
        <v>43800</v>
      </c>
      <c r="E4989" t="s">
        <v>34</v>
      </c>
      <c r="F4989" t="s">
        <v>33</v>
      </c>
      <c r="G4989" t="s">
        <v>34</v>
      </c>
      <c r="H4989">
        <v>39094</v>
      </c>
      <c r="I4989" t="s">
        <v>127</v>
      </c>
      <c r="J4989">
        <v>0</v>
      </c>
      <c r="L4989">
        <v>39094</v>
      </c>
      <c r="M4989" t="s">
        <v>128</v>
      </c>
      <c r="N4989">
        <v>17383</v>
      </c>
      <c r="O4989" t="s">
        <v>50</v>
      </c>
      <c r="P4989">
        <v>5284</v>
      </c>
      <c r="R4989">
        <v>22667</v>
      </c>
      <c r="S4989" t="s">
        <v>52</v>
      </c>
      <c r="T4989">
        <v>812183</v>
      </c>
      <c r="V4989">
        <v>1706298</v>
      </c>
      <c r="X4989">
        <v>1476344</v>
      </c>
      <c r="Z4989">
        <v>229954</v>
      </c>
    </row>
    <row r="4990" spans="2:26" hidden="1" x14ac:dyDescent="0.35">
      <c r="B4990" t="s">
        <v>125</v>
      </c>
      <c r="C4990" t="s">
        <v>126</v>
      </c>
      <c r="D4990" s="1">
        <v>43831</v>
      </c>
      <c r="E4990" t="s">
        <v>34</v>
      </c>
      <c r="F4990" t="s">
        <v>33</v>
      </c>
      <c r="G4990" t="s">
        <v>34</v>
      </c>
      <c r="H4990">
        <v>38027</v>
      </c>
      <c r="I4990" t="s">
        <v>127</v>
      </c>
      <c r="J4990">
        <v>0</v>
      </c>
      <c r="L4990">
        <v>38027</v>
      </c>
      <c r="M4990" t="s">
        <v>128</v>
      </c>
      <c r="N4990">
        <v>16623</v>
      </c>
      <c r="O4990" t="s">
        <v>50</v>
      </c>
      <c r="P4990">
        <v>8316</v>
      </c>
      <c r="R4990">
        <v>24939</v>
      </c>
      <c r="S4990" t="s">
        <v>52</v>
      </c>
      <c r="T4990">
        <v>812130</v>
      </c>
      <c r="V4990">
        <v>1705106</v>
      </c>
      <c r="X4990">
        <v>1474039</v>
      </c>
      <c r="Z4990">
        <v>231067</v>
      </c>
    </row>
    <row r="4991" spans="2:26" hidden="1" x14ac:dyDescent="0.35">
      <c r="B4991" t="s">
        <v>125</v>
      </c>
      <c r="C4991" t="s">
        <v>126</v>
      </c>
      <c r="D4991" s="1">
        <v>43831</v>
      </c>
      <c r="E4991" t="s">
        <v>34</v>
      </c>
      <c r="F4991" t="s">
        <v>35</v>
      </c>
      <c r="G4991" t="s">
        <v>32</v>
      </c>
      <c r="H4991">
        <v>38669</v>
      </c>
      <c r="I4991" t="s">
        <v>127</v>
      </c>
      <c r="J4991">
        <v>0</v>
      </c>
      <c r="L4991">
        <v>38669</v>
      </c>
      <c r="M4991" t="s">
        <v>128</v>
      </c>
      <c r="N4991">
        <v>16623</v>
      </c>
      <c r="O4991" t="s">
        <v>50</v>
      </c>
      <c r="P4991">
        <v>8316</v>
      </c>
      <c r="R4991">
        <v>24939</v>
      </c>
      <c r="S4991" t="s">
        <v>52</v>
      </c>
      <c r="T4991">
        <v>796798</v>
      </c>
      <c r="V4991">
        <v>1671386</v>
      </c>
      <c r="X4991">
        <v>1442382</v>
      </c>
      <c r="Z4991">
        <v>229004</v>
      </c>
    </row>
    <row r="4992" spans="2:26" hidden="1" x14ac:dyDescent="0.35">
      <c r="B4992" t="s">
        <v>125</v>
      </c>
      <c r="C4992" t="s">
        <v>126</v>
      </c>
      <c r="D4992" s="1">
        <v>43862</v>
      </c>
      <c r="E4992" t="s">
        <v>34</v>
      </c>
      <c r="F4992" t="s">
        <v>33</v>
      </c>
      <c r="G4992" t="s">
        <v>34</v>
      </c>
      <c r="H4992">
        <v>40445</v>
      </c>
      <c r="I4992" t="s">
        <v>127</v>
      </c>
      <c r="J4992">
        <v>0</v>
      </c>
      <c r="L4992">
        <v>40445</v>
      </c>
      <c r="M4992" t="s">
        <v>128</v>
      </c>
      <c r="N4992">
        <v>19526</v>
      </c>
      <c r="O4992" t="s">
        <v>50</v>
      </c>
      <c r="P4992">
        <v>9297</v>
      </c>
      <c r="R4992">
        <v>28823</v>
      </c>
      <c r="S4992" t="s">
        <v>52</v>
      </c>
      <c r="T4992">
        <v>811342</v>
      </c>
      <c r="V4992">
        <v>1701569</v>
      </c>
      <c r="X4992">
        <v>1470376</v>
      </c>
      <c r="Z4992">
        <v>231193</v>
      </c>
    </row>
    <row r="4993" spans="2:26" hidden="1" x14ac:dyDescent="0.35">
      <c r="B4993" t="s">
        <v>125</v>
      </c>
      <c r="C4993" t="s">
        <v>126</v>
      </c>
      <c r="D4993" s="1">
        <v>43862</v>
      </c>
      <c r="E4993" t="s">
        <v>34</v>
      </c>
      <c r="F4993" t="s">
        <v>35</v>
      </c>
      <c r="G4993" t="s">
        <v>32</v>
      </c>
      <c r="H4993">
        <v>41499</v>
      </c>
      <c r="I4993" t="s">
        <v>127</v>
      </c>
      <c r="J4993">
        <v>0</v>
      </c>
      <c r="L4993">
        <v>41499</v>
      </c>
      <c r="M4993" t="s">
        <v>128</v>
      </c>
      <c r="N4993">
        <v>19526</v>
      </c>
      <c r="O4993" t="s">
        <v>50</v>
      </c>
      <c r="P4993">
        <v>9297</v>
      </c>
      <c r="R4993">
        <v>28823</v>
      </c>
      <c r="S4993" t="s">
        <v>52</v>
      </c>
      <c r="T4993">
        <v>795435</v>
      </c>
      <c r="V4993">
        <v>1668035</v>
      </c>
      <c r="X4993">
        <v>1438855</v>
      </c>
      <c r="Z4993">
        <v>229180</v>
      </c>
    </row>
    <row r="4994" spans="2:26" hidden="1" x14ac:dyDescent="0.35">
      <c r="B4994" t="s">
        <v>125</v>
      </c>
      <c r="C4994" t="s">
        <v>126</v>
      </c>
      <c r="D4994" s="1">
        <v>43891</v>
      </c>
      <c r="E4994" t="s">
        <v>34</v>
      </c>
      <c r="F4994" t="s">
        <v>33</v>
      </c>
      <c r="G4994" t="s">
        <v>34</v>
      </c>
      <c r="H4994">
        <v>35328</v>
      </c>
      <c r="I4994" t="s">
        <v>127</v>
      </c>
      <c r="J4994">
        <v>0</v>
      </c>
      <c r="L4994">
        <v>35328</v>
      </c>
      <c r="M4994" t="s">
        <v>128</v>
      </c>
      <c r="N4994">
        <v>19438</v>
      </c>
      <c r="O4994" t="s">
        <v>50</v>
      </c>
      <c r="P4994">
        <v>5890</v>
      </c>
      <c r="R4994">
        <v>25328</v>
      </c>
      <c r="S4994" t="s">
        <v>52</v>
      </c>
      <c r="T4994">
        <v>810838</v>
      </c>
      <c r="V4994">
        <v>1702272</v>
      </c>
      <c r="X4994">
        <v>1470391</v>
      </c>
      <c r="Z4994">
        <v>231881</v>
      </c>
    </row>
    <row r="4995" spans="2:26" hidden="1" x14ac:dyDescent="0.35">
      <c r="B4995" t="s">
        <v>125</v>
      </c>
      <c r="C4995" t="s">
        <v>126</v>
      </c>
      <c r="D4995" s="1">
        <v>43891</v>
      </c>
      <c r="E4995" t="s">
        <v>34</v>
      </c>
      <c r="F4995" t="s">
        <v>35</v>
      </c>
      <c r="G4995" t="s">
        <v>32</v>
      </c>
      <c r="H4995">
        <v>31090</v>
      </c>
      <c r="I4995" t="s">
        <v>127</v>
      </c>
      <c r="J4995">
        <v>0</v>
      </c>
      <c r="L4995">
        <v>31090</v>
      </c>
      <c r="M4995" t="s">
        <v>128</v>
      </c>
      <c r="N4995">
        <v>19438</v>
      </c>
      <c r="O4995" t="s">
        <v>50</v>
      </c>
      <c r="P4995">
        <v>5890</v>
      </c>
      <c r="R4995">
        <v>25328</v>
      </c>
      <c r="S4995" t="s">
        <v>52</v>
      </c>
      <c r="T4995">
        <v>797930</v>
      </c>
      <c r="V4995">
        <v>1669158</v>
      </c>
      <c r="X4995">
        <v>1438781</v>
      </c>
      <c r="Z4995">
        <v>230377</v>
      </c>
    </row>
    <row r="4996" spans="2:26" hidden="1" x14ac:dyDescent="0.35">
      <c r="B4996" t="s">
        <v>125</v>
      </c>
      <c r="C4996" t="s">
        <v>126</v>
      </c>
      <c r="D4996" s="1">
        <v>43922</v>
      </c>
      <c r="E4996" t="s">
        <v>34</v>
      </c>
      <c r="F4996" t="s">
        <v>33</v>
      </c>
      <c r="G4996" t="s">
        <v>34</v>
      </c>
      <c r="H4996">
        <v>32232</v>
      </c>
      <c r="I4996" t="s">
        <v>127</v>
      </c>
      <c r="J4996">
        <v>0</v>
      </c>
      <c r="L4996">
        <v>32232</v>
      </c>
      <c r="M4996" t="s">
        <v>128</v>
      </c>
      <c r="N4996">
        <v>21165</v>
      </c>
      <c r="O4996" t="s">
        <v>50</v>
      </c>
      <c r="P4996">
        <v>4706</v>
      </c>
      <c r="R4996">
        <v>25871</v>
      </c>
      <c r="S4996" t="s">
        <v>52</v>
      </c>
      <c r="T4996">
        <v>820990</v>
      </c>
      <c r="V4996">
        <v>1732647</v>
      </c>
      <c r="X4996">
        <v>1495540</v>
      </c>
      <c r="Z4996">
        <v>237107</v>
      </c>
    </row>
    <row r="4997" spans="2:26" hidden="1" x14ac:dyDescent="0.35">
      <c r="B4997" t="s">
        <v>125</v>
      </c>
      <c r="C4997" t="s">
        <v>126</v>
      </c>
      <c r="D4997" s="1">
        <v>43922</v>
      </c>
      <c r="E4997" t="s">
        <v>34</v>
      </c>
      <c r="F4997" t="s">
        <v>35</v>
      </c>
      <c r="G4997" t="s">
        <v>32</v>
      </c>
      <c r="H4997">
        <v>32232</v>
      </c>
      <c r="I4997" t="s">
        <v>127</v>
      </c>
      <c r="J4997">
        <v>0</v>
      </c>
      <c r="L4997">
        <v>32232</v>
      </c>
      <c r="M4997" t="s">
        <v>128</v>
      </c>
      <c r="N4997">
        <v>21165</v>
      </c>
      <c r="O4997" t="s">
        <v>50</v>
      </c>
      <c r="P4997">
        <v>4706</v>
      </c>
      <c r="R4997">
        <v>25871</v>
      </c>
      <c r="S4997" t="s">
        <v>52</v>
      </c>
      <c r="T4997">
        <v>810651</v>
      </c>
      <c r="V4997">
        <v>1706864</v>
      </c>
      <c r="X4997">
        <v>1471616</v>
      </c>
      <c r="Z4997">
        <v>235248</v>
      </c>
    </row>
    <row r="4998" spans="2:26" hidden="1" x14ac:dyDescent="0.35">
      <c r="B4998" t="s">
        <v>125</v>
      </c>
      <c r="C4998" t="s">
        <v>126</v>
      </c>
      <c r="D4998" s="1">
        <v>43952</v>
      </c>
      <c r="E4998" t="s">
        <v>34</v>
      </c>
      <c r="F4998" t="s">
        <v>35</v>
      </c>
      <c r="G4998" t="s">
        <v>32</v>
      </c>
      <c r="H4998">
        <v>24000</v>
      </c>
      <c r="I4998" t="s">
        <v>127</v>
      </c>
      <c r="J4998">
        <v>0</v>
      </c>
      <c r="L4998">
        <v>24000</v>
      </c>
      <c r="M4998" t="s">
        <v>128</v>
      </c>
      <c r="N4998">
        <v>19228</v>
      </c>
      <c r="O4998" t="s">
        <v>50</v>
      </c>
      <c r="P4998">
        <v>4979</v>
      </c>
      <c r="R4998">
        <v>24207</v>
      </c>
      <c r="S4998" t="s">
        <v>52</v>
      </c>
      <c r="T4998">
        <v>822535</v>
      </c>
      <c r="V4998">
        <v>1732289</v>
      </c>
      <c r="X4998">
        <v>1492661</v>
      </c>
      <c r="Z4998">
        <v>239628</v>
      </c>
    </row>
    <row r="4999" spans="2:26" hidden="1" x14ac:dyDescent="0.35">
      <c r="B4999" t="s">
        <v>125</v>
      </c>
      <c r="C4999" t="s">
        <v>126</v>
      </c>
      <c r="D4999" s="1">
        <v>43952</v>
      </c>
      <c r="E4999" t="s">
        <v>34</v>
      </c>
      <c r="F4999" t="s">
        <v>33</v>
      </c>
      <c r="G4999" t="s">
        <v>34</v>
      </c>
      <c r="H4999">
        <v>25120</v>
      </c>
      <c r="I4999" t="s">
        <v>127</v>
      </c>
      <c r="J4999">
        <v>0</v>
      </c>
      <c r="L4999">
        <v>25120</v>
      </c>
      <c r="M4999" t="s">
        <v>128</v>
      </c>
      <c r="N4999">
        <v>19228</v>
      </c>
      <c r="O4999" t="s">
        <v>50</v>
      </c>
      <c r="P4999">
        <v>4979</v>
      </c>
      <c r="R4999">
        <v>24207</v>
      </c>
      <c r="S4999" t="s">
        <v>52</v>
      </c>
      <c r="T4999">
        <v>831891</v>
      </c>
      <c r="V4999">
        <v>1753985</v>
      </c>
      <c r="X4999">
        <v>1513202</v>
      </c>
      <c r="Z4999">
        <v>240783</v>
      </c>
    </row>
    <row r="5000" spans="2:26" hidden="1" x14ac:dyDescent="0.35">
      <c r="B5000" t="s">
        <v>125</v>
      </c>
      <c r="C5000" t="s">
        <v>126</v>
      </c>
      <c r="D5000" s="1">
        <v>43983</v>
      </c>
      <c r="E5000" t="s">
        <v>34</v>
      </c>
      <c r="F5000" t="s">
        <v>35</v>
      </c>
      <c r="G5000" t="s">
        <v>32</v>
      </c>
      <c r="H5000">
        <v>34023</v>
      </c>
      <c r="I5000" t="s">
        <v>127</v>
      </c>
      <c r="J5000">
        <v>0</v>
      </c>
      <c r="L5000">
        <v>34023</v>
      </c>
      <c r="M5000" t="s">
        <v>128</v>
      </c>
      <c r="N5000">
        <v>20006</v>
      </c>
      <c r="O5000" t="s">
        <v>50</v>
      </c>
      <c r="P5000">
        <v>3546</v>
      </c>
      <c r="R5000">
        <v>23552</v>
      </c>
      <c r="S5000" t="s">
        <v>52</v>
      </c>
      <c r="T5000">
        <v>832680</v>
      </c>
      <c r="V5000">
        <v>1759653</v>
      </c>
      <c r="X5000">
        <v>1520316</v>
      </c>
      <c r="Z5000">
        <v>239337</v>
      </c>
    </row>
    <row r="5001" spans="2:26" hidden="1" x14ac:dyDescent="0.35">
      <c r="B5001" t="s">
        <v>125</v>
      </c>
      <c r="C5001" t="s">
        <v>126</v>
      </c>
      <c r="D5001" s="1">
        <v>43983</v>
      </c>
      <c r="E5001" t="s">
        <v>34</v>
      </c>
      <c r="F5001" t="s">
        <v>33</v>
      </c>
      <c r="G5001" t="s">
        <v>34</v>
      </c>
      <c r="H5001">
        <v>35442</v>
      </c>
      <c r="I5001" t="s">
        <v>127</v>
      </c>
      <c r="J5001">
        <v>0</v>
      </c>
      <c r="L5001">
        <v>35442</v>
      </c>
      <c r="M5001" t="s">
        <v>128</v>
      </c>
      <c r="N5001">
        <v>20006</v>
      </c>
      <c r="O5001" t="s">
        <v>50</v>
      </c>
      <c r="P5001">
        <v>3546</v>
      </c>
      <c r="R5001">
        <v>23552</v>
      </c>
      <c r="S5001" t="s">
        <v>52</v>
      </c>
      <c r="T5001">
        <v>841751</v>
      </c>
      <c r="V5001">
        <v>1782694</v>
      </c>
      <c r="X5001">
        <v>1542483</v>
      </c>
      <c r="Z5001">
        <v>240211</v>
      </c>
    </row>
    <row r="5002" spans="2:26" hidden="1" x14ac:dyDescent="0.35">
      <c r="B5002" t="s">
        <v>125</v>
      </c>
      <c r="C5002" t="s">
        <v>126</v>
      </c>
      <c r="D5002" s="1">
        <v>44013</v>
      </c>
      <c r="E5002" t="s">
        <v>34</v>
      </c>
      <c r="F5002" t="s">
        <v>33</v>
      </c>
      <c r="G5002" t="s">
        <v>34</v>
      </c>
      <c r="H5002">
        <v>43301</v>
      </c>
      <c r="I5002" t="s">
        <v>127</v>
      </c>
      <c r="J5002">
        <v>0</v>
      </c>
      <c r="L5002">
        <v>43301</v>
      </c>
      <c r="M5002" t="s">
        <v>128</v>
      </c>
      <c r="N5002">
        <v>21268</v>
      </c>
      <c r="O5002" t="s">
        <v>50</v>
      </c>
      <c r="P5002">
        <v>3477</v>
      </c>
      <c r="R5002">
        <v>24745</v>
      </c>
      <c r="S5002" t="s">
        <v>52</v>
      </c>
      <c r="T5002">
        <v>849949</v>
      </c>
      <c r="V5002">
        <v>1806736</v>
      </c>
      <c r="X5002">
        <v>1566665</v>
      </c>
      <c r="Z5002">
        <v>240071</v>
      </c>
    </row>
    <row r="5003" spans="2:26" hidden="1" x14ac:dyDescent="0.35">
      <c r="B5003" t="s">
        <v>125</v>
      </c>
      <c r="C5003" t="s">
        <v>126</v>
      </c>
      <c r="D5003" s="1">
        <v>44013</v>
      </c>
      <c r="E5003" t="s">
        <v>34</v>
      </c>
      <c r="F5003" t="s">
        <v>35</v>
      </c>
      <c r="G5003" t="s">
        <v>32</v>
      </c>
      <c r="H5003">
        <v>40408</v>
      </c>
      <c r="I5003" t="s">
        <v>127</v>
      </c>
      <c r="J5003">
        <v>0</v>
      </c>
      <c r="L5003">
        <v>40408</v>
      </c>
      <c r="M5003" t="s">
        <v>128</v>
      </c>
      <c r="N5003">
        <v>21268</v>
      </c>
      <c r="O5003" t="s">
        <v>50</v>
      </c>
      <c r="P5003">
        <v>3477</v>
      </c>
      <c r="R5003">
        <v>24745</v>
      </c>
      <c r="S5003" t="s">
        <v>52</v>
      </c>
      <c r="T5003">
        <v>842877</v>
      </c>
      <c r="V5003">
        <v>1787806</v>
      </c>
      <c r="X5003">
        <v>1548484</v>
      </c>
      <c r="Z5003">
        <v>239322</v>
      </c>
    </row>
    <row r="5004" spans="2:26" hidden="1" x14ac:dyDescent="0.35">
      <c r="B5004" t="s">
        <v>125</v>
      </c>
      <c r="C5004" t="s">
        <v>126</v>
      </c>
      <c r="D5004" s="1">
        <v>44044</v>
      </c>
      <c r="E5004" t="s">
        <v>34</v>
      </c>
      <c r="F5004" t="s">
        <v>35</v>
      </c>
      <c r="G5004" t="s">
        <v>32</v>
      </c>
      <c r="H5004">
        <v>30999</v>
      </c>
      <c r="I5004" t="s">
        <v>127</v>
      </c>
      <c r="J5004">
        <v>0</v>
      </c>
      <c r="L5004">
        <v>30999</v>
      </c>
      <c r="M5004" t="s">
        <v>128</v>
      </c>
      <c r="N5004">
        <v>19382</v>
      </c>
      <c r="O5004" t="s">
        <v>50</v>
      </c>
      <c r="P5004">
        <v>3554</v>
      </c>
      <c r="R5004">
        <v>22936</v>
      </c>
      <c r="S5004" t="s">
        <v>52</v>
      </c>
      <c r="T5004">
        <v>850252</v>
      </c>
      <c r="V5004">
        <v>1811419</v>
      </c>
      <c r="X5004">
        <v>1572594</v>
      </c>
      <c r="Z5004">
        <v>238825</v>
      </c>
    </row>
    <row r="5005" spans="2:26" hidden="1" x14ac:dyDescent="0.35">
      <c r="B5005" t="s">
        <v>125</v>
      </c>
      <c r="C5005" t="s">
        <v>126</v>
      </c>
      <c r="D5005" s="1">
        <v>44044</v>
      </c>
      <c r="E5005" t="s">
        <v>34</v>
      </c>
      <c r="F5005" t="s">
        <v>33</v>
      </c>
      <c r="G5005" t="s">
        <v>34</v>
      </c>
      <c r="H5005">
        <v>33841</v>
      </c>
      <c r="I5005" t="s">
        <v>127</v>
      </c>
      <c r="J5005">
        <v>0</v>
      </c>
      <c r="L5005">
        <v>33841</v>
      </c>
      <c r="M5005" t="s">
        <v>128</v>
      </c>
      <c r="N5005">
        <v>19382</v>
      </c>
      <c r="O5005" t="s">
        <v>50</v>
      </c>
      <c r="P5005">
        <v>3554</v>
      </c>
      <c r="R5005">
        <v>22936</v>
      </c>
      <c r="S5005" t="s">
        <v>52</v>
      </c>
      <c r="T5005">
        <v>858529</v>
      </c>
      <c r="V5005">
        <v>1831632</v>
      </c>
      <c r="X5005">
        <v>1591779</v>
      </c>
      <c r="Z5005">
        <v>239853</v>
      </c>
    </row>
    <row r="5006" spans="2:26" hidden="1" x14ac:dyDescent="0.35">
      <c r="B5006" t="s">
        <v>125</v>
      </c>
      <c r="C5006" t="s">
        <v>126</v>
      </c>
      <c r="D5006" s="1">
        <v>44075</v>
      </c>
      <c r="E5006" t="s">
        <v>34</v>
      </c>
      <c r="F5006" t="s">
        <v>33</v>
      </c>
      <c r="G5006" t="s">
        <v>34</v>
      </c>
      <c r="H5006">
        <v>29907</v>
      </c>
      <c r="I5006" t="s">
        <v>127</v>
      </c>
      <c r="J5006">
        <v>0</v>
      </c>
      <c r="L5006">
        <v>29907</v>
      </c>
      <c r="M5006" t="s">
        <v>128</v>
      </c>
      <c r="N5006">
        <v>16582</v>
      </c>
      <c r="O5006" t="s">
        <v>50</v>
      </c>
      <c r="P5006">
        <v>3331</v>
      </c>
      <c r="R5006">
        <v>19913</v>
      </c>
      <c r="S5006" t="s">
        <v>52</v>
      </c>
      <c r="T5006">
        <v>865406</v>
      </c>
      <c r="V5006">
        <v>1852379</v>
      </c>
      <c r="X5006">
        <v>1611945</v>
      </c>
      <c r="Z5006">
        <v>240434</v>
      </c>
    </row>
    <row r="5007" spans="2:26" hidden="1" x14ac:dyDescent="0.35">
      <c r="B5007" t="s">
        <v>125</v>
      </c>
      <c r="C5007" t="s">
        <v>126</v>
      </c>
      <c r="D5007" s="1">
        <v>44075</v>
      </c>
      <c r="E5007" t="s">
        <v>34</v>
      </c>
      <c r="F5007" t="s">
        <v>35</v>
      </c>
      <c r="G5007" t="s">
        <v>32</v>
      </c>
      <c r="H5007">
        <v>29907</v>
      </c>
      <c r="I5007" t="s">
        <v>127</v>
      </c>
      <c r="J5007">
        <v>0</v>
      </c>
      <c r="L5007">
        <v>29907</v>
      </c>
      <c r="M5007" t="s">
        <v>128</v>
      </c>
      <c r="N5007">
        <v>16582</v>
      </c>
      <c r="O5007" t="s">
        <v>50</v>
      </c>
      <c r="P5007">
        <v>3331</v>
      </c>
      <c r="R5007">
        <v>19913</v>
      </c>
      <c r="S5007" t="s">
        <v>52</v>
      </c>
      <c r="T5007">
        <v>859719</v>
      </c>
      <c r="V5007">
        <v>1838927</v>
      </c>
      <c r="X5007">
        <v>1599175</v>
      </c>
      <c r="Z5007">
        <v>239752</v>
      </c>
    </row>
    <row r="5008" spans="2:26" hidden="1" x14ac:dyDescent="0.35">
      <c r="B5008" t="s">
        <v>125</v>
      </c>
      <c r="C5008" t="s">
        <v>126</v>
      </c>
      <c r="D5008" s="1">
        <v>44105</v>
      </c>
      <c r="E5008" t="s">
        <v>34</v>
      </c>
      <c r="F5008" t="s">
        <v>35</v>
      </c>
      <c r="G5008" t="s">
        <v>32</v>
      </c>
      <c r="H5008">
        <v>25262</v>
      </c>
      <c r="I5008" t="s">
        <v>127</v>
      </c>
      <c r="J5008">
        <v>0</v>
      </c>
      <c r="L5008">
        <v>25262</v>
      </c>
      <c r="M5008" t="s">
        <v>128</v>
      </c>
      <c r="N5008">
        <v>16092</v>
      </c>
      <c r="O5008" t="s">
        <v>50</v>
      </c>
      <c r="P5008">
        <v>2803</v>
      </c>
      <c r="R5008">
        <v>18895</v>
      </c>
      <c r="S5008" t="s">
        <v>52</v>
      </c>
      <c r="T5008">
        <v>865511</v>
      </c>
      <c r="V5008">
        <v>1856566</v>
      </c>
      <c r="X5008">
        <v>1616311</v>
      </c>
      <c r="Z5008">
        <v>240255</v>
      </c>
    </row>
    <row r="5009" spans="2:26" hidden="1" x14ac:dyDescent="0.35">
      <c r="B5009" t="s">
        <v>125</v>
      </c>
      <c r="C5009" t="s">
        <v>126</v>
      </c>
      <c r="D5009" s="1">
        <v>44105</v>
      </c>
      <c r="E5009" t="s">
        <v>34</v>
      </c>
      <c r="F5009" t="s">
        <v>33</v>
      </c>
      <c r="G5009" t="s">
        <v>34</v>
      </c>
      <c r="H5009">
        <v>24226</v>
      </c>
      <c r="I5009" t="s">
        <v>127</v>
      </c>
      <c r="J5009">
        <v>0</v>
      </c>
      <c r="L5009">
        <v>24226</v>
      </c>
      <c r="M5009" t="s">
        <v>128</v>
      </c>
      <c r="N5009">
        <v>16092</v>
      </c>
      <c r="O5009" t="s">
        <v>50</v>
      </c>
      <c r="P5009">
        <v>2803</v>
      </c>
      <c r="R5009">
        <v>18895</v>
      </c>
      <c r="S5009" t="s">
        <v>52</v>
      </c>
      <c r="T5009">
        <v>871499</v>
      </c>
      <c r="V5009">
        <v>1871979</v>
      </c>
      <c r="X5009">
        <v>1631032</v>
      </c>
      <c r="Z5009">
        <v>240947</v>
      </c>
    </row>
    <row r="5010" spans="2:26" hidden="1" x14ac:dyDescent="0.35">
      <c r="B5010" t="s">
        <v>125</v>
      </c>
      <c r="C5010" t="s">
        <v>126</v>
      </c>
      <c r="D5010" s="1">
        <v>44136</v>
      </c>
      <c r="E5010" t="s">
        <v>34</v>
      </c>
      <c r="F5010" t="s">
        <v>35</v>
      </c>
      <c r="G5010" t="s">
        <v>32</v>
      </c>
      <c r="H5010">
        <v>19667</v>
      </c>
      <c r="I5010" t="s">
        <v>127</v>
      </c>
      <c r="J5010">
        <v>18720</v>
      </c>
      <c r="L5010">
        <v>38387</v>
      </c>
      <c r="M5010" t="s">
        <v>128</v>
      </c>
      <c r="N5010">
        <v>15037</v>
      </c>
      <c r="O5010" t="s">
        <v>50</v>
      </c>
      <c r="P5010">
        <v>2344</v>
      </c>
      <c r="R5010">
        <v>17381</v>
      </c>
      <c r="S5010" t="s">
        <v>52</v>
      </c>
      <c r="T5010">
        <v>870139</v>
      </c>
      <c r="V5010">
        <v>1874212</v>
      </c>
      <c r="X5010">
        <v>1633670</v>
      </c>
      <c r="Z5010">
        <v>240542</v>
      </c>
    </row>
    <row r="5011" spans="2:26" hidden="1" x14ac:dyDescent="0.35">
      <c r="B5011" t="s">
        <v>125</v>
      </c>
      <c r="C5011" t="s">
        <v>126</v>
      </c>
      <c r="D5011" s="1">
        <v>44136</v>
      </c>
      <c r="E5011" t="s">
        <v>34</v>
      </c>
      <c r="F5011" t="s">
        <v>33</v>
      </c>
      <c r="G5011" t="s">
        <v>34</v>
      </c>
      <c r="H5011">
        <v>19667</v>
      </c>
      <c r="I5011" t="s">
        <v>127</v>
      </c>
      <c r="J5011">
        <v>18720</v>
      </c>
      <c r="L5011">
        <v>38387</v>
      </c>
      <c r="M5011" t="s">
        <v>128</v>
      </c>
      <c r="N5011">
        <v>15037</v>
      </c>
      <c r="O5011" t="s">
        <v>50</v>
      </c>
      <c r="P5011">
        <v>2344</v>
      </c>
      <c r="R5011">
        <v>17381</v>
      </c>
      <c r="S5011" t="s">
        <v>52</v>
      </c>
      <c r="T5011">
        <v>879270</v>
      </c>
      <c r="V5011">
        <v>1898732</v>
      </c>
      <c r="X5011">
        <v>1657219</v>
      </c>
      <c r="Z5011">
        <v>241513</v>
      </c>
    </row>
    <row r="5012" spans="2:26" hidden="1" x14ac:dyDescent="0.35">
      <c r="B5012" t="s">
        <v>125</v>
      </c>
      <c r="C5012" t="s">
        <v>126</v>
      </c>
      <c r="D5012" s="1">
        <v>44166</v>
      </c>
      <c r="E5012" t="s">
        <v>34</v>
      </c>
      <c r="F5012" t="s">
        <v>33</v>
      </c>
      <c r="G5012" t="s">
        <v>34</v>
      </c>
      <c r="H5012">
        <v>15372</v>
      </c>
      <c r="I5012" t="s">
        <v>127</v>
      </c>
      <c r="J5012">
        <v>24774</v>
      </c>
      <c r="L5012">
        <v>40146</v>
      </c>
      <c r="M5012" t="s">
        <v>128</v>
      </c>
      <c r="N5012">
        <v>23925</v>
      </c>
      <c r="O5012" t="s">
        <v>50</v>
      </c>
      <c r="P5012">
        <v>3663</v>
      </c>
      <c r="R5012">
        <v>27588</v>
      </c>
      <c r="S5012" t="s">
        <v>52</v>
      </c>
      <c r="T5012">
        <v>877356</v>
      </c>
      <c r="V5012">
        <v>1905205</v>
      </c>
      <c r="X5012">
        <v>1664394</v>
      </c>
      <c r="Z5012">
        <v>240811</v>
      </c>
    </row>
    <row r="5013" spans="2:26" hidden="1" x14ac:dyDescent="0.35">
      <c r="B5013" t="s">
        <v>125</v>
      </c>
      <c r="C5013" t="s">
        <v>126</v>
      </c>
      <c r="D5013" s="1">
        <v>44166</v>
      </c>
      <c r="E5013" t="s">
        <v>34</v>
      </c>
      <c r="F5013" t="s">
        <v>35</v>
      </c>
      <c r="G5013" t="s">
        <v>32</v>
      </c>
      <c r="H5013">
        <v>15372</v>
      </c>
      <c r="I5013" t="s">
        <v>127</v>
      </c>
      <c r="J5013">
        <v>24774</v>
      </c>
      <c r="L5013">
        <v>40146</v>
      </c>
      <c r="M5013" t="s">
        <v>128</v>
      </c>
      <c r="N5013">
        <v>23925</v>
      </c>
      <c r="O5013" t="s">
        <v>50</v>
      </c>
      <c r="P5013">
        <v>3663</v>
      </c>
      <c r="R5013">
        <v>27588</v>
      </c>
      <c r="S5013" t="s">
        <v>52</v>
      </c>
      <c r="T5013">
        <v>870978</v>
      </c>
      <c r="V5013">
        <v>1886842</v>
      </c>
      <c r="X5013">
        <v>1646659</v>
      </c>
      <c r="Z5013">
        <v>240183</v>
      </c>
    </row>
    <row r="5014" spans="2:26" hidden="1" x14ac:dyDescent="0.35">
      <c r="B5014" t="s">
        <v>125</v>
      </c>
      <c r="C5014" t="s">
        <v>126</v>
      </c>
      <c r="D5014" s="1">
        <v>44197</v>
      </c>
      <c r="E5014" t="s">
        <v>34</v>
      </c>
      <c r="F5014" t="s">
        <v>33</v>
      </c>
      <c r="G5014" t="s">
        <v>34</v>
      </c>
      <c r="H5014">
        <v>17901</v>
      </c>
      <c r="I5014" t="s">
        <v>127</v>
      </c>
      <c r="J5014">
        <v>15361</v>
      </c>
      <c r="L5014">
        <v>33262</v>
      </c>
      <c r="M5014" t="s">
        <v>128</v>
      </c>
      <c r="N5014">
        <v>22118</v>
      </c>
      <c r="O5014" t="s">
        <v>50</v>
      </c>
      <c r="P5014">
        <v>3528</v>
      </c>
      <c r="R5014">
        <v>25646</v>
      </c>
      <c r="S5014" t="s">
        <v>52</v>
      </c>
      <c r="T5014">
        <v>883748</v>
      </c>
      <c r="V5014">
        <v>1928852</v>
      </c>
      <c r="X5014">
        <v>1687701</v>
      </c>
      <c r="Z5014">
        <v>241151</v>
      </c>
    </row>
    <row r="5015" spans="2:26" hidden="1" x14ac:dyDescent="0.35">
      <c r="B5015" t="s">
        <v>125</v>
      </c>
      <c r="C5015" t="s">
        <v>126</v>
      </c>
      <c r="D5015" s="1">
        <v>44197</v>
      </c>
      <c r="E5015" t="s">
        <v>34</v>
      </c>
      <c r="F5015" t="s">
        <v>35</v>
      </c>
      <c r="G5015" t="s">
        <v>32</v>
      </c>
      <c r="H5015">
        <v>17901</v>
      </c>
      <c r="I5015" t="s">
        <v>127</v>
      </c>
      <c r="J5015">
        <v>15361</v>
      </c>
      <c r="L5015">
        <v>33262</v>
      </c>
      <c r="M5015" t="s">
        <v>128</v>
      </c>
      <c r="N5015">
        <v>22118</v>
      </c>
      <c r="O5015" t="s">
        <v>50</v>
      </c>
      <c r="P5015">
        <v>3528</v>
      </c>
      <c r="R5015">
        <v>25646</v>
      </c>
      <c r="S5015" t="s">
        <v>52</v>
      </c>
      <c r="T5015">
        <v>875733</v>
      </c>
      <c r="V5015">
        <v>1906140</v>
      </c>
      <c r="X5015">
        <v>1665836</v>
      </c>
      <c r="Z5015">
        <v>240304</v>
      </c>
    </row>
    <row r="5016" spans="2:26" hidden="1" x14ac:dyDescent="0.35">
      <c r="B5016" t="s">
        <v>125</v>
      </c>
      <c r="C5016" t="s">
        <v>126</v>
      </c>
      <c r="D5016" s="1">
        <v>44228</v>
      </c>
      <c r="E5016" t="s">
        <v>34</v>
      </c>
      <c r="F5016" t="s">
        <v>35</v>
      </c>
      <c r="G5016" t="s">
        <v>32</v>
      </c>
      <c r="H5016">
        <v>15883</v>
      </c>
      <c r="I5016" t="s">
        <v>127</v>
      </c>
      <c r="J5016">
        <v>9371</v>
      </c>
      <c r="L5016">
        <v>25254</v>
      </c>
      <c r="M5016" t="s">
        <v>128</v>
      </c>
      <c r="N5016">
        <v>19075</v>
      </c>
      <c r="O5016" t="s">
        <v>50</v>
      </c>
      <c r="P5016">
        <v>3327</v>
      </c>
      <c r="R5016">
        <v>22402</v>
      </c>
      <c r="S5016" t="s">
        <v>52</v>
      </c>
      <c r="T5016">
        <v>882347</v>
      </c>
      <c r="V5016">
        <v>1929526</v>
      </c>
      <c r="X5016">
        <v>1688635</v>
      </c>
      <c r="Z5016">
        <v>240891</v>
      </c>
    </row>
    <row r="5017" spans="2:26" hidden="1" x14ac:dyDescent="0.35">
      <c r="B5017" t="s">
        <v>125</v>
      </c>
      <c r="C5017" t="s">
        <v>126</v>
      </c>
      <c r="D5017" s="1">
        <v>44228</v>
      </c>
      <c r="E5017" t="s">
        <v>34</v>
      </c>
      <c r="F5017" t="s">
        <v>33</v>
      </c>
      <c r="G5017" t="s">
        <v>34</v>
      </c>
      <c r="H5017">
        <v>15883</v>
      </c>
      <c r="I5017" t="s">
        <v>127</v>
      </c>
      <c r="J5017">
        <v>9371</v>
      </c>
      <c r="L5017">
        <v>25254</v>
      </c>
      <c r="M5017" t="s">
        <v>128</v>
      </c>
      <c r="N5017">
        <v>19075</v>
      </c>
      <c r="O5017" t="s">
        <v>50</v>
      </c>
      <c r="P5017">
        <v>3327</v>
      </c>
      <c r="R5017">
        <v>22402</v>
      </c>
      <c r="S5017" t="s">
        <v>52</v>
      </c>
      <c r="T5017">
        <v>890117</v>
      </c>
      <c r="V5017">
        <v>1947562</v>
      </c>
      <c r="X5017">
        <v>1705772</v>
      </c>
      <c r="Z5017">
        <v>241790</v>
      </c>
    </row>
    <row r="5018" spans="2:26" hidden="1" x14ac:dyDescent="0.35">
      <c r="B5018" t="s">
        <v>125</v>
      </c>
      <c r="C5018" t="s">
        <v>126</v>
      </c>
      <c r="D5018" s="1">
        <v>44256</v>
      </c>
      <c r="E5018" t="s">
        <v>34</v>
      </c>
      <c r="F5018" t="s">
        <v>35</v>
      </c>
      <c r="G5018" t="s">
        <v>32</v>
      </c>
      <c r="H5018">
        <v>18515</v>
      </c>
      <c r="I5018" t="s">
        <v>127</v>
      </c>
      <c r="J5018">
        <v>7070</v>
      </c>
      <c r="L5018">
        <v>25585</v>
      </c>
      <c r="M5018" t="s">
        <v>128</v>
      </c>
      <c r="N5018">
        <v>18324</v>
      </c>
      <c r="O5018" t="s">
        <v>50</v>
      </c>
      <c r="P5018">
        <v>3200</v>
      </c>
      <c r="R5018">
        <v>21524</v>
      </c>
      <c r="S5018" t="s">
        <v>52</v>
      </c>
      <c r="T5018">
        <v>887003</v>
      </c>
      <c r="V5018">
        <v>1946611</v>
      </c>
      <c r="X5018">
        <v>1706243</v>
      </c>
      <c r="Z5018">
        <v>240368</v>
      </c>
    </row>
    <row r="5019" spans="2:26" hidden="1" x14ac:dyDescent="0.35">
      <c r="B5019" t="s">
        <v>125</v>
      </c>
      <c r="C5019" t="s">
        <v>126</v>
      </c>
      <c r="D5019" s="1">
        <v>44256</v>
      </c>
      <c r="E5019" t="s">
        <v>34</v>
      </c>
      <c r="F5019" t="s">
        <v>33</v>
      </c>
      <c r="G5019" t="s">
        <v>34</v>
      </c>
      <c r="H5019">
        <v>18515</v>
      </c>
      <c r="I5019" t="s">
        <v>127</v>
      </c>
      <c r="J5019">
        <v>7070</v>
      </c>
      <c r="L5019">
        <v>25585</v>
      </c>
      <c r="M5019" t="s">
        <v>128</v>
      </c>
      <c r="N5019">
        <v>18324</v>
      </c>
      <c r="O5019" t="s">
        <v>50</v>
      </c>
      <c r="P5019">
        <v>3200</v>
      </c>
      <c r="R5019">
        <v>21524</v>
      </c>
      <c r="S5019" t="s">
        <v>52</v>
      </c>
      <c r="T5019">
        <v>892233</v>
      </c>
      <c r="V5019">
        <v>1957939</v>
      </c>
      <c r="X5019">
        <v>1716964</v>
      </c>
      <c r="Z5019">
        <v>240975</v>
      </c>
    </row>
    <row r="5020" spans="2:26" hidden="1" x14ac:dyDescent="0.35">
      <c r="B5020" t="s">
        <v>125</v>
      </c>
      <c r="C5020" t="s">
        <v>126</v>
      </c>
      <c r="D5020" s="1">
        <v>44287</v>
      </c>
      <c r="E5020" t="s">
        <v>34</v>
      </c>
      <c r="F5020" t="s">
        <v>33</v>
      </c>
      <c r="G5020" t="s">
        <v>34</v>
      </c>
      <c r="H5020">
        <v>15234</v>
      </c>
      <c r="I5020" t="s">
        <v>127</v>
      </c>
      <c r="J5020">
        <v>6541</v>
      </c>
      <c r="L5020">
        <v>21775</v>
      </c>
      <c r="M5020" t="s">
        <v>128</v>
      </c>
      <c r="N5020">
        <v>14173</v>
      </c>
      <c r="O5020" t="s">
        <v>50</v>
      </c>
      <c r="P5020">
        <v>2201</v>
      </c>
      <c r="R5020">
        <v>16374</v>
      </c>
      <c r="S5020" t="s">
        <v>52</v>
      </c>
      <c r="T5020">
        <v>897125</v>
      </c>
      <c r="V5020">
        <v>1972968</v>
      </c>
      <c r="X5020">
        <v>1731455</v>
      </c>
      <c r="Z5020">
        <v>241513</v>
      </c>
    </row>
    <row r="5021" spans="2:26" hidden="1" x14ac:dyDescent="0.35">
      <c r="B5021" t="s">
        <v>125</v>
      </c>
      <c r="C5021" t="s">
        <v>126</v>
      </c>
      <c r="D5021" s="1">
        <v>44287</v>
      </c>
      <c r="E5021" t="s">
        <v>34</v>
      </c>
      <c r="F5021" t="s">
        <v>35</v>
      </c>
      <c r="G5021" t="s">
        <v>32</v>
      </c>
      <c r="H5021">
        <v>15234</v>
      </c>
      <c r="I5021" t="s">
        <v>127</v>
      </c>
      <c r="J5021">
        <v>6541</v>
      </c>
      <c r="L5021">
        <v>21775</v>
      </c>
      <c r="M5021" t="s">
        <v>128</v>
      </c>
      <c r="N5021">
        <v>14173</v>
      </c>
      <c r="O5021" t="s">
        <v>50</v>
      </c>
      <c r="P5021">
        <v>2201</v>
      </c>
      <c r="R5021">
        <v>16374</v>
      </c>
      <c r="S5021" t="s">
        <v>52</v>
      </c>
      <c r="T5021">
        <v>891875</v>
      </c>
      <c r="V5021">
        <v>1961275</v>
      </c>
      <c r="X5021">
        <v>1720395</v>
      </c>
      <c r="Z5021">
        <v>240880</v>
      </c>
    </row>
    <row r="5022" spans="2:26" hidden="1" x14ac:dyDescent="0.35">
      <c r="B5022" t="s">
        <v>125</v>
      </c>
      <c r="C5022" t="s">
        <v>126</v>
      </c>
      <c r="D5022" s="1">
        <v>44317</v>
      </c>
      <c r="E5022" t="s">
        <v>34</v>
      </c>
      <c r="F5022" t="s">
        <v>35</v>
      </c>
      <c r="G5022" t="s">
        <v>32</v>
      </c>
      <c r="H5022">
        <v>13161</v>
      </c>
      <c r="I5022" t="s">
        <v>127</v>
      </c>
      <c r="J5022">
        <v>6882</v>
      </c>
      <c r="L5022">
        <v>20043</v>
      </c>
      <c r="M5022" t="s">
        <v>128</v>
      </c>
      <c r="N5022">
        <v>12620</v>
      </c>
      <c r="O5022" t="s">
        <v>50</v>
      </c>
      <c r="P5022">
        <v>1815</v>
      </c>
      <c r="R5022">
        <v>14435</v>
      </c>
      <c r="S5022" t="s">
        <v>52</v>
      </c>
      <c r="T5022">
        <v>895414</v>
      </c>
      <c r="V5022">
        <v>1973335</v>
      </c>
      <c r="X5022">
        <v>1731991</v>
      </c>
      <c r="Z5022">
        <v>241344</v>
      </c>
    </row>
    <row r="5023" spans="2:26" hidden="1" x14ac:dyDescent="0.35">
      <c r="B5023" t="s">
        <v>125</v>
      </c>
      <c r="C5023" t="s">
        <v>126</v>
      </c>
      <c r="D5023" s="1">
        <v>44317</v>
      </c>
      <c r="E5023" t="s">
        <v>34</v>
      </c>
      <c r="F5023" t="s">
        <v>33</v>
      </c>
      <c r="G5023" t="s">
        <v>34</v>
      </c>
      <c r="H5023">
        <v>13161</v>
      </c>
      <c r="I5023" t="s">
        <v>127</v>
      </c>
      <c r="J5023">
        <v>6882</v>
      </c>
      <c r="L5023">
        <v>20043</v>
      </c>
      <c r="M5023" t="s">
        <v>128</v>
      </c>
      <c r="N5023">
        <v>12620</v>
      </c>
      <c r="O5023" t="s">
        <v>50</v>
      </c>
      <c r="P5023">
        <v>1815</v>
      </c>
      <c r="R5023">
        <v>14435</v>
      </c>
      <c r="S5023" t="s">
        <v>52</v>
      </c>
      <c r="T5023">
        <v>901144</v>
      </c>
      <c r="V5023">
        <v>1985965</v>
      </c>
      <c r="X5023">
        <v>1743938</v>
      </c>
      <c r="Z5023">
        <v>242027</v>
      </c>
    </row>
    <row r="5024" spans="2:26" hidden="1" x14ac:dyDescent="0.35">
      <c r="B5024" t="s">
        <v>125</v>
      </c>
      <c r="C5024" t="s">
        <v>126</v>
      </c>
      <c r="D5024" s="1">
        <v>44348</v>
      </c>
      <c r="E5024" t="s">
        <v>34</v>
      </c>
      <c r="F5024" t="s">
        <v>35</v>
      </c>
      <c r="G5024" t="s">
        <v>32</v>
      </c>
      <c r="H5024">
        <v>14684</v>
      </c>
      <c r="I5024" t="s">
        <v>127</v>
      </c>
      <c r="J5024">
        <v>5966</v>
      </c>
      <c r="L5024">
        <v>20650</v>
      </c>
      <c r="M5024" t="s">
        <v>128</v>
      </c>
      <c r="N5024">
        <v>13061</v>
      </c>
      <c r="O5024" t="s">
        <v>50</v>
      </c>
      <c r="P5024">
        <v>1852</v>
      </c>
      <c r="R5024">
        <v>14913</v>
      </c>
      <c r="S5024" t="s">
        <v>52</v>
      </c>
      <c r="T5024">
        <v>897622</v>
      </c>
      <c r="V5024">
        <v>1983851</v>
      </c>
      <c r="X5024">
        <v>1742443</v>
      </c>
      <c r="Z5024">
        <v>241408</v>
      </c>
    </row>
    <row r="5025" spans="2:26" hidden="1" x14ac:dyDescent="0.35">
      <c r="B5025" t="s">
        <v>125</v>
      </c>
      <c r="C5025" t="s">
        <v>126</v>
      </c>
      <c r="D5025" s="1">
        <v>44348</v>
      </c>
      <c r="E5025" t="s">
        <v>34</v>
      </c>
      <c r="F5025" t="s">
        <v>33</v>
      </c>
      <c r="G5025" t="s">
        <v>34</v>
      </c>
      <c r="H5025">
        <v>14684</v>
      </c>
      <c r="I5025" t="s">
        <v>127</v>
      </c>
      <c r="J5025">
        <v>5966</v>
      </c>
      <c r="L5025">
        <v>20650</v>
      </c>
      <c r="M5025" t="s">
        <v>128</v>
      </c>
      <c r="N5025">
        <v>13061</v>
      </c>
      <c r="O5025" t="s">
        <v>50</v>
      </c>
      <c r="P5025">
        <v>1852</v>
      </c>
      <c r="R5025">
        <v>14913</v>
      </c>
      <c r="S5025" t="s">
        <v>52</v>
      </c>
      <c r="T5025">
        <v>902347</v>
      </c>
      <c r="V5025">
        <v>1994023</v>
      </c>
      <c r="X5025">
        <v>1752139</v>
      </c>
      <c r="Z5025">
        <v>241884</v>
      </c>
    </row>
    <row r="5026" spans="2:26" hidden="1" x14ac:dyDescent="0.35">
      <c r="B5026" t="s">
        <v>125</v>
      </c>
      <c r="C5026" t="s">
        <v>126</v>
      </c>
      <c r="D5026" s="1">
        <v>44378</v>
      </c>
      <c r="E5026" t="s">
        <v>34</v>
      </c>
      <c r="F5026" t="s">
        <v>35</v>
      </c>
      <c r="G5026" t="s">
        <v>32</v>
      </c>
      <c r="H5026">
        <v>13542</v>
      </c>
      <c r="I5026" t="s">
        <v>127</v>
      </c>
      <c r="J5026">
        <v>6221</v>
      </c>
      <c r="L5026">
        <v>19763</v>
      </c>
      <c r="M5026" t="s">
        <v>128</v>
      </c>
      <c r="N5026">
        <v>13423</v>
      </c>
      <c r="O5026" t="s">
        <v>50</v>
      </c>
      <c r="P5026">
        <v>1914</v>
      </c>
      <c r="R5026">
        <v>15337</v>
      </c>
      <c r="S5026" t="s">
        <v>52</v>
      </c>
      <c r="T5026">
        <v>900584</v>
      </c>
      <c r="V5026">
        <v>1994987</v>
      </c>
      <c r="X5026">
        <v>1753680</v>
      </c>
      <c r="Z5026">
        <v>241307</v>
      </c>
    </row>
    <row r="5027" spans="2:26" hidden="1" x14ac:dyDescent="0.35">
      <c r="B5027" t="s">
        <v>125</v>
      </c>
      <c r="C5027" t="s">
        <v>126</v>
      </c>
      <c r="D5027" s="1">
        <v>44378</v>
      </c>
      <c r="E5027" t="s">
        <v>34</v>
      </c>
      <c r="F5027" t="s">
        <v>33</v>
      </c>
      <c r="G5027" t="s">
        <v>34</v>
      </c>
      <c r="H5027">
        <v>13542</v>
      </c>
      <c r="I5027" t="s">
        <v>127</v>
      </c>
      <c r="J5027">
        <v>6221</v>
      </c>
      <c r="L5027">
        <v>19763</v>
      </c>
      <c r="M5027" t="s">
        <v>128</v>
      </c>
      <c r="N5027">
        <v>13423</v>
      </c>
      <c r="O5027" t="s">
        <v>50</v>
      </c>
      <c r="P5027">
        <v>1914</v>
      </c>
      <c r="R5027">
        <v>15337</v>
      </c>
      <c r="S5027" t="s">
        <v>52</v>
      </c>
      <c r="T5027">
        <v>906035</v>
      </c>
      <c r="V5027">
        <v>2007346</v>
      </c>
      <c r="X5027">
        <v>1765492</v>
      </c>
      <c r="Z5027">
        <v>241854</v>
      </c>
    </row>
    <row r="5028" spans="2:26" hidden="1" x14ac:dyDescent="0.35">
      <c r="B5028" t="s">
        <v>125</v>
      </c>
      <c r="C5028" t="s">
        <v>126</v>
      </c>
      <c r="D5028" s="1">
        <v>44409</v>
      </c>
      <c r="E5028" t="s">
        <v>34</v>
      </c>
      <c r="F5028" t="s">
        <v>35</v>
      </c>
      <c r="G5028" t="s">
        <v>32</v>
      </c>
      <c r="H5028">
        <v>15128</v>
      </c>
      <c r="I5028" t="s">
        <v>127</v>
      </c>
      <c r="J5028">
        <v>8089</v>
      </c>
      <c r="L5028">
        <v>23217</v>
      </c>
      <c r="M5028" t="s">
        <v>128</v>
      </c>
      <c r="N5028">
        <v>14752</v>
      </c>
      <c r="O5028" t="s">
        <v>50</v>
      </c>
      <c r="P5028">
        <v>2349</v>
      </c>
      <c r="R5028">
        <v>17101</v>
      </c>
      <c r="S5028" t="s">
        <v>52</v>
      </c>
      <c r="T5028">
        <v>903729</v>
      </c>
      <c r="V5028">
        <v>2007264</v>
      </c>
      <c r="X5028">
        <v>1765986</v>
      </c>
      <c r="Z5028">
        <v>241278</v>
      </c>
    </row>
    <row r="5029" spans="2:26" hidden="1" x14ac:dyDescent="0.35">
      <c r="B5029" t="s">
        <v>125</v>
      </c>
      <c r="C5029" t="s">
        <v>126</v>
      </c>
      <c r="D5029" s="1">
        <v>44409</v>
      </c>
      <c r="E5029" t="s">
        <v>34</v>
      </c>
      <c r="F5029" t="s">
        <v>33</v>
      </c>
      <c r="G5029" t="s">
        <v>34</v>
      </c>
      <c r="H5029">
        <v>15128</v>
      </c>
      <c r="I5029" t="s">
        <v>127</v>
      </c>
      <c r="J5029">
        <v>8089</v>
      </c>
      <c r="L5029">
        <v>23217</v>
      </c>
      <c r="M5029" t="s">
        <v>128</v>
      </c>
      <c r="N5029">
        <v>14752</v>
      </c>
      <c r="O5029" t="s">
        <v>50</v>
      </c>
      <c r="P5029">
        <v>2349</v>
      </c>
      <c r="R5029">
        <v>17101</v>
      </c>
      <c r="S5029" t="s">
        <v>52</v>
      </c>
      <c r="T5029">
        <v>910452</v>
      </c>
      <c r="V5029">
        <v>2022005</v>
      </c>
      <c r="X5029">
        <v>1780071</v>
      </c>
      <c r="Z5029">
        <v>241934</v>
      </c>
    </row>
    <row r="5030" spans="2:26" hidden="1" x14ac:dyDescent="0.35">
      <c r="B5030" t="s">
        <v>125</v>
      </c>
      <c r="C5030" t="s">
        <v>126</v>
      </c>
      <c r="D5030" s="1">
        <v>44440</v>
      </c>
      <c r="E5030" t="s">
        <v>34</v>
      </c>
      <c r="F5030" t="s">
        <v>35</v>
      </c>
      <c r="G5030" t="s">
        <v>32</v>
      </c>
      <c r="H5030">
        <v>15283</v>
      </c>
      <c r="I5030" t="s">
        <v>127</v>
      </c>
      <c r="J5030">
        <v>5779</v>
      </c>
      <c r="L5030">
        <v>21062</v>
      </c>
      <c r="M5030" t="s">
        <v>128</v>
      </c>
      <c r="N5030">
        <v>13677</v>
      </c>
      <c r="O5030" t="s">
        <v>50</v>
      </c>
      <c r="P5030">
        <v>2360</v>
      </c>
      <c r="R5030">
        <v>16037</v>
      </c>
      <c r="S5030" t="s">
        <v>52</v>
      </c>
      <c r="T5030">
        <v>908442</v>
      </c>
      <c r="V5030">
        <v>2022581</v>
      </c>
      <c r="X5030">
        <v>1780938</v>
      </c>
      <c r="Z5030">
        <v>241643</v>
      </c>
    </row>
    <row r="5031" spans="2:26" hidden="1" x14ac:dyDescent="0.35">
      <c r="B5031" t="s">
        <v>125</v>
      </c>
      <c r="C5031" t="s">
        <v>126</v>
      </c>
      <c r="D5031" s="1">
        <v>44440</v>
      </c>
      <c r="E5031" t="s">
        <v>34</v>
      </c>
      <c r="F5031" t="s">
        <v>33</v>
      </c>
      <c r="G5031" t="s">
        <v>34</v>
      </c>
      <c r="H5031">
        <v>15283</v>
      </c>
      <c r="I5031" t="s">
        <v>127</v>
      </c>
      <c r="J5031">
        <v>5779</v>
      </c>
      <c r="L5031">
        <v>21062</v>
      </c>
      <c r="M5031" t="s">
        <v>128</v>
      </c>
      <c r="N5031">
        <v>13677</v>
      </c>
      <c r="O5031" t="s">
        <v>50</v>
      </c>
      <c r="P5031">
        <v>2360</v>
      </c>
      <c r="R5031">
        <v>16037</v>
      </c>
      <c r="S5031" t="s">
        <v>52</v>
      </c>
      <c r="T5031">
        <v>913879</v>
      </c>
      <c r="V5031">
        <v>2033969</v>
      </c>
      <c r="X5031">
        <v>1791856</v>
      </c>
      <c r="Z5031">
        <v>242113</v>
      </c>
    </row>
    <row r="5032" spans="2:26" hidden="1" x14ac:dyDescent="0.35">
      <c r="B5032" t="s">
        <v>125</v>
      </c>
      <c r="C5032" t="s">
        <v>126</v>
      </c>
      <c r="D5032" s="1">
        <v>44470</v>
      </c>
      <c r="E5032" t="s">
        <v>34</v>
      </c>
      <c r="F5032" t="s">
        <v>35</v>
      </c>
      <c r="G5032" t="s">
        <v>32</v>
      </c>
      <c r="H5032">
        <v>15760</v>
      </c>
      <c r="I5032" t="s">
        <v>127</v>
      </c>
      <c r="J5032">
        <v>4620</v>
      </c>
      <c r="L5032">
        <v>20380</v>
      </c>
      <c r="M5032" t="s">
        <v>128</v>
      </c>
      <c r="N5032">
        <v>14946</v>
      </c>
      <c r="O5032" t="s">
        <v>50</v>
      </c>
      <c r="P5032">
        <v>3228</v>
      </c>
      <c r="R5032">
        <v>18174</v>
      </c>
      <c r="S5032" t="s">
        <v>52</v>
      </c>
      <c r="T5032">
        <v>910174</v>
      </c>
      <c r="V5032">
        <v>2029843</v>
      </c>
      <c r="X5032">
        <v>1788546</v>
      </c>
      <c r="Z5032">
        <v>241297</v>
      </c>
    </row>
    <row r="5033" spans="2:26" hidden="1" x14ac:dyDescent="0.35">
      <c r="B5033" t="s">
        <v>125</v>
      </c>
      <c r="C5033" t="s">
        <v>126</v>
      </c>
      <c r="D5033" s="1">
        <v>44470</v>
      </c>
      <c r="E5033" t="s">
        <v>34</v>
      </c>
      <c r="F5033" t="s">
        <v>33</v>
      </c>
      <c r="G5033" t="s">
        <v>34</v>
      </c>
      <c r="H5033">
        <v>15760</v>
      </c>
      <c r="I5033" t="s">
        <v>127</v>
      </c>
      <c r="J5033">
        <v>4620</v>
      </c>
      <c r="L5033">
        <v>20380</v>
      </c>
      <c r="M5033" t="s">
        <v>128</v>
      </c>
      <c r="N5033">
        <v>14946</v>
      </c>
      <c r="O5033" t="s">
        <v>50</v>
      </c>
      <c r="P5033">
        <v>3228</v>
      </c>
      <c r="R5033">
        <v>18174</v>
      </c>
      <c r="S5033" t="s">
        <v>52</v>
      </c>
      <c r="T5033">
        <v>916622</v>
      </c>
      <c r="V5033">
        <v>2043566</v>
      </c>
      <c r="X5033">
        <v>1801644</v>
      </c>
      <c r="Z5033">
        <v>241922</v>
      </c>
    </row>
    <row r="5034" spans="2:26" hidden="1" x14ac:dyDescent="0.35">
      <c r="B5034" t="s">
        <v>125</v>
      </c>
      <c r="C5034" t="s">
        <v>126</v>
      </c>
      <c r="D5034" s="1">
        <v>44501</v>
      </c>
      <c r="E5034" t="s">
        <v>34</v>
      </c>
      <c r="F5034" t="s">
        <v>35</v>
      </c>
      <c r="G5034" t="s">
        <v>32</v>
      </c>
      <c r="H5034">
        <v>11086</v>
      </c>
      <c r="I5034" t="s">
        <v>127</v>
      </c>
      <c r="J5034">
        <v>15383</v>
      </c>
      <c r="L5034">
        <v>26469</v>
      </c>
      <c r="M5034" t="s">
        <v>128</v>
      </c>
      <c r="N5034">
        <v>13983</v>
      </c>
      <c r="O5034" t="s">
        <v>50</v>
      </c>
      <c r="P5034">
        <v>2762</v>
      </c>
      <c r="R5034">
        <v>16745</v>
      </c>
      <c r="S5034" t="s">
        <v>52</v>
      </c>
      <c r="T5034">
        <v>913809</v>
      </c>
      <c r="V5034">
        <v>2042500</v>
      </c>
      <c r="X5034">
        <v>1800097</v>
      </c>
      <c r="Z5034">
        <v>242403</v>
      </c>
    </row>
    <row r="5035" spans="2:26" hidden="1" x14ac:dyDescent="0.35">
      <c r="B5035" t="s">
        <v>125</v>
      </c>
      <c r="C5035" t="s">
        <v>126</v>
      </c>
      <c r="D5035" s="1">
        <v>44501</v>
      </c>
      <c r="E5035" t="s">
        <v>34</v>
      </c>
      <c r="F5035" t="s">
        <v>33</v>
      </c>
      <c r="G5035" t="s">
        <v>34</v>
      </c>
      <c r="H5035">
        <v>11086</v>
      </c>
      <c r="I5035" t="s">
        <v>127</v>
      </c>
      <c r="J5035">
        <v>15383</v>
      </c>
      <c r="L5035">
        <v>26469</v>
      </c>
      <c r="M5035" t="s">
        <v>128</v>
      </c>
      <c r="N5035">
        <v>13983</v>
      </c>
      <c r="O5035" t="s">
        <v>50</v>
      </c>
      <c r="P5035">
        <v>2671</v>
      </c>
      <c r="R5035">
        <v>16654</v>
      </c>
      <c r="S5035" t="s">
        <v>52</v>
      </c>
      <c r="T5035">
        <v>920774</v>
      </c>
      <c r="V5035">
        <v>2056855</v>
      </c>
      <c r="X5035">
        <v>1812961</v>
      </c>
      <c r="Z5035">
        <v>243894</v>
      </c>
    </row>
    <row r="5036" spans="2:26" hidden="1" x14ac:dyDescent="0.35">
      <c r="B5036" t="s">
        <v>125</v>
      </c>
      <c r="C5036" t="s">
        <v>126</v>
      </c>
      <c r="D5036" s="1">
        <v>44531</v>
      </c>
      <c r="E5036" t="s">
        <v>34</v>
      </c>
      <c r="F5036" t="s">
        <v>35</v>
      </c>
      <c r="G5036" t="s">
        <v>32</v>
      </c>
      <c r="H5036">
        <v>9041</v>
      </c>
      <c r="I5036" t="s">
        <v>127</v>
      </c>
      <c r="J5036">
        <v>20807</v>
      </c>
      <c r="L5036">
        <v>29848</v>
      </c>
      <c r="M5036" t="s">
        <v>128</v>
      </c>
      <c r="N5036">
        <v>15077</v>
      </c>
      <c r="O5036" t="s">
        <v>50</v>
      </c>
      <c r="P5036">
        <v>2318</v>
      </c>
      <c r="R5036">
        <v>17395</v>
      </c>
      <c r="S5036" t="s">
        <v>52</v>
      </c>
      <c r="T5036">
        <v>917439</v>
      </c>
      <c r="V5036">
        <v>2055445</v>
      </c>
      <c r="X5036">
        <v>1811561</v>
      </c>
      <c r="Z5036">
        <v>243884</v>
      </c>
    </row>
    <row r="5037" spans="2:26" hidden="1" x14ac:dyDescent="0.35">
      <c r="B5037" t="s">
        <v>125</v>
      </c>
      <c r="C5037" t="s">
        <v>126</v>
      </c>
      <c r="D5037" s="1">
        <v>44531</v>
      </c>
      <c r="E5037" t="s">
        <v>34</v>
      </c>
      <c r="F5037" t="s">
        <v>33</v>
      </c>
      <c r="G5037" t="s">
        <v>34</v>
      </c>
      <c r="H5037">
        <v>9041</v>
      </c>
      <c r="I5037" t="s">
        <v>127</v>
      </c>
      <c r="J5037">
        <v>20807</v>
      </c>
      <c r="L5037">
        <v>29848</v>
      </c>
      <c r="M5037" t="s">
        <v>128</v>
      </c>
      <c r="N5037">
        <v>15077</v>
      </c>
      <c r="O5037" t="s">
        <v>50</v>
      </c>
      <c r="P5037">
        <v>2318</v>
      </c>
      <c r="R5037">
        <v>17395</v>
      </c>
      <c r="S5037" t="s">
        <v>52</v>
      </c>
      <c r="T5037">
        <v>922330</v>
      </c>
      <c r="V5037">
        <v>2068050</v>
      </c>
      <c r="X5037">
        <v>1823707</v>
      </c>
      <c r="Z5037">
        <v>244343</v>
      </c>
    </row>
    <row r="5038" spans="2:26" hidden="1" x14ac:dyDescent="0.35">
      <c r="B5038" t="s">
        <v>125</v>
      </c>
      <c r="C5038" t="s">
        <v>126</v>
      </c>
      <c r="D5038" s="1">
        <v>44562</v>
      </c>
      <c r="E5038" t="s">
        <v>34</v>
      </c>
      <c r="F5038" t="s">
        <v>35</v>
      </c>
      <c r="G5038" t="s">
        <v>32</v>
      </c>
      <c r="H5038">
        <v>14191</v>
      </c>
      <c r="I5038" t="s">
        <v>127</v>
      </c>
      <c r="J5038">
        <v>16981</v>
      </c>
      <c r="L5038">
        <v>31172</v>
      </c>
      <c r="M5038" t="s">
        <v>128</v>
      </c>
      <c r="N5038">
        <v>15623</v>
      </c>
      <c r="O5038" t="s">
        <v>50</v>
      </c>
      <c r="P5038">
        <v>2379</v>
      </c>
      <c r="R5038">
        <v>18002</v>
      </c>
      <c r="S5038" t="s">
        <v>52</v>
      </c>
      <c r="T5038">
        <v>919562</v>
      </c>
      <c r="V5038">
        <v>2066517</v>
      </c>
      <c r="X5038">
        <v>1821274</v>
      </c>
      <c r="Z5038">
        <v>245243</v>
      </c>
    </row>
    <row r="5039" spans="2:26" hidden="1" x14ac:dyDescent="0.35">
      <c r="B5039" t="s">
        <v>125</v>
      </c>
      <c r="C5039" t="s">
        <v>126</v>
      </c>
      <c r="D5039" s="1">
        <v>44562</v>
      </c>
      <c r="E5039" t="s">
        <v>34</v>
      </c>
      <c r="F5039" t="s">
        <v>33</v>
      </c>
      <c r="G5039" t="s">
        <v>34</v>
      </c>
      <c r="H5039">
        <v>14191</v>
      </c>
      <c r="I5039" t="s">
        <v>127</v>
      </c>
      <c r="J5039">
        <v>16981</v>
      </c>
      <c r="L5039">
        <v>31172</v>
      </c>
      <c r="M5039" t="s">
        <v>128</v>
      </c>
      <c r="N5039">
        <v>15623</v>
      </c>
      <c r="O5039" t="s">
        <v>50</v>
      </c>
      <c r="P5039">
        <v>2379</v>
      </c>
      <c r="R5039">
        <v>18002</v>
      </c>
      <c r="S5039" t="s">
        <v>52</v>
      </c>
      <c r="T5039">
        <v>927532</v>
      </c>
      <c r="V5039">
        <v>2081868</v>
      </c>
      <c r="X5039">
        <v>1836111</v>
      </c>
      <c r="Z5039">
        <v>245757</v>
      </c>
    </row>
    <row r="5040" spans="2:26" hidden="1" x14ac:dyDescent="0.35">
      <c r="B5040" t="s">
        <v>125</v>
      </c>
      <c r="C5040" t="s">
        <v>126</v>
      </c>
      <c r="D5040" s="1">
        <v>44593</v>
      </c>
      <c r="E5040" t="s">
        <v>34</v>
      </c>
      <c r="F5040" t="s">
        <v>35</v>
      </c>
      <c r="G5040" t="s">
        <v>32</v>
      </c>
      <c r="H5040">
        <v>14610</v>
      </c>
      <c r="I5040" t="s">
        <v>127</v>
      </c>
      <c r="J5040">
        <v>8152</v>
      </c>
      <c r="L5040">
        <v>22762</v>
      </c>
      <c r="M5040" t="s">
        <v>128</v>
      </c>
      <c r="N5040">
        <v>15933</v>
      </c>
      <c r="O5040" t="s">
        <v>50</v>
      </c>
      <c r="P5040">
        <v>2869</v>
      </c>
      <c r="R5040">
        <v>18802</v>
      </c>
      <c r="S5040" t="s">
        <v>52</v>
      </c>
      <c r="T5040">
        <v>922967</v>
      </c>
      <c r="V5040">
        <v>2076235</v>
      </c>
      <c r="X5040">
        <v>1829675</v>
      </c>
      <c r="Z5040">
        <v>246560</v>
      </c>
    </row>
    <row r="5041" spans="2:26" hidden="1" x14ac:dyDescent="0.35">
      <c r="B5041" t="s">
        <v>125</v>
      </c>
      <c r="C5041" t="s">
        <v>126</v>
      </c>
      <c r="D5041" s="1">
        <v>44593</v>
      </c>
      <c r="E5041" t="s">
        <v>34</v>
      </c>
      <c r="F5041" t="s">
        <v>33</v>
      </c>
      <c r="G5041" t="s">
        <v>34</v>
      </c>
      <c r="H5041">
        <v>14610</v>
      </c>
      <c r="I5041" t="s">
        <v>127</v>
      </c>
      <c r="J5041">
        <v>8152</v>
      </c>
      <c r="L5041">
        <v>22762</v>
      </c>
      <c r="M5041" t="s">
        <v>128</v>
      </c>
      <c r="N5041">
        <v>15933</v>
      </c>
      <c r="O5041" t="s">
        <v>50</v>
      </c>
      <c r="P5041">
        <v>2869</v>
      </c>
      <c r="R5041">
        <v>18802</v>
      </c>
      <c r="S5041" t="s">
        <v>52</v>
      </c>
      <c r="T5041">
        <v>930398</v>
      </c>
      <c r="V5041">
        <v>2094258</v>
      </c>
      <c r="X5041">
        <v>1846987</v>
      </c>
      <c r="Z5041">
        <v>247271</v>
      </c>
    </row>
    <row r="5042" spans="2:26" hidden="1" x14ac:dyDescent="0.35">
      <c r="B5042" t="s">
        <v>125</v>
      </c>
      <c r="C5042" t="s">
        <v>126</v>
      </c>
      <c r="D5042" s="1">
        <v>44621</v>
      </c>
      <c r="E5042" t="s">
        <v>34</v>
      </c>
      <c r="F5042" t="s">
        <v>35</v>
      </c>
      <c r="G5042" t="s">
        <v>32</v>
      </c>
      <c r="H5042">
        <v>16222</v>
      </c>
      <c r="I5042" t="s">
        <v>127</v>
      </c>
      <c r="J5042">
        <v>5190</v>
      </c>
      <c r="L5042">
        <v>21412</v>
      </c>
      <c r="M5042" t="s">
        <v>128</v>
      </c>
      <c r="N5042">
        <v>17308</v>
      </c>
      <c r="O5042" t="s">
        <v>50</v>
      </c>
      <c r="P5042">
        <v>4711</v>
      </c>
      <c r="R5042">
        <v>22019</v>
      </c>
      <c r="S5042" t="s">
        <v>52</v>
      </c>
      <c r="T5042">
        <v>928762</v>
      </c>
      <c r="V5042">
        <v>2094889</v>
      </c>
      <c r="X5042">
        <v>1846381</v>
      </c>
      <c r="Z5042">
        <v>248508</v>
      </c>
    </row>
    <row r="5043" spans="2:26" hidden="1" x14ac:dyDescent="0.35">
      <c r="B5043" t="s">
        <v>125</v>
      </c>
      <c r="C5043" t="s">
        <v>126</v>
      </c>
      <c r="D5043" s="1">
        <v>44621</v>
      </c>
      <c r="E5043" t="s">
        <v>34</v>
      </c>
      <c r="F5043" t="s">
        <v>33</v>
      </c>
      <c r="G5043" t="s">
        <v>34</v>
      </c>
      <c r="H5043">
        <v>16222</v>
      </c>
      <c r="I5043" t="s">
        <v>127</v>
      </c>
      <c r="J5043">
        <v>5190</v>
      </c>
      <c r="L5043">
        <v>21412</v>
      </c>
      <c r="M5043" t="s">
        <v>128</v>
      </c>
      <c r="N5043">
        <v>17308</v>
      </c>
      <c r="O5043" t="s">
        <v>50</v>
      </c>
      <c r="P5043">
        <v>4711</v>
      </c>
      <c r="R5043">
        <v>22019</v>
      </c>
      <c r="S5043" t="s">
        <v>52</v>
      </c>
      <c r="T5043">
        <v>935444</v>
      </c>
      <c r="V5043">
        <v>2110632</v>
      </c>
      <c r="X5043">
        <v>1861333</v>
      </c>
      <c r="Z5043">
        <v>249299</v>
      </c>
    </row>
    <row r="5044" spans="2:26" hidden="1" x14ac:dyDescent="0.35">
      <c r="B5044" t="s">
        <v>125</v>
      </c>
      <c r="C5044" t="s">
        <v>126</v>
      </c>
      <c r="D5044" s="1">
        <v>44652</v>
      </c>
      <c r="E5044" t="s">
        <v>34</v>
      </c>
      <c r="F5044" t="s">
        <v>35</v>
      </c>
      <c r="G5044" t="s">
        <v>32</v>
      </c>
      <c r="H5044">
        <v>14505</v>
      </c>
      <c r="I5044" t="s">
        <v>127</v>
      </c>
      <c r="J5044">
        <v>4570</v>
      </c>
      <c r="L5044">
        <v>19075</v>
      </c>
      <c r="M5044" t="s">
        <v>128</v>
      </c>
      <c r="N5044">
        <v>15401</v>
      </c>
      <c r="O5044" t="s">
        <v>50</v>
      </c>
      <c r="P5044">
        <v>3934</v>
      </c>
      <c r="R5044">
        <v>19335</v>
      </c>
      <c r="S5044" t="s">
        <v>52</v>
      </c>
      <c r="T5044">
        <v>930467</v>
      </c>
      <c r="V5044">
        <v>2105132</v>
      </c>
      <c r="X5044">
        <v>1854695</v>
      </c>
      <c r="Z5044">
        <v>250437</v>
      </c>
    </row>
    <row r="5045" spans="2:26" hidden="1" x14ac:dyDescent="0.35">
      <c r="B5045" t="s">
        <v>125</v>
      </c>
      <c r="C5045" t="s">
        <v>126</v>
      </c>
      <c r="D5045" s="1">
        <v>44652</v>
      </c>
      <c r="E5045" t="s">
        <v>34</v>
      </c>
      <c r="F5045" t="s">
        <v>33</v>
      </c>
      <c r="G5045" t="s">
        <v>34</v>
      </c>
      <c r="H5045">
        <v>14505</v>
      </c>
      <c r="I5045" t="s">
        <v>127</v>
      </c>
      <c r="J5045">
        <v>4570</v>
      </c>
      <c r="L5045">
        <v>19075</v>
      </c>
      <c r="M5045" t="s">
        <v>128</v>
      </c>
      <c r="N5045">
        <v>15401</v>
      </c>
      <c r="O5045" t="s">
        <v>50</v>
      </c>
      <c r="P5045">
        <v>3934</v>
      </c>
      <c r="R5045">
        <v>19335</v>
      </c>
      <c r="S5045" t="s">
        <v>52</v>
      </c>
      <c r="T5045">
        <v>936251</v>
      </c>
      <c r="V5045">
        <v>2117394</v>
      </c>
      <c r="X5045">
        <v>1866356</v>
      </c>
      <c r="Z5045">
        <v>251038</v>
      </c>
    </row>
    <row r="5046" spans="2:26" hidden="1" x14ac:dyDescent="0.35">
      <c r="B5046" t="s">
        <v>125</v>
      </c>
      <c r="C5046" t="s">
        <v>126</v>
      </c>
      <c r="D5046" s="1">
        <v>44682</v>
      </c>
      <c r="E5046" t="s">
        <v>34</v>
      </c>
      <c r="F5046" t="s">
        <v>35</v>
      </c>
      <c r="G5046" t="s">
        <v>32</v>
      </c>
      <c r="H5046">
        <v>14591</v>
      </c>
      <c r="I5046" t="s">
        <v>127</v>
      </c>
      <c r="J5046">
        <v>4506</v>
      </c>
      <c r="L5046">
        <v>19097</v>
      </c>
      <c r="M5046" t="s">
        <v>128</v>
      </c>
      <c r="N5046">
        <v>13212</v>
      </c>
      <c r="O5046" t="s">
        <v>50</v>
      </c>
      <c r="P5046">
        <v>3009</v>
      </c>
      <c r="R5046">
        <v>16221</v>
      </c>
      <c r="S5046" t="s">
        <v>52</v>
      </c>
      <c r="T5046">
        <v>933439</v>
      </c>
      <c r="V5046">
        <v>2115983</v>
      </c>
      <c r="X5046">
        <v>1863468</v>
      </c>
      <c r="Z5046">
        <v>252515</v>
      </c>
    </row>
    <row r="5047" spans="2:26" hidden="1" x14ac:dyDescent="0.35">
      <c r="B5047" t="s">
        <v>125</v>
      </c>
      <c r="C5047" t="s">
        <v>126</v>
      </c>
      <c r="D5047" s="1">
        <v>44682</v>
      </c>
      <c r="E5047" t="s">
        <v>34</v>
      </c>
      <c r="F5047" t="s">
        <v>33</v>
      </c>
      <c r="G5047" t="s">
        <v>34</v>
      </c>
      <c r="H5047">
        <v>14591</v>
      </c>
      <c r="I5047" t="s">
        <v>127</v>
      </c>
      <c r="J5047">
        <v>4506</v>
      </c>
      <c r="L5047">
        <v>19097</v>
      </c>
      <c r="M5047" t="s">
        <v>128</v>
      </c>
      <c r="N5047">
        <v>13212</v>
      </c>
      <c r="O5047" t="s">
        <v>50</v>
      </c>
      <c r="P5047">
        <v>3009</v>
      </c>
      <c r="R5047">
        <v>16221</v>
      </c>
      <c r="S5047" t="s">
        <v>52</v>
      </c>
      <c r="T5047">
        <v>940213</v>
      </c>
      <c r="V5047">
        <v>2130668</v>
      </c>
      <c r="X5047">
        <v>1877436</v>
      </c>
      <c r="Z5047">
        <v>253232</v>
      </c>
    </row>
    <row r="5048" spans="2:26" hidden="1" x14ac:dyDescent="0.35">
      <c r="B5048" t="s">
        <v>125</v>
      </c>
      <c r="C5048" t="s">
        <v>126</v>
      </c>
      <c r="D5048" s="1">
        <v>44713</v>
      </c>
      <c r="E5048" t="s">
        <v>34</v>
      </c>
      <c r="F5048" t="s">
        <v>35</v>
      </c>
      <c r="G5048" t="s">
        <v>32</v>
      </c>
      <c r="H5048">
        <v>14830</v>
      </c>
      <c r="I5048" t="s">
        <v>127</v>
      </c>
      <c r="J5048">
        <v>4570</v>
      </c>
      <c r="L5048">
        <v>19400</v>
      </c>
      <c r="M5048" t="s">
        <v>128</v>
      </c>
      <c r="N5048">
        <v>13316</v>
      </c>
      <c r="O5048" t="s">
        <v>50</v>
      </c>
      <c r="P5048">
        <v>3261</v>
      </c>
      <c r="R5048">
        <v>16577</v>
      </c>
      <c r="S5048" t="s">
        <v>52</v>
      </c>
      <c r="T5048">
        <v>936968</v>
      </c>
      <c r="V5048">
        <v>2129804</v>
      </c>
      <c r="X5048">
        <v>1874906</v>
      </c>
      <c r="Z5048">
        <v>254898</v>
      </c>
    </row>
    <row r="5049" spans="2:26" hidden="1" x14ac:dyDescent="0.35">
      <c r="B5049" t="s">
        <v>125</v>
      </c>
      <c r="C5049" t="s">
        <v>126</v>
      </c>
      <c r="D5049" s="1">
        <v>44713</v>
      </c>
      <c r="E5049" t="s">
        <v>34</v>
      </c>
      <c r="F5049" t="s">
        <v>33</v>
      </c>
      <c r="G5049" t="s">
        <v>34</v>
      </c>
      <c r="H5049">
        <v>14830</v>
      </c>
      <c r="I5049" t="s">
        <v>127</v>
      </c>
      <c r="J5049">
        <v>4570</v>
      </c>
      <c r="L5049">
        <v>19400</v>
      </c>
      <c r="M5049" t="s">
        <v>128</v>
      </c>
      <c r="N5049">
        <v>13316</v>
      </c>
      <c r="O5049" t="s">
        <v>50</v>
      </c>
      <c r="P5049">
        <v>3261</v>
      </c>
      <c r="R5049">
        <v>16577</v>
      </c>
      <c r="S5049" t="s">
        <v>52</v>
      </c>
      <c r="T5049">
        <v>941866</v>
      </c>
      <c r="V5049">
        <v>2139794</v>
      </c>
      <c r="X5049">
        <v>1884395</v>
      </c>
      <c r="Z5049">
        <v>255399</v>
      </c>
    </row>
    <row r="5050" spans="2:26" hidden="1" x14ac:dyDescent="0.35">
      <c r="B5050" t="s">
        <v>125</v>
      </c>
      <c r="C5050" t="s">
        <v>126</v>
      </c>
      <c r="D5050" s="1">
        <v>44743</v>
      </c>
      <c r="E5050" t="s">
        <v>34</v>
      </c>
      <c r="F5050" t="s">
        <v>35</v>
      </c>
      <c r="G5050" t="s">
        <v>32</v>
      </c>
      <c r="H5050">
        <v>14888</v>
      </c>
      <c r="I5050" t="s">
        <v>127</v>
      </c>
      <c r="J5050">
        <v>4130</v>
      </c>
      <c r="L5050">
        <v>19018</v>
      </c>
      <c r="M5050" t="s">
        <v>128</v>
      </c>
      <c r="N5050">
        <v>11837</v>
      </c>
      <c r="O5050" t="s">
        <v>50</v>
      </c>
      <c r="P5050">
        <v>2598</v>
      </c>
      <c r="R5050">
        <v>14435</v>
      </c>
      <c r="S5050" t="s">
        <v>52</v>
      </c>
      <c r="T5050">
        <v>937180</v>
      </c>
      <c r="V5050">
        <v>2135254</v>
      </c>
      <c r="X5050">
        <v>1878580</v>
      </c>
      <c r="Z5050">
        <v>256674</v>
      </c>
    </row>
    <row r="5051" spans="2:26" hidden="1" x14ac:dyDescent="0.35">
      <c r="B5051" t="s">
        <v>125</v>
      </c>
      <c r="C5051" t="s">
        <v>126</v>
      </c>
      <c r="D5051" s="1">
        <v>44743</v>
      </c>
      <c r="E5051" t="s">
        <v>34</v>
      </c>
      <c r="F5051" t="s">
        <v>33</v>
      </c>
      <c r="G5051" t="s">
        <v>34</v>
      </c>
      <c r="H5051">
        <v>14888</v>
      </c>
      <c r="I5051" t="s">
        <v>127</v>
      </c>
      <c r="J5051">
        <v>4130</v>
      </c>
      <c r="L5051">
        <v>19018</v>
      </c>
      <c r="M5051" t="s">
        <v>128</v>
      </c>
      <c r="N5051">
        <v>11837</v>
      </c>
      <c r="O5051" t="s">
        <v>50</v>
      </c>
      <c r="P5051">
        <v>2598</v>
      </c>
      <c r="R5051">
        <v>14435</v>
      </c>
      <c r="S5051" t="s">
        <v>52</v>
      </c>
      <c r="T5051">
        <v>943480</v>
      </c>
      <c r="V5051">
        <v>2148004</v>
      </c>
      <c r="X5051">
        <v>1890772</v>
      </c>
      <c r="Z5051">
        <v>257232</v>
      </c>
    </row>
    <row r="5052" spans="2:26" hidden="1" x14ac:dyDescent="0.35">
      <c r="B5052" t="s">
        <v>125</v>
      </c>
      <c r="C5052" t="s">
        <v>126</v>
      </c>
      <c r="D5052" s="1">
        <v>44774</v>
      </c>
      <c r="E5052" t="s">
        <v>34</v>
      </c>
      <c r="F5052" t="s">
        <v>35</v>
      </c>
      <c r="G5052" t="s">
        <v>32</v>
      </c>
      <c r="H5052">
        <v>17187</v>
      </c>
      <c r="I5052" t="s">
        <v>127</v>
      </c>
      <c r="J5052">
        <v>4738</v>
      </c>
      <c r="L5052">
        <v>21925</v>
      </c>
      <c r="M5052" t="s">
        <v>128</v>
      </c>
      <c r="N5052">
        <v>14693</v>
      </c>
      <c r="O5052" t="s">
        <v>50</v>
      </c>
      <c r="P5052">
        <v>2697</v>
      </c>
      <c r="R5052">
        <v>17390</v>
      </c>
      <c r="S5052" t="s">
        <v>52</v>
      </c>
      <c r="T5052">
        <v>940888</v>
      </c>
      <c r="V5052">
        <v>2148910</v>
      </c>
      <c r="X5052">
        <v>1890250</v>
      </c>
      <c r="Z5052">
        <v>258660</v>
      </c>
    </row>
    <row r="5053" spans="2:26" hidden="1" x14ac:dyDescent="0.35">
      <c r="B5053" t="s">
        <v>125</v>
      </c>
      <c r="C5053" t="s">
        <v>126</v>
      </c>
      <c r="D5053" s="1">
        <v>44774</v>
      </c>
      <c r="E5053" t="s">
        <v>34</v>
      </c>
      <c r="F5053" t="s">
        <v>33</v>
      </c>
      <c r="G5053" t="s">
        <v>34</v>
      </c>
      <c r="H5053">
        <v>17187</v>
      </c>
      <c r="I5053" t="s">
        <v>127</v>
      </c>
      <c r="J5053">
        <v>4738</v>
      </c>
      <c r="L5053">
        <v>21925</v>
      </c>
      <c r="M5053" t="s">
        <v>128</v>
      </c>
      <c r="N5053">
        <v>14693</v>
      </c>
      <c r="O5053" t="s">
        <v>50</v>
      </c>
      <c r="P5053">
        <v>2697</v>
      </c>
      <c r="R5053">
        <v>17390</v>
      </c>
      <c r="S5053" t="s">
        <v>52</v>
      </c>
      <c r="T5053">
        <v>946208</v>
      </c>
      <c r="V5053">
        <v>2159579</v>
      </c>
      <c r="X5053">
        <v>1900414</v>
      </c>
      <c r="Z5053">
        <v>259165</v>
      </c>
    </row>
    <row r="5054" spans="2:26" hidden="1" x14ac:dyDescent="0.35">
      <c r="B5054" t="s">
        <v>125</v>
      </c>
      <c r="C5054" t="s">
        <v>126</v>
      </c>
      <c r="D5054" s="1">
        <v>44805</v>
      </c>
      <c r="E5054" t="s">
        <v>34</v>
      </c>
      <c r="F5054" t="s">
        <v>35</v>
      </c>
      <c r="G5054" t="s">
        <v>32</v>
      </c>
      <c r="H5054">
        <v>15767</v>
      </c>
      <c r="I5054" t="s">
        <v>127</v>
      </c>
      <c r="J5054">
        <v>4110</v>
      </c>
      <c r="L5054">
        <v>19877</v>
      </c>
      <c r="M5054" t="s">
        <v>128</v>
      </c>
      <c r="N5054">
        <v>14263</v>
      </c>
      <c r="O5054" t="s">
        <v>50</v>
      </c>
      <c r="P5054">
        <v>2741</v>
      </c>
      <c r="R5054">
        <v>17004</v>
      </c>
      <c r="S5054" t="s">
        <v>52</v>
      </c>
      <c r="T5054">
        <v>942619</v>
      </c>
      <c r="V5054">
        <v>2157859</v>
      </c>
      <c r="X5054">
        <v>1897366</v>
      </c>
      <c r="Z5054">
        <v>260493</v>
      </c>
    </row>
    <row r="5055" spans="2:26" hidden="1" x14ac:dyDescent="0.35">
      <c r="B5055" t="s">
        <v>125</v>
      </c>
      <c r="C5055" t="s">
        <v>126</v>
      </c>
      <c r="D5055" s="1">
        <v>44805</v>
      </c>
      <c r="E5055" t="s">
        <v>34</v>
      </c>
      <c r="F5055" t="s">
        <v>33</v>
      </c>
      <c r="G5055" t="s">
        <v>34</v>
      </c>
      <c r="H5055">
        <v>15767</v>
      </c>
      <c r="I5055" t="s">
        <v>127</v>
      </c>
      <c r="J5055">
        <v>4110</v>
      </c>
      <c r="L5055">
        <v>19877</v>
      </c>
      <c r="M5055" t="s">
        <v>128</v>
      </c>
      <c r="N5055">
        <v>14263</v>
      </c>
      <c r="O5055" t="s">
        <v>50</v>
      </c>
      <c r="P5055">
        <v>2741</v>
      </c>
      <c r="R5055">
        <v>17004</v>
      </c>
      <c r="S5055" t="s">
        <v>52</v>
      </c>
      <c r="T5055">
        <v>947055</v>
      </c>
      <c r="V5055">
        <v>2168752</v>
      </c>
      <c r="X5055">
        <v>1909587</v>
      </c>
      <c r="Z5055">
        <v>259165</v>
      </c>
    </row>
    <row r="5056" spans="2:26" hidden="1" x14ac:dyDescent="0.35">
      <c r="B5056" t="s">
        <v>125</v>
      </c>
      <c r="C5056" t="s">
        <v>126</v>
      </c>
      <c r="D5056" s="1">
        <v>44835</v>
      </c>
      <c r="E5056" t="s">
        <v>34</v>
      </c>
      <c r="F5056" t="s">
        <v>35</v>
      </c>
      <c r="G5056" t="s">
        <v>32</v>
      </c>
      <c r="H5056">
        <v>15280</v>
      </c>
      <c r="I5056" t="s">
        <v>127</v>
      </c>
      <c r="J5056">
        <v>4620</v>
      </c>
      <c r="L5056">
        <v>19900</v>
      </c>
      <c r="M5056" t="s">
        <v>128</v>
      </c>
      <c r="N5056">
        <v>13459</v>
      </c>
      <c r="O5056" t="s">
        <v>50</v>
      </c>
      <c r="P5056">
        <v>2771</v>
      </c>
      <c r="R5056">
        <v>16230</v>
      </c>
      <c r="S5056" t="s">
        <v>52</v>
      </c>
      <c r="T5056">
        <v>943156</v>
      </c>
      <c r="V5056">
        <v>2163385</v>
      </c>
      <c r="X5056">
        <v>1901976</v>
      </c>
      <c r="Z5056">
        <v>261409</v>
      </c>
    </row>
    <row r="5057" spans="2:26" hidden="1" x14ac:dyDescent="0.35">
      <c r="B5057" t="s">
        <v>125</v>
      </c>
      <c r="C5057" t="s">
        <v>126</v>
      </c>
      <c r="D5057" s="1">
        <v>44835</v>
      </c>
      <c r="E5057" t="s">
        <v>34</v>
      </c>
      <c r="F5057" t="s">
        <v>33</v>
      </c>
      <c r="G5057" t="s">
        <v>34</v>
      </c>
      <c r="H5057">
        <v>15280</v>
      </c>
      <c r="I5057" t="s">
        <v>127</v>
      </c>
      <c r="J5057">
        <v>4620</v>
      </c>
      <c r="L5057">
        <v>19900</v>
      </c>
      <c r="M5057" t="s">
        <v>128</v>
      </c>
      <c r="N5057">
        <v>13459</v>
      </c>
      <c r="O5057" t="s">
        <v>50</v>
      </c>
      <c r="P5057">
        <v>2771</v>
      </c>
      <c r="R5057">
        <v>16230</v>
      </c>
      <c r="S5057" t="s">
        <v>52</v>
      </c>
      <c r="T5057">
        <v>951164</v>
      </c>
      <c r="V5057">
        <v>2181303</v>
      </c>
      <c r="X5057">
        <v>1918923</v>
      </c>
      <c r="Z5057">
        <v>262380</v>
      </c>
    </row>
    <row r="5058" spans="2:26" hidden="1" x14ac:dyDescent="0.35">
      <c r="B5058" t="s">
        <v>125</v>
      </c>
      <c r="C5058" t="s">
        <v>126</v>
      </c>
      <c r="D5058" s="1">
        <v>44866</v>
      </c>
      <c r="E5058" t="s">
        <v>34</v>
      </c>
      <c r="F5058" t="s">
        <v>35</v>
      </c>
      <c r="G5058" t="s">
        <v>32</v>
      </c>
      <c r="H5058">
        <v>11375</v>
      </c>
      <c r="I5058" t="s">
        <v>127</v>
      </c>
      <c r="J5058">
        <v>15752</v>
      </c>
      <c r="L5058">
        <v>27127</v>
      </c>
      <c r="M5058" t="s">
        <v>128</v>
      </c>
      <c r="N5058">
        <v>13732</v>
      </c>
      <c r="O5058" t="s">
        <v>50</v>
      </c>
      <c r="P5058">
        <v>2662</v>
      </c>
      <c r="R5058">
        <v>16394</v>
      </c>
      <c r="S5058" t="s">
        <v>52</v>
      </c>
      <c r="T5058">
        <v>948117</v>
      </c>
      <c r="V5058">
        <v>2179223</v>
      </c>
      <c r="X5058">
        <v>1915986</v>
      </c>
      <c r="Z5058">
        <v>263237</v>
      </c>
    </row>
    <row r="5059" spans="2:26" hidden="1" x14ac:dyDescent="0.35">
      <c r="B5059" t="s">
        <v>125</v>
      </c>
      <c r="C5059" t="s">
        <v>126</v>
      </c>
      <c r="D5059" s="1">
        <v>44866</v>
      </c>
      <c r="E5059" t="s">
        <v>34</v>
      </c>
      <c r="F5059" t="s">
        <v>33</v>
      </c>
      <c r="G5059" t="s">
        <v>34</v>
      </c>
      <c r="H5059">
        <v>11375</v>
      </c>
      <c r="I5059" t="s">
        <v>127</v>
      </c>
      <c r="J5059">
        <v>15752</v>
      </c>
      <c r="L5059">
        <v>27127</v>
      </c>
      <c r="M5059" t="s">
        <v>128</v>
      </c>
      <c r="N5059">
        <v>13732</v>
      </c>
      <c r="O5059" t="s">
        <v>50</v>
      </c>
      <c r="P5059">
        <v>2662</v>
      </c>
      <c r="R5059">
        <v>16394</v>
      </c>
      <c r="S5059" t="s">
        <v>52</v>
      </c>
      <c r="T5059">
        <v>954688</v>
      </c>
      <c r="V5059">
        <v>2194560</v>
      </c>
      <c r="X5059">
        <v>1930588</v>
      </c>
      <c r="Z5059">
        <v>263972</v>
      </c>
    </row>
    <row r="5060" spans="2:26" hidden="1" x14ac:dyDescent="0.35">
      <c r="B5060" t="s">
        <v>125</v>
      </c>
      <c r="C5060" t="s">
        <v>126</v>
      </c>
      <c r="D5060" s="1">
        <v>44896</v>
      </c>
      <c r="E5060" t="s">
        <v>34</v>
      </c>
      <c r="F5060" t="s">
        <v>35</v>
      </c>
      <c r="G5060" t="s">
        <v>32</v>
      </c>
      <c r="H5060">
        <v>6256</v>
      </c>
      <c r="I5060" t="s">
        <v>127</v>
      </c>
      <c r="J5060">
        <v>20284</v>
      </c>
      <c r="L5060">
        <v>26540</v>
      </c>
      <c r="M5060" t="s">
        <v>128</v>
      </c>
      <c r="N5060">
        <v>15937</v>
      </c>
      <c r="O5060" t="s">
        <v>50</v>
      </c>
      <c r="P5060">
        <v>2824</v>
      </c>
      <c r="R5060">
        <v>18761</v>
      </c>
      <c r="S5060" t="s">
        <v>52</v>
      </c>
      <c r="T5060">
        <v>951924</v>
      </c>
      <c r="V5060">
        <v>2192270</v>
      </c>
      <c r="X5060">
        <v>1927611</v>
      </c>
      <c r="Z5060">
        <v>264659</v>
      </c>
    </row>
    <row r="5061" spans="2:26" hidden="1" x14ac:dyDescent="0.35">
      <c r="B5061" t="s">
        <v>125</v>
      </c>
      <c r="C5061" t="s">
        <v>126</v>
      </c>
      <c r="D5061" s="1">
        <v>44896</v>
      </c>
      <c r="E5061" t="s">
        <v>34</v>
      </c>
      <c r="F5061" t="s">
        <v>33</v>
      </c>
      <c r="G5061" t="s">
        <v>34</v>
      </c>
      <c r="H5061">
        <v>6256</v>
      </c>
      <c r="I5061" t="s">
        <v>127</v>
      </c>
      <c r="J5061">
        <v>20284</v>
      </c>
      <c r="L5061">
        <v>26540</v>
      </c>
      <c r="M5061" t="s">
        <v>128</v>
      </c>
      <c r="N5061">
        <v>15937</v>
      </c>
      <c r="O5061" t="s">
        <v>50</v>
      </c>
      <c r="P5061">
        <v>2824</v>
      </c>
      <c r="R5061">
        <v>18761</v>
      </c>
      <c r="S5061" t="s">
        <v>52</v>
      </c>
      <c r="T5061">
        <v>956855</v>
      </c>
      <c r="V5061">
        <v>2202958</v>
      </c>
      <c r="X5061">
        <v>1937846</v>
      </c>
      <c r="Z5061">
        <v>265112</v>
      </c>
    </row>
    <row r="5062" spans="2:26" hidden="1" x14ac:dyDescent="0.35">
      <c r="B5062" t="s">
        <v>125</v>
      </c>
      <c r="C5062" t="s">
        <v>126</v>
      </c>
      <c r="D5062" s="1">
        <v>44927</v>
      </c>
      <c r="E5062" t="s">
        <v>34</v>
      </c>
      <c r="F5062" t="s">
        <v>35</v>
      </c>
      <c r="G5062" t="s">
        <v>32</v>
      </c>
      <c r="H5062">
        <v>18964</v>
      </c>
      <c r="I5062" t="s">
        <v>127</v>
      </c>
      <c r="J5062">
        <v>19816</v>
      </c>
      <c r="L5062">
        <v>38780</v>
      </c>
      <c r="M5062" t="s">
        <v>128</v>
      </c>
      <c r="N5062">
        <v>17044</v>
      </c>
      <c r="O5062" t="s">
        <v>50</v>
      </c>
      <c r="P5062">
        <v>3316</v>
      </c>
      <c r="R5062">
        <v>20360</v>
      </c>
      <c r="S5062" t="s">
        <v>52</v>
      </c>
      <c r="T5062">
        <v>956423</v>
      </c>
      <c r="V5062">
        <v>2203796</v>
      </c>
      <c r="X5062">
        <v>1937336</v>
      </c>
      <c r="Z5062">
        <v>266460</v>
      </c>
    </row>
    <row r="5063" spans="2:26" hidden="1" x14ac:dyDescent="0.35">
      <c r="B5063" t="s">
        <v>125</v>
      </c>
      <c r="C5063" t="s">
        <v>126</v>
      </c>
      <c r="D5063" s="1">
        <v>44927</v>
      </c>
      <c r="E5063" t="s">
        <v>34</v>
      </c>
      <c r="F5063" t="s">
        <v>33</v>
      </c>
      <c r="G5063" t="s">
        <v>34</v>
      </c>
      <c r="H5063">
        <v>18964</v>
      </c>
      <c r="I5063" t="s">
        <v>127</v>
      </c>
      <c r="J5063">
        <v>19816</v>
      </c>
      <c r="L5063">
        <v>38780</v>
      </c>
      <c r="M5063" t="s">
        <v>128</v>
      </c>
      <c r="N5063">
        <v>17044</v>
      </c>
      <c r="O5063" t="s">
        <v>50</v>
      </c>
      <c r="P5063">
        <v>3316</v>
      </c>
      <c r="R5063">
        <v>20360</v>
      </c>
      <c r="S5063" t="s">
        <v>52</v>
      </c>
      <c r="T5063">
        <v>966753</v>
      </c>
      <c r="V5063">
        <v>2225291</v>
      </c>
      <c r="X5063">
        <v>1957543</v>
      </c>
      <c r="Z5063">
        <v>267748</v>
      </c>
    </row>
    <row r="5064" spans="2:26" hidden="1" x14ac:dyDescent="0.35">
      <c r="B5064" t="s">
        <v>125</v>
      </c>
      <c r="C5064" t="s">
        <v>126</v>
      </c>
      <c r="D5064" s="1">
        <v>44958</v>
      </c>
      <c r="E5064" t="s">
        <v>34</v>
      </c>
      <c r="F5064" t="s">
        <v>35</v>
      </c>
      <c r="G5064" t="s">
        <v>32</v>
      </c>
      <c r="H5064">
        <v>10479</v>
      </c>
      <c r="I5064" t="s">
        <v>127</v>
      </c>
      <c r="J5064">
        <v>17046</v>
      </c>
      <c r="L5064">
        <v>27525</v>
      </c>
      <c r="M5064" t="s">
        <v>128</v>
      </c>
      <c r="N5064">
        <v>16787</v>
      </c>
      <c r="O5064" t="s">
        <v>50</v>
      </c>
      <c r="P5064">
        <v>3449</v>
      </c>
      <c r="R5064">
        <v>20236</v>
      </c>
      <c r="S5064" t="s">
        <v>52</v>
      </c>
      <c r="T5064">
        <v>965566</v>
      </c>
      <c r="V5064">
        <v>2225577</v>
      </c>
      <c r="X5064">
        <v>1956731</v>
      </c>
      <c r="Z5064">
        <v>268846</v>
      </c>
    </row>
    <row r="5065" spans="2:26" hidden="1" x14ac:dyDescent="0.35">
      <c r="B5065" t="s">
        <v>125</v>
      </c>
      <c r="C5065" t="s">
        <v>126</v>
      </c>
      <c r="D5065" s="1">
        <v>44958</v>
      </c>
      <c r="E5065" t="s">
        <v>34</v>
      </c>
      <c r="F5065" t="s">
        <v>33</v>
      </c>
      <c r="G5065" t="s">
        <v>34</v>
      </c>
      <c r="H5065">
        <v>10479</v>
      </c>
      <c r="I5065" t="s">
        <v>127</v>
      </c>
      <c r="J5065">
        <v>17046</v>
      </c>
      <c r="L5065">
        <v>27525</v>
      </c>
      <c r="M5065" t="s">
        <v>128</v>
      </c>
      <c r="N5065">
        <v>16787</v>
      </c>
      <c r="O5065" t="s">
        <v>50</v>
      </c>
      <c r="P5065">
        <v>3449</v>
      </c>
      <c r="R5065">
        <v>20236</v>
      </c>
      <c r="S5065" t="s">
        <v>52</v>
      </c>
      <c r="T5065">
        <v>977497</v>
      </c>
      <c r="V5065">
        <v>2257953</v>
      </c>
      <c r="X5065">
        <v>1987880</v>
      </c>
      <c r="Z5065">
        <v>270073</v>
      </c>
    </row>
    <row r="5066" spans="2:26" hidden="1" x14ac:dyDescent="0.35">
      <c r="B5066" t="s">
        <v>125</v>
      </c>
      <c r="C5066" t="s">
        <v>126</v>
      </c>
      <c r="D5066" s="1">
        <v>44986</v>
      </c>
      <c r="E5066" t="s">
        <v>34</v>
      </c>
      <c r="F5066" t="s">
        <v>35</v>
      </c>
      <c r="G5066" t="s">
        <v>32</v>
      </c>
      <c r="H5066">
        <v>21621</v>
      </c>
      <c r="I5066" t="s">
        <v>127</v>
      </c>
      <c r="J5066">
        <v>5911</v>
      </c>
      <c r="L5066">
        <v>27532</v>
      </c>
      <c r="M5066" t="s">
        <v>128</v>
      </c>
      <c r="N5066">
        <v>21619</v>
      </c>
      <c r="O5066" t="s">
        <v>50</v>
      </c>
      <c r="P5066">
        <v>3882</v>
      </c>
      <c r="R5066">
        <v>25501</v>
      </c>
      <c r="S5066" t="s">
        <v>52</v>
      </c>
      <c r="T5066">
        <v>977800</v>
      </c>
      <c r="V5066">
        <v>2246843</v>
      </c>
      <c r="X5066">
        <v>1975684</v>
      </c>
      <c r="Z5066">
        <v>271159</v>
      </c>
    </row>
    <row r="5067" spans="2:26" hidden="1" x14ac:dyDescent="0.35">
      <c r="B5067" t="s">
        <v>125</v>
      </c>
      <c r="C5067" t="s">
        <v>126</v>
      </c>
      <c r="D5067" s="1">
        <v>44986</v>
      </c>
      <c r="E5067" t="s">
        <v>34</v>
      </c>
      <c r="F5067" t="s">
        <v>33</v>
      </c>
      <c r="G5067" t="s">
        <v>34</v>
      </c>
      <c r="H5067">
        <v>21621</v>
      </c>
      <c r="I5067" t="s">
        <v>127</v>
      </c>
      <c r="J5067">
        <v>5911</v>
      </c>
      <c r="L5067">
        <v>27532</v>
      </c>
      <c r="M5067" t="s">
        <v>128</v>
      </c>
      <c r="N5067">
        <v>21619</v>
      </c>
      <c r="O5067" t="s">
        <v>50</v>
      </c>
      <c r="P5067">
        <v>3882</v>
      </c>
      <c r="R5067">
        <v>25501</v>
      </c>
      <c r="S5067" t="s">
        <v>52</v>
      </c>
      <c r="T5067">
        <v>982999</v>
      </c>
      <c r="V5067">
        <v>2255579</v>
      </c>
      <c r="X5067">
        <v>1983857</v>
      </c>
      <c r="Z5067">
        <v>271722</v>
      </c>
    </row>
    <row r="5068" spans="2:26" hidden="1" x14ac:dyDescent="0.35">
      <c r="B5068" t="s">
        <v>125</v>
      </c>
      <c r="C5068" t="s">
        <v>126</v>
      </c>
      <c r="D5068" s="1">
        <v>45017</v>
      </c>
      <c r="E5068" t="s">
        <v>34</v>
      </c>
      <c r="F5068" t="s">
        <v>35</v>
      </c>
      <c r="G5068" t="s">
        <v>32</v>
      </c>
      <c r="H5068">
        <v>17412</v>
      </c>
      <c r="I5068" t="s">
        <v>127</v>
      </c>
      <c r="J5068">
        <v>4537</v>
      </c>
      <c r="L5068">
        <v>21949</v>
      </c>
      <c r="M5068" t="s">
        <v>128</v>
      </c>
      <c r="N5068">
        <v>17849</v>
      </c>
      <c r="O5068" t="s">
        <v>50</v>
      </c>
      <c r="P5068">
        <v>3433</v>
      </c>
      <c r="R5068">
        <v>21282</v>
      </c>
      <c r="S5068" t="s">
        <v>52</v>
      </c>
      <c r="T5068">
        <v>980580</v>
      </c>
      <c r="V5068">
        <v>2253306</v>
      </c>
      <c r="X5068">
        <v>1980584</v>
      </c>
      <c r="Z5068">
        <v>272722</v>
      </c>
    </row>
    <row r="5069" spans="2:26" hidden="1" x14ac:dyDescent="0.35">
      <c r="B5069" t="s">
        <v>125</v>
      </c>
      <c r="C5069" t="s">
        <v>126</v>
      </c>
      <c r="D5069" s="1">
        <v>45017</v>
      </c>
      <c r="E5069" t="s">
        <v>34</v>
      </c>
      <c r="F5069" t="s">
        <v>33</v>
      </c>
      <c r="G5069" t="s">
        <v>34</v>
      </c>
      <c r="H5069">
        <v>17412</v>
      </c>
      <c r="I5069" t="s">
        <v>127</v>
      </c>
      <c r="J5069">
        <v>4537</v>
      </c>
      <c r="L5069">
        <v>21949</v>
      </c>
      <c r="M5069" t="s">
        <v>128</v>
      </c>
      <c r="N5069">
        <v>17849</v>
      </c>
      <c r="O5069" t="s">
        <v>50</v>
      </c>
      <c r="P5069">
        <v>3433</v>
      </c>
      <c r="R5069">
        <v>21282</v>
      </c>
      <c r="S5069" t="s">
        <v>52</v>
      </c>
      <c r="T5069">
        <v>990747</v>
      </c>
      <c r="V5069">
        <v>2270966</v>
      </c>
      <c r="X5069">
        <v>1997122</v>
      </c>
      <c r="Z5069">
        <v>273844</v>
      </c>
    </row>
    <row r="5070" spans="2:26" hidden="1" x14ac:dyDescent="0.35">
      <c r="B5070" t="s">
        <v>125</v>
      </c>
      <c r="C5070" t="s">
        <v>126</v>
      </c>
      <c r="D5070" s="1">
        <v>45047</v>
      </c>
      <c r="E5070" t="s">
        <v>34</v>
      </c>
      <c r="F5070" t="s">
        <v>35</v>
      </c>
      <c r="G5070" t="s">
        <v>32</v>
      </c>
      <c r="H5070">
        <v>19730</v>
      </c>
      <c r="I5070" t="s">
        <v>127</v>
      </c>
      <c r="J5070">
        <v>4355</v>
      </c>
      <c r="L5070">
        <v>24085</v>
      </c>
      <c r="M5070" t="s">
        <v>128</v>
      </c>
      <c r="N5070">
        <v>18078</v>
      </c>
      <c r="O5070" t="s">
        <v>50</v>
      </c>
      <c r="P5070">
        <v>3622</v>
      </c>
      <c r="R5070">
        <v>21700</v>
      </c>
      <c r="S5070" t="s">
        <v>52</v>
      </c>
      <c r="T5070">
        <v>989353</v>
      </c>
      <c r="V5070">
        <v>2271636</v>
      </c>
      <c r="X5070">
        <v>1997293</v>
      </c>
      <c r="Z5070">
        <v>274343</v>
      </c>
    </row>
    <row r="5071" spans="2:26" hidden="1" x14ac:dyDescent="0.35">
      <c r="B5071" t="s">
        <v>125</v>
      </c>
      <c r="C5071" t="s">
        <v>126</v>
      </c>
      <c r="D5071" s="1">
        <v>45047</v>
      </c>
      <c r="E5071" t="s">
        <v>34</v>
      </c>
      <c r="F5071" t="s">
        <v>33</v>
      </c>
      <c r="G5071" t="s">
        <v>34</v>
      </c>
      <c r="H5071">
        <v>19730</v>
      </c>
      <c r="I5071" t="s">
        <v>127</v>
      </c>
      <c r="J5071">
        <v>4355</v>
      </c>
      <c r="L5071">
        <v>24085</v>
      </c>
      <c r="M5071" t="s">
        <v>128</v>
      </c>
      <c r="N5071">
        <v>18078</v>
      </c>
      <c r="O5071" t="s">
        <v>50</v>
      </c>
      <c r="P5071">
        <v>3622</v>
      </c>
      <c r="R5071">
        <v>21700</v>
      </c>
      <c r="S5071" t="s">
        <v>52</v>
      </c>
      <c r="T5071">
        <v>995473</v>
      </c>
      <c r="V5071">
        <v>2282199</v>
      </c>
      <c r="X5071">
        <v>2007177</v>
      </c>
      <c r="Z5071">
        <v>275022</v>
      </c>
    </row>
    <row r="5072" spans="2:26" hidden="1" x14ac:dyDescent="0.35">
      <c r="B5072" t="s">
        <v>125</v>
      </c>
      <c r="C5072" t="s">
        <v>126</v>
      </c>
      <c r="D5072" s="1">
        <v>45078</v>
      </c>
      <c r="E5072" t="s">
        <v>34</v>
      </c>
      <c r="F5072" t="s">
        <v>35</v>
      </c>
      <c r="G5072" t="s">
        <v>32</v>
      </c>
      <c r="H5072">
        <v>17544</v>
      </c>
      <c r="I5072" t="s">
        <v>127</v>
      </c>
      <c r="J5072">
        <v>4212</v>
      </c>
      <c r="L5072">
        <v>21756</v>
      </c>
      <c r="M5072" t="s">
        <v>128</v>
      </c>
      <c r="N5072">
        <v>16265</v>
      </c>
      <c r="O5072" t="s">
        <v>50</v>
      </c>
      <c r="P5072">
        <v>3384</v>
      </c>
      <c r="R5072">
        <v>19649</v>
      </c>
      <c r="S5072" t="s">
        <v>52</v>
      </c>
      <c r="T5072">
        <v>992521</v>
      </c>
      <c r="V5072">
        <v>2279727</v>
      </c>
      <c r="X5072">
        <v>2004596</v>
      </c>
      <c r="Z5072">
        <v>275131</v>
      </c>
    </row>
    <row r="5073" spans="2:26" hidden="1" x14ac:dyDescent="0.35">
      <c r="B5073" t="s">
        <v>125</v>
      </c>
      <c r="C5073" t="s">
        <v>126</v>
      </c>
      <c r="D5073" s="1">
        <v>45078</v>
      </c>
      <c r="E5073" t="s">
        <v>34</v>
      </c>
      <c r="F5073" t="s">
        <v>33</v>
      </c>
      <c r="G5073" t="s">
        <v>34</v>
      </c>
      <c r="H5073">
        <v>17544</v>
      </c>
      <c r="I5073" t="s">
        <v>127</v>
      </c>
      <c r="J5073">
        <v>4212</v>
      </c>
      <c r="L5073">
        <v>21756</v>
      </c>
      <c r="M5073" t="s">
        <v>128</v>
      </c>
      <c r="N5073">
        <v>16265</v>
      </c>
      <c r="O5073" t="s">
        <v>50</v>
      </c>
      <c r="P5073">
        <v>3384</v>
      </c>
      <c r="R5073">
        <v>19649</v>
      </c>
      <c r="S5073" t="s">
        <v>52</v>
      </c>
      <c r="T5073">
        <v>999468</v>
      </c>
      <c r="V5073">
        <v>2292023</v>
      </c>
      <c r="X5073">
        <v>2016274</v>
      </c>
      <c r="Z5073">
        <v>275749</v>
      </c>
    </row>
    <row r="5074" spans="2:26" hidden="1" x14ac:dyDescent="0.35">
      <c r="B5074" t="s">
        <v>125</v>
      </c>
      <c r="C5074" t="s">
        <v>126</v>
      </c>
      <c r="D5074" s="1">
        <v>45108</v>
      </c>
      <c r="E5074" t="s">
        <v>34</v>
      </c>
      <c r="F5074" t="s">
        <v>35</v>
      </c>
      <c r="G5074" t="s">
        <v>32</v>
      </c>
      <c r="H5074">
        <v>18337</v>
      </c>
      <c r="I5074" t="s">
        <v>127</v>
      </c>
      <c r="J5074">
        <v>4112</v>
      </c>
      <c r="L5074">
        <v>22449</v>
      </c>
      <c r="M5074" t="s">
        <v>128</v>
      </c>
      <c r="N5074">
        <v>15377</v>
      </c>
      <c r="O5074" t="s">
        <v>50</v>
      </c>
      <c r="P5074">
        <v>3746</v>
      </c>
      <c r="R5074">
        <v>19123</v>
      </c>
      <c r="S5074" t="s">
        <v>52</v>
      </c>
      <c r="T5074">
        <v>993317</v>
      </c>
      <c r="V5074">
        <v>2281227</v>
      </c>
      <c r="X5074">
        <v>2005988</v>
      </c>
      <c r="Z5074">
        <v>275239</v>
      </c>
    </row>
    <row r="5075" spans="2:26" hidden="1" x14ac:dyDescent="0.35">
      <c r="B5075" t="s">
        <v>125</v>
      </c>
      <c r="C5075" t="s">
        <v>126</v>
      </c>
      <c r="D5075" s="1">
        <v>45108</v>
      </c>
      <c r="E5075" t="s">
        <v>34</v>
      </c>
      <c r="F5075" t="s">
        <v>33</v>
      </c>
      <c r="G5075" t="s">
        <v>34</v>
      </c>
      <c r="H5075">
        <v>18337</v>
      </c>
      <c r="I5075" t="s">
        <v>127</v>
      </c>
      <c r="J5075">
        <v>4112</v>
      </c>
      <c r="L5075">
        <v>22449</v>
      </c>
      <c r="M5075" t="s">
        <v>128</v>
      </c>
      <c r="N5075">
        <v>15377</v>
      </c>
      <c r="O5075" t="s">
        <v>50</v>
      </c>
      <c r="P5075">
        <v>3746</v>
      </c>
      <c r="R5075">
        <v>19123</v>
      </c>
      <c r="S5075" t="s">
        <v>52</v>
      </c>
      <c r="T5075">
        <v>1002863</v>
      </c>
      <c r="V5075">
        <v>2298852</v>
      </c>
      <c r="X5075">
        <v>2022577</v>
      </c>
      <c r="Z5075">
        <v>276275</v>
      </c>
    </row>
    <row r="5076" spans="2:26" hidden="1" x14ac:dyDescent="0.35">
      <c r="B5076" t="s">
        <v>125</v>
      </c>
      <c r="C5076" t="s">
        <v>126</v>
      </c>
      <c r="D5076" s="1">
        <v>45139</v>
      </c>
      <c r="E5076" t="s">
        <v>34</v>
      </c>
      <c r="F5076" t="s">
        <v>35</v>
      </c>
      <c r="G5076" t="s">
        <v>32</v>
      </c>
      <c r="H5076">
        <v>23646</v>
      </c>
      <c r="I5076" t="s">
        <v>127</v>
      </c>
      <c r="J5076">
        <v>5011</v>
      </c>
      <c r="L5076">
        <v>28657</v>
      </c>
      <c r="M5076" t="s">
        <v>128</v>
      </c>
      <c r="N5076">
        <v>16120</v>
      </c>
      <c r="O5076" t="s">
        <v>50</v>
      </c>
      <c r="P5076">
        <v>3949</v>
      </c>
      <c r="R5076">
        <v>20069</v>
      </c>
      <c r="S5076" t="s">
        <v>52</v>
      </c>
      <c r="T5076">
        <v>984166</v>
      </c>
      <c r="V5076">
        <v>2258753</v>
      </c>
      <c r="X5076">
        <v>1984550</v>
      </c>
      <c r="Z5076">
        <v>274203</v>
      </c>
    </row>
    <row r="5077" spans="2:26" hidden="1" x14ac:dyDescent="0.35">
      <c r="B5077" t="s">
        <v>125</v>
      </c>
      <c r="C5077" t="s">
        <v>126</v>
      </c>
      <c r="D5077" s="1">
        <v>45139</v>
      </c>
      <c r="E5077" t="s">
        <v>34</v>
      </c>
      <c r="F5077" t="s">
        <v>33</v>
      </c>
      <c r="G5077" t="s">
        <v>34</v>
      </c>
      <c r="H5077">
        <v>23646</v>
      </c>
      <c r="I5077" t="s">
        <v>127</v>
      </c>
      <c r="J5077">
        <v>5011</v>
      </c>
      <c r="L5077">
        <v>28657</v>
      </c>
      <c r="M5077" t="s">
        <v>128</v>
      </c>
      <c r="N5077">
        <v>16120</v>
      </c>
      <c r="O5077" t="s">
        <v>50</v>
      </c>
      <c r="P5077">
        <v>3949</v>
      </c>
      <c r="R5077">
        <v>20069</v>
      </c>
      <c r="S5077" t="s">
        <v>52</v>
      </c>
      <c r="T5077">
        <v>992662</v>
      </c>
      <c r="V5077">
        <v>2274457</v>
      </c>
      <c r="X5077">
        <v>1999160</v>
      </c>
      <c r="Z5077">
        <v>275297</v>
      </c>
    </row>
    <row r="5078" spans="2:26" hidden="1" x14ac:dyDescent="0.35">
      <c r="B5078" t="s">
        <v>125</v>
      </c>
      <c r="C5078" t="s">
        <v>126</v>
      </c>
      <c r="D5078" s="1">
        <v>45170</v>
      </c>
      <c r="E5078" t="s">
        <v>34</v>
      </c>
      <c r="F5078" t="s">
        <v>35</v>
      </c>
      <c r="G5078" t="s">
        <v>32</v>
      </c>
      <c r="H5078">
        <v>27363</v>
      </c>
      <c r="I5078" t="s">
        <v>127</v>
      </c>
      <c r="J5078">
        <v>4372</v>
      </c>
      <c r="L5078">
        <v>31735</v>
      </c>
      <c r="M5078" t="s">
        <v>128</v>
      </c>
      <c r="N5078">
        <v>15472</v>
      </c>
      <c r="O5078" t="s">
        <v>50</v>
      </c>
      <c r="P5078">
        <v>3752</v>
      </c>
      <c r="R5078">
        <v>19224</v>
      </c>
      <c r="S5078" t="s">
        <v>52</v>
      </c>
      <c r="T5078">
        <v>963957</v>
      </c>
      <c r="V5078">
        <v>2202361</v>
      </c>
      <c r="X5078">
        <v>1932990</v>
      </c>
      <c r="Z5078">
        <v>269371</v>
      </c>
    </row>
    <row r="5079" spans="2:26" hidden="1" x14ac:dyDescent="0.35">
      <c r="B5079" t="s">
        <v>125</v>
      </c>
      <c r="C5079" t="s">
        <v>126</v>
      </c>
      <c r="D5079" s="1">
        <v>45170</v>
      </c>
      <c r="E5079" t="s">
        <v>34</v>
      </c>
      <c r="F5079" t="s">
        <v>33</v>
      </c>
      <c r="G5079" t="s">
        <v>34</v>
      </c>
      <c r="H5079">
        <v>27363</v>
      </c>
      <c r="I5079" t="s">
        <v>127</v>
      </c>
      <c r="J5079">
        <v>4372</v>
      </c>
      <c r="L5079">
        <v>31735</v>
      </c>
      <c r="M5079" t="s">
        <v>128</v>
      </c>
      <c r="N5079">
        <v>15472</v>
      </c>
      <c r="O5079" t="s">
        <v>50</v>
      </c>
      <c r="P5079">
        <v>3752</v>
      </c>
      <c r="R5079">
        <v>19224</v>
      </c>
      <c r="S5079" t="s">
        <v>52</v>
      </c>
      <c r="T5079">
        <v>976866</v>
      </c>
      <c r="V5079">
        <v>2225466</v>
      </c>
      <c r="X5079">
        <v>1954651</v>
      </c>
      <c r="Z5079">
        <v>270815</v>
      </c>
    </row>
    <row r="5080" spans="2:26" hidden="1" x14ac:dyDescent="0.35">
      <c r="B5080" t="s">
        <v>125</v>
      </c>
      <c r="C5080" t="s">
        <v>126</v>
      </c>
      <c r="D5080" s="1">
        <v>45200</v>
      </c>
      <c r="E5080" t="s">
        <v>34</v>
      </c>
      <c r="F5080" t="s">
        <v>35</v>
      </c>
      <c r="G5080" t="s">
        <v>32</v>
      </c>
      <c r="H5080">
        <v>29875</v>
      </c>
      <c r="I5080" t="s">
        <v>127</v>
      </c>
      <c r="J5080">
        <v>4884</v>
      </c>
      <c r="L5080">
        <v>34759</v>
      </c>
      <c r="M5080" t="s">
        <v>128</v>
      </c>
      <c r="N5080">
        <v>21649</v>
      </c>
      <c r="O5080" t="s">
        <v>50</v>
      </c>
      <c r="P5080">
        <v>5514</v>
      </c>
      <c r="R5080">
        <v>27163</v>
      </c>
      <c r="S5080" t="s">
        <v>52</v>
      </c>
      <c r="T5080">
        <v>949720</v>
      </c>
      <c r="V5080">
        <v>2159459</v>
      </c>
      <c r="X5080">
        <v>1895243</v>
      </c>
      <c r="Z5080">
        <v>264216</v>
      </c>
    </row>
    <row r="5081" spans="2:26" hidden="1" x14ac:dyDescent="0.35">
      <c r="B5081" t="s">
        <v>125</v>
      </c>
      <c r="C5081" t="s">
        <v>126</v>
      </c>
      <c r="D5081" s="1">
        <v>45200</v>
      </c>
      <c r="E5081" t="s">
        <v>34</v>
      </c>
      <c r="F5081" t="s">
        <v>33</v>
      </c>
      <c r="G5081" t="s">
        <v>34</v>
      </c>
      <c r="H5081">
        <v>29875</v>
      </c>
      <c r="I5081" t="s">
        <v>127</v>
      </c>
      <c r="J5081">
        <v>4884</v>
      </c>
      <c r="L5081">
        <v>34759</v>
      </c>
      <c r="M5081" t="s">
        <v>128</v>
      </c>
      <c r="N5081">
        <v>21649</v>
      </c>
      <c r="O5081" t="s">
        <v>50</v>
      </c>
      <c r="P5081">
        <v>5514</v>
      </c>
      <c r="R5081">
        <v>27163</v>
      </c>
      <c r="S5081" t="s">
        <v>52</v>
      </c>
      <c r="T5081">
        <v>964298</v>
      </c>
      <c r="V5081">
        <v>2185895</v>
      </c>
      <c r="X5081">
        <v>1919386</v>
      </c>
      <c r="Z5081">
        <v>266509</v>
      </c>
    </row>
    <row r="5082" spans="2:26" hidden="1" x14ac:dyDescent="0.35">
      <c r="B5082" t="s">
        <v>125</v>
      </c>
      <c r="C5082" t="s">
        <v>126</v>
      </c>
      <c r="D5082" s="1">
        <v>45231</v>
      </c>
      <c r="E5082" t="s">
        <v>34</v>
      </c>
      <c r="F5082" t="s">
        <v>35</v>
      </c>
      <c r="G5082" t="s">
        <v>32</v>
      </c>
      <c r="H5082">
        <v>26016</v>
      </c>
      <c r="I5082" t="s">
        <v>127</v>
      </c>
      <c r="J5082">
        <v>16005</v>
      </c>
      <c r="L5082">
        <v>42021</v>
      </c>
      <c r="M5082" t="s">
        <v>128</v>
      </c>
      <c r="N5082">
        <v>23349</v>
      </c>
      <c r="O5082" t="s">
        <v>50</v>
      </c>
      <c r="P5082">
        <v>6021</v>
      </c>
      <c r="R5082">
        <v>29370</v>
      </c>
      <c r="S5082" t="s">
        <v>52</v>
      </c>
      <c r="T5082">
        <v>934479</v>
      </c>
      <c r="V5082">
        <v>2113470</v>
      </c>
      <c r="X5082">
        <v>1853427</v>
      </c>
      <c r="Z5082">
        <v>260043</v>
      </c>
    </row>
    <row r="5083" spans="2:26" hidden="1" x14ac:dyDescent="0.35">
      <c r="B5083" t="s">
        <v>125</v>
      </c>
      <c r="C5083" t="s">
        <v>126</v>
      </c>
      <c r="D5083" s="1">
        <v>45231</v>
      </c>
      <c r="E5083" t="s">
        <v>34</v>
      </c>
      <c r="F5083" t="s">
        <v>33</v>
      </c>
      <c r="G5083" t="s">
        <v>34</v>
      </c>
      <c r="H5083">
        <v>26016</v>
      </c>
      <c r="I5083" t="s">
        <v>127</v>
      </c>
      <c r="J5083">
        <v>16005</v>
      </c>
      <c r="L5083">
        <v>42021</v>
      </c>
      <c r="M5083" t="s">
        <v>128</v>
      </c>
      <c r="N5083">
        <v>23349</v>
      </c>
      <c r="O5083" t="s">
        <v>50</v>
      </c>
      <c r="P5083">
        <v>6021</v>
      </c>
      <c r="R5083">
        <v>29370</v>
      </c>
      <c r="S5083" t="s">
        <v>52</v>
      </c>
      <c r="T5083">
        <v>948092</v>
      </c>
      <c r="V5083">
        <v>2141408</v>
      </c>
      <c r="X5083">
        <v>1879257</v>
      </c>
      <c r="Z5083">
        <v>262151</v>
      </c>
    </row>
    <row r="5084" spans="2:26" hidden="1" x14ac:dyDescent="0.35">
      <c r="B5084" t="s">
        <v>125</v>
      </c>
      <c r="C5084" t="s">
        <v>126</v>
      </c>
      <c r="D5084" s="1">
        <v>45261</v>
      </c>
      <c r="E5084" t="s">
        <v>34</v>
      </c>
      <c r="F5084" t="s">
        <v>35</v>
      </c>
      <c r="G5084" t="s">
        <v>32</v>
      </c>
      <c r="H5084">
        <v>21386</v>
      </c>
      <c r="I5084" t="s">
        <v>127</v>
      </c>
      <c r="J5084">
        <v>19193</v>
      </c>
      <c r="L5084">
        <v>40579</v>
      </c>
      <c r="M5084" t="s">
        <v>128</v>
      </c>
      <c r="N5084">
        <v>24639</v>
      </c>
      <c r="O5084" t="s">
        <v>50</v>
      </c>
      <c r="P5084">
        <v>4386</v>
      </c>
      <c r="R5084">
        <v>29025</v>
      </c>
      <c r="S5084" t="s">
        <v>52</v>
      </c>
      <c r="T5084">
        <v>921482</v>
      </c>
      <c r="V5084">
        <v>2075142</v>
      </c>
      <c r="X5084">
        <v>1817213</v>
      </c>
      <c r="Z5084">
        <v>257929</v>
      </c>
    </row>
    <row r="5085" spans="2:26" hidden="1" x14ac:dyDescent="0.35">
      <c r="B5085" t="s">
        <v>125</v>
      </c>
      <c r="C5085" t="s">
        <v>126</v>
      </c>
      <c r="D5085" s="1">
        <v>45261</v>
      </c>
      <c r="E5085" t="s">
        <v>34</v>
      </c>
      <c r="F5085" t="s">
        <v>33</v>
      </c>
      <c r="G5085" t="s">
        <v>34</v>
      </c>
      <c r="H5085">
        <v>21386</v>
      </c>
      <c r="I5085" t="s">
        <v>127</v>
      </c>
      <c r="J5085">
        <v>19193</v>
      </c>
      <c r="L5085">
        <v>40579</v>
      </c>
      <c r="M5085" t="s">
        <v>128</v>
      </c>
      <c r="N5085">
        <v>24639</v>
      </c>
      <c r="O5085" t="s">
        <v>50</v>
      </c>
      <c r="P5085">
        <v>4386</v>
      </c>
      <c r="R5085">
        <v>29025</v>
      </c>
      <c r="S5085" t="s">
        <v>52</v>
      </c>
      <c r="T5085">
        <v>933299</v>
      </c>
      <c r="V5085">
        <v>2099784</v>
      </c>
      <c r="X5085">
        <v>1840300</v>
      </c>
      <c r="Z5085">
        <v>259484</v>
      </c>
    </row>
    <row r="5086" spans="2:26" hidden="1" x14ac:dyDescent="0.35">
      <c r="B5086" t="s">
        <v>125</v>
      </c>
      <c r="C5086" t="s">
        <v>126</v>
      </c>
      <c r="D5086" s="1">
        <v>45292</v>
      </c>
      <c r="E5086" t="s">
        <v>34</v>
      </c>
      <c r="F5086" t="s">
        <v>35</v>
      </c>
      <c r="G5086" t="s">
        <v>32</v>
      </c>
      <c r="H5086">
        <v>31886</v>
      </c>
      <c r="I5086" t="s">
        <v>127</v>
      </c>
      <c r="J5086">
        <v>22930</v>
      </c>
      <c r="L5086">
        <v>54816</v>
      </c>
      <c r="M5086" t="s">
        <v>128</v>
      </c>
      <c r="N5086">
        <v>24308</v>
      </c>
      <c r="O5086" t="s">
        <v>50</v>
      </c>
      <c r="P5086">
        <v>6242</v>
      </c>
      <c r="R5086">
        <v>30550</v>
      </c>
      <c r="S5086" t="s">
        <v>52</v>
      </c>
      <c r="T5086">
        <v>907153</v>
      </c>
      <c r="V5086">
        <v>2034345</v>
      </c>
      <c r="X5086">
        <v>1778471</v>
      </c>
      <c r="Z5086">
        <v>255874</v>
      </c>
    </row>
    <row r="5087" spans="2:26" hidden="1" x14ac:dyDescent="0.35">
      <c r="B5087" t="s">
        <v>125</v>
      </c>
      <c r="C5087" t="s">
        <v>126</v>
      </c>
      <c r="D5087" s="1">
        <v>45292</v>
      </c>
      <c r="E5087" t="s">
        <v>34</v>
      </c>
      <c r="F5087" t="s">
        <v>33</v>
      </c>
      <c r="G5087" t="s">
        <v>34</v>
      </c>
      <c r="H5087">
        <v>31886</v>
      </c>
      <c r="I5087" t="s">
        <v>127</v>
      </c>
      <c r="J5087">
        <v>22930</v>
      </c>
      <c r="L5087">
        <v>54816</v>
      </c>
      <c r="M5087" t="s">
        <v>128</v>
      </c>
      <c r="N5087">
        <v>24308</v>
      </c>
      <c r="O5087" t="s">
        <v>50</v>
      </c>
      <c r="P5087">
        <v>6242</v>
      </c>
      <c r="R5087">
        <v>30550</v>
      </c>
      <c r="S5087" t="s">
        <v>52</v>
      </c>
      <c r="T5087">
        <v>925971</v>
      </c>
      <c r="V5087">
        <v>2071535</v>
      </c>
      <c r="X5087">
        <v>1812839</v>
      </c>
      <c r="Z5087">
        <v>258696</v>
      </c>
    </row>
    <row r="5088" spans="2:26" hidden="1" x14ac:dyDescent="0.35">
      <c r="B5088" t="s">
        <v>125</v>
      </c>
      <c r="C5088" t="s">
        <v>126</v>
      </c>
      <c r="D5088" s="1">
        <v>45323</v>
      </c>
      <c r="E5088" t="s">
        <v>34</v>
      </c>
      <c r="F5088" t="s">
        <v>35</v>
      </c>
      <c r="G5088" t="s">
        <v>32</v>
      </c>
      <c r="H5088">
        <v>36285</v>
      </c>
      <c r="I5088" t="s">
        <v>127</v>
      </c>
      <c r="J5088">
        <v>9673</v>
      </c>
      <c r="L5088">
        <v>45958</v>
      </c>
      <c r="M5088" t="s">
        <v>128</v>
      </c>
      <c r="N5088">
        <v>28991</v>
      </c>
      <c r="O5088" t="s">
        <v>50</v>
      </c>
      <c r="P5088">
        <v>5997</v>
      </c>
      <c r="R5088">
        <v>34988</v>
      </c>
      <c r="S5088" t="s">
        <v>52</v>
      </c>
      <c r="T5088">
        <v>902911</v>
      </c>
      <c r="V5088">
        <v>2012074</v>
      </c>
      <c r="X5088">
        <v>1757307</v>
      </c>
      <c r="Z5088">
        <v>254767</v>
      </c>
    </row>
    <row r="5089" spans="2:26" hidden="1" x14ac:dyDescent="0.35">
      <c r="B5089" t="s">
        <v>125</v>
      </c>
      <c r="C5089" t="s">
        <v>126</v>
      </c>
      <c r="D5089" s="1">
        <v>45323</v>
      </c>
      <c r="E5089" t="s">
        <v>34</v>
      </c>
      <c r="F5089" t="s">
        <v>33</v>
      </c>
      <c r="G5089" t="s">
        <v>34</v>
      </c>
      <c r="H5089">
        <v>36285</v>
      </c>
      <c r="I5089" t="s">
        <v>127</v>
      </c>
      <c r="J5089">
        <v>9673</v>
      </c>
      <c r="L5089">
        <v>45958</v>
      </c>
      <c r="M5089" t="s">
        <v>128</v>
      </c>
      <c r="N5089">
        <v>28991</v>
      </c>
      <c r="O5089" t="s">
        <v>50</v>
      </c>
      <c r="P5089">
        <v>5997</v>
      </c>
      <c r="R5089">
        <v>34988</v>
      </c>
      <c r="S5089" t="s">
        <v>52</v>
      </c>
      <c r="T5089">
        <v>916805</v>
      </c>
      <c r="V5089">
        <v>2040885</v>
      </c>
      <c r="X5089">
        <v>1784322</v>
      </c>
      <c r="Z5089">
        <v>256563</v>
      </c>
    </row>
    <row r="5090" spans="2:26" hidden="1" x14ac:dyDescent="0.35">
      <c r="B5090" t="s">
        <v>125</v>
      </c>
      <c r="C5090" t="s">
        <v>126</v>
      </c>
      <c r="D5090" s="1">
        <v>45352</v>
      </c>
      <c r="E5090" t="s">
        <v>34</v>
      </c>
      <c r="F5090" t="s">
        <v>35</v>
      </c>
      <c r="G5090" t="s">
        <v>32</v>
      </c>
      <c r="H5090">
        <v>35897</v>
      </c>
      <c r="I5090" t="s">
        <v>127</v>
      </c>
      <c r="J5090">
        <v>5841</v>
      </c>
      <c r="L5090">
        <v>41738</v>
      </c>
      <c r="M5090" t="s">
        <v>128</v>
      </c>
      <c r="N5090">
        <v>30889</v>
      </c>
      <c r="O5090" t="s">
        <v>50</v>
      </c>
      <c r="P5090">
        <v>5139</v>
      </c>
      <c r="R5090">
        <v>36028</v>
      </c>
      <c r="S5090" t="s">
        <v>52</v>
      </c>
      <c r="T5090">
        <v>896942</v>
      </c>
      <c r="V5090">
        <v>1984032</v>
      </c>
      <c r="X5090">
        <v>1728813</v>
      </c>
      <c r="Z5090">
        <v>255219</v>
      </c>
    </row>
    <row r="5091" spans="2:26" x14ac:dyDescent="0.35">
      <c r="B5091" t="s">
        <v>130</v>
      </c>
      <c r="C5091" t="s">
        <v>131</v>
      </c>
      <c r="D5091" s="1">
        <v>41518</v>
      </c>
      <c r="E5091" t="s">
        <v>34</v>
      </c>
      <c r="F5091" t="s">
        <v>33</v>
      </c>
      <c r="G5091" t="s">
        <v>34</v>
      </c>
      <c r="V5091">
        <v>457678</v>
      </c>
    </row>
    <row r="5092" spans="2:26" x14ac:dyDescent="0.35">
      <c r="B5092" t="s">
        <v>130</v>
      </c>
      <c r="C5092" t="s">
        <v>131</v>
      </c>
      <c r="D5092" s="1">
        <v>42887</v>
      </c>
      <c r="E5092" t="s">
        <v>34</v>
      </c>
      <c r="F5092" t="s">
        <v>35</v>
      </c>
      <c r="G5092" t="s">
        <v>32</v>
      </c>
      <c r="H5092">
        <v>11384</v>
      </c>
      <c r="J5092">
        <v>0</v>
      </c>
      <c r="L5092">
        <v>11384</v>
      </c>
      <c r="N5092">
        <v>15458</v>
      </c>
      <c r="P5092">
        <v>2088</v>
      </c>
      <c r="R5092">
        <v>17546</v>
      </c>
      <c r="T5092">
        <v>310492</v>
      </c>
      <c r="V5092">
        <v>784379</v>
      </c>
      <c r="X5092">
        <v>741415</v>
      </c>
      <c r="Z5092">
        <v>42964</v>
      </c>
    </row>
    <row r="5093" spans="2:26" x14ac:dyDescent="0.35">
      <c r="B5093" t="s">
        <v>130</v>
      </c>
      <c r="C5093" t="s">
        <v>131</v>
      </c>
      <c r="D5093" s="1">
        <v>42887</v>
      </c>
      <c r="E5093" t="s">
        <v>34</v>
      </c>
      <c r="F5093" t="s">
        <v>33</v>
      </c>
      <c r="G5093" t="s">
        <v>34</v>
      </c>
      <c r="H5093">
        <v>11384</v>
      </c>
      <c r="J5093">
        <v>0</v>
      </c>
      <c r="L5093">
        <v>11384</v>
      </c>
      <c r="N5093">
        <v>15458</v>
      </c>
      <c r="P5093">
        <v>2088</v>
      </c>
      <c r="R5093">
        <v>17546</v>
      </c>
      <c r="T5093">
        <v>310492</v>
      </c>
      <c r="V5093">
        <v>784379</v>
      </c>
      <c r="X5093">
        <v>741415</v>
      </c>
      <c r="Z5093">
        <v>42964</v>
      </c>
    </row>
    <row r="5094" spans="2:26" x14ac:dyDescent="0.35">
      <c r="B5094" t="s">
        <v>130</v>
      </c>
      <c r="C5094" t="s">
        <v>131</v>
      </c>
      <c r="D5094" s="1">
        <v>42917</v>
      </c>
      <c r="E5094" t="s">
        <v>34</v>
      </c>
      <c r="F5094" t="s">
        <v>35</v>
      </c>
      <c r="G5094" t="s">
        <v>32</v>
      </c>
      <c r="H5094">
        <v>11490</v>
      </c>
      <c r="J5094">
        <v>0</v>
      </c>
      <c r="L5094">
        <v>11490</v>
      </c>
      <c r="N5094">
        <v>16190</v>
      </c>
      <c r="P5094">
        <v>1855</v>
      </c>
      <c r="R5094">
        <v>18045</v>
      </c>
      <c r="T5094">
        <v>309272</v>
      </c>
      <c r="V5094">
        <v>778728</v>
      </c>
      <c r="X5094">
        <v>736689</v>
      </c>
      <c r="Z5094">
        <v>42039</v>
      </c>
    </row>
    <row r="5095" spans="2:26" x14ac:dyDescent="0.35">
      <c r="B5095" t="s">
        <v>130</v>
      </c>
      <c r="C5095" t="s">
        <v>131</v>
      </c>
      <c r="D5095" s="1">
        <v>42917</v>
      </c>
      <c r="E5095" t="s">
        <v>34</v>
      </c>
      <c r="F5095" t="s">
        <v>33</v>
      </c>
      <c r="G5095" t="s">
        <v>34</v>
      </c>
      <c r="H5095">
        <v>11490</v>
      </c>
      <c r="J5095">
        <v>0</v>
      </c>
      <c r="L5095">
        <v>11490</v>
      </c>
      <c r="N5095">
        <v>16190</v>
      </c>
      <c r="P5095">
        <v>1855</v>
      </c>
      <c r="R5095">
        <v>18045</v>
      </c>
      <c r="T5095">
        <v>309272</v>
      </c>
      <c r="V5095">
        <v>778728</v>
      </c>
      <c r="X5095">
        <v>736689</v>
      </c>
      <c r="Z5095">
        <v>42039</v>
      </c>
    </row>
    <row r="5096" spans="2:26" x14ac:dyDescent="0.35">
      <c r="B5096" t="s">
        <v>130</v>
      </c>
      <c r="C5096" t="s">
        <v>131</v>
      </c>
      <c r="D5096" s="1">
        <v>42948</v>
      </c>
      <c r="E5096" t="s">
        <v>34</v>
      </c>
      <c r="F5096" t="s">
        <v>35</v>
      </c>
      <c r="G5096" t="s">
        <v>32</v>
      </c>
      <c r="H5096">
        <v>14151</v>
      </c>
      <c r="J5096">
        <v>0</v>
      </c>
      <c r="L5096">
        <v>14151</v>
      </c>
      <c r="N5096">
        <v>19999</v>
      </c>
      <c r="P5096">
        <v>1982</v>
      </c>
      <c r="R5096">
        <v>21981</v>
      </c>
      <c r="T5096">
        <v>306306</v>
      </c>
      <c r="V5096">
        <v>768072</v>
      </c>
      <c r="X5096">
        <v>727359</v>
      </c>
      <c r="Z5096">
        <v>40713</v>
      </c>
    </row>
    <row r="5097" spans="2:26" x14ac:dyDescent="0.35">
      <c r="B5097" t="s">
        <v>130</v>
      </c>
      <c r="C5097" t="s">
        <v>131</v>
      </c>
      <c r="D5097" s="1">
        <v>42948</v>
      </c>
      <c r="E5097" t="s">
        <v>34</v>
      </c>
      <c r="F5097" t="s">
        <v>33</v>
      </c>
      <c r="G5097" t="s">
        <v>34</v>
      </c>
      <c r="H5097">
        <v>14151</v>
      </c>
      <c r="J5097">
        <v>0</v>
      </c>
      <c r="L5097">
        <v>14151</v>
      </c>
      <c r="N5097">
        <v>19999</v>
      </c>
      <c r="P5097">
        <v>1982</v>
      </c>
      <c r="R5097">
        <v>21981</v>
      </c>
      <c r="T5097">
        <v>306306</v>
      </c>
      <c r="V5097">
        <v>768072</v>
      </c>
      <c r="X5097">
        <v>727359</v>
      </c>
      <c r="Z5097">
        <v>40713</v>
      </c>
    </row>
    <row r="5098" spans="2:26" x14ac:dyDescent="0.35">
      <c r="B5098" t="s">
        <v>130</v>
      </c>
      <c r="C5098" t="s">
        <v>131</v>
      </c>
      <c r="D5098" s="1">
        <v>42979</v>
      </c>
      <c r="E5098" t="s">
        <v>34</v>
      </c>
      <c r="F5098" t="s">
        <v>35</v>
      </c>
      <c r="G5098" t="s">
        <v>32</v>
      </c>
      <c r="H5098">
        <v>12246</v>
      </c>
      <c r="J5098">
        <v>0</v>
      </c>
      <c r="L5098">
        <v>12246</v>
      </c>
      <c r="N5098">
        <v>17267</v>
      </c>
      <c r="P5098">
        <v>1209</v>
      </c>
      <c r="R5098">
        <v>18476</v>
      </c>
      <c r="T5098">
        <v>301638</v>
      </c>
      <c r="V5098">
        <v>751031</v>
      </c>
      <c r="X5098">
        <v>712073</v>
      </c>
      <c r="Z5098">
        <v>38958</v>
      </c>
    </row>
    <row r="5099" spans="2:26" x14ac:dyDescent="0.35">
      <c r="B5099" t="s">
        <v>130</v>
      </c>
      <c r="C5099" t="s">
        <v>131</v>
      </c>
      <c r="D5099" s="1">
        <v>42979</v>
      </c>
      <c r="E5099" t="s">
        <v>34</v>
      </c>
      <c r="F5099" t="s">
        <v>33</v>
      </c>
      <c r="G5099" t="s">
        <v>34</v>
      </c>
      <c r="H5099">
        <v>12246</v>
      </c>
      <c r="J5099">
        <v>0</v>
      </c>
      <c r="L5099">
        <v>12246</v>
      </c>
      <c r="N5099">
        <v>17267</v>
      </c>
      <c r="P5099">
        <v>1209</v>
      </c>
      <c r="R5099">
        <v>18476</v>
      </c>
      <c r="T5099">
        <v>301638</v>
      </c>
      <c r="V5099">
        <v>751031</v>
      </c>
      <c r="X5099">
        <v>712073</v>
      </c>
      <c r="Z5099">
        <v>38958</v>
      </c>
    </row>
    <row r="5100" spans="2:26" x14ac:dyDescent="0.35">
      <c r="B5100" t="s">
        <v>130</v>
      </c>
      <c r="C5100" t="s">
        <v>131</v>
      </c>
      <c r="D5100" s="1">
        <v>43009</v>
      </c>
      <c r="E5100" t="s">
        <v>34</v>
      </c>
      <c r="F5100" t="s">
        <v>35</v>
      </c>
      <c r="G5100" t="s">
        <v>32</v>
      </c>
      <c r="H5100">
        <v>13165</v>
      </c>
      <c r="J5100">
        <v>0</v>
      </c>
      <c r="L5100">
        <v>13165</v>
      </c>
      <c r="N5100">
        <v>17348</v>
      </c>
      <c r="P5100">
        <v>1215</v>
      </c>
      <c r="R5100">
        <v>18563</v>
      </c>
      <c r="T5100">
        <v>302572</v>
      </c>
      <c r="V5100">
        <v>751740</v>
      </c>
      <c r="X5100">
        <v>713132</v>
      </c>
      <c r="Z5100">
        <v>38608</v>
      </c>
    </row>
    <row r="5101" spans="2:26" x14ac:dyDescent="0.35">
      <c r="B5101" t="s">
        <v>130</v>
      </c>
      <c r="C5101" t="s">
        <v>131</v>
      </c>
      <c r="D5101" s="1">
        <v>43009</v>
      </c>
      <c r="E5101" t="s">
        <v>34</v>
      </c>
      <c r="F5101" t="s">
        <v>33</v>
      </c>
      <c r="G5101" t="s">
        <v>34</v>
      </c>
      <c r="H5101">
        <v>13165</v>
      </c>
      <c r="J5101">
        <v>0</v>
      </c>
      <c r="L5101">
        <v>13165</v>
      </c>
      <c r="N5101">
        <v>17348</v>
      </c>
      <c r="P5101">
        <v>1215</v>
      </c>
      <c r="R5101">
        <v>18563</v>
      </c>
      <c r="T5101">
        <v>302572</v>
      </c>
      <c r="V5101">
        <v>751740</v>
      </c>
      <c r="X5101">
        <v>713132</v>
      </c>
      <c r="Z5101">
        <v>38608</v>
      </c>
    </row>
    <row r="5102" spans="2:26" x14ac:dyDescent="0.35">
      <c r="B5102" t="s">
        <v>130</v>
      </c>
      <c r="C5102" t="s">
        <v>131</v>
      </c>
      <c r="D5102" s="1">
        <v>43040</v>
      </c>
      <c r="E5102" t="s">
        <v>34</v>
      </c>
      <c r="F5102" t="s">
        <v>35</v>
      </c>
      <c r="G5102" t="s">
        <v>32</v>
      </c>
      <c r="H5102">
        <v>12463</v>
      </c>
      <c r="J5102">
        <v>0</v>
      </c>
      <c r="L5102">
        <v>12463</v>
      </c>
      <c r="N5102">
        <v>16680</v>
      </c>
      <c r="P5102">
        <v>1141</v>
      </c>
      <c r="R5102">
        <v>17821</v>
      </c>
      <c r="T5102">
        <v>303019</v>
      </c>
      <c r="V5102">
        <v>751480</v>
      </c>
      <c r="X5102">
        <v>712758</v>
      </c>
      <c r="Z5102">
        <v>38722</v>
      </c>
    </row>
    <row r="5103" spans="2:26" x14ac:dyDescent="0.35">
      <c r="B5103" t="s">
        <v>130</v>
      </c>
      <c r="C5103" t="s">
        <v>131</v>
      </c>
      <c r="D5103" s="1">
        <v>43040</v>
      </c>
      <c r="E5103" t="s">
        <v>34</v>
      </c>
      <c r="F5103" t="s">
        <v>33</v>
      </c>
      <c r="G5103" t="s">
        <v>34</v>
      </c>
      <c r="H5103">
        <v>12463</v>
      </c>
      <c r="J5103">
        <v>0</v>
      </c>
      <c r="L5103">
        <v>12463</v>
      </c>
      <c r="N5103">
        <v>16680</v>
      </c>
      <c r="P5103">
        <v>1141</v>
      </c>
      <c r="R5103">
        <v>17821</v>
      </c>
      <c r="T5103">
        <v>303019</v>
      </c>
      <c r="V5103">
        <v>751480</v>
      </c>
      <c r="X5103">
        <v>712758</v>
      </c>
      <c r="Z5103">
        <v>38722</v>
      </c>
    </row>
    <row r="5104" spans="2:26" x14ac:dyDescent="0.35">
      <c r="B5104" t="s">
        <v>130</v>
      </c>
      <c r="C5104" t="s">
        <v>131</v>
      </c>
      <c r="D5104" s="1">
        <v>43070</v>
      </c>
      <c r="E5104" t="s">
        <v>34</v>
      </c>
      <c r="F5104" t="s">
        <v>35</v>
      </c>
      <c r="G5104" t="s">
        <v>32</v>
      </c>
      <c r="H5104">
        <v>12825</v>
      </c>
      <c r="J5104">
        <v>0</v>
      </c>
      <c r="L5104">
        <v>12825</v>
      </c>
      <c r="N5104">
        <v>17422</v>
      </c>
      <c r="P5104">
        <v>1599</v>
      </c>
      <c r="R5104">
        <v>19021</v>
      </c>
      <c r="T5104">
        <v>303990</v>
      </c>
      <c r="V5104">
        <v>752431</v>
      </c>
      <c r="X5104">
        <v>713549</v>
      </c>
      <c r="Z5104">
        <v>38882</v>
      </c>
    </row>
    <row r="5105" spans="2:26" x14ac:dyDescent="0.35">
      <c r="B5105" t="s">
        <v>130</v>
      </c>
      <c r="C5105" t="s">
        <v>131</v>
      </c>
      <c r="D5105" s="1">
        <v>43070</v>
      </c>
      <c r="E5105" t="s">
        <v>34</v>
      </c>
      <c r="F5105" t="s">
        <v>33</v>
      </c>
      <c r="G5105" t="s">
        <v>34</v>
      </c>
      <c r="H5105">
        <v>12825</v>
      </c>
      <c r="J5105">
        <v>0</v>
      </c>
      <c r="L5105">
        <v>12825</v>
      </c>
      <c r="N5105">
        <v>17422</v>
      </c>
      <c r="P5105">
        <v>1599</v>
      </c>
      <c r="R5105">
        <v>19021</v>
      </c>
      <c r="T5105">
        <v>303990</v>
      </c>
      <c r="V5105">
        <v>752431</v>
      </c>
      <c r="X5105">
        <v>713549</v>
      </c>
      <c r="Z5105">
        <v>38882</v>
      </c>
    </row>
    <row r="5106" spans="2:26" x14ac:dyDescent="0.35">
      <c r="B5106" t="s">
        <v>130</v>
      </c>
      <c r="C5106" t="s">
        <v>131</v>
      </c>
      <c r="D5106" s="1">
        <v>43101</v>
      </c>
      <c r="E5106" t="s">
        <v>34</v>
      </c>
      <c r="F5106" t="s">
        <v>35</v>
      </c>
      <c r="G5106" t="s">
        <v>32</v>
      </c>
      <c r="H5106">
        <v>13995</v>
      </c>
      <c r="J5106">
        <v>0</v>
      </c>
      <c r="L5106">
        <v>13995</v>
      </c>
      <c r="N5106">
        <v>19247</v>
      </c>
      <c r="P5106">
        <v>1404</v>
      </c>
      <c r="R5106">
        <v>20651</v>
      </c>
      <c r="T5106">
        <v>344611</v>
      </c>
      <c r="V5106">
        <v>752870</v>
      </c>
      <c r="X5106">
        <v>717045</v>
      </c>
      <c r="Z5106">
        <v>35825</v>
      </c>
    </row>
    <row r="5107" spans="2:26" x14ac:dyDescent="0.35">
      <c r="B5107" t="s">
        <v>130</v>
      </c>
      <c r="C5107" t="s">
        <v>131</v>
      </c>
      <c r="D5107" s="1">
        <v>43101</v>
      </c>
      <c r="E5107" t="s">
        <v>34</v>
      </c>
      <c r="F5107" t="s">
        <v>33</v>
      </c>
      <c r="G5107" t="s">
        <v>34</v>
      </c>
      <c r="H5107">
        <v>13995</v>
      </c>
      <c r="J5107">
        <v>0</v>
      </c>
      <c r="L5107">
        <v>13995</v>
      </c>
      <c r="N5107">
        <v>19247</v>
      </c>
      <c r="P5107">
        <v>1404</v>
      </c>
      <c r="R5107">
        <v>20651</v>
      </c>
      <c r="T5107">
        <v>344611</v>
      </c>
      <c r="V5107">
        <v>752870</v>
      </c>
      <c r="X5107">
        <v>717045</v>
      </c>
      <c r="Z5107">
        <v>35825</v>
      </c>
    </row>
    <row r="5108" spans="2:26" x14ac:dyDescent="0.35">
      <c r="B5108" t="s">
        <v>130</v>
      </c>
      <c r="C5108" t="s">
        <v>131</v>
      </c>
      <c r="D5108" s="1">
        <v>43132</v>
      </c>
      <c r="E5108" t="s">
        <v>34</v>
      </c>
      <c r="F5108" t="s">
        <v>35</v>
      </c>
      <c r="G5108" t="s">
        <v>32</v>
      </c>
      <c r="H5108">
        <v>12171</v>
      </c>
      <c r="J5108">
        <v>0</v>
      </c>
      <c r="L5108">
        <v>12171</v>
      </c>
      <c r="N5108">
        <v>17416</v>
      </c>
      <c r="P5108">
        <v>1403</v>
      </c>
      <c r="R5108">
        <v>18819</v>
      </c>
      <c r="T5108">
        <v>343006</v>
      </c>
      <c r="V5108">
        <v>750054</v>
      </c>
      <c r="X5108">
        <v>714056</v>
      </c>
      <c r="Z5108">
        <v>35998</v>
      </c>
    </row>
    <row r="5109" spans="2:26" x14ac:dyDescent="0.35">
      <c r="B5109" t="s">
        <v>130</v>
      </c>
      <c r="C5109" t="s">
        <v>131</v>
      </c>
      <c r="D5109" s="1">
        <v>43132</v>
      </c>
      <c r="E5109" t="s">
        <v>34</v>
      </c>
      <c r="F5109" t="s">
        <v>33</v>
      </c>
      <c r="G5109" t="s">
        <v>34</v>
      </c>
      <c r="H5109">
        <v>12171</v>
      </c>
      <c r="J5109">
        <v>0</v>
      </c>
      <c r="L5109">
        <v>12171</v>
      </c>
      <c r="N5109">
        <v>17416</v>
      </c>
      <c r="P5109">
        <v>1403</v>
      </c>
      <c r="R5109">
        <v>18819</v>
      </c>
      <c r="T5109">
        <v>343006</v>
      </c>
      <c r="V5109">
        <v>750054</v>
      </c>
      <c r="X5109">
        <v>714056</v>
      </c>
      <c r="Z5109">
        <v>35998</v>
      </c>
    </row>
    <row r="5110" spans="2:26" x14ac:dyDescent="0.35">
      <c r="B5110" t="s">
        <v>130</v>
      </c>
      <c r="C5110" t="s">
        <v>131</v>
      </c>
      <c r="D5110" s="1">
        <v>43160</v>
      </c>
      <c r="E5110" t="s">
        <v>34</v>
      </c>
      <c r="F5110" t="s">
        <v>35</v>
      </c>
      <c r="G5110" t="s">
        <v>32</v>
      </c>
      <c r="H5110">
        <v>12369</v>
      </c>
      <c r="J5110">
        <v>0</v>
      </c>
      <c r="L5110">
        <v>12369</v>
      </c>
      <c r="N5110">
        <v>17685</v>
      </c>
      <c r="P5110">
        <v>8489</v>
      </c>
      <c r="R5110">
        <v>26174</v>
      </c>
      <c r="T5110">
        <v>342216</v>
      </c>
      <c r="V5110">
        <v>749080</v>
      </c>
      <c r="X5110">
        <v>713337</v>
      </c>
      <c r="Z5110">
        <v>35743</v>
      </c>
    </row>
    <row r="5111" spans="2:26" x14ac:dyDescent="0.35">
      <c r="B5111" t="s">
        <v>130</v>
      </c>
      <c r="C5111" t="s">
        <v>131</v>
      </c>
      <c r="D5111" s="1">
        <v>43160</v>
      </c>
      <c r="E5111" t="s">
        <v>34</v>
      </c>
      <c r="F5111" t="s">
        <v>33</v>
      </c>
      <c r="G5111" t="s">
        <v>34</v>
      </c>
      <c r="H5111">
        <v>12369</v>
      </c>
      <c r="J5111">
        <v>0</v>
      </c>
      <c r="L5111">
        <v>12369</v>
      </c>
      <c r="N5111">
        <v>17685</v>
      </c>
      <c r="P5111">
        <v>8489</v>
      </c>
      <c r="R5111">
        <v>26174</v>
      </c>
      <c r="T5111">
        <v>342216</v>
      </c>
      <c r="V5111">
        <v>749080</v>
      </c>
      <c r="X5111">
        <v>713337</v>
      </c>
      <c r="Z5111">
        <v>35743</v>
      </c>
    </row>
    <row r="5112" spans="2:26" x14ac:dyDescent="0.35">
      <c r="B5112" t="s">
        <v>130</v>
      </c>
      <c r="C5112" t="s">
        <v>131</v>
      </c>
      <c r="D5112" s="1">
        <v>43191</v>
      </c>
      <c r="E5112" t="s">
        <v>34</v>
      </c>
      <c r="F5112" t="s">
        <v>35</v>
      </c>
      <c r="G5112" t="s">
        <v>32</v>
      </c>
      <c r="H5112">
        <v>11858</v>
      </c>
      <c r="J5112">
        <v>0</v>
      </c>
      <c r="L5112">
        <v>11858</v>
      </c>
      <c r="N5112">
        <v>16766</v>
      </c>
      <c r="P5112">
        <v>1405</v>
      </c>
      <c r="R5112">
        <v>18171</v>
      </c>
      <c r="T5112">
        <v>341072</v>
      </c>
      <c r="V5112">
        <v>748313</v>
      </c>
      <c r="X5112">
        <v>713345</v>
      </c>
      <c r="Z5112">
        <v>34968</v>
      </c>
    </row>
    <row r="5113" spans="2:26" x14ac:dyDescent="0.35">
      <c r="B5113" t="s">
        <v>130</v>
      </c>
      <c r="C5113" t="s">
        <v>131</v>
      </c>
      <c r="D5113" s="1">
        <v>43191</v>
      </c>
      <c r="E5113" t="s">
        <v>34</v>
      </c>
      <c r="F5113" t="s">
        <v>33</v>
      </c>
      <c r="G5113" t="s">
        <v>34</v>
      </c>
      <c r="H5113">
        <v>11858</v>
      </c>
      <c r="J5113">
        <v>0</v>
      </c>
      <c r="L5113">
        <v>11858</v>
      </c>
      <c r="N5113">
        <v>16766</v>
      </c>
      <c r="P5113">
        <v>1405</v>
      </c>
      <c r="R5113">
        <v>18171</v>
      </c>
      <c r="T5113">
        <v>341072</v>
      </c>
      <c r="V5113">
        <v>748313</v>
      </c>
      <c r="X5113">
        <v>713345</v>
      </c>
      <c r="Z5113">
        <v>34968</v>
      </c>
    </row>
    <row r="5114" spans="2:26" x14ac:dyDescent="0.35">
      <c r="B5114" t="s">
        <v>130</v>
      </c>
      <c r="C5114" t="s">
        <v>131</v>
      </c>
      <c r="D5114" s="1">
        <v>43221</v>
      </c>
      <c r="E5114" t="s">
        <v>34</v>
      </c>
      <c r="F5114" t="s">
        <v>35</v>
      </c>
      <c r="G5114" t="s">
        <v>32</v>
      </c>
      <c r="H5114">
        <v>11739</v>
      </c>
      <c r="J5114">
        <v>0</v>
      </c>
      <c r="L5114">
        <v>11739</v>
      </c>
      <c r="N5114">
        <v>15680</v>
      </c>
      <c r="P5114">
        <v>1521</v>
      </c>
      <c r="R5114">
        <v>17201</v>
      </c>
      <c r="T5114">
        <v>341637</v>
      </c>
      <c r="V5114">
        <v>746393</v>
      </c>
      <c r="X5114">
        <v>711989</v>
      </c>
      <c r="Z5114">
        <v>34404</v>
      </c>
    </row>
    <row r="5115" spans="2:26" x14ac:dyDescent="0.35">
      <c r="B5115" t="s">
        <v>130</v>
      </c>
      <c r="C5115" t="s">
        <v>131</v>
      </c>
      <c r="D5115" s="1">
        <v>43221</v>
      </c>
      <c r="E5115" t="s">
        <v>34</v>
      </c>
      <c r="F5115" t="s">
        <v>33</v>
      </c>
      <c r="G5115" t="s">
        <v>34</v>
      </c>
      <c r="H5115">
        <v>11739</v>
      </c>
      <c r="J5115">
        <v>0</v>
      </c>
      <c r="L5115">
        <v>11739</v>
      </c>
      <c r="N5115">
        <v>15680</v>
      </c>
      <c r="P5115">
        <v>1521</v>
      </c>
      <c r="R5115">
        <v>17201</v>
      </c>
      <c r="T5115">
        <v>341637</v>
      </c>
      <c r="V5115">
        <v>746393</v>
      </c>
      <c r="X5115">
        <v>711989</v>
      </c>
      <c r="Z5115">
        <v>34404</v>
      </c>
    </row>
    <row r="5116" spans="2:26" x14ac:dyDescent="0.35">
      <c r="B5116" t="s">
        <v>130</v>
      </c>
      <c r="C5116" t="s">
        <v>131</v>
      </c>
      <c r="D5116" s="1">
        <v>43252</v>
      </c>
      <c r="E5116" t="s">
        <v>34</v>
      </c>
      <c r="F5116" t="s">
        <v>35</v>
      </c>
      <c r="G5116" t="s">
        <v>32</v>
      </c>
      <c r="H5116">
        <v>11916</v>
      </c>
      <c r="J5116">
        <v>0</v>
      </c>
      <c r="L5116">
        <v>11916</v>
      </c>
      <c r="N5116">
        <v>15773</v>
      </c>
      <c r="P5116">
        <v>1711</v>
      </c>
      <c r="R5116">
        <v>17484</v>
      </c>
      <c r="T5116">
        <v>335724</v>
      </c>
      <c r="V5116">
        <v>737816</v>
      </c>
      <c r="X5116">
        <v>703685</v>
      </c>
      <c r="Z5116">
        <v>34131</v>
      </c>
    </row>
    <row r="5117" spans="2:26" x14ac:dyDescent="0.35">
      <c r="B5117" t="s">
        <v>130</v>
      </c>
      <c r="C5117" t="s">
        <v>131</v>
      </c>
      <c r="D5117" s="1">
        <v>43252</v>
      </c>
      <c r="E5117" t="s">
        <v>34</v>
      </c>
      <c r="F5117" t="s">
        <v>33</v>
      </c>
      <c r="G5117" t="s">
        <v>34</v>
      </c>
      <c r="H5117">
        <v>11916</v>
      </c>
      <c r="J5117">
        <v>0</v>
      </c>
      <c r="L5117">
        <v>11916</v>
      </c>
      <c r="N5117">
        <v>15773</v>
      </c>
      <c r="P5117">
        <v>1711</v>
      </c>
      <c r="R5117">
        <v>17484</v>
      </c>
      <c r="T5117">
        <v>335724</v>
      </c>
      <c r="V5117">
        <v>737816</v>
      </c>
      <c r="X5117">
        <v>703685</v>
      </c>
      <c r="Z5117">
        <v>34131</v>
      </c>
    </row>
    <row r="5118" spans="2:26" x14ac:dyDescent="0.35">
      <c r="B5118" t="s">
        <v>130</v>
      </c>
      <c r="C5118" t="s">
        <v>131</v>
      </c>
      <c r="D5118" s="1">
        <v>43282</v>
      </c>
      <c r="E5118" t="s">
        <v>34</v>
      </c>
      <c r="F5118" t="s">
        <v>35</v>
      </c>
      <c r="G5118" t="s">
        <v>32</v>
      </c>
      <c r="H5118">
        <v>12682</v>
      </c>
      <c r="J5118">
        <v>0</v>
      </c>
      <c r="L5118">
        <v>12682</v>
      </c>
      <c r="N5118">
        <v>17272</v>
      </c>
      <c r="P5118">
        <v>1888</v>
      </c>
      <c r="R5118">
        <v>19160</v>
      </c>
      <c r="T5118">
        <v>336095</v>
      </c>
      <c r="V5118">
        <v>736359</v>
      </c>
      <c r="X5118">
        <v>699955</v>
      </c>
      <c r="Z5118">
        <v>36404</v>
      </c>
    </row>
    <row r="5119" spans="2:26" x14ac:dyDescent="0.35">
      <c r="B5119" t="s">
        <v>130</v>
      </c>
      <c r="C5119" t="s">
        <v>131</v>
      </c>
      <c r="D5119" s="1">
        <v>43282</v>
      </c>
      <c r="E5119" t="s">
        <v>34</v>
      </c>
      <c r="F5119" t="s">
        <v>33</v>
      </c>
      <c r="G5119" t="s">
        <v>34</v>
      </c>
      <c r="H5119">
        <v>12682</v>
      </c>
      <c r="J5119">
        <v>0</v>
      </c>
      <c r="L5119">
        <v>12682</v>
      </c>
      <c r="N5119">
        <v>17272</v>
      </c>
      <c r="P5119">
        <v>1888</v>
      </c>
      <c r="R5119">
        <v>19160</v>
      </c>
      <c r="T5119">
        <v>336095</v>
      </c>
      <c r="V5119">
        <v>736359</v>
      </c>
      <c r="X5119">
        <v>699955</v>
      </c>
      <c r="Z5119">
        <v>36404</v>
      </c>
    </row>
    <row r="5120" spans="2:26" x14ac:dyDescent="0.35">
      <c r="B5120" t="s">
        <v>130</v>
      </c>
      <c r="C5120" t="s">
        <v>131</v>
      </c>
      <c r="D5120" s="1">
        <v>43313</v>
      </c>
      <c r="E5120" t="s">
        <v>34</v>
      </c>
      <c r="F5120" t="s">
        <v>33</v>
      </c>
      <c r="G5120" t="s">
        <v>34</v>
      </c>
      <c r="H5120">
        <v>13918</v>
      </c>
      <c r="J5120">
        <v>0</v>
      </c>
      <c r="L5120">
        <v>13918</v>
      </c>
      <c r="N5120">
        <v>21895</v>
      </c>
      <c r="P5120">
        <v>1714</v>
      </c>
      <c r="R5120">
        <v>23609</v>
      </c>
      <c r="T5120">
        <v>335181</v>
      </c>
      <c r="V5120">
        <v>734378</v>
      </c>
      <c r="X5120">
        <v>697876</v>
      </c>
      <c r="Z5120">
        <v>36502</v>
      </c>
    </row>
    <row r="5121" spans="2:26" x14ac:dyDescent="0.35">
      <c r="B5121" t="s">
        <v>130</v>
      </c>
      <c r="C5121" t="s">
        <v>131</v>
      </c>
      <c r="D5121" s="1">
        <v>43313</v>
      </c>
      <c r="E5121" t="s">
        <v>34</v>
      </c>
      <c r="F5121" t="s">
        <v>35</v>
      </c>
      <c r="G5121" t="s">
        <v>32</v>
      </c>
      <c r="H5121">
        <v>13918</v>
      </c>
      <c r="J5121">
        <v>0</v>
      </c>
      <c r="L5121">
        <v>13918</v>
      </c>
      <c r="N5121">
        <v>21895</v>
      </c>
      <c r="P5121">
        <v>1714</v>
      </c>
      <c r="R5121">
        <v>23609</v>
      </c>
      <c r="T5121">
        <v>335181</v>
      </c>
      <c r="V5121">
        <v>734378</v>
      </c>
      <c r="X5121">
        <v>697876</v>
      </c>
      <c r="Z5121">
        <v>36502</v>
      </c>
    </row>
    <row r="5122" spans="2:26" x14ac:dyDescent="0.35">
      <c r="B5122" t="s">
        <v>130</v>
      </c>
      <c r="C5122" t="s">
        <v>131</v>
      </c>
      <c r="D5122" s="1">
        <v>43344</v>
      </c>
      <c r="E5122" t="s">
        <v>34</v>
      </c>
      <c r="F5122" t="s">
        <v>35</v>
      </c>
      <c r="G5122" t="s">
        <v>32</v>
      </c>
      <c r="H5122">
        <v>11616</v>
      </c>
      <c r="J5122">
        <v>0</v>
      </c>
      <c r="L5122">
        <v>11616</v>
      </c>
      <c r="N5122">
        <v>19364</v>
      </c>
      <c r="P5122">
        <v>1437</v>
      </c>
      <c r="R5122">
        <v>20801</v>
      </c>
      <c r="T5122">
        <v>333246</v>
      </c>
      <c r="V5122">
        <v>729632</v>
      </c>
      <c r="X5122">
        <v>693339</v>
      </c>
      <c r="Z5122">
        <v>36293</v>
      </c>
    </row>
    <row r="5123" spans="2:26" x14ac:dyDescent="0.35">
      <c r="B5123" t="s">
        <v>130</v>
      </c>
      <c r="C5123" t="s">
        <v>131</v>
      </c>
      <c r="D5123" s="1">
        <v>43344</v>
      </c>
      <c r="E5123" t="s">
        <v>34</v>
      </c>
      <c r="F5123" t="s">
        <v>33</v>
      </c>
      <c r="G5123" t="s">
        <v>34</v>
      </c>
      <c r="H5123">
        <v>11616</v>
      </c>
      <c r="J5123">
        <v>0</v>
      </c>
      <c r="L5123">
        <v>11616</v>
      </c>
      <c r="N5123">
        <v>19364</v>
      </c>
      <c r="P5123">
        <v>1437</v>
      </c>
      <c r="R5123">
        <v>20801</v>
      </c>
      <c r="T5123">
        <v>333246</v>
      </c>
      <c r="V5123">
        <v>729632</v>
      </c>
      <c r="X5123">
        <v>693339</v>
      </c>
      <c r="Z5123">
        <v>36293</v>
      </c>
    </row>
    <row r="5124" spans="2:26" x14ac:dyDescent="0.35">
      <c r="B5124" t="s">
        <v>130</v>
      </c>
      <c r="C5124" t="s">
        <v>131</v>
      </c>
      <c r="D5124" s="1">
        <v>43374</v>
      </c>
      <c r="E5124" t="s">
        <v>34</v>
      </c>
      <c r="F5124" t="s">
        <v>35</v>
      </c>
      <c r="G5124" t="s">
        <v>32</v>
      </c>
      <c r="H5124">
        <v>12783</v>
      </c>
      <c r="J5124">
        <v>0</v>
      </c>
      <c r="L5124">
        <v>12783</v>
      </c>
      <c r="N5124">
        <v>21628</v>
      </c>
      <c r="P5124">
        <v>1409</v>
      </c>
      <c r="R5124">
        <v>23037</v>
      </c>
      <c r="T5124">
        <v>333684</v>
      </c>
      <c r="V5124">
        <v>732566</v>
      </c>
      <c r="X5124">
        <v>695813</v>
      </c>
      <c r="Z5124">
        <v>36753</v>
      </c>
    </row>
    <row r="5125" spans="2:26" x14ac:dyDescent="0.35">
      <c r="B5125" t="s">
        <v>130</v>
      </c>
      <c r="C5125" t="s">
        <v>131</v>
      </c>
      <c r="D5125" s="1">
        <v>43374</v>
      </c>
      <c r="E5125" t="s">
        <v>34</v>
      </c>
      <c r="F5125" t="s">
        <v>33</v>
      </c>
      <c r="G5125" t="s">
        <v>34</v>
      </c>
      <c r="H5125">
        <v>12783</v>
      </c>
      <c r="J5125">
        <v>0</v>
      </c>
      <c r="L5125">
        <v>12783</v>
      </c>
      <c r="N5125">
        <v>21628</v>
      </c>
      <c r="P5125">
        <v>1409</v>
      </c>
      <c r="R5125">
        <v>23037</v>
      </c>
      <c r="T5125">
        <v>333684</v>
      </c>
      <c r="V5125">
        <v>732566</v>
      </c>
      <c r="X5125">
        <v>695813</v>
      </c>
      <c r="Z5125">
        <v>36753</v>
      </c>
    </row>
    <row r="5126" spans="2:26" x14ac:dyDescent="0.35">
      <c r="B5126" t="s">
        <v>130</v>
      </c>
      <c r="C5126" t="s">
        <v>131</v>
      </c>
      <c r="D5126" s="1">
        <v>43405</v>
      </c>
      <c r="E5126" t="s">
        <v>34</v>
      </c>
      <c r="F5126" t="s">
        <v>35</v>
      </c>
      <c r="G5126" t="s">
        <v>32</v>
      </c>
      <c r="H5126">
        <v>11781</v>
      </c>
      <c r="J5126">
        <v>0</v>
      </c>
      <c r="L5126">
        <v>11781</v>
      </c>
      <c r="N5126">
        <v>19389</v>
      </c>
      <c r="P5126">
        <v>1483</v>
      </c>
      <c r="R5126">
        <v>20872</v>
      </c>
      <c r="T5126">
        <v>333694</v>
      </c>
      <c r="V5126">
        <v>732931</v>
      </c>
      <c r="X5126">
        <v>695887</v>
      </c>
      <c r="Z5126">
        <v>37044</v>
      </c>
    </row>
    <row r="5127" spans="2:26" x14ac:dyDescent="0.35">
      <c r="B5127" t="s">
        <v>130</v>
      </c>
      <c r="C5127" t="s">
        <v>131</v>
      </c>
      <c r="D5127" s="1">
        <v>43405</v>
      </c>
      <c r="E5127" t="s">
        <v>34</v>
      </c>
      <c r="F5127" t="s">
        <v>33</v>
      </c>
      <c r="G5127" t="s">
        <v>34</v>
      </c>
      <c r="H5127">
        <v>11781</v>
      </c>
      <c r="J5127">
        <v>0</v>
      </c>
      <c r="L5127">
        <v>11781</v>
      </c>
      <c r="N5127">
        <v>19389</v>
      </c>
      <c r="P5127">
        <v>1483</v>
      </c>
      <c r="R5127">
        <v>20872</v>
      </c>
      <c r="T5127">
        <v>333694</v>
      </c>
      <c r="V5127">
        <v>732931</v>
      </c>
      <c r="X5127">
        <v>695887</v>
      </c>
      <c r="Z5127">
        <v>37044</v>
      </c>
    </row>
    <row r="5128" spans="2:26" x14ac:dyDescent="0.35">
      <c r="B5128" t="s">
        <v>130</v>
      </c>
      <c r="C5128" t="s">
        <v>131</v>
      </c>
      <c r="D5128" s="1">
        <v>43435</v>
      </c>
      <c r="E5128" t="s">
        <v>34</v>
      </c>
      <c r="F5128" t="s">
        <v>33</v>
      </c>
      <c r="G5128" t="s">
        <v>34</v>
      </c>
      <c r="H5128">
        <v>10579</v>
      </c>
      <c r="J5128">
        <v>0</v>
      </c>
      <c r="L5128">
        <v>10579</v>
      </c>
      <c r="N5128">
        <v>17859</v>
      </c>
      <c r="P5128">
        <v>1751</v>
      </c>
      <c r="R5128">
        <v>19610</v>
      </c>
      <c r="T5128">
        <v>333702</v>
      </c>
      <c r="V5128">
        <v>734168</v>
      </c>
      <c r="X5128">
        <v>696869</v>
      </c>
      <c r="Z5128">
        <v>37299</v>
      </c>
    </row>
    <row r="5129" spans="2:26" x14ac:dyDescent="0.35">
      <c r="B5129" t="s">
        <v>130</v>
      </c>
      <c r="C5129" t="s">
        <v>131</v>
      </c>
      <c r="D5129" s="1">
        <v>43435</v>
      </c>
      <c r="E5129" t="s">
        <v>34</v>
      </c>
      <c r="F5129" t="s">
        <v>35</v>
      </c>
      <c r="G5129" t="s">
        <v>32</v>
      </c>
      <c r="H5129">
        <v>10579</v>
      </c>
      <c r="J5129">
        <v>0</v>
      </c>
      <c r="L5129">
        <v>10579</v>
      </c>
      <c r="N5129">
        <v>17859</v>
      </c>
      <c r="P5129">
        <v>1751</v>
      </c>
      <c r="R5129">
        <v>19610</v>
      </c>
      <c r="T5129">
        <v>333702</v>
      </c>
      <c r="V5129">
        <v>734168</v>
      </c>
      <c r="X5129">
        <v>696869</v>
      </c>
      <c r="Z5129">
        <v>37299</v>
      </c>
    </row>
    <row r="5130" spans="2:26" x14ac:dyDescent="0.35">
      <c r="B5130" t="s">
        <v>130</v>
      </c>
      <c r="C5130" t="s">
        <v>131</v>
      </c>
      <c r="D5130" s="1">
        <v>43466</v>
      </c>
      <c r="E5130" t="s">
        <v>34</v>
      </c>
      <c r="F5130" t="s">
        <v>35</v>
      </c>
      <c r="G5130" t="s">
        <v>32</v>
      </c>
      <c r="H5130">
        <v>13009</v>
      </c>
      <c r="J5130">
        <v>0</v>
      </c>
      <c r="L5130">
        <v>13009</v>
      </c>
      <c r="N5130">
        <v>19621</v>
      </c>
      <c r="P5130">
        <v>1491</v>
      </c>
      <c r="R5130">
        <v>21112</v>
      </c>
      <c r="T5130">
        <v>333900</v>
      </c>
      <c r="V5130">
        <v>734585</v>
      </c>
      <c r="X5130">
        <v>696863</v>
      </c>
      <c r="Z5130">
        <v>37722</v>
      </c>
    </row>
    <row r="5131" spans="2:26" x14ac:dyDescent="0.35">
      <c r="B5131" t="s">
        <v>130</v>
      </c>
      <c r="C5131" t="s">
        <v>131</v>
      </c>
      <c r="D5131" s="1">
        <v>43466</v>
      </c>
      <c r="E5131" t="s">
        <v>34</v>
      </c>
      <c r="F5131" t="s">
        <v>33</v>
      </c>
      <c r="G5131" t="s">
        <v>34</v>
      </c>
      <c r="H5131">
        <v>13009</v>
      </c>
      <c r="J5131">
        <v>0</v>
      </c>
      <c r="L5131">
        <v>13009</v>
      </c>
      <c r="N5131">
        <v>19621</v>
      </c>
      <c r="P5131">
        <v>1491</v>
      </c>
      <c r="R5131">
        <v>21112</v>
      </c>
      <c r="T5131">
        <v>333900</v>
      </c>
      <c r="V5131">
        <v>734585</v>
      </c>
      <c r="X5131">
        <v>696863</v>
      </c>
      <c r="Z5131">
        <v>37722</v>
      </c>
    </row>
    <row r="5132" spans="2:26" x14ac:dyDescent="0.35">
      <c r="B5132" t="s">
        <v>130</v>
      </c>
      <c r="C5132" t="s">
        <v>131</v>
      </c>
      <c r="D5132" s="1">
        <v>43497</v>
      </c>
      <c r="E5132" t="s">
        <v>34</v>
      </c>
      <c r="F5132" t="s">
        <v>35</v>
      </c>
      <c r="G5132" t="s">
        <v>32</v>
      </c>
      <c r="H5132">
        <v>11068</v>
      </c>
      <c r="J5132">
        <v>0</v>
      </c>
      <c r="L5132">
        <v>11068</v>
      </c>
      <c r="N5132">
        <v>15844</v>
      </c>
      <c r="P5132">
        <v>1451</v>
      </c>
      <c r="R5132">
        <v>17295</v>
      </c>
      <c r="T5132">
        <v>333373</v>
      </c>
      <c r="V5132">
        <v>734425</v>
      </c>
      <c r="X5132">
        <v>696551</v>
      </c>
      <c r="Z5132">
        <v>37874</v>
      </c>
    </row>
    <row r="5133" spans="2:26" x14ac:dyDescent="0.35">
      <c r="B5133" t="s">
        <v>130</v>
      </c>
      <c r="C5133" t="s">
        <v>131</v>
      </c>
      <c r="D5133" s="1">
        <v>43497</v>
      </c>
      <c r="E5133" t="s">
        <v>34</v>
      </c>
      <c r="F5133" t="s">
        <v>33</v>
      </c>
      <c r="G5133" t="s">
        <v>34</v>
      </c>
      <c r="H5133">
        <v>11068</v>
      </c>
      <c r="J5133">
        <v>0</v>
      </c>
      <c r="L5133">
        <v>11068</v>
      </c>
      <c r="N5133">
        <v>15844</v>
      </c>
      <c r="P5133">
        <v>1451</v>
      </c>
      <c r="R5133">
        <v>17295</v>
      </c>
      <c r="T5133">
        <v>333373</v>
      </c>
      <c r="V5133">
        <v>734425</v>
      </c>
      <c r="X5133">
        <v>696551</v>
      </c>
      <c r="Z5133">
        <v>37874</v>
      </c>
    </row>
    <row r="5134" spans="2:26" x14ac:dyDescent="0.35">
      <c r="B5134" t="s">
        <v>130</v>
      </c>
      <c r="C5134" t="s">
        <v>131</v>
      </c>
      <c r="D5134" s="1">
        <v>43525</v>
      </c>
      <c r="E5134" t="s">
        <v>34</v>
      </c>
      <c r="F5134" t="s">
        <v>35</v>
      </c>
      <c r="G5134" t="s">
        <v>32</v>
      </c>
      <c r="H5134">
        <v>12054</v>
      </c>
      <c r="J5134">
        <v>0</v>
      </c>
      <c r="L5134">
        <v>12054</v>
      </c>
      <c r="N5134">
        <v>17822</v>
      </c>
      <c r="P5134">
        <v>9380</v>
      </c>
      <c r="R5134">
        <v>27202</v>
      </c>
      <c r="T5134">
        <v>333176</v>
      </c>
      <c r="V5134">
        <v>734229</v>
      </c>
      <c r="X5134">
        <v>696133</v>
      </c>
      <c r="Z5134">
        <v>38096</v>
      </c>
    </row>
    <row r="5135" spans="2:26" x14ac:dyDescent="0.35">
      <c r="B5135" t="s">
        <v>130</v>
      </c>
      <c r="C5135" t="s">
        <v>131</v>
      </c>
      <c r="D5135" s="1">
        <v>43525</v>
      </c>
      <c r="E5135" t="s">
        <v>34</v>
      </c>
      <c r="F5135" t="s">
        <v>33</v>
      </c>
      <c r="G5135" t="s">
        <v>34</v>
      </c>
      <c r="H5135">
        <v>12054</v>
      </c>
      <c r="J5135">
        <v>0</v>
      </c>
      <c r="L5135">
        <v>12054</v>
      </c>
      <c r="N5135">
        <v>17822</v>
      </c>
      <c r="P5135">
        <v>9380</v>
      </c>
      <c r="R5135">
        <v>27202</v>
      </c>
      <c r="T5135">
        <v>333176</v>
      </c>
      <c r="V5135">
        <v>734229</v>
      </c>
      <c r="X5135">
        <v>696133</v>
      </c>
      <c r="Z5135">
        <v>38096</v>
      </c>
    </row>
    <row r="5136" spans="2:26" x14ac:dyDescent="0.35">
      <c r="B5136" t="s">
        <v>130</v>
      </c>
      <c r="C5136" t="s">
        <v>131</v>
      </c>
      <c r="D5136" s="1">
        <v>43556</v>
      </c>
      <c r="E5136" t="s">
        <v>34</v>
      </c>
      <c r="F5136" t="s">
        <v>35</v>
      </c>
      <c r="G5136" t="s">
        <v>32</v>
      </c>
      <c r="H5136">
        <v>12481</v>
      </c>
      <c r="J5136">
        <v>0</v>
      </c>
      <c r="L5136">
        <v>12481</v>
      </c>
      <c r="N5136">
        <v>20298</v>
      </c>
      <c r="P5136">
        <v>1566</v>
      </c>
      <c r="R5136">
        <v>21864</v>
      </c>
      <c r="T5136">
        <v>333136</v>
      </c>
      <c r="V5136">
        <v>733956</v>
      </c>
      <c r="X5136">
        <v>696844</v>
      </c>
      <c r="Z5136">
        <v>37112</v>
      </c>
    </row>
    <row r="5137" spans="2:26" x14ac:dyDescent="0.35">
      <c r="B5137" t="s">
        <v>130</v>
      </c>
      <c r="C5137" t="s">
        <v>131</v>
      </c>
      <c r="D5137" s="1">
        <v>43556</v>
      </c>
      <c r="E5137" t="s">
        <v>34</v>
      </c>
      <c r="F5137" t="s">
        <v>33</v>
      </c>
      <c r="G5137" t="s">
        <v>34</v>
      </c>
      <c r="H5137">
        <v>12481</v>
      </c>
      <c r="J5137">
        <v>0</v>
      </c>
      <c r="L5137">
        <v>12481</v>
      </c>
      <c r="N5137">
        <v>20298</v>
      </c>
      <c r="P5137">
        <v>1566</v>
      </c>
      <c r="R5137">
        <v>21864</v>
      </c>
      <c r="T5137">
        <v>333136</v>
      </c>
      <c r="V5137">
        <v>733956</v>
      </c>
      <c r="X5137">
        <v>696844</v>
      </c>
      <c r="Z5137">
        <v>37112</v>
      </c>
    </row>
    <row r="5138" spans="2:26" x14ac:dyDescent="0.35">
      <c r="B5138" t="s">
        <v>130</v>
      </c>
      <c r="C5138" t="s">
        <v>131</v>
      </c>
      <c r="D5138" s="1">
        <v>43586</v>
      </c>
      <c r="E5138" t="s">
        <v>34</v>
      </c>
      <c r="F5138" t="s">
        <v>35</v>
      </c>
      <c r="G5138" t="s">
        <v>32</v>
      </c>
      <c r="H5138">
        <v>12433</v>
      </c>
      <c r="J5138">
        <v>0</v>
      </c>
      <c r="L5138">
        <v>12433</v>
      </c>
      <c r="N5138">
        <v>19970</v>
      </c>
      <c r="P5138">
        <v>1695</v>
      </c>
      <c r="R5138">
        <v>21665</v>
      </c>
      <c r="T5138">
        <v>332570</v>
      </c>
      <c r="V5138">
        <v>736120</v>
      </c>
      <c r="X5138">
        <v>698995</v>
      </c>
      <c r="Z5138">
        <v>37125</v>
      </c>
    </row>
    <row r="5139" spans="2:26" x14ac:dyDescent="0.35">
      <c r="B5139" t="s">
        <v>130</v>
      </c>
      <c r="C5139" t="s">
        <v>131</v>
      </c>
      <c r="D5139" s="1">
        <v>43586</v>
      </c>
      <c r="E5139" t="s">
        <v>34</v>
      </c>
      <c r="F5139" t="s">
        <v>33</v>
      </c>
      <c r="G5139" t="s">
        <v>34</v>
      </c>
      <c r="H5139">
        <v>12433</v>
      </c>
      <c r="J5139">
        <v>0</v>
      </c>
      <c r="L5139">
        <v>12433</v>
      </c>
      <c r="N5139">
        <v>19970</v>
      </c>
      <c r="P5139">
        <v>1695</v>
      </c>
      <c r="R5139">
        <v>21665</v>
      </c>
      <c r="T5139">
        <v>332570</v>
      </c>
      <c r="V5139">
        <v>736120</v>
      </c>
      <c r="X5139">
        <v>698995</v>
      </c>
      <c r="Z5139">
        <v>37125</v>
      </c>
    </row>
    <row r="5140" spans="2:26" x14ac:dyDescent="0.35">
      <c r="B5140" t="s">
        <v>130</v>
      </c>
      <c r="C5140" t="s">
        <v>131</v>
      </c>
      <c r="D5140" s="1">
        <v>43617</v>
      </c>
      <c r="E5140" t="s">
        <v>34</v>
      </c>
      <c r="F5140" t="s">
        <v>33</v>
      </c>
      <c r="G5140" t="s">
        <v>34</v>
      </c>
      <c r="H5140">
        <v>11725</v>
      </c>
      <c r="J5140">
        <v>0</v>
      </c>
      <c r="L5140">
        <v>11725</v>
      </c>
      <c r="N5140">
        <v>16373</v>
      </c>
      <c r="P5140">
        <v>1576</v>
      </c>
      <c r="R5140">
        <v>17949</v>
      </c>
      <c r="T5140">
        <v>331839</v>
      </c>
      <c r="V5140">
        <v>734948</v>
      </c>
      <c r="X5140">
        <v>697826</v>
      </c>
      <c r="Z5140">
        <v>37122</v>
      </c>
    </row>
    <row r="5141" spans="2:26" x14ac:dyDescent="0.35">
      <c r="B5141" t="s">
        <v>130</v>
      </c>
      <c r="C5141" t="s">
        <v>131</v>
      </c>
      <c r="D5141" s="1">
        <v>43617</v>
      </c>
      <c r="E5141" t="s">
        <v>34</v>
      </c>
      <c r="F5141" t="s">
        <v>35</v>
      </c>
      <c r="G5141" t="s">
        <v>32</v>
      </c>
      <c r="H5141">
        <v>11725</v>
      </c>
      <c r="J5141">
        <v>0</v>
      </c>
      <c r="L5141">
        <v>11725</v>
      </c>
      <c r="N5141">
        <v>16373</v>
      </c>
      <c r="P5141">
        <v>1576</v>
      </c>
      <c r="R5141">
        <v>17949</v>
      </c>
      <c r="T5141">
        <v>331839</v>
      </c>
      <c r="V5141">
        <v>734948</v>
      </c>
      <c r="X5141">
        <v>697826</v>
      </c>
      <c r="Z5141">
        <v>37122</v>
      </c>
    </row>
    <row r="5142" spans="2:26" x14ac:dyDescent="0.35">
      <c r="B5142" t="s">
        <v>130</v>
      </c>
      <c r="C5142" t="s">
        <v>131</v>
      </c>
      <c r="D5142" s="1">
        <v>43647</v>
      </c>
      <c r="E5142" t="s">
        <v>34</v>
      </c>
      <c r="F5142" t="s">
        <v>35</v>
      </c>
      <c r="G5142" t="s">
        <v>32</v>
      </c>
      <c r="H5142">
        <v>13423</v>
      </c>
      <c r="J5142">
        <v>0</v>
      </c>
      <c r="L5142">
        <v>13423</v>
      </c>
      <c r="N5142">
        <v>19306</v>
      </c>
      <c r="P5142">
        <v>1708</v>
      </c>
      <c r="R5142">
        <v>21014</v>
      </c>
      <c r="T5142">
        <v>332024</v>
      </c>
      <c r="V5142">
        <v>735977</v>
      </c>
      <c r="X5142">
        <v>698837</v>
      </c>
      <c r="Z5142">
        <v>37140</v>
      </c>
    </row>
    <row r="5143" spans="2:26" x14ac:dyDescent="0.35">
      <c r="B5143" t="s">
        <v>130</v>
      </c>
      <c r="C5143" t="s">
        <v>131</v>
      </c>
      <c r="D5143" s="1">
        <v>43647</v>
      </c>
      <c r="E5143" t="s">
        <v>34</v>
      </c>
      <c r="F5143" t="s">
        <v>33</v>
      </c>
      <c r="G5143" t="s">
        <v>34</v>
      </c>
      <c r="H5143">
        <v>13423</v>
      </c>
      <c r="J5143">
        <v>0</v>
      </c>
      <c r="L5143">
        <v>13423</v>
      </c>
      <c r="N5143">
        <v>19306</v>
      </c>
      <c r="P5143">
        <v>1708</v>
      </c>
      <c r="R5143">
        <v>21014</v>
      </c>
      <c r="T5143">
        <v>332024</v>
      </c>
      <c r="V5143">
        <v>735977</v>
      </c>
      <c r="X5143">
        <v>698837</v>
      </c>
      <c r="Z5143">
        <v>37140</v>
      </c>
    </row>
    <row r="5144" spans="2:26" x14ac:dyDescent="0.35">
      <c r="B5144" t="s">
        <v>130</v>
      </c>
      <c r="C5144" t="s">
        <v>131</v>
      </c>
      <c r="D5144" s="1">
        <v>43678</v>
      </c>
      <c r="E5144" t="s">
        <v>34</v>
      </c>
      <c r="F5144" t="s">
        <v>35</v>
      </c>
      <c r="G5144" t="s">
        <v>32</v>
      </c>
      <c r="H5144">
        <v>13246</v>
      </c>
      <c r="J5144">
        <v>0</v>
      </c>
      <c r="L5144">
        <v>13246</v>
      </c>
      <c r="N5144">
        <v>20929</v>
      </c>
      <c r="P5144">
        <v>2060</v>
      </c>
      <c r="R5144">
        <v>22989</v>
      </c>
      <c r="T5144">
        <v>332404</v>
      </c>
      <c r="V5144">
        <v>737226</v>
      </c>
      <c r="X5144">
        <v>699902</v>
      </c>
      <c r="Z5144">
        <v>37324</v>
      </c>
    </row>
    <row r="5145" spans="2:26" x14ac:dyDescent="0.35">
      <c r="B5145" t="s">
        <v>130</v>
      </c>
      <c r="C5145" t="s">
        <v>131</v>
      </c>
      <c r="D5145" s="1">
        <v>43678</v>
      </c>
      <c r="E5145" t="s">
        <v>34</v>
      </c>
      <c r="F5145" t="s">
        <v>33</v>
      </c>
      <c r="G5145" t="s">
        <v>34</v>
      </c>
      <c r="H5145">
        <v>13246</v>
      </c>
      <c r="J5145">
        <v>0</v>
      </c>
      <c r="L5145">
        <v>13246</v>
      </c>
      <c r="N5145">
        <v>20929</v>
      </c>
      <c r="P5145">
        <v>2060</v>
      </c>
      <c r="R5145">
        <v>22989</v>
      </c>
      <c r="T5145">
        <v>332404</v>
      </c>
      <c r="V5145">
        <v>737226</v>
      </c>
      <c r="X5145">
        <v>699902</v>
      </c>
      <c r="Z5145">
        <v>37324</v>
      </c>
    </row>
    <row r="5146" spans="2:26" x14ac:dyDescent="0.35">
      <c r="B5146" t="s">
        <v>130</v>
      </c>
      <c r="C5146" t="s">
        <v>131</v>
      </c>
      <c r="D5146" s="1">
        <v>43709</v>
      </c>
      <c r="E5146" t="s">
        <v>34</v>
      </c>
      <c r="F5146" t="s">
        <v>35</v>
      </c>
      <c r="G5146" t="s">
        <v>32</v>
      </c>
      <c r="H5146">
        <v>11772</v>
      </c>
      <c r="J5146">
        <v>0</v>
      </c>
      <c r="L5146">
        <v>11772</v>
      </c>
      <c r="N5146">
        <v>17416</v>
      </c>
      <c r="P5146">
        <v>1433</v>
      </c>
      <c r="R5146">
        <v>18849</v>
      </c>
      <c r="T5146">
        <v>332936</v>
      </c>
      <c r="V5146">
        <v>739346</v>
      </c>
      <c r="X5146">
        <v>701717</v>
      </c>
      <c r="Z5146">
        <v>37629</v>
      </c>
    </row>
    <row r="5147" spans="2:26" x14ac:dyDescent="0.35">
      <c r="B5147" t="s">
        <v>130</v>
      </c>
      <c r="C5147" t="s">
        <v>131</v>
      </c>
      <c r="D5147" s="1">
        <v>43709</v>
      </c>
      <c r="E5147" t="s">
        <v>34</v>
      </c>
      <c r="F5147" t="s">
        <v>33</v>
      </c>
      <c r="G5147" t="s">
        <v>34</v>
      </c>
      <c r="H5147">
        <v>11772</v>
      </c>
      <c r="J5147">
        <v>0</v>
      </c>
      <c r="L5147">
        <v>11772</v>
      </c>
      <c r="N5147">
        <v>17416</v>
      </c>
      <c r="P5147">
        <v>1433</v>
      </c>
      <c r="R5147">
        <v>18849</v>
      </c>
      <c r="T5147">
        <v>332936</v>
      </c>
      <c r="V5147">
        <v>739346</v>
      </c>
      <c r="X5147">
        <v>701717</v>
      </c>
      <c r="Z5147">
        <v>37629</v>
      </c>
    </row>
    <row r="5148" spans="2:26" x14ac:dyDescent="0.35">
      <c r="B5148" t="s">
        <v>130</v>
      </c>
      <c r="C5148" t="s">
        <v>131</v>
      </c>
      <c r="D5148" s="1">
        <v>43739</v>
      </c>
      <c r="E5148" t="s">
        <v>34</v>
      </c>
      <c r="F5148" t="s">
        <v>35</v>
      </c>
      <c r="G5148" t="s">
        <v>32</v>
      </c>
      <c r="H5148">
        <v>12542</v>
      </c>
      <c r="J5148">
        <v>0</v>
      </c>
      <c r="L5148">
        <v>12542</v>
      </c>
      <c r="N5148">
        <v>17408</v>
      </c>
      <c r="P5148">
        <v>1611</v>
      </c>
      <c r="R5148">
        <v>19019</v>
      </c>
      <c r="T5148">
        <v>332840</v>
      </c>
      <c r="V5148">
        <v>739975</v>
      </c>
      <c r="X5148">
        <v>701955</v>
      </c>
      <c r="Z5148">
        <v>38020</v>
      </c>
    </row>
    <row r="5149" spans="2:26" x14ac:dyDescent="0.35">
      <c r="B5149" t="s">
        <v>130</v>
      </c>
      <c r="C5149" t="s">
        <v>131</v>
      </c>
      <c r="D5149" s="1">
        <v>43739</v>
      </c>
      <c r="E5149" t="s">
        <v>34</v>
      </c>
      <c r="F5149" t="s">
        <v>33</v>
      </c>
      <c r="G5149" t="s">
        <v>34</v>
      </c>
      <c r="H5149">
        <v>12542</v>
      </c>
      <c r="J5149">
        <v>0</v>
      </c>
      <c r="L5149">
        <v>12542</v>
      </c>
      <c r="N5149">
        <v>17408</v>
      </c>
      <c r="P5149">
        <v>1611</v>
      </c>
      <c r="R5149">
        <v>19019</v>
      </c>
      <c r="T5149">
        <v>332840</v>
      </c>
      <c r="V5149">
        <v>739975</v>
      </c>
      <c r="X5149">
        <v>701955</v>
      </c>
      <c r="Z5149">
        <v>38020</v>
      </c>
    </row>
    <row r="5150" spans="2:26" x14ac:dyDescent="0.35">
      <c r="B5150" t="s">
        <v>130</v>
      </c>
      <c r="C5150" t="s">
        <v>131</v>
      </c>
      <c r="D5150" s="1">
        <v>43770</v>
      </c>
      <c r="E5150" t="s">
        <v>34</v>
      </c>
      <c r="F5150" t="s">
        <v>35</v>
      </c>
      <c r="G5150" t="s">
        <v>32</v>
      </c>
      <c r="H5150">
        <v>11568</v>
      </c>
      <c r="J5150">
        <v>0</v>
      </c>
      <c r="L5150">
        <v>11568</v>
      </c>
      <c r="N5150">
        <v>14982</v>
      </c>
      <c r="P5150">
        <v>1540</v>
      </c>
      <c r="R5150">
        <v>16522</v>
      </c>
      <c r="T5150">
        <v>332588</v>
      </c>
      <c r="V5150">
        <v>740696</v>
      </c>
      <c r="X5150">
        <v>702250</v>
      </c>
      <c r="Z5150">
        <v>38446</v>
      </c>
    </row>
    <row r="5151" spans="2:26" x14ac:dyDescent="0.35">
      <c r="B5151" t="s">
        <v>130</v>
      </c>
      <c r="C5151" t="s">
        <v>131</v>
      </c>
      <c r="D5151" s="1">
        <v>43770</v>
      </c>
      <c r="E5151" t="s">
        <v>34</v>
      </c>
      <c r="F5151" t="s">
        <v>33</v>
      </c>
      <c r="G5151" t="s">
        <v>34</v>
      </c>
      <c r="H5151">
        <v>11568</v>
      </c>
      <c r="J5151">
        <v>0</v>
      </c>
      <c r="L5151">
        <v>11568</v>
      </c>
      <c r="N5151">
        <v>14982</v>
      </c>
      <c r="P5151">
        <v>1540</v>
      </c>
      <c r="R5151">
        <v>16522</v>
      </c>
      <c r="T5151">
        <v>332588</v>
      </c>
      <c r="V5151">
        <v>740696</v>
      </c>
      <c r="X5151">
        <v>702250</v>
      </c>
      <c r="Z5151">
        <v>38446</v>
      </c>
    </row>
    <row r="5152" spans="2:26" x14ac:dyDescent="0.35">
      <c r="B5152" t="s">
        <v>130</v>
      </c>
      <c r="C5152" t="s">
        <v>131</v>
      </c>
      <c r="D5152" s="1">
        <v>43800</v>
      </c>
      <c r="E5152" t="s">
        <v>34</v>
      </c>
      <c r="F5152" t="s">
        <v>35</v>
      </c>
      <c r="G5152" t="s">
        <v>32</v>
      </c>
      <c r="H5152">
        <v>12483</v>
      </c>
      <c r="J5152">
        <v>0</v>
      </c>
      <c r="L5152">
        <v>12483</v>
      </c>
      <c r="N5152">
        <v>15925</v>
      </c>
      <c r="P5152">
        <v>1970</v>
      </c>
      <c r="R5152">
        <v>17895</v>
      </c>
      <c r="T5152">
        <v>332680</v>
      </c>
      <c r="V5152">
        <v>743312</v>
      </c>
      <c r="X5152">
        <v>704593</v>
      </c>
      <c r="Z5152">
        <v>38719</v>
      </c>
    </row>
    <row r="5153" spans="2:26" x14ac:dyDescent="0.35">
      <c r="B5153" t="s">
        <v>130</v>
      </c>
      <c r="C5153" t="s">
        <v>131</v>
      </c>
      <c r="D5153" s="1">
        <v>43800</v>
      </c>
      <c r="E5153" t="s">
        <v>34</v>
      </c>
      <c r="F5153" t="s">
        <v>33</v>
      </c>
      <c r="G5153" t="s">
        <v>34</v>
      </c>
      <c r="H5153">
        <v>12483</v>
      </c>
      <c r="J5153">
        <v>0</v>
      </c>
      <c r="L5153">
        <v>12483</v>
      </c>
      <c r="N5153">
        <v>15925</v>
      </c>
      <c r="P5153">
        <v>1970</v>
      </c>
      <c r="R5153">
        <v>17895</v>
      </c>
      <c r="T5153">
        <v>332680</v>
      </c>
      <c r="V5153">
        <v>743312</v>
      </c>
      <c r="X5153">
        <v>704593</v>
      </c>
      <c r="Z5153">
        <v>38719</v>
      </c>
    </row>
    <row r="5154" spans="2:26" x14ac:dyDescent="0.35">
      <c r="B5154" t="s">
        <v>130</v>
      </c>
      <c r="C5154" t="s">
        <v>131</v>
      </c>
      <c r="D5154" s="1">
        <v>43831</v>
      </c>
      <c r="E5154" t="s">
        <v>34</v>
      </c>
      <c r="F5154" t="s">
        <v>33</v>
      </c>
      <c r="G5154" t="s">
        <v>34</v>
      </c>
      <c r="H5154">
        <v>15080</v>
      </c>
      <c r="J5154">
        <v>0</v>
      </c>
      <c r="L5154">
        <v>15080</v>
      </c>
      <c r="N5154">
        <v>17123</v>
      </c>
      <c r="P5154">
        <v>1786</v>
      </c>
      <c r="R5154">
        <v>18909</v>
      </c>
      <c r="T5154">
        <v>333232</v>
      </c>
      <c r="V5154">
        <v>745341</v>
      </c>
      <c r="X5154">
        <v>706161</v>
      </c>
      <c r="Z5154">
        <v>39180</v>
      </c>
    </row>
    <row r="5155" spans="2:26" x14ac:dyDescent="0.35">
      <c r="B5155" t="s">
        <v>130</v>
      </c>
      <c r="C5155" t="s">
        <v>131</v>
      </c>
      <c r="D5155" s="1">
        <v>43831</v>
      </c>
      <c r="E5155" t="s">
        <v>34</v>
      </c>
      <c r="F5155" t="s">
        <v>35</v>
      </c>
      <c r="G5155" t="s">
        <v>32</v>
      </c>
      <c r="H5155">
        <v>15080</v>
      </c>
      <c r="J5155">
        <v>0</v>
      </c>
      <c r="L5155">
        <v>15080</v>
      </c>
      <c r="N5155">
        <v>17123</v>
      </c>
      <c r="P5155">
        <v>1786</v>
      </c>
      <c r="R5155">
        <v>18909</v>
      </c>
      <c r="T5155">
        <v>333232</v>
      </c>
      <c r="V5155">
        <v>745341</v>
      </c>
      <c r="X5155">
        <v>706161</v>
      </c>
      <c r="Z5155">
        <v>39180</v>
      </c>
    </row>
    <row r="5156" spans="2:26" x14ac:dyDescent="0.35">
      <c r="B5156" t="s">
        <v>130</v>
      </c>
      <c r="C5156" t="s">
        <v>131</v>
      </c>
      <c r="D5156" s="1">
        <v>43862</v>
      </c>
      <c r="E5156" t="s">
        <v>34</v>
      </c>
      <c r="F5156" t="s">
        <v>35</v>
      </c>
      <c r="G5156" t="s">
        <v>32</v>
      </c>
      <c r="H5156">
        <v>12893</v>
      </c>
      <c r="J5156">
        <v>0</v>
      </c>
      <c r="L5156">
        <v>12893</v>
      </c>
      <c r="N5156">
        <v>14580</v>
      </c>
      <c r="P5156">
        <v>1578</v>
      </c>
      <c r="R5156">
        <v>16158</v>
      </c>
      <c r="T5156">
        <v>332629</v>
      </c>
      <c r="V5156">
        <v>744994</v>
      </c>
      <c r="X5156">
        <v>705849</v>
      </c>
      <c r="Z5156">
        <v>39145</v>
      </c>
    </row>
    <row r="5157" spans="2:26" x14ac:dyDescent="0.35">
      <c r="B5157" t="s">
        <v>130</v>
      </c>
      <c r="C5157" t="s">
        <v>131</v>
      </c>
      <c r="D5157" s="1">
        <v>43862</v>
      </c>
      <c r="E5157" t="s">
        <v>34</v>
      </c>
      <c r="F5157" t="s">
        <v>33</v>
      </c>
      <c r="G5157" t="s">
        <v>34</v>
      </c>
      <c r="H5157">
        <v>12893</v>
      </c>
      <c r="J5157">
        <v>0</v>
      </c>
      <c r="L5157">
        <v>12893</v>
      </c>
      <c r="N5157">
        <v>14580</v>
      </c>
      <c r="P5157">
        <v>1578</v>
      </c>
      <c r="R5157">
        <v>16158</v>
      </c>
      <c r="T5157">
        <v>332629</v>
      </c>
      <c r="V5157">
        <v>744994</v>
      </c>
      <c r="X5157">
        <v>705849</v>
      </c>
      <c r="Z5157">
        <v>39145</v>
      </c>
    </row>
    <row r="5158" spans="2:26" x14ac:dyDescent="0.35">
      <c r="B5158" t="s">
        <v>130</v>
      </c>
      <c r="C5158" t="s">
        <v>131</v>
      </c>
      <c r="D5158" s="1">
        <v>43891</v>
      </c>
      <c r="E5158" t="s">
        <v>34</v>
      </c>
      <c r="F5158" t="s">
        <v>33</v>
      </c>
      <c r="G5158" t="s">
        <v>34</v>
      </c>
      <c r="H5158">
        <v>15509</v>
      </c>
      <c r="J5158">
        <v>0</v>
      </c>
      <c r="L5158">
        <v>15509</v>
      </c>
      <c r="N5158">
        <v>15154</v>
      </c>
      <c r="P5158">
        <v>9806</v>
      </c>
      <c r="R5158">
        <v>24960</v>
      </c>
      <c r="T5158">
        <v>332875</v>
      </c>
      <c r="V5158">
        <v>745953</v>
      </c>
      <c r="X5158">
        <v>706406</v>
      </c>
      <c r="Z5158">
        <v>39547</v>
      </c>
    </row>
    <row r="5159" spans="2:26" x14ac:dyDescent="0.35">
      <c r="B5159" t="s">
        <v>130</v>
      </c>
      <c r="C5159" t="s">
        <v>131</v>
      </c>
      <c r="D5159" s="1">
        <v>43891</v>
      </c>
      <c r="E5159" t="s">
        <v>34</v>
      </c>
      <c r="F5159" t="s">
        <v>35</v>
      </c>
      <c r="G5159" t="s">
        <v>32</v>
      </c>
      <c r="H5159">
        <v>15509</v>
      </c>
      <c r="J5159">
        <v>0</v>
      </c>
      <c r="L5159">
        <v>15509</v>
      </c>
      <c r="N5159">
        <v>15154</v>
      </c>
      <c r="P5159">
        <v>9806</v>
      </c>
      <c r="R5159">
        <v>24960</v>
      </c>
      <c r="T5159">
        <v>332875</v>
      </c>
      <c r="V5159">
        <v>745953</v>
      </c>
      <c r="X5159">
        <v>706406</v>
      </c>
      <c r="Z5159">
        <v>39547</v>
      </c>
    </row>
    <row r="5160" spans="2:26" x14ac:dyDescent="0.35">
      <c r="B5160" t="s">
        <v>130</v>
      </c>
      <c r="C5160" t="s">
        <v>131</v>
      </c>
      <c r="D5160" s="1">
        <v>43922</v>
      </c>
      <c r="E5160" t="s">
        <v>34</v>
      </c>
      <c r="F5160" t="s">
        <v>35</v>
      </c>
      <c r="G5160" t="s">
        <v>32</v>
      </c>
      <c r="H5160">
        <v>14961</v>
      </c>
      <c r="J5160">
        <v>0</v>
      </c>
      <c r="L5160">
        <v>14961</v>
      </c>
      <c r="N5160">
        <v>17410</v>
      </c>
      <c r="P5160">
        <v>1150</v>
      </c>
      <c r="R5160">
        <v>18560</v>
      </c>
      <c r="T5160">
        <v>335064</v>
      </c>
      <c r="V5160">
        <v>757978</v>
      </c>
      <c r="X5160">
        <v>719043</v>
      </c>
      <c r="Z5160">
        <v>38935</v>
      </c>
    </row>
    <row r="5161" spans="2:26" x14ac:dyDescent="0.35">
      <c r="B5161" t="s">
        <v>130</v>
      </c>
      <c r="C5161" t="s">
        <v>131</v>
      </c>
      <c r="D5161" s="1">
        <v>43922</v>
      </c>
      <c r="E5161" t="s">
        <v>34</v>
      </c>
      <c r="F5161" t="s">
        <v>33</v>
      </c>
      <c r="G5161" t="s">
        <v>34</v>
      </c>
      <c r="H5161">
        <v>14961</v>
      </c>
      <c r="J5161">
        <v>0</v>
      </c>
      <c r="L5161">
        <v>14961</v>
      </c>
      <c r="N5161">
        <v>17410</v>
      </c>
      <c r="P5161">
        <v>1150</v>
      </c>
      <c r="R5161">
        <v>18560</v>
      </c>
      <c r="T5161">
        <v>335064</v>
      </c>
      <c r="V5161">
        <v>757978</v>
      </c>
      <c r="X5161">
        <v>719043</v>
      </c>
      <c r="Z5161">
        <v>38935</v>
      </c>
    </row>
    <row r="5162" spans="2:26" x14ac:dyDescent="0.35">
      <c r="B5162" t="s">
        <v>130</v>
      </c>
      <c r="C5162" t="s">
        <v>131</v>
      </c>
      <c r="D5162" s="1">
        <v>43952</v>
      </c>
      <c r="E5162" t="s">
        <v>34</v>
      </c>
      <c r="F5162" t="s">
        <v>35</v>
      </c>
      <c r="G5162" t="s">
        <v>32</v>
      </c>
      <c r="H5162">
        <v>10536</v>
      </c>
      <c r="J5162">
        <v>0</v>
      </c>
      <c r="L5162">
        <v>10536</v>
      </c>
      <c r="N5162">
        <v>11552</v>
      </c>
      <c r="P5162">
        <v>1347</v>
      </c>
      <c r="R5162">
        <v>12899</v>
      </c>
      <c r="T5162">
        <v>338061</v>
      </c>
      <c r="V5162">
        <v>768206</v>
      </c>
      <c r="X5162">
        <v>730573</v>
      </c>
      <c r="Z5162">
        <v>37633</v>
      </c>
    </row>
    <row r="5163" spans="2:26" x14ac:dyDescent="0.35">
      <c r="B5163" t="s">
        <v>130</v>
      </c>
      <c r="C5163" t="s">
        <v>131</v>
      </c>
      <c r="D5163" s="1">
        <v>43952</v>
      </c>
      <c r="E5163" t="s">
        <v>34</v>
      </c>
      <c r="F5163" t="s">
        <v>33</v>
      </c>
      <c r="G5163" t="s">
        <v>34</v>
      </c>
      <c r="H5163">
        <v>10536</v>
      </c>
      <c r="J5163">
        <v>0</v>
      </c>
      <c r="L5163">
        <v>10536</v>
      </c>
      <c r="N5163">
        <v>11552</v>
      </c>
      <c r="P5163">
        <v>1347</v>
      </c>
      <c r="R5163">
        <v>12899</v>
      </c>
      <c r="T5163">
        <v>338061</v>
      </c>
      <c r="V5163">
        <v>768206</v>
      </c>
      <c r="X5163">
        <v>730573</v>
      </c>
      <c r="Z5163">
        <v>37633</v>
      </c>
    </row>
    <row r="5164" spans="2:26" x14ac:dyDescent="0.35">
      <c r="B5164" t="s">
        <v>130</v>
      </c>
      <c r="C5164" t="s">
        <v>131</v>
      </c>
      <c r="D5164" s="1">
        <v>43983</v>
      </c>
      <c r="E5164" t="s">
        <v>34</v>
      </c>
      <c r="F5164" t="s">
        <v>35</v>
      </c>
      <c r="G5164" t="s">
        <v>32</v>
      </c>
      <c r="H5164">
        <v>10769</v>
      </c>
      <c r="J5164">
        <v>0</v>
      </c>
      <c r="L5164">
        <v>10769</v>
      </c>
      <c r="N5164">
        <v>11405</v>
      </c>
      <c r="P5164">
        <v>1350</v>
      </c>
      <c r="R5164">
        <v>12755</v>
      </c>
      <c r="T5164">
        <v>340976</v>
      </c>
      <c r="V5164">
        <v>775051</v>
      </c>
      <c r="X5164">
        <v>736898</v>
      </c>
      <c r="Z5164">
        <v>38153</v>
      </c>
    </row>
    <row r="5165" spans="2:26" x14ac:dyDescent="0.35">
      <c r="B5165" t="s">
        <v>130</v>
      </c>
      <c r="C5165" t="s">
        <v>131</v>
      </c>
      <c r="D5165" s="1">
        <v>43983</v>
      </c>
      <c r="E5165" t="s">
        <v>34</v>
      </c>
      <c r="F5165" t="s">
        <v>33</v>
      </c>
      <c r="G5165" t="s">
        <v>34</v>
      </c>
      <c r="H5165">
        <v>10769</v>
      </c>
      <c r="J5165">
        <v>0</v>
      </c>
      <c r="L5165">
        <v>10769</v>
      </c>
      <c r="N5165">
        <v>11405</v>
      </c>
      <c r="P5165">
        <v>1350</v>
      </c>
      <c r="R5165">
        <v>12755</v>
      </c>
      <c r="T5165">
        <v>340976</v>
      </c>
      <c r="V5165">
        <v>775051</v>
      </c>
      <c r="X5165">
        <v>736898</v>
      </c>
      <c r="Z5165">
        <v>38153</v>
      </c>
    </row>
    <row r="5166" spans="2:26" x14ac:dyDescent="0.35">
      <c r="B5166" t="s">
        <v>130</v>
      </c>
      <c r="C5166" t="s">
        <v>131</v>
      </c>
      <c r="D5166" s="1">
        <v>44013</v>
      </c>
      <c r="E5166" t="s">
        <v>34</v>
      </c>
      <c r="F5166" t="s">
        <v>35</v>
      </c>
      <c r="G5166" t="s">
        <v>32</v>
      </c>
      <c r="H5166">
        <v>12220</v>
      </c>
      <c r="J5166">
        <v>0</v>
      </c>
      <c r="L5166">
        <v>12220</v>
      </c>
      <c r="N5166">
        <v>12230</v>
      </c>
      <c r="P5166">
        <v>1260</v>
      </c>
      <c r="R5166">
        <v>13490</v>
      </c>
      <c r="T5166">
        <v>343622</v>
      </c>
      <c r="V5166">
        <v>782159</v>
      </c>
      <c r="X5166">
        <v>743801</v>
      </c>
      <c r="Z5166">
        <v>38358</v>
      </c>
    </row>
    <row r="5167" spans="2:26" x14ac:dyDescent="0.35">
      <c r="B5167" t="s">
        <v>130</v>
      </c>
      <c r="C5167" t="s">
        <v>131</v>
      </c>
      <c r="D5167" s="1">
        <v>44013</v>
      </c>
      <c r="E5167" t="s">
        <v>34</v>
      </c>
      <c r="F5167" t="s">
        <v>33</v>
      </c>
      <c r="G5167" t="s">
        <v>34</v>
      </c>
      <c r="H5167">
        <v>12220</v>
      </c>
      <c r="J5167">
        <v>0</v>
      </c>
      <c r="L5167">
        <v>12220</v>
      </c>
      <c r="N5167">
        <v>12230</v>
      </c>
      <c r="P5167">
        <v>1260</v>
      </c>
      <c r="R5167">
        <v>13490</v>
      </c>
      <c r="T5167">
        <v>343622</v>
      </c>
      <c r="V5167">
        <v>782159</v>
      </c>
      <c r="X5167">
        <v>743801</v>
      </c>
      <c r="Z5167">
        <v>38358</v>
      </c>
    </row>
    <row r="5168" spans="2:26" x14ac:dyDescent="0.35">
      <c r="B5168" t="s">
        <v>130</v>
      </c>
      <c r="C5168" t="s">
        <v>131</v>
      </c>
      <c r="D5168" s="1">
        <v>44044</v>
      </c>
      <c r="E5168" t="s">
        <v>34</v>
      </c>
      <c r="F5168" t="s">
        <v>33</v>
      </c>
      <c r="G5168" t="s">
        <v>34</v>
      </c>
      <c r="H5168">
        <v>11795</v>
      </c>
      <c r="J5168">
        <v>0</v>
      </c>
      <c r="L5168">
        <v>11795</v>
      </c>
      <c r="N5168">
        <v>11751</v>
      </c>
      <c r="P5168">
        <v>1253</v>
      </c>
      <c r="R5168">
        <v>13004</v>
      </c>
      <c r="T5168">
        <v>346569</v>
      </c>
      <c r="V5168">
        <v>790138</v>
      </c>
      <c r="X5168">
        <v>751115</v>
      </c>
      <c r="Z5168">
        <v>39023</v>
      </c>
    </row>
    <row r="5169" spans="2:26" x14ac:dyDescent="0.35">
      <c r="B5169" t="s">
        <v>130</v>
      </c>
      <c r="C5169" t="s">
        <v>131</v>
      </c>
      <c r="D5169" s="1">
        <v>44044</v>
      </c>
      <c r="E5169" t="s">
        <v>34</v>
      </c>
      <c r="F5169" t="s">
        <v>35</v>
      </c>
      <c r="G5169" t="s">
        <v>32</v>
      </c>
      <c r="H5169">
        <v>11795</v>
      </c>
      <c r="J5169">
        <v>0</v>
      </c>
      <c r="L5169">
        <v>11795</v>
      </c>
      <c r="N5169">
        <v>11751</v>
      </c>
      <c r="P5169">
        <v>1253</v>
      </c>
      <c r="R5169">
        <v>13004</v>
      </c>
      <c r="T5169">
        <v>346569</v>
      </c>
      <c r="V5169">
        <v>790138</v>
      </c>
      <c r="X5169">
        <v>751115</v>
      </c>
      <c r="Z5169">
        <v>39023</v>
      </c>
    </row>
    <row r="5170" spans="2:26" x14ac:dyDescent="0.35">
      <c r="B5170" t="s">
        <v>130</v>
      </c>
      <c r="C5170" t="s">
        <v>131</v>
      </c>
      <c r="D5170" s="1">
        <v>44075</v>
      </c>
      <c r="E5170" t="s">
        <v>34</v>
      </c>
      <c r="F5170" t="s">
        <v>35</v>
      </c>
      <c r="G5170" t="s">
        <v>32</v>
      </c>
      <c r="H5170">
        <v>10956</v>
      </c>
      <c r="J5170">
        <v>0</v>
      </c>
      <c r="L5170">
        <v>10956</v>
      </c>
      <c r="N5170">
        <v>10068</v>
      </c>
      <c r="P5170">
        <v>1201</v>
      </c>
      <c r="R5170">
        <v>11269</v>
      </c>
      <c r="T5170">
        <v>348084</v>
      </c>
      <c r="V5170">
        <v>794755</v>
      </c>
      <c r="X5170">
        <v>755513</v>
      </c>
      <c r="Z5170">
        <v>39242</v>
      </c>
    </row>
    <row r="5171" spans="2:26" x14ac:dyDescent="0.35">
      <c r="B5171" t="s">
        <v>130</v>
      </c>
      <c r="C5171" t="s">
        <v>131</v>
      </c>
      <c r="D5171" s="1">
        <v>44075</v>
      </c>
      <c r="E5171" t="s">
        <v>34</v>
      </c>
      <c r="F5171" t="s">
        <v>33</v>
      </c>
      <c r="G5171" t="s">
        <v>34</v>
      </c>
      <c r="H5171">
        <v>10956</v>
      </c>
      <c r="J5171">
        <v>0</v>
      </c>
      <c r="L5171">
        <v>10956</v>
      </c>
      <c r="N5171">
        <v>10068</v>
      </c>
      <c r="P5171">
        <v>1201</v>
      </c>
      <c r="R5171">
        <v>11269</v>
      </c>
      <c r="T5171">
        <v>348084</v>
      </c>
      <c r="V5171">
        <v>794755</v>
      </c>
      <c r="X5171">
        <v>755513</v>
      </c>
      <c r="Z5171">
        <v>39242</v>
      </c>
    </row>
    <row r="5172" spans="2:26" x14ac:dyDescent="0.35">
      <c r="B5172" t="s">
        <v>130</v>
      </c>
      <c r="C5172" t="s">
        <v>131</v>
      </c>
      <c r="D5172" s="1">
        <v>44105</v>
      </c>
      <c r="E5172" t="s">
        <v>34</v>
      </c>
      <c r="F5172" t="s">
        <v>35</v>
      </c>
      <c r="G5172" t="s">
        <v>32</v>
      </c>
      <c r="H5172">
        <v>11637</v>
      </c>
      <c r="J5172">
        <v>0</v>
      </c>
      <c r="L5172">
        <v>11637</v>
      </c>
      <c r="N5172">
        <v>9851</v>
      </c>
      <c r="P5172">
        <v>1077</v>
      </c>
      <c r="R5172">
        <v>10928</v>
      </c>
      <c r="T5172">
        <v>350580</v>
      </c>
      <c r="V5172">
        <v>801499</v>
      </c>
      <c r="X5172">
        <v>761470</v>
      </c>
      <c r="Z5172">
        <v>40029</v>
      </c>
    </row>
    <row r="5173" spans="2:26" x14ac:dyDescent="0.35">
      <c r="B5173" t="s">
        <v>130</v>
      </c>
      <c r="C5173" t="s">
        <v>131</v>
      </c>
      <c r="D5173" s="1">
        <v>44105</v>
      </c>
      <c r="E5173" t="s">
        <v>34</v>
      </c>
      <c r="F5173" t="s">
        <v>33</v>
      </c>
      <c r="G5173" t="s">
        <v>34</v>
      </c>
      <c r="H5173">
        <v>11637</v>
      </c>
      <c r="J5173">
        <v>0</v>
      </c>
      <c r="L5173">
        <v>11637</v>
      </c>
      <c r="N5173">
        <v>9851</v>
      </c>
      <c r="P5173">
        <v>1077</v>
      </c>
      <c r="R5173">
        <v>10928</v>
      </c>
      <c r="T5173">
        <v>350580</v>
      </c>
      <c r="V5173">
        <v>801499</v>
      </c>
      <c r="X5173">
        <v>761470</v>
      </c>
      <c r="Z5173">
        <v>40029</v>
      </c>
    </row>
    <row r="5174" spans="2:26" x14ac:dyDescent="0.35">
      <c r="B5174" t="s">
        <v>130</v>
      </c>
      <c r="C5174" t="s">
        <v>131</v>
      </c>
      <c r="D5174" s="1">
        <v>44136</v>
      </c>
      <c r="E5174" t="s">
        <v>34</v>
      </c>
      <c r="F5174" t="s">
        <v>35</v>
      </c>
      <c r="G5174" t="s">
        <v>32</v>
      </c>
      <c r="H5174">
        <v>11599</v>
      </c>
      <c r="J5174">
        <v>0</v>
      </c>
      <c r="L5174">
        <v>11599</v>
      </c>
      <c r="N5174">
        <v>9972</v>
      </c>
      <c r="P5174">
        <v>946</v>
      </c>
      <c r="R5174">
        <v>10918</v>
      </c>
      <c r="T5174">
        <v>353062</v>
      </c>
      <c r="V5174">
        <v>809042</v>
      </c>
      <c r="X5174">
        <v>768274</v>
      </c>
      <c r="Z5174">
        <v>40768</v>
      </c>
    </row>
    <row r="5175" spans="2:26" x14ac:dyDescent="0.35">
      <c r="B5175" t="s">
        <v>130</v>
      </c>
      <c r="C5175" t="s">
        <v>131</v>
      </c>
      <c r="D5175" s="1">
        <v>44136</v>
      </c>
      <c r="E5175" t="s">
        <v>34</v>
      </c>
      <c r="F5175" t="s">
        <v>33</v>
      </c>
      <c r="G5175" t="s">
        <v>34</v>
      </c>
      <c r="H5175">
        <v>11599</v>
      </c>
      <c r="J5175">
        <v>0</v>
      </c>
      <c r="L5175">
        <v>11599</v>
      </c>
      <c r="N5175">
        <v>9972</v>
      </c>
      <c r="P5175">
        <v>946</v>
      </c>
      <c r="R5175">
        <v>10918</v>
      </c>
      <c r="T5175">
        <v>353062</v>
      </c>
      <c r="V5175">
        <v>809042</v>
      </c>
      <c r="X5175">
        <v>768274</v>
      </c>
      <c r="Z5175">
        <v>40768</v>
      </c>
    </row>
    <row r="5176" spans="2:26" x14ac:dyDescent="0.35">
      <c r="B5176" t="s">
        <v>130</v>
      </c>
      <c r="C5176" t="s">
        <v>131</v>
      </c>
      <c r="D5176" s="1">
        <v>44166</v>
      </c>
      <c r="E5176" t="s">
        <v>34</v>
      </c>
      <c r="F5176" t="s">
        <v>33</v>
      </c>
      <c r="G5176" t="s">
        <v>34</v>
      </c>
      <c r="H5176">
        <v>12142</v>
      </c>
      <c r="J5176">
        <v>0</v>
      </c>
      <c r="L5176">
        <v>12142</v>
      </c>
      <c r="N5176">
        <v>11921</v>
      </c>
      <c r="P5176">
        <v>1545</v>
      </c>
      <c r="R5176">
        <v>13466</v>
      </c>
      <c r="T5176">
        <v>355890</v>
      </c>
      <c r="V5176">
        <v>818279</v>
      </c>
      <c r="X5176">
        <v>776960</v>
      </c>
      <c r="Z5176">
        <v>41319</v>
      </c>
    </row>
    <row r="5177" spans="2:26" x14ac:dyDescent="0.35">
      <c r="B5177" t="s">
        <v>130</v>
      </c>
      <c r="C5177" t="s">
        <v>131</v>
      </c>
      <c r="D5177" s="1">
        <v>44166</v>
      </c>
      <c r="E5177" t="s">
        <v>34</v>
      </c>
      <c r="F5177" t="s">
        <v>35</v>
      </c>
      <c r="G5177" t="s">
        <v>32</v>
      </c>
      <c r="H5177">
        <v>12142</v>
      </c>
      <c r="J5177">
        <v>0</v>
      </c>
      <c r="L5177">
        <v>12142</v>
      </c>
      <c r="N5177">
        <v>11921</v>
      </c>
      <c r="P5177">
        <v>1545</v>
      </c>
      <c r="R5177">
        <v>13466</v>
      </c>
      <c r="T5177">
        <v>355890</v>
      </c>
      <c r="V5177">
        <v>818279</v>
      </c>
      <c r="X5177">
        <v>776960</v>
      </c>
      <c r="Z5177">
        <v>41319</v>
      </c>
    </row>
    <row r="5178" spans="2:26" x14ac:dyDescent="0.35">
      <c r="B5178" t="s">
        <v>130</v>
      </c>
      <c r="C5178" t="s">
        <v>131</v>
      </c>
      <c r="D5178" s="1">
        <v>44197</v>
      </c>
      <c r="E5178" t="s">
        <v>34</v>
      </c>
      <c r="F5178" t="s">
        <v>35</v>
      </c>
      <c r="G5178" t="s">
        <v>32</v>
      </c>
      <c r="H5178">
        <v>10593</v>
      </c>
      <c r="J5178">
        <v>0</v>
      </c>
      <c r="L5178">
        <v>10593</v>
      </c>
      <c r="N5178">
        <v>9005</v>
      </c>
      <c r="P5178">
        <v>1220</v>
      </c>
      <c r="R5178">
        <v>10225</v>
      </c>
      <c r="T5178">
        <v>357617</v>
      </c>
      <c r="V5178">
        <v>823477</v>
      </c>
      <c r="X5178">
        <v>781812</v>
      </c>
      <c r="Z5178">
        <v>41665</v>
      </c>
    </row>
    <row r="5179" spans="2:26" x14ac:dyDescent="0.35">
      <c r="B5179" t="s">
        <v>130</v>
      </c>
      <c r="C5179" t="s">
        <v>131</v>
      </c>
      <c r="D5179" s="1">
        <v>44197</v>
      </c>
      <c r="E5179" t="s">
        <v>34</v>
      </c>
      <c r="F5179" t="s">
        <v>33</v>
      </c>
      <c r="G5179" t="s">
        <v>34</v>
      </c>
      <c r="H5179">
        <v>10593</v>
      </c>
      <c r="J5179">
        <v>0</v>
      </c>
      <c r="L5179">
        <v>10593</v>
      </c>
      <c r="N5179">
        <v>9005</v>
      </c>
      <c r="P5179">
        <v>1220</v>
      </c>
      <c r="R5179">
        <v>10225</v>
      </c>
      <c r="T5179">
        <v>357617</v>
      </c>
      <c r="V5179">
        <v>823477</v>
      </c>
      <c r="X5179">
        <v>781812</v>
      </c>
      <c r="Z5179">
        <v>41665</v>
      </c>
    </row>
    <row r="5180" spans="2:26" x14ac:dyDescent="0.35">
      <c r="B5180" t="s">
        <v>130</v>
      </c>
      <c r="C5180" t="s">
        <v>131</v>
      </c>
      <c r="D5180" s="1">
        <v>44228</v>
      </c>
      <c r="E5180" t="s">
        <v>34</v>
      </c>
      <c r="F5180" t="s">
        <v>35</v>
      </c>
      <c r="G5180" t="s">
        <v>32</v>
      </c>
      <c r="H5180">
        <v>9715</v>
      </c>
      <c r="J5180">
        <v>0</v>
      </c>
      <c r="L5180">
        <v>9715</v>
      </c>
      <c r="N5180">
        <v>8216</v>
      </c>
      <c r="P5180">
        <v>1310</v>
      </c>
      <c r="R5180">
        <v>9526</v>
      </c>
      <c r="T5180">
        <v>359075</v>
      </c>
      <c r="V5180">
        <v>827596</v>
      </c>
      <c r="X5180">
        <v>785308</v>
      </c>
      <c r="Z5180">
        <v>42288</v>
      </c>
    </row>
    <row r="5181" spans="2:26" x14ac:dyDescent="0.35">
      <c r="B5181" t="s">
        <v>130</v>
      </c>
      <c r="C5181" t="s">
        <v>131</v>
      </c>
      <c r="D5181" s="1">
        <v>44228</v>
      </c>
      <c r="E5181" t="s">
        <v>34</v>
      </c>
      <c r="F5181" t="s">
        <v>33</v>
      </c>
      <c r="G5181" t="s">
        <v>34</v>
      </c>
      <c r="H5181">
        <v>9715</v>
      </c>
      <c r="J5181">
        <v>0</v>
      </c>
      <c r="L5181">
        <v>9715</v>
      </c>
      <c r="N5181">
        <v>8216</v>
      </c>
      <c r="P5181">
        <v>1310</v>
      </c>
      <c r="R5181">
        <v>9526</v>
      </c>
      <c r="T5181">
        <v>359075</v>
      </c>
      <c r="V5181">
        <v>827596</v>
      </c>
      <c r="X5181">
        <v>785308</v>
      </c>
      <c r="Z5181">
        <v>42288</v>
      </c>
    </row>
    <row r="5182" spans="2:26" x14ac:dyDescent="0.35">
      <c r="B5182" t="s">
        <v>130</v>
      </c>
      <c r="C5182" t="s">
        <v>131</v>
      </c>
      <c r="D5182" s="1">
        <v>44256</v>
      </c>
      <c r="E5182" t="s">
        <v>34</v>
      </c>
      <c r="F5182" t="s">
        <v>33</v>
      </c>
      <c r="G5182" t="s">
        <v>34</v>
      </c>
      <c r="H5182">
        <v>10108</v>
      </c>
      <c r="J5182">
        <v>0</v>
      </c>
      <c r="L5182">
        <v>10108</v>
      </c>
      <c r="N5182">
        <v>8660</v>
      </c>
      <c r="P5182">
        <v>6302</v>
      </c>
      <c r="R5182">
        <v>14962</v>
      </c>
      <c r="T5182">
        <v>360744</v>
      </c>
      <c r="V5182">
        <v>832099</v>
      </c>
      <c r="X5182">
        <v>789297</v>
      </c>
      <c r="Z5182">
        <v>42802</v>
      </c>
    </row>
    <row r="5183" spans="2:26" x14ac:dyDescent="0.35">
      <c r="B5183" t="s">
        <v>130</v>
      </c>
      <c r="C5183" t="s">
        <v>131</v>
      </c>
      <c r="D5183" s="1">
        <v>44256</v>
      </c>
      <c r="E5183" t="s">
        <v>34</v>
      </c>
      <c r="F5183" t="s">
        <v>35</v>
      </c>
      <c r="G5183" t="s">
        <v>32</v>
      </c>
      <c r="H5183">
        <v>10108</v>
      </c>
      <c r="J5183">
        <v>0</v>
      </c>
      <c r="L5183">
        <v>10108</v>
      </c>
      <c r="N5183">
        <v>8660</v>
      </c>
      <c r="P5183">
        <v>6302</v>
      </c>
      <c r="R5183">
        <v>14962</v>
      </c>
      <c r="T5183">
        <v>360744</v>
      </c>
      <c r="V5183">
        <v>832099</v>
      </c>
      <c r="X5183">
        <v>789297</v>
      </c>
      <c r="Z5183">
        <v>42802</v>
      </c>
    </row>
    <row r="5184" spans="2:26" x14ac:dyDescent="0.35">
      <c r="B5184" t="s">
        <v>130</v>
      </c>
      <c r="C5184" t="s">
        <v>131</v>
      </c>
      <c r="D5184" s="1">
        <v>44287</v>
      </c>
      <c r="E5184" t="s">
        <v>34</v>
      </c>
      <c r="F5184" t="s">
        <v>35</v>
      </c>
      <c r="G5184" t="s">
        <v>32</v>
      </c>
      <c r="H5184">
        <v>8933</v>
      </c>
      <c r="J5184">
        <v>0</v>
      </c>
      <c r="L5184">
        <v>8933</v>
      </c>
      <c r="N5184">
        <v>8064</v>
      </c>
      <c r="P5184">
        <v>2012</v>
      </c>
      <c r="R5184">
        <v>10076</v>
      </c>
      <c r="T5184">
        <v>361697</v>
      </c>
      <c r="V5184">
        <v>835888</v>
      </c>
      <c r="X5184">
        <v>792677</v>
      </c>
      <c r="Z5184">
        <v>43211</v>
      </c>
    </row>
    <row r="5185" spans="2:26" x14ac:dyDescent="0.35">
      <c r="B5185" t="s">
        <v>130</v>
      </c>
      <c r="C5185" t="s">
        <v>131</v>
      </c>
      <c r="D5185" s="1">
        <v>44287</v>
      </c>
      <c r="E5185" t="s">
        <v>34</v>
      </c>
      <c r="F5185" t="s">
        <v>33</v>
      </c>
      <c r="G5185" t="s">
        <v>34</v>
      </c>
      <c r="H5185">
        <v>8933</v>
      </c>
      <c r="J5185">
        <v>0</v>
      </c>
      <c r="L5185">
        <v>8933</v>
      </c>
      <c r="N5185">
        <v>8064</v>
      </c>
      <c r="P5185">
        <v>2012</v>
      </c>
      <c r="R5185">
        <v>10076</v>
      </c>
      <c r="T5185">
        <v>361697</v>
      </c>
      <c r="V5185">
        <v>835888</v>
      </c>
      <c r="X5185">
        <v>792677</v>
      </c>
      <c r="Z5185">
        <v>43211</v>
      </c>
    </row>
    <row r="5186" spans="2:26" x14ac:dyDescent="0.35">
      <c r="B5186" t="s">
        <v>130</v>
      </c>
      <c r="C5186" t="s">
        <v>131</v>
      </c>
      <c r="D5186" s="1">
        <v>44317</v>
      </c>
      <c r="E5186" t="s">
        <v>34</v>
      </c>
      <c r="F5186" t="s">
        <v>33</v>
      </c>
      <c r="G5186" t="s">
        <v>34</v>
      </c>
      <c r="H5186">
        <v>8186</v>
      </c>
      <c r="J5186">
        <v>0</v>
      </c>
      <c r="L5186">
        <v>8186</v>
      </c>
      <c r="N5186">
        <v>7374</v>
      </c>
      <c r="P5186">
        <v>1038</v>
      </c>
      <c r="R5186">
        <v>8412</v>
      </c>
      <c r="T5186">
        <v>362534</v>
      </c>
      <c r="V5186">
        <v>838590</v>
      </c>
      <c r="X5186">
        <v>794881</v>
      </c>
      <c r="Z5186">
        <v>43709</v>
      </c>
    </row>
    <row r="5187" spans="2:26" x14ac:dyDescent="0.35">
      <c r="B5187" t="s">
        <v>130</v>
      </c>
      <c r="C5187" t="s">
        <v>131</v>
      </c>
      <c r="D5187" s="1">
        <v>44317</v>
      </c>
      <c r="E5187" t="s">
        <v>34</v>
      </c>
      <c r="F5187" t="s">
        <v>35</v>
      </c>
      <c r="G5187" t="s">
        <v>32</v>
      </c>
      <c r="H5187">
        <v>8186</v>
      </c>
      <c r="J5187">
        <v>0</v>
      </c>
      <c r="L5187">
        <v>8186</v>
      </c>
      <c r="N5187">
        <v>7374</v>
      </c>
      <c r="P5187">
        <v>1038</v>
      </c>
      <c r="R5187">
        <v>8412</v>
      </c>
      <c r="T5187">
        <v>362534</v>
      </c>
      <c r="V5187">
        <v>838590</v>
      </c>
      <c r="X5187">
        <v>794881</v>
      </c>
      <c r="Z5187">
        <v>43709</v>
      </c>
    </row>
    <row r="5188" spans="2:26" x14ac:dyDescent="0.35">
      <c r="B5188" t="s">
        <v>130</v>
      </c>
      <c r="C5188" t="s">
        <v>131</v>
      </c>
      <c r="D5188" s="1">
        <v>44348</v>
      </c>
      <c r="E5188" t="s">
        <v>34</v>
      </c>
      <c r="F5188" t="s">
        <v>35</v>
      </c>
      <c r="G5188" t="s">
        <v>32</v>
      </c>
      <c r="H5188">
        <v>9315</v>
      </c>
      <c r="J5188">
        <v>0</v>
      </c>
      <c r="L5188">
        <v>9315</v>
      </c>
      <c r="N5188">
        <v>7813</v>
      </c>
      <c r="P5188">
        <v>976</v>
      </c>
      <c r="R5188">
        <v>8789</v>
      </c>
      <c r="T5188">
        <v>364546</v>
      </c>
      <c r="V5188">
        <v>842999</v>
      </c>
      <c r="X5188">
        <v>798605</v>
      </c>
      <c r="Z5188">
        <v>44394</v>
      </c>
    </row>
    <row r="5189" spans="2:26" x14ac:dyDescent="0.35">
      <c r="B5189" t="s">
        <v>130</v>
      </c>
      <c r="C5189" t="s">
        <v>131</v>
      </c>
      <c r="D5189" s="1">
        <v>44348</v>
      </c>
      <c r="E5189" t="s">
        <v>34</v>
      </c>
      <c r="F5189" t="s">
        <v>33</v>
      </c>
      <c r="G5189" t="s">
        <v>34</v>
      </c>
      <c r="H5189">
        <v>9315</v>
      </c>
      <c r="J5189">
        <v>0</v>
      </c>
      <c r="L5189">
        <v>9315</v>
      </c>
      <c r="N5189">
        <v>7813</v>
      </c>
      <c r="P5189">
        <v>976</v>
      </c>
      <c r="R5189">
        <v>8789</v>
      </c>
      <c r="T5189">
        <v>364546</v>
      </c>
      <c r="V5189">
        <v>842999</v>
      </c>
      <c r="X5189">
        <v>798605</v>
      </c>
      <c r="Z5189">
        <v>44394</v>
      </c>
    </row>
    <row r="5190" spans="2:26" x14ac:dyDescent="0.35">
      <c r="B5190" t="s">
        <v>130</v>
      </c>
      <c r="C5190" t="s">
        <v>131</v>
      </c>
      <c r="D5190" s="1">
        <v>44378</v>
      </c>
      <c r="E5190" t="s">
        <v>34</v>
      </c>
      <c r="F5190" t="s">
        <v>35</v>
      </c>
      <c r="G5190" t="s">
        <v>32</v>
      </c>
      <c r="H5190">
        <v>8990</v>
      </c>
      <c r="J5190">
        <v>0</v>
      </c>
      <c r="L5190">
        <v>8990</v>
      </c>
      <c r="N5190">
        <v>8667</v>
      </c>
      <c r="P5190">
        <v>1054</v>
      </c>
      <c r="R5190">
        <v>9721</v>
      </c>
      <c r="T5190">
        <v>366235</v>
      </c>
      <c r="V5190">
        <v>847066</v>
      </c>
      <c r="X5190">
        <v>802281</v>
      </c>
      <c r="Z5190">
        <v>44785</v>
      </c>
    </row>
    <row r="5191" spans="2:26" x14ac:dyDescent="0.35">
      <c r="B5191" t="s">
        <v>130</v>
      </c>
      <c r="C5191" t="s">
        <v>131</v>
      </c>
      <c r="D5191" s="1">
        <v>44378</v>
      </c>
      <c r="E5191" t="s">
        <v>34</v>
      </c>
      <c r="F5191" t="s">
        <v>33</v>
      </c>
      <c r="G5191" t="s">
        <v>34</v>
      </c>
      <c r="H5191">
        <v>8990</v>
      </c>
      <c r="J5191">
        <v>0</v>
      </c>
      <c r="L5191">
        <v>8990</v>
      </c>
      <c r="N5191">
        <v>8667</v>
      </c>
      <c r="P5191">
        <v>1054</v>
      </c>
      <c r="R5191">
        <v>9721</v>
      </c>
      <c r="T5191">
        <v>366235</v>
      </c>
      <c r="V5191">
        <v>847066</v>
      </c>
      <c r="X5191">
        <v>802281</v>
      </c>
      <c r="Z5191">
        <v>44785</v>
      </c>
    </row>
    <row r="5192" spans="2:26" x14ac:dyDescent="0.35">
      <c r="B5192" t="s">
        <v>130</v>
      </c>
      <c r="C5192" t="s">
        <v>131</v>
      </c>
      <c r="D5192" s="1">
        <v>44409</v>
      </c>
      <c r="E5192" t="s">
        <v>34</v>
      </c>
      <c r="F5192" t="s">
        <v>35</v>
      </c>
      <c r="G5192" t="s">
        <v>32</v>
      </c>
      <c r="H5192">
        <v>10517</v>
      </c>
      <c r="J5192">
        <v>0</v>
      </c>
      <c r="L5192">
        <v>10517</v>
      </c>
      <c r="N5192">
        <v>9663</v>
      </c>
      <c r="P5192">
        <v>1021</v>
      </c>
      <c r="R5192">
        <v>10684</v>
      </c>
      <c r="T5192">
        <v>368197</v>
      </c>
      <c r="V5192">
        <v>852135</v>
      </c>
      <c r="X5192">
        <v>806911</v>
      </c>
      <c r="Z5192">
        <v>45224</v>
      </c>
    </row>
    <row r="5193" spans="2:26" x14ac:dyDescent="0.35">
      <c r="B5193" t="s">
        <v>130</v>
      </c>
      <c r="C5193" t="s">
        <v>131</v>
      </c>
      <c r="D5193" s="1">
        <v>44409</v>
      </c>
      <c r="E5193" t="s">
        <v>34</v>
      </c>
      <c r="F5193" t="s">
        <v>33</v>
      </c>
      <c r="G5193" t="s">
        <v>34</v>
      </c>
      <c r="H5193">
        <v>10517</v>
      </c>
      <c r="J5193">
        <v>0</v>
      </c>
      <c r="L5193">
        <v>10517</v>
      </c>
      <c r="N5193">
        <v>9663</v>
      </c>
      <c r="P5193">
        <v>1021</v>
      </c>
      <c r="R5193">
        <v>10684</v>
      </c>
      <c r="T5193">
        <v>368197</v>
      </c>
      <c r="V5193">
        <v>852135</v>
      </c>
      <c r="X5193">
        <v>806911</v>
      </c>
      <c r="Z5193">
        <v>45224</v>
      </c>
    </row>
    <row r="5194" spans="2:26" x14ac:dyDescent="0.35">
      <c r="B5194" t="s">
        <v>130</v>
      </c>
      <c r="C5194" t="s">
        <v>131</v>
      </c>
      <c r="D5194" s="1">
        <v>44440</v>
      </c>
      <c r="E5194" t="s">
        <v>34</v>
      </c>
      <c r="F5194" t="s">
        <v>35</v>
      </c>
      <c r="G5194" t="s">
        <v>32</v>
      </c>
      <c r="H5194">
        <v>9893</v>
      </c>
      <c r="J5194">
        <v>0</v>
      </c>
      <c r="L5194">
        <v>9893</v>
      </c>
      <c r="N5194">
        <v>8148</v>
      </c>
      <c r="P5194">
        <v>885</v>
      </c>
      <c r="R5194">
        <v>9033</v>
      </c>
      <c r="T5194">
        <v>369435</v>
      </c>
      <c r="V5194">
        <v>855781</v>
      </c>
      <c r="X5194">
        <v>809955</v>
      </c>
      <c r="Z5194">
        <v>45826</v>
      </c>
    </row>
    <row r="5195" spans="2:26" x14ac:dyDescent="0.35">
      <c r="B5195" t="s">
        <v>130</v>
      </c>
      <c r="C5195" t="s">
        <v>131</v>
      </c>
      <c r="D5195" s="1">
        <v>44440</v>
      </c>
      <c r="E5195" t="s">
        <v>34</v>
      </c>
      <c r="F5195" t="s">
        <v>33</v>
      </c>
      <c r="G5195" t="s">
        <v>34</v>
      </c>
      <c r="H5195">
        <v>9893</v>
      </c>
      <c r="J5195">
        <v>0</v>
      </c>
      <c r="L5195">
        <v>9893</v>
      </c>
      <c r="N5195">
        <v>8148</v>
      </c>
      <c r="P5195">
        <v>885</v>
      </c>
      <c r="R5195">
        <v>9033</v>
      </c>
      <c r="T5195">
        <v>369435</v>
      </c>
      <c r="V5195">
        <v>855781</v>
      </c>
      <c r="X5195">
        <v>809955</v>
      </c>
      <c r="Z5195">
        <v>45826</v>
      </c>
    </row>
    <row r="5196" spans="2:26" x14ac:dyDescent="0.35">
      <c r="B5196" t="s">
        <v>130</v>
      </c>
      <c r="C5196" t="s">
        <v>131</v>
      </c>
      <c r="D5196" s="1">
        <v>44470</v>
      </c>
      <c r="E5196" t="s">
        <v>34</v>
      </c>
      <c r="F5196" t="s">
        <v>35</v>
      </c>
      <c r="G5196" t="s">
        <v>32</v>
      </c>
      <c r="H5196">
        <v>9833</v>
      </c>
      <c r="J5196">
        <v>0</v>
      </c>
      <c r="L5196">
        <v>9833</v>
      </c>
      <c r="N5196">
        <v>7731</v>
      </c>
      <c r="P5196">
        <v>678</v>
      </c>
      <c r="R5196">
        <v>8409</v>
      </c>
      <c r="T5196">
        <v>370058</v>
      </c>
      <c r="V5196">
        <v>857931</v>
      </c>
      <c r="X5196">
        <v>811825</v>
      </c>
      <c r="Z5196">
        <v>46106</v>
      </c>
    </row>
    <row r="5197" spans="2:26" x14ac:dyDescent="0.35">
      <c r="B5197" t="s">
        <v>130</v>
      </c>
      <c r="C5197" t="s">
        <v>131</v>
      </c>
      <c r="D5197" s="1">
        <v>44470</v>
      </c>
      <c r="E5197" t="s">
        <v>34</v>
      </c>
      <c r="F5197" t="s">
        <v>33</v>
      </c>
      <c r="G5197" t="s">
        <v>34</v>
      </c>
      <c r="H5197">
        <v>9833</v>
      </c>
      <c r="J5197">
        <v>0</v>
      </c>
      <c r="L5197">
        <v>9833</v>
      </c>
      <c r="N5197">
        <v>7731</v>
      </c>
      <c r="P5197">
        <v>678</v>
      </c>
      <c r="R5197">
        <v>8409</v>
      </c>
      <c r="T5197">
        <v>370058</v>
      </c>
      <c r="V5197">
        <v>857931</v>
      </c>
      <c r="X5197">
        <v>811825</v>
      </c>
      <c r="Z5197">
        <v>46106</v>
      </c>
    </row>
    <row r="5198" spans="2:26" x14ac:dyDescent="0.35">
      <c r="B5198" t="s">
        <v>130</v>
      </c>
      <c r="C5198" t="s">
        <v>131</v>
      </c>
      <c r="D5198" s="1">
        <v>44501</v>
      </c>
      <c r="E5198" t="s">
        <v>34</v>
      </c>
      <c r="F5198" t="s">
        <v>35</v>
      </c>
      <c r="G5198" t="s">
        <v>32</v>
      </c>
      <c r="H5198">
        <v>9809</v>
      </c>
      <c r="J5198">
        <v>0</v>
      </c>
      <c r="L5198">
        <v>9809</v>
      </c>
      <c r="N5198">
        <v>8337</v>
      </c>
      <c r="P5198">
        <v>699</v>
      </c>
      <c r="R5198">
        <v>9036</v>
      </c>
      <c r="T5198">
        <v>371195</v>
      </c>
      <c r="V5198">
        <v>861297</v>
      </c>
      <c r="X5198">
        <v>814863</v>
      </c>
      <c r="Z5198">
        <v>46434</v>
      </c>
    </row>
    <row r="5199" spans="2:26" x14ac:dyDescent="0.35">
      <c r="B5199" t="s">
        <v>130</v>
      </c>
      <c r="C5199" t="s">
        <v>131</v>
      </c>
      <c r="D5199" s="1">
        <v>44501</v>
      </c>
      <c r="E5199" t="s">
        <v>34</v>
      </c>
      <c r="F5199" t="s">
        <v>33</v>
      </c>
      <c r="G5199" t="s">
        <v>34</v>
      </c>
      <c r="H5199">
        <v>9809</v>
      </c>
      <c r="J5199">
        <v>0</v>
      </c>
      <c r="L5199">
        <v>9809</v>
      </c>
      <c r="N5199">
        <v>8337</v>
      </c>
      <c r="P5199">
        <v>699</v>
      </c>
      <c r="R5199">
        <v>9036</v>
      </c>
      <c r="T5199">
        <v>371195</v>
      </c>
      <c r="V5199">
        <v>861297</v>
      </c>
      <c r="X5199">
        <v>814863</v>
      </c>
      <c r="Z5199">
        <v>46434</v>
      </c>
    </row>
    <row r="5200" spans="2:26" x14ac:dyDescent="0.35">
      <c r="B5200" t="s">
        <v>130</v>
      </c>
      <c r="C5200" t="s">
        <v>131</v>
      </c>
      <c r="D5200" s="1">
        <v>44531</v>
      </c>
      <c r="E5200" t="s">
        <v>34</v>
      </c>
      <c r="F5200" t="s">
        <v>35</v>
      </c>
      <c r="G5200" t="s">
        <v>32</v>
      </c>
      <c r="H5200">
        <v>9216</v>
      </c>
      <c r="J5200">
        <v>0</v>
      </c>
      <c r="L5200">
        <v>9216</v>
      </c>
      <c r="N5200">
        <v>8158</v>
      </c>
      <c r="P5200">
        <v>1073</v>
      </c>
      <c r="R5200">
        <v>9231</v>
      </c>
      <c r="T5200">
        <v>373674</v>
      </c>
      <c r="V5200">
        <v>866606</v>
      </c>
      <c r="X5200">
        <v>819707</v>
      </c>
      <c r="Z5200">
        <v>46899</v>
      </c>
    </row>
    <row r="5201" spans="2:26" x14ac:dyDescent="0.35">
      <c r="B5201" t="s">
        <v>130</v>
      </c>
      <c r="C5201" t="s">
        <v>131</v>
      </c>
      <c r="D5201" s="1">
        <v>44531</v>
      </c>
      <c r="E5201" t="s">
        <v>34</v>
      </c>
      <c r="F5201" t="s">
        <v>33</v>
      </c>
      <c r="G5201" t="s">
        <v>34</v>
      </c>
      <c r="H5201">
        <v>9216</v>
      </c>
      <c r="J5201">
        <v>0</v>
      </c>
      <c r="L5201">
        <v>9216</v>
      </c>
      <c r="N5201">
        <v>8158</v>
      </c>
      <c r="P5201">
        <v>1073</v>
      </c>
      <c r="R5201">
        <v>9231</v>
      </c>
      <c r="T5201">
        <v>373674</v>
      </c>
      <c r="V5201">
        <v>866606</v>
      </c>
      <c r="X5201">
        <v>819707</v>
      </c>
      <c r="Z5201">
        <v>46899</v>
      </c>
    </row>
    <row r="5202" spans="2:26" x14ac:dyDescent="0.35">
      <c r="B5202" t="s">
        <v>130</v>
      </c>
      <c r="C5202" t="s">
        <v>131</v>
      </c>
      <c r="D5202" s="1">
        <v>44562</v>
      </c>
      <c r="E5202" t="s">
        <v>34</v>
      </c>
      <c r="F5202" t="s">
        <v>35</v>
      </c>
      <c r="G5202" t="s">
        <v>32</v>
      </c>
      <c r="H5202">
        <v>11320</v>
      </c>
      <c r="J5202">
        <v>0</v>
      </c>
      <c r="L5202">
        <v>11320</v>
      </c>
      <c r="N5202">
        <v>7834</v>
      </c>
      <c r="P5202">
        <v>683</v>
      </c>
      <c r="R5202">
        <v>8517</v>
      </c>
      <c r="T5202">
        <v>374319</v>
      </c>
      <c r="V5202">
        <v>868990</v>
      </c>
      <c r="X5202">
        <v>821922</v>
      </c>
      <c r="Z5202">
        <v>47068</v>
      </c>
    </row>
    <row r="5203" spans="2:26" x14ac:dyDescent="0.35">
      <c r="B5203" t="s">
        <v>130</v>
      </c>
      <c r="C5203" t="s">
        <v>131</v>
      </c>
      <c r="D5203" s="1">
        <v>44562</v>
      </c>
      <c r="E5203" t="s">
        <v>34</v>
      </c>
      <c r="F5203" t="s">
        <v>33</v>
      </c>
      <c r="G5203" t="s">
        <v>34</v>
      </c>
      <c r="H5203">
        <v>11320</v>
      </c>
      <c r="J5203">
        <v>0</v>
      </c>
      <c r="L5203">
        <v>11320</v>
      </c>
      <c r="N5203">
        <v>7834</v>
      </c>
      <c r="P5203">
        <v>683</v>
      </c>
      <c r="R5203">
        <v>8517</v>
      </c>
      <c r="T5203">
        <v>374319</v>
      </c>
      <c r="V5203">
        <v>868990</v>
      </c>
      <c r="X5203">
        <v>821922</v>
      </c>
      <c r="Z5203">
        <v>47068</v>
      </c>
    </row>
    <row r="5204" spans="2:26" x14ac:dyDescent="0.35">
      <c r="B5204" t="s">
        <v>130</v>
      </c>
      <c r="C5204" t="s">
        <v>131</v>
      </c>
      <c r="D5204" s="1">
        <v>44593</v>
      </c>
      <c r="E5204" t="s">
        <v>34</v>
      </c>
      <c r="F5204" t="s">
        <v>35</v>
      </c>
      <c r="G5204" t="s">
        <v>32</v>
      </c>
      <c r="H5204">
        <v>10323</v>
      </c>
      <c r="J5204">
        <v>0</v>
      </c>
      <c r="L5204">
        <v>10323</v>
      </c>
      <c r="N5204">
        <v>6466</v>
      </c>
      <c r="P5204">
        <v>560</v>
      </c>
      <c r="R5204">
        <v>7026</v>
      </c>
      <c r="T5204">
        <v>376171</v>
      </c>
      <c r="V5204">
        <v>873299</v>
      </c>
      <c r="X5204">
        <v>825859</v>
      </c>
      <c r="Z5204">
        <v>47440</v>
      </c>
    </row>
    <row r="5205" spans="2:26" x14ac:dyDescent="0.35">
      <c r="B5205" t="s">
        <v>130</v>
      </c>
      <c r="C5205" t="s">
        <v>131</v>
      </c>
      <c r="D5205" s="1">
        <v>44593</v>
      </c>
      <c r="E5205" t="s">
        <v>34</v>
      </c>
      <c r="F5205" t="s">
        <v>33</v>
      </c>
      <c r="G5205" t="s">
        <v>34</v>
      </c>
      <c r="H5205">
        <v>10323</v>
      </c>
      <c r="J5205">
        <v>0</v>
      </c>
      <c r="L5205">
        <v>10323</v>
      </c>
      <c r="N5205">
        <v>6466</v>
      </c>
      <c r="P5205">
        <v>560</v>
      </c>
      <c r="R5205">
        <v>7026</v>
      </c>
      <c r="T5205">
        <v>376171</v>
      </c>
      <c r="V5205">
        <v>873299</v>
      </c>
      <c r="X5205">
        <v>825859</v>
      </c>
      <c r="Z5205">
        <v>47440</v>
      </c>
    </row>
    <row r="5206" spans="2:26" x14ac:dyDescent="0.35">
      <c r="B5206" t="s">
        <v>130</v>
      </c>
      <c r="C5206" t="s">
        <v>131</v>
      </c>
      <c r="D5206" s="1">
        <v>44621</v>
      </c>
      <c r="E5206" t="s">
        <v>34</v>
      </c>
      <c r="F5206" t="s">
        <v>35</v>
      </c>
      <c r="G5206" t="s">
        <v>32</v>
      </c>
      <c r="H5206">
        <v>10921</v>
      </c>
      <c r="J5206">
        <v>0</v>
      </c>
      <c r="L5206">
        <v>10921</v>
      </c>
      <c r="N5206">
        <v>7059</v>
      </c>
      <c r="P5206">
        <v>4424</v>
      </c>
      <c r="R5206">
        <v>11483</v>
      </c>
      <c r="T5206">
        <v>377413</v>
      </c>
      <c r="V5206">
        <v>870824</v>
      </c>
      <c r="X5206">
        <v>822382</v>
      </c>
      <c r="Z5206">
        <v>48442</v>
      </c>
    </row>
    <row r="5207" spans="2:26" x14ac:dyDescent="0.35">
      <c r="B5207" t="s">
        <v>130</v>
      </c>
      <c r="C5207" t="s">
        <v>131</v>
      </c>
      <c r="D5207" s="1">
        <v>44621</v>
      </c>
      <c r="E5207" t="s">
        <v>34</v>
      </c>
      <c r="F5207" t="s">
        <v>33</v>
      </c>
      <c r="G5207" t="s">
        <v>34</v>
      </c>
      <c r="H5207">
        <v>10921</v>
      </c>
      <c r="J5207">
        <v>0</v>
      </c>
      <c r="L5207">
        <v>10921</v>
      </c>
      <c r="N5207">
        <v>7059</v>
      </c>
      <c r="P5207">
        <v>4424</v>
      </c>
      <c r="R5207">
        <v>11483</v>
      </c>
      <c r="T5207">
        <v>377413</v>
      </c>
      <c r="V5207">
        <v>870824</v>
      </c>
      <c r="X5207">
        <v>822382</v>
      </c>
      <c r="Z5207">
        <v>48442</v>
      </c>
    </row>
    <row r="5208" spans="2:26" x14ac:dyDescent="0.35">
      <c r="B5208" t="s">
        <v>130</v>
      </c>
      <c r="C5208" t="s">
        <v>131</v>
      </c>
      <c r="D5208" s="1">
        <v>44652</v>
      </c>
      <c r="E5208" t="s">
        <v>34</v>
      </c>
      <c r="F5208" t="s">
        <v>35</v>
      </c>
      <c r="G5208" t="s">
        <v>32</v>
      </c>
      <c r="H5208">
        <v>9627</v>
      </c>
      <c r="J5208">
        <v>0</v>
      </c>
      <c r="L5208">
        <v>9627</v>
      </c>
      <c r="N5208">
        <v>6072</v>
      </c>
      <c r="P5208">
        <v>426</v>
      </c>
      <c r="R5208">
        <v>6498</v>
      </c>
      <c r="T5208">
        <v>377106</v>
      </c>
      <c r="V5208">
        <v>870319</v>
      </c>
      <c r="X5208">
        <v>823113</v>
      </c>
      <c r="Z5208">
        <v>47206</v>
      </c>
    </row>
    <row r="5209" spans="2:26" x14ac:dyDescent="0.35">
      <c r="B5209" t="s">
        <v>130</v>
      </c>
      <c r="C5209" t="s">
        <v>131</v>
      </c>
      <c r="D5209" s="1">
        <v>44652</v>
      </c>
      <c r="E5209" t="s">
        <v>34</v>
      </c>
      <c r="F5209" t="s">
        <v>33</v>
      </c>
      <c r="G5209" t="s">
        <v>34</v>
      </c>
      <c r="H5209">
        <v>9627</v>
      </c>
      <c r="J5209">
        <v>0</v>
      </c>
      <c r="L5209">
        <v>9627</v>
      </c>
      <c r="N5209">
        <v>6072</v>
      </c>
      <c r="P5209">
        <v>426</v>
      </c>
      <c r="R5209">
        <v>6498</v>
      </c>
      <c r="T5209">
        <v>377106</v>
      </c>
      <c r="V5209">
        <v>870319</v>
      </c>
      <c r="X5209">
        <v>823113</v>
      </c>
      <c r="Z5209">
        <v>47206</v>
      </c>
    </row>
    <row r="5210" spans="2:26" x14ac:dyDescent="0.35">
      <c r="B5210" t="s">
        <v>130</v>
      </c>
      <c r="C5210" t="s">
        <v>131</v>
      </c>
      <c r="D5210" s="1">
        <v>44682</v>
      </c>
      <c r="E5210" t="s">
        <v>34</v>
      </c>
      <c r="F5210" t="s">
        <v>35</v>
      </c>
      <c r="G5210" t="s">
        <v>32</v>
      </c>
      <c r="H5210">
        <v>10401</v>
      </c>
      <c r="J5210">
        <v>0</v>
      </c>
      <c r="L5210">
        <v>10401</v>
      </c>
      <c r="N5210">
        <v>5821</v>
      </c>
      <c r="P5210">
        <v>2258</v>
      </c>
      <c r="R5210">
        <v>8079</v>
      </c>
      <c r="T5210">
        <v>378366</v>
      </c>
      <c r="V5210">
        <v>873372</v>
      </c>
      <c r="X5210">
        <v>825463</v>
      </c>
      <c r="Z5210">
        <v>47909</v>
      </c>
    </row>
    <row r="5211" spans="2:26" x14ac:dyDescent="0.35">
      <c r="B5211" t="s">
        <v>130</v>
      </c>
      <c r="C5211" t="s">
        <v>131</v>
      </c>
      <c r="D5211" s="1">
        <v>44682</v>
      </c>
      <c r="E5211" t="s">
        <v>34</v>
      </c>
      <c r="F5211" t="s">
        <v>33</v>
      </c>
      <c r="G5211" t="s">
        <v>34</v>
      </c>
      <c r="H5211">
        <v>10401</v>
      </c>
      <c r="J5211">
        <v>0</v>
      </c>
      <c r="L5211">
        <v>10401</v>
      </c>
      <c r="N5211">
        <v>5821</v>
      </c>
      <c r="P5211">
        <v>2258</v>
      </c>
      <c r="R5211">
        <v>8079</v>
      </c>
      <c r="T5211">
        <v>378366</v>
      </c>
      <c r="V5211">
        <v>873372</v>
      </c>
      <c r="X5211">
        <v>825463</v>
      </c>
      <c r="Z5211">
        <v>47909</v>
      </c>
    </row>
    <row r="5212" spans="2:26" x14ac:dyDescent="0.35">
      <c r="B5212" t="s">
        <v>130</v>
      </c>
      <c r="C5212" t="s">
        <v>131</v>
      </c>
      <c r="D5212" s="1">
        <v>44713</v>
      </c>
      <c r="E5212" t="s">
        <v>34</v>
      </c>
      <c r="F5212" t="s">
        <v>35</v>
      </c>
      <c r="G5212" t="s">
        <v>32</v>
      </c>
      <c r="H5212">
        <v>10896</v>
      </c>
      <c r="J5212">
        <v>0</v>
      </c>
      <c r="L5212">
        <v>10896</v>
      </c>
      <c r="N5212">
        <v>5755</v>
      </c>
      <c r="P5212">
        <v>561</v>
      </c>
      <c r="R5212">
        <v>6316</v>
      </c>
      <c r="T5212">
        <v>378596</v>
      </c>
      <c r="V5212">
        <v>874678</v>
      </c>
      <c r="X5212">
        <v>826070</v>
      </c>
      <c r="Z5212">
        <v>48608</v>
      </c>
    </row>
    <row r="5213" spans="2:26" x14ac:dyDescent="0.35">
      <c r="B5213" t="s">
        <v>130</v>
      </c>
      <c r="C5213" t="s">
        <v>131</v>
      </c>
      <c r="D5213" s="1">
        <v>44713</v>
      </c>
      <c r="E5213" t="s">
        <v>34</v>
      </c>
      <c r="F5213" t="s">
        <v>33</v>
      </c>
      <c r="G5213" t="s">
        <v>34</v>
      </c>
      <c r="H5213">
        <v>10896</v>
      </c>
      <c r="J5213">
        <v>0</v>
      </c>
      <c r="L5213">
        <v>10896</v>
      </c>
      <c r="N5213">
        <v>5755</v>
      </c>
      <c r="P5213">
        <v>561</v>
      </c>
      <c r="R5213">
        <v>6316</v>
      </c>
      <c r="T5213">
        <v>378596</v>
      </c>
      <c r="V5213">
        <v>874678</v>
      </c>
      <c r="X5213">
        <v>826070</v>
      </c>
      <c r="Z5213">
        <v>48608</v>
      </c>
    </row>
    <row r="5214" spans="2:26" x14ac:dyDescent="0.35">
      <c r="B5214" t="s">
        <v>130</v>
      </c>
      <c r="C5214" t="s">
        <v>131</v>
      </c>
      <c r="D5214" s="1">
        <v>44743</v>
      </c>
      <c r="E5214" t="s">
        <v>34</v>
      </c>
      <c r="F5214" t="s">
        <v>35</v>
      </c>
      <c r="G5214" t="s">
        <v>32</v>
      </c>
      <c r="H5214">
        <v>9339</v>
      </c>
      <c r="J5214">
        <v>0</v>
      </c>
      <c r="L5214">
        <v>9339</v>
      </c>
      <c r="N5214">
        <v>5542</v>
      </c>
      <c r="P5214">
        <v>548</v>
      </c>
      <c r="R5214">
        <v>6090</v>
      </c>
      <c r="T5214">
        <v>379127</v>
      </c>
      <c r="V5214">
        <v>876177</v>
      </c>
      <c r="X5214">
        <v>826934</v>
      </c>
      <c r="Z5214">
        <v>49243</v>
      </c>
    </row>
    <row r="5215" spans="2:26" x14ac:dyDescent="0.35">
      <c r="B5215" t="s">
        <v>130</v>
      </c>
      <c r="C5215" t="s">
        <v>131</v>
      </c>
      <c r="D5215" s="1">
        <v>44743</v>
      </c>
      <c r="E5215" t="s">
        <v>34</v>
      </c>
      <c r="F5215" t="s">
        <v>33</v>
      </c>
      <c r="G5215" t="s">
        <v>34</v>
      </c>
      <c r="H5215">
        <v>9339</v>
      </c>
      <c r="J5215">
        <v>0</v>
      </c>
      <c r="L5215">
        <v>9339</v>
      </c>
      <c r="N5215">
        <v>5542</v>
      </c>
      <c r="P5215">
        <v>548</v>
      </c>
      <c r="R5215">
        <v>6090</v>
      </c>
      <c r="T5215">
        <v>379127</v>
      </c>
      <c r="V5215">
        <v>876177</v>
      </c>
      <c r="X5215">
        <v>826934</v>
      </c>
      <c r="Z5215">
        <v>49243</v>
      </c>
    </row>
    <row r="5216" spans="2:26" x14ac:dyDescent="0.35">
      <c r="B5216" t="s">
        <v>130</v>
      </c>
      <c r="C5216" t="s">
        <v>131</v>
      </c>
      <c r="D5216" s="1">
        <v>44774</v>
      </c>
      <c r="E5216" t="s">
        <v>34</v>
      </c>
      <c r="F5216" t="s">
        <v>35</v>
      </c>
      <c r="G5216" t="s">
        <v>32</v>
      </c>
      <c r="H5216">
        <v>11906</v>
      </c>
      <c r="J5216">
        <v>0</v>
      </c>
      <c r="L5216">
        <v>11906</v>
      </c>
      <c r="N5216">
        <v>7233</v>
      </c>
      <c r="P5216">
        <v>662</v>
      </c>
      <c r="R5216">
        <v>7895</v>
      </c>
      <c r="T5216">
        <v>380565</v>
      </c>
      <c r="V5216">
        <v>879766</v>
      </c>
      <c r="X5216">
        <v>830089</v>
      </c>
      <c r="Z5216">
        <v>49677</v>
      </c>
    </row>
    <row r="5217" spans="2:26" x14ac:dyDescent="0.35">
      <c r="B5217" t="s">
        <v>130</v>
      </c>
      <c r="C5217" t="s">
        <v>131</v>
      </c>
      <c r="D5217" s="1">
        <v>44774</v>
      </c>
      <c r="E5217" t="s">
        <v>34</v>
      </c>
      <c r="F5217" t="s">
        <v>33</v>
      </c>
      <c r="G5217" t="s">
        <v>34</v>
      </c>
      <c r="H5217">
        <v>11906</v>
      </c>
      <c r="J5217">
        <v>0</v>
      </c>
      <c r="L5217">
        <v>11906</v>
      </c>
      <c r="N5217">
        <v>7233</v>
      </c>
      <c r="P5217">
        <v>662</v>
      </c>
      <c r="R5217">
        <v>7895</v>
      </c>
      <c r="T5217">
        <v>380565</v>
      </c>
      <c r="V5217">
        <v>879766</v>
      </c>
      <c r="X5217">
        <v>830089</v>
      </c>
      <c r="Z5217">
        <v>49677</v>
      </c>
    </row>
    <row r="5218" spans="2:26" x14ac:dyDescent="0.35">
      <c r="B5218" t="s">
        <v>130</v>
      </c>
      <c r="C5218" t="s">
        <v>131</v>
      </c>
      <c r="D5218" s="1">
        <v>44805</v>
      </c>
      <c r="E5218" t="s">
        <v>34</v>
      </c>
      <c r="F5218" t="s">
        <v>35</v>
      </c>
      <c r="G5218" t="s">
        <v>32</v>
      </c>
      <c r="H5218">
        <v>10667</v>
      </c>
      <c r="J5218">
        <v>0</v>
      </c>
      <c r="L5218">
        <v>10667</v>
      </c>
      <c r="N5218">
        <v>7150</v>
      </c>
      <c r="P5218">
        <v>688</v>
      </c>
      <c r="R5218">
        <v>7838</v>
      </c>
      <c r="T5218">
        <v>381972</v>
      </c>
      <c r="V5218">
        <v>882745</v>
      </c>
      <c r="X5218">
        <v>832459</v>
      </c>
      <c r="Z5218">
        <v>50286</v>
      </c>
    </row>
    <row r="5219" spans="2:26" x14ac:dyDescent="0.35">
      <c r="B5219" t="s">
        <v>130</v>
      </c>
      <c r="C5219" t="s">
        <v>131</v>
      </c>
      <c r="D5219" s="1">
        <v>44805</v>
      </c>
      <c r="E5219" t="s">
        <v>34</v>
      </c>
      <c r="F5219" t="s">
        <v>33</v>
      </c>
      <c r="G5219" t="s">
        <v>34</v>
      </c>
      <c r="H5219">
        <v>10667</v>
      </c>
      <c r="J5219">
        <v>0</v>
      </c>
      <c r="L5219">
        <v>10667</v>
      </c>
      <c r="N5219">
        <v>7150</v>
      </c>
      <c r="P5219">
        <v>688</v>
      </c>
      <c r="R5219">
        <v>7838</v>
      </c>
      <c r="T5219">
        <v>381972</v>
      </c>
      <c r="V5219">
        <v>882745</v>
      </c>
      <c r="X5219">
        <v>832459</v>
      </c>
      <c r="Z5219">
        <v>50286</v>
      </c>
    </row>
    <row r="5220" spans="2:26" x14ac:dyDescent="0.35">
      <c r="B5220" t="s">
        <v>130</v>
      </c>
      <c r="C5220" t="s">
        <v>131</v>
      </c>
      <c r="D5220" s="1">
        <v>44835</v>
      </c>
      <c r="E5220" t="s">
        <v>34</v>
      </c>
      <c r="F5220" t="s">
        <v>35</v>
      </c>
      <c r="G5220" t="s">
        <v>32</v>
      </c>
      <c r="H5220">
        <v>9308</v>
      </c>
      <c r="J5220">
        <v>0</v>
      </c>
      <c r="L5220">
        <v>9308</v>
      </c>
      <c r="N5220">
        <v>5625</v>
      </c>
      <c r="P5220">
        <v>613</v>
      </c>
      <c r="R5220">
        <v>6238</v>
      </c>
      <c r="T5220">
        <v>381288</v>
      </c>
      <c r="V5220">
        <v>881681</v>
      </c>
      <c r="X5220">
        <v>831367</v>
      </c>
      <c r="Z5220">
        <v>50314</v>
      </c>
    </row>
    <row r="5221" spans="2:26" x14ac:dyDescent="0.35">
      <c r="B5221" t="s">
        <v>130</v>
      </c>
      <c r="C5221" t="s">
        <v>131</v>
      </c>
      <c r="D5221" s="1">
        <v>44835</v>
      </c>
      <c r="E5221" t="s">
        <v>34</v>
      </c>
      <c r="F5221" t="s">
        <v>33</v>
      </c>
      <c r="G5221" t="s">
        <v>34</v>
      </c>
      <c r="H5221">
        <v>9308</v>
      </c>
      <c r="J5221">
        <v>0</v>
      </c>
      <c r="L5221">
        <v>9308</v>
      </c>
      <c r="N5221">
        <v>5625</v>
      </c>
      <c r="P5221">
        <v>613</v>
      </c>
      <c r="R5221">
        <v>6238</v>
      </c>
      <c r="T5221">
        <v>381288</v>
      </c>
      <c r="V5221">
        <v>881681</v>
      </c>
      <c r="X5221">
        <v>831367</v>
      </c>
      <c r="Z5221">
        <v>50314</v>
      </c>
    </row>
    <row r="5222" spans="2:26" x14ac:dyDescent="0.35">
      <c r="B5222" t="s">
        <v>130</v>
      </c>
      <c r="C5222" t="s">
        <v>131</v>
      </c>
      <c r="D5222" s="1">
        <v>44866</v>
      </c>
      <c r="E5222" t="s">
        <v>34</v>
      </c>
      <c r="F5222" t="s">
        <v>35</v>
      </c>
      <c r="G5222" t="s">
        <v>32</v>
      </c>
      <c r="H5222">
        <v>9057</v>
      </c>
      <c r="J5222">
        <v>0</v>
      </c>
      <c r="L5222">
        <v>9057</v>
      </c>
      <c r="N5222">
        <v>5192</v>
      </c>
      <c r="P5222">
        <v>503</v>
      </c>
      <c r="R5222">
        <v>5695</v>
      </c>
      <c r="T5222">
        <v>381713</v>
      </c>
      <c r="V5222">
        <v>882729</v>
      </c>
      <c r="X5222">
        <v>832045</v>
      </c>
      <c r="Z5222">
        <v>50684</v>
      </c>
    </row>
    <row r="5223" spans="2:26" x14ac:dyDescent="0.35">
      <c r="B5223" t="s">
        <v>130</v>
      </c>
      <c r="C5223" t="s">
        <v>131</v>
      </c>
      <c r="D5223" s="1">
        <v>44866</v>
      </c>
      <c r="E5223" t="s">
        <v>34</v>
      </c>
      <c r="F5223" t="s">
        <v>33</v>
      </c>
      <c r="G5223" t="s">
        <v>34</v>
      </c>
      <c r="H5223">
        <v>9057</v>
      </c>
      <c r="J5223">
        <v>0</v>
      </c>
      <c r="L5223">
        <v>9057</v>
      </c>
      <c r="N5223">
        <v>5192</v>
      </c>
      <c r="P5223">
        <v>503</v>
      </c>
      <c r="R5223">
        <v>5695</v>
      </c>
      <c r="T5223">
        <v>381713</v>
      </c>
      <c r="V5223">
        <v>882729</v>
      </c>
      <c r="X5223">
        <v>832045</v>
      </c>
      <c r="Z5223">
        <v>50684</v>
      </c>
    </row>
    <row r="5224" spans="2:26" x14ac:dyDescent="0.35">
      <c r="B5224" t="s">
        <v>130</v>
      </c>
      <c r="C5224" t="s">
        <v>131</v>
      </c>
      <c r="D5224" s="1">
        <v>44896</v>
      </c>
      <c r="E5224" t="s">
        <v>34</v>
      </c>
      <c r="F5224" t="s">
        <v>35</v>
      </c>
      <c r="G5224" t="s">
        <v>32</v>
      </c>
      <c r="H5224">
        <v>9999</v>
      </c>
      <c r="J5224">
        <v>0</v>
      </c>
      <c r="L5224">
        <v>9999</v>
      </c>
      <c r="N5224">
        <v>5709</v>
      </c>
      <c r="P5224">
        <v>760</v>
      </c>
      <c r="R5224">
        <v>6469</v>
      </c>
      <c r="T5224">
        <v>382552</v>
      </c>
      <c r="V5224">
        <v>884416</v>
      </c>
      <c r="X5224">
        <v>832967</v>
      </c>
      <c r="Z5224">
        <v>51449</v>
      </c>
    </row>
    <row r="5225" spans="2:26" x14ac:dyDescent="0.35">
      <c r="B5225" t="s">
        <v>130</v>
      </c>
      <c r="C5225" t="s">
        <v>131</v>
      </c>
      <c r="D5225" s="1">
        <v>44896</v>
      </c>
      <c r="E5225" t="s">
        <v>34</v>
      </c>
      <c r="F5225" t="s">
        <v>33</v>
      </c>
      <c r="G5225" t="s">
        <v>34</v>
      </c>
      <c r="H5225">
        <v>9999</v>
      </c>
      <c r="J5225">
        <v>0</v>
      </c>
      <c r="L5225">
        <v>9999</v>
      </c>
      <c r="N5225">
        <v>5709</v>
      </c>
      <c r="P5225">
        <v>760</v>
      </c>
      <c r="R5225">
        <v>6469</v>
      </c>
      <c r="T5225">
        <v>382552</v>
      </c>
      <c r="V5225">
        <v>884416</v>
      </c>
      <c r="X5225">
        <v>832967</v>
      </c>
      <c r="Z5225">
        <v>51449</v>
      </c>
    </row>
    <row r="5226" spans="2:26" x14ac:dyDescent="0.35">
      <c r="B5226" t="s">
        <v>130</v>
      </c>
      <c r="C5226" t="s">
        <v>131</v>
      </c>
      <c r="D5226" s="1">
        <v>44927</v>
      </c>
      <c r="E5226" t="s">
        <v>34</v>
      </c>
      <c r="F5226" t="s">
        <v>35</v>
      </c>
      <c r="G5226" t="s">
        <v>32</v>
      </c>
      <c r="H5226">
        <v>11410</v>
      </c>
      <c r="J5226">
        <v>0</v>
      </c>
      <c r="L5226">
        <v>11410</v>
      </c>
      <c r="N5226">
        <v>5799</v>
      </c>
      <c r="P5226">
        <v>532</v>
      </c>
      <c r="R5226">
        <v>6331</v>
      </c>
      <c r="T5226">
        <v>383708</v>
      </c>
      <c r="V5226">
        <v>887276</v>
      </c>
      <c r="X5226">
        <v>835044</v>
      </c>
      <c r="Z5226">
        <v>52232</v>
      </c>
    </row>
    <row r="5227" spans="2:26" x14ac:dyDescent="0.35">
      <c r="B5227" t="s">
        <v>130</v>
      </c>
      <c r="C5227" t="s">
        <v>131</v>
      </c>
      <c r="D5227" s="1">
        <v>44927</v>
      </c>
      <c r="E5227" t="s">
        <v>34</v>
      </c>
      <c r="F5227" t="s">
        <v>33</v>
      </c>
      <c r="G5227" t="s">
        <v>34</v>
      </c>
      <c r="H5227">
        <v>11410</v>
      </c>
      <c r="J5227">
        <v>0</v>
      </c>
      <c r="L5227">
        <v>11410</v>
      </c>
      <c r="N5227">
        <v>5799</v>
      </c>
      <c r="P5227">
        <v>532</v>
      </c>
      <c r="R5227">
        <v>6331</v>
      </c>
      <c r="T5227">
        <v>383708</v>
      </c>
      <c r="V5227">
        <v>887276</v>
      </c>
      <c r="X5227">
        <v>835044</v>
      </c>
      <c r="Z5227">
        <v>52232</v>
      </c>
    </row>
    <row r="5228" spans="2:26" x14ac:dyDescent="0.35">
      <c r="B5228" t="s">
        <v>130</v>
      </c>
      <c r="C5228" t="s">
        <v>131</v>
      </c>
      <c r="D5228" s="1">
        <v>44958</v>
      </c>
      <c r="E5228" t="s">
        <v>34</v>
      </c>
      <c r="F5228" t="s">
        <v>35</v>
      </c>
      <c r="G5228" t="s">
        <v>32</v>
      </c>
      <c r="H5228">
        <v>8839</v>
      </c>
      <c r="J5228">
        <v>0</v>
      </c>
      <c r="L5228">
        <v>8839</v>
      </c>
      <c r="N5228">
        <v>3731</v>
      </c>
      <c r="P5228">
        <v>4652</v>
      </c>
      <c r="R5228">
        <v>8383</v>
      </c>
      <c r="T5228">
        <v>384718</v>
      </c>
      <c r="V5228">
        <v>889005</v>
      </c>
      <c r="X5228">
        <v>836389</v>
      </c>
      <c r="Z5228">
        <v>52616</v>
      </c>
    </row>
    <row r="5229" spans="2:26" x14ac:dyDescent="0.35">
      <c r="B5229" t="s">
        <v>130</v>
      </c>
      <c r="C5229" t="s">
        <v>131</v>
      </c>
      <c r="D5229" s="1">
        <v>44958</v>
      </c>
      <c r="E5229" t="s">
        <v>34</v>
      </c>
      <c r="F5229" t="s">
        <v>33</v>
      </c>
      <c r="G5229" t="s">
        <v>34</v>
      </c>
      <c r="H5229">
        <v>8839</v>
      </c>
      <c r="J5229">
        <v>0</v>
      </c>
      <c r="L5229">
        <v>8839</v>
      </c>
      <c r="N5229">
        <v>3731</v>
      </c>
      <c r="P5229">
        <v>4652</v>
      </c>
      <c r="R5229">
        <v>8383</v>
      </c>
      <c r="T5229">
        <v>384718</v>
      </c>
      <c r="V5229">
        <v>889005</v>
      </c>
      <c r="X5229">
        <v>836389</v>
      </c>
      <c r="Z5229">
        <v>52616</v>
      </c>
    </row>
    <row r="5230" spans="2:26" x14ac:dyDescent="0.35">
      <c r="B5230" t="s">
        <v>130</v>
      </c>
      <c r="C5230" t="s">
        <v>131</v>
      </c>
      <c r="D5230" s="1">
        <v>44986</v>
      </c>
      <c r="E5230" t="s">
        <v>34</v>
      </c>
      <c r="F5230" t="s">
        <v>35</v>
      </c>
      <c r="G5230" t="s">
        <v>32</v>
      </c>
      <c r="H5230">
        <v>10144</v>
      </c>
      <c r="J5230">
        <v>0</v>
      </c>
      <c r="L5230">
        <v>10144</v>
      </c>
      <c r="N5230">
        <v>5428</v>
      </c>
      <c r="P5230">
        <v>521</v>
      </c>
      <c r="R5230">
        <v>5949</v>
      </c>
      <c r="T5230">
        <v>385514</v>
      </c>
      <c r="V5230">
        <v>890778</v>
      </c>
      <c r="X5230">
        <v>836594</v>
      </c>
      <c r="Z5230">
        <v>54184</v>
      </c>
    </row>
    <row r="5231" spans="2:26" x14ac:dyDescent="0.35">
      <c r="B5231" t="s">
        <v>130</v>
      </c>
      <c r="C5231" t="s">
        <v>131</v>
      </c>
      <c r="D5231" s="1">
        <v>44986</v>
      </c>
      <c r="E5231" t="s">
        <v>34</v>
      </c>
      <c r="F5231" t="s">
        <v>33</v>
      </c>
      <c r="G5231" t="s">
        <v>34</v>
      </c>
      <c r="H5231">
        <v>10144</v>
      </c>
      <c r="J5231">
        <v>0</v>
      </c>
      <c r="L5231">
        <v>10144</v>
      </c>
      <c r="N5231">
        <v>5428</v>
      </c>
      <c r="P5231">
        <v>521</v>
      </c>
      <c r="R5231">
        <v>5949</v>
      </c>
      <c r="T5231">
        <v>385514</v>
      </c>
      <c r="V5231">
        <v>890778</v>
      </c>
      <c r="X5231">
        <v>836594</v>
      </c>
      <c r="Z5231">
        <v>54184</v>
      </c>
    </row>
    <row r="5232" spans="2:26" x14ac:dyDescent="0.35">
      <c r="B5232" t="s">
        <v>130</v>
      </c>
      <c r="C5232" t="s">
        <v>131</v>
      </c>
      <c r="D5232" s="1">
        <v>45017</v>
      </c>
      <c r="E5232" t="s">
        <v>34</v>
      </c>
      <c r="F5232" t="s">
        <v>35</v>
      </c>
      <c r="G5232" t="s">
        <v>32</v>
      </c>
      <c r="H5232">
        <v>9174</v>
      </c>
      <c r="J5232">
        <v>0</v>
      </c>
      <c r="L5232">
        <v>9174</v>
      </c>
      <c r="N5232">
        <v>5201</v>
      </c>
      <c r="P5232">
        <v>511</v>
      </c>
      <c r="R5232">
        <v>5712</v>
      </c>
      <c r="T5232">
        <v>383268</v>
      </c>
      <c r="V5232">
        <v>888178</v>
      </c>
      <c r="X5232">
        <v>838937</v>
      </c>
      <c r="Z5232">
        <v>49241</v>
      </c>
    </row>
    <row r="5233" spans="2:26" x14ac:dyDescent="0.35">
      <c r="B5233" t="s">
        <v>130</v>
      </c>
      <c r="C5233" t="s">
        <v>131</v>
      </c>
      <c r="D5233" s="1">
        <v>45017</v>
      </c>
      <c r="E5233" t="s">
        <v>34</v>
      </c>
      <c r="F5233" t="s">
        <v>33</v>
      </c>
      <c r="G5233" t="s">
        <v>34</v>
      </c>
      <c r="H5233">
        <v>9174</v>
      </c>
      <c r="J5233">
        <v>0</v>
      </c>
      <c r="L5233">
        <v>9174</v>
      </c>
      <c r="N5233">
        <v>5201</v>
      </c>
      <c r="P5233">
        <v>511</v>
      </c>
      <c r="R5233">
        <v>5712</v>
      </c>
      <c r="T5233">
        <v>383268</v>
      </c>
      <c r="V5233">
        <v>888178</v>
      </c>
      <c r="X5233">
        <v>838937</v>
      </c>
      <c r="Z5233">
        <v>49241</v>
      </c>
    </row>
    <row r="5234" spans="2:26" x14ac:dyDescent="0.35">
      <c r="B5234" t="s">
        <v>130</v>
      </c>
      <c r="C5234" t="s">
        <v>131</v>
      </c>
      <c r="D5234" s="1">
        <v>45047</v>
      </c>
      <c r="E5234" t="s">
        <v>34</v>
      </c>
      <c r="F5234" t="s">
        <v>35</v>
      </c>
      <c r="G5234" t="s">
        <v>32</v>
      </c>
      <c r="H5234">
        <v>13639</v>
      </c>
      <c r="J5234">
        <v>0</v>
      </c>
      <c r="L5234">
        <v>13639</v>
      </c>
      <c r="N5234">
        <v>7596</v>
      </c>
      <c r="P5234">
        <v>148</v>
      </c>
      <c r="R5234">
        <v>7744</v>
      </c>
      <c r="T5234">
        <v>378480</v>
      </c>
      <c r="V5234">
        <v>878004</v>
      </c>
      <c r="X5234">
        <v>830099</v>
      </c>
      <c r="Z5234">
        <v>47905</v>
      </c>
    </row>
    <row r="5235" spans="2:26" x14ac:dyDescent="0.35">
      <c r="B5235" t="s">
        <v>130</v>
      </c>
      <c r="C5235" t="s">
        <v>131</v>
      </c>
      <c r="D5235" s="1">
        <v>45047</v>
      </c>
      <c r="E5235" t="s">
        <v>34</v>
      </c>
      <c r="F5235" t="s">
        <v>33</v>
      </c>
      <c r="G5235" t="s">
        <v>34</v>
      </c>
      <c r="H5235">
        <v>13639</v>
      </c>
      <c r="J5235">
        <v>0</v>
      </c>
      <c r="L5235">
        <v>13639</v>
      </c>
      <c r="N5235">
        <v>7596</v>
      </c>
      <c r="P5235">
        <v>148</v>
      </c>
      <c r="R5235">
        <v>7744</v>
      </c>
      <c r="T5235">
        <v>378480</v>
      </c>
      <c r="V5235">
        <v>878004</v>
      </c>
      <c r="X5235">
        <v>830099</v>
      </c>
      <c r="Z5235">
        <v>47905</v>
      </c>
    </row>
    <row r="5236" spans="2:26" x14ac:dyDescent="0.35">
      <c r="B5236" t="s">
        <v>130</v>
      </c>
      <c r="C5236" t="s">
        <v>131</v>
      </c>
      <c r="D5236" s="1">
        <v>45078</v>
      </c>
      <c r="E5236" t="s">
        <v>34</v>
      </c>
      <c r="F5236" t="s">
        <v>35</v>
      </c>
      <c r="G5236" t="s">
        <v>32</v>
      </c>
      <c r="H5236">
        <v>16610</v>
      </c>
      <c r="J5236">
        <v>0</v>
      </c>
      <c r="L5236">
        <v>16610</v>
      </c>
      <c r="N5236">
        <v>10049</v>
      </c>
      <c r="P5236">
        <v>225</v>
      </c>
      <c r="R5236">
        <v>10274</v>
      </c>
      <c r="T5236">
        <v>378889</v>
      </c>
      <c r="V5236">
        <v>878906</v>
      </c>
      <c r="X5236">
        <v>830865</v>
      </c>
      <c r="Z5236">
        <v>48041</v>
      </c>
    </row>
    <row r="5237" spans="2:26" x14ac:dyDescent="0.35">
      <c r="B5237" t="s">
        <v>130</v>
      </c>
      <c r="C5237" t="s">
        <v>131</v>
      </c>
      <c r="D5237" s="1">
        <v>45078</v>
      </c>
      <c r="E5237" t="s">
        <v>34</v>
      </c>
      <c r="F5237" t="s">
        <v>33</v>
      </c>
      <c r="G5237" t="s">
        <v>34</v>
      </c>
      <c r="H5237">
        <v>16610</v>
      </c>
      <c r="J5237">
        <v>0</v>
      </c>
      <c r="L5237">
        <v>16610</v>
      </c>
      <c r="N5237">
        <v>10049</v>
      </c>
      <c r="P5237">
        <v>225</v>
      </c>
      <c r="R5237">
        <v>10274</v>
      </c>
      <c r="T5237">
        <v>378889</v>
      </c>
      <c r="V5237">
        <v>878906</v>
      </c>
      <c r="X5237">
        <v>830865</v>
      </c>
      <c r="Z5237">
        <v>48041</v>
      </c>
    </row>
    <row r="5238" spans="2:26" x14ac:dyDescent="0.35">
      <c r="B5238" t="s">
        <v>130</v>
      </c>
      <c r="C5238" t="s">
        <v>131</v>
      </c>
      <c r="D5238" s="1">
        <v>45108</v>
      </c>
      <c r="E5238" t="s">
        <v>34</v>
      </c>
      <c r="F5238" t="s">
        <v>35</v>
      </c>
      <c r="G5238" t="s">
        <v>32</v>
      </c>
      <c r="H5238">
        <v>15430</v>
      </c>
      <c r="J5238">
        <v>0</v>
      </c>
      <c r="L5238">
        <v>15430</v>
      </c>
      <c r="N5238">
        <v>10397</v>
      </c>
      <c r="P5238">
        <v>262</v>
      </c>
      <c r="R5238">
        <v>10659</v>
      </c>
      <c r="T5238">
        <v>357613</v>
      </c>
      <c r="V5238">
        <v>823720</v>
      </c>
      <c r="X5238">
        <v>780434</v>
      </c>
      <c r="Z5238">
        <v>43286</v>
      </c>
    </row>
    <row r="5239" spans="2:26" x14ac:dyDescent="0.35">
      <c r="B5239" t="s">
        <v>130</v>
      </c>
      <c r="C5239" t="s">
        <v>131</v>
      </c>
      <c r="D5239" s="1">
        <v>45108</v>
      </c>
      <c r="E5239" t="s">
        <v>34</v>
      </c>
      <c r="F5239" t="s">
        <v>33</v>
      </c>
      <c r="G5239" t="s">
        <v>34</v>
      </c>
      <c r="H5239">
        <v>15430</v>
      </c>
      <c r="J5239">
        <v>0</v>
      </c>
      <c r="L5239">
        <v>15430</v>
      </c>
      <c r="N5239">
        <v>10397</v>
      </c>
      <c r="P5239">
        <v>262</v>
      </c>
      <c r="R5239">
        <v>10659</v>
      </c>
      <c r="T5239">
        <v>357613</v>
      </c>
      <c r="V5239">
        <v>823720</v>
      </c>
      <c r="X5239">
        <v>780434</v>
      </c>
      <c r="Z5239">
        <v>43286</v>
      </c>
    </row>
    <row r="5240" spans="2:26" x14ac:dyDescent="0.35">
      <c r="B5240" t="s">
        <v>130</v>
      </c>
      <c r="C5240" t="s">
        <v>131</v>
      </c>
      <c r="D5240" s="1">
        <v>45139</v>
      </c>
      <c r="E5240" t="s">
        <v>34</v>
      </c>
      <c r="F5240" t="s">
        <v>35</v>
      </c>
      <c r="G5240" t="s">
        <v>32</v>
      </c>
      <c r="H5240">
        <v>16737</v>
      </c>
      <c r="J5240">
        <v>0</v>
      </c>
      <c r="L5240">
        <v>16737</v>
      </c>
      <c r="N5240">
        <v>9728</v>
      </c>
      <c r="P5240">
        <v>256</v>
      </c>
      <c r="R5240">
        <v>9984</v>
      </c>
      <c r="T5240">
        <v>349775</v>
      </c>
      <c r="V5240">
        <v>802730</v>
      </c>
      <c r="X5240">
        <v>760044</v>
      </c>
      <c r="Z5240">
        <v>42686</v>
      </c>
    </row>
    <row r="5241" spans="2:26" x14ac:dyDescent="0.35">
      <c r="B5241" t="s">
        <v>130</v>
      </c>
      <c r="C5241" t="s">
        <v>131</v>
      </c>
      <c r="D5241" s="1">
        <v>45139</v>
      </c>
      <c r="E5241" t="s">
        <v>34</v>
      </c>
      <c r="F5241" t="s">
        <v>33</v>
      </c>
      <c r="G5241" t="s">
        <v>34</v>
      </c>
      <c r="H5241">
        <v>16737</v>
      </c>
      <c r="J5241">
        <v>0</v>
      </c>
      <c r="L5241">
        <v>16737</v>
      </c>
      <c r="N5241">
        <v>9728</v>
      </c>
      <c r="P5241">
        <v>256</v>
      </c>
      <c r="R5241">
        <v>9984</v>
      </c>
      <c r="T5241">
        <v>349775</v>
      </c>
      <c r="V5241">
        <v>802730</v>
      </c>
      <c r="X5241">
        <v>760044</v>
      </c>
      <c r="Z5241">
        <v>42686</v>
      </c>
    </row>
    <row r="5242" spans="2:26" x14ac:dyDescent="0.35">
      <c r="B5242" t="s">
        <v>130</v>
      </c>
      <c r="C5242" t="s">
        <v>131</v>
      </c>
      <c r="D5242" s="1">
        <v>45170</v>
      </c>
      <c r="E5242" t="s">
        <v>34</v>
      </c>
      <c r="F5242" t="s">
        <v>35</v>
      </c>
      <c r="G5242" t="s">
        <v>32</v>
      </c>
      <c r="H5242">
        <v>12647</v>
      </c>
      <c r="J5242">
        <v>0</v>
      </c>
      <c r="L5242">
        <v>12647</v>
      </c>
      <c r="N5242">
        <v>8489</v>
      </c>
      <c r="P5242">
        <v>222</v>
      </c>
      <c r="R5242">
        <v>8711</v>
      </c>
      <c r="T5242">
        <v>338754</v>
      </c>
      <c r="V5242">
        <v>775590</v>
      </c>
      <c r="X5242">
        <v>734135</v>
      </c>
      <c r="Z5242">
        <v>41455</v>
      </c>
    </row>
    <row r="5243" spans="2:26" x14ac:dyDescent="0.35">
      <c r="B5243" t="s">
        <v>130</v>
      </c>
      <c r="C5243" t="s">
        <v>131</v>
      </c>
      <c r="D5243" s="1">
        <v>45170</v>
      </c>
      <c r="E5243" t="s">
        <v>34</v>
      </c>
      <c r="F5243" t="s">
        <v>33</v>
      </c>
      <c r="G5243" t="s">
        <v>34</v>
      </c>
      <c r="H5243">
        <v>12647</v>
      </c>
      <c r="J5243">
        <v>0</v>
      </c>
      <c r="L5243">
        <v>12647</v>
      </c>
      <c r="N5243">
        <v>8489</v>
      </c>
      <c r="P5243">
        <v>222</v>
      </c>
      <c r="R5243">
        <v>8711</v>
      </c>
      <c r="T5243">
        <v>338754</v>
      </c>
      <c r="V5243">
        <v>775590</v>
      </c>
      <c r="X5243">
        <v>734135</v>
      </c>
      <c r="Z5243">
        <v>41455</v>
      </c>
    </row>
    <row r="5244" spans="2:26" x14ac:dyDescent="0.35">
      <c r="B5244" t="s">
        <v>130</v>
      </c>
      <c r="C5244" t="s">
        <v>131</v>
      </c>
      <c r="D5244" s="1">
        <v>45200</v>
      </c>
      <c r="E5244" t="s">
        <v>34</v>
      </c>
      <c r="F5244" t="s">
        <v>35</v>
      </c>
      <c r="G5244" t="s">
        <v>32</v>
      </c>
      <c r="H5244">
        <v>13932</v>
      </c>
      <c r="J5244">
        <v>0</v>
      </c>
      <c r="L5244">
        <v>13932</v>
      </c>
      <c r="N5244">
        <v>8541</v>
      </c>
      <c r="P5244">
        <v>213</v>
      </c>
      <c r="R5244">
        <v>8754</v>
      </c>
      <c r="T5244">
        <v>347805</v>
      </c>
      <c r="V5244">
        <v>804856</v>
      </c>
      <c r="X5244">
        <v>762500</v>
      </c>
      <c r="Z5244">
        <v>42356</v>
      </c>
    </row>
    <row r="5245" spans="2:26" x14ac:dyDescent="0.35">
      <c r="B5245" t="s">
        <v>130</v>
      </c>
      <c r="C5245" t="s">
        <v>131</v>
      </c>
      <c r="D5245" s="1">
        <v>45200</v>
      </c>
      <c r="E5245" t="s">
        <v>34</v>
      </c>
      <c r="F5245" t="s">
        <v>33</v>
      </c>
      <c r="G5245" t="s">
        <v>34</v>
      </c>
      <c r="H5245">
        <v>13932</v>
      </c>
      <c r="J5245">
        <v>0</v>
      </c>
      <c r="L5245">
        <v>13932</v>
      </c>
      <c r="N5245">
        <v>8541</v>
      </c>
      <c r="P5245">
        <v>213</v>
      </c>
      <c r="R5245">
        <v>8754</v>
      </c>
      <c r="T5245">
        <v>347805</v>
      </c>
      <c r="V5245">
        <v>804856</v>
      </c>
      <c r="X5245">
        <v>762500</v>
      </c>
      <c r="Z5245">
        <v>42356</v>
      </c>
    </row>
    <row r="5246" spans="2:26" x14ac:dyDescent="0.35">
      <c r="B5246" t="s">
        <v>130</v>
      </c>
      <c r="C5246" t="s">
        <v>131</v>
      </c>
      <c r="D5246" s="1">
        <v>45231</v>
      </c>
      <c r="E5246" t="s">
        <v>34</v>
      </c>
      <c r="F5246" t="s">
        <v>35</v>
      </c>
      <c r="G5246" t="s">
        <v>32</v>
      </c>
      <c r="H5246">
        <v>15372</v>
      </c>
      <c r="J5246">
        <v>0</v>
      </c>
      <c r="L5246">
        <v>15372</v>
      </c>
      <c r="N5246">
        <v>8467</v>
      </c>
      <c r="P5246">
        <v>230</v>
      </c>
      <c r="R5246">
        <v>8697</v>
      </c>
      <c r="T5246">
        <v>340334</v>
      </c>
      <c r="V5246">
        <v>790912</v>
      </c>
      <c r="X5246">
        <v>749085</v>
      </c>
      <c r="Z5246">
        <v>41827</v>
      </c>
    </row>
    <row r="5247" spans="2:26" x14ac:dyDescent="0.35">
      <c r="B5247" t="s">
        <v>130</v>
      </c>
      <c r="C5247" t="s">
        <v>131</v>
      </c>
      <c r="D5247" s="1">
        <v>45231</v>
      </c>
      <c r="E5247" t="s">
        <v>34</v>
      </c>
      <c r="F5247" t="s">
        <v>33</v>
      </c>
      <c r="G5247" t="s">
        <v>34</v>
      </c>
      <c r="H5247">
        <v>15372</v>
      </c>
      <c r="J5247">
        <v>0</v>
      </c>
      <c r="L5247">
        <v>15372</v>
      </c>
      <c r="N5247">
        <v>8467</v>
      </c>
      <c r="P5247">
        <v>230</v>
      </c>
      <c r="R5247">
        <v>8697</v>
      </c>
      <c r="T5247">
        <v>340334</v>
      </c>
      <c r="V5247">
        <v>790912</v>
      </c>
      <c r="X5247">
        <v>749085</v>
      </c>
      <c r="Z5247">
        <v>41827</v>
      </c>
    </row>
    <row r="5248" spans="2:26" x14ac:dyDescent="0.35">
      <c r="B5248" t="s">
        <v>130</v>
      </c>
      <c r="C5248" t="s">
        <v>131</v>
      </c>
      <c r="D5248" s="1">
        <v>45261</v>
      </c>
      <c r="E5248" t="s">
        <v>34</v>
      </c>
      <c r="F5248" t="s">
        <v>35</v>
      </c>
      <c r="G5248" t="s">
        <v>32</v>
      </c>
      <c r="H5248">
        <v>16396</v>
      </c>
      <c r="J5248">
        <v>0</v>
      </c>
      <c r="L5248">
        <v>16396</v>
      </c>
      <c r="N5248">
        <v>9661</v>
      </c>
      <c r="P5248">
        <v>237</v>
      </c>
      <c r="R5248">
        <v>9898</v>
      </c>
      <c r="T5248">
        <v>337860</v>
      </c>
      <c r="V5248">
        <v>783627</v>
      </c>
      <c r="X5248">
        <v>741291</v>
      </c>
      <c r="Z5248">
        <v>42336</v>
      </c>
    </row>
    <row r="5249" spans="2:26" x14ac:dyDescent="0.35">
      <c r="B5249" t="s">
        <v>130</v>
      </c>
      <c r="C5249" t="s">
        <v>131</v>
      </c>
      <c r="D5249" s="1">
        <v>45261</v>
      </c>
      <c r="E5249" t="s">
        <v>34</v>
      </c>
      <c r="F5249" t="s">
        <v>33</v>
      </c>
      <c r="G5249" t="s">
        <v>34</v>
      </c>
      <c r="H5249">
        <v>16396</v>
      </c>
      <c r="J5249">
        <v>0</v>
      </c>
      <c r="L5249">
        <v>16396</v>
      </c>
      <c r="N5249">
        <v>9661</v>
      </c>
      <c r="P5249">
        <v>237</v>
      </c>
      <c r="R5249">
        <v>9898</v>
      </c>
      <c r="T5249">
        <v>337860</v>
      </c>
      <c r="V5249">
        <v>783627</v>
      </c>
      <c r="X5249">
        <v>741291</v>
      </c>
      <c r="Z5249">
        <v>42336</v>
      </c>
    </row>
    <row r="5250" spans="2:26" x14ac:dyDescent="0.35">
      <c r="B5250" t="s">
        <v>130</v>
      </c>
      <c r="C5250" t="s">
        <v>131</v>
      </c>
      <c r="D5250" s="1">
        <v>45292</v>
      </c>
      <c r="E5250" t="s">
        <v>34</v>
      </c>
      <c r="F5250" t="s">
        <v>35</v>
      </c>
      <c r="G5250" t="s">
        <v>32</v>
      </c>
      <c r="H5250">
        <v>36262</v>
      </c>
      <c r="J5250">
        <v>0</v>
      </c>
      <c r="L5250">
        <v>36262</v>
      </c>
      <c r="N5250">
        <v>11310</v>
      </c>
      <c r="P5250">
        <v>309</v>
      </c>
      <c r="R5250">
        <v>11619</v>
      </c>
      <c r="T5250">
        <v>333387</v>
      </c>
      <c r="V5250">
        <v>782235</v>
      </c>
      <c r="X5250">
        <v>740937</v>
      </c>
      <c r="Z5250">
        <v>41298</v>
      </c>
    </row>
    <row r="5251" spans="2:26" x14ac:dyDescent="0.35">
      <c r="B5251" t="s">
        <v>130</v>
      </c>
      <c r="C5251" t="s">
        <v>131</v>
      </c>
      <c r="D5251" s="1">
        <v>45292</v>
      </c>
      <c r="E5251" t="s">
        <v>34</v>
      </c>
      <c r="F5251" t="s">
        <v>33</v>
      </c>
      <c r="G5251" t="s">
        <v>34</v>
      </c>
      <c r="H5251">
        <v>36262</v>
      </c>
      <c r="J5251">
        <v>0</v>
      </c>
      <c r="L5251">
        <v>36262</v>
      </c>
      <c r="N5251">
        <v>11310</v>
      </c>
      <c r="P5251">
        <v>309</v>
      </c>
      <c r="R5251">
        <v>11619</v>
      </c>
      <c r="T5251">
        <v>333387</v>
      </c>
      <c r="V5251">
        <v>782235</v>
      </c>
      <c r="X5251">
        <v>740937</v>
      </c>
      <c r="Z5251">
        <v>41298</v>
      </c>
    </row>
    <row r="5252" spans="2:26" x14ac:dyDescent="0.35">
      <c r="B5252" t="s">
        <v>130</v>
      </c>
      <c r="C5252" t="s">
        <v>131</v>
      </c>
      <c r="D5252" s="1">
        <v>45323</v>
      </c>
      <c r="E5252" t="s">
        <v>34</v>
      </c>
      <c r="F5252" t="s">
        <v>35</v>
      </c>
      <c r="G5252" t="s">
        <v>32</v>
      </c>
      <c r="H5252">
        <v>17103</v>
      </c>
      <c r="J5252">
        <v>0</v>
      </c>
      <c r="L5252">
        <v>17103</v>
      </c>
      <c r="N5252">
        <v>12847</v>
      </c>
      <c r="P5252">
        <v>341</v>
      </c>
      <c r="R5252">
        <v>13188</v>
      </c>
      <c r="T5252">
        <v>334488</v>
      </c>
      <c r="V5252">
        <v>786269</v>
      </c>
      <c r="X5252">
        <v>744231</v>
      </c>
      <c r="Z5252">
        <v>42038</v>
      </c>
    </row>
    <row r="5253" spans="2:26" x14ac:dyDescent="0.35">
      <c r="B5253" t="s">
        <v>130</v>
      </c>
      <c r="C5253" t="s">
        <v>131</v>
      </c>
      <c r="D5253" s="1">
        <v>45323</v>
      </c>
      <c r="E5253" t="s">
        <v>34</v>
      </c>
      <c r="F5253" t="s">
        <v>33</v>
      </c>
      <c r="G5253" t="s">
        <v>34</v>
      </c>
      <c r="H5253">
        <v>17103</v>
      </c>
      <c r="J5253">
        <v>0</v>
      </c>
      <c r="L5253">
        <v>17103</v>
      </c>
      <c r="N5253">
        <v>12847</v>
      </c>
      <c r="P5253">
        <v>341</v>
      </c>
      <c r="R5253">
        <v>13188</v>
      </c>
      <c r="T5253">
        <v>334488</v>
      </c>
      <c r="V5253">
        <v>786269</v>
      </c>
      <c r="X5253">
        <v>744231</v>
      </c>
      <c r="Z5253">
        <v>42038</v>
      </c>
    </row>
    <row r="5254" spans="2:26" x14ac:dyDescent="0.35">
      <c r="B5254" t="s">
        <v>130</v>
      </c>
      <c r="C5254" t="s">
        <v>131</v>
      </c>
      <c r="D5254" s="1">
        <v>45352</v>
      </c>
      <c r="E5254" t="s">
        <v>34</v>
      </c>
      <c r="F5254" t="s">
        <v>35</v>
      </c>
      <c r="G5254" t="s">
        <v>32</v>
      </c>
      <c r="H5254">
        <v>14989</v>
      </c>
      <c r="J5254">
        <v>0</v>
      </c>
      <c r="L5254">
        <v>14989</v>
      </c>
      <c r="N5254">
        <v>13214</v>
      </c>
      <c r="P5254">
        <v>365</v>
      </c>
      <c r="R5254">
        <v>13579</v>
      </c>
      <c r="T5254">
        <v>335366</v>
      </c>
      <c r="V5254">
        <v>786426</v>
      </c>
      <c r="X5254">
        <v>743112</v>
      </c>
      <c r="Z5254">
        <v>43314</v>
      </c>
    </row>
    <row r="5255" spans="2:26" hidden="1" x14ac:dyDescent="0.35">
      <c r="B5255" t="s">
        <v>132</v>
      </c>
      <c r="C5255" t="s">
        <v>133</v>
      </c>
      <c r="D5255" s="1">
        <v>41518</v>
      </c>
      <c r="E5255" t="s">
        <v>34</v>
      </c>
      <c r="F5255" t="s">
        <v>33</v>
      </c>
      <c r="G5255" t="s">
        <v>34</v>
      </c>
      <c r="V5255">
        <v>5678417</v>
      </c>
    </row>
    <row r="5256" spans="2:26" hidden="1" x14ac:dyDescent="0.35">
      <c r="B5256" t="s">
        <v>132</v>
      </c>
      <c r="C5256" t="s">
        <v>133</v>
      </c>
      <c r="D5256" s="1">
        <v>42887</v>
      </c>
      <c r="E5256" t="s">
        <v>34</v>
      </c>
      <c r="F5256" t="s">
        <v>35</v>
      </c>
      <c r="G5256" t="s">
        <v>32</v>
      </c>
      <c r="H5256">
        <v>0</v>
      </c>
      <c r="J5256">
        <v>121115</v>
      </c>
      <c r="L5256">
        <v>121115</v>
      </c>
      <c r="N5256">
        <v>122553</v>
      </c>
      <c r="P5256">
        <v>10549</v>
      </c>
      <c r="R5256">
        <v>133102</v>
      </c>
      <c r="T5256">
        <v>2423532</v>
      </c>
      <c r="U5256" t="s">
        <v>134</v>
      </c>
      <c r="V5256">
        <v>6071815</v>
      </c>
      <c r="W5256" t="s">
        <v>134</v>
      </c>
      <c r="X5256">
        <v>5576355</v>
      </c>
      <c r="Y5256" t="s">
        <v>134</v>
      </c>
      <c r="Z5256">
        <v>495460</v>
      </c>
    </row>
    <row r="5257" spans="2:26" hidden="1" x14ac:dyDescent="0.35">
      <c r="B5257" t="s">
        <v>132</v>
      </c>
      <c r="C5257" t="s">
        <v>133</v>
      </c>
      <c r="D5257" s="1">
        <v>42887</v>
      </c>
      <c r="E5257" t="s">
        <v>34</v>
      </c>
      <c r="F5257" t="s">
        <v>33</v>
      </c>
      <c r="G5257" t="s">
        <v>34</v>
      </c>
      <c r="H5257">
        <v>0</v>
      </c>
      <c r="J5257">
        <v>121115</v>
      </c>
      <c r="L5257">
        <v>121115</v>
      </c>
      <c r="N5257">
        <v>125494</v>
      </c>
      <c r="P5257">
        <v>10600</v>
      </c>
      <c r="R5257">
        <v>136094</v>
      </c>
      <c r="T5257">
        <v>2424893</v>
      </c>
      <c r="V5257">
        <v>6073176</v>
      </c>
      <c r="X5257">
        <v>5576355</v>
      </c>
      <c r="Z5257">
        <v>496821</v>
      </c>
    </row>
    <row r="5258" spans="2:26" hidden="1" x14ac:dyDescent="0.35">
      <c r="B5258" t="s">
        <v>132</v>
      </c>
      <c r="C5258" t="s">
        <v>133</v>
      </c>
      <c r="D5258" s="1">
        <v>42917</v>
      </c>
      <c r="E5258" t="s">
        <v>34</v>
      </c>
      <c r="F5258" t="s">
        <v>35</v>
      </c>
      <c r="G5258" t="s">
        <v>32</v>
      </c>
      <c r="H5258">
        <v>0</v>
      </c>
      <c r="J5258">
        <v>108234</v>
      </c>
      <c r="L5258">
        <v>108234</v>
      </c>
      <c r="N5258">
        <v>116902</v>
      </c>
      <c r="P5258">
        <v>13834</v>
      </c>
      <c r="R5258">
        <v>130736</v>
      </c>
      <c r="T5258">
        <v>2436624</v>
      </c>
      <c r="U5258" t="s">
        <v>134</v>
      </c>
      <c r="V5258">
        <v>6095478</v>
      </c>
      <c r="W5258" t="s">
        <v>134</v>
      </c>
      <c r="X5258">
        <v>5586832</v>
      </c>
      <c r="Y5258" t="s">
        <v>134</v>
      </c>
      <c r="Z5258">
        <v>508646</v>
      </c>
    </row>
    <row r="5259" spans="2:26" hidden="1" x14ac:dyDescent="0.35">
      <c r="B5259" t="s">
        <v>132</v>
      </c>
      <c r="C5259" t="s">
        <v>133</v>
      </c>
      <c r="D5259" s="1">
        <v>42917</v>
      </c>
      <c r="E5259" t="s">
        <v>34</v>
      </c>
      <c r="F5259" t="s">
        <v>33</v>
      </c>
      <c r="G5259" t="s">
        <v>34</v>
      </c>
      <c r="H5259">
        <v>0</v>
      </c>
      <c r="J5259">
        <v>108234</v>
      </c>
      <c r="L5259">
        <v>108234</v>
      </c>
      <c r="N5259">
        <v>119359</v>
      </c>
      <c r="P5259">
        <v>13866</v>
      </c>
      <c r="R5259">
        <v>133225</v>
      </c>
      <c r="T5259">
        <v>2437288</v>
      </c>
      <c r="V5259">
        <v>6096142</v>
      </c>
      <c r="X5259">
        <v>5586832</v>
      </c>
      <c r="Z5259">
        <v>509310</v>
      </c>
    </row>
    <row r="5260" spans="2:26" hidden="1" x14ac:dyDescent="0.35">
      <c r="B5260" t="s">
        <v>132</v>
      </c>
      <c r="C5260" t="s">
        <v>133</v>
      </c>
      <c r="D5260" s="1">
        <v>42948</v>
      </c>
      <c r="E5260" t="s">
        <v>34</v>
      </c>
      <c r="F5260" t="s">
        <v>35</v>
      </c>
      <c r="G5260" t="s">
        <v>32</v>
      </c>
      <c r="H5260">
        <v>0</v>
      </c>
      <c r="J5260">
        <v>129632</v>
      </c>
      <c r="L5260">
        <v>129632</v>
      </c>
      <c r="N5260">
        <v>104737</v>
      </c>
      <c r="P5260">
        <v>10957</v>
      </c>
      <c r="R5260">
        <v>115694</v>
      </c>
      <c r="T5260">
        <v>2435690</v>
      </c>
      <c r="U5260" t="s">
        <v>134</v>
      </c>
      <c r="V5260">
        <v>6074319</v>
      </c>
      <c r="W5260" t="s">
        <v>134</v>
      </c>
      <c r="X5260">
        <v>5563706</v>
      </c>
      <c r="Y5260" t="s">
        <v>134</v>
      </c>
      <c r="Z5260">
        <v>510613</v>
      </c>
    </row>
    <row r="5261" spans="2:26" hidden="1" x14ac:dyDescent="0.35">
      <c r="B5261" t="s">
        <v>132</v>
      </c>
      <c r="C5261" t="s">
        <v>133</v>
      </c>
      <c r="D5261" s="1">
        <v>42948</v>
      </c>
      <c r="E5261" t="s">
        <v>34</v>
      </c>
      <c r="F5261" t="s">
        <v>33</v>
      </c>
      <c r="G5261" t="s">
        <v>34</v>
      </c>
      <c r="H5261">
        <v>0</v>
      </c>
      <c r="J5261">
        <v>129632</v>
      </c>
      <c r="L5261">
        <v>129632</v>
      </c>
      <c r="N5261">
        <v>112196</v>
      </c>
      <c r="P5261">
        <v>11079</v>
      </c>
      <c r="R5261">
        <v>123275</v>
      </c>
      <c r="T5261">
        <v>2437992</v>
      </c>
      <c r="V5261">
        <v>6076621</v>
      </c>
      <c r="X5261">
        <v>5563706</v>
      </c>
      <c r="Z5261">
        <v>512915</v>
      </c>
    </row>
    <row r="5262" spans="2:26" hidden="1" x14ac:dyDescent="0.35">
      <c r="B5262" t="s">
        <v>132</v>
      </c>
      <c r="C5262" t="s">
        <v>133</v>
      </c>
      <c r="D5262" s="1">
        <v>42979</v>
      </c>
      <c r="E5262" t="s">
        <v>34</v>
      </c>
      <c r="F5262" t="s">
        <v>35</v>
      </c>
      <c r="G5262" t="s">
        <v>32</v>
      </c>
      <c r="H5262">
        <v>0</v>
      </c>
      <c r="J5262">
        <v>116738</v>
      </c>
      <c r="L5262">
        <v>116738</v>
      </c>
      <c r="N5262">
        <v>123485</v>
      </c>
      <c r="P5262">
        <v>16838</v>
      </c>
      <c r="R5262">
        <v>140323</v>
      </c>
      <c r="T5262">
        <v>2442298</v>
      </c>
      <c r="U5262" t="s">
        <v>134</v>
      </c>
      <c r="V5262">
        <v>6089556</v>
      </c>
      <c r="W5262" t="s">
        <v>134</v>
      </c>
      <c r="X5262">
        <v>5572559</v>
      </c>
      <c r="Y5262" t="s">
        <v>134</v>
      </c>
      <c r="Z5262">
        <v>516997</v>
      </c>
    </row>
    <row r="5263" spans="2:26" hidden="1" x14ac:dyDescent="0.35">
      <c r="B5263" t="s">
        <v>132</v>
      </c>
      <c r="C5263" t="s">
        <v>133</v>
      </c>
      <c r="D5263" s="1">
        <v>42979</v>
      </c>
      <c r="E5263" t="s">
        <v>34</v>
      </c>
      <c r="F5263" t="s">
        <v>33</v>
      </c>
      <c r="G5263" t="s">
        <v>34</v>
      </c>
      <c r="H5263">
        <v>0</v>
      </c>
      <c r="J5263">
        <v>116738</v>
      </c>
      <c r="L5263">
        <v>116738</v>
      </c>
      <c r="N5263">
        <v>131628</v>
      </c>
      <c r="P5263">
        <v>17006</v>
      </c>
      <c r="R5263">
        <v>148634</v>
      </c>
      <c r="T5263">
        <v>2442333</v>
      </c>
      <c r="V5263">
        <v>6089591</v>
      </c>
      <c r="X5263">
        <v>5572559</v>
      </c>
      <c r="Z5263">
        <v>517032</v>
      </c>
    </row>
    <row r="5264" spans="2:26" hidden="1" x14ac:dyDescent="0.35">
      <c r="B5264" t="s">
        <v>132</v>
      </c>
      <c r="C5264" t="s">
        <v>133</v>
      </c>
      <c r="D5264" s="1">
        <v>43009</v>
      </c>
      <c r="E5264" t="s">
        <v>34</v>
      </c>
      <c r="F5264" t="s">
        <v>35</v>
      </c>
      <c r="G5264" t="s">
        <v>32</v>
      </c>
      <c r="H5264">
        <v>0</v>
      </c>
      <c r="J5264">
        <v>129753</v>
      </c>
      <c r="L5264">
        <v>129753</v>
      </c>
      <c r="N5264">
        <v>114599</v>
      </c>
      <c r="P5264">
        <v>10194</v>
      </c>
      <c r="R5264">
        <v>124793</v>
      </c>
      <c r="T5264">
        <v>2443728</v>
      </c>
      <c r="U5264" t="s">
        <v>134</v>
      </c>
      <c r="V5264">
        <v>6086981</v>
      </c>
      <c r="W5264" t="s">
        <v>134</v>
      </c>
      <c r="X5264">
        <v>5566298</v>
      </c>
      <c r="Y5264" t="s">
        <v>134</v>
      </c>
      <c r="Z5264">
        <v>520683</v>
      </c>
    </row>
    <row r="5265" spans="2:26" hidden="1" x14ac:dyDescent="0.35">
      <c r="B5265" t="s">
        <v>132</v>
      </c>
      <c r="C5265" t="s">
        <v>133</v>
      </c>
      <c r="D5265" s="1">
        <v>43009</v>
      </c>
      <c r="E5265" t="s">
        <v>34</v>
      </c>
      <c r="F5265" t="s">
        <v>33</v>
      </c>
      <c r="G5265" t="s">
        <v>34</v>
      </c>
      <c r="H5265">
        <v>0</v>
      </c>
      <c r="J5265">
        <v>129753</v>
      </c>
      <c r="L5265">
        <v>129753</v>
      </c>
      <c r="N5265">
        <v>121014</v>
      </c>
      <c r="P5265">
        <v>10331</v>
      </c>
      <c r="R5265">
        <v>131345</v>
      </c>
      <c r="T5265">
        <v>2444385</v>
      </c>
      <c r="V5265">
        <v>6087638</v>
      </c>
      <c r="X5265">
        <v>5566298</v>
      </c>
      <c r="Z5265">
        <v>521340</v>
      </c>
    </row>
    <row r="5266" spans="2:26" hidden="1" x14ac:dyDescent="0.35">
      <c r="B5266" t="s">
        <v>132</v>
      </c>
      <c r="C5266" t="s">
        <v>133</v>
      </c>
      <c r="D5266" s="1">
        <v>43040</v>
      </c>
      <c r="E5266" t="s">
        <v>34</v>
      </c>
      <c r="F5266" t="s">
        <v>35</v>
      </c>
      <c r="G5266" t="s">
        <v>32</v>
      </c>
      <c r="H5266">
        <v>0</v>
      </c>
      <c r="J5266">
        <v>183493</v>
      </c>
      <c r="L5266">
        <v>183493</v>
      </c>
      <c r="N5266">
        <v>124060</v>
      </c>
      <c r="P5266">
        <v>11070</v>
      </c>
      <c r="R5266">
        <v>135130</v>
      </c>
      <c r="T5266">
        <v>2450720</v>
      </c>
      <c r="U5266" t="s">
        <v>134</v>
      </c>
      <c r="V5266">
        <v>6119623</v>
      </c>
      <c r="W5266" t="s">
        <v>134</v>
      </c>
      <c r="X5266">
        <v>5595061</v>
      </c>
      <c r="Y5266" t="s">
        <v>134</v>
      </c>
      <c r="Z5266">
        <v>524562</v>
      </c>
    </row>
    <row r="5267" spans="2:26" hidden="1" x14ac:dyDescent="0.35">
      <c r="B5267" t="s">
        <v>132</v>
      </c>
      <c r="C5267" t="s">
        <v>133</v>
      </c>
      <c r="D5267" s="1">
        <v>43040</v>
      </c>
      <c r="E5267" t="s">
        <v>34</v>
      </c>
      <c r="F5267" t="s">
        <v>33</v>
      </c>
      <c r="G5267" t="s">
        <v>34</v>
      </c>
      <c r="H5267">
        <v>0</v>
      </c>
      <c r="J5267">
        <v>183493</v>
      </c>
      <c r="L5267">
        <v>183493</v>
      </c>
      <c r="N5267">
        <v>129450</v>
      </c>
      <c r="P5267">
        <v>11195</v>
      </c>
      <c r="R5267">
        <v>140645</v>
      </c>
      <c r="T5267">
        <v>2451252</v>
      </c>
      <c r="V5267">
        <v>6120155</v>
      </c>
      <c r="X5267">
        <v>5595061</v>
      </c>
      <c r="Z5267">
        <v>525094</v>
      </c>
    </row>
    <row r="5268" spans="2:26" hidden="1" x14ac:dyDescent="0.35">
      <c r="B5268" t="s">
        <v>132</v>
      </c>
      <c r="C5268" t="s">
        <v>133</v>
      </c>
      <c r="D5268" s="1">
        <v>43070</v>
      </c>
      <c r="E5268" t="s">
        <v>34</v>
      </c>
      <c r="F5268" t="s">
        <v>35</v>
      </c>
      <c r="G5268" t="s">
        <v>32</v>
      </c>
      <c r="H5268">
        <v>0</v>
      </c>
      <c r="J5268">
        <v>204006</v>
      </c>
      <c r="L5268">
        <v>204006</v>
      </c>
      <c r="N5268">
        <v>122560</v>
      </c>
      <c r="P5268">
        <v>14735</v>
      </c>
      <c r="R5268">
        <v>137295</v>
      </c>
      <c r="T5268">
        <v>2452435</v>
      </c>
      <c r="U5268" t="s">
        <v>134</v>
      </c>
      <c r="V5268">
        <v>6121814</v>
      </c>
      <c r="W5268" t="s">
        <v>134</v>
      </c>
      <c r="X5268">
        <v>5590461</v>
      </c>
      <c r="Y5268" t="s">
        <v>134</v>
      </c>
      <c r="Z5268">
        <v>531353</v>
      </c>
    </row>
    <row r="5269" spans="2:26" hidden="1" x14ac:dyDescent="0.35">
      <c r="B5269" t="s">
        <v>132</v>
      </c>
      <c r="C5269" t="s">
        <v>133</v>
      </c>
      <c r="D5269" s="1">
        <v>43070</v>
      </c>
      <c r="E5269" t="s">
        <v>34</v>
      </c>
      <c r="F5269" t="s">
        <v>33</v>
      </c>
      <c r="G5269" t="s">
        <v>34</v>
      </c>
      <c r="H5269">
        <v>0</v>
      </c>
      <c r="J5269">
        <v>204006</v>
      </c>
      <c r="L5269">
        <v>204006</v>
      </c>
      <c r="N5269">
        <v>126508</v>
      </c>
      <c r="P5269">
        <v>14810</v>
      </c>
      <c r="R5269">
        <v>141318</v>
      </c>
      <c r="T5269">
        <v>2452861</v>
      </c>
      <c r="V5269">
        <v>6122240</v>
      </c>
      <c r="X5269">
        <v>5590461</v>
      </c>
      <c r="Z5269">
        <v>531779</v>
      </c>
    </row>
    <row r="5270" spans="2:26" hidden="1" x14ac:dyDescent="0.35">
      <c r="B5270" t="s">
        <v>132</v>
      </c>
      <c r="C5270" t="s">
        <v>133</v>
      </c>
      <c r="D5270" s="1">
        <v>43101</v>
      </c>
      <c r="E5270" t="s">
        <v>34</v>
      </c>
      <c r="F5270" t="s">
        <v>35</v>
      </c>
      <c r="G5270" t="s">
        <v>32</v>
      </c>
      <c r="H5270">
        <v>0</v>
      </c>
      <c r="J5270">
        <v>168985</v>
      </c>
      <c r="L5270">
        <v>168985</v>
      </c>
      <c r="N5270">
        <v>125386</v>
      </c>
      <c r="P5270">
        <v>9554</v>
      </c>
      <c r="R5270">
        <v>134940</v>
      </c>
      <c r="T5270">
        <v>2458154</v>
      </c>
      <c r="U5270" t="s">
        <v>134</v>
      </c>
      <c r="V5270">
        <v>6150670</v>
      </c>
      <c r="W5270" t="s">
        <v>134</v>
      </c>
      <c r="X5270">
        <v>5619155</v>
      </c>
      <c r="Y5270" t="s">
        <v>134</v>
      </c>
      <c r="Z5270">
        <v>531515</v>
      </c>
    </row>
    <row r="5271" spans="2:26" hidden="1" x14ac:dyDescent="0.35">
      <c r="B5271" t="s">
        <v>132</v>
      </c>
      <c r="C5271" t="s">
        <v>133</v>
      </c>
      <c r="D5271" s="1">
        <v>43101</v>
      </c>
      <c r="E5271" t="s">
        <v>34</v>
      </c>
      <c r="F5271" t="s">
        <v>33</v>
      </c>
      <c r="G5271" t="s">
        <v>34</v>
      </c>
      <c r="H5271">
        <v>0</v>
      </c>
      <c r="J5271">
        <v>168985</v>
      </c>
      <c r="L5271">
        <v>168985</v>
      </c>
      <c r="N5271">
        <v>132640</v>
      </c>
      <c r="P5271">
        <v>9676</v>
      </c>
      <c r="R5271">
        <v>142316</v>
      </c>
      <c r="T5271">
        <v>2459121</v>
      </c>
      <c r="V5271">
        <v>6151637</v>
      </c>
      <c r="X5271">
        <v>5619155</v>
      </c>
      <c r="Z5271">
        <v>532482</v>
      </c>
    </row>
    <row r="5272" spans="2:26" hidden="1" x14ac:dyDescent="0.35">
      <c r="B5272" t="s">
        <v>132</v>
      </c>
      <c r="C5272" t="s">
        <v>133</v>
      </c>
      <c r="D5272" s="1">
        <v>43132</v>
      </c>
      <c r="E5272" t="s">
        <v>34</v>
      </c>
      <c r="F5272" t="s">
        <v>35</v>
      </c>
      <c r="G5272" t="s">
        <v>32</v>
      </c>
      <c r="H5272">
        <v>0</v>
      </c>
      <c r="J5272">
        <v>107827</v>
      </c>
      <c r="L5272">
        <v>107827</v>
      </c>
      <c r="N5272">
        <v>147174</v>
      </c>
      <c r="P5272">
        <v>12640</v>
      </c>
      <c r="R5272">
        <v>159814</v>
      </c>
      <c r="T5272">
        <v>2456049</v>
      </c>
      <c r="U5272" t="s">
        <v>134</v>
      </c>
      <c r="V5272">
        <v>6129541</v>
      </c>
      <c r="W5272" t="s">
        <v>134</v>
      </c>
      <c r="X5272">
        <v>5593581</v>
      </c>
      <c r="Y5272" t="s">
        <v>134</v>
      </c>
      <c r="Z5272">
        <v>535960</v>
      </c>
    </row>
    <row r="5273" spans="2:26" hidden="1" x14ac:dyDescent="0.35">
      <c r="B5273" t="s">
        <v>132</v>
      </c>
      <c r="C5273" t="s">
        <v>133</v>
      </c>
      <c r="D5273" s="1">
        <v>43132</v>
      </c>
      <c r="E5273" t="s">
        <v>34</v>
      </c>
      <c r="F5273" t="s">
        <v>33</v>
      </c>
      <c r="G5273" t="s">
        <v>34</v>
      </c>
      <c r="H5273">
        <v>0</v>
      </c>
      <c r="J5273">
        <v>107827</v>
      </c>
      <c r="L5273">
        <v>107827</v>
      </c>
      <c r="N5273">
        <v>149540</v>
      </c>
      <c r="P5273">
        <v>12676</v>
      </c>
      <c r="R5273">
        <v>162216</v>
      </c>
      <c r="T5273">
        <v>2456269</v>
      </c>
      <c r="V5273">
        <v>6129761</v>
      </c>
      <c r="X5273">
        <v>5593581</v>
      </c>
      <c r="Z5273">
        <v>536180</v>
      </c>
    </row>
    <row r="5274" spans="2:26" hidden="1" x14ac:dyDescent="0.35">
      <c r="B5274" t="s">
        <v>132</v>
      </c>
      <c r="C5274" t="s">
        <v>133</v>
      </c>
      <c r="D5274" s="1">
        <v>43160</v>
      </c>
      <c r="E5274" t="s">
        <v>34</v>
      </c>
      <c r="F5274" t="s">
        <v>35</v>
      </c>
      <c r="G5274" t="s">
        <v>32</v>
      </c>
      <c r="H5274">
        <v>0</v>
      </c>
      <c r="J5274">
        <v>115420</v>
      </c>
      <c r="L5274">
        <v>115420</v>
      </c>
      <c r="N5274">
        <v>104757</v>
      </c>
      <c r="P5274">
        <v>6479</v>
      </c>
      <c r="R5274">
        <v>111236</v>
      </c>
      <c r="T5274">
        <v>2462914</v>
      </c>
      <c r="U5274" t="s">
        <v>134</v>
      </c>
      <c r="V5274">
        <v>6151698</v>
      </c>
      <c r="W5274" t="s">
        <v>134</v>
      </c>
      <c r="X5274">
        <v>5610302</v>
      </c>
      <c r="Y5274" t="s">
        <v>134</v>
      </c>
      <c r="Z5274">
        <v>541396</v>
      </c>
    </row>
    <row r="5275" spans="2:26" hidden="1" x14ac:dyDescent="0.35">
      <c r="B5275" t="s">
        <v>132</v>
      </c>
      <c r="C5275" t="s">
        <v>133</v>
      </c>
      <c r="D5275" s="1">
        <v>43160</v>
      </c>
      <c r="E5275" t="s">
        <v>34</v>
      </c>
      <c r="F5275" t="s">
        <v>33</v>
      </c>
      <c r="G5275" t="s">
        <v>34</v>
      </c>
      <c r="H5275">
        <v>0</v>
      </c>
      <c r="J5275">
        <v>115420</v>
      </c>
      <c r="L5275">
        <v>115420</v>
      </c>
      <c r="N5275">
        <v>113379</v>
      </c>
      <c r="P5275">
        <v>6633</v>
      </c>
      <c r="R5275">
        <v>120012</v>
      </c>
      <c r="T5275">
        <v>2463866</v>
      </c>
      <c r="V5275">
        <v>6152650</v>
      </c>
      <c r="X5275">
        <v>5610302</v>
      </c>
      <c r="Z5275">
        <v>542348</v>
      </c>
    </row>
    <row r="5276" spans="2:26" hidden="1" x14ac:dyDescent="0.35">
      <c r="B5276" t="s">
        <v>132</v>
      </c>
      <c r="C5276" t="s">
        <v>133</v>
      </c>
      <c r="D5276" s="1">
        <v>43191</v>
      </c>
      <c r="E5276" t="s">
        <v>34</v>
      </c>
      <c r="F5276" t="s">
        <v>35</v>
      </c>
      <c r="G5276" t="s">
        <v>32</v>
      </c>
      <c r="H5276">
        <v>0</v>
      </c>
      <c r="J5276">
        <v>110544</v>
      </c>
      <c r="L5276">
        <v>110544</v>
      </c>
      <c r="N5276">
        <v>113970</v>
      </c>
      <c r="P5276">
        <v>9837</v>
      </c>
      <c r="R5276">
        <v>123807</v>
      </c>
      <c r="T5276">
        <v>2459266</v>
      </c>
      <c r="U5276" t="s">
        <v>134</v>
      </c>
      <c r="V5276">
        <v>6133837</v>
      </c>
      <c r="W5276" t="s">
        <v>134</v>
      </c>
      <c r="X5276">
        <v>5589153</v>
      </c>
      <c r="Y5276" t="s">
        <v>134</v>
      </c>
      <c r="Z5276">
        <v>544684</v>
      </c>
    </row>
    <row r="5277" spans="2:26" hidden="1" x14ac:dyDescent="0.35">
      <c r="B5277" t="s">
        <v>132</v>
      </c>
      <c r="C5277" t="s">
        <v>133</v>
      </c>
      <c r="D5277" s="1">
        <v>43191</v>
      </c>
      <c r="E5277" t="s">
        <v>34</v>
      </c>
      <c r="F5277" t="s">
        <v>33</v>
      </c>
      <c r="G5277" t="s">
        <v>34</v>
      </c>
      <c r="H5277">
        <v>0</v>
      </c>
      <c r="J5277">
        <v>110544</v>
      </c>
      <c r="L5277">
        <v>110544</v>
      </c>
      <c r="N5277">
        <v>120337</v>
      </c>
      <c r="P5277">
        <v>9934</v>
      </c>
      <c r="R5277">
        <v>130271</v>
      </c>
      <c r="T5277">
        <v>2459600</v>
      </c>
      <c r="V5277">
        <v>6134171</v>
      </c>
      <c r="X5277">
        <v>5589153</v>
      </c>
      <c r="Z5277">
        <v>545018</v>
      </c>
    </row>
    <row r="5278" spans="2:26" hidden="1" x14ac:dyDescent="0.35">
      <c r="B5278" t="s">
        <v>132</v>
      </c>
      <c r="C5278" t="s">
        <v>133</v>
      </c>
      <c r="D5278" s="1">
        <v>43221</v>
      </c>
      <c r="E5278" t="s">
        <v>34</v>
      </c>
      <c r="F5278" t="s">
        <v>35</v>
      </c>
      <c r="G5278" t="s">
        <v>32</v>
      </c>
      <c r="H5278">
        <v>0</v>
      </c>
      <c r="J5278">
        <v>108002</v>
      </c>
      <c r="L5278">
        <v>108002</v>
      </c>
      <c r="N5278">
        <v>111804</v>
      </c>
      <c r="P5278">
        <v>8568</v>
      </c>
      <c r="R5278">
        <v>120372</v>
      </c>
      <c r="T5278">
        <v>2464430</v>
      </c>
      <c r="U5278" t="s">
        <v>134</v>
      </c>
      <c r="V5278">
        <v>6152918</v>
      </c>
      <c r="W5278" t="s">
        <v>134</v>
      </c>
      <c r="X5278">
        <v>5605167</v>
      </c>
      <c r="Y5278" t="s">
        <v>134</v>
      </c>
      <c r="Z5278">
        <v>547751</v>
      </c>
    </row>
    <row r="5279" spans="2:26" hidden="1" x14ac:dyDescent="0.35">
      <c r="B5279" t="s">
        <v>132</v>
      </c>
      <c r="C5279" t="s">
        <v>133</v>
      </c>
      <c r="D5279" s="1">
        <v>43221</v>
      </c>
      <c r="E5279" t="s">
        <v>34</v>
      </c>
      <c r="F5279" t="s">
        <v>33</v>
      </c>
      <c r="G5279" t="s">
        <v>34</v>
      </c>
      <c r="H5279">
        <v>0</v>
      </c>
      <c r="J5279">
        <v>108002</v>
      </c>
      <c r="L5279">
        <v>108002</v>
      </c>
      <c r="N5279">
        <v>119437</v>
      </c>
      <c r="P5279">
        <v>8666</v>
      </c>
      <c r="R5279">
        <v>128103</v>
      </c>
      <c r="T5279">
        <v>2464769</v>
      </c>
      <c r="V5279">
        <v>6153257</v>
      </c>
      <c r="X5279">
        <v>5605167</v>
      </c>
      <c r="Z5279">
        <v>548090</v>
      </c>
    </row>
    <row r="5280" spans="2:26" hidden="1" x14ac:dyDescent="0.35">
      <c r="B5280" t="s">
        <v>132</v>
      </c>
      <c r="C5280" t="s">
        <v>133</v>
      </c>
      <c r="D5280" s="1">
        <v>43252</v>
      </c>
      <c r="E5280" t="s">
        <v>34</v>
      </c>
      <c r="F5280" t="s">
        <v>35</v>
      </c>
      <c r="G5280" t="s">
        <v>32</v>
      </c>
      <c r="H5280">
        <v>0</v>
      </c>
      <c r="J5280">
        <v>105930</v>
      </c>
      <c r="L5280">
        <v>105930</v>
      </c>
      <c r="N5280">
        <v>106595</v>
      </c>
      <c r="P5280">
        <v>8062</v>
      </c>
      <c r="R5280">
        <v>114657</v>
      </c>
      <c r="T5280">
        <v>2460305</v>
      </c>
      <c r="U5280" t="s">
        <v>134</v>
      </c>
      <c r="V5280">
        <v>6132373</v>
      </c>
      <c r="W5280" t="s">
        <v>134</v>
      </c>
      <c r="X5280">
        <v>5580463</v>
      </c>
      <c r="Y5280" t="s">
        <v>134</v>
      </c>
      <c r="Z5280">
        <v>551910</v>
      </c>
    </row>
    <row r="5281" spans="2:26" hidden="1" x14ac:dyDescent="0.35">
      <c r="B5281" t="s">
        <v>132</v>
      </c>
      <c r="C5281" t="s">
        <v>133</v>
      </c>
      <c r="D5281" s="1">
        <v>43252</v>
      </c>
      <c r="E5281" t="s">
        <v>34</v>
      </c>
      <c r="F5281" t="s">
        <v>33</v>
      </c>
      <c r="G5281" t="s">
        <v>34</v>
      </c>
      <c r="H5281">
        <v>0</v>
      </c>
      <c r="J5281">
        <v>105930</v>
      </c>
      <c r="L5281">
        <v>105930</v>
      </c>
      <c r="N5281">
        <v>111527</v>
      </c>
      <c r="P5281">
        <v>8118</v>
      </c>
      <c r="R5281">
        <v>119645</v>
      </c>
      <c r="T5281">
        <v>2460691</v>
      </c>
      <c r="V5281">
        <v>6132759</v>
      </c>
      <c r="X5281">
        <v>5580463</v>
      </c>
      <c r="Z5281">
        <v>552296</v>
      </c>
    </row>
    <row r="5282" spans="2:26" hidden="1" x14ac:dyDescent="0.35">
      <c r="B5282" t="s">
        <v>132</v>
      </c>
      <c r="C5282" t="s">
        <v>133</v>
      </c>
      <c r="D5282" s="1">
        <v>43282</v>
      </c>
      <c r="E5282" t="s">
        <v>34</v>
      </c>
      <c r="F5282" t="s">
        <v>35</v>
      </c>
      <c r="G5282" t="s">
        <v>32</v>
      </c>
      <c r="H5282">
        <v>0</v>
      </c>
      <c r="J5282">
        <v>117344</v>
      </c>
      <c r="L5282">
        <v>117344</v>
      </c>
      <c r="N5282">
        <v>104537</v>
      </c>
      <c r="P5282">
        <v>7133</v>
      </c>
      <c r="R5282">
        <v>111670</v>
      </c>
      <c r="T5282">
        <v>2462712</v>
      </c>
      <c r="U5282" t="s">
        <v>134</v>
      </c>
      <c r="V5282">
        <v>6151452</v>
      </c>
      <c r="W5282" t="s">
        <v>134</v>
      </c>
      <c r="X5282">
        <v>5597943</v>
      </c>
      <c r="Y5282" t="s">
        <v>134</v>
      </c>
      <c r="Z5282">
        <v>553509</v>
      </c>
    </row>
    <row r="5283" spans="2:26" hidden="1" x14ac:dyDescent="0.35">
      <c r="B5283" t="s">
        <v>132</v>
      </c>
      <c r="C5283" t="s">
        <v>133</v>
      </c>
      <c r="D5283" s="1">
        <v>43282</v>
      </c>
      <c r="E5283" t="s">
        <v>34</v>
      </c>
      <c r="F5283" t="s">
        <v>33</v>
      </c>
      <c r="G5283" t="s">
        <v>34</v>
      </c>
      <c r="H5283">
        <v>0</v>
      </c>
      <c r="J5283">
        <v>117344</v>
      </c>
      <c r="L5283">
        <v>117344</v>
      </c>
      <c r="N5283">
        <v>109003</v>
      </c>
      <c r="P5283">
        <v>7199</v>
      </c>
      <c r="R5283">
        <v>116202</v>
      </c>
      <c r="T5283">
        <v>2463467</v>
      </c>
      <c r="V5283">
        <v>6152207</v>
      </c>
      <c r="X5283">
        <v>5597943</v>
      </c>
      <c r="Z5283">
        <v>554264</v>
      </c>
    </row>
    <row r="5284" spans="2:26" hidden="1" x14ac:dyDescent="0.35">
      <c r="B5284" t="s">
        <v>132</v>
      </c>
      <c r="C5284" t="s">
        <v>133</v>
      </c>
      <c r="D5284" s="1">
        <v>43313</v>
      </c>
      <c r="E5284" t="s">
        <v>34</v>
      </c>
      <c r="F5284" t="s">
        <v>33</v>
      </c>
      <c r="G5284" t="s">
        <v>34</v>
      </c>
      <c r="H5284">
        <v>0</v>
      </c>
      <c r="J5284">
        <v>129895</v>
      </c>
      <c r="L5284">
        <v>129895</v>
      </c>
      <c r="N5284">
        <v>116069</v>
      </c>
      <c r="P5284">
        <v>7902</v>
      </c>
      <c r="R5284">
        <v>123971</v>
      </c>
      <c r="T5284">
        <v>2460998</v>
      </c>
      <c r="V5284">
        <v>6148840</v>
      </c>
      <c r="X5284">
        <v>5594399</v>
      </c>
      <c r="Z5284">
        <v>554441</v>
      </c>
    </row>
    <row r="5285" spans="2:26" hidden="1" x14ac:dyDescent="0.35">
      <c r="B5285" t="s">
        <v>132</v>
      </c>
      <c r="C5285" t="s">
        <v>133</v>
      </c>
      <c r="D5285" s="1">
        <v>43313</v>
      </c>
      <c r="E5285" t="s">
        <v>34</v>
      </c>
      <c r="F5285" t="s">
        <v>35</v>
      </c>
      <c r="G5285" t="s">
        <v>32</v>
      </c>
      <c r="H5285">
        <v>0</v>
      </c>
      <c r="J5285">
        <v>129895</v>
      </c>
      <c r="L5285">
        <v>129895</v>
      </c>
      <c r="N5285">
        <v>109268</v>
      </c>
      <c r="P5285">
        <v>7780</v>
      </c>
      <c r="R5285">
        <v>117048</v>
      </c>
      <c r="T5285">
        <v>2459804</v>
      </c>
      <c r="U5285" t="s">
        <v>134</v>
      </c>
      <c r="V5285">
        <v>6147646</v>
      </c>
      <c r="W5285" t="s">
        <v>134</v>
      </c>
      <c r="X5285">
        <v>5594399</v>
      </c>
      <c r="Y5285" t="s">
        <v>134</v>
      </c>
      <c r="Z5285">
        <v>553247</v>
      </c>
    </row>
    <row r="5286" spans="2:26" hidden="1" x14ac:dyDescent="0.35">
      <c r="B5286" t="s">
        <v>132</v>
      </c>
      <c r="C5286" t="s">
        <v>133</v>
      </c>
      <c r="D5286" s="1">
        <v>43344</v>
      </c>
      <c r="E5286" t="s">
        <v>34</v>
      </c>
      <c r="F5286" t="s">
        <v>35</v>
      </c>
      <c r="G5286" t="s">
        <v>32</v>
      </c>
      <c r="H5286">
        <v>0</v>
      </c>
      <c r="J5286">
        <v>113799</v>
      </c>
      <c r="L5286">
        <v>113799</v>
      </c>
      <c r="N5286">
        <v>119017</v>
      </c>
      <c r="P5286">
        <v>8976</v>
      </c>
      <c r="R5286">
        <v>127993</v>
      </c>
      <c r="T5286">
        <v>2451415</v>
      </c>
      <c r="U5286" t="s">
        <v>134</v>
      </c>
      <c r="V5286">
        <v>6121833</v>
      </c>
      <c r="W5286" t="s">
        <v>134</v>
      </c>
      <c r="X5286">
        <v>5565602</v>
      </c>
      <c r="Y5286" t="s">
        <v>134</v>
      </c>
      <c r="Z5286">
        <v>556231</v>
      </c>
    </row>
    <row r="5287" spans="2:26" hidden="1" x14ac:dyDescent="0.35">
      <c r="B5287" t="s">
        <v>132</v>
      </c>
      <c r="C5287" t="s">
        <v>133</v>
      </c>
      <c r="D5287" s="1">
        <v>43344</v>
      </c>
      <c r="E5287" t="s">
        <v>34</v>
      </c>
      <c r="F5287" t="s">
        <v>33</v>
      </c>
      <c r="G5287" t="s">
        <v>34</v>
      </c>
      <c r="H5287">
        <v>0</v>
      </c>
      <c r="J5287">
        <v>113799</v>
      </c>
      <c r="L5287">
        <v>113799</v>
      </c>
      <c r="N5287">
        <v>120423</v>
      </c>
      <c r="P5287">
        <v>8995</v>
      </c>
      <c r="R5287">
        <v>129418</v>
      </c>
      <c r="T5287">
        <v>2451723</v>
      </c>
      <c r="V5287">
        <v>6122141</v>
      </c>
      <c r="X5287">
        <v>5565602</v>
      </c>
      <c r="Z5287">
        <v>556539</v>
      </c>
    </row>
    <row r="5288" spans="2:26" hidden="1" x14ac:dyDescent="0.35">
      <c r="B5288" t="s">
        <v>132</v>
      </c>
      <c r="C5288" t="s">
        <v>133</v>
      </c>
      <c r="D5288" s="1">
        <v>43374</v>
      </c>
      <c r="E5288" t="s">
        <v>34</v>
      </c>
      <c r="F5288" t="s">
        <v>35</v>
      </c>
      <c r="G5288" t="s">
        <v>32</v>
      </c>
      <c r="H5288">
        <v>0</v>
      </c>
      <c r="J5288">
        <v>132184</v>
      </c>
      <c r="L5288">
        <v>132184</v>
      </c>
      <c r="N5288">
        <v>109654</v>
      </c>
      <c r="P5288">
        <v>8127</v>
      </c>
      <c r="R5288">
        <v>117781</v>
      </c>
      <c r="T5288">
        <v>2455040</v>
      </c>
      <c r="U5288" t="s">
        <v>134</v>
      </c>
      <c r="V5288">
        <v>6143622</v>
      </c>
      <c r="W5288" t="s">
        <v>134</v>
      </c>
      <c r="X5288">
        <v>5584889</v>
      </c>
      <c r="Y5288" t="s">
        <v>134</v>
      </c>
      <c r="Z5288">
        <v>558733</v>
      </c>
    </row>
    <row r="5289" spans="2:26" hidden="1" x14ac:dyDescent="0.35">
      <c r="B5289" t="s">
        <v>132</v>
      </c>
      <c r="C5289" t="s">
        <v>133</v>
      </c>
      <c r="D5289" s="1">
        <v>43374</v>
      </c>
      <c r="E5289" t="s">
        <v>34</v>
      </c>
      <c r="F5289" t="s">
        <v>33</v>
      </c>
      <c r="G5289" t="s">
        <v>34</v>
      </c>
      <c r="H5289">
        <v>0</v>
      </c>
      <c r="J5289">
        <v>132184</v>
      </c>
      <c r="L5289">
        <v>132184</v>
      </c>
      <c r="N5289">
        <v>122615</v>
      </c>
      <c r="P5289">
        <v>8565</v>
      </c>
      <c r="R5289">
        <v>131180</v>
      </c>
      <c r="T5289">
        <v>2456025</v>
      </c>
      <c r="V5289">
        <v>6144607</v>
      </c>
      <c r="X5289">
        <v>5584889</v>
      </c>
      <c r="Z5289">
        <v>559718</v>
      </c>
    </row>
    <row r="5290" spans="2:26" hidden="1" x14ac:dyDescent="0.35">
      <c r="B5290" t="s">
        <v>132</v>
      </c>
      <c r="C5290" t="s">
        <v>133</v>
      </c>
      <c r="D5290" s="1">
        <v>43405</v>
      </c>
      <c r="E5290" t="s">
        <v>34</v>
      </c>
      <c r="F5290" t="s">
        <v>35</v>
      </c>
      <c r="G5290" t="s">
        <v>32</v>
      </c>
      <c r="H5290">
        <v>0</v>
      </c>
      <c r="J5290">
        <v>166363</v>
      </c>
      <c r="L5290">
        <v>166363</v>
      </c>
      <c r="N5290">
        <v>115743</v>
      </c>
      <c r="P5290">
        <v>8339</v>
      </c>
      <c r="R5290">
        <v>124082</v>
      </c>
      <c r="T5290">
        <v>2455641</v>
      </c>
      <c r="U5290" t="s">
        <v>134</v>
      </c>
      <c r="V5290">
        <v>6126492</v>
      </c>
      <c r="W5290" t="s">
        <v>134</v>
      </c>
      <c r="X5290">
        <v>5560981</v>
      </c>
      <c r="Y5290" t="s">
        <v>134</v>
      </c>
      <c r="Z5290">
        <v>565511</v>
      </c>
    </row>
    <row r="5291" spans="2:26" hidden="1" x14ac:dyDescent="0.35">
      <c r="B5291" t="s">
        <v>132</v>
      </c>
      <c r="C5291" t="s">
        <v>133</v>
      </c>
      <c r="D5291" s="1">
        <v>43405</v>
      </c>
      <c r="E5291" t="s">
        <v>34</v>
      </c>
      <c r="F5291" t="s">
        <v>33</v>
      </c>
      <c r="G5291" t="s">
        <v>34</v>
      </c>
      <c r="H5291">
        <v>0</v>
      </c>
      <c r="J5291">
        <v>166363</v>
      </c>
      <c r="L5291">
        <v>166363</v>
      </c>
      <c r="N5291">
        <v>128853</v>
      </c>
      <c r="P5291">
        <v>8766</v>
      </c>
      <c r="R5291">
        <v>137619</v>
      </c>
      <c r="T5291">
        <v>2456346</v>
      </c>
      <c r="V5291">
        <v>6127197</v>
      </c>
      <c r="X5291">
        <v>5560981</v>
      </c>
      <c r="Z5291">
        <v>566216</v>
      </c>
    </row>
    <row r="5292" spans="2:26" hidden="1" x14ac:dyDescent="0.35">
      <c r="B5292" t="s">
        <v>132</v>
      </c>
      <c r="C5292" t="s">
        <v>133</v>
      </c>
      <c r="D5292" s="1">
        <v>43435</v>
      </c>
      <c r="E5292" t="s">
        <v>34</v>
      </c>
      <c r="F5292" t="s">
        <v>35</v>
      </c>
      <c r="G5292" t="s">
        <v>32</v>
      </c>
      <c r="H5292">
        <v>0</v>
      </c>
      <c r="J5292">
        <v>187913</v>
      </c>
      <c r="L5292">
        <v>187913</v>
      </c>
      <c r="N5292">
        <v>117032</v>
      </c>
      <c r="P5292">
        <v>8498</v>
      </c>
      <c r="R5292">
        <v>125530</v>
      </c>
      <c r="T5292">
        <v>2449731</v>
      </c>
      <c r="U5292" t="s">
        <v>134</v>
      </c>
      <c r="V5292">
        <v>6135566</v>
      </c>
      <c r="W5292" t="s">
        <v>134</v>
      </c>
      <c r="X5292">
        <v>5568617</v>
      </c>
      <c r="Y5292" t="s">
        <v>134</v>
      </c>
      <c r="Z5292">
        <v>566949</v>
      </c>
    </row>
    <row r="5293" spans="2:26" hidden="1" x14ac:dyDescent="0.35">
      <c r="B5293" t="s">
        <v>132</v>
      </c>
      <c r="C5293" t="s">
        <v>133</v>
      </c>
      <c r="D5293" s="1">
        <v>43435</v>
      </c>
      <c r="E5293" t="s">
        <v>34</v>
      </c>
      <c r="F5293" t="s">
        <v>33</v>
      </c>
      <c r="G5293" t="s">
        <v>34</v>
      </c>
      <c r="H5293">
        <v>0</v>
      </c>
      <c r="J5293">
        <v>187913</v>
      </c>
      <c r="L5293">
        <v>187913</v>
      </c>
      <c r="N5293">
        <v>121202</v>
      </c>
      <c r="P5293">
        <v>8562</v>
      </c>
      <c r="R5293">
        <v>129764</v>
      </c>
      <c r="T5293">
        <v>2450331</v>
      </c>
      <c r="V5293">
        <v>6136166</v>
      </c>
      <c r="X5293">
        <v>5568617</v>
      </c>
      <c r="Z5293">
        <v>567549</v>
      </c>
    </row>
    <row r="5294" spans="2:26" hidden="1" x14ac:dyDescent="0.35">
      <c r="B5294" t="s">
        <v>132</v>
      </c>
      <c r="C5294" t="s">
        <v>133</v>
      </c>
      <c r="D5294" s="1">
        <v>43466</v>
      </c>
      <c r="E5294" t="s">
        <v>34</v>
      </c>
      <c r="F5294" t="s">
        <v>35</v>
      </c>
      <c r="G5294" t="s">
        <v>32</v>
      </c>
      <c r="H5294">
        <v>0</v>
      </c>
      <c r="J5294">
        <v>176401</v>
      </c>
      <c r="L5294">
        <v>176401</v>
      </c>
      <c r="N5294">
        <v>119692</v>
      </c>
      <c r="P5294">
        <v>6444</v>
      </c>
      <c r="R5294">
        <v>126136</v>
      </c>
      <c r="T5294">
        <v>2447317</v>
      </c>
      <c r="U5294" t="s">
        <v>134</v>
      </c>
      <c r="V5294">
        <v>6138367</v>
      </c>
      <c r="W5294" t="s">
        <v>134</v>
      </c>
      <c r="X5294">
        <v>5569916</v>
      </c>
      <c r="Y5294" t="s">
        <v>134</v>
      </c>
      <c r="Z5294">
        <v>568451</v>
      </c>
    </row>
    <row r="5295" spans="2:26" hidden="1" x14ac:dyDescent="0.35">
      <c r="B5295" t="s">
        <v>132</v>
      </c>
      <c r="C5295" t="s">
        <v>133</v>
      </c>
      <c r="D5295" s="1">
        <v>43466</v>
      </c>
      <c r="E5295" t="s">
        <v>34</v>
      </c>
      <c r="F5295" t="s">
        <v>33</v>
      </c>
      <c r="G5295" t="s">
        <v>34</v>
      </c>
      <c r="H5295">
        <v>0</v>
      </c>
      <c r="J5295">
        <v>176401</v>
      </c>
      <c r="L5295">
        <v>176401</v>
      </c>
      <c r="N5295">
        <v>125149</v>
      </c>
      <c r="P5295">
        <v>6492</v>
      </c>
      <c r="R5295">
        <v>131641</v>
      </c>
      <c r="T5295">
        <v>2447938</v>
      </c>
      <c r="V5295">
        <v>6138988</v>
      </c>
      <c r="X5295">
        <v>5569916</v>
      </c>
      <c r="Z5295">
        <v>569072</v>
      </c>
    </row>
    <row r="5296" spans="2:26" hidden="1" x14ac:dyDescent="0.35">
      <c r="B5296" t="s">
        <v>132</v>
      </c>
      <c r="C5296" t="s">
        <v>133</v>
      </c>
      <c r="D5296" s="1">
        <v>43497</v>
      </c>
      <c r="E5296" t="s">
        <v>34</v>
      </c>
      <c r="F5296" t="s">
        <v>35</v>
      </c>
      <c r="G5296" t="s">
        <v>32</v>
      </c>
      <c r="H5296">
        <v>0</v>
      </c>
      <c r="J5296">
        <v>110348</v>
      </c>
      <c r="L5296">
        <v>110348</v>
      </c>
      <c r="N5296">
        <v>144594</v>
      </c>
      <c r="P5296">
        <v>6056</v>
      </c>
      <c r="R5296">
        <v>150650</v>
      </c>
      <c r="T5296">
        <v>2443133</v>
      </c>
      <c r="U5296" t="s">
        <v>134</v>
      </c>
      <c r="V5296">
        <v>6122992</v>
      </c>
      <c r="W5296" t="s">
        <v>134</v>
      </c>
      <c r="X5296">
        <v>5549740</v>
      </c>
      <c r="Y5296" t="s">
        <v>134</v>
      </c>
      <c r="Z5296">
        <v>573252</v>
      </c>
    </row>
    <row r="5297" spans="2:26" hidden="1" x14ac:dyDescent="0.35">
      <c r="B5297" t="s">
        <v>132</v>
      </c>
      <c r="C5297" t="s">
        <v>133</v>
      </c>
      <c r="D5297" s="1">
        <v>43497</v>
      </c>
      <c r="E5297" t="s">
        <v>34</v>
      </c>
      <c r="F5297" t="s">
        <v>33</v>
      </c>
      <c r="G5297" t="s">
        <v>34</v>
      </c>
      <c r="H5297">
        <v>0</v>
      </c>
      <c r="J5297">
        <v>110348</v>
      </c>
      <c r="L5297">
        <v>110348</v>
      </c>
      <c r="N5297">
        <v>152115</v>
      </c>
      <c r="P5297">
        <v>6170</v>
      </c>
      <c r="R5297">
        <v>158285</v>
      </c>
      <c r="T5297">
        <v>2443874</v>
      </c>
      <c r="V5297">
        <v>6123733</v>
      </c>
      <c r="X5297">
        <v>5549740</v>
      </c>
      <c r="Z5297">
        <v>573993</v>
      </c>
    </row>
    <row r="5298" spans="2:26" hidden="1" x14ac:dyDescent="0.35">
      <c r="B5298" t="s">
        <v>132</v>
      </c>
      <c r="C5298" t="s">
        <v>133</v>
      </c>
      <c r="D5298" s="1">
        <v>43525</v>
      </c>
      <c r="E5298" t="s">
        <v>34</v>
      </c>
      <c r="F5298" t="s">
        <v>35</v>
      </c>
      <c r="G5298" t="s">
        <v>32</v>
      </c>
      <c r="H5298">
        <v>0</v>
      </c>
      <c r="J5298">
        <v>125457</v>
      </c>
      <c r="L5298">
        <v>125457</v>
      </c>
      <c r="N5298">
        <v>103049</v>
      </c>
      <c r="P5298">
        <v>7071</v>
      </c>
      <c r="R5298">
        <v>110120</v>
      </c>
      <c r="T5298">
        <v>2442075</v>
      </c>
      <c r="U5298" t="s">
        <v>134</v>
      </c>
      <c r="V5298">
        <v>6122055</v>
      </c>
      <c r="W5298" t="s">
        <v>134</v>
      </c>
      <c r="X5298">
        <v>5542288</v>
      </c>
      <c r="Y5298" t="s">
        <v>134</v>
      </c>
      <c r="Z5298">
        <v>579767</v>
      </c>
    </row>
    <row r="5299" spans="2:26" hidden="1" x14ac:dyDescent="0.35">
      <c r="B5299" t="s">
        <v>132</v>
      </c>
      <c r="C5299" t="s">
        <v>133</v>
      </c>
      <c r="D5299" s="1">
        <v>43525</v>
      </c>
      <c r="E5299" t="s">
        <v>34</v>
      </c>
      <c r="F5299" t="s">
        <v>33</v>
      </c>
      <c r="G5299" t="s">
        <v>34</v>
      </c>
      <c r="H5299">
        <v>0</v>
      </c>
      <c r="J5299">
        <v>125457</v>
      </c>
      <c r="L5299">
        <v>125457</v>
      </c>
      <c r="N5299">
        <v>105554</v>
      </c>
      <c r="P5299">
        <v>7100</v>
      </c>
      <c r="R5299">
        <v>112654</v>
      </c>
      <c r="T5299">
        <v>2442391</v>
      </c>
      <c r="V5299">
        <v>6122371</v>
      </c>
      <c r="X5299">
        <v>5542288</v>
      </c>
      <c r="Z5299">
        <v>580083</v>
      </c>
    </row>
    <row r="5300" spans="2:26" hidden="1" x14ac:dyDescent="0.35">
      <c r="B5300" t="s">
        <v>132</v>
      </c>
      <c r="C5300" t="s">
        <v>133</v>
      </c>
      <c r="D5300" s="1">
        <v>43556</v>
      </c>
      <c r="E5300" t="s">
        <v>34</v>
      </c>
      <c r="F5300" t="s">
        <v>33</v>
      </c>
      <c r="G5300" t="s">
        <v>34</v>
      </c>
      <c r="H5300">
        <v>0</v>
      </c>
      <c r="J5300">
        <v>119352</v>
      </c>
      <c r="L5300">
        <v>119352</v>
      </c>
      <c r="N5300">
        <v>116785</v>
      </c>
      <c r="P5300">
        <v>8261</v>
      </c>
      <c r="R5300">
        <v>125046</v>
      </c>
      <c r="T5300">
        <v>2436309</v>
      </c>
      <c r="V5300">
        <v>6113738</v>
      </c>
      <c r="X5300">
        <v>5532168</v>
      </c>
      <c r="Z5300">
        <v>581570</v>
      </c>
    </row>
    <row r="5301" spans="2:26" hidden="1" x14ac:dyDescent="0.35">
      <c r="B5301" t="s">
        <v>132</v>
      </c>
      <c r="C5301" t="s">
        <v>133</v>
      </c>
      <c r="D5301" s="1">
        <v>43556</v>
      </c>
      <c r="E5301" t="s">
        <v>34</v>
      </c>
      <c r="F5301" t="s">
        <v>35</v>
      </c>
      <c r="G5301" t="s">
        <v>32</v>
      </c>
      <c r="H5301">
        <v>0</v>
      </c>
      <c r="J5301">
        <v>119352</v>
      </c>
      <c r="L5301">
        <v>119352</v>
      </c>
      <c r="N5301">
        <v>113849</v>
      </c>
      <c r="P5301">
        <v>8221</v>
      </c>
      <c r="R5301">
        <v>122070</v>
      </c>
      <c r="T5301">
        <v>2435685</v>
      </c>
      <c r="U5301" t="s">
        <v>134</v>
      </c>
      <c r="V5301">
        <v>6113114</v>
      </c>
      <c r="W5301" t="s">
        <v>134</v>
      </c>
      <c r="X5301">
        <v>5532168</v>
      </c>
      <c r="Y5301" t="s">
        <v>134</v>
      </c>
      <c r="Z5301">
        <v>580946</v>
      </c>
    </row>
    <row r="5302" spans="2:26" hidden="1" x14ac:dyDescent="0.35">
      <c r="B5302" t="s">
        <v>132</v>
      </c>
      <c r="C5302" t="s">
        <v>133</v>
      </c>
      <c r="D5302" s="1">
        <v>43586</v>
      </c>
      <c r="E5302" t="s">
        <v>34</v>
      </c>
      <c r="F5302" t="s">
        <v>35</v>
      </c>
      <c r="G5302" t="s">
        <v>32</v>
      </c>
      <c r="H5302">
        <v>0</v>
      </c>
      <c r="J5302">
        <v>116740</v>
      </c>
      <c r="L5302">
        <v>116740</v>
      </c>
      <c r="N5302">
        <v>116009</v>
      </c>
      <c r="P5302">
        <v>9948</v>
      </c>
      <c r="R5302">
        <v>125957</v>
      </c>
      <c r="T5302">
        <v>2433376</v>
      </c>
      <c r="U5302" t="s">
        <v>134</v>
      </c>
      <c r="V5302">
        <v>6111907</v>
      </c>
      <c r="W5302" t="s">
        <v>134</v>
      </c>
      <c r="X5302">
        <v>5527396</v>
      </c>
      <c r="Y5302" t="s">
        <v>134</v>
      </c>
      <c r="Z5302">
        <v>584511</v>
      </c>
    </row>
    <row r="5303" spans="2:26" hidden="1" x14ac:dyDescent="0.35">
      <c r="B5303" t="s">
        <v>132</v>
      </c>
      <c r="C5303" t="s">
        <v>133</v>
      </c>
      <c r="D5303" s="1">
        <v>43586</v>
      </c>
      <c r="E5303" t="s">
        <v>34</v>
      </c>
      <c r="F5303" t="s">
        <v>33</v>
      </c>
      <c r="G5303" t="s">
        <v>34</v>
      </c>
      <c r="H5303">
        <v>0</v>
      </c>
      <c r="J5303">
        <v>116740</v>
      </c>
      <c r="L5303">
        <v>116740</v>
      </c>
      <c r="N5303">
        <v>122005</v>
      </c>
      <c r="P5303">
        <v>10039</v>
      </c>
      <c r="R5303">
        <v>132044</v>
      </c>
      <c r="T5303">
        <v>2434118</v>
      </c>
      <c r="V5303">
        <v>6112649</v>
      </c>
      <c r="X5303">
        <v>5527396</v>
      </c>
      <c r="Z5303">
        <v>585253</v>
      </c>
    </row>
    <row r="5304" spans="2:26" hidden="1" x14ac:dyDescent="0.35">
      <c r="B5304" t="s">
        <v>132</v>
      </c>
      <c r="C5304" t="s">
        <v>133</v>
      </c>
      <c r="D5304" s="1">
        <v>43617</v>
      </c>
      <c r="E5304" t="s">
        <v>34</v>
      </c>
      <c r="F5304" t="s">
        <v>35</v>
      </c>
      <c r="G5304" t="s">
        <v>32</v>
      </c>
      <c r="H5304">
        <v>0</v>
      </c>
      <c r="J5304">
        <v>106932</v>
      </c>
      <c r="L5304">
        <v>106932</v>
      </c>
      <c r="N5304">
        <v>116750</v>
      </c>
      <c r="P5304">
        <v>7937</v>
      </c>
      <c r="R5304">
        <v>124687</v>
      </c>
      <c r="T5304">
        <v>2424310</v>
      </c>
      <c r="U5304" t="s">
        <v>134</v>
      </c>
      <c r="V5304">
        <v>6083292</v>
      </c>
      <c r="W5304" t="s">
        <v>134</v>
      </c>
      <c r="X5304">
        <v>5495324</v>
      </c>
      <c r="Y5304" t="s">
        <v>134</v>
      </c>
      <c r="Z5304">
        <v>587968</v>
      </c>
    </row>
    <row r="5305" spans="2:26" hidden="1" x14ac:dyDescent="0.35">
      <c r="B5305" t="s">
        <v>132</v>
      </c>
      <c r="C5305" t="s">
        <v>133</v>
      </c>
      <c r="D5305" s="1">
        <v>43617</v>
      </c>
      <c r="E5305" t="s">
        <v>34</v>
      </c>
      <c r="F5305" t="s">
        <v>33</v>
      </c>
      <c r="G5305" t="s">
        <v>34</v>
      </c>
      <c r="H5305">
        <v>0</v>
      </c>
      <c r="J5305">
        <v>106932</v>
      </c>
      <c r="L5305">
        <v>106932</v>
      </c>
      <c r="N5305">
        <v>118012</v>
      </c>
      <c r="P5305">
        <v>7963</v>
      </c>
      <c r="R5305">
        <v>125975</v>
      </c>
      <c r="T5305">
        <v>2424546</v>
      </c>
      <c r="V5305">
        <v>6083528</v>
      </c>
      <c r="X5305">
        <v>5495324</v>
      </c>
      <c r="Z5305">
        <v>588204</v>
      </c>
    </row>
    <row r="5306" spans="2:26" hidden="1" x14ac:dyDescent="0.35">
      <c r="B5306" t="s">
        <v>132</v>
      </c>
      <c r="C5306" t="s">
        <v>133</v>
      </c>
      <c r="D5306" s="1">
        <v>43647</v>
      </c>
      <c r="E5306" t="s">
        <v>34</v>
      </c>
      <c r="F5306" t="s">
        <v>35</v>
      </c>
      <c r="G5306" t="s">
        <v>32</v>
      </c>
      <c r="H5306">
        <v>0</v>
      </c>
      <c r="J5306">
        <v>111994</v>
      </c>
      <c r="L5306">
        <v>111994</v>
      </c>
      <c r="N5306">
        <v>107284</v>
      </c>
      <c r="P5306">
        <v>5741</v>
      </c>
      <c r="R5306">
        <v>113025</v>
      </c>
      <c r="T5306">
        <v>2422697</v>
      </c>
      <c r="U5306" t="s">
        <v>134</v>
      </c>
      <c r="V5306">
        <v>6096998</v>
      </c>
      <c r="W5306" t="s">
        <v>134</v>
      </c>
      <c r="X5306">
        <v>5508804</v>
      </c>
      <c r="Y5306" t="s">
        <v>134</v>
      </c>
      <c r="Z5306">
        <v>588194</v>
      </c>
    </row>
    <row r="5307" spans="2:26" hidden="1" x14ac:dyDescent="0.35">
      <c r="B5307" t="s">
        <v>132</v>
      </c>
      <c r="C5307" t="s">
        <v>133</v>
      </c>
      <c r="D5307" s="1">
        <v>43647</v>
      </c>
      <c r="E5307" t="s">
        <v>34</v>
      </c>
      <c r="F5307" t="s">
        <v>33</v>
      </c>
      <c r="G5307" t="s">
        <v>34</v>
      </c>
      <c r="H5307">
        <v>0</v>
      </c>
      <c r="J5307">
        <v>111994</v>
      </c>
      <c r="L5307">
        <v>111994</v>
      </c>
      <c r="N5307">
        <v>111365</v>
      </c>
      <c r="P5307">
        <v>5802</v>
      </c>
      <c r="R5307">
        <v>117167</v>
      </c>
      <c r="T5307">
        <v>2423510</v>
      </c>
      <c r="V5307">
        <v>6097811</v>
      </c>
      <c r="X5307">
        <v>5508804</v>
      </c>
      <c r="Z5307">
        <v>589007</v>
      </c>
    </row>
    <row r="5308" spans="2:26" hidden="1" x14ac:dyDescent="0.35">
      <c r="B5308" t="s">
        <v>132</v>
      </c>
      <c r="C5308" t="s">
        <v>133</v>
      </c>
      <c r="D5308" s="1">
        <v>43678</v>
      </c>
      <c r="E5308" t="s">
        <v>34</v>
      </c>
      <c r="F5308" t="s">
        <v>35</v>
      </c>
      <c r="G5308" t="s">
        <v>32</v>
      </c>
      <c r="H5308">
        <v>0</v>
      </c>
      <c r="J5308">
        <v>111490</v>
      </c>
      <c r="L5308">
        <v>111490</v>
      </c>
      <c r="N5308">
        <v>114798</v>
      </c>
      <c r="P5308">
        <v>9602</v>
      </c>
      <c r="R5308">
        <v>124400</v>
      </c>
      <c r="T5308">
        <v>2417796</v>
      </c>
      <c r="U5308" t="s">
        <v>134</v>
      </c>
      <c r="V5308">
        <v>6074252</v>
      </c>
      <c r="W5308" t="s">
        <v>134</v>
      </c>
      <c r="X5308">
        <v>5482585</v>
      </c>
      <c r="Y5308" t="s">
        <v>134</v>
      </c>
      <c r="Z5308">
        <v>591667</v>
      </c>
    </row>
    <row r="5309" spans="2:26" hidden="1" x14ac:dyDescent="0.35">
      <c r="B5309" t="s">
        <v>132</v>
      </c>
      <c r="C5309" t="s">
        <v>133</v>
      </c>
      <c r="D5309" s="1">
        <v>43678</v>
      </c>
      <c r="E5309" t="s">
        <v>34</v>
      </c>
      <c r="F5309" t="s">
        <v>33</v>
      </c>
      <c r="G5309" t="s">
        <v>34</v>
      </c>
      <c r="H5309">
        <v>0</v>
      </c>
      <c r="J5309">
        <v>111490</v>
      </c>
      <c r="L5309">
        <v>111490</v>
      </c>
      <c r="N5309">
        <v>117313</v>
      </c>
      <c r="P5309">
        <v>9654</v>
      </c>
      <c r="R5309">
        <v>126967</v>
      </c>
      <c r="T5309">
        <v>2418395</v>
      </c>
      <c r="V5309">
        <v>6074851</v>
      </c>
      <c r="X5309">
        <v>5482585</v>
      </c>
      <c r="Z5309">
        <v>592266</v>
      </c>
    </row>
    <row r="5310" spans="2:26" hidden="1" x14ac:dyDescent="0.35">
      <c r="B5310" t="s">
        <v>132</v>
      </c>
      <c r="C5310" t="s">
        <v>133</v>
      </c>
      <c r="D5310" s="1">
        <v>43709</v>
      </c>
      <c r="E5310" t="s">
        <v>34</v>
      </c>
      <c r="F5310" t="s">
        <v>35</v>
      </c>
      <c r="G5310" t="s">
        <v>32</v>
      </c>
      <c r="H5310">
        <v>0</v>
      </c>
      <c r="J5310">
        <v>112990</v>
      </c>
      <c r="L5310">
        <v>112990</v>
      </c>
      <c r="N5310">
        <v>112024</v>
      </c>
      <c r="P5310">
        <v>8137</v>
      </c>
      <c r="R5310">
        <v>120161</v>
      </c>
      <c r="T5310">
        <v>2417959</v>
      </c>
      <c r="U5310" t="s">
        <v>134</v>
      </c>
      <c r="V5310">
        <v>6083017</v>
      </c>
      <c r="W5310" t="s">
        <v>134</v>
      </c>
      <c r="X5310">
        <v>5487836</v>
      </c>
      <c r="Y5310" t="s">
        <v>134</v>
      </c>
      <c r="Z5310">
        <v>595181</v>
      </c>
    </row>
    <row r="5311" spans="2:26" hidden="1" x14ac:dyDescent="0.35">
      <c r="B5311" t="s">
        <v>132</v>
      </c>
      <c r="C5311" t="s">
        <v>133</v>
      </c>
      <c r="D5311" s="1">
        <v>43709</v>
      </c>
      <c r="E5311" t="s">
        <v>34</v>
      </c>
      <c r="F5311" t="s">
        <v>33</v>
      </c>
      <c r="G5311" t="s">
        <v>34</v>
      </c>
      <c r="H5311">
        <v>0</v>
      </c>
      <c r="J5311">
        <v>112990</v>
      </c>
      <c r="L5311">
        <v>112990</v>
      </c>
      <c r="N5311">
        <v>117054</v>
      </c>
      <c r="P5311">
        <v>8240</v>
      </c>
      <c r="R5311">
        <v>125294</v>
      </c>
      <c r="T5311">
        <v>2419459</v>
      </c>
      <c r="V5311">
        <v>6084517</v>
      </c>
      <c r="X5311">
        <v>5487836</v>
      </c>
      <c r="Z5311">
        <v>596681</v>
      </c>
    </row>
    <row r="5312" spans="2:26" hidden="1" x14ac:dyDescent="0.35">
      <c r="B5312" t="s">
        <v>132</v>
      </c>
      <c r="C5312" t="s">
        <v>133</v>
      </c>
      <c r="D5312" s="1">
        <v>43739</v>
      </c>
      <c r="E5312" t="s">
        <v>34</v>
      </c>
      <c r="F5312" t="s">
        <v>35</v>
      </c>
      <c r="G5312" t="s">
        <v>32</v>
      </c>
      <c r="H5312">
        <v>0</v>
      </c>
      <c r="J5312">
        <v>120251</v>
      </c>
      <c r="L5312">
        <v>120251</v>
      </c>
      <c r="N5312">
        <v>109785</v>
      </c>
      <c r="P5312">
        <v>7082</v>
      </c>
      <c r="R5312">
        <v>116867</v>
      </c>
      <c r="T5312">
        <v>2407742</v>
      </c>
      <c r="U5312" t="s">
        <v>134</v>
      </c>
      <c r="V5312">
        <v>6047203</v>
      </c>
      <c r="W5312" t="s">
        <v>134</v>
      </c>
      <c r="X5312">
        <v>5449260</v>
      </c>
      <c r="Y5312" t="s">
        <v>134</v>
      </c>
      <c r="Z5312">
        <v>597943</v>
      </c>
    </row>
    <row r="5313" spans="2:26" hidden="1" x14ac:dyDescent="0.35">
      <c r="B5313" t="s">
        <v>132</v>
      </c>
      <c r="C5313" t="s">
        <v>133</v>
      </c>
      <c r="D5313" s="1">
        <v>43739</v>
      </c>
      <c r="E5313" t="s">
        <v>34</v>
      </c>
      <c r="F5313" t="s">
        <v>33</v>
      </c>
      <c r="G5313" t="s">
        <v>34</v>
      </c>
      <c r="H5313">
        <v>0</v>
      </c>
      <c r="J5313">
        <v>120251</v>
      </c>
      <c r="L5313">
        <v>120251</v>
      </c>
      <c r="N5313">
        <v>114292</v>
      </c>
      <c r="P5313">
        <v>7166</v>
      </c>
      <c r="R5313">
        <v>121458</v>
      </c>
      <c r="T5313">
        <v>2408934</v>
      </c>
      <c r="V5313">
        <v>6048395</v>
      </c>
      <c r="X5313">
        <v>5449260</v>
      </c>
      <c r="Z5313">
        <v>599135</v>
      </c>
    </row>
    <row r="5314" spans="2:26" hidden="1" x14ac:dyDescent="0.35">
      <c r="B5314" t="s">
        <v>132</v>
      </c>
      <c r="C5314" t="s">
        <v>133</v>
      </c>
      <c r="D5314" s="1">
        <v>43770</v>
      </c>
      <c r="E5314" t="s">
        <v>34</v>
      </c>
      <c r="F5314" t="s">
        <v>35</v>
      </c>
      <c r="G5314" t="s">
        <v>32</v>
      </c>
      <c r="H5314">
        <v>0</v>
      </c>
      <c r="J5314">
        <v>155676</v>
      </c>
      <c r="L5314">
        <v>155676</v>
      </c>
      <c r="N5314">
        <v>101713</v>
      </c>
      <c r="P5314">
        <v>6286</v>
      </c>
      <c r="R5314">
        <v>107999</v>
      </c>
      <c r="T5314">
        <v>2397666</v>
      </c>
      <c r="U5314" t="s">
        <v>134</v>
      </c>
      <c r="V5314">
        <v>6001498</v>
      </c>
      <c r="W5314" t="s">
        <v>134</v>
      </c>
      <c r="X5314">
        <v>5399642</v>
      </c>
      <c r="Y5314" t="s">
        <v>134</v>
      </c>
      <c r="Z5314">
        <v>601856</v>
      </c>
    </row>
    <row r="5315" spans="2:26" hidden="1" x14ac:dyDescent="0.35">
      <c r="B5315" t="s">
        <v>132</v>
      </c>
      <c r="C5315" t="s">
        <v>133</v>
      </c>
      <c r="D5315" s="1">
        <v>43770</v>
      </c>
      <c r="E5315" t="s">
        <v>34</v>
      </c>
      <c r="F5315" t="s">
        <v>33</v>
      </c>
      <c r="G5315" t="s">
        <v>34</v>
      </c>
      <c r="H5315">
        <v>0</v>
      </c>
      <c r="J5315">
        <v>155676</v>
      </c>
      <c r="L5315">
        <v>155676</v>
      </c>
      <c r="N5315">
        <v>120298</v>
      </c>
      <c r="P5315">
        <v>6462</v>
      </c>
      <c r="R5315">
        <v>126760</v>
      </c>
      <c r="T5315">
        <v>2398202</v>
      </c>
      <c r="V5315">
        <v>6002034</v>
      </c>
      <c r="X5315">
        <v>5399642</v>
      </c>
      <c r="Z5315">
        <v>602392</v>
      </c>
    </row>
    <row r="5316" spans="2:26" hidden="1" x14ac:dyDescent="0.35">
      <c r="B5316" t="s">
        <v>132</v>
      </c>
      <c r="C5316" t="s">
        <v>133</v>
      </c>
      <c r="D5316" s="1">
        <v>43800</v>
      </c>
      <c r="E5316" t="s">
        <v>34</v>
      </c>
      <c r="F5316" t="s">
        <v>35</v>
      </c>
      <c r="G5316" t="s">
        <v>32</v>
      </c>
      <c r="H5316">
        <v>0</v>
      </c>
      <c r="J5316">
        <v>179075</v>
      </c>
      <c r="K5316" t="s">
        <v>38</v>
      </c>
      <c r="L5316">
        <v>179075</v>
      </c>
      <c r="M5316" t="s">
        <v>38</v>
      </c>
      <c r="N5316">
        <v>108572</v>
      </c>
      <c r="O5316" t="s">
        <v>38</v>
      </c>
      <c r="P5316">
        <v>8040</v>
      </c>
      <c r="Q5316" t="s">
        <v>38</v>
      </c>
      <c r="R5316">
        <v>116612</v>
      </c>
      <c r="S5316" t="s">
        <v>38</v>
      </c>
      <c r="T5316">
        <v>2386901</v>
      </c>
      <c r="U5316" t="s">
        <v>134</v>
      </c>
      <c r="V5316">
        <v>5982690</v>
      </c>
      <c r="W5316" t="s">
        <v>134</v>
      </c>
      <c r="X5316">
        <v>5379459</v>
      </c>
      <c r="Y5316" t="s">
        <v>134</v>
      </c>
      <c r="Z5316">
        <v>603231</v>
      </c>
    </row>
    <row r="5317" spans="2:26" hidden="1" x14ac:dyDescent="0.35">
      <c r="B5317" t="s">
        <v>132</v>
      </c>
      <c r="C5317" t="s">
        <v>133</v>
      </c>
      <c r="D5317" s="1">
        <v>43800</v>
      </c>
      <c r="E5317" t="s">
        <v>34</v>
      </c>
      <c r="F5317" t="s">
        <v>33</v>
      </c>
      <c r="G5317" t="s">
        <v>34</v>
      </c>
      <c r="H5317">
        <v>0</v>
      </c>
      <c r="J5317">
        <v>179075</v>
      </c>
      <c r="K5317" t="s">
        <v>38</v>
      </c>
      <c r="L5317">
        <v>179075</v>
      </c>
      <c r="M5317" t="s">
        <v>38</v>
      </c>
      <c r="N5317">
        <v>106158</v>
      </c>
      <c r="O5317" t="s">
        <v>38</v>
      </c>
      <c r="P5317">
        <v>8204</v>
      </c>
      <c r="Q5317" t="s">
        <v>38</v>
      </c>
      <c r="R5317">
        <v>114362</v>
      </c>
      <c r="S5317" t="s">
        <v>38</v>
      </c>
      <c r="T5317">
        <v>2393142</v>
      </c>
      <c r="V5317">
        <v>5997950</v>
      </c>
      <c r="X5317">
        <v>5394013</v>
      </c>
      <c r="Z5317">
        <v>603937</v>
      </c>
    </row>
    <row r="5318" spans="2:26" hidden="1" x14ac:dyDescent="0.35">
      <c r="B5318" t="s">
        <v>132</v>
      </c>
      <c r="C5318" t="s">
        <v>133</v>
      </c>
      <c r="D5318" s="1">
        <v>43831</v>
      </c>
      <c r="E5318" t="s">
        <v>34</v>
      </c>
      <c r="F5318" t="s">
        <v>35</v>
      </c>
      <c r="G5318" t="s">
        <v>32</v>
      </c>
      <c r="H5318">
        <v>0</v>
      </c>
      <c r="J5318">
        <v>161184</v>
      </c>
      <c r="K5318" t="s">
        <v>38</v>
      </c>
      <c r="L5318">
        <v>161184</v>
      </c>
      <c r="M5318" t="s">
        <v>38</v>
      </c>
      <c r="N5318">
        <v>124361</v>
      </c>
      <c r="O5318" t="s">
        <v>38</v>
      </c>
      <c r="P5318">
        <v>9025</v>
      </c>
      <c r="Q5318" t="s">
        <v>38</v>
      </c>
      <c r="R5318">
        <v>133386</v>
      </c>
      <c r="S5318" t="s">
        <v>38</v>
      </c>
      <c r="T5318">
        <v>2388495</v>
      </c>
      <c r="U5318" t="s">
        <v>134</v>
      </c>
      <c r="V5318">
        <v>5985869</v>
      </c>
      <c r="W5318" t="s">
        <v>134</v>
      </c>
      <c r="X5318">
        <v>5380274</v>
      </c>
      <c r="Y5318" t="s">
        <v>134</v>
      </c>
      <c r="Z5318">
        <v>605595</v>
      </c>
    </row>
    <row r="5319" spans="2:26" hidden="1" x14ac:dyDescent="0.35">
      <c r="B5319" t="s">
        <v>132</v>
      </c>
      <c r="C5319" t="s">
        <v>133</v>
      </c>
      <c r="D5319" s="1">
        <v>43831</v>
      </c>
      <c r="E5319" t="s">
        <v>34</v>
      </c>
      <c r="F5319" t="s">
        <v>33</v>
      </c>
      <c r="G5319" t="s">
        <v>34</v>
      </c>
      <c r="H5319">
        <v>0</v>
      </c>
      <c r="J5319">
        <v>161184</v>
      </c>
      <c r="K5319" t="s">
        <v>38</v>
      </c>
      <c r="L5319">
        <v>161184</v>
      </c>
      <c r="M5319" t="s">
        <v>38</v>
      </c>
      <c r="N5319">
        <v>147427</v>
      </c>
      <c r="O5319" t="s">
        <v>38</v>
      </c>
      <c r="P5319">
        <v>9260</v>
      </c>
      <c r="Q5319" t="s">
        <v>38</v>
      </c>
      <c r="R5319">
        <v>156687</v>
      </c>
      <c r="S5319" t="s">
        <v>38</v>
      </c>
      <c r="T5319">
        <v>2394141</v>
      </c>
      <c r="V5319">
        <v>6004128</v>
      </c>
      <c r="X5319">
        <v>5397555</v>
      </c>
      <c r="Z5319">
        <v>606573</v>
      </c>
    </row>
    <row r="5320" spans="2:26" hidden="1" x14ac:dyDescent="0.35">
      <c r="B5320" t="s">
        <v>132</v>
      </c>
      <c r="C5320" t="s">
        <v>133</v>
      </c>
      <c r="D5320" s="1">
        <v>43862</v>
      </c>
      <c r="E5320" t="s">
        <v>34</v>
      </c>
      <c r="F5320" t="s">
        <v>35</v>
      </c>
      <c r="G5320" t="s">
        <v>32</v>
      </c>
      <c r="H5320">
        <v>0</v>
      </c>
      <c r="J5320">
        <v>115350</v>
      </c>
      <c r="K5320" t="s">
        <v>38</v>
      </c>
      <c r="L5320">
        <v>115350</v>
      </c>
      <c r="M5320" t="s">
        <v>38</v>
      </c>
      <c r="N5320">
        <v>105801</v>
      </c>
      <c r="O5320" t="s">
        <v>38</v>
      </c>
      <c r="P5320">
        <v>8299</v>
      </c>
      <c r="Q5320" t="s">
        <v>38</v>
      </c>
      <c r="R5320">
        <v>114100</v>
      </c>
      <c r="S5320" t="s">
        <v>38</v>
      </c>
      <c r="T5320">
        <v>2381932</v>
      </c>
      <c r="U5320" t="s">
        <v>134</v>
      </c>
      <c r="V5320">
        <v>5966911</v>
      </c>
      <c r="W5320" t="s">
        <v>134</v>
      </c>
      <c r="X5320">
        <v>5356631</v>
      </c>
      <c r="Y5320" t="s">
        <v>134</v>
      </c>
      <c r="Z5320">
        <v>610280</v>
      </c>
    </row>
    <row r="5321" spans="2:26" hidden="1" x14ac:dyDescent="0.35">
      <c r="B5321" t="s">
        <v>132</v>
      </c>
      <c r="C5321" t="s">
        <v>133</v>
      </c>
      <c r="D5321" s="1">
        <v>43862</v>
      </c>
      <c r="E5321" t="s">
        <v>34</v>
      </c>
      <c r="F5321" t="s">
        <v>33</v>
      </c>
      <c r="G5321" t="s">
        <v>34</v>
      </c>
      <c r="H5321">
        <v>0</v>
      </c>
      <c r="J5321">
        <v>115350</v>
      </c>
      <c r="K5321" t="s">
        <v>38</v>
      </c>
      <c r="L5321">
        <v>115350</v>
      </c>
      <c r="M5321" t="s">
        <v>38</v>
      </c>
      <c r="N5321">
        <v>109629</v>
      </c>
      <c r="O5321" t="s">
        <v>38</v>
      </c>
      <c r="P5321">
        <v>9008</v>
      </c>
      <c r="Q5321" t="s">
        <v>38</v>
      </c>
      <c r="R5321">
        <v>118637</v>
      </c>
      <c r="S5321" t="s">
        <v>38</v>
      </c>
      <c r="T5321">
        <v>2389703</v>
      </c>
      <c r="V5321">
        <v>5987770</v>
      </c>
      <c r="X5321">
        <v>5375915</v>
      </c>
      <c r="Z5321">
        <v>611855</v>
      </c>
    </row>
    <row r="5322" spans="2:26" hidden="1" x14ac:dyDescent="0.35">
      <c r="B5322" t="s">
        <v>132</v>
      </c>
      <c r="C5322" t="s">
        <v>133</v>
      </c>
      <c r="D5322" s="1">
        <v>43891</v>
      </c>
      <c r="E5322" t="s">
        <v>34</v>
      </c>
      <c r="F5322" t="s">
        <v>35</v>
      </c>
      <c r="G5322" t="s">
        <v>32</v>
      </c>
      <c r="H5322">
        <v>0</v>
      </c>
      <c r="J5322">
        <v>126196</v>
      </c>
      <c r="K5322" t="s">
        <v>38</v>
      </c>
      <c r="L5322">
        <v>126196</v>
      </c>
      <c r="M5322" t="s">
        <v>38</v>
      </c>
      <c r="N5322">
        <v>116543</v>
      </c>
      <c r="O5322" t="s">
        <v>38</v>
      </c>
      <c r="P5322">
        <v>9389</v>
      </c>
      <c r="Q5322" t="s">
        <v>38</v>
      </c>
      <c r="R5322">
        <v>125932</v>
      </c>
      <c r="S5322" t="s">
        <v>38</v>
      </c>
      <c r="T5322">
        <v>2385161</v>
      </c>
      <c r="U5322" t="s">
        <v>134</v>
      </c>
      <c r="V5322">
        <v>5992670</v>
      </c>
      <c r="W5322" t="s">
        <v>134</v>
      </c>
      <c r="X5322">
        <v>5376140</v>
      </c>
      <c r="Y5322" t="s">
        <v>134</v>
      </c>
      <c r="Z5322">
        <v>616530</v>
      </c>
    </row>
    <row r="5323" spans="2:26" hidden="1" x14ac:dyDescent="0.35">
      <c r="B5323" t="s">
        <v>132</v>
      </c>
      <c r="C5323" t="s">
        <v>133</v>
      </c>
      <c r="D5323" s="1">
        <v>43891</v>
      </c>
      <c r="E5323" t="s">
        <v>34</v>
      </c>
      <c r="F5323" t="s">
        <v>33</v>
      </c>
      <c r="G5323" t="s">
        <v>34</v>
      </c>
      <c r="H5323">
        <v>0</v>
      </c>
      <c r="J5323">
        <v>126196</v>
      </c>
      <c r="K5323" t="s">
        <v>38</v>
      </c>
      <c r="L5323">
        <v>126196</v>
      </c>
      <c r="M5323" t="s">
        <v>38</v>
      </c>
      <c r="N5323">
        <v>116827</v>
      </c>
      <c r="O5323" t="s">
        <v>38</v>
      </c>
      <c r="P5323">
        <v>7259</v>
      </c>
      <c r="Q5323" t="s">
        <v>38</v>
      </c>
      <c r="R5323">
        <v>124086</v>
      </c>
      <c r="S5323" t="s">
        <v>38</v>
      </c>
      <c r="T5323">
        <v>2389733</v>
      </c>
      <c r="V5323">
        <v>6006163</v>
      </c>
      <c r="X5323">
        <v>5389288</v>
      </c>
      <c r="Z5323">
        <v>616875</v>
      </c>
    </row>
    <row r="5324" spans="2:26" hidden="1" x14ac:dyDescent="0.35">
      <c r="B5324" t="s">
        <v>132</v>
      </c>
      <c r="C5324" t="s">
        <v>133</v>
      </c>
      <c r="D5324" s="1">
        <v>43922</v>
      </c>
      <c r="E5324" t="s">
        <v>34</v>
      </c>
      <c r="F5324" t="s">
        <v>35</v>
      </c>
      <c r="G5324" t="s">
        <v>32</v>
      </c>
      <c r="H5324">
        <v>0</v>
      </c>
      <c r="J5324">
        <v>129787</v>
      </c>
      <c r="K5324" t="s">
        <v>38</v>
      </c>
      <c r="L5324">
        <v>129787</v>
      </c>
      <c r="M5324" t="s">
        <v>38</v>
      </c>
      <c r="N5324">
        <v>132202</v>
      </c>
      <c r="O5324" t="s">
        <v>38</v>
      </c>
      <c r="P5324">
        <v>7458</v>
      </c>
      <c r="Q5324" t="s">
        <v>38</v>
      </c>
      <c r="R5324">
        <v>139660</v>
      </c>
      <c r="S5324" t="s">
        <v>38</v>
      </c>
      <c r="T5324">
        <v>2408010</v>
      </c>
      <c r="U5324" t="s">
        <v>134</v>
      </c>
      <c r="V5324">
        <v>6104550</v>
      </c>
      <c r="W5324" t="s">
        <v>134</v>
      </c>
      <c r="X5324">
        <v>5480996</v>
      </c>
      <c r="Y5324" t="s">
        <v>134</v>
      </c>
      <c r="Z5324">
        <v>623554</v>
      </c>
    </row>
    <row r="5325" spans="2:26" hidden="1" x14ac:dyDescent="0.35">
      <c r="B5325" t="s">
        <v>132</v>
      </c>
      <c r="C5325" t="s">
        <v>133</v>
      </c>
      <c r="D5325" s="1">
        <v>43922</v>
      </c>
      <c r="E5325" t="s">
        <v>34</v>
      </c>
      <c r="F5325" t="s">
        <v>33</v>
      </c>
      <c r="G5325" t="s">
        <v>34</v>
      </c>
      <c r="H5325">
        <v>0</v>
      </c>
      <c r="J5325">
        <v>129787</v>
      </c>
      <c r="K5325" t="s">
        <v>38</v>
      </c>
      <c r="L5325">
        <v>129787</v>
      </c>
      <c r="M5325" t="s">
        <v>38</v>
      </c>
      <c r="N5325">
        <v>136141</v>
      </c>
      <c r="O5325" t="s">
        <v>38</v>
      </c>
      <c r="P5325">
        <v>7517</v>
      </c>
      <c r="Q5325" t="s">
        <v>38</v>
      </c>
      <c r="R5325">
        <v>143658</v>
      </c>
      <c r="S5325" t="s">
        <v>38</v>
      </c>
      <c r="T5325">
        <v>2399006</v>
      </c>
      <c r="V5325">
        <v>6022413</v>
      </c>
      <c r="X5325">
        <v>5398698</v>
      </c>
      <c r="Z5325">
        <v>623715</v>
      </c>
    </row>
    <row r="5326" spans="2:26" hidden="1" x14ac:dyDescent="0.35">
      <c r="B5326" t="s">
        <v>132</v>
      </c>
      <c r="C5326" t="s">
        <v>133</v>
      </c>
      <c r="D5326" s="1">
        <v>43952</v>
      </c>
      <c r="E5326" t="s">
        <v>34</v>
      </c>
      <c r="F5326" t="s">
        <v>35</v>
      </c>
      <c r="G5326" t="s">
        <v>32</v>
      </c>
      <c r="H5326">
        <v>0</v>
      </c>
      <c r="J5326">
        <v>105613</v>
      </c>
      <c r="K5326" t="s">
        <v>38</v>
      </c>
      <c r="L5326">
        <v>105613</v>
      </c>
      <c r="M5326" t="s">
        <v>38</v>
      </c>
      <c r="N5326">
        <v>138964</v>
      </c>
      <c r="O5326" t="s">
        <v>38</v>
      </c>
      <c r="P5326">
        <v>9812</v>
      </c>
      <c r="Q5326" t="s">
        <v>38</v>
      </c>
      <c r="R5326">
        <v>148776</v>
      </c>
      <c r="S5326" t="s">
        <v>38</v>
      </c>
      <c r="T5326">
        <v>2413921</v>
      </c>
      <c r="U5326" t="s">
        <v>134</v>
      </c>
      <c r="V5326">
        <v>6120957</v>
      </c>
      <c r="W5326" t="s">
        <v>134</v>
      </c>
      <c r="X5326">
        <v>5495373</v>
      </c>
      <c r="Y5326" t="s">
        <v>134</v>
      </c>
      <c r="Z5326">
        <v>625584</v>
      </c>
    </row>
    <row r="5327" spans="2:26" hidden="1" x14ac:dyDescent="0.35">
      <c r="B5327" t="s">
        <v>132</v>
      </c>
      <c r="C5327" t="s">
        <v>133</v>
      </c>
      <c r="D5327" s="1">
        <v>43952</v>
      </c>
      <c r="E5327" t="s">
        <v>34</v>
      </c>
      <c r="F5327" t="s">
        <v>33</v>
      </c>
      <c r="G5327" t="s">
        <v>34</v>
      </c>
      <c r="H5327">
        <v>0</v>
      </c>
      <c r="J5327">
        <v>105613</v>
      </c>
      <c r="K5327" t="s">
        <v>38</v>
      </c>
      <c r="L5327">
        <v>105613</v>
      </c>
      <c r="M5327" t="s">
        <v>38</v>
      </c>
      <c r="N5327">
        <v>145301</v>
      </c>
      <c r="O5327" t="s">
        <v>38</v>
      </c>
      <c r="P5327">
        <v>9927</v>
      </c>
      <c r="Q5327" t="s">
        <v>38</v>
      </c>
      <c r="R5327">
        <v>155228</v>
      </c>
      <c r="S5327" t="s">
        <v>38</v>
      </c>
      <c r="T5327">
        <v>2434903</v>
      </c>
      <c r="V5327">
        <v>6193566</v>
      </c>
      <c r="X5327">
        <v>5567697</v>
      </c>
      <c r="Z5327">
        <v>625869</v>
      </c>
    </row>
    <row r="5328" spans="2:26" hidden="1" x14ac:dyDescent="0.35">
      <c r="B5328" t="s">
        <v>132</v>
      </c>
      <c r="C5328" t="s">
        <v>133</v>
      </c>
      <c r="D5328" s="1">
        <v>43983</v>
      </c>
      <c r="E5328" t="s">
        <v>34</v>
      </c>
      <c r="F5328" t="s">
        <v>33</v>
      </c>
      <c r="G5328" t="s">
        <v>34</v>
      </c>
      <c r="H5328">
        <v>0</v>
      </c>
      <c r="J5328">
        <v>101239</v>
      </c>
      <c r="K5328" t="s">
        <v>38</v>
      </c>
      <c r="L5328">
        <v>101239</v>
      </c>
      <c r="M5328" t="s">
        <v>38</v>
      </c>
      <c r="N5328">
        <v>131265</v>
      </c>
      <c r="O5328" t="s">
        <v>38</v>
      </c>
      <c r="P5328">
        <v>9396</v>
      </c>
      <c r="Q5328" t="s">
        <v>38</v>
      </c>
      <c r="R5328">
        <v>140661</v>
      </c>
      <c r="S5328" t="s">
        <v>38</v>
      </c>
      <c r="T5328">
        <v>2444234</v>
      </c>
      <c r="V5328">
        <v>6279719</v>
      </c>
      <c r="X5328">
        <v>5664944</v>
      </c>
      <c r="Z5328">
        <v>614775</v>
      </c>
    </row>
    <row r="5329" spans="2:26" hidden="1" x14ac:dyDescent="0.35">
      <c r="B5329" t="s">
        <v>132</v>
      </c>
      <c r="C5329" t="s">
        <v>133</v>
      </c>
      <c r="D5329" s="1">
        <v>43983</v>
      </c>
      <c r="E5329" t="s">
        <v>34</v>
      </c>
      <c r="F5329" t="s">
        <v>35</v>
      </c>
      <c r="G5329" t="s">
        <v>32</v>
      </c>
      <c r="H5329">
        <v>0</v>
      </c>
      <c r="J5329">
        <v>101239</v>
      </c>
      <c r="K5329" t="s">
        <v>38</v>
      </c>
      <c r="L5329">
        <v>101239</v>
      </c>
      <c r="M5329" t="s">
        <v>38</v>
      </c>
      <c r="N5329">
        <v>123691</v>
      </c>
      <c r="O5329" t="s">
        <v>38</v>
      </c>
      <c r="P5329">
        <v>9271</v>
      </c>
      <c r="Q5329" t="s">
        <v>38</v>
      </c>
      <c r="R5329">
        <v>132962</v>
      </c>
      <c r="S5329" t="s">
        <v>38</v>
      </c>
      <c r="T5329">
        <v>2440866</v>
      </c>
      <c r="U5329" t="s">
        <v>134</v>
      </c>
      <c r="V5329">
        <v>6263164</v>
      </c>
      <c r="W5329" t="s">
        <v>134</v>
      </c>
      <c r="X5329">
        <v>5648681</v>
      </c>
      <c r="Y5329" t="s">
        <v>134</v>
      </c>
      <c r="Z5329">
        <v>614483</v>
      </c>
    </row>
    <row r="5330" spans="2:26" hidden="1" x14ac:dyDescent="0.35">
      <c r="B5330" t="s">
        <v>132</v>
      </c>
      <c r="C5330" t="s">
        <v>133</v>
      </c>
      <c r="D5330" s="1">
        <v>44013</v>
      </c>
      <c r="E5330" t="s">
        <v>34</v>
      </c>
      <c r="F5330" t="s">
        <v>35</v>
      </c>
      <c r="G5330" t="s">
        <v>32</v>
      </c>
      <c r="H5330">
        <v>0</v>
      </c>
      <c r="J5330">
        <v>104463</v>
      </c>
      <c r="K5330" t="s">
        <v>38</v>
      </c>
      <c r="L5330">
        <v>104463</v>
      </c>
      <c r="M5330" t="s">
        <v>38</v>
      </c>
      <c r="N5330">
        <v>101591</v>
      </c>
      <c r="O5330" t="s">
        <v>38</v>
      </c>
      <c r="P5330">
        <v>7141</v>
      </c>
      <c r="Q5330" t="s">
        <v>38</v>
      </c>
      <c r="R5330">
        <v>108732</v>
      </c>
      <c r="S5330" t="s">
        <v>38</v>
      </c>
      <c r="T5330">
        <v>2462711</v>
      </c>
      <c r="U5330" t="s">
        <v>134</v>
      </c>
      <c r="V5330">
        <v>6367146</v>
      </c>
      <c r="W5330" t="s">
        <v>134</v>
      </c>
      <c r="X5330">
        <v>5750812</v>
      </c>
      <c r="Y5330" t="s">
        <v>134</v>
      </c>
      <c r="Z5330">
        <v>616334</v>
      </c>
    </row>
    <row r="5331" spans="2:26" hidden="1" x14ac:dyDescent="0.35">
      <c r="B5331" t="s">
        <v>132</v>
      </c>
      <c r="C5331" t="s">
        <v>133</v>
      </c>
      <c r="D5331" s="1">
        <v>44013</v>
      </c>
      <c r="E5331" t="s">
        <v>34</v>
      </c>
      <c r="F5331" t="s">
        <v>33</v>
      </c>
      <c r="G5331" t="s">
        <v>34</v>
      </c>
      <c r="H5331">
        <v>0</v>
      </c>
      <c r="J5331">
        <v>104463</v>
      </c>
      <c r="K5331" t="s">
        <v>38</v>
      </c>
      <c r="L5331">
        <v>104463</v>
      </c>
      <c r="M5331" t="s">
        <v>38</v>
      </c>
      <c r="N5331">
        <v>108691</v>
      </c>
      <c r="O5331" t="s">
        <v>38</v>
      </c>
      <c r="P5331">
        <v>7254</v>
      </c>
      <c r="Q5331" t="s">
        <v>38</v>
      </c>
      <c r="R5331">
        <v>115945</v>
      </c>
      <c r="S5331" t="s">
        <v>38</v>
      </c>
      <c r="T5331">
        <v>2464312</v>
      </c>
      <c r="V5331">
        <v>6349834</v>
      </c>
      <c r="X5331">
        <v>5733296</v>
      </c>
      <c r="Z5331">
        <v>616538</v>
      </c>
    </row>
    <row r="5332" spans="2:26" hidden="1" x14ac:dyDescent="0.35">
      <c r="B5332" t="s">
        <v>132</v>
      </c>
      <c r="C5332" t="s">
        <v>133</v>
      </c>
      <c r="D5332" s="1">
        <v>44044</v>
      </c>
      <c r="E5332" t="s">
        <v>34</v>
      </c>
      <c r="F5332" t="s">
        <v>35</v>
      </c>
      <c r="G5332" t="s">
        <v>32</v>
      </c>
      <c r="H5332">
        <v>0</v>
      </c>
      <c r="J5332">
        <v>99763</v>
      </c>
      <c r="K5332" t="s">
        <v>38</v>
      </c>
      <c r="L5332">
        <v>99763</v>
      </c>
      <c r="M5332" t="s">
        <v>38</v>
      </c>
      <c r="N5332">
        <v>98871</v>
      </c>
      <c r="O5332" t="s">
        <v>38</v>
      </c>
      <c r="P5332">
        <v>6728</v>
      </c>
      <c r="Q5332" t="s">
        <v>38</v>
      </c>
      <c r="R5332">
        <v>105599</v>
      </c>
      <c r="S5332" t="s">
        <v>38</v>
      </c>
      <c r="T5332">
        <v>2474151</v>
      </c>
      <c r="U5332" t="s">
        <v>134</v>
      </c>
      <c r="V5332">
        <v>6421226</v>
      </c>
      <c r="W5332" t="s">
        <v>134</v>
      </c>
      <c r="X5332">
        <v>5806715</v>
      </c>
      <c r="Y5332" t="s">
        <v>134</v>
      </c>
      <c r="Z5332">
        <v>614511</v>
      </c>
    </row>
    <row r="5333" spans="2:26" hidden="1" x14ac:dyDescent="0.35">
      <c r="B5333" t="s">
        <v>132</v>
      </c>
      <c r="C5333" t="s">
        <v>133</v>
      </c>
      <c r="D5333" s="1">
        <v>44044</v>
      </c>
      <c r="E5333" t="s">
        <v>34</v>
      </c>
      <c r="F5333" t="s">
        <v>33</v>
      </c>
      <c r="G5333" t="s">
        <v>34</v>
      </c>
      <c r="H5333">
        <v>0</v>
      </c>
      <c r="J5333">
        <v>99763</v>
      </c>
      <c r="K5333" t="s">
        <v>38</v>
      </c>
      <c r="L5333">
        <v>99763</v>
      </c>
      <c r="M5333" t="s">
        <v>38</v>
      </c>
      <c r="N5333">
        <v>102771</v>
      </c>
      <c r="O5333" t="s">
        <v>38</v>
      </c>
      <c r="P5333">
        <v>6662</v>
      </c>
      <c r="Q5333" t="s">
        <v>38</v>
      </c>
      <c r="R5333">
        <v>109433</v>
      </c>
      <c r="S5333" t="s">
        <v>38</v>
      </c>
      <c r="T5333">
        <v>2479672</v>
      </c>
      <c r="V5333">
        <v>6435565</v>
      </c>
      <c r="X5333">
        <v>5820986</v>
      </c>
      <c r="Z5333">
        <v>614579</v>
      </c>
    </row>
    <row r="5334" spans="2:26" hidden="1" x14ac:dyDescent="0.35">
      <c r="B5334" t="s">
        <v>132</v>
      </c>
      <c r="C5334" t="s">
        <v>133</v>
      </c>
      <c r="D5334" s="1">
        <v>44075</v>
      </c>
      <c r="E5334" t="s">
        <v>34</v>
      </c>
      <c r="F5334" t="s">
        <v>35</v>
      </c>
      <c r="G5334" t="s">
        <v>32</v>
      </c>
      <c r="H5334">
        <v>0</v>
      </c>
      <c r="J5334">
        <v>91709</v>
      </c>
      <c r="K5334" t="s">
        <v>38</v>
      </c>
      <c r="L5334">
        <v>91709</v>
      </c>
      <c r="M5334" t="s">
        <v>38</v>
      </c>
      <c r="N5334">
        <v>95853</v>
      </c>
      <c r="O5334" t="s">
        <v>38</v>
      </c>
      <c r="P5334">
        <v>6940</v>
      </c>
      <c r="Q5334" t="s">
        <v>38</v>
      </c>
      <c r="R5334">
        <v>102793</v>
      </c>
      <c r="S5334" t="s">
        <v>38</v>
      </c>
      <c r="T5334">
        <v>2482052</v>
      </c>
      <c r="U5334" t="s">
        <v>134</v>
      </c>
      <c r="V5334">
        <v>6475604</v>
      </c>
      <c r="W5334" t="s">
        <v>134</v>
      </c>
      <c r="X5334">
        <v>5863440</v>
      </c>
      <c r="Y5334" t="s">
        <v>134</v>
      </c>
      <c r="Z5334">
        <v>612164</v>
      </c>
    </row>
    <row r="5335" spans="2:26" hidden="1" x14ac:dyDescent="0.35">
      <c r="B5335" t="s">
        <v>132</v>
      </c>
      <c r="C5335" t="s">
        <v>133</v>
      </c>
      <c r="D5335" s="1">
        <v>44075</v>
      </c>
      <c r="E5335" t="s">
        <v>34</v>
      </c>
      <c r="F5335" t="s">
        <v>33</v>
      </c>
      <c r="G5335" t="s">
        <v>34</v>
      </c>
      <c r="H5335">
        <v>0</v>
      </c>
      <c r="J5335">
        <v>91709</v>
      </c>
      <c r="K5335" t="s">
        <v>38</v>
      </c>
      <c r="L5335">
        <v>91709</v>
      </c>
      <c r="M5335" t="s">
        <v>38</v>
      </c>
      <c r="N5335">
        <v>101190</v>
      </c>
      <c r="O5335" t="s">
        <v>38</v>
      </c>
      <c r="P5335">
        <v>6991</v>
      </c>
      <c r="Q5335" t="s">
        <v>38</v>
      </c>
      <c r="R5335">
        <v>108181</v>
      </c>
      <c r="S5335" t="s">
        <v>38</v>
      </c>
      <c r="T5335">
        <v>2487778</v>
      </c>
      <c r="V5335">
        <v>6492326</v>
      </c>
      <c r="X5335">
        <v>5879919</v>
      </c>
      <c r="Z5335">
        <v>612407</v>
      </c>
    </row>
    <row r="5336" spans="2:26" hidden="1" x14ac:dyDescent="0.35">
      <c r="B5336" t="s">
        <v>132</v>
      </c>
      <c r="C5336" t="s">
        <v>133</v>
      </c>
      <c r="D5336" s="1">
        <v>44105</v>
      </c>
      <c r="E5336" t="s">
        <v>34</v>
      </c>
      <c r="F5336" t="s">
        <v>33</v>
      </c>
      <c r="G5336" t="s">
        <v>34</v>
      </c>
      <c r="H5336">
        <v>0</v>
      </c>
      <c r="J5336">
        <v>87799</v>
      </c>
      <c r="K5336" t="s">
        <v>38</v>
      </c>
      <c r="L5336">
        <v>87799</v>
      </c>
      <c r="M5336" t="s">
        <v>38</v>
      </c>
      <c r="N5336">
        <v>94547</v>
      </c>
      <c r="O5336" t="s">
        <v>38</v>
      </c>
      <c r="P5336">
        <v>6752</v>
      </c>
      <c r="Q5336" t="s">
        <v>38</v>
      </c>
      <c r="R5336">
        <v>101299</v>
      </c>
      <c r="S5336" t="s">
        <v>38</v>
      </c>
      <c r="T5336">
        <v>2496318</v>
      </c>
      <c r="V5336">
        <v>6546581</v>
      </c>
      <c r="X5336">
        <v>5935675</v>
      </c>
      <c r="Z5336">
        <v>610906</v>
      </c>
    </row>
    <row r="5337" spans="2:26" hidden="1" x14ac:dyDescent="0.35">
      <c r="B5337" t="s">
        <v>132</v>
      </c>
      <c r="C5337" t="s">
        <v>133</v>
      </c>
      <c r="D5337" s="1">
        <v>44105</v>
      </c>
      <c r="E5337" t="s">
        <v>34</v>
      </c>
      <c r="F5337" t="s">
        <v>35</v>
      </c>
      <c r="G5337" t="s">
        <v>32</v>
      </c>
      <c r="H5337">
        <v>0</v>
      </c>
      <c r="J5337">
        <v>87799</v>
      </c>
      <c r="K5337" t="s">
        <v>38</v>
      </c>
      <c r="L5337">
        <v>87799</v>
      </c>
      <c r="M5337" t="s">
        <v>38</v>
      </c>
      <c r="N5337">
        <v>89338</v>
      </c>
      <c r="O5337" t="s">
        <v>38</v>
      </c>
      <c r="P5337">
        <v>6719</v>
      </c>
      <c r="Q5337" t="s">
        <v>38</v>
      </c>
      <c r="R5337">
        <v>96057</v>
      </c>
      <c r="S5337" t="s">
        <v>38</v>
      </c>
      <c r="T5337">
        <v>2491991</v>
      </c>
      <c r="U5337" t="s">
        <v>134</v>
      </c>
      <c r="V5337">
        <v>6532982</v>
      </c>
      <c r="W5337" t="s">
        <v>134</v>
      </c>
      <c r="X5337">
        <v>5922247</v>
      </c>
      <c r="Y5337" t="s">
        <v>134</v>
      </c>
      <c r="Z5337">
        <v>610735</v>
      </c>
    </row>
    <row r="5338" spans="2:26" hidden="1" x14ac:dyDescent="0.35">
      <c r="B5338" t="s">
        <v>132</v>
      </c>
      <c r="C5338" t="s">
        <v>133</v>
      </c>
      <c r="D5338" s="1">
        <v>44136</v>
      </c>
      <c r="E5338" t="s">
        <v>34</v>
      </c>
      <c r="F5338" t="s">
        <v>33</v>
      </c>
      <c r="G5338" t="s">
        <v>34</v>
      </c>
      <c r="H5338">
        <v>0</v>
      </c>
      <c r="J5338">
        <v>106699</v>
      </c>
      <c r="K5338" t="s">
        <v>38</v>
      </c>
      <c r="L5338">
        <v>106699</v>
      </c>
      <c r="M5338" t="s">
        <v>38</v>
      </c>
      <c r="N5338">
        <v>92305</v>
      </c>
      <c r="O5338" t="s">
        <v>38</v>
      </c>
      <c r="P5338">
        <v>6223</v>
      </c>
      <c r="Q5338" t="s">
        <v>38</v>
      </c>
      <c r="R5338">
        <v>98528</v>
      </c>
      <c r="S5338" t="s">
        <v>38</v>
      </c>
      <c r="T5338">
        <v>2504371</v>
      </c>
      <c r="V5338">
        <v>6608792</v>
      </c>
      <c r="X5338">
        <v>6000087</v>
      </c>
      <c r="Z5338">
        <v>608705</v>
      </c>
    </row>
    <row r="5339" spans="2:26" hidden="1" x14ac:dyDescent="0.35">
      <c r="B5339" t="s">
        <v>132</v>
      </c>
      <c r="C5339" t="s">
        <v>133</v>
      </c>
      <c r="D5339" s="1">
        <v>44136</v>
      </c>
      <c r="E5339" t="s">
        <v>34</v>
      </c>
      <c r="F5339" t="s">
        <v>35</v>
      </c>
      <c r="G5339" t="s">
        <v>32</v>
      </c>
      <c r="H5339">
        <v>0</v>
      </c>
      <c r="J5339">
        <v>106699</v>
      </c>
      <c r="K5339" t="s">
        <v>38</v>
      </c>
      <c r="L5339">
        <v>106699</v>
      </c>
      <c r="M5339" t="s">
        <v>38</v>
      </c>
      <c r="N5339">
        <v>85198</v>
      </c>
      <c r="O5339" t="s">
        <v>38</v>
      </c>
      <c r="P5339">
        <v>6170</v>
      </c>
      <c r="Q5339" t="s">
        <v>38</v>
      </c>
      <c r="R5339">
        <v>91368</v>
      </c>
      <c r="S5339" t="s">
        <v>38</v>
      </c>
      <c r="T5339">
        <v>2498301</v>
      </c>
      <c r="U5339" t="s">
        <v>134</v>
      </c>
      <c r="V5339">
        <v>6591224</v>
      </c>
      <c r="W5339" t="s">
        <v>134</v>
      </c>
      <c r="X5339">
        <v>5982734</v>
      </c>
      <c r="Y5339" t="s">
        <v>134</v>
      </c>
      <c r="Z5339">
        <v>608490</v>
      </c>
    </row>
    <row r="5340" spans="2:26" hidden="1" x14ac:dyDescent="0.35">
      <c r="B5340" t="s">
        <v>132</v>
      </c>
      <c r="C5340" t="s">
        <v>133</v>
      </c>
      <c r="D5340" s="1">
        <v>44166</v>
      </c>
      <c r="E5340" t="s">
        <v>34</v>
      </c>
      <c r="F5340" t="s">
        <v>35</v>
      </c>
      <c r="G5340" t="s">
        <v>32</v>
      </c>
      <c r="H5340">
        <v>0</v>
      </c>
      <c r="J5340">
        <v>131290</v>
      </c>
      <c r="K5340" t="s">
        <v>38</v>
      </c>
      <c r="L5340">
        <v>131290</v>
      </c>
      <c r="M5340" t="s">
        <v>38</v>
      </c>
      <c r="N5340">
        <v>92735</v>
      </c>
      <c r="O5340" t="s">
        <v>38</v>
      </c>
      <c r="P5340">
        <v>5951</v>
      </c>
      <c r="Q5340" t="s">
        <v>38</v>
      </c>
      <c r="R5340">
        <v>98686</v>
      </c>
      <c r="S5340" t="s">
        <v>38</v>
      </c>
      <c r="T5340">
        <v>2512252</v>
      </c>
      <c r="U5340" t="s">
        <v>134</v>
      </c>
      <c r="V5340">
        <v>6680290</v>
      </c>
      <c r="W5340" t="s">
        <v>134</v>
      </c>
      <c r="X5340">
        <v>6073362</v>
      </c>
      <c r="Y5340" t="s">
        <v>134</v>
      </c>
      <c r="Z5340">
        <v>606928</v>
      </c>
    </row>
    <row r="5341" spans="2:26" hidden="1" x14ac:dyDescent="0.35">
      <c r="B5341" t="s">
        <v>132</v>
      </c>
      <c r="C5341" t="s">
        <v>133</v>
      </c>
      <c r="D5341" s="1">
        <v>44166</v>
      </c>
      <c r="E5341" t="s">
        <v>34</v>
      </c>
      <c r="F5341" t="s">
        <v>33</v>
      </c>
      <c r="G5341" t="s">
        <v>34</v>
      </c>
      <c r="H5341">
        <v>0</v>
      </c>
      <c r="J5341">
        <v>131290</v>
      </c>
      <c r="K5341" t="s">
        <v>38</v>
      </c>
      <c r="L5341">
        <v>131290</v>
      </c>
      <c r="M5341" t="s">
        <v>38</v>
      </c>
      <c r="N5341">
        <v>96143</v>
      </c>
      <c r="O5341" t="s">
        <v>38</v>
      </c>
      <c r="P5341">
        <v>5967</v>
      </c>
      <c r="Q5341" t="s">
        <v>38</v>
      </c>
      <c r="R5341">
        <v>102110</v>
      </c>
      <c r="S5341" t="s">
        <v>38</v>
      </c>
      <c r="T5341">
        <v>2514589</v>
      </c>
      <c r="V5341">
        <v>6686686</v>
      </c>
      <c r="X5341">
        <v>6079679</v>
      </c>
      <c r="Z5341">
        <v>607007</v>
      </c>
    </row>
    <row r="5342" spans="2:26" hidden="1" x14ac:dyDescent="0.35">
      <c r="B5342" t="s">
        <v>132</v>
      </c>
      <c r="C5342" t="s">
        <v>133</v>
      </c>
      <c r="D5342" s="1">
        <v>44197</v>
      </c>
      <c r="E5342" t="s">
        <v>34</v>
      </c>
      <c r="F5342" t="s">
        <v>33</v>
      </c>
      <c r="G5342" t="s">
        <v>34</v>
      </c>
      <c r="H5342">
        <v>0</v>
      </c>
      <c r="J5342">
        <v>84796</v>
      </c>
      <c r="K5342" t="s">
        <v>38</v>
      </c>
      <c r="L5342">
        <v>84796</v>
      </c>
      <c r="M5342" t="s">
        <v>38</v>
      </c>
      <c r="N5342">
        <v>113576</v>
      </c>
      <c r="O5342" t="s">
        <v>38</v>
      </c>
      <c r="P5342">
        <v>6181</v>
      </c>
      <c r="Q5342" t="s">
        <v>38</v>
      </c>
      <c r="R5342">
        <v>119757</v>
      </c>
      <c r="S5342" t="s">
        <v>38</v>
      </c>
      <c r="T5342">
        <v>2517878</v>
      </c>
      <c r="V5342">
        <v>6736808</v>
      </c>
      <c r="X5342">
        <v>6136524</v>
      </c>
      <c r="Z5342">
        <v>600284</v>
      </c>
    </row>
    <row r="5343" spans="2:26" hidden="1" x14ac:dyDescent="0.35">
      <c r="B5343" t="s">
        <v>132</v>
      </c>
      <c r="C5343" t="s">
        <v>133</v>
      </c>
      <c r="D5343" s="1">
        <v>44197</v>
      </c>
      <c r="E5343" t="s">
        <v>34</v>
      </c>
      <c r="F5343" t="s">
        <v>35</v>
      </c>
      <c r="G5343" t="s">
        <v>32</v>
      </c>
      <c r="H5343">
        <v>0</v>
      </c>
      <c r="J5343">
        <v>84796</v>
      </c>
      <c r="K5343" t="s">
        <v>38</v>
      </c>
      <c r="L5343">
        <v>84796</v>
      </c>
      <c r="M5343" t="s">
        <v>38</v>
      </c>
      <c r="N5343">
        <v>107501</v>
      </c>
      <c r="O5343" t="s">
        <v>38</v>
      </c>
      <c r="P5343">
        <v>6120</v>
      </c>
      <c r="Q5343" t="s">
        <v>38</v>
      </c>
      <c r="R5343">
        <v>113621</v>
      </c>
      <c r="S5343" t="s">
        <v>38</v>
      </c>
      <c r="T5343">
        <v>2511728</v>
      </c>
      <c r="U5343" t="s">
        <v>134</v>
      </c>
      <c r="V5343">
        <v>6719577</v>
      </c>
      <c r="W5343" t="s">
        <v>134</v>
      </c>
      <c r="X5343">
        <v>6119470</v>
      </c>
      <c r="Y5343" t="s">
        <v>134</v>
      </c>
      <c r="Z5343">
        <v>600107</v>
      </c>
    </row>
    <row r="5344" spans="2:26" hidden="1" x14ac:dyDescent="0.35">
      <c r="B5344" t="s">
        <v>132</v>
      </c>
      <c r="C5344" t="s">
        <v>133</v>
      </c>
      <c r="D5344" s="1">
        <v>44228</v>
      </c>
      <c r="E5344" t="s">
        <v>34</v>
      </c>
      <c r="F5344" t="s">
        <v>35</v>
      </c>
      <c r="G5344" t="s">
        <v>32</v>
      </c>
      <c r="H5344">
        <v>0</v>
      </c>
      <c r="J5344">
        <v>66536</v>
      </c>
      <c r="L5344">
        <v>66536</v>
      </c>
      <c r="N5344">
        <v>89084</v>
      </c>
      <c r="P5344">
        <v>5857</v>
      </c>
      <c r="R5344">
        <v>94941</v>
      </c>
      <c r="T5344">
        <v>2510011</v>
      </c>
      <c r="V5344">
        <v>6720454</v>
      </c>
      <c r="X5344">
        <v>6119756</v>
      </c>
      <c r="Z5344">
        <v>600698</v>
      </c>
    </row>
    <row r="5345" spans="2:26" hidden="1" x14ac:dyDescent="0.35">
      <c r="B5345" t="s">
        <v>132</v>
      </c>
      <c r="C5345" t="s">
        <v>133</v>
      </c>
      <c r="D5345" s="1">
        <v>44228</v>
      </c>
      <c r="E5345" t="s">
        <v>34</v>
      </c>
      <c r="F5345" t="s">
        <v>33</v>
      </c>
      <c r="G5345" t="s">
        <v>34</v>
      </c>
      <c r="H5345">
        <v>0</v>
      </c>
      <c r="J5345">
        <v>66536</v>
      </c>
      <c r="L5345">
        <v>66536</v>
      </c>
      <c r="N5345">
        <v>94693</v>
      </c>
      <c r="P5345">
        <v>5892</v>
      </c>
      <c r="R5345">
        <v>100585</v>
      </c>
      <c r="T5345">
        <v>2516551</v>
      </c>
      <c r="V5345">
        <v>6738949</v>
      </c>
      <c r="X5345">
        <v>6137885</v>
      </c>
      <c r="Z5345">
        <v>601064</v>
      </c>
    </row>
    <row r="5346" spans="2:26" hidden="1" x14ac:dyDescent="0.35">
      <c r="B5346" t="s">
        <v>132</v>
      </c>
      <c r="C5346" t="s">
        <v>133</v>
      </c>
      <c r="D5346" s="1">
        <v>44256</v>
      </c>
      <c r="E5346" t="s">
        <v>34</v>
      </c>
      <c r="F5346" t="s">
        <v>33</v>
      </c>
      <c r="G5346" t="s">
        <v>34</v>
      </c>
      <c r="H5346">
        <v>0</v>
      </c>
      <c r="J5346">
        <v>79822</v>
      </c>
      <c r="L5346">
        <v>79822</v>
      </c>
      <c r="N5346">
        <v>73923</v>
      </c>
      <c r="P5346">
        <v>4556</v>
      </c>
      <c r="R5346">
        <v>78479</v>
      </c>
      <c r="T5346">
        <v>2521002</v>
      </c>
      <c r="V5346">
        <v>6802922</v>
      </c>
      <c r="X5346">
        <v>6204878</v>
      </c>
      <c r="Z5346">
        <v>598044</v>
      </c>
    </row>
    <row r="5347" spans="2:26" hidden="1" x14ac:dyDescent="0.35">
      <c r="B5347" t="s">
        <v>132</v>
      </c>
      <c r="C5347" t="s">
        <v>133</v>
      </c>
      <c r="D5347" s="1">
        <v>44256</v>
      </c>
      <c r="E5347" t="s">
        <v>34</v>
      </c>
      <c r="F5347" t="s">
        <v>35</v>
      </c>
      <c r="G5347" t="s">
        <v>32</v>
      </c>
      <c r="H5347">
        <v>0</v>
      </c>
      <c r="J5347">
        <v>79822</v>
      </c>
      <c r="L5347">
        <v>79822</v>
      </c>
      <c r="N5347">
        <v>70169</v>
      </c>
      <c r="P5347">
        <v>4539</v>
      </c>
      <c r="R5347">
        <v>74708</v>
      </c>
      <c r="T5347">
        <v>2517854</v>
      </c>
      <c r="V5347">
        <v>6770508</v>
      </c>
      <c r="X5347">
        <v>6172541</v>
      </c>
      <c r="Z5347">
        <v>597967</v>
      </c>
    </row>
    <row r="5348" spans="2:26" hidden="1" x14ac:dyDescent="0.35">
      <c r="B5348" t="s">
        <v>132</v>
      </c>
      <c r="C5348" t="s">
        <v>133</v>
      </c>
      <c r="D5348" s="1">
        <v>44287</v>
      </c>
      <c r="E5348" t="s">
        <v>34</v>
      </c>
      <c r="F5348" t="s">
        <v>35</v>
      </c>
      <c r="G5348" t="s">
        <v>32</v>
      </c>
      <c r="H5348">
        <v>0</v>
      </c>
      <c r="J5348">
        <v>74253</v>
      </c>
      <c r="K5348" t="s">
        <v>38</v>
      </c>
      <c r="L5348">
        <v>74253</v>
      </c>
      <c r="M5348" t="s">
        <v>38</v>
      </c>
      <c r="N5348">
        <v>78547</v>
      </c>
      <c r="O5348" t="s">
        <v>38</v>
      </c>
      <c r="P5348">
        <v>2094</v>
      </c>
      <c r="Q5348" t="s">
        <v>38</v>
      </c>
      <c r="R5348">
        <v>80641</v>
      </c>
      <c r="S5348" t="s">
        <v>38</v>
      </c>
      <c r="T5348">
        <v>2520415</v>
      </c>
      <c r="U5348" t="s">
        <v>134</v>
      </c>
      <c r="V5348">
        <v>6826445</v>
      </c>
      <c r="W5348" t="s">
        <v>134</v>
      </c>
      <c r="X5348">
        <v>6231243</v>
      </c>
      <c r="Y5348" t="s">
        <v>134</v>
      </c>
      <c r="Z5348">
        <v>595202</v>
      </c>
    </row>
    <row r="5349" spans="2:26" hidden="1" x14ac:dyDescent="0.35">
      <c r="B5349" t="s">
        <v>132</v>
      </c>
      <c r="C5349" t="s">
        <v>133</v>
      </c>
      <c r="D5349" s="1">
        <v>44287</v>
      </c>
      <c r="E5349" t="s">
        <v>34</v>
      </c>
      <c r="F5349" t="s">
        <v>33</v>
      </c>
      <c r="G5349" t="s">
        <v>34</v>
      </c>
      <c r="H5349">
        <v>0</v>
      </c>
      <c r="J5349">
        <v>74253</v>
      </c>
      <c r="K5349" t="s">
        <v>38</v>
      </c>
      <c r="L5349">
        <v>74253</v>
      </c>
      <c r="M5349" t="s">
        <v>38</v>
      </c>
      <c r="N5349">
        <v>83573</v>
      </c>
      <c r="O5349" t="s">
        <v>38</v>
      </c>
      <c r="P5349">
        <v>2121</v>
      </c>
      <c r="Q5349" t="s">
        <v>38</v>
      </c>
      <c r="R5349">
        <v>85694</v>
      </c>
      <c r="S5349" t="s">
        <v>38</v>
      </c>
      <c r="T5349">
        <v>2524543</v>
      </c>
      <c r="V5349">
        <v>6834330</v>
      </c>
      <c r="X5349">
        <v>6239009</v>
      </c>
      <c r="Z5349">
        <v>595321</v>
      </c>
    </row>
    <row r="5350" spans="2:26" hidden="1" x14ac:dyDescent="0.35">
      <c r="B5350" t="s">
        <v>132</v>
      </c>
      <c r="C5350" t="s">
        <v>133</v>
      </c>
      <c r="D5350" s="1">
        <v>44317</v>
      </c>
      <c r="E5350" t="s">
        <v>34</v>
      </c>
      <c r="F5350" t="s">
        <v>33</v>
      </c>
      <c r="G5350" t="s">
        <v>34</v>
      </c>
      <c r="H5350">
        <v>0</v>
      </c>
      <c r="J5350">
        <v>66262</v>
      </c>
      <c r="K5350" t="s">
        <v>38</v>
      </c>
      <c r="L5350">
        <v>66262</v>
      </c>
      <c r="M5350" t="s">
        <v>38</v>
      </c>
      <c r="N5350">
        <v>75333</v>
      </c>
      <c r="O5350" t="s">
        <v>38</v>
      </c>
      <c r="P5350">
        <v>1958</v>
      </c>
      <c r="Q5350" t="s">
        <v>38</v>
      </c>
      <c r="R5350">
        <v>77291</v>
      </c>
      <c r="S5350" t="s">
        <v>38</v>
      </c>
      <c r="T5350">
        <v>2526851</v>
      </c>
      <c r="V5350">
        <v>6838689</v>
      </c>
      <c r="X5350">
        <v>6246461</v>
      </c>
      <c r="Z5350">
        <v>592228</v>
      </c>
    </row>
    <row r="5351" spans="2:26" hidden="1" x14ac:dyDescent="0.35">
      <c r="B5351" t="s">
        <v>132</v>
      </c>
      <c r="C5351" t="s">
        <v>133</v>
      </c>
      <c r="D5351" s="1">
        <v>44317</v>
      </c>
      <c r="E5351" t="s">
        <v>34</v>
      </c>
      <c r="F5351" t="s">
        <v>35</v>
      </c>
      <c r="G5351" t="s">
        <v>32</v>
      </c>
      <c r="H5351">
        <v>0</v>
      </c>
      <c r="J5351">
        <v>66262</v>
      </c>
      <c r="K5351" t="s">
        <v>38</v>
      </c>
      <c r="L5351">
        <v>66262</v>
      </c>
      <c r="M5351" t="s">
        <v>38</v>
      </c>
      <c r="N5351">
        <v>71214</v>
      </c>
      <c r="O5351" t="s">
        <v>38</v>
      </c>
      <c r="P5351">
        <v>1943</v>
      </c>
      <c r="Q5351" t="s">
        <v>38</v>
      </c>
      <c r="R5351">
        <v>73157</v>
      </c>
      <c r="S5351" t="s">
        <v>38</v>
      </c>
      <c r="T5351">
        <v>2522833</v>
      </c>
      <c r="U5351" t="s">
        <v>134</v>
      </c>
      <c r="V5351">
        <v>6832700</v>
      </c>
      <c r="W5351" t="s">
        <v>134</v>
      </c>
      <c r="X5351">
        <v>6240559</v>
      </c>
      <c r="Y5351" t="s">
        <v>134</v>
      </c>
      <c r="Z5351">
        <v>592141</v>
      </c>
    </row>
    <row r="5352" spans="2:26" hidden="1" x14ac:dyDescent="0.35">
      <c r="B5352" t="s">
        <v>132</v>
      </c>
      <c r="C5352" t="s">
        <v>133</v>
      </c>
      <c r="D5352" s="1">
        <v>44348</v>
      </c>
      <c r="E5352" t="s">
        <v>34</v>
      </c>
      <c r="F5352" t="s">
        <v>35</v>
      </c>
      <c r="G5352" t="s">
        <v>32</v>
      </c>
      <c r="H5352">
        <v>0</v>
      </c>
      <c r="J5352">
        <v>67158</v>
      </c>
      <c r="K5352" t="s">
        <v>38</v>
      </c>
      <c r="L5352">
        <v>67158</v>
      </c>
      <c r="M5352" t="s">
        <v>38</v>
      </c>
      <c r="N5352">
        <v>65300</v>
      </c>
      <c r="O5352" t="s">
        <v>38</v>
      </c>
      <c r="P5352">
        <v>1869</v>
      </c>
      <c r="Q5352" t="s">
        <v>38</v>
      </c>
      <c r="R5352">
        <v>67169</v>
      </c>
      <c r="S5352" t="s">
        <v>38</v>
      </c>
      <c r="T5352">
        <v>2528317</v>
      </c>
      <c r="U5352" t="s">
        <v>134</v>
      </c>
      <c r="V5352">
        <v>6861671</v>
      </c>
      <c r="W5352" t="s">
        <v>134</v>
      </c>
      <c r="X5352">
        <v>6271410</v>
      </c>
      <c r="Y5352" t="s">
        <v>134</v>
      </c>
      <c r="Z5352">
        <v>590261</v>
      </c>
    </row>
    <row r="5353" spans="2:26" hidden="1" x14ac:dyDescent="0.35">
      <c r="B5353" t="s">
        <v>132</v>
      </c>
      <c r="C5353" t="s">
        <v>133</v>
      </c>
      <c r="D5353" s="1">
        <v>44348</v>
      </c>
      <c r="E5353" t="s">
        <v>34</v>
      </c>
      <c r="F5353" t="s">
        <v>33</v>
      </c>
      <c r="G5353" t="s">
        <v>34</v>
      </c>
      <c r="H5353">
        <v>0</v>
      </c>
      <c r="J5353">
        <v>67158</v>
      </c>
      <c r="L5353">
        <v>67158</v>
      </c>
      <c r="N5353">
        <v>69360</v>
      </c>
      <c r="P5353">
        <v>1887</v>
      </c>
      <c r="R5353">
        <v>71247</v>
      </c>
      <c r="T5353">
        <v>2533260</v>
      </c>
      <c r="V5353">
        <v>6874527</v>
      </c>
      <c r="X5353">
        <v>6284132</v>
      </c>
      <c r="Z5353">
        <v>590395</v>
      </c>
    </row>
    <row r="5354" spans="2:26" hidden="1" x14ac:dyDescent="0.35">
      <c r="B5354" t="s">
        <v>132</v>
      </c>
      <c r="C5354" t="s">
        <v>133</v>
      </c>
      <c r="D5354" s="1">
        <v>44378</v>
      </c>
      <c r="E5354" t="s">
        <v>34</v>
      </c>
      <c r="F5354" t="s">
        <v>35</v>
      </c>
      <c r="G5354" t="s">
        <v>32</v>
      </c>
      <c r="H5354">
        <v>0</v>
      </c>
      <c r="J5354">
        <v>69054</v>
      </c>
      <c r="L5354">
        <v>69054</v>
      </c>
      <c r="N5354">
        <v>66480</v>
      </c>
      <c r="P5354">
        <v>1783</v>
      </c>
      <c r="R5354">
        <v>68263</v>
      </c>
      <c r="T5354">
        <v>2533406</v>
      </c>
      <c r="V5354">
        <v>6893761</v>
      </c>
      <c r="X5354">
        <v>6305328</v>
      </c>
      <c r="Z5354">
        <v>588433</v>
      </c>
    </row>
    <row r="5355" spans="2:26" hidden="1" x14ac:dyDescent="0.35">
      <c r="B5355" t="s">
        <v>132</v>
      </c>
      <c r="C5355" t="s">
        <v>133</v>
      </c>
      <c r="D5355" s="1">
        <v>44378</v>
      </c>
      <c r="E5355" t="s">
        <v>34</v>
      </c>
      <c r="F5355" t="s">
        <v>33</v>
      </c>
      <c r="G5355" t="s">
        <v>34</v>
      </c>
      <c r="H5355">
        <v>0</v>
      </c>
      <c r="J5355">
        <v>69054</v>
      </c>
      <c r="L5355">
        <v>69054</v>
      </c>
      <c r="N5355">
        <v>70160</v>
      </c>
      <c r="P5355">
        <v>1798</v>
      </c>
      <c r="R5355">
        <v>71958</v>
      </c>
      <c r="T5355">
        <v>2539825</v>
      </c>
      <c r="V5355">
        <v>6910492</v>
      </c>
      <c r="X5355">
        <v>6321894</v>
      </c>
      <c r="Z5355">
        <v>588598</v>
      </c>
    </row>
    <row r="5356" spans="2:26" hidden="1" x14ac:dyDescent="0.35">
      <c r="B5356" t="s">
        <v>132</v>
      </c>
      <c r="C5356" t="s">
        <v>133</v>
      </c>
      <c r="D5356" s="1">
        <v>44409</v>
      </c>
      <c r="E5356" t="s">
        <v>34</v>
      </c>
      <c r="F5356" t="s">
        <v>35</v>
      </c>
      <c r="G5356" t="s">
        <v>32</v>
      </c>
      <c r="H5356">
        <v>0</v>
      </c>
      <c r="J5356">
        <v>77893</v>
      </c>
      <c r="L5356">
        <v>77893</v>
      </c>
      <c r="N5356">
        <v>65121</v>
      </c>
      <c r="P5356">
        <v>1685</v>
      </c>
      <c r="R5356">
        <v>66806</v>
      </c>
      <c r="T5356">
        <v>2534279</v>
      </c>
      <c r="V5356">
        <v>6922743</v>
      </c>
      <c r="X5356">
        <v>6335187</v>
      </c>
      <c r="Z5356">
        <v>587556</v>
      </c>
    </row>
    <row r="5357" spans="2:26" hidden="1" x14ac:dyDescent="0.35">
      <c r="B5357" t="s">
        <v>132</v>
      </c>
      <c r="C5357" t="s">
        <v>133</v>
      </c>
      <c r="D5357" s="1">
        <v>44409</v>
      </c>
      <c r="E5357" t="s">
        <v>34</v>
      </c>
      <c r="F5357" t="s">
        <v>33</v>
      </c>
      <c r="G5357" t="s">
        <v>34</v>
      </c>
      <c r="H5357">
        <v>0</v>
      </c>
      <c r="J5357">
        <v>77893</v>
      </c>
      <c r="L5357">
        <v>77893</v>
      </c>
      <c r="N5357">
        <v>70951</v>
      </c>
      <c r="P5357">
        <v>1718</v>
      </c>
      <c r="R5357">
        <v>72669</v>
      </c>
      <c r="T5357">
        <v>2541312</v>
      </c>
      <c r="V5357">
        <v>6939738</v>
      </c>
      <c r="X5357">
        <v>6351982</v>
      </c>
      <c r="Z5357">
        <v>587756</v>
      </c>
    </row>
    <row r="5358" spans="2:26" hidden="1" x14ac:dyDescent="0.35">
      <c r="B5358" t="s">
        <v>132</v>
      </c>
      <c r="C5358" t="s">
        <v>133</v>
      </c>
      <c r="D5358" s="1">
        <v>44440</v>
      </c>
      <c r="E5358" t="s">
        <v>34</v>
      </c>
      <c r="F5358" t="s">
        <v>35</v>
      </c>
      <c r="G5358" t="s">
        <v>32</v>
      </c>
      <c r="H5358">
        <v>0</v>
      </c>
      <c r="J5358">
        <v>71144</v>
      </c>
      <c r="L5358">
        <v>71144</v>
      </c>
      <c r="N5358">
        <v>70837</v>
      </c>
      <c r="P5358">
        <v>1869</v>
      </c>
      <c r="R5358">
        <v>72706</v>
      </c>
      <c r="T5358">
        <v>2545362</v>
      </c>
      <c r="V5358">
        <v>6967118</v>
      </c>
      <c r="X5358">
        <v>6381267</v>
      </c>
      <c r="Z5358">
        <v>585851</v>
      </c>
    </row>
    <row r="5359" spans="2:26" hidden="1" x14ac:dyDescent="0.35">
      <c r="B5359" t="s">
        <v>132</v>
      </c>
      <c r="C5359" t="s">
        <v>133</v>
      </c>
      <c r="D5359" s="1">
        <v>44440</v>
      </c>
      <c r="E5359" t="s">
        <v>34</v>
      </c>
      <c r="F5359" t="s">
        <v>33</v>
      </c>
      <c r="G5359" t="s">
        <v>34</v>
      </c>
      <c r="H5359">
        <v>0</v>
      </c>
      <c r="J5359">
        <v>71144</v>
      </c>
      <c r="L5359">
        <v>71144</v>
      </c>
      <c r="N5359">
        <v>76800</v>
      </c>
      <c r="P5359">
        <v>1915</v>
      </c>
      <c r="R5359">
        <v>78715</v>
      </c>
      <c r="T5359">
        <v>2550521</v>
      </c>
      <c r="V5359">
        <v>6980050</v>
      </c>
      <c r="X5359">
        <v>6394078</v>
      </c>
      <c r="Z5359">
        <v>585972</v>
      </c>
    </row>
    <row r="5360" spans="2:26" hidden="1" x14ac:dyDescent="0.35">
      <c r="B5360" t="s">
        <v>132</v>
      </c>
      <c r="C5360" t="s">
        <v>133</v>
      </c>
      <c r="D5360" s="1">
        <v>44470</v>
      </c>
      <c r="E5360" t="s">
        <v>34</v>
      </c>
      <c r="F5360" t="s">
        <v>35</v>
      </c>
      <c r="G5360" t="s">
        <v>32</v>
      </c>
      <c r="H5360">
        <v>0</v>
      </c>
      <c r="J5360">
        <v>67782</v>
      </c>
      <c r="L5360">
        <v>67782</v>
      </c>
      <c r="N5360">
        <v>72910</v>
      </c>
      <c r="P5360">
        <v>1749</v>
      </c>
      <c r="R5360">
        <v>74659</v>
      </c>
      <c r="T5360">
        <v>2553190</v>
      </c>
      <c r="V5360">
        <v>7005279</v>
      </c>
      <c r="X5360">
        <v>6420619</v>
      </c>
      <c r="Z5360">
        <v>584660</v>
      </c>
    </row>
    <row r="5361" spans="2:26" hidden="1" x14ac:dyDescent="0.35">
      <c r="B5361" t="s">
        <v>132</v>
      </c>
      <c r="C5361" t="s">
        <v>133</v>
      </c>
      <c r="D5361" s="1">
        <v>44470</v>
      </c>
      <c r="E5361" t="s">
        <v>34</v>
      </c>
      <c r="F5361" t="s">
        <v>33</v>
      </c>
      <c r="G5361" t="s">
        <v>34</v>
      </c>
      <c r="H5361">
        <v>0</v>
      </c>
      <c r="J5361">
        <v>67782</v>
      </c>
      <c r="L5361">
        <v>67782</v>
      </c>
      <c r="N5361">
        <v>77920</v>
      </c>
      <c r="P5361">
        <v>1784</v>
      </c>
      <c r="R5361">
        <v>79704</v>
      </c>
      <c r="T5361">
        <v>2556593</v>
      </c>
      <c r="V5361">
        <v>7014267</v>
      </c>
      <c r="X5361">
        <v>6429447</v>
      </c>
      <c r="Z5361">
        <v>584820</v>
      </c>
    </row>
    <row r="5362" spans="2:26" hidden="1" x14ac:dyDescent="0.35">
      <c r="B5362" t="s">
        <v>132</v>
      </c>
      <c r="C5362" t="s">
        <v>133</v>
      </c>
      <c r="D5362" s="1">
        <v>44501</v>
      </c>
      <c r="E5362" t="s">
        <v>34</v>
      </c>
      <c r="F5362" t="s">
        <v>35</v>
      </c>
      <c r="G5362" t="s">
        <v>32</v>
      </c>
      <c r="H5362">
        <v>0</v>
      </c>
      <c r="J5362">
        <v>82821</v>
      </c>
      <c r="L5362">
        <v>82821</v>
      </c>
      <c r="N5362">
        <v>70115</v>
      </c>
      <c r="P5362">
        <v>1712</v>
      </c>
      <c r="R5362">
        <v>71827</v>
      </c>
      <c r="T5362">
        <v>2549628</v>
      </c>
      <c r="V5362">
        <v>7020466</v>
      </c>
      <c r="X5362">
        <v>6438378</v>
      </c>
      <c r="Z5362">
        <v>582088</v>
      </c>
    </row>
    <row r="5363" spans="2:26" hidden="1" x14ac:dyDescent="0.35">
      <c r="B5363" t="s">
        <v>132</v>
      </c>
      <c r="C5363" t="s">
        <v>133</v>
      </c>
      <c r="D5363" s="1">
        <v>44501</v>
      </c>
      <c r="E5363" t="s">
        <v>34</v>
      </c>
      <c r="F5363" t="s">
        <v>33</v>
      </c>
      <c r="G5363" t="s">
        <v>34</v>
      </c>
      <c r="H5363">
        <v>0</v>
      </c>
      <c r="J5363">
        <v>82821</v>
      </c>
      <c r="L5363">
        <v>82821</v>
      </c>
      <c r="N5363">
        <v>75336</v>
      </c>
      <c r="P5363">
        <v>1742</v>
      </c>
      <c r="R5363">
        <v>77078</v>
      </c>
      <c r="T5363">
        <v>2555433</v>
      </c>
      <c r="V5363">
        <v>7034181</v>
      </c>
      <c r="X5363">
        <v>6452000</v>
      </c>
      <c r="Z5363">
        <v>582181</v>
      </c>
    </row>
    <row r="5364" spans="2:26" hidden="1" x14ac:dyDescent="0.35">
      <c r="B5364" t="s">
        <v>132</v>
      </c>
      <c r="C5364" t="s">
        <v>133</v>
      </c>
      <c r="D5364" s="1">
        <v>44531</v>
      </c>
      <c r="E5364" t="s">
        <v>34</v>
      </c>
      <c r="F5364" t="s">
        <v>35</v>
      </c>
      <c r="G5364" t="s">
        <v>32</v>
      </c>
      <c r="H5364">
        <v>0</v>
      </c>
      <c r="J5364">
        <v>93383</v>
      </c>
      <c r="L5364">
        <v>93383</v>
      </c>
      <c r="N5364">
        <v>73946</v>
      </c>
      <c r="P5364">
        <v>1726</v>
      </c>
      <c r="R5364">
        <v>75672</v>
      </c>
      <c r="T5364">
        <v>2560125</v>
      </c>
      <c r="V5364">
        <v>7069410</v>
      </c>
      <c r="X5364">
        <v>6488607</v>
      </c>
      <c r="Z5364">
        <v>580803</v>
      </c>
    </row>
    <row r="5365" spans="2:26" hidden="1" x14ac:dyDescent="0.35">
      <c r="B5365" t="s">
        <v>132</v>
      </c>
      <c r="C5365" t="s">
        <v>133</v>
      </c>
      <c r="D5365" s="1">
        <v>44531</v>
      </c>
      <c r="E5365" t="s">
        <v>34</v>
      </c>
      <c r="F5365" t="s">
        <v>33</v>
      </c>
      <c r="G5365" t="s">
        <v>34</v>
      </c>
      <c r="H5365">
        <v>0</v>
      </c>
      <c r="J5365">
        <v>93383</v>
      </c>
      <c r="L5365">
        <v>93383</v>
      </c>
      <c r="N5365">
        <v>76871</v>
      </c>
      <c r="P5365">
        <v>1741</v>
      </c>
      <c r="R5365">
        <v>78612</v>
      </c>
      <c r="T5365">
        <v>2563898</v>
      </c>
      <c r="V5365">
        <v>7078662</v>
      </c>
      <c r="X5365">
        <v>6497772</v>
      </c>
      <c r="Z5365">
        <v>580890</v>
      </c>
    </row>
    <row r="5366" spans="2:26" hidden="1" x14ac:dyDescent="0.35">
      <c r="B5366" t="s">
        <v>132</v>
      </c>
      <c r="C5366" t="s">
        <v>133</v>
      </c>
      <c r="D5366" s="1">
        <v>44562</v>
      </c>
      <c r="E5366" t="s">
        <v>34</v>
      </c>
      <c r="F5366" t="s">
        <v>35</v>
      </c>
      <c r="G5366" t="s">
        <v>32</v>
      </c>
      <c r="H5366">
        <v>0</v>
      </c>
      <c r="J5366">
        <v>81935</v>
      </c>
      <c r="L5366">
        <v>81935</v>
      </c>
      <c r="N5366">
        <v>77015</v>
      </c>
      <c r="P5366">
        <v>1816</v>
      </c>
      <c r="R5366">
        <v>78831</v>
      </c>
      <c r="T5366">
        <v>2563953</v>
      </c>
      <c r="V5366">
        <v>7103077</v>
      </c>
      <c r="X5366">
        <v>6523867</v>
      </c>
      <c r="Z5366">
        <v>579210</v>
      </c>
    </row>
    <row r="5367" spans="2:26" hidden="1" x14ac:dyDescent="0.35">
      <c r="B5367" t="s">
        <v>132</v>
      </c>
      <c r="C5367" t="s">
        <v>133</v>
      </c>
      <c r="D5367" s="1">
        <v>44562</v>
      </c>
      <c r="E5367" t="s">
        <v>34</v>
      </c>
      <c r="F5367" t="s">
        <v>33</v>
      </c>
      <c r="G5367" t="s">
        <v>34</v>
      </c>
      <c r="H5367">
        <v>0</v>
      </c>
      <c r="J5367">
        <v>81935</v>
      </c>
      <c r="L5367">
        <v>81935</v>
      </c>
      <c r="N5367">
        <v>79869</v>
      </c>
      <c r="P5367">
        <v>1840</v>
      </c>
      <c r="R5367">
        <v>81709</v>
      </c>
      <c r="T5367">
        <v>2571034</v>
      </c>
      <c r="V5367">
        <v>7119703</v>
      </c>
      <c r="X5367">
        <v>6540402</v>
      </c>
      <c r="Z5367">
        <v>579301</v>
      </c>
    </row>
    <row r="5368" spans="2:26" hidden="1" x14ac:dyDescent="0.35">
      <c r="B5368" t="s">
        <v>132</v>
      </c>
      <c r="C5368" t="s">
        <v>133</v>
      </c>
      <c r="D5368" s="1">
        <v>44593</v>
      </c>
      <c r="E5368" t="s">
        <v>34</v>
      </c>
      <c r="F5368" t="s">
        <v>35</v>
      </c>
      <c r="G5368" t="s">
        <v>32</v>
      </c>
      <c r="H5368">
        <v>0</v>
      </c>
      <c r="J5368">
        <v>59484</v>
      </c>
      <c r="L5368">
        <v>59484</v>
      </c>
      <c r="N5368">
        <v>74522</v>
      </c>
      <c r="P5368">
        <v>1908</v>
      </c>
      <c r="R5368">
        <v>76430</v>
      </c>
      <c r="T5368">
        <v>2570797</v>
      </c>
      <c r="V5368">
        <v>7132557</v>
      </c>
      <c r="X5368">
        <v>6555122</v>
      </c>
      <c r="Z5368">
        <v>577435</v>
      </c>
    </row>
    <row r="5369" spans="2:26" hidden="1" x14ac:dyDescent="0.35">
      <c r="B5369" t="s">
        <v>132</v>
      </c>
      <c r="C5369" t="s">
        <v>133</v>
      </c>
      <c r="D5369" s="1">
        <v>44593</v>
      </c>
      <c r="E5369" t="s">
        <v>34</v>
      </c>
      <c r="F5369" t="s">
        <v>33</v>
      </c>
      <c r="G5369" t="s">
        <v>34</v>
      </c>
      <c r="H5369">
        <v>0</v>
      </c>
      <c r="J5369">
        <v>59484</v>
      </c>
      <c r="L5369">
        <v>59484</v>
      </c>
      <c r="N5369">
        <v>79225</v>
      </c>
      <c r="P5369">
        <v>1940</v>
      </c>
      <c r="R5369">
        <v>81165</v>
      </c>
      <c r="T5369">
        <v>2574841</v>
      </c>
      <c r="V5369">
        <v>7141375</v>
      </c>
      <c r="X5369">
        <v>6563883</v>
      </c>
      <c r="Z5369">
        <v>577492</v>
      </c>
    </row>
    <row r="5370" spans="2:26" hidden="1" x14ac:dyDescent="0.35">
      <c r="B5370" t="s">
        <v>132</v>
      </c>
      <c r="C5370" t="s">
        <v>133</v>
      </c>
      <c r="D5370" s="1">
        <v>44621</v>
      </c>
      <c r="E5370" t="s">
        <v>34</v>
      </c>
      <c r="F5370" t="s">
        <v>35</v>
      </c>
      <c r="G5370" t="s">
        <v>32</v>
      </c>
      <c r="H5370">
        <v>0</v>
      </c>
      <c r="J5370">
        <v>69580</v>
      </c>
      <c r="L5370">
        <v>69580</v>
      </c>
      <c r="N5370">
        <v>62392</v>
      </c>
      <c r="P5370">
        <v>1581</v>
      </c>
      <c r="R5370">
        <v>63973</v>
      </c>
      <c r="T5370">
        <v>2574867</v>
      </c>
      <c r="V5370">
        <v>7160672</v>
      </c>
      <c r="X5370">
        <v>6586508</v>
      </c>
      <c r="Z5370">
        <v>574164</v>
      </c>
    </row>
    <row r="5371" spans="2:26" hidden="1" x14ac:dyDescent="0.35">
      <c r="B5371" t="s">
        <v>132</v>
      </c>
      <c r="C5371" t="s">
        <v>133</v>
      </c>
      <c r="D5371" s="1">
        <v>44621</v>
      </c>
      <c r="E5371" t="s">
        <v>34</v>
      </c>
      <c r="F5371" t="s">
        <v>33</v>
      </c>
      <c r="G5371" t="s">
        <v>34</v>
      </c>
      <c r="H5371">
        <v>0</v>
      </c>
      <c r="J5371">
        <v>69580</v>
      </c>
      <c r="L5371">
        <v>69580</v>
      </c>
      <c r="N5371">
        <v>64999</v>
      </c>
      <c r="P5371">
        <v>1606</v>
      </c>
      <c r="R5371">
        <v>66605</v>
      </c>
      <c r="T5371">
        <v>2577835</v>
      </c>
      <c r="V5371">
        <v>7167607</v>
      </c>
      <c r="X5371">
        <v>6593384</v>
      </c>
      <c r="Z5371">
        <v>574223</v>
      </c>
    </row>
    <row r="5372" spans="2:26" hidden="1" x14ac:dyDescent="0.35">
      <c r="B5372" t="s">
        <v>132</v>
      </c>
      <c r="C5372" t="s">
        <v>133</v>
      </c>
      <c r="D5372" s="1">
        <v>44652</v>
      </c>
      <c r="E5372" t="s">
        <v>34</v>
      </c>
      <c r="F5372" t="s">
        <v>35</v>
      </c>
      <c r="G5372" t="s">
        <v>32</v>
      </c>
      <c r="H5372">
        <v>0</v>
      </c>
      <c r="J5372">
        <v>61851</v>
      </c>
      <c r="L5372">
        <v>61851</v>
      </c>
      <c r="N5372">
        <v>69806</v>
      </c>
      <c r="P5372">
        <v>1503</v>
      </c>
      <c r="R5372">
        <v>71309</v>
      </c>
      <c r="T5372">
        <v>2570006</v>
      </c>
      <c r="V5372">
        <v>7167737</v>
      </c>
      <c r="X5372">
        <v>6596510</v>
      </c>
      <c r="Z5372">
        <v>571227</v>
      </c>
    </row>
    <row r="5373" spans="2:26" hidden="1" x14ac:dyDescent="0.35">
      <c r="B5373" t="s">
        <v>132</v>
      </c>
      <c r="C5373" t="s">
        <v>133</v>
      </c>
      <c r="D5373" s="1">
        <v>44652</v>
      </c>
      <c r="E5373" t="s">
        <v>34</v>
      </c>
      <c r="F5373" t="s">
        <v>33</v>
      </c>
      <c r="G5373" t="s">
        <v>34</v>
      </c>
      <c r="H5373">
        <v>0</v>
      </c>
      <c r="J5373">
        <v>61851</v>
      </c>
      <c r="L5373">
        <v>61851</v>
      </c>
      <c r="N5373">
        <v>71193</v>
      </c>
      <c r="P5373">
        <v>1511</v>
      </c>
      <c r="R5373">
        <v>72704</v>
      </c>
      <c r="T5373">
        <v>2573662</v>
      </c>
      <c r="V5373">
        <v>7176712</v>
      </c>
      <c r="X5373">
        <v>6605423</v>
      </c>
      <c r="Z5373">
        <v>571289</v>
      </c>
    </row>
    <row r="5374" spans="2:26" hidden="1" x14ac:dyDescent="0.35">
      <c r="B5374" t="s">
        <v>132</v>
      </c>
      <c r="C5374" t="s">
        <v>133</v>
      </c>
      <c r="D5374" s="1">
        <v>44682</v>
      </c>
      <c r="E5374" t="s">
        <v>34</v>
      </c>
      <c r="F5374" t="s">
        <v>35</v>
      </c>
      <c r="G5374" t="s">
        <v>32</v>
      </c>
      <c r="H5374">
        <v>0</v>
      </c>
      <c r="J5374">
        <v>59858</v>
      </c>
      <c r="L5374">
        <v>59858</v>
      </c>
      <c r="N5374">
        <v>67492</v>
      </c>
      <c r="P5374">
        <v>1938</v>
      </c>
      <c r="R5374">
        <v>69430</v>
      </c>
      <c r="T5374">
        <v>2567008</v>
      </c>
      <c r="V5374">
        <v>7174044</v>
      </c>
      <c r="X5374">
        <v>6605610</v>
      </c>
      <c r="Z5374">
        <v>568434</v>
      </c>
    </row>
    <row r="5375" spans="2:26" hidden="1" x14ac:dyDescent="0.35">
      <c r="B5375" t="s">
        <v>132</v>
      </c>
      <c r="C5375" t="s">
        <v>133</v>
      </c>
      <c r="D5375" s="1">
        <v>44682</v>
      </c>
      <c r="E5375" t="s">
        <v>34</v>
      </c>
      <c r="F5375" t="s">
        <v>33</v>
      </c>
      <c r="G5375" t="s">
        <v>34</v>
      </c>
      <c r="H5375">
        <v>0</v>
      </c>
      <c r="J5375">
        <v>59858</v>
      </c>
      <c r="L5375">
        <v>59858</v>
      </c>
      <c r="N5375">
        <v>70390</v>
      </c>
      <c r="P5375">
        <v>1954</v>
      </c>
      <c r="R5375">
        <v>72344</v>
      </c>
      <c r="T5375">
        <v>2573874</v>
      </c>
      <c r="V5375">
        <v>7191272</v>
      </c>
      <c r="X5375">
        <v>6622742</v>
      </c>
      <c r="Z5375">
        <v>568530</v>
      </c>
    </row>
    <row r="5376" spans="2:26" hidden="1" x14ac:dyDescent="0.35">
      <c r="B5376" t="s">
        <v>132</v>
      </c>
      <c r="C5376" t="s">
        <v>133</v>
      </c>
      <c r="D5376" s="1">
        <v>44713</v>
      </c>
      <c r="E5376" t="s">
        <v>34</v>
      </c>
      <c r="F5376" t="s">
        <v>35</v>
      </c>
      <c r="G5376" t="s">
        <v>32</v>
      </c>
      <c r="H5376">
        <v>0</v>
      </c>
      <c r="J5376">
        <v>63122</v>
      </c>
      <c r="L5376">
        <v>63122</v>
      </c>
      <c r="N5376">
        <v>63570</v>
      </c>
      <c r="P5376">
        <v>1658</v>
      </c>
      <c r="R5376">
        <v>65228</v>
      </c>
      <c r="T5376">
        <v>2575583</v>
      </c>
      <c r="V5376">
        <v>7210643</v>
      </c>
      <c r="X5376">
        <v>6643427</v>
      </c>
      <c r="Z5376">
        <v>567216</v>
      </c>
    </row>
    <row r="5377" spans="2:26" hidden="1" x14ac:dyDescent="0.35">
      <c r="B5377" t="s">
        <v>132</v>
      </c>
      <c r="C5377" t="s">
        <v>133</v>
      </c>
      <c r="D5377" s="1">
        <v>44713</v>
      </c>
      <c r="E5377" t="s">
        <v>34</v>
      </c>
      <c r="F5377" t="s">
        <v>33</v>
      </c>
      <c r="G5377" t="s">
        <v>34</v>
      </c>
      <c r="H5377">
        <v>0</v>
      </c>
      <c r="J5377">
        <v>63122</v>
      </c>
      <c r="L5377">
        <v>63122</v>
      </c>
      <c r="N5377">
        <v>66106</v>
      </c>
      <c r="P5377">
        <v>1678</v>
      </c>
      <c r="R5377">
        <v>67784</v>
      </c>
      <c r="T5377">
        <v>2581208</v>
      </c>
      <c r="V5377">
        <v>7224391</v>
      </c>
      <c r="X5377">
        <v>6657081</v>
      </c>
      <c r="Z5377">
        <v>567310</v>
      </c>
    </row>
    <row r="5378" spans="2:26" hidden="1" x14ac:dyDescent="0.35">
      <c r="B5378" t="s">
        <v>132</v>
      </c>
      <c r="C5378" t="s">
        <v>133</v>
      </c>
      <c r="D5378" s="1">
        <v>44743</v>
      </c>
      <c r="E5378" t="s">
        <v>34</v>
      </c>
      <c r="F5378" t="s">
        <v>35</v>
      </c>
      <c r="G5378" t="s">
        <v>32</v>
      </c>
      <c r="H5378">
        <v>0</v>
      </c>
      <c r="J5378">
        <v>61641</v>
      </c>
      <c r="L5378">
        <v>61641</v>
      </c>
      <c r="N5378">
        <v>66367</v>
      </c>
      <c r="P5378">
        <v>1789</v>
      </c>
      <c r="R5378">
        <v>68156</v>
      </c>
      <c r="T5378">
        <v>2582205</v>
      </c>
      <c r="V5378">
        <v>7241942</v>
      </c>
      <c r="X5378">
        <v>6676037</v>
      </c>
      <c r="Z5378">
        <v>565905</v>
      </c>
    </row>
    <row r="5379" spans="2:26" hidden="1" x14ac:dyDescent="0.35">
      <c r="B5379" t="s">
        <v>132</v>
      </c>
      <c r="C5379" t="s">
        <v>133</v>
      </c>
      <c r="D5379" s="1">
        <v>44743</v>
      </c>
      <c r="E5379" t="s">
        <v>34</v>
      </c>
      <c r="F5379" t="s">
        <v>33</v>
      </c>
      <c r="G5379" t="s">
        <v>34</v>
      </c>
      <c r="H5379">
        <v>0</v>
      </c>
      <c r="J5379">
        <v>61641</v>
      </c>
      <c r="L5379">
        <v>61641</v>
      </c>
      <c r="N5379">
        <v>70015</v>
      </c>
      <c r="P5379">
        <v>1830</v>
      </c>
      <c r="R5379">
        <v>71845</v>
      </c>
      <c r="T5379">
        <v>2586668</v>
      </c>
      <c r="V5379">
        <v>7249900</v>
      </c>
      <c r="X5379">
        <v>6685868</v>
      </c>
      <c r="Z5379">
        <v>564032</v>
      </c>
    </row>
    <row r="5380" spans="2:26" hidden="1" x14ac:dyDescent="0.35">
      <c r="B5380" t="s">
        <v>132</v>
      </c>
      <c r="C5380" t="s">
        <v>133</v>
      </c>
      <c r="D5380" s="1">
        <v>44774</v>
      </c>
      <c r="E5380" t="s">
        <v>34</v>
      </c>
      <c r="F5380" t="s">
        <v>35</v>
      </c>
      <c r="G5380" t="s">
        <v>32</v>
      </c>
      <c r="H5380">
        <v>0</v>
      </c>
      <c r="J5380">
        <v>73080</v>
      </c>
      <c r="L5380">
        <v>73080</v>
      </c>
      <c r="N5380">
        <v>66282</v>
      </c>
      <c r="P5380">
        <v>1750</v>
      </c>
      <c r="R5380">
        <v>68032</v>
      </c>
      <c r="T5380">
        <v>2578743</v>
      </c>
      <c r="V5380">
        <v>7257497</v>
      </c>
      <c r="X5380">
        <v>6699398</v>
      </c>
      <c r="Z5380">
        <v>558099</v>
      </c>
    </row>
    <row r="5381" spans="2:26" hidden="1" x14ac:dyDescent="0.35">
      <c r="B5381" t="s">
        <v>132</v>
      </c>
      <c r="C5381" t="s">
        <v>133</v>
      </c>
      <c r="D5381" s="1">
        <v>44774</v>
      </c>
      <c r="E5381" t="s">
        <v>34</v>
      </c>
      <c r="F5381" t="s">
        <v>33</v>
      </c>
      <c r="G5381" t="s">
        <v>34</v>
      </c>
      <c r="H5381">
        <v>0</v>
      </c>
      <c r="J5381">
        <v>73080</v>
      </c>
      <c r="L5381">
        <v>73080</v>
      </c>
      <c r="N5381">
        <v>69195</v>
      </c>
      <c r="P5381">
        <v>1774</v>
      </c>
      <c r="R5381">
        <v>70969</v>
      </c>
      <c r="T5381">
        <v>2583841</v>
      </c>
      <c r="V5381">
        <v>7269924</v>
      </c>
      <c r="X5381">
        <v>6711720</v>
      </c>
      <c r="Z5381">
        <v>558204</v>
      </c>
    </row>
    <row r="5382" spans="2:26" hidden="1" x14ac:dyDescent="0.35">
      <c r="B5382" t="s">
        <v>132</v>
      </c>
      <c r="C5382" t="s">
        <v>133</v>
      </c>
      <c r="D5382" s="1">
        <v>44805</v>
      </c>
      <c r="E5382" t="s">
        <v>34</v>
      </c>
      <c r="F5382" t="s">
        <v>35</v>
      </c>
      <c r="G5382" t="s">
        <v>32</v>
      </c>
      <c r="H5382">
        <v>0</v>
      </c>
      <c r="J5382">
        <v>68525</v>
      </c>
      <c r="L5382">
        <v>68525</v>
      </c>
      <c r="N5382">
        <v>75113</v>
      </c>
      <c r="P5382">
        <v>2421</v>
      </c>
      <c r="R5382">
        <v>77534</v>
      </c>
      <c r="T5382">
        <v>2598369</v>
      </c>
      <c r="V5382">
        <v>7305083</v>
      </c>
      <c r="X5382">
        <v>6738088</v>
      </c>
      <c r="Z5382">
        <v>566995</v>
      </c>
    </row>
    <row r="5383" spans="2:26" hidden="1" x14ac:dyDescent="0.35">
      <c r="B5383" t="s">
        <v>132</v>
      </c>
      <c r="C5383" t="s">
        <v>133</v>
      </c>
      <c r="D5383" s="1">
        <v>44805</v>
      </c>
      <c r="E5383" t="s">
        <v>34</v>
      </c>
      <c r="F5383" t="s">
        <v>33</v>
      </c>
      <c r="G5383" t="s">
        <v>34</v>
      </c>
      <c r="H5383">
        <v>0</v>
      </c>
      <c r="J5383">
        <v>68525</v>
      </c>
      <c r="L5383">
        <v>68525</v>
      </c>
      <c r="N5383">
        <v>78765</v>
      </c>
      <c r="P5383">
        <v>2439</v>
      </c>
      <c r="R5383">
        <v>81204</v>
      </c>
      <c r="T5383">
        <v>2603426</v>
      </c>
      <c r="V5383">
        <v>7318196</v>
      </c>
      <c r="X5383">
        <v>6751099</v>
      </c>
      <c r="Z5383">
        <v>567097</v>
      </c>
    </row>
    <row r="5384" spans="2:26" hidden="1" x14ac:dyDescent="0.35">
      <c r="B5384" t="s">
        <v>132</v>
      </c>
      <c r="C5384" t="s">
        <v>133</v>
      </c>
      <c r="D5384" s="1">
        <v>44835</v>
      </c>
      <c r="E5384" t="s">
        <v>34</v>
      </c>
      <c r="F5384" t="s">
        <v>35</v>
      </c>
      <c r="G5384" t="s">
        <v>32</v>
      </c>
      <c r="H5384">
        <v>0</v>
      </c>
      <c r="J5384">
        <v>73550</v>
      </c>
      <c r="L5384">
        <v>73550</v>
      </c>
      <c r="N5384">
        <v>74203</v>
      </c>
      <c r="P5384">
        <v>9579</v>
      </c>
      <c r="R5384">
        <v>83782</v>
      </c>
      <c r="T5384">
        <v>2593342</v>
      </c>
      <c r="V5384">
        <v>7322176</v>
      </c>
      <c r="X5384">
        <v>6765242</v>
      </c>
      <c r="Z5384">
        <v>556934</v>
      </c>
    </row>
    <row r="5385" spans="2:26" hidden="1" x14ac:dyDescent="0.35">
      <c r="B5385" t="s">
        <v>132</v>
      </c>
      <c r="C5385" t="s">
        <v>133</v>
      </c>
      <c r="D5385" s="1">
        <v>44835</v>
      </c>
      <c r="E5385" t="s">
        <v>34</v>
      </c>
      <c r="F5385" t="s">
        <v>33</v>
      </c>
      <c r="G5385" t="s">
        <v>34</v>
      </c>
      <c r="H5385">
        <v>0</v>
      </c>
      <c r="J5385">
        <v>73550</v>
      </c>
      <c r="L5385">
        <v>73550</v>
      </c>
      <c r="N5385">
        <v>78391</v>
      </c>
      <c r="P5385">
        <v>9605</v>
      </c>
      <c r="R5385">
        <v>87996</v>
      </c>
      <c r="T5385">
        <v>2599062</v>
      </c>
      <c r="V5385">
        <v>7336883</v>
      </c>
      <c r="X5385">
        <v>6779836</v>
      </c>
      <c r="Z5385">
        <v>557047</v>
      </c>
    </row>
    <row r="5386" spans="2:26" hidden="1" x14ac:dyDescent="0.35">
      <c r="B5386" t="s">
        <v>132</v>
      </c>
      <c r="C5386" t="s">
        <v>133</v>
      </c>
      <c r="D5386" s="1">
        <v>44866</v>
      </c>
      <c r="E5386" t="s">
        <v>34</v>
      </c>
      <c r="F5386" t="s">
        <v>35</v>
      </c>
      <c r="G5386" t="s">
        <v>32</v>
      </c>
      <c r="H5386">
        <v>0</v>
      </c>
      <c r="J5386">
        <v>86023</v>
      </c>
      <c r="L5386">
        <v>86023</v>
      </c>
      <c r="N5386">
        <v>70828</v>
      </c>
      <c r="P5386">
        <v>1902</v>
      </c>
      <c r="R5386">
        <v>72730</v>
      </c>
      <c r="T5386">
        <v>2597210</v>
      </c>
      <c r="V5386">
        <v>7346992</v>
      </c>
      <c r="X5386">
        <v>6789092</v>
      </c>
      <c r="Z5386">
        <v>557900</v>
      </c>
    </row>
    <row r="5387" spans="2:26" hidden="1" x14ac:dyDescent="0.35">
      <c r="B5387" t="s">
        <v>132</v>
      </c>
      <c r="C5387" t="s">
        <v>133</v>
      </c>
      <c r="D5387" s="1">
        <v>44866</v>
      </c>
      <c r="E5387" t="s">
        <v>34</v>
      </c>
      <c r="F5387" t="s">
        <v>33</v>
      </c>
      <c r="G5387" t="s">
        <v>34</v>
      </c>
      <c r="H5387">
        <v>0</v>
      </c>
      <c r="J5387">
        <v>86023</v>
      </c>
      <c r="L5387">
        <v>86023</v>
      </c>
      <c r="N5387">
        <v>74591</v>
      </c>
      <c r="P5387">
        <v>1927</v>
      </c>
      <c r="R5387">
        <v>76518</v>
      </c>
      <c r="T5387">
        <v>2603383</v>
      </c>
      <c r="V5387">
        <v>7363129</v>
      </c>
      <c r="X5387">
        <v>6805150</v>
      </c>
      <c r="Z5387">
        <v>557979</v>
      </c>
    </row>
    <row r="5388" spans="2:26" hidden="1" x14ac:dyDescent="0.35">
      <c r="B5388" t="s">
        <v>132</v>
      </c>
      <c r="C5388" t="s">
        <v>133</v>
      </c>
      <c r="D5388" s="1">
        <v>44896</v>
      </c>
      <c r="E5388" t="s">
        <v>34</v>
      </c>
      <c r="F5388" t="s">
        <v>35</v>
      </c>
      <c r="G5388" t="s">
        <v>32</v>
      </c>
      <c r="H5388">
        <v>0</v>
      </c>
      <c r="J5388">
        <v>96066</v>
      </c>
      <c r="L5388">
        <v>96066</v>
      </c>
      <c r="N5388">
        <v>69636</v>
      </c>
      <c r="P5388">
        <v>1789</v>
      </c>
      <c r="R5388">
        <v>71425</v>
      </c>
      <c r="T5388">
        <v>2606259</v>
      </c>
      <c r="V5388">
        <v>7387276</v>
      </c>
      <c r="X5388">
        <v>6830579</v>
      </c>
      <c r="Z5388">
        <v>556697</v>
      </c>
    </row>
    <row r="5389" spans="2:26" hidden="1" x14ac:dyDescent="0.35">
      <c r="B5389" t="s">
        <v>132</v>
      </c>
      <c r="C5389" t="s">
        <v>133</v>
      </c>
      <c r="D5389" s="1">
        <v>44896</v>
      </c>
      <c r="E5389" t="s">
        <v>34</v>
      </c>
      <c r="F5389" t="s">
        <v>33</v>
      </c>
      <c r="G5389" t="s">
        <v>34</v>
      </c>
      <c r="H5389">
        <v>0</v>
      </c>
      <c r="J5389">
        <v>96066</v>
      </c>
      <c r="L5389">
        <v>96066</v>
      </c>
      <c r="N5389">
        <v>75591</v>
      </c>
      <c r="P5389">
        <v>1805</v>
      </c>
      <c r="R5389">
        <v>77396</v>
      </c>
      <c r="T5389">
        <v>2614913</v>
      </c>
      <c r="V5389">
        <v>7408878</v>
      </c>
      <c r="X5389">
        <v>6852090</v>
      </c>
      <c r="Z5389">
        <v>556788</v>
      </c>
    </row>
    <row r="5390" spans="2:26" hidden="1" x14ac:dyDescent="0.35">
      <c r="B5390" t="s">
        <v>132</v>
      </c>
      <c r="C5390" t="s">
        <v>133</v>
      </c>
      <c r="D5390" s="1">
        <v>44927</v>
      </c>
      <c r="E5390" t="s">
        <v>34</v>
      </c>
      <c r="F5390" t="s">
        <v>35</v>
      </c>
      <c r="G5390" t="s">
        <v>32</v>
      </c>
      <c r="H5390">
        <v>0</v>
      </c>
      <c r="J5390">
        <v>89205</v>
      </c>
      <c r="L5390">
        <v>89205</v>
      </c>
      <c r="N5390">
        <v>74456</v>
      </c>
      <c r="P5390">
        <v>1900</v>
      </c>
      <c r="R5390">
        <v>76356</v>
      </c>
      <c r="T5390">
        <v>2616833</v>
      </c>
      <c r="V5390">
        <v>7436236</v>
      </c>
      <c r="X5390">
        <v>6890371</v>
      </c>
      <c r="Z5390">
        <v>545865</v>
      </c>
    </row>
    <row r="5391" spans="2:26" hidden="1" x14ac:dyDescent="0.35">
      <c r="B5391" t="s">
        <v>132</v>
      </c>
      <c r="C5391" t="s">
        <v>133</v>
      </c>
      <c r="D5391" s="1">
        <v>44927</v>
      </c>
      <c r="E5391" t="s">
        <v>34</v>
      </c>
      <c r="F5391" t="s">
        <v>33</v>
      </c>
      <c r="G5391" t="s">
        <v>34</v>
      </c>
      <c r="H5391">
        <v>0</v>
      </c>
      <c r="J5391">
        <v>89205</v>
      </c>
      <c r="L5391">
        <v>89205</v>
      </c>
      <c r="N5391">
        <v>76440</v>
      </c>
      <c r="P5391">
        <v>1907</v>
      </c>
      <c r="R5391">
        <v>78347</v>
      </c>
      <c r="T5391">
        <v>2625916</v>
      </c>
      <c r="V5391">
        <v>7454133</v>
      </c>
      <c r="X5391">
        <v>6905552</v>
      </c>
      <c r="Z5391">
        <v>548581</v>
      </c>
    </row>
    <row r="5392" spans="2:26" hidden="1" x14ac:dyDescent="0.35">
      <c r="B5392" t="s">
        <v>132</v>
      </c>
      <c r="C5392" t="s">
        <v>133</v>
      </c>
      <c r="D5392" s="1">
        <v>44958</v>
      </c>
      <c r="E5392" t="s">
        <v>34</v>
      </c>
      <c r="F5392" t="s">
        <v>35</v>
      </c>
      <c r="G5392" t="s">
        <v>32</v>
      </c>
      <c r="H5392">
        <v>0</v>
      </c>
      <c r="J5392">
        <v>69421</v>
      </c>
      <c r="L5392">
        <v>69421</v>
      </c>
      <c r="N5392">
        <v>82466</v>
      </c>
      <c r="P5392">
        <v>1494</v>
      </c>
      <c r="R5392">
        <v>83960</v>
      </c>
      <c r="T5392">
        <v>2618986</v>
      </c>
      <c r="V5392">
        <v>7451045</v>
      </c>
      <c r="X5392">
        <v>6913364</v>
      </c>
      <c r="Z5392">
        <v>537681</v>
      </c>
    </row>
    <row r="5393" spans="2:26" hidden="1" x14ac:dyDescent="0.35">
      <c r="B5393" t="s">
        <v>132</v>
      </c>
      <c r="C5393" t="s">
        <v>133</v>
      </c>
      <c r="D5393" s="1">
        <v>44958</v>
      </c>
      <c r="E5393" t="s">
        <v>34</v>
      </c>
      <c r="F5393" t="s">
        <v>33</v>
      </c>
      <c r="G5393" t="s">
        <v>34</v>
      </c>
      <c r="H5393">
        <v>0</v>
      </c>
      <c r="J5393">
        <v>69421</v>
      </c>
      <c r="L5393">
        <v>69421</v>
      </c>
      <c r="N5393">
        <v>88989</v>
      </c>
      <c r="P5393">
        <v>1516</v>
      </c>
      <c r="R5393">
        <v>90505</v>
      </c>
      <c r="T5393">
        <v>2623832</v>
      </c>
      <c r="V5393">
        <v>7470900</v>
      </c>
      <c r="X5393">
        <v>6935401</v>
      </c>
      <c r="Z5393">
        <v>535499</v>
      </c>
    </row>
    <row r="5394" spans="2:26" hidden="1" x14ac:dyDescent="0.35">
      <c r="B5394" t="s">
        <v>132</v>
      </c>
      <c r="C5394" t="s">
        <v>133</v>
      </c>
      <c r="D5394" s="1">
        <v>44986</v>
      </c>
      <c r="E5394" t="s">
        <v>34</v>
      </c>
      <c r="F5394" t="s">
        <v>35</v>
      </c>
      <c r="G5394" t="s">
        <v>32</v>
      </c>
      <c r="H5394">
        <v>0</v>
      </c>
      <c r="J5394">
        <v>81299</v>
      </c>
      <c r="L5394">
        <v>81299</v>
      </c>
      <c r="N5394">
        <v>65749</v>
      </c>
      <c r="P5394">
        <v>854</v>
      </c>
      <c r="R5394">
        <v>66603</v>
      </c>
      <c r="T5394">
        <v>2626243</v>
      </c>
      <c r="V5394">
        <v>7491311</v>
      </c>
      <c r="X5394">
        <v>6962065</v>
      </c>
      <c r="Z5394">
        <v>529246</v>
      </c>
    </row>
    <row r="5395" spans="2:26" hidden="1" x14ac:dyDescent="0.35">
      <c r="B5395" t="s">
        <v>132</v>
      </c>
      <c r="C5395" t="s">
        <v>133</v>
      </c>
      <c r="D5395" s="1">
        <v>44986</v>
      </c>
      <c r="E5395" t="s">
        <v>34</v>
      </c>
      <c r="F5395" t="s">
        <v>33</v>
      </c>
      <c r="G5395" t="s">
        <v>34</v>
      </c>
      <c r="H5395">
        <v>0</v>
      </c>
      <c r="J5395">
        <v>81299</v>
      </c>
      <c r="L5395">
        <v>81299</v>
      </c>
      <c r="N5395">
        <v>69540</v>
      </c>
      <c r="P5395">
        <v>877</v>
      </c>
      <c r="R5395">
        <v>70417</v>
      </c>
      <c r="T5395">
        <v>2635264</v>
      </c>
      <c r="V5395">
        <v>7518061</v>
      </c>
      <c r="X5395">
        <v>6988923</v>
      </c>
      <c r="Z5395">
        <v>529138</v>
      </c>
    </row>
    <row r="5396" spans="2:26" hidden="1" x14ac:dyDescent="0.35">
      <c r="B5396" t="s">
        <v>132</v>
      </c>
      <c r="C5396" t="s">
        <v>133</v>
      </c>
      <c r="D5396" s="1">
        <v>45017</v>
      </c>
      <c r="E5396" t="s">
        <v>34</v>
      </c>
      <c r="F5396" t="s">
        <v>35</v>
      </c>
      <c r="G5396" t="s">
        <v>32</v>
      </c>
      <c r="H5396">
        <v>0</v>
      </c>
      <c r="J5396">
        <v>69436</v>
      </c>
      <c r="L5396">
        <v>69436</v>
      </c>
      <c r="N5396">
        <v>72897</v>
      </c>
      <c r="P5396">
        <v>1475</v>
      </c>
      <c r="R5396">
        <v>74372</v>
      </c>
      <c r="T5396">
        <v>2633505</v>
      </c>
      <c r="V5396">
        <v>7528799</v>
      </c>
      <c r="X5396">
        <v>7005914</v>
      </c>
      <c r="Z5396">
        <v>522885</v>
      </c>
    </row>
    <row r="5397" spans="2:26" hidden="1" x14ac:dyDescent="0.35">
      <c r="B5397" t="s">
        <v>132</v>
      </c>
      <c r="C5397" t="s">
        <v>133</v>
      </c>
      <c r="D5397" s="1">
        <v>45017</v>
      </c>
      <c r="E5397" t="s">
        <v>34</v>
      </c>
      <c r="F5397" t="s">
        <v>33</v>
      </c>
      <c r="G5397" t="s">
        <v>34</v>
      </c>
      <c r="H5397">
        <v>0</v>
      </c>
      <c r="J5397">
        <v>69436</v>
      </c>
      <c r="L5397">
        <v>69436</v>
      </c>
      <c r="N5397">
        <v>79118</v>
      </c>
      <c r="P5397">
        <v>1482</v>
      </c>
      <c r="R5397">
        <v>80600</v>
      </c>
      <c r="T5397">
        <v>2639888</v>
      </c>
      <c r="V5397">
        <v>7547966</v>
      </c>
      <c r="X5397">
        <v>7024976</v>
      </c>
      <c r="Z5397">
        <v>522990</v>
      </c>
    </row>
    <row r="5398" spans="2:26" hidden="1" x14ac:dyDescent="0.35">
      <c r="B5398" t="s">
        <v>132</v>
      </c>
      <c r="C5398" t="s">
        <v>133</v>
      </c>
      <c r="D5398" s="1">
        <v>45047</v>
      </c>
      <c r="E5398" t="s">
        <v>34</v>
      </c>
      <c r="F5398" t="s">
        <v>35</v>
      </c>
      <c r="G5398" t="s">
        <v>32</v>
      </c>
      <c r="H5398">
        <v>0</v>
      </c>
      <c r="J5398">
        <v>85832</v>
      </c>
      <c r="L5398">
        <v>85832</v>
      </c>
      <c r="N5398">
        <v>64545</v>
      </c>
      <c r="P5398">
        <v>1498</v>
      </c>
      <c r="R5398">
        <v>66043</v>
      </c>
      <c r="T5398">
        <v>2636015</v>
      </c>
      <c r="V5398">
        <v>7555685</v>
      </c>
      <c r="X5398">
        <v>7031633</v>
      </c>
      <c r="Z5398">
        <v>524052</v>
      </c>
    </row>
    <row r="5399" spans="2:26" hidden="1" x14ac:dyDescent="0.35">
      <c r="B5399" t="s">
        <v>132</v>
      </c>
      <c r="C5399" t="s">
        <v>133</v>
      </c>
      <c r="D5399" s="1">
        <v>45047</v>
      </c>
      <c r="E5399" t="s">
        <v>34</v>
      </c>
      <c r="F5399" t="s">
        <v>33</v>
      </c>
      <c r="G5399" t="s">
        <v>34</v>
      </c>
      <c r="H5399">
        <v>0</v>
      </c>
      <c r="J5399">
        <v>85832</v>
      </c>
      <c r="L5399">
        <v>85832</v>
      </c>
      <c r="N5399">
        <v>69583</v>
      </c>
      <c r="P5399">
        <v>1505</v>
      </c>
      <c r="R5399">
        <v>71088</v>
      </c>
      <c r="T5399">
        <v>2644250</v>
      </c>
      <c r="V5399">
        <v>7578417</v>
      </c>
      <c r="X5399">
        <v>7054259</v>
      </c>
      <c r="Z5399">
        <v>524158</v>
      </c>
    </row>
    <row r="5400" spans="2:26" hidden="1" x14ac:dyDescent="0.35">
      <c r="B5400" t="s">
        <v>132</v>
      </c>
      <c r="C5400" t="s">
        <v>133</v>
      </c>
      <c r="D5400" s="1">
        <v>45078</v>
      </c>
      <c r="E5400" t="s">
        <v>34</v>
      </c>
      <c r="F5400" t="s">
        <v>35</v>
      </c>
      <c r="G5400" t="s">
        <v>32</v>
      </c>
      <c r="H5400">
        <v>0</v>
      </c>
      <c r="J5400">
        <v>90111</v>
      </c>
      <c r="L5400">
        <v>90111</v>
      </c>
      <c r="N5400">
        <v>71769</v>
      </c>
      <c r="P5400">
        <v>1893</v>
      </c>
      <c r="R5400">
        <v>73662</v>
      </c>
      <c r="T5400">
        <v>2649396</v>
      </c>
      <c r="V5400">
        <v>7606430</v>
      </c>
      <c r="X5400">
        <v>7080292</v>
      </c>
      <c r="Z5400">
        <v>526138</v>
      </c>
    </row>
    <row r="5401" spans="2:26" hidden="1" x14ac:dyDescent="0.35">
      <c r="B5401" t="s">
        <v>132</v>
      </c>
      <c r="C5401" t="s">
        <v>133</v>
      </c>
      <c r="D5401" s="1">
        <v>45078</v>
      </c>
      <c r="E5401" t="s">
        <v>34</v>
      </c>
      <c r="F5401" t="s">
        <v>33</v>
      </c>
      <c r="G5401" t="s">
        <v>34</v>
      </c>
      <c r="H5401">
        <v>0</v>
      </c>
      <c r="J5401">
        <v>90111</v>
      </c>
      <c r="L5401">
        <v>90111</v>
      </c>
      <c r="N5401">
        <v>76355</v>
      </c>
      <c r="P5401">
        <v>1902</v>
      </c>
      <c r="R5401">
        <v>78257</v>
      </c>
      <c r="T5401">
        <v>2665829</v>
      </c>
      <c r="V5401">
        <v>7634352</v>
      </c>
      <c r="X5401">
        <v>7098089</v>
      </c>
      <c r="Z5401">
        <v>536263</v>
      </c>
    </row>
    <row r="5402" spans="2:26" hidden="1" x14ac:dyDescent="0.35">
      <c r="B5402" t="s">
        <v>132</v>
      </c>
      <c r="C5402" t="s">
        <v>133</v>
      </c>
      <c r="D5402" s="1">
        <v>45108</v>
      </c>
      <c r="E5402" t="s">
        <v>34</v>
      </c>
      <c r="F5402" t="s">
        <v>35</v>
      </c>
      <c r="G5402" t="s">
        <v>32</v>
      </c>
      <c r="H5402">
        <v>0</v>
      </c>
      <c r="J5402">
        <v>92647</v>
      </c>
      <c r="L5402">
        <v>92647</v>
      </c>
      <c r="N5402">
        <v>73315</v>
      </c>
      <c r="P5402">
        <v>2890</v>
      </c>
      <c r="R5402">
        <v>76205</v>
      </c>
      <c r="T5402">
        <v>2639367</v>
      </c>
      <c r="V5402">
        <v>7535276</v>
      </c>
      <c r="X5402">
        <v>6991319</v>
      </c>
      <c r="Z5402">
        <v>543957</v>
      </c>
    </row>
    <row r="5403" spans="2:26" hidden="1" x14ac:dyDescent="0.35">
      <c r="B5403" t="s">
        <v>132</v>
      </c>
      <c r="C5403" t="s">
        <v>133</v>
      </c>
      <c r="D5403" s="1">
        <v>45108</v>
      </c>
      <c r="E5403" t="s">
        <v>34</v>
      </c>
      <c r="F5403" t="s">
        <v>33</v>
      </c>
      <c r="G5403" t="s">
        <v>34</v>
      </c>
      <c r="H5403">
        <v>0</v>
      </c>
      <c r="J5403">
        <v>92647</v>
      </c>
      <c r="L5403">
        <v>92647</v>
      </c>
      <c r="N5403">
        <v>78878</v>
      </c>
      <c r="P5403">
        <v>2914</v>
      </c>
      <c r="R5403">
        <v>81792</v>
      </c>
      <c r="T5403">
        <v>2659842</v>
      </c>
      <c r="V5403">
        <v>7583252</v>
      </c>
      <c r="X5403">
        <v>7039076</v>
      </c>
      <c r="Z5403">
        <v>544176</v>
      </c>
    </row>
    <row r="5404" spans="2:26" hidden="1" x14ac:dyDescent="0.35">
      <c r="B5404" t="s">
        <v>132</v>
      </c>
      <c r="C5404" t="s">
        <v>133</v>
      </c>
      <c r="D5404" s="1">
        <v>45139</v>
      </c>
      <c r="E5404" t="s">
        <v>34</v>
      </c>
      <c r="F5404" t="s">
        <v>35</v>
      </c>
      <c r="G5404" t="s">
        <v>32</v>
      </c>
      <c r="H5404">
        <v>0</v>
      </c>
      <c r="J5404">
        <v>108828</v>
      </c>
      <c r="L5404">
        <v>108828</v>
      </c>
      <c r="N5404">
        <v>79472</v>
      </c>
      <c r="P5404">
        <v>3357</v>
      </c>
      <c r="R5404">
        <v>82829</v>
      </c>
      <c r="T5404">
        <v>2572593</v>
      </c>
      <c r="V5404">
        <v>7392501</v>
      </c>
      <c r="X5404">
        <v>6837825</v>
      </c>
      <c r="Z5404">
        <v>554676</v>
      </c>
    </row>
    <row r="5405" spans="2:26" hidden="1" x14ac:dyDescent="0.35">
      <c r="B5405" t="s">
        <v>132</v>
      </c>
      <c r="C5405" t="s">
        <v>133</v>
      </c>
      <c r="D5405" s="1">
        <v>45139</v>
      </c>
      <c r="E5405" t="s">
        <v>34</v>
      </c>
      <c r="F5405" t="s">
        <v>33</v>
      </c>
      <c r="G5405" t="s">
        <v>34</v>
      </c>
      <c r="H5405">
        <v>0</v>
      </c>
      <c r="J5405">
        <v>108828</v>
      </c>
      <c r="L5405">
        <v>108828</v>
      </c>
      <c r="N5405">
        <v>85252</v>
      </c>
      <c r="P5405">
        <v>3384</v>
      </c>
      <c r="R5405">
        <v>88636</v>
      </c>
      <c r="T5405">
        <v>2648563</v>
      </c>
      <c r="V5405">
        <v>7497647</v>
      </c>
      <c r="X5405">
        <v>6941131</v>
      </c>
      <c r="Z5405">
        <v>556516</v>
      </c>
    </row>
    <row r="5406" spans="2:26" hidden="1" x14ac:dyDescent="0.35">
      <c r="B5406" t="s">
        <v>132</v>
      </c>
      <c r="C5406" t="s">
        <v>133</v>
      </c>
      <c r="D5406" s="1">
        <v>45170</v>
      </c>
      <c r="E5406" t="s">
        <v>34</v>
      </c>
      <c r="F5406" t="s">
        <v>35</v>
      </c>
      <c r="G5406" t="s">
        <v>32</v>
      </c>
      <c r="H5406">
        <v>0</v>
      </c>
      <c r="J5406">
        <v>101736</v>
      </c>
      <c r="L5406">
        <v>101736</v>
      </c>
      <c r="N5406">
        <v>95361</v>
      </c>
      <c r="P5406">
        <v>3967</v>
      </c>
      <c r="R5406">
        <v>99328</v>
      </c>
      <c r="T5406">
        <v>2627433</v>
      </c>
      <c r="V5406">
        <v>7399384</v>
      </c>
      <c r="X5406">
        <v>6835189</v>
      </c>
      <c r="Z5406">
        <v>564195</v>
      </c>
    </row>
    <row r="5407" spans="2:26" hidden="1" x14ac:dyDescent="0.35">
      <c r="B5407" t="s">
        <v>132</v>
      </c>
      <c r="C5407" t="s">
        <v>133</v>
      </c>
      <c r="D5407" s="1">
        <v>45170</v>
      </c>
      <c r="E5407" t="s">
        <v>34</v>
      </c>
      <c r="F5407" t="s">
        <v>33</v>
      </c>
      <c r="G5407" t="s">
        <v>34</v>
      </c>
      <c r="H5407">
        <v>0</v>
      </c>
      <c r="J5407">
        <v>101736</v>
      </c>
      <c r="L5407">
        <v>101736</v>
      </c>
      <c r="N5407">
        <v>96540</v>
      </c>
      <c r="P5407">
        <v>3991</v>
      </c>
      <c r="R5407">
        <v>100531</v>
      </c>
      <c r="T5407">
        <v>2635587</v>
      </c>
      <c r="V5407">
        <v>7422063</v>
      </c>
      <c r="X5407">
        <v>6857526</v>
      </c>
      <c r="Z5407">
        <v>564537</v>
      </c>
    </row>
    <row r="5408" spans="2:26" hidden="1" x14ac:dyDescent="0.35">
      <c r="B5408" t="s">
        <v>132</v>
      </c>
      <c r="C5408" t="s">
        <v>133</v>
      </c>
      <c r="D5408" s="1">
        <v>45200</v>
      </c>
      <c r="E5408" t="s">
        <v>34</v>
      </c>
      <c r="F5408" t="s">
        <v>35</v>
      </c>
      <c r="G5408" t="s">
        <v>32</v>
      </c>
      <c r="H5408">
        <v>0</v>
      </c>
      <c r="J5408">
        <v>109946</v>
      </c>
      <c r="L5408">
        <v>109946</v>
      </c>
      <c r="N5408">
        <v>92458</v>
      </c>
      <c r="P5408">
        <v>4544</v>
      </c>
      <c r="R5408">
        <v>97002</v>
      </c>
      <c r="T5408">
        <v>2620867</v>
      </c>
      <c r="V5408">
        <v>7338416</v>
      </c>
      <c r="X5408">
        <v>6760066</v>
      </c>
      <c r="Z5408">
        <v>578350</v>
      </c>
    </row>
    <row r="5409" spans="2:26" hidden="1" x14ac:dyDescent="0.35">
      <c r="B5409" t="s">
        <v>132</v>
      </c>
      <c r="C5409" t="s">
        <v>133</v>
      </c>
      <c r="D5409" s="1">
        <v>45200</v>
      </c>
      <c r="E5409" t="s">
        <v>34</v>
      </c>
      <c r="F5409" t="s">
        <v>33</v>
      </c>
      <c r="G5409" t="s">
        <v>34</v>
      </c>
      <c r="H5409">
        <v>0</v>
      </c>
      <c r="J5409">
        <v>1525951</v>
      </c>
      <c r="L5409">
        <v>1525951</v>
      </c>
      <c r="N5409">
        <v>100262</v>
      </c>
      <c r="P5409">
        <v>4562</v>
      </c>
      <c r="R5409">
        <v>104824</v>
      </c>
      <c r="T5409">
        <v>2628783</v>
      </c>
      <c r="V5409">
        <v>7361242</v>
      </c>
      <c r="X5409">
        <v>6782491</v>
      </c>
      <c r="Z5409">
        <v>578751</v>
      </c>
    </row>
    <row r="5410" spans="2:26" hidden="1" x14ac:dyDescent="0.35">
      <c r="B5410" t="s">
        <v>132</v>
      </c>
      <c r="C5410" t="s">
        <v>133</v>
      </c>
      <c r="D5410" s="1">
        <v>45231</v>
      </c>
      <c r="E5410" t="s">
        <v>34</v>
      </c>
      <c r="F5410" t="s">
        <v>35</v>
      </c>
      <c r="G5410" t="s">
        <v>32</v>
      </c>
      <c r="H5410">
        <v>0</v>
      </c>
      <c r="J5410">
        <v>123909</v>
      </c>
      <c r="L5410">
        <v>123909</v>
      </c>
      <c r="N5410">
        <v>101899</v>
      </c>
      <c r="P5410">
        <v>4867</v>
      </c>
      <c r="R5410">
        <v>106766</v>
      </c>
      <c r="T5410">
        <v>2597120</v>
      </c>
      <c r="V5410">
        <v>7253721</v>
      </c>
      <c r="X5410">
        <v>6667239</v>
      </c>
      <c r="Z5410">
        <v>586482</v>
      </c>
    </row>
    <row r="5411" spans="2:26" hidden="1" x14ac:dyDescent="0.35">
      <c r="B5411" t="s">
        <v>132</v>
      </c>
      <c r="C5411" t="s">
        <v>133</v>
      </c>
      <c r="D5411" s="1">
        <v>45231</v>
      </c>
      <c r="E5411" t="s">
        <v>34</v>
      </c>
      <c r="F5411" t="s">
        <v>33</v>
      </c>
      <c r="G5411" t="s">
        <v>34</v>
      </c>
      <c r="H5411">
        <v>0</v>
      </c>
      <c r="J5411">
        <v>123909</v>
      </c>
      <c r="L5411">
        <v>123909</v>
      </c>
      <c r="N5411">
        <v>101208</v>
      </c>
      <c r="P5411">
        <v>4877</v>
      </c>
      <c r="R5411">
        <v>106085</v>
      </c>
      <c r="T5411">
        <v>2606293</v>
      </c>
      <c r="V5411">
        <v>7280064</v>
      </c>
      <c r="X5411">
        <v>6693191</v>
      </c>
      <c r="Z5411">
        <v>586873</v>
      </c>
    </row>
    <row r="5412" spans="2:26" hidden="1" x14ac:dyDescent="0.35">
      <c r="B5412" t="s">
        <v>132</v>
      </c>
      <c r="C5412" t="s">
        <v>133</v>
      </c>
      <c r="D5412" s="1">
        <v>45261</v>
      </c>
      <c r="E5412" t="s">
        <v>34</v>
      </c>
      <c r="F5412" t="s">
        <v>35</v>
      </c>
      <c r="G5412" t="s">
        <v>32</v>
      </c>
      <c r="H5412">
        <v>0</v>
      </c>
      <c r="J5412">
        <v>134848</v>
      </c>
      <c r="L5412">
        <v>134848</v>
      </c>
      <c r="N5412">
        <v>113632</v>
      </c>
      <c r="P5412">
        <v>4266</v>
      </c>
      <c r="R5412">
        <v>117898</v>
      </c>
      <c r="T5412">
        <v>2559876</v>
      </c>
      <c r="V5412">
        <v>7135090</v>
      </c>
      <c r="X5412">
        <v>6545177</v>
      </c>
      <c r="Z5412">
        <v>589913</v>
      </c>
    </row>
    <row r="5413" spans="2:26" hidden="1" x14ac:dyDescent="0.35">
      <c r="B5413" t="s">
        <v>132</v>
      </c>
      <c r="C5413" t="s">
        <v>133</v>
      </c>
      <c r="D5413" s="1">
        <v>45261</v>
      </c>
      <c r="E5413" t="s">
        <v>34</v>
      </c>
      <c r="F5413" t="s">
        <v>33</v>
      </c>
      <c r="G5413" t="s">
        <v>34</v>
      </c>
      <c r="H5413">
        <v>0</v>
      </c>
      <c r="J5413">
        <v>134848</v>
      </c>
      <c r="L5413">
        <v>134848</v>
      </c>
      <c r="N5413">
        <v>119239</v>
      </c>
      <c r="P5413">
        <v>4297</v>
      </c>
      <c r="R5413">
        <v>123536</v>
      </c>
      <c r="T5413">
        <v>2574008</v>
      </c>
      <c r="V5413">
        <v>7176273</v>
      </c>
      <c r="X5413">
        <v>6585728</v>
      </c>
      <c r="Z5413">
        <v>590545</v>
      </c>
    </row>
    <row r="5414" spans="2:26" hidden="1" x14ac:dyDescent="0.35">
      <c r="B5414" t="s">
        <v>132</v>
      </c>
      <c r="C5414" t="s">
        <v>133</v>
      </c>
      <c r="D5414" s="1">
        <v>45292</v>
      </c>
      <c r="E5414" t="s">
        <v>34</v>
      </c>
      <c r="F5414" t="s">
        <v>35</v>
      </c>
      <c r="G5414" t="s">
        <v>32</v>
      </c>
      <c r="H5414">
        <v>0</v>
      </c>
      <c r="J5414">
        <v>133023</v>
      </c>
      <c r="L5414">
        <v>133023</v>
      </c>
      <c r="N5414">
        <v>109831</v>
      </c>
      <c r="P5414">
        <v>4307</v>
      </c>
      <c r="R5414">
        <v>114138</v>
      </c>
      <c r="T5414">
        <v>2540415</v>
      </c>
      <c r="V5414">
        <v>7077788</v>
      </c>
      <c r="X5414">
        <v>6478756</v>
      </c>
      <c r="Z5414">
        <v>599032</v>
      </c>
    </row>
    <row r="5415" spans="2:26" hidden="1" x14ac:dyDescent="0.35">
      <c r="B5415" t="s">
        <v>132</v>
      </c>
      <c r="C5415" t="s">
        <v>133</v>
      </c>
      <c r="D5415" s="1">
        <v>45292</v>
      </c>
      <c r="E5415" t="s">
        <v>34</v>
      </c>
      <c r="F5415" t="s">
        <v>33</v>
      </c>
      <c r="G5415" t="s">
        <v>34</v>
      </c>
      <c r="H5415">
        <v>0</v>
      </c>
      <c r="J5415">
        <v>133023</v>
      </c>
      <c r="L5415">
        <v>133023</v>
      </c>
      <c r="N5415">
        <v>115755</v>
      </c>
      <c r="P5415">
        <v>4352</v>
      </c>
      <c r="R5415">
        <v>120107</v>
      </c>
      <c r="T5415">
        <v>2553595</v>
      </c>
      <c r="V5415">
        <v>7115535</v>
      </c>
      <c r="X5415">
        <v>6515957</v>
      </c>
      <c r="Z5415">
        <v>599578</v>
      </c>
    </row>
    <row r="5416" spans="2:26" hidden="1" x14ac:dyDescent="0.35">
      <c r="B5416" t="s">
        <v>132</v>
      </c>
      <c r="C5416" t="s">
        <v>133</v>
      </c>
      <c r="D5416" s="1">
        <v>45323</v>
      </c>
      <c r="E5416" t="s">
        <v>34</v>
      </c>
      <c r="F5416" t="s">
        <v>35</v>
      </c>
      <c r="G5416" t="s">
        <v>32</v>
      </c>
      <c r="H5416">
        <v>0</v>
      </c>
      <c r="J5416">
        <v>131976</v>
      </c>
      <c r="L5416">
        <v>131976</v>
      </c>
      <c r="N5416">
        <v>141339</v>
      </c>
      <c r="P5416">
        <v>5437</v>
      </c>
      <c r="R5416">
        <v>146776</v>
      </c>
      <c r="T5416">
        <v>2528273</v>
      </c>
      <c r="V5416">
        <v>7021637</v>
      </c>
      <c r="X5416">
        <v>6411072</v>
      </c>
      <c r="Z5416">
        <v>610565</v>
      </c>
    </row>
    <row r="5417" spans="2:26" hidden="1" x14ac:dyDescent="0.35">
      <c r="B5417" t="s">
        <v>132</v>
      </c>
      <c r="C5417" t="s">
        <v>133</v>
      </c>
      <c r="D5417" s="1">
        <v>45323</v>
      </c>
      <c r="E5417" t="s">
        <v>34</v>
      </c>
      <c r="F5417" t="s">
        <v>33</v>
      </c>
      <c r="G5417" t="s">
        <v>34</v>
      </c>
      <c r="H5417">
        <v>0</v>
      </c>
      <c r="J5417">
        <v>131976</v>
      </c>
      <c r="L5417">
        <v>131976</v>
      </c>
      <c r="N5417">
        <v>142820</v>
      </c>
      <c r="P5417">
        <v>5521</v>
      </c>
      <c r="R5417">
        <v>148341</v>
      </c>
      <c r="T5417">
        <v>2539423</v>
      </c>
      <c r="V5417">
        <v>7053497</v>
      </c>
      <c r="X5417">
        <v>6442445</v>
      </c>
      <c r="Z5417">
        <v>611052</v>
      </c>
    </row>
    <row r="5418" spans="2:26" hidden="1" x14ac:dyDescent="0.35">
      <c r="B5418" t="s">
        <v>132</v>
      </c>
      <c r="C5418" t="s">
        <v>133</v>
      </c>
      <c r="D5418" s="1">
        <v>45352</v>
      </c>
      <c r="E5418" t="s">
        <v>34</v>
      </c>
      <c r="F5418" t="s">
        <v>35</v>
      </c>
      <c r="G5418" t="s">
        <v>32</v>
      </c>
      <c r="H5418">
        <v>0</v>
      </c>
      <c r="J5418">
        <v>117699</v>
      </c>
      <c r="L5418">
        <v>117699</v>
      </c>
      <c r="N5418">
        <v>121469</v>
      </c>
      <c r="P5418">
        <v>4700</v>
      </c>
      <c r="R5418">
        <v>126169</v>
      </c>
      <c r="T5418">
        <v>2525658</v>
      </c>
      <c r="V5418">
        <v>6982296</v>
      </c>
      <c r="X5418">
        <v>6360759</v>
      </c>
      <c r="Z5418">
        <v>621537</v>
      </c>
    </row>
    <row r="5419" spans="2:26" hidden="1" x14ac:dyDescent="0.35">
      <c r="B5419" t="s">
        <v>135</v>
      </c>
      <c r="C5419" t="s">
        <v>136</v>
      </c>
      <c r="D5419" s="1">
        <v>41518</v>
      </c>
      <c r="E5419" t="s">
        <v>34</v>
      </c>
      <c r="F5419" t="s">
        <v>33</v>
      </c>
      <c r="G5419" t="s">
        <v>34</v>
      </c>
      <c r="V5419">
        <v>1595952</v>
      </c>
    </row>
    <row r="5420" spans="2:26" hidden="1" x14ac:dyDescent="0.35">
      <c r="B5420" t="s">
        <v>135</v>
      </c>
      <c r="C5420" t="s">
        <v>136</v>
      </c>
      <c r="D5420" s="1">
        <v>42887</v>
      </c>
      <c r="E5420" t="s">
        <v>34</v>
      </c>
      <c r="F5420" t="s">
        <v>35</v>
      </c>
      <c r="G5420" t="s">
        <v>32</v>
      </c>
      <c r="H5420">
        <v>21153</v>
      </c>
      <c r="J5420">
        <v>0</v>
      </c>
      <c r="L5420">
        <v>21153</v>
      </c>
      <c r="N5420">
        <v>31265</v>
      </c>
      <c r="P5420">
        <v>3743</v>
      </c>
      <c r="R5420">
        <v>35008</v>
      </c>
      <c r="T5420">
        <v>1189482</v>
      </c>
      <c r="V5420">
        <v>1785838</v>
      </c>
      <c r="X5420">
        <v>1561831</v>
      </c>
      <c r="Z5420">
        <v>224007</v>
      </c>
    </row>
    <row r="5421" spans="2:26" hidden="1" x14ac:dyDescent="0.35">
      <c r="B5421" t="s">
        <v>135</v>
      </c>
      <c r="C5421" t="s">
        <v>136</v>
      </c>
      <c r="D5421" s="1">
        <v>42887</v>
      </c>
      <c r="E5421" t="s">
        <v>34</v>
      </c>
      <c r="F5421" t="s">
        <v>33</v>
      </c>
      <c r="G5421" t="s">
        <v>34</v>
      </c>
      <c r="H5421">
        <v>21153</v>
      </c>
      <c r="J5421">
        <v>0</v>
      </c>
      <c r="L5421">
        <v>21153</v>
      </c>
      <c r="N5421">
        <v>31265</v>
      </c>
      <c r="P5421">
        <v>3743</v>
      </c>
      <c r="R5421">
        <v>35008</v>
      </c>
      <c r="T5421">
        <v>1189482</v>
      </c>
      <c r="V5421">
        <v>1785838</v>
      </c>
      <c r="X5421">
        <v>1561831</v>
      </c>
      <c r="Z5421">
        <v>224007</v>
      </c>
    </row>
    <row r="5422" spans="2:26" hidden="1" x14ac:dyDescent="0.35">
      <c r="B5422" t="s">
        <v>135</v>
      </c>
      <c r="C5422" t="s">
        <v>136</v>
      </c>
      <c r="D5422" s="1">
        <v>42917</v>
      </c>
      <c r="E5422" t="s">
        <v>34</v>
      </c>
      <c r="F5422" t="s">
        <v>35</v>
      </c>
      <c r="G5422" t="s">
        <v>32</v>
      </c>
      <c r="H5422">
        <v>20267</v>
      </c>
      <c r="J5422">
        <v>0</v>
      </c>
      <c r="L5422">
        <v>20267</v>
      </c>
      <c r="N5422">
        <v>28251</v>
      </c>
      <c r="P5422">
        <v>3229</v>
      </c>
      <c r="R5422">
        <v>31480</v>
      </c>
      <c r="T5422">
        <v>1191273</v>
      </c>
      <c r="V5422">
        <v>1789708</v>
      </c>
      <c r="X5422">
        <v>1564402</v>
      </c>
      <c r="Z5422">
        <v>225306</v>
      </c>
    </row>
    <row r="5423" spans="2:26" hidden="1" x14ac:dyDescent="0.35">
      <c r="B5423" t="s">
        <v>135</v>
      </c>
      <c r="C5423" t="s">
        <v>136</v>
      </c>
      <c r="D5423" s="1">
        <v>42917</v>
      </c>
      <c r="E5423" t="s">
        <v>34</v>
      </c>
      <c r="F5423" t="s">
        <v>33</v>
      </c>
      <c r="G5423" t="s">
        <v>34</v>
      </c>
      <c r="H5423">
        <v>20267</v>
      </c>
      <c r="J5423">
        <v>0</v>
      </c>
      <c r="L5423">
        <v>20267</v>
      </c>
      <c r="N5423">
        <v>28251</v>
      </c>
      <c r="P5423">
        <v>3229</v>
      </c>
      <c r="R5423">
        <v>31480</v>
      </c>
      <c r="T5423">
        <v>1191273</v>
      </c>
      <c r="V5423">
        <v>1789708</v>
      </c>
      <c r="X5423">
        <v>1564402</v>
      </c>
      <c r="Z5423">
        <v>225306</v>
      </c>
    </row>
    <row r="5424" spans="2:26" hidden="1" x14ac:dyDescent="0.35">
      <c r="B5424" t="s">
        <v>135</v>
      </c>
      <c r="C5424" t="s">
        <v>136</v>
      </c>
      <c r="D5424" s="1">
        <v>42948</v>
      </c>
      <c r="E5424" t="s">
        <v>34</v>
      </c>
      <c r="F5424" t="s">
        <v>35</v>
      </c>
      <c r="G5424" t="s">
        <v>32</v>
      </c>
      <c r="H5424">
        <v>22824</v>
      </c>
      <c r="J5424">
        <v>0</v>
      </c>
      <c r="L5424">
        <v>22824</v>
      </c>
      <c r="N5424">
        <v>35607</v>
      </c>
      <c r="P5424">
        <v>3798</v>
      </c>
      <c r="R5424">
        <v>39405</v>
      </c>
      <c r="T5424">
        <v>1187284</v>
      </c>
      <c r="V5424">
        <v>1781879</v>
      </c>
      <c r="X5424">
        <v>1555397</v>
      </c>
      <c r="Z5424">
        <v>226482</v>
      </c>
    </row>
    <row r="5425" spans="2:26" hidden="1" x14ac:dyDescent="0.35">
      <c r="B5425" t="s">
        <v>135</v>
      </c>
      <c r="C5425" t="s">
        <v>136</v>
      </c>
      <c r="D5425" s="1">
        <v>42948</v>
      </c>
      <c r="E5425" t="s">
        <v>34</v>
      </c>
      <c r="F5425" t="s">
        <v>33</v>
      </c>
      <c r="G5425" t="s">
        <v>34</v>
      </c>
      <c r="H5425">
        <v>22824</v>
      </c>
      <c r="J5425">
        <v>0</v>
      </c>
      <c r="L5425">
        <v>22824</v>
      </c>
      <c r="N5425">
        <v>35607</v>
      </c>
      <c r="P5425">
        <v>3798</v>
      </c>
      <c r="R5425">
        <v>39405</v>
      </c>
      <c r="T5425">
        <v>1187284</v>
      </c>
      <c r="V5425">
        <v>1781879</v>
      </c>
      <c r="X5425">
        <v>1555397</v>
      </c>
      <c r="Z5425">
        <v>226482</v>
      </c>
    </row>
    <row r="5426" spans="2:26" hidden="1" x14ac:dyDescent="0.35">
      <c r="B5426" t="s">
        <v>135</v>
      </c>
      <c r="C5426" t="s">
        <v>136</v>
      </c>
      <c r="D5426" s="1">
        <v>42979</v>
      </c>
      <c r="E5426" t="s">
        <v>34</v>
      </c>
      <c r="F5426" t="s">
        <v>35</v>
      </c>
      <c r="G5426" t="s">
        <v>32</v>
      </c>
      <c r="H5426">
        <v>21052</v>
      </c>
      <c r="J5426">
        <v>0</v>
      </c>
      <c r="L5426">
        <v>21052</v>
      </c>
      <c r="N5426">
        <v>33459</v>
      </c>
      <c r="P5426">
        <v>3375</v>
      </c>
      <c r="R5426">
        <v>36834</v>
      </c>
      <c r="T5426">
        <v>1189408</v>
      </c>
      <c r="V5426">
        <v>1782959</v>
      </c>
      <c r="X5426">
        <v>1554351</v>
      </c>
      <c r="Z5426">
        <v>228608</v>
      </c>
    </row>
    <row r="5427" spans="2:26" hidden="1" x14ac:dyDescent="0.35">
      <c r="B5427" t="s">
        <v>135</v>
      </c>
      <c r="C5427" t="s">
        <v>136</v>
      </c>
      <c r="D5427" s="1">
        <v>42979</v>
      </c>
      <c r="E5427" t="s">
        <v>34</v>
      </c>
      <c r="F5427" t="s">
        <v>33</v>
      </c>
      <c r="G5427" t="s">
        <v>34</v>
      </c>
      <c r="H5427">
        <v>21052</v>
      </c>
      <c r="J5427">
        <v>0</v>
      </c>
      <c r="L5427">
        <v>21052</v>
      </c>
      <c r="N5427">
        <v>33459</v>
      </c>
      <c r="P5427">
        <v>3375</v>
      </c>
      <c r="R5427">
        <v>36834</v>
      </c>
      <c r="T5427">
        <v>1189408</v>
      </c>
      <c r="V5427">
        <v>1782959</v>
      </c>
      <c r="X5427">
        <v>1554351</v>
      </c>
      <c r="Z5427">
        <v>228608</v>
      </c>
    </row>
    <row r="5428" spans="2:26" hidden="1" x14ac:dyDescent="0.35">
      <c r="B5428" t="s">
        <v>135</v>
      </c>
      <c r="C5428" t="s">
        <v>136</v>
      </c>
      <c r="D5428" s="1">
        <v>43009</v>
      </c>
      <c r="E5428" t="s">
        <v>34</v>
      </c>
      <c r="F5428" t="s">
        <v>33</v>
      </c>
      <c r="G5428" t="s">
        <v>34</v>
      </c>
      <c r="H5428">
        <v>21984</v>
      </c>
      <c r="J5428">
        <v>0</v>
      </c>
      <c r="L5428">
        <v>21984</v>
      </c>
      <c r="N5428">
        <v>36886</v>
      </c>
      <c r="P5428">
        <v>3689</v>
      </c>
      <c r="R5428">
        <v>40575</v>
      </c>
      <c r="T5428">
        <v>1190045</v>
      </c>
      <c r="V5428">
        <v>1782616</v>
      </c>
      <c r="X5428">
        <v>1551723</v>
      </c>
      <c r="Z5428">
        <v>230893</v>
      </c>
    </row>
    <row r="5429" spans="2:26" hidden="1" x14ac:dyDescent="0.35">
      <c r="B5429" t="s">
        <v>135</v>
      </c>
      <c r="C5429" t="s">
        <v>136</v>
      </c>
      <c r="D5429" s="1">
        <v>43009</v>
      </c>
      <c r="E5429" t="s">
        <v>34</v>
      </c>
      <c r="F5429" t="s">
        <v>35</v>
      </c>
      <c r="G5429" t="s">
        <v>32</v>
      </c>
      <c r="H5429">
        <v>21984</v>
      </c>
      <c r="J5429">
        <v>0</v>
      </c>
      <c r="L5429">
        <v>21984</v>
      </c>
      <c r="N5429">
        <v>36886</v>
      </c>
      <c r="P5429">
        <v>3689</v>
      </c>
      <c r="R5429">
        <v>40575</v>
      </c>
      <c r="T5429">
        <v>1190045</v>
      </c>
      <c r="V5429">
        <v>1782616</v>
      </c>
      <c r="X5429">
        <v>1551723</v>
      </c>
      <c r="Z5429">
        <v>230893</v>
      </c>
    </row>
    <row r="5430" spans="2:26" hidden="1" x14ac:dyDescent="0.35">
      <c r="B5430" t="s">
        <v>135</v>
      </c>
      <c r="C5430" t="s">
        <v>136</v>
      </c>
      <c r="D5430" s="1">
        <v>43040</v>
      </c>
      <c r="E5430" t="s">
        <v>34</v>
      </c>
      <c r="F5430" t="s">
        <v>35</v>
      </c>
      <c r="G5430" t="s">
        <v>32</v>
      </c>
      <c r="H5430">
        <v>22383</v>
      </c>
      <c r="J5430">
        <v>0</v>
      </c>
      <c r="L5430">
        <v>22383</v>
      </c>
      <c r="N5430">
        <v>33096</v>
      </c>
      <c r="P5430">
        <v>3275</v>
      </c>
      <c r="R5430">
        <v>36371</v>
      </c>
      <c r="T5430">
        <v>1194378</v>
      </c>
      <c r="V5430">
        <v>1787628</v>
      </c>
      <c r="X5430">
        <v>1553211</v>
      </c>
      <c r="Z5430">
        <v>234417</v>
      </c>
    </row>
    <row r="5431" spans="2:26" hidden="1" x14ac:dyDescent="0.35">
      <c r="B5431" t="s">
        <v>135</v>
      </c>
      <c r="C5431" t="s">
        <v>136</v>
      </c>
      <c r="D5431" s="1">
        <v>43040</v>
      </c>
      <c r="E5431" t="s">
        <v>34</v>
      </c>
      <c r="F5431" t="s">
        <v>33</v>
      </c>
      <c r="G5431" t="s">
        <v>34</v>
      </c>
      <c r="H5431">
        <v>22383</v>
      </c>
      <c r="J5431">
        <v>0</v>
      </c>
      <c r="L5431">
        <v>22383</v>
      </c>
      <c r="N5431">
        <v>33096</v>
      </c>
      <c r="P5431">
        <v>3275</v>
      </c>
      <c r="R5431">
        <v>36371</v>
      </c>
      <c r="T5431">
        <v>1194378</v>
      </c>
      <c r="V5431">
        <v>1787628</v>
      </c>
      <c r="X5431">
        <v>1553211</v>
      </c>
      <c r="Z5431">
        <v>234417</v>
      </c>
    </row>
    <row r="5432" spans="2:26" hidden="1" x14ac:dyDescent="0.35">
      <c r="B5432" t="s">
        <v>135</v>
      </c>
      <c r="C5432" t="s">
        <v>136</v>
      </c>
      <c r="D5432" s="1">
        <v>43070</v>
      </c>
      <c r="E5432" t="s">
        <v>34</v>
      </c>
      <c r="F5432" t="s">
        <v>35</v>
      </c>
      <c r="G5432" t="s">
        <v>32</v>
      </c>
      <c r="H5432">
        <v>18712</v>
      </c>
      <c r="J5432">
        <v>0</v>
      </c>
      <c r="L5432">
        <v>18712</v>
      </c>
      <c r="N5432">
        <v>31737</v>
      </c>
      <c r="P5432">
        <v>3285</v>
      </c>
      <c r="R5432">
        <v>35022</v>
      </c>
      <c r="T5432">
        <v>1195995</v>
      </c>
      <c r="V5432">
        <v>1789111</v>
      </c>
      <c r="X5432">
        <v>1552761</v>
      </c>
      <c r="Z5432">
        <v>236350</v>
      </c>
    </row>
    <row r="5433" spans="2:26" hidden="1" x14ac:dyDescent="0.35">
      <c r="B5433" t="s">
        <v>135</v>
      </c>
      <c r="C5433" t="s">
        <v>136</v>
      </c>
      <c r="D5433" s="1">
        <v>43070</v>
      </c>
      <c r="E5433" t="s">
        <v>34</v>
      </c>
      <c r="F5433" t="s">
        <v>33</v>
      </c>
      <c r="G5433" t="s">
        <v>34</v>
      </c>
      <c r="H5433">
        <v>18712</v>
      </c>
      <c r="J5433">
        <v>0</v>
      </c>
      <c r="L5433">
        <v>18712</v>
      </c>
      <c r="N5433">
        <v>31737</v>
      </c>
      <c r="P5433">
        <v>3285</v>
      </c>
      <c r="R5433">
        <v>35022</v>
      </c>
      <c r="T5433">
        <v>1195995</v>
      </c>
      <c r="V5433">
        <v>1789111</v>
      </c>
      <c r="X5433">
        <v>1552761</v>
      </c>
      <c r="Z5433">
        <v>236350</v>
      </c>
    </row>
    <row r="5434" spans="2:26" hidden="1" x14ac:dyDescent="0.35">
      <c r="B5434" t="s">
        <v>135</v>
      </c>
      <c r="C5434" t="s">
        <v>136</v>
      </c>
      <c r="D5434" s="1">
        <v>43101</v>
      </c>
      <c r="E5434" t="s">
        <v>34</v>
      </c>
      <c r="F5434" t="s">
        <v>35</v>
      </c>
      <c r="G5434" t="s">
        <v>32</v>
      </c>
      <c r="H5434">
        <v>24374</v>
      </c>
      <c r="J5434">
        <v>0</v>
      </c>
      <c r="L5434">
        <v>24374</v>
      </c>
      <c r="N5434">
        <v>35422</v>
      </c>
      <c r="P5434">
        <v>3939</v>
      </c>
      <c r="R5434">
        <v>39361</v>
      </c>
      <c r="T5434">
        <v>1194430</v>
      </c>
      <c r="V5434">
        <v>1784003</v>
      </c>
      <c r="X5434">
        <v>1547003</v>
      </c>
      <c r="Z5434">
        <v>237000</v>
      </c>
    </row>
    <row r="5435" spans="2:26" hidden="1" x14ac:dyDescent="0.35">
      <c r="B5435" t="s">
        <v>135</v>
      </c>
      <c r="C5435" t="s">
        <v>136</v>
      </c>
      <c r="D5435" s="1">
        <v>43101</v>
      </c>
      <c r="E5435" t="s">
        <v>34</v>
      </c>
      <c r="F5435" t="s">
        <v>33</v>
      </c>
      <c r="G5435" t="s">
        <v>34</v>
      </c>
      <c r="H5435">
        <v>24374</v>
      </c>
      <c r="J5435">
        <v>0</v>
      </c>
      <c r="L5435">
        <v>24374</v>
      </c>
      <c r="N5435">
        <v>35422</v>
      </c>
      <c r="P5435">
        <v>3939</v>
      </c>
      <c r="R5435">
        <v>39361</v>
      </c>
      <c r="T5435">
        <v>1194430</v>
      </c>
      <c r="V5435">
        <v>1784003</v>
      </c>
      <c r="X5435">
        <v>1547003</v>
      </c>
      <c r="Z5435">
        <v>237000</v>
      </c>
    </row>
    <row r="5436" spans="2:26" hidden="1" x14ac:dyDescent="0.35">
      <c r="B5436" t="s">
        <v>135</v>
      </c>
      <c r="C5436" t="s">
        <v>136</v>
      </c>
      <c r="D5436" s="1">
        <v>43132</v>
      </c>
      <c r="E5436" t="s">
        <v>34</v>
      </c>
      <c r="F5436" t="s">
        <v>35</v>
      </c>
      <c r="G5436" t="s">
        <v>32</v>
      </c>
      <c r="H5436">
        <v>22226</v>
      </c>
      <c r="J5436">
        <v>0</v>
      </c>
      <c r="L5436">
        <v>22226</v>
      </c>
      <c r="N5436">
        <v>34999</v>
      </c>
      <c r="P5436">
        <v>3775</v>
      </c>
      <c r="R5436">
        <v>38774</v>
      </c>
      <c r="T5436">
        <v>1199080</v>
      </c>
      <c r="V5436">
        <v>1790591</v>
      </c>
      <c r="X5436">
        <v>1551533</v>
      </c>
      <c r="Z5436">
        <v>239058</v>
      </c>
    </row>
    <row r="5437" spans="2:26" hidden="1" x14ac:dyDescent="0.35">
      <c r="B5437" t="s">
        <v>135</v>
      </c>
      <c r="C5437" t="s">
        <v>136</v>
      </c>
      <c r="D5437" s="1">
        <v>43132</v>
      </c>
      <c r="E5437" t="s">
        <v>34</v>
      </c>
      <c r="F5437" t="s">
        <v>33</v>
      </c>
      <c r="G5437" t="s">
        <v>34</v>
      </c>
      <c r="H5437">
        <v>22226</v>
      </c>
      <c r="J5437">
        <v>0</v>
      </c>
      <c r="L5437">
        <v>22226</v>
      </c>
      <c r="N5437">
        <v>34999</v>
      </c>
      <c r="P5437">
        <v>3775</v>
      </c>
      <c r="R5437">
        <v>38774</v>
      </c>
      <c r="T5437">
        <v>1199080</v>
      </c>
      <c r="V5437">
        <v>1790591</v>
      </c>
      <c r="X5437">
        <v>1551533</v>
      </c>
      <c r="Z5437">
        <v>239058</v>
      </c>
    </row>
    <row r="5438" spans="2:26" hidden="1" x14ac:dyDescent="0.35">
      <c r="B5438" t="s">
        <v>135</v>
      </c>
      <c r="C5438" t="s">
        <v>136</v>
      </c>
      <c r="D5438" s="1">
        <v>43160</v>
      </c>
      <c r="E5438" t="s">
        <v>34</v>
      </c>
      <c r="F5438" t="s">
        <v>35</v>
      </c>
      <c r="G5438" t="s">
        <v>32</v>
      </c>
      <c r="H5438">
        <v>22992</v>
      </c>
      <c r="J5438">
        <v>0</v>
      </c>
      <c r="L5438">
        <v>22992</v>
      </c>
      <c r="N5438">
        <v>35639</v>
      </c>
      <c r="P5438">
        <v>3628</v>
      </c>
      <c r="R5438">
        <v>39267</v>
      </c>
      <c r="T5438">
        <v>1201629</v>
      </c>
      <c r="V5438">
        <v>1793406</v>
      </c>
      <c r="X5438">
        <v>1552552</v>
      </c>
      <c r="Z5438">
        <v>240854</v>
      </c>
    </row>
    <row r="5439" spans="2:26" hidden="1" x14ac:dyDescent="0.35">
      <c r="B5439" t="s">
        <v>135</v>
      </c>
      <c r="C5439" t="s">
        <v>136</v>
      </c>
      <c r="D5439" s="1">
        <v>43160</v>
      </c>
      <c r="E5439" t="s">
        <v>34</v>
      </c>
      <c r="F5439" t="s">
        <v>33</v>
      </c>
      <c r="G5439" t="s">
        <v>34</v>
      </c>
      <c r="H5439">
        <v>22992</v>
      </c>
      <c r="J5439">
        <v>0</v>
      </c>
      <c r="L5439">
        <v>22992</v>
      </c>
      <c r="N5439">
        <v>35639</v>
      </c>
      <c r="P5439">
        <v>3628</v>
      </c>
      <c r="R5439">
        <v>39267</v>
      </c>
      <c r="T5439">
        <v>1201629</v>
      </c>
      <c r="V5439">
        <v>1793406</v>
      </c>
      <c r="X5439">
        <v>1552552</v>
      </c>
      <c r="Z5439">
        <v>240854</v>
      </c>
    </row>
    <row r="5440" spans="2:26" hidden="1" x14ac:dyDescent="0.35">
      <c r="B5440" t="s">
        <v>135</v>
      </c>
      <c r="C5440" t="s">
        <v>136</v>
      </c>
      <c r="D5440" s="1">
        <v>43191</v>
      </c>
      <c r="E5440" t="s">
        <v>34</v>
      </c>
      <c r="F5440" t="s">
        <v>35</v>
      </c>
      <c r="G5440" t="s">
        <v>32</v>
      </c>
      <c r="H5440">
        <v>22427</v>
      </c>
      <c r="J5440">
        <v>0</v>
      </c>
      <c r="L5440">
        <v>22427</v>
      </c>
      <c r="N5440">
        <v>35059</v>
      </c>
      <c r="P5440">
        <v>3694</v>
      </c>
      <c r="R5440">
        <v>38753</v>
      </c>
      <c r="T5440">
        <v>1197108</v>
      </c>
      <c r="V5440">
        <v>1788305</v>
      </c>
      <c r="X5440">
        <v>1547708</v>
      </c>
      <c r="Z5440">
        <v>240597</v>
      </c>
    </row>
    <row r="5441" spans="2:26" hidden="1" x14ac:dyDescent="0.35">
      <c r="B5441" t="s">
        <v>135</v>
      </c>
      <c r="C5441" t="s">
        <v>136</v>
      </c>
      <c r="D5441" s="1">
        <v>43191</v>
      </c>
      <c r="E5441" t="s">
        <v>34</v>
      </c>
      <c r="F5441" t="s">
        <v>33</v>
      </c>
      <c r="G5441" t="s">
        <v>34</v>
      </c>
      <c r="H5441">
        <v>22427</v>
      </c>
      <c r="J5441">
        <v>0</v>
      </c>
      <c r="L5441">
        <v>22427</v>
      </c>
      <c r="N5441">
        <v>35059</v>
      </c>
      <c r="P5441">
        <v>3694</v>
      </c>
      <c r="R5441">
        <v>38753</v>
      </c>
      <c r="T5441">
        <v>1197108</v>
      </c>
      <c r="V5441">
        <v>1788305</v>
      </c>
      <c r="X5441">
        <v>1547708</v>
      </c>
      <c r="Z5441">
        <v>240597</v>
      </c>
    </row>
    <row r="5442" spans="2:26" hidden="1" x14ac:dyDescent="0.35">
      <c r="B5442" t="s">
        <v>135</v>
      </c>
      <c r="C5442" t="s">
        <v>136</v>
      </c>
      <c r="D5442" s="1">
        <v>43221</v>
      </c>
      <c r="E5442" t="s">
        <v>34</v>
      </c>
      <c r="F5442" t="s">
        <v>33</v>
      </c>
      <c r="G5442" t="s">
        <v>34</v>
      </c>
      <c r="H5442">
        <v>22729</v>
      </c>
      <c r="J5442">
        <v>0</v>
      </c>
      <c r="L5442">
        <v>22729</v>
      </c>
      <c r="N5442">
        <v>35901</v>
      </c>
      <c r="P5442">
        <v>3867</v>
      </c>
      <c r="R5442">
        <v>39768</v>
      </c>
      <c r="T5442">
        <v>1193741</v>
      </c>
      <c r="V5442">
        <v>1784052</v>
      </c>
      <c r="X5442">
        <v>1542416</v>
      </c>
      <c r="Z5442">
        <v>241636</v>
      </c>
    </row>
    <row r="5443" spans="2:26" hidden="1" x14ac:dyDescent="0.35">
      <c r="B5443" t="s">
        <v>135</v>
      </c>
      <c r="C5443" t="s">
        <v>136</v>
      </c>
      <c r="D5443" s="1">
        <v>43221</v>
      </c>
      <c r="E5443" t="s">
        <v>34</v>
      </c>
      <c r="F5443" t="s">
        <v>35</v>
      </c>
      <c r="G5443" t="s">
        <v>32</v>
      </c>
      <c r="H5443">
        <v>22729</v>
      </c>
      <c r="J5443">
        <v>0</v>
      </c>
      <c r="L5443">
        <v>22729</v>
      </c>
      <c r="N5443">
        <v>35901</v>
      </c>
      <c r="P5443">
        <v>3867</v>
      </c>
      <c r="R5443">
        <v>39768</v>
      </c>
      <c r="T5443">
        <v>1193741</v>
      </c>
      <c r="V5443">
        <v>1784052</v>
      </c>
      <c r="X5443">
        <v>1542416</v>
      </c>
      <c r="Z5443">
        <v>241636</v>
      </c>
    </row>
    <row r="5444" spans="2:26" hidden="1" x14ac:dyDescent="0.35">
      <c r="B5444" t="s">
        <v>135</v>
      </c>
      <c r="C5444" t="s">
        <v>136</v>
      </c>
      <c r="D5444" s="1">
        <v>43252</v>
      </c>
      <c r="E5444" t="s">
        <v>34</v>
      </c>
      <c r="F5444" t="s">
        <v>35</v>
      </c>
      <c r="G5444" t="s">
        <v>32</v>
      </c>
      <c r="H5444">
        <v>22356</v>
      </c>
      <c r="J5444">
        <v>0</v>
      </c>
      <c r="L5444">
        <v>22356</v>
      </c>
      <c r="N5444">
        <v>33512</v>
      </c>
      <c r="P5444">
        <v>3491</v>
      </c>
      <c r="R5444">
        <v>37003</v>
      </c>
      <c r="T5444">
        <v>1190389</v>
      </c>
      <c r="V5444">
        <v>1779044</v>
      </c>
      <c r="X5444">
        <v>1535632</v>
      </c>
      <c r="Z5444">
        <v>243412</v>
      </c>
    </row>
    <row r="5445" spans="2:26" hidden="1" x14ac:dyDescent="0.35">
      <c r="B5445" t="s">
        <v>135</v>
      </c>
      <c r="C5445" t="s">
        <v>136</v>
      </c>
      <c r="D5445" s="1">
        <v>43252</v>
      </c>
      <c r="E5445" t="s">
        <v>34</v>
      </c>
      <c r="F5445" t="s">
        <v>33</v>
      </c>
      <c r="G5445" t="s">
        <v>34</v>
      </c>
      <c r="H5445">
        <v>22356</v>
      </c>
      <c r="J5445">
        <v>0</v>
      </c>
      <c r="L5445">
        <v>22356</v>
      </c>
      <c r="N5445">
        <v>33512</v>
      </c>
      <c r="P5445">
        <v>3491</v>
      </c>
      <c r="R5445">
        <v>37003</v>
      </c>
      <c r="T5445">
        <v>1190389</v>
      </c>
      <c r="V5445">
        <v>1779044</v>
      </c>
      <c r="X5445">
        <v>1535632</v>
      </c>
      <c r="Z5445">
        <v>243412</v>
      </c>
    </row>
    <row r="5446" spans="2:26" hidden="1" x14ac:dyDescent="0.35">
      <c r="B5446" t="s">
        <v>135</v>
      </c>
      <c r="C5446" t="s">
        <v>136</v>
      </c>
      <c r="D5446" s="1">
        <v>43282</v>
      </c>
      <c r="E5446" t="s">
        <v>34</v>
      </c>
      <c r="F5446" t="s">
        <v>35</v>
      </c>
      <c r="G5446" t="s">
        <v>32</v>
      </c>
      <c r="H5446">
        <v>21765</v>
      </c>
      <c r="J5446">
        <v>0</v>
      </c>
      <c r="L5446">
        <v>21765</v>
      </c>
      <c r="N5446">
        <v>33183</v>
      </c>
      <c r="P5446">
        <v>3512</v>
      </c>
      <c r="R5446">
        <v>36695</v>
      </c>
      <c r="T5446">
        <v>1186337</v>
      </c>
      <c r="V5446">
        <v>1772526</v>
      </c>
      <c r="X5446">
        <v>1527723</v>
      </c>
      <c r="Z5446">
        <v>244803</v>
      </c>
    </row>
    <row r="5447" spans="2:26" hidden="1" x14ac:dyDescent="0.35">
      <c r="B5447" t="s">
        <v>135</v>
      </c>
      <c r="C5447" t="s">
        <v>136</v>
      </c>
      <c r="D5447" s="1">
        <v>43282</v>
      </c>
      <c r="E5447" t="s">
        <v>34</v>
      </c>
      <c r="F5447" t="s">
        <v>33</v>
      </c>
      <c r="G5447" t="s">
        <v>34</v>
      </c>
      <c r="H5447">
        <v>21765</v>
      </c>
      <c r="J5447">
        <v>0</v>
      </c>
      <c r="L5447">
        <v>21765</v>
      </c>
      <c r="N5447">
        <v>33183</v>
      </c>
      <c r="P5447">
        <v>3512</v>
      </c>
      <c r="R5447">
        <v>36695</v>
      </c>
      <c r="T5447">
        <v>1186337</v>
      </c>
      <c r="V5447">
        <v>1772526</v>
      </c>
      <c r="X5447">
        <v>1527723</v>
      </c>
      <c r="Z5447">
        <v>244803</v>
      </c>
    </row>
    <row r="5448" spans="2:26" hidden="1" x14ac:dyDescent="0.35">
      <c r="B5448" t="s">
        <v>135</v>
      </c>
      <c r="C5448" t="s">
        <v>136</v>
      </c>
      <c r="D5448" s="1">
        <v>43313</v>
      </c>
      <c r="E5448" t="s">
        <v>34</v>
      </c>
      <c r="F5448" t="s">
        <v>35</v>
      </c>
      <c r="G5448" t="s">
        <v>32</v>
      </c>
      <c r="H5448">
        <v>23604</v>
      </c>
      <c r="J5448">
        <v>0</v>
      </c>
      <c r="L5448">
        <v>23604</v>
      </c>
      <c r="N5448">
        <v>38202</v>
      </c>
      <c r="P5448">
        <v>4284</v>
      </c>
      <c r="R5448">
        <v>42486</v>
      </c>
      <c r="T5448">
        <v>1183906</v>
      </c>
      <c r="V5448">
        <v>1769228</v>
      </c>
      <c r="X5448">
        <v>1522357</v>
      </c>
      <c r="Z5448">
        <v>246871</v>
      </c>
    </row>
    <row r="5449" spans="2:26" hidden="1" x14ac:dyDescent="0.35">
      <c r="B5449" t="s">
        <v>135</v>
      </c>
      <c r="C5449" t="s">
        <v>136</v>
      </c>
      <c r="D5449" s="1">
        <v>43313</v>
      </c>
      <c r="E5449" t="s">
        <v>34</v>
      </c>
      <c r="F5449" t="s">
        <v>33</v>
      </c>
      <c r="G5449" t="s">
        <v>34</v>
      </c>
      <c r="H5449">
        <v>23604</v>
      </c>
      <c r="J5449">
        <v>0</v>
      </c>
      <c r="L5449">
        <v>23604</v>
      </c>
      <c r="N5449">
        <v>38202</v>
      </c>
      <c r="P5449">
        <v>4284</v>
      </c>
      <c r="R5449">
        <v>42486</v>
      </c>
      <c r="T5449">
        <v>1183906</v>
      </c>
      <c r="V5449">
        <v>1769228</v>
      </c>
      <c r="X5449">
        <v>1522357</v>
      </c>
      <c r="Z5449">
        <v>246871</v>
      </c>
    </row>
    <row r="5450" spans="2:26" hidden="1" x14ac:dyDescent="0.35">
      <c r="B5450" t="s">
        <v>135</v>
      </c>
      <c r="C5450" t="s">
        <v>136</v>
      </c>
      <c r="D5450" s="1">
        <v>43344</v>
      </c>
      <c r="E5450" t="s">
        <v>34</v>
      </c>
      <c r="F5450" t="s">
        <v>33</v>
      </c>
      <c r="G5450" t="s">
        <v>34</v>
      </c>
      <c r="H5450">
        <v>18002</v>
      </c>
      <c r="J5450">
        <v>0</v>
      </c>
      <c r="L5450">
        <v>18002</v>
      </c>
      <c r="N5450">
        <v>29422</v>
      </c>
      <c r="P5450">
        <v>3424</v>
      </c>
      <c r="R5450">
        <v>32846</v>
      </c>
      <c r="T5450">
        <v>1183844</v>
      </c>
      <c r="V5450">
        <v>1767914</v>
      </c>
      <c r="X5450">
        <v>1518764</v>
      </c>
      <c r="Z5450">
        <v>249150</v>
      </c>
    </row>
    <row r="5451" spans="2:26" hidden="1" x14ac:dyDescent="0.35">
      <c r="B5451" t="s">
        <v>135</v>
      </c>
      <c r="C5451" t="s">
        <v>136</v>
      </c>
      <c r="D5451" s="1">
        <v>43344</v>
      </c>
      <c r="E5451" t="s">
        <v>34</v>
      </c>
      <c r="F5451" t="s">
        <v>35</v>
      </c>
      <c r="G5451" t="s">
        <v>32</v>
      </c>
      <c r="H5451">
        <v>18002</v>
      </c>
      <c r="J5451">
        <v>0</v>
      </c>
      <c r="L5451">
        <v>18002</v>
      </c>
      <c r="N5451">
        <v>29422</v>
      </c>
      <c r="P5451">
        <v>3424</v>
      </c>
      <c r="R5451">
        <v>32846</v>
      </c>
      <c r="T5451">
        <v>1183844</v>
      </c>
      <c r="V5451">
        <v>1767914</v>
      </c>
      <c r="X5451">
        <v>1518764</v>
      </c>
      <c r="Z5451">
        <v>249150</v>
      </c>
    </row>
    <row r="5452" spans="2:26" hidden="1" x14ac:dyDescent="0.35">
      <c r="B5452" t="s">
        <v>135</v>
      </c>
      <c r="C5452" t="s">
        <v>136</v>
      </c>
      <c r="D5452" s="1">
        <v>43374</v>
      </c>
      <c r="E5452" t="s">
        <v>34</v>
      </c>
      <c r="F5452" t="s">
        <v>35</v>
      </c>
      <c r="G5452" t="s">
        <v>32</v>
      </c>
      <c r="H5452">
        <v>21329</v>
      </c>
      <c r="J5452">
        <v>0</v>
      </c>
      <c r="L5452">
        <v>21329</v>
      </c>
      <c r="N5452">
        <v>36216</v>
      </c>
      <c r="P5452">
        <v>4818</v>
      </c>
      <c r="R5452">
        <v>41034</v>
      </c>
      <c r="T5452">
        <v>1180197</v>
      </c>
      <c r="V5452">
        <v>1761267</v>
      </c>
      <c r="X5452">
        <v>1510658</v>
      </c>
      <c r="Z5452">
        <v>250609</v>
      </c>
    </row>
    <row r="5453" spans="2:26" hidden="1" x14ac:dyDescent="0.35">
      <c r="B5453" t="s">
        <v>135</v>
      </c>
      <c r="C5453" t="s">
        <v>136</v>
      </c>
      <c r="D5453" s="1">
        <v>43374</v>
      </c>
      <c r="E5453" t="s">
        <v>34</v>
      </c>
      <c r="F5453" t="s">
        <v>33</v>
      </c>
      <c r="G5453" t="s">
        <v>34</v>
      </c>
      <c r="H5453">
        <v>21329</v>
      </c>
      <c r="J5453">
        <v>0</v>
      </c>
      <c r="L5453">
        <v>21329</v>
      </c>
      <c r="N5453">
        <v>36216</v>
      </c>
      <c r="P5453">
        <v>4818</v>
      </c>
      <c r="R5453">
        <v>41034</v>
      </c>
      <c r="T5453">
        <v>1180197</v>
      </c>
      <c r="V5453">
        <v>1761267</v>
      </c>
      <c r="X5453">
        <v>1510658</v>
      </c>
      <c r="Z5453">
        <v>250609</v>
      </c>
    </row>
    <row r="5454" spans="2:26" hidden="1" x14ac:dyDescent="0.35">
      <c r="B5454" t="s">
        <v>135</v>
      </c>
      <c r="C5454" t="s">
        <v>136</v>
      </c>
      <c r="D5454" s="1">
        <v>43405</v>
      </c>
      <c r="E5454" t="s">
        <v>34</v>
      </c>
      <c r="F5454" t="s">
        <v>35</v>
      </c>
      <c r="G5454" t="s">
        <v>32</v>
      </c>
      <c r="H5454">
        <v>21783</v>
      </c>
      <c r="J5454">
        <v>0</v>
      </c>
      <c r="L5454">
        <v>21783</v>
      </c>
      <c r="N5454">
        <v>30177</v>
      </c>
      <c r="P5454">
        <v>3786</v>
      </c>
      <c r="R5454">
        <v>33963</v>
      </c>
      <c r="T5454">
        <v>1186031</v>
      </c>
      <c r="V5454">
        <v>1767371</v>
      </c>
      <c r="X5454">
        <v>1511974</v>
      </c>
      <c r="Z5454">
        <v>255397</v>
      </c>
    </row>
    <row r="5455" spans="2:26" hidden="1" x14ac:dyDescent="0.35">
      <c r="B5455" t="s">
        <v>135</v>
      </c>
      <c r="C5455" t="s">
        <v>136</v>
      </c>
      <c r="D5455" s="1">
        <v>43405</v>
      </c>
      <c r="E5455" t="s">
        <v>34</v>
      </c>
      <c r="F5455" t="s">
        <v>33</v>
      </c>
      <c r="G5455" t="s">
        <v>34</v>
      </c>
      <c r="H5455">
        <v>21783</v>
      </c>
      <c r="J5455">
        <v>0</v>
      </c>
      <c r="L5455">
        <v>21783</v>
      </c>
      <c r="N5455">
        <v>30177</v>
      </c>
      <c r="P5455">
        <v>3786</v>
      </c>
      <c r="R5455">
        <v>33963</v>
      </c>
      <c r="T5455">
        <v>1186031</v>
      </c>
      <c r="V5455">
        <v>1767371</v>
      </c>
      <c r="X5455">
        <v>1511974</v>
      </c>
      <c r="Z5455">
        <v>255397</v>
      </c>
    </row>
    <row r="5456" spans="2:26" hidden="1" x14ac:dyDescent="0.35">
      <c r="B5456" t="s">
        <v>135</v>
      </c>
      <c r="C5456" t="s">
        <v>136</v>
      </c>
      <c r="D5456" s="1">
        <v>43435</v>
      </c>
      <c r="E5456" t="s">
        <v>34</v>
      </c>
      <c r="F5456" t="s">
        <v>35</v>
      </c>
      <c r="G5456" t="s">
        <v>32</v>
      </c>
      <c r="H5456">
        <v>18446</v>
      </c>
      <c r="J5456">
        <v>0</v>
      </c>
      <c r="L5456">
        <v>18446</v>
      </c>
      <c r="N5456">
        <v>27078</v>
      </c>
      <c r="P5456">
        <v>3678</v>
      </c>
      <c r="R5456">
        <v>30756</v>
      </c>
      <c r="T5456">
        <v>1186195</v>
      </c>
      <c r="V5456">
        <v>1763338</v>
      </c>
      <c r="X5456">
        <v>1505323</v>
      </c>
      <c r="Z5456">
        <v>258015</v>
      </c>
    </row>
    <row r="5457" spans="2:26" hidden="1" x14ac:dyDescent="0.35">
      <c r="B5457" t="s">
        <v>135</v>
      </c>
      <c r="C5457" t="s">
        <v>136</v>
      </c>
      <c r="D5457" s="1">
        <v>43435</v>
      </c>
      <c r="E5457" t="s">
        <v>34</v>
      </c>
      <c r="F5457" t="s">
        <v>33</v>
      </c>
      <c r="G5457" t="s">
        <v>34</v>
      </c>
      <c r="H5457">
        <v>18446</v>
      </c>
      <c r="J5457">
        <v>0</v>
      </c>
      <c r="L5457">
        <v>18446</v>
      </c>
      <c r="N5457">
        <v>27078</v>
      </c>
      <c r="P5457">
        <v>3678</v>
      </c>
      <c r="R5457">
        <v>30756</v>
      </c>
      <c r="T5457">
        <v>1186195</v>
      </c>
      <c r="V5457">
        <v>1763338</v>
      </c>
      <c r="X5457">
        <v>1505323</v>
      </c>
      <c r="Z5457">
        <v>258015</v>
      </c>
    </row>
    <row r="5458" spans="2:26" hidden="1" x14ac:dyDescent="0.35">
      <c r="B5458" t="s">
        <v>135</v>
      </c>
      <c r="C5458" t="s">
        <v>136</v>
      </c>
      <c r="D5458" s="1">
        <v>43466</v>
      </c>
      <c r="E5458" t="s">
        <v>34</v>
      </c>
      <c r="F5458" t="s">
        <v>35</v>
      </c>
      <c r="G5458" t="s">
        <v>32</v>
      </c>
      <c r="H5458">
        <v>23960</v>
      </c>
      <c r="J5458">
        <v>0</v>
      </c>
      <c r="L5458">
        <v>23960</v>
      </c>
      <c r="N5458">
        <v>35059</v>
      </c>
      <c r="P5458">
        <v>4786</v>
      </c>
      <c r="R5458">
        <v>39845</v>
      </c>
      <c r="T5458">
        <v>1182107</v>
      </c>
      <c r="V5458">
        <v>1754020</v>
      </c>
      <c r="X5458">
        <v>1495121</v>
      </c>
      <c r="Z5458">
        <v>258899</v>
      </c>
    </row>
    <row r="5459" spans="2:26" hidden="1" x14ac:dyDescent="0.35">
      <c r="B5459" t="s">
        <v>135</v>
      </c>
      <c r="C5459" t="s">
        <v>136</v>
      </c>
      <c r="D5459" s="1">
        <v>43466</v>
      </c>
      <c r="E5459" t="s">
        <v>34</v>
      </c>
      <c r="F5459" t="s">
        <v>33</v>
      </c>
      <c r="G5459" t="s">
        <v>34</v>
      </c>
      <c r="H5459">
        <v>23960</v>
      </c>
      <c r="J5459">
        <v>0</v>
      </c>
      <c r="L5459">
        <v>23960</v>
      </c>
      <c r="N5459">
        <v>35059</v>
      </c>
      <c r="P5459">
        <v>4786</v>
      </c>
      <c r="R5459">
        <v>39845</v>
      </c>
      <c r="T5459">
        <v>1182107</v>
      </c>
      <c r="V5459">
        <v>1754020</v>
      </c>
      <c r="X5459">
        <v>1495121</v>
      </c>
      <c r="Z5459">
        <v>258899</v>
      </c>
    </row>
    <row r="5460" spans="2:26" hidden="1" x14ac:dyDescent="0.35">
      <c r="B5460" t="s">
        <v>135</v>
      </c>
      <c r="C5460" t="s">
        <v>136</v>
      </c>
      <c r="D5460" s="1">
        <v>43497</v>
      </c>
      <c r="E5460" t="s">
        <v>34</v>
      </c>
      <c r="F5460" t="s">
        <v>33</v>
      </c>
      <c r="G5460" t="s">
        <v>34</v>
      </c>
      <c r="H5460">
        <v>20480</v>
      </c>
      <c r="J5460">
        <v>0</v>
      </c>
      <c r="L5460">
        <v>20480</v>
      </c>
      <c r="N5460">
        <v>30780</v>
      </c>
      <c r="P5460">
        <v>3808</v>
      </c>
      <c r="R5460">
        <v>34588</v>
      </c>
      <c r="T5460">
        <v>1185189</v>
      </c>
      <c r="V5460">
        <v>1754170</v>
      </c>
      <c r="X5460">
        <v>1492301</v>
      </c>
      <c r="Z5460">
        <v>261869</v>
      </c>
    </row>
    <row r="5461" spans="2:26" hidden="1" x14ac:dyDescent="0.35">
      <c r="B5461" t="s">
        <v>135</v>
      </c>
      <c r="C5461" t="s">
        <v>136</v>
      </c>
      <c r="D5461" s="1">
        <v>43497</v>
      </c>
      <c r="E5461" t="s">
        <v>34</v>
      </c>
      <c r="F5461" t="s">
        <v>35</v>
      </c>
      <c r="G5461" t="s">
        <v>32</v>
      </c>
      <c r="H5461">
        <v>20480</v>
      </c>
      <c r="J5461">
        <v>0</v>
      </c>
      <c r="L5461">
        <v>20480</v>
      </c>
      <c r="N5461">
        <v>30780</v>
      </c>
      <c r="P5461">
        <v>3808</v>
      </c>
      <c r="R5461">
        <v>34588</v>
      </c>
      <c r="T5461">
        <v>1185189</v>
      </c>
      <c r="V5461">
        <v>1754170</v>
      </c>
      <c r="X5461">
        <v>1492301</v>
      </c>
      <c r="Z5461">
        <v>261869</v>
      </c>
    </row>
    <row r="5462" spans="2:26" hidden="1" x14ac:dyDescent="0.35">
      <c r="B5462" t="s">
        <v>135</v>
      </c>
      <c r="C5462" t="s">
        <v>136</v>
      </c>
      <c r="D5462" s="1">
        <v>43525</v>
      </c>
      <c r="E5462" t="s">
        <v>34</v>
      </c>
      <c r="F5462" t="s">
        <v>35</v>
      </c>
      <c r="G5462" t="s">
        <v>32</v>
      </c>
      <c r="H5462">
        <v>21212</v>
      </c>
      <c r="J5462">
        <v>0</v>
      </c>
      <c r="L5462">
        <v>21212</v>
      </c>
      <c r="N5462">
        <v>32061</v>
      </c>
      <c r="P5462">
        <v>3649</v>
      </c>
      <c r="R5462">
        <v>35710</v>
      </c>
      <c r="T5462">
        <v>1183197</v>
      </c>
      <c r="V5462">
        <v>1748628</v>
      </c>
      <c r="X5462">
        <v>1484985</v>
      </c>
      <c r="Z5462">
        <v>263643</v>
      </c>
    </row>
    <row r="5463" spans="2:26" hidden="1" x14ac:dyDescent="0.35">
      <c r="B5463" t="s">
        <v>135</v>
      </c>
      <c r="C5463" t="s">
        <v>136</v>
      </c>
      <c r="D5463" s="1">
        <v>43525</v>
      </c>
      <c r="E5463" t="s">
        <v>34</v>
      </c>
      <c r="F5463" t="s">
        <v>33</v>
      </c>
      <c r="G5463" t="s">
        <v>34</v>
      </c>
      <c r="H5463">
        <v>21212</v>
      </c>
      <c r="J5463">
        <v>0</v>
      </c>
      <c r="L5463">
        <v>21212</v>
      </c>
      <c r="N5463">
        <v>32061</v>
      </c>
      <c r="P5463">
        <v>3649</v>
      </c>
      <c r="R5463">
        <v>35710</v>
      </c>
      <c r="T5463">
        <v>1183197</v>
      </c>
      <c r="V5463">
        <v>1748628</v>
      </c>
      <c r="X5463">
        <v>1484985</v>
      </c>
      <c r="Z5463">
        <v>263643</v>
      </c>
    </row>
    <row r="5464" spans="2:26" hidden="1" x14ac:dyDescent="0.35">
      <c r="B5464" t="s">
        <v>135</v>
      </c>
      <c r="C5464" t="s">
        <v>136</v>
      </c>
      <c r="D5464" s="1">
        <v>43556</v>
      </c>
      <c r="E5464" t="s">
        <v>34</v>
      </c>
      <c r="F5464" t="s">
        <v>35</v>
      </c>
      <c r="G5464" t="s">
        <v>32</v>
      </c>
      <c r="H5464">
        <v>20461</v>
      </c>
      <c r="J5464">
        <v>0</v>
      </c>
      <c r="L5464">
        <v>20461</v>
      </c>
      <c r="N5464">
        <v>30979</v>
      </c>
      <c r="P5464">
        <v>3326</v>
      </c>
      <c r="R5464">
        <v>34305</v>
      </c>
      <c r="T5464">
        <v>1182645</v>
      </c>
      <c r="V5464">
        <v>1747084</v>
      </c>
      <c r="X5464">
        <v>1482290</v>
      </c>
      <c r="Z5464">
        <v>264794</v>
      </c>
    </row>
    <row r="5465" spans="2:26" hidden="1" x14ac:dyDescent="0.35">
      <c r="B5465" t="s">
        <v>135</v>
      </c>
      <c r="C5465" t="s">
        <v>136</v>
      </c>
      <c r="D5465" s="1">
        <v>43556</v>
      </c>
      <c r="E5465" t="s">
        <v>34</v>
      </c>
      <c r="F5465" t="s">
        <v>33</v>
      </c>
      <c r="G5465" t="s">
        <v>34</v>
      </c>
      <c r="H5465">
        <v>20461</v>
      </c>
      <c r="J5465">
        <v>0</v>
      </c>
      <c r="L5465">
        <v>20461</v>
      </c>
      <c r="N5465">
        <v>30979</v>
      </c>
      <c r="P5465">
        <v>3326</v>
      </c>
      <c r="R5465">
        <v>34305</v>
      </c>
      <c r="T5465">
        <v>1182645</v>
      </c>
      <c r="V5465">
        <v>1747084</v>
      </c>
      <c r="X5465">
        <v>1482290</v>
      </c>
      <c r="Z5465">
        <v>264794</v>
      </c>
    </row>
    <row r="5466" spans="2:26" hidden="1" x14ac:dyDescent="0.35">
      <c r="B5466" t="s">
        <v>135</v>
      </c>
      <c r="C5466" t="s">
        <v>136</v>
      </c>
      <c r="D5466" s="1">
        <v>43586</v>
      </c>
      <c r="E5466" t="s">
        <v>34</v>
      </c>
      <c r="F5466" t="s">
        <v>35</v>
      </c>
      <c r="G5466" t="s">
        <v>32</v>
      </c>
      <c r="H5466">
        <v>21538</v>
      </c>
      <c r="J5466">
        <v>0</v>
      </c>
      <c r="L5466">
        <v>21538</v>
      </c>
      <c r="N5466">
        <v>30746</v>
      </c>
      <c r="P5466">
        <v>3144</v>
      </c>
      <c r="R5466">
        <v>33890</v>
      </c>
      <c r="T5466">
        <v>1180076</v>
      </c>
      <c r="V5466">
        <v>1745341</v>
      </c>
      <c r="X5466">
        <v>1479350</v>
      </c>
      <c r="Z5466">
        <v>265991</v>
      </c>
    </row>
    <row r="5467" spans="2:26" hidden="1" x14ac:dyDescent="0.35">
      <c r="B5467" t="s">
        <v>135</v>
      </c>
      <c r="C5467" t="s">
        <v>136</v>
      </c>
      <c r="D5467" s="1">
        <v>43586</v>
      </c>
      <c r="E5467" t="s">
        <v>34</v>
      </c>
      <c r="F5467" t="s">
        <v>33</v>
      </c>
      <c r="G5467" t="s">
        <v>34</v>
      </c>
      <c r="H5467">
        <v>21538</v>
      </c>
      <c r="J5467">
        <v>0</v>
      </c>
      <c r="L5467">
        <v>21538</v>
      </c>
      <c r="N5467">
        <v>30746</v>
      </c>
      <c r="P5467">
        <v>3144</v>
      </c>
      <c r="R5467">
        <v>33890</v>
      </c>
      <c r="T5467">
        <v>1180076</v>
      </c>
      <c r="V5467">
        <v>1745341</v>
      </c>
      <c r="X5467">
        <v>1479350</v>
      </c>
      <c r="Z5467">
        <v>265991</v>
      </c>
    </row>
    <row r="5468" spans="2:26" hidden="1" x14ac:dyDescent="0.35">
      <c r="B5468" t="s">
        <v>135</v>
      </c>
      <c r="C5468" t="s">
        <v>136</v>
      </c>
      <c r="D5468" s="1">
        <v>43617</v>
      </c>
      <c r="E5468" t="s">
        <v>34</v>
      </c>
      <c r="F5468" t="s">
        <v>33</v>
      </c>
      <c r="G5468" t="s">
        <v>34</v>
      </c>
      <c r="H5468">
        <v>21374</v>
      </c>
      <c r="J5468">
        <v>0</v>
      </c>
      <c r="L5468">
        <v>21374</v>
      </c>
      <c r="N5468">
        <v>28575</v>
      </c>
      <c r="P5468">
        <v>2744</v>
      </c>
      <c r="R5468">
        <v>31319</v>
      </c>
      <c r="T5468">
        <v>1175875</v>
      </c>
      <c r="V5468">
        <v>1742944</v>
      </c>
      <c r="X5468">
        <v>1475633</v>
      </c>
      <c r="Z5468">
        <v>267311</v>
      </c>
    </row>
    <row r="5469" spans="2:26" hidden="1" x14ac:dyDescent="0.35">
      <c r="B5469" t="s">
        <v>135</v>
      </c>
      <c r="C5469" t="s">
        <v>136</v>
      </c>
      <c r="D5469" s="1">
        <v>43617</v>
      </c>
      <c r="E5469" t="s">
        <v>34</v>
      </c>
      <c r="F5469" t="s">
        <v>35</v>
      </c>
      <c r="G5469" t="s">
        <v>32</v>
      </c>
      <c r="H5469">
        <v>21374</v>
      </c>
      <c r="J5469">
        <v>0</v>
      </c>
      <c r="L5469">
        <v>21374</v>
      </c>
      <c r="N5469">
        <v>28575</v>
      </c>
      <c r="P5469">
        <v>2744</v>
      </c>
      <c r="R5469">
        <v>31319</v>
      </c>
      <c r="T5469">
        <v>1175875</v>
      </c>
      <c r="V5469">
        <v>1742944</v>
      </c>
      <c r="X5469">
        <v>1475633</v>
      </c>
      <c r="Z5469">
        <v>267311</v>
      </c>
    </row>
    <row r="5470" spans="2:26" hidden="1" x14ac:dyDescent="0.35">
      <c r="B5470" t="s">
        <v>135</v>
      </c>
      <c r="C5470" t="s">
        <v>136</v>
      </c>
      <c r="D5470" s="1">
        <v>43647</v>
      </c>
      <c r="E5470" t="s">
        <v>34</v>
      </c>
      <c r="F5470" t="s">
        <v>35</v>
      </c>
      <c r="G5470" t="s">
        <v>32</v>
      </c>
      <c r="H5470">
        <v>24319</v>
      </c>
      <c r="J5470">
        <v>0</v>
      </c>
      <c r="L5470">
        <v>24319</v>
      </c>
      <c r="N5470">
        <v>31858</v>
      </c>
      <c r="P5470">
        <v>3014</v>
      </c>
      <c r="R5470">
        <v>34872</v>
      </c>
      <c r="T5470">
        <v>1173572</v>
      </c>
      <c r="V5470">
        <v>1738840</v>
      </c>
      <c r="X5470">
        <v>1471327</v>
      </c>
      <c r="Z5470">
        <v>267513</v>
      </c>
    </row>
    <row r="5471" spans="2:26" hidden="1" x14ac:dyDescent="0.35">
      <c r="B5471" t="s">
        <v>135</v>
      </c>
      <c r="C5471" t="s">
        <v>136</v>
      </c>
      <c r="D5471" s="1">
        <v>43647</v>
      </c>
      <c r="E5471" t="s">
        <v>34</v>
      </c>
      <c r="F5471" t="s">
        <v>33</v>
      </c>
      <c r="G5471" t="s">
        <v>34</v>
      </c>
      <c r="H5471">
        <v>24319</v>
      </c>
      <c r="J5471">
        <v>0</v>
      </c>
      <c r="L5471">
        <v>24319</v>
      </c>
      <c r="N5471">
        <v>31858</v>
      </c>
      <c r="P5471">
        <v>3014</v>
      </c>
      <c r="R5471">
        <v>34872</v>
      </c>
      <c r="T5471">
        <v>1173572</v>
      </c>
      <c r="V5471">
        <v>1738840</v>
      </c>
      <c r="X5471">
        <v>1471327</v>
      </c>
      <c r="Z5471">
        <v>267513</v>
      </c>
    </row>
    <row r="5472" spans="2:26" hidden="1" x14ac:dyDescent="0.35">
      <c r="B5472" t="s">
        <v>135</v>
      </c>
      <c r="C5472" t="s">
        <v>136</v>
      </c>
      <c r="D5472" s="1">
        <v>43678</v>
      </c>
      <c r="E5472" t="s">
        <v>34</v>
      </c>
      <c r="F5472" t="s">
        <v>35</v>
      </c>
      <c r="G5472" t="s">
        <v>32</v>
      </c>
      <c r="H5472">
        <v>24002</v>
      </c>
      <c r="J5472">
        <v>0</v>
      </c>
      <c r="L5472">
        <v>24002</v>
      </c>
      <c r="N5472">
        <v>35304</v>
      </c>
      <c r="P5472">
        <v>3334</v>
      </c>
      <c r="R5472">
        <v>38638</v>
      </c>
      <c r="T5472">
        <v>1172301</v>
      </c>
      <c r="V5472">
        <v>1737811</v>
      </c>
      <c r="X5472">
        <v>1469665</v>
      </c>
      <c r="Z5472">
        <v>268146</v>
      </c>
    </row>
    <row r="5473" spans="2:26" hidden="1" x14ac:dyDescent="0.35">
      <c r="B5473" t="s">
        <v>135</v>
      </c>
      <c r="C5473" t="s">
        <v>136</v>
      </c>
      <c r="D5473" s="1">
        <v>43678</v>
      </c>
      <c r="E5473" t="s">
        <v>34</v>
      </c>
      <c r="F5473" t="s">
        <v>33</v>
      </c>
      <c r="G5473" t="s">
        <v>34</v>
      </c>
      <c r="H5473">
        <v>24002</v>
      </c>
      <c r="J5473">
        <v>0</v>
      </c>
      <c r="L5473">
        <v>24002</v>
      </c>
      <c r="N5473">
        <v>35304</v>
      </c>
      <c r="P5473">
        <v>3334</v>
      </c>
      <c r="R5473">
        <v>38638</v>
      </c>
      <c r="T5473">
        <v>1172301</v>
      </c>
      <c r="V5473">
        <v>1737811</v>
      </c>
      <c r="X5473">
        <v>1469665</v>
      </c>
      <c r="Z5473">
        <v>268146</v>
      </c>
    </row>
    <row r="5474" spans="2:26" hidden="1" x14ac:dyDescent="0.35">
      <c r="B5474" t="s">
        <v>135</v>
      </c>
      <c r="C5474" t="s">
        <v>136</v>
      </c>
      <c r="D5474" s="1">
        <v>43709</v>
      </c>
      <c r="E5474" t="s">
        <v>34</v>
      </c>
      <c r="F5474" t="s">
        <v>35</v>
      </c>
      <c r="G5474" t="s">
        <v>32</v>
      </c>
      <c r="H5474">
        <v>21395</v>
      </c>
      <c r="J5474">
        <v>0</v>
      </c>
      <c r="L5474">
        <v>21395</v>
      </c>
      <c r="N5474">
        <v>36405</v>
      </c>
      <c r="P5474">
        <v>4074</v>
      </c>
      <c r="R5474">
        <v>40479</v>
      </c>
      <c r="T5474">
        <v>1174093</v>
      </c>
      <c r="V5474">
        <v>1738874</v>
      </c>
      <c r="X5474">
        <v>1467413</v>
      </c>
      <c r="Z5474">
        <v>271461</v>
      </c>
    </row>
    <row r="5475" spans="2:26" hidden="1" x14ac:dyDescent="0.35">
      <c r="B5475" t="s">
        <v>135</v>
      </c>
      <c r="C5475" t="s">
        <v>136</v>
      </c>
      <c r="D5475" s="1">
        <v>43709</v>
      </c>
      <c r="E5475" t="s">
        <v>34</v>
      </c>
      <c r="F5475" t="s">
        <v>33</v>
      </c>
      <c r="G5475" t="s">
        <v>34</v>
      </c>
      <c r="H5475">
        <v>21395</v>
      </c>
      <c r="J5475">
        <v>0</v>
      </c>
      <c r="L5475">
        <v>21395</v>
      </c>
      <c r="N5475">
        <v>36405</v>
      </c>
      <c r="P5475">
        <v>4074</v>
      </c>
      <c r="R5475">
        <v>40479</v>
      </c>
      <c r="T5475">
        <v>1199274</v>
      </c>
      <c r="V5475">
        <v>1783490</v>
      </c>
      <c r="X5475">
        <v>1505280</v>
      </c>
      <c r="Z5475">
        <v>278210</v>
      </c>
    </row>
    <row r="5476" spans="2:26" hidden="1" x14ac:dyDescent="0.35">
      <c r="B5476" t="s">
        <v>135</v>
      </c>
      <c r="C5476" t="s">
        <v>136</v>
      </c>
      <c r="D5476" s="1">
        <v>43739</v>
      </c>
      <c r="E5476" t="s">
        <v>34</v>
      </c>
      <c r="F5476" t="s">
        <v>33</v>
      </c>
      <c r="G5476" t="s">
        <v>34</v>
      </c>
      <c r="H5476">
        <v>24206</v>
      </c>
      <c r="J5476">
        <v>0</v>
      </c>
      <c r="L5476">
        <v>24206</v>
      </c>
      <c r="N5476">
        <v>36086</v>
      </c>
      <c r="P5476">
        <v>4051</v>
      </c>
      <c r="R5476">
        <v>40137</v>
      </c>
      <c r="T5476">
        <v>1194836</v>
      </c>
      <c r="V5476">
        <v>1776989</v>
      </c>
      <c r="X5476">
        <v>1498478</v>
      </c>
      <c r="Z5476">
        <v>278511</v>
      </c>
    </row>
    <row r="5477" spans="2:26" hidden="1" x14ac:dyDescent="0.35">
      <c r="B5477" t="s">
        <v>135</v>
      </c>
      <c r="C5477" t="s">
        <v>136</v>
      </c>
      <c r="D5477" s="1">
        <v>43739</v>
      </c>
      <c r="E5477" t="s">
        <v>34</v>
      </c>
      <c r="F5477" t="s">
        <v>35</v>
      </c>
      <c r="G5477" t="s">
        <v>32</v>
      </c>
      <c r="H5477">
        <v>24206</v>
      </c>
      <c r="J5477">
        <v>0</v>
      </c>
      <c r="L5477">
        <v>24206</v>
      </c>
      <c r="N5477">
        <v>36086</v>
      </c>
      <c r="P5477">
        <v>4051</v>
      </c>
      <c r="R5477">
        <v>40137</v>
      </c>
      <c r="T5477">
        <v>1176084</v>
      </c>
      <c r="V5477">
        <v>1741357</v>
      </c>
      <c r="X5477">
        <v>1467651</v>
      </c>
      <c r="Z5477">
        <v>273706</v>
      </c>
    </row>
    <row r="5478" spans="2:26" hidden="1" x14ac:dyDescent="0.35">
      <c r="B5478" t="s">
        <v>135</v>
      </c>
      <c r="C5478" t="s">
        <v>136</v>
      </c>
      <c r="D5478" s="1">
        <v>43770</v>
      </c>
      <c r="E5478" t="s">
        <v>34</v>
      </c>
      <c r="F5478" t="s">
        <v>35</v>
      </c>
      <c r="G5478" t="s">
        <v>32</v>
      </c>
      <c r="H5478">
        <v>21684</v>
      </c>
      <c r="J5478">
        <v>0</v>
      </c>
      <c r="L5478">
        <v>21684</v>
      </c>
      <c r="N5478">
        <v>27137</v>
      </c>
      <c r="P5478">
        <v>2796</v>
      </c>
      <c r="R5478">
        <v>29933</v>
      </c>
      <c r="T5478">
        <v>1170552</v>
      </c>
      <c r="V5478">
        <v>1730817</v>
      </c>
      <c r="X5478">
        <v>1457217</v>
      </c>
      <c r="Z5478">
        <v>273600</v>
      </c>
    </row>
    <row r="5479" spans="2:26" hidden="1" x14ac:dyDescent="0.35">
      <c r="B5479" t="s">
        <v>135</v>
      </c>
      <c r="C5479" t="s">
        <v>136</v>
      </c>
      <c r="D5479" s="1">
        <v>43770</v>
      </c>
      <c r="E5479" t="s">
        <v>34</v>
      </c>
      <c r="F5479" t="s">
        <v>33</v>
      </c>
      <c r="G5479" t="s">
        <v>34</v>
      </c>
      <c r="H5479">
        <v>21684</v>
      </c>
      <c r="J5479">
        <v>0</v>
      </c>
      <c r="L5479">
        <v>21684</v>
      </c>
      <c r="N5479">
        <v>27137</v>
      </c>
      <c r="P5479">
        <v>2796</v>
      </c>
      <c r="R5479">
        <v>29933</v>
      </c>
      <c r="T5479">
        <v>1190945</v>
      </c>
      <c r="V5479">
        <v>1769511</v>
      </c>
      <c r="X5479">
        <v>1490549</v>
      </c>
      <c r="Z5479">
        <v>278962</v>
      </c>
    </row>
    <row r="5480" spans="2:26" hidden="1" x14ac:dyDescent="0.35">
      <c r="B5480" t="s">
        <v>135</v>
      </c>
      <c r="C5480" t="s">
        <v>136</v>
      </c>
      <c r="D5480" s="1">
        <v>43800</v>
      </c>
      <c r="E5480" t="s">
        <v>34</v>
      </c>
      <c r="F5480" t="s">
        <v>35</v>
      </c>
      <c r="G5480" t="s">
        <v>32</v>
      </c>
      <c r="H5480">
        <v>22640</v>
      </c>
      <c r="J5480">
        <v>0</v>
      </c>
      <c r="L5480">
        <v>22640</v>
      </c>
      <c r="N5480">
        <v>27203</v>
      </c>
      <c r="P5480">
        <v>2814</v>
      </c>
      <c r="R5480">
        <v>30017</v>
      </c>
      <c r="T5480">
        <v>1168470</v>
      </c>
      <c r="V5480">
        <v>1728869</v>
      </c>
      <c r="X5480">
        <v>1454800</v>
      </c>
      <c r="Z5480">
        <v>274069</v>
      </c>
    </row>
    <row r="5481" spans="2:26" hidden="1" x14ac:dyDescent="0.35">
      <c r="B5481" t="s">
        <v>135</v>
      </c>
      <c r="C5481" t="s">
        <v>136</v>
      </c>
      <c r="D5481" s="1">
        <v>43800</v>
      </c>
      <c r="E5481" t="s">
        <v>34</v>
      </c>
      <c r="F5481" t="s">
        <v>33</v>
      </c>
      <c r="G5481" t="s">
        <v>34</v>
      </c>
      <c r="H5481">
        <v>22640</v>
      </c>
      <c r="J5481">
        <v>0</v>
      </c>
      <c r="L5481">
        <v>22640</v>
      </c>
      <c r="N5481">
        <v>27203</v>
      </c>
      <c r="P5481">
        <v>2814</v>
      </c>
      <c r="R5481">
        <v>30017</v>
      </c>
      <c r="T5481">
        <v>1191821</v>
      </c>
      <c r="V5481">
        <v>1772156</v>
      </c>
      <c r="X5481">
        <v>1492350</v>
      </c>
      <c r="Z5481">
        <v>279806</v>
      </c>
    </row>
    <row r="5482" spans="2:26" hidden="1" x14ac:dyDescent="0.35">
      <c r="B5482" t="s">
        <v>135</v>
      </c>
      <c r="C5482" t="s">
        <v>136</v>
      </c>
      <c r="D5482" s="1">
        <v>43831</v>
      </c>
      <c r="E5482" t="s">
        <v>34</v>
      </c>
      <c r="F5482" t="s">
        <v>35</v>
      </c>
      <c r="G5482" t="s">
        <v>32</v>
      </c>
      <c r="H5482">
        <v>29422</v>
      </c>
      <c r="J5482">
        <v>0</v>
      </c>
      <c r="L5482">
        <v>29422</v>
      </c>
      <c r="N5482">
        <v>32901</v>
      </c>
      <c r="P5482">
        <v>3688</v>
      </c>
      <c r="R5482">
        <v>36589</v>
      </c>
      <c r="T5482">
        <v>1168633</v>
      </c>
      <c r="V5482">
        <v>1731447</v>
      </c>
      <c r="X5482">
        <v>1456833</v>
      </c>
      <c r="Z5482">
        <v>274614</v>
      </c>
    </row>
    <row r="5483" spans="2:26" hidden="1" x14ac:dyDescent="0.35">
      <c r="B5483" t="s">
        <v>135</v>
      </c>
      <c r="C5483" t="s">
        <v>136</v>
      </c>
      <c r="D5483" s="1">
        <v>43831</v>
      </c>
      <c r="E5483" t="s">
        <v>34</v>
      </c>
      <c r="F5483" t="s">
        <v>33</v>
      </c>
      <c r="G5483" t="s">
        <v>34</v>
      </c>
      <c r="H5483">
        <v>29422</v>
      </c>
      <c r="J5483">
        <v>0</v>
      </c>
      <c r="L5483">
        <v>29422</v>
      </c>
      <c r="N5483">
        <v>32901</v>
      </c>
      <c r="P5483">
        <v>3688</v>
      </c>
      <c r="R5483">
        <v>36589</v>
      </c>
      <c r="T5483">
        <v>1187876</v>
      </c>
      <c r="V5483">
        <v>1767109</v>
      </c>
      <c r="X5483">
        <v>1487202</v>
      </c>
      <c r="Z5483">
        <v>279907</v>
      </c>
    </row>
    <row r="5484" spans="2:26" hidden="1" x14ac:dyDescent="0.35">
      <c r="B5484" t="s">
        <v>135</v>
      </c>
      <c r="C5484" t="s">
        <v>136</v>
      </c>
      <c r="D5484" s="1">
        <v>43862</v>
      </c>
      <c r="E5484" t="s">
        <v>34</v>
      </c>
      <c r="F5484" t="s">
        <v>33</v>
      </c>
      <c r="G5484" t="s">
        <v>34</v>
      </c>
      <c r="H5484">
        <v>23315</v>
      </c>
      <c r="J5484">
        <v>0</v>
      </c>
      <c r="L5484">
        <v>23315</v>
      </c>
      <c r="N5484">
        <v>29889</v>
      </c>
      <c r="P5484">
        <v>3088</v>
      </c>
      <c r="R5484">
        <v>32977</v>
      </c>
      <c r="T5484">
        <v>1189125</v>
      </c>
      <c r="V5484">
        <v>1770394</v>
      </c>
      <c r="X5484">
        <v>1489489</v>
      </c>
      <c r="Z5484">
        <v>280905</v>
      </c>
    </row>
    <row r="5485" spans="2:26" hidden="1" x14ac:dyDescent="0.35">
      <c r="B5485" t="s">
        <v>135</v>
      </c>
      <c r="C5485" t="s">
        <v>136</v>
      </c>
      <c r="D5485" s="1">
        <v>43862</v>
      </c>
      <c r="E5485" t="s">
        <v>34</v>
      </c>
      <c r="F5485" t="s">
        <v>35</v>
      </c>
      <c r="G5485" t="s">
        <v>32</v>
      </c>
      <c r="H5485">
        <v>23315</v>
      </c>
      <c r="J5485">
        <v>0</v>
      </c>
      <c r="L5485">
        <v>23315</v>
      </c>
      <c r="N5485">
        <v>29889</v>
      </c>
      <c r="P5485">
        <v>3088</v>
      </c>
      <c r="R5485">
        <v>32977</v>
      </c>
      <c r="T5485">
        <v>1165935</v>
      </c>
      <c r="V5485">
        <v>1726931</v>
      </c>
      <c r="X5485">
        <v>1452078</v>
      </c>
      <c r="Z5485">
        <v>274853</v>
      </c>
    </row>
    <row r="5486" spans="2:26" hidden="1" x14ac:dyDescent="0.35">
      <c r="B5486" t="s">
        <v>135</v>
      </c>
      <c r="C5486" t="s">
        <v>136</v>
      </c>
      <c r="D5486" s="1">
        <v>43891</v>
      </c>
      <c r="E5486" t="s">
        <v>34</v>
      </c>
      <c r="F5486" t="s">
        <v>35</v>
      </c>
      <c r="G5486" t="s">
        <v>32</v>
      </c>
      <c r="H5486">
        <v>25902</v>
      </c>
      <c r="J5486">
        <v>0</v>
      </c>
      <c r="L5486">
        <v>25902</v>
      </c>
      <c r="N5486">
        <v>34923</v>
      </c>
      <c r="P5486">
        <v>3736</v>
      </c>
      <c r="R5486">
        <v>38659</v>
      </c>
      <c r="T5486">
        <v>1186900</v>
      </c>
      <c r="V5486">
        <v>1770709</v>
      </c>
      <c r="X5486">
        <v>1488140</v>
      </c>
      <c r="Z5486">
        <v>282569</v>
      </c>
    </row>
    <row r="5487" spans="2:26" hidden="1" x14ac:dyDescent="0.35">
      <c r="B5487" t="s">
        <v>135</v>
      </c>
      <c r="C5487" t="s">
        <v>136</v>
      </c>
      <c r="D5487" s="1">
        <v>43891</v>
      </c>
      <c r="E5487" t="s">
        <v>34</v>
      </c>
      <c r="F5487" t="s">
        <v>33</v>
      </c>
      <c r="G5487" t="s">
        <v>34</v>
      </c>
      <c r="H5487">
        <v>25902</v>
      </c>
      <c r="J5487">
        <v>0</v>
      </c>
      <c r="L5487">
        <v>25902</v>
      </c>
      <c r="N5487">
        <v>34923</v>
      </c>
      <c r="P5487">
        <v>3736</v>
      </c>
      <c r="R5487">
        <v>38659</v>
      </c>
      <c r="T5487">
        <v>1203425</v>
      </c>
      <c r="V5487">
        <v>1807494</v>
      </c>
      <c r="X5487">
        <v>1520911</v>
      </c>
      <c r="Z5487">
        <v>286583</v>
      </c>
    </row>
    <row r="5488" spans="2:26" hidden="1" x14ac:dyDescent="0.35">
      <c r="B5488" t="s">
        <v>135</v>
      </c>
      <c r="C5488" t="s">
        <v>136</v>
      </c>
      <c r="D5488" s="1">
        <v>43922</v>
      </c>
      <c r="E5488" t="s">
        <v>34</v>
      </c>
      <c r="F5488" t="s">
        <v>33</v>
      </c>
      <c r="G5488" t="s">
        <v>34</v>
      </c>
      <c r="H5488">
        <v>27271</v>
      </c>
      <c r="J5488">
        <v>0</v>
      </c>
      <c r="L5488">
        <v>27271</v>
      </c>
      <c r="N5488">
        <v>40215</v>
      </c>
      <c r="P5488">
        <v>3513</v>
      </c>
      <c r="R5488">
        <v>43728</v>
      </c>
      <c r="T5488">
        <v>1210552</v>
      </c>
      <c r="V5488">
        <v>1829829</v>
      </c>
      <c r="X5488">
        <v>1541045</v>
      </c>
      <c r="Z5488">
        <v>288784</v>
      </c>
    </row>
    <row r="5489" spans="2:26" hidden="1" x14ac:dyDescent="0.35">
      <c r="B5489" t="s">
        <v>135</v>
      </c>
      <c r="C5489" t="s">
        <v>136</v>
      </c>
      <c r="D5489" s="1">
        <v>43922</v>
      </c>
      <c r="E5489" t="s">
        <v>34</v>
      </c>
      <c r="F5489" t="s">
        <v>35</v>
      </c>
      <c r="G5489" t="s">
        <v>32</v>
      </c>
      <c r="H5489">
        <v>27271</v>
      </c>
      <c r="J5489">
        <v>0</v>
      </c>
      <c r="L5489">
        <v>27271</v>
      </c>
      <c r="N5489">
        <v>40215</v>
      </c>
      <c r="P5489">
        <v>3513</v>
      </c>
      <c r="R5489">
        <v>43728</v>
      </c>
      <c r="T5489">
        <v>1199369</v>
      </c>
      <c r="V5489">
        <v>1803963</v>
      </c>
      <c r="X5489">
        <v>1517761</v>
      </c>
      <c r="Z5489">
        <v>286202</v>
      </c>
    </row>
    <row r="5490" spans="2:26" hidden="1" x14ac:dyDescent="0.35">
      <c r="B5490" t="s">
        <v>135</v>
      </c>
      <c r="C5490" t="s">
        <v>136</v>
      </c>
      <c r="D5490" s="1">
        <v>43952</v>
      </c>
      <c r="E5490" t="s">
        <v>34</v>
      </c>
      <c r="F5490" t="s">
        <v>35</v>
      </c>
      <c r="G5490" t="s">
        <v>32</v>
      </c>
      <c r="H5490">
        <v>20237</v>
      </c>
      <c r="J5490">
        <v>0</v>
      </c>
      <c r="L5490">
        <v>20237</v>
      </c>
      <c r="N5490">
        <v>28580</v>
      </c>
      <c r="P5490">
        <v>2364</v>
      </c>
      <c r="R5490">
        <v>30944</v>
      </c>
      <c r="T5490">
        <v>1208205</v>
      </c>
      <c r="V5490">
        <v>1828437</v>
      </c>
      <c r="X5490">
        <v>1539823</v>
      </c>
      <c r="Z5490">
        <v>288614</v>
      </c>
    </row>
    <row r="5491" spans="2:26" hidden="1" x14ac:dyDescent="0.35">
      <c r="B5491" t="s">
        <v>135</v>
      </c>
      <c r="C5491" t="s">
        <v>136</v>
      </c>
      <c r="D5491" s="1">
        <v>43952</v>
      </c>
      <c r="E5491" t="s">
        <v>34</v>
      </c>
      <c r="F5491" t="s">
        <v>33</v>
      </c>
      <c r="G5491" t="s">
        <v>34</v>
      </c>
      <c r="H5491">
        <v>20237</v>
      </c>
      <c r="J5491">
        <v>0</v>
      </c>
      <c r="L5491">
        <v>20237</v>
      </c>
      <c r="N5491">
        <v>28580</v>
      </c>
      <c r="P5491">
        <v>2364</v>
      </c>
      <c r="R5491">
        <v>30944</v>
      </c>
      <c r="T5491">
        <v>1219258</v>
      </c>
      <c r="V5491">
        <v>1853734</v>
      </c>
      <c r="X5491">
        <v>1565335</v>
      </c>
      <c r="Z5491">
        <v>288399</v>
      </c>
    </row>
    <row r="5492" spans="2:26" hidden="1" x14ac:dyDescent="0.35">
      <c r="B5492" t="s">
        <v>135</v>
      </c>
      <c r="C5492" t="s">
        <v>136</v>
      </c>
      <c r="D5492" s="1">
        <v>43983</v>
      </c>
      <c r="E5492" t="s">
        <v>34</v>
      </c>
      <c r="F5492" t="s">
        <v>35</v>
      </c>
      <c r="G5492" t="s">
        <v>32</v>
      </c>
      <c r="H5492">
        <v>22878</v>
      </c>
      <c r="J5492">
        <v>0</v>
      </c>
      <c r="L5492">
        <v>22878</v>
      </c>
      <c r="N5492">
        <v>27895</v>
      </c>
      <c r="P5492">
        <v>2453</v>
      </c>
      <c r="R5492">
        <v>30348</v>
      </c>
      <c r="T5492">
        <v>1216825</v>
      </c>
      <c r="V5492">
        <v>1851558</v>
      </c>
      <c r="X5492">
        <v>1564085</v>
      </c>
      <c r="Z5492">
        <v>287473</v>
      </c>
    </row>
    <row r="5493" spans="2:26" hidden="1" x14ac:dyDescent="0.35">
      <c r="B5493" t="s">
        <v>135</v>
      </c>
      <c r="C5493" t="s">
        <v>136</v>
      </c>
      <c r="D5493" s="1">
        <v>43983</v>
      </c>
      <c r="E5493" t="s">
        <v>34</v>
      </c>
      <c r="F5493" t="s">
        <v>33</v>
      </c>
      <c r="G5493" t="s">
        <v>34</v>
      </c>
      <c r="H5493">
        <v>22878</v>
      </c>
      <c r="J5493">
        <v>0</v>
      </c>
      <c r="L5493">
        <v>22878</v>
      </c>
      <c r="N5493">
        <v>27895</v>
      </c>
      <c r="P5493">
        <v>2453</v>
      </c>
      <c r="R5493">
        <v>30348</v>
      </c>
      <c r="T5493">
        <v>1229381</v>
      </c>
      <c r="V5493">
        <v>1878507</v>
      </c>
      <c r="X5493">
        <v>1588396</v>
      </c>
      <c r="Z5493">
        <v>290111</v>
      </c>
    </row>
    <row r="5494" spans="2:26" hidden="1" x14ac:dyDescent="0.35">
      <c r="B5494" t="s">
        <v>135</v>
      </c>
      <c r="C5494" t="s">
        <v>136</v>
      </c>
      <c r="D5494" s="1">
        <v>44013</v>
      </c>
      <c r="E5494" t="s">
        <v>34</v>
      </c>
      <c r="F5494" t="s">
        <v>33</v>
      </c>
      <c r="G5494" t="s">
        <v>34</v>
      </c>
      <c r="H5494">
        <v>26948</v>
      </c>
      <c r="J5494">
        <v>0</v>
      </c>
      <c r="L5494">
        <v>26948</v>
      </c>
      <c r="N5494">
        <v>31761</v>
      </c>
      <c r="P5494">
        <v>2897</v>
      </c>
      <c r="R5494">
        <v>34658</v>
      </c>
      <c r="T5494">
        <v>1238574</v>
      </c>
      <c r="V5494">
        <v>1900966</v>
      </c>
      <c r="X5494">
        <v>1609986</v>
      </c>
      <c r="Z5494">
        <v>290980</v>
      </c>
    </row>
    <row r="5495" spans="2:26" hidden="1" x14ac:dyDescent="0.35">
      <c r="B5495" t="s">
        <v>135</v>
      </c>
      <c r="C5495" t="s">
        <v>136</v>
      </c>
      <c r="D5495" s="1">
        <v>44013</v>
      </c>
      <c r="E5495" t="s">
        <v>34</v>
      </c>
      <c r="F5495" t="s">
        <v>35</v>
      </c>
      <c r="G5495" t="s">
        <v>32</v>
      </c>
      <c r="H5495">
        <v>26948</v>
      </c>
      <c r="J5495">
        <v>0</v>
      </c>
      <c r="L5495">
        <v>26948</v>
      </c>
      <c r="N5495">
        <v>31761</v>
      </c>
      <c r="P5495">
        <v>2897</v>
      </c>
      <c r="R5495">
        <v>34658</v>
      </c>
      <c r="T5495">
        <v>1226026</v>
      </c>
      <c r="V5495">
        <v>1874977</v>
      </c>
      <c r="X5495">
        <v>1586625</v>
      </c>
      <c r="Z5495">
        <v>288352</v>
      </c>
    </row>
    <row r="5496" spans="2:26" hidden="1" x14ac:dyDescent="0.35">
      <c r="B5496" t="s">
        <v>135</v>
      </c>
      <c r="C5496" t="s">
        <v>136</v>
      </c>
      <c r="D5496" s="1">
        <v>44044</v>
      </c>
      <c r="E5496" t="s">
        <v>34</v>
      </c>
      <c r="F5496" t="s">
        <v>35</v>
      </c>
      <c r="G5496" t="s">
        <v>32</v>
      </c>
      <c r="H5496">
        <v>27302</v>
      </c>
      <c r="J5496">
        <v>0</v>
      </c>
      <c r="L5496">
        <v>27302</v>
      </c>
      <c r="N5496">
        <v>31670</v>
      </c>
      <c r="P5496">
        <v>2969</v>
      </c>
      <c r="R5496">
        <v>34639</v>
      </c>
      <c r="T5496">
        <v>1234714</v>
      </c>
      <c r="V5496">
        <v>1896445</v>
      </c>
      <c r="X5496">
        <v>1607792</v>
      </c>
      <c r="Z5496">
        <v>288653</v>
      </c>
    </row>
    <row r="5497" spans="2:26" hidden="1" x14ac:dyDescent="0.35">
      <c r="B5497" t="s">
        <v>135</v>
      </c>
      <c r="C5497" t="s">
        <v>136</v>
      </c>
      <c r="D5497" s="1">
        <v>44044</v>
      </c>
      <c r="E5497" t="s">
        <v>34</v>
      </c>
      <c r="F5497" t="s">
        <v>33</v>
      </c>
      <c r="G5497" t="s">
        <v>34</v>
      </c>
      <c r="H5497">
        <v>27302</v>
      </c>
      <c r="J5497">
        <v>0</v>
      </c>
      <c r="L5497">
        <v>27302</v>
      </c>
      <c r="N5497">
        <v>31670</v>
      </c>
      <c r="P5497">
        <v>2969</v>
      </c>
      <c r="R5497">
        <v>34639</v>
      </c>
      <c r="T5497">
        <v>1247665</v>
      </c>
      <c r="V5497">
        <v>1924876</v>
      </c>
      <c r="X5497">
        <v>1633578</v>
      </c>
      <c r="Z5497">
        <v>291298</v>
      </c>
    </row>
    <row r="5498" spans="2:26" hidden="1" x14ac:dyDescent="0.35">
      <c r="B5498" t="s">
        <v>135</v>
      </c>
      <c r="C5498" t="s">
        <v>136</v>
      </c>
      <c r="D5498" s="1">
        <v>44075</v>
      </c>
      <c r="E5498" t="s">
        <v>34</v>
      </c>
      <c r="F5498" t="s">
        <v>35</v>
      </c>
      <c r="G5498" t="s">
        <v>32</v>
      </c>
      <c r="H5498">
        <v>26658</v>
      </c>
      <c r="J5498">
        <v>0</v>
      </c>
      <c r="L5498">
        <v>26658</v>
      </c>
      <c r="N5498">
        <v>32606</v>
      </c>
      <c r="P5498">
        <v>2907</v>
      </c>
      <c r="R5498">
        <v>35513</v>
      </c>
      <c r="T5498">
        <v>1243917</v>
      </c>
      <c r="V5498">
        <v>1919823</v>
      </c>
      <c r="X5498">
        <v>1630932</v>
      </c>
      <c r="Z5498">
        <v>288891</v>
      </c>
    </row>
    <row r="5499" spans="2:26" hidden="1" x14ac:dyDescent="0.35">
      <c r="B5499" t="s">
        <v>135</v>
      </c>
      <c r="C5499" t="s">
        <v>136</v>
      </c>
      <c r="D5499" s="1">
        <v>44075</v>
      </c>
      <c r="E5499" t="s">
        <v>34</v>
      </c>
      <c r="F5499" t="s">
        <v>33</v>
      </c>
      <c r="G5499" t="s">
        <v>34</v>
      </c>
      <c r="H5499">
        <v>26658</v>
      </c>
      <c r="J5499">
        <v>0</v>
      </c>
      <c r="L5499">
        <v>26658</v>
      </c>
      <c r="N5499">
        <v>32606</v>
      </c>
      <c r="P5499">
        <v>2907</v>
      </c>
      <c r="R5499">
        <v>35513</v>
      </c>
      <c r="T5499">
        <v>1255835</v>
      </c>
      <c r="V5499">
        <v>1946504</v>
      </c>
      <c r="X5499">
        <v>1655186</v>
      </c>
      <c r="Z5499">
        <v>291318</v>
      </c>
    </row>
    <row r="5500" spans="2:26" hidden="1" x14ac:dyDescent="0.35">
      <c r="B5500" t="s">
        <v>135</v>
      </c>
      <c r="C5500" t="s">
        <v>136</v>
      </c>
      <c r="D5500" s="1">
        <v>44105</v>
      </c>
      <c r="E5500" t="s">
        <v>34</v>
      </c>
      <c r="F5500" t="s">
        <v>35</v>
      </c>
      <c r="G5500" t="s">
        <v>32</v>
      </c>
      <c r="H5500">
        <v>27560</v>
      </c>
      <c r="J5500">
        <v>0</v>
      </c>
      <c r="L5500">
        <v>27560</v>
      </c>
      <c r="N5500">
        <v>32099</v>
      </c>
      <c r="P5500">
        <v>2746</v>
      </c>
      <c r="R5500">
        <v>34845</v>
      </c>
      <c r="T5500">
        <v>1252680</v>
      </c>
      <c r="V5500">
        <v>1942756</v>
      </c>
      <c r="X5500">
        <v>1653774</v>
      </c>
      <c r="Z5500">
        <v>288982</v>
      </c>
    </row>
    <row r="5501" spans="2:26" hidden="1" x14ac:dyDescent="0.35">
      <c r="B5501" t="s">
        <v>135</v>
      </c>
      <c r="C5501" t="s">
        <v>136</v>
      </c>
      <c r="D5501" s="1">
        <v>44105</v>
      </c>
      <c r="E5501" t="s">
        <v>34</v>
      </c>
      <c r="F5501" t="s">
        <v>33</v>
      </c>
      <c r="G5501" t="s">
        <v>34</v>
      </c>
      <c r="H5501">
        <v>27560</v>
      </c>
      <c r="J5501">
        <v>0</v>
      </c>
      <c r="L5501">
        <v>27560</v>
      </c>
      <c r="N5501">
        <v>32099</v>
      </c>
      <c r="P5501">
        <v>2746</v>
      </c>
      <c r="R5501">
        <v>34845</v>
      </c>
      <c r="T5501">
        <v>1262929</v>
      </c>
      <c r="V5501">
        <v>1965209</v>
      </c>
      <c r="X5501">
        <v>1673892</v>
      </c>
      <c r="Z5501">
        <v>291317</v>
      </c>
    </row>
    <row r="5502" spans="2:26" hidden="1" x14ac:dyDescent="0.35">
      <c r="B5502" t="s">
        <v>135</v>
      </c>
      <c r="C5502" t="s">
        <v>136</v>
      </c>
      <c r="D5502" s="1">
        <v>44136</v>
      </c>
      <c r="E5502" t="s">
        <v>34</v>
      </c>
      <c r="F5502" t="s">
        <v>35</v>
      </c>
      <c r="G5502" t="s">
        <v>32</v>
      </c>
      <c r="H5502">
        <v>26371</v>
      </c>
      <c r="J5502">
        <v>0</v>
      </c>
      <c r="L5502">
        <v>26371</v>
      </c>
      <c r="N5502">
        <v>26965</v>
      </c>
      <c r="P5502">
        <v>2492</v>
      </c>
      <c r="R5502">
        <v>29457</v>
      </c>
      <c r="T5502">
        <v>1258597</v>
      </c>
      <c r="V5502">
        <v>1958972</v>
      </c>
      <c r="X5502">
        <v>1669452</v>
      </c>
      <c r="Z5502">
        <v>289520</v>
      </c>
    </row>
    <row r="5503" spans="2:26" hidden="1" x14ac:dyDescent="0.35">
      <c r="B5503" t="s">
        <v>135</v>
      </c>
      <c r="C5503" t="s">
        <v>136</v>
      </c>
      <c r="D5503" s="1">
        <v>44136</v>
      </c>
      <c r="E5503" t="s">
        <v>34</v>
      </c>
      <c r="F5503" t="s">
        <v>33</v>
      </c>
      <c r="G5503" t="s">
        <v>34</v>
      </c>
      <c r="H5503">
        <v>26371</v>
      </c>
      <c r="J5503">
        <v>0</v>
      </c>
      <c r="L5503">
        <v>26371</v>
      </c>
      <c r="N5503">
        <v>26965</v>
      </c>
      <c r="P5503">
        <v>2492</v>
      </c>
      <c r="R5503">
        <v>29457</v>
      </c>
      <c r="T5503">
        <v>1270963</v>
      </c>
      <c r="V5503">
        <v>1985230</v>
      </c>
      <c r="X5503">
        <v>1692262</v>
      </c>
      <c r="Z5503">
        <v>292968</v>
      </c>
    </row>
    <row r="5504" spans="2:26" hidden="1" x14ac:dyDescent="0.35">
      <c r="B5504" t="s">
        <v>135</v>
      </c>
      <c r="C5504" t="s">
        <v>136</v>
      </c>
      <c r="D5504" s="1">
        <v>44166</v>
      </c>
      <c r="E5504" t="s">
        <v>34</v>
      </c>
      <c r="F5504" t="s">
        <v>33</v>
      </c>
      <c r="G5504" t="s">
        <v>34</v>
      </c>
      <c r="H5504">
        <v>26988</v>
      </c>
      <c r="J5504">
        <v>0</v>
      </c>
      <c r="L5504">
        <v>26988</v>
      </c>
      <c r="N5504">
        <v>32133</v>
      </c>
      <c r="P5504">
        <v>3676</v>
      </c>
      <c r="R5504">
        <v>35809</v>
      </c>
      <c r="T5504">
        <v>1280859</v>
      </c>
      <c r="V5504">
        <v>2007273</v>
      </c>
      <c r="X5504">
        <v>1711689</v>
      </c>
      <c r="Z5504">
        <v>295584</v>
      </c>
    </row>
    <row r="5505" spans="2:26" hidden="1" x14ac:dyDescent="0.35">
      <c r="B5505" t="s">
        <v>135</v>
      </c>
      <c r="C5505" t="s">
        <v>136</v>
      </c>
      <c r="D5505" s="1">
        <v>44166</v>
      </c>
      <c r="E5505" t="s">
        <v>34</v>
      </c>
      <c r="F5505" t="s">
        <v>35</v>
      </c>
      <c r="G5505" t="s">
        <v>32</v>
      </c>
      <c r="H5505">
        <v>26988</v>
      </c>
      <c r="J5505">
        <v>0</v>
      </c>
      <c r="L5505">
        <v>26988</v>
      </c>
      <c r="N5505">
        <v>32133</v>
      </c>
      <c r="P5505">
        <v>3676</v>
      </c>
      <c r="R5505">
        <v>35809</v>
      </c>
      <c r="T5505">
        <v>1267466</v>
      </c>
      <c r="V5505">
        <v>1979551</v>
      </c>
      <c r="X5505">
        <v>1687625</v>
      </c>
      <c r="Z5505">
        <v>291926</v>
      </c>
    </row>
    <row r="5506" spans="2:26" hidden="1" x14ac:dyDescent="0.35">
      <c r="B5506" t="s">
        <v>135</v>
      </c>
      <c r="C5506" t="s">
        <v>136</v>
      </c>
      <c r="D5506" s="1">
        <v>44197</v>
      </c>
      <c r="E5506" t="s">
        <v>34</v>
      </c>
      <c r="F5506" t="s">
        <v>35</v>
      </c>
      <c r="G5506" t="s">
        <v>32</v>
      </c>
      <c r="H5506">
        <v>27583</v>
      </c>
      <c r="J5506">
        <v>0</v>
      </c>
      <c r="L5506">
        <v>27583</v>
      </c>
      <c r="N5506">
        <v>31875</v>
      </c>
      <c r="P5506">
        <v>3850</v>
      </c>
      <c r="R5506">
        <v>35725</v>
      </c>
      <c r="T5506">
        <v>1277434</v>
      </c>
      <c r="V5506">
        <v>2000126</v>
      </c>
      <c r="X5506">
        <v>1705334</v>
      </c>
      <c r="Z5506">
        <v>294792</v>
      </c>
    </row>
    <row r="5507" spans="2:26" hidden="1" x14ac:dyDescent="0.35">
      <c r="B5507" t="s">
        <v>135</v>
      </c>
      <c r="C5507" t="s">
        <v>136</v>
      </c>
      <c r="D5507" s="1">
        <v>44197</v>
      </c>
      <c r="E5507" t="s">
        <v>34</v>
      </c>
      <c r="F5507" t="s">
        <v>33</v>
      </c>
      <c r="G5507" t="s">
        <v>34</v>
      </c>
      <c r="H5507">
        <v>27583</v>
      </c>
      <c r="J5507">
        <v>0</v>
      </c>
      <c r="L5507">
        <v>27583</v>
      </c>
      <c r="N5507">
        <v>31875</v>
      </c>
      <c r="P5507">
        <v>3850</v>
      </c>
      <c r="R5507">
        <v>35725</v>
      </c>
      <c r="T5507">
        <v>1287908</v>
      </c>
      <c r="V5507">
        <v>2023562</v>
      </c>
      <c r="X5507">
        <v>1726386</v>
      </c>
      <c r="Z5507">
        <v>297176</v>
      </c>
    </row>
    <row r="5508" spans="2:26" hidden="1" x14ac:dyDescent="0.35">
      <c r="B5508" t="s">
        <v>135</v>
      </c>
      <c r="C5508" t="s">
        <v>136</v>
      </c>
      <c r="D5508" s="1">
        <v>44228</v>
      </c>
      <c r="E5508" t="s">
        <v>34</v>
      </c>
      <c r="F5508" t="s">
        <v>35</v>
      </c>
      <c r="G5508" t="s">
        <v>32</v>
      </c>
      <c r="H5508">
        <v>23500</v>
      </c>
      <c r="J5508">
        <v>0</v>
      </c>
      <c r="L5508">
        <v>23500</v>
      </c>
      <c r="N5508">
        <v>28653</v>
      </c>
      <c r="P5508">
        <v>2669</v>
      </c>
      <c r="R5508">
        <v>31322</v>
      </c>
      <c r="T5508">
        <v>1282998</v>
      </c>
      <c r="V5508">
        <v>2014703</v>
      </c>
      <c r="X5508">
        <v>1718293</v>
      </c>
      <c r="Z5508">
        <v>296410</v>
      </c>
    </row>
    <row r="5509" spans="2:26" hidden="1" x14ac:dyDescent="0.35">
      <c r="B5509" t="s">
        <v>135</v>
      </c>
      <c r="C5509" t="s">
        <v>136</v>
      </c>
      <c r="D5509" s="1">
        <v>44228</v>
      </c>
      <c r="E5509" t="s">
        <v>34</v>
      </c>
      <c r="F5509" t="s">
        <v>33</v>
      </c>
      <c r="G5509" t="s">
        <v>34</v>
      </c>
      <c r="H5509">
        <v>23500</v>
      </c>
      <c r="J5509">
        <v>0</v>
      </c>
      <c r="L5509">
        <v>23500</v>
      </c>
      <c r="N5509">
        <v>28653</v>
      </c>
      <c r="P5509">
        <v>2669</v>
      </c>
      <c r="R5509">
        <v>31322</v>
      </c>
      <c r="T5509">
        <v>1294585</v>
      </c>
      <c r="V5509">
        <v>2040968</v>
      </c>
      <c r="X5509">
        <v>1742250</v>
      </c>
      <c r="Z5509">
        <v>298718</v>
      </c>
    </row>
    <row r="5510" spans="2:26" hidden="1" x14ac:dyDescent="0.35">
      <c r="B5510" t="s">
        <v>135</v>
      </c>
      <c r="C5510" t="s">
        <v>136</v>
      </c>
      <c r="D5510" s="1">
        <v>44256</v>
      </c>
      <c r="E5510" t="s">
        <v>34</v>
      </c>
      <c r="F5510" t="s">
        <v>35</v>
      </c>
      <c r="G5510" t="s">
        <v>32</v>
      </c>
      <c r="H5510">
        <v>25053</v>
      </c>
      <c r="J5510">
        <v>0</v>
      </c>
      <c r="L5510">
        <v>25053</v>
      </c>
      <c r="N5510">
        <v>31939</v>
      </c>
      <c r="P5510">
        <v>2635</v>
      </c>
      <c r="R5510">
        <v>34574</v>
      </c>
      <c r="T5510">
        <v>1289767</v>
      </c>
      <c r="V5510">
        <v>2032739</v>
      </c>
      <c r="X5510">
        <v>1734256</v>
      </c>
      <c r="Z5510">
        <v>298483</v>
      </c>
    </row>
    <row r="5511" spans="2:26" hidden="1" x14ac:dyDescent="0.35">
      <c r="B5511" t="s">
        <v>135</v>
      </c>
      <c r="C5511" t="s">
        <v>136</v>
      </c>
      <c r="D5511" s="1">
        <v>44256</v>
      </c>
      <c r="E5511" t="s">
        <v>34</v>
      </c>
      <c r="F5511" t="s">
        <v>33</v>
      </c>
      <c r="G5511" t="s">
        <v>34</v>
      </c>
      <c r="H5511">
        <v>25053</v>
      </c>
      <c r="J5511">
        <v>0</v>
      </c>
      <c r="L5511">
        <v>25053</v>
      </c>
      <c r="N5511">
        <v>31939</v>
      </c>
      <c r="P5511">
        <v>2635</v>
      </c>
      <c r="R5511">
        <v>34574</v>
      </c>
      <c r="T5511">
        <v>1298341</v>
      </c>
      <c r="V5511">
        <v>2052408</v>
      </c>
      <c r="X5511">
        <v>1752114</v>
      </c>
      <c r="Z5511">
        <v>300294</v>
      </c>
    </row>
    <row r="5512" spans="2:26" hidden="1" x14ac:dyDescent="0.35">
      <c r="B5512" t="s">
        <v>135</v>
      </c>
      <c r="C5512" t="s">
        <v>136</v>
      </c>
      <c r="D5512" s="1">
        <v>44287</v>
      </c>
      <c r="E5512" t="s">
        <v>34</v>
      </c>
      <c r="F5512" t="s">
        <v>35</v>
      </c>
      <c r="G5512" t="s">
        <v>32</v>
      </c>
      <c r="H5512">
        <v>21938</v>
      </c>
      <c r="J5512">
        <v>0</v>
      </c>
      <c r="L5512">
        <v>21938</v>
      </c>
      <c r="N5512">
        <v>26761</v>
      </c>
      <c r="P5512">
        <v>2206</v>
      </c>
      <c r="R5512">
        <v>28967</v>
      </c>
      <c r="T5512">
        <v>1293097</v>
      </c>
      <c r="V5512">
        <v>2045009</v>
      </c>
      <c r="X5512">
        <v>1745755</v>
      </c>
      <c r="Z5512">
        <v>299254</v>
      </c>
    </row>
    <row r="5513" spans="2:26" hidden="1" x14ac:dyDescent="0.35">
      <c r="B5513" t="s">
        <v>135</v>
      </c>
      <c r="C5513" t="s">
        <v>136</v>
      </c>
      <c r="D5513" s="1">
        <v>44287</v>
      </c>
      <c r="E5513" t="s">
        <v>34</v>
      </c>
      <c r="F5513" t="s">
        <v>33</v>
      </c>
      <c r="G5513" t="s">
        <v>34</v>
      </c>
      <c r="H5513">
        <v>21938</v>
      </c>
      <c r="J5513">
        <v>0</v>
      </c>
      <c r="L5513">
        <v>21938</v>
      </c>
      <c r="N5513">
        <v>26761</v>
      </c>
      <c r="P5513">
        <v>2206</v>
      </c>
      <c r="R5513">
        <v>28967</v>
      </c>
      <c r="T5513">
        <v>1301558</v>
      </c>
      <c r="V5513">
        <v>2064828</v>
      </c>
      <c r="X5513">
        <v>1763808</v>
      </c>
      <c r="Z5513">
        <v>301020</v>
      </c>
    </row>
    <row r="5514" spans="2:26" hidden="1" x14ac:dyDescent="0.35">
      <c r="B5514" t="s">
        <v>135</v>
      </c>
      <c r="C5514" t="s">
        <v>136</v>
      </c>
      <c r="D5514" s="1">
        <v>44317</v>
      </c>
      <c r="E5514" t="s">
        <v>34</v>
      </c>
      <c r="F5514" t="s">
        <v>35</v>
      </c>
      <c r="G5514" t="s">
        <v>32</v>
      </c>
      <c r="H5514">
        <v>22185</v>
      </c>
      <c r="J5514">
        <v>0</v>
      </c>
      <c r="L5514">
        <v>22185</v>
      </c>
      <c r="N5514">
        <v>25196</v>
      </c>
      <c r="P5514">
        <v>2024</v>
      </c>
      <c r="R5514">
        <v>27220</v>
      </c>
      <c r="T5514">
        <v>1296485</v>
      </c>
      <c r="V5514">
        <v>2058646</v>
      </c>
      <c r="X5514">
        <v>1758808</v>
      </c>
      <c r="Z5514">
        <v>299838</v>
      </c>
    </row>
    <row r="5515" spans="2:26" hidden="1" x14ac:dyDescent="0.35">
      <c r="B5515" t="s">
        <v>135</v>
      </c>
      <c r="C5515" t="s">
        <v>136</v>
      </c>
      <c r="D5515" s="1">
        <v>44317</v>
      </c>
      <c r="E5515" t="s">
        <v>34</v>
      </c>
      <c r="F5515" t="s">
        <v>33</v>
      </c>
      <c r="G5515" t="s">
        <v>34</v>
      </c>
      <c r="H5515">
        <v>22185</v>
      </c>
      <c r="J5515">
        <v>0</v>
      </c>
      <c r="L5515">
        <v>22185</v>
      </c>
      <c r="N5515">
        <v>25196</v>
      </c>
      <c r="P5515">
        <v>2024</v>
      </c>
      <c r="R5515">
        <v>27220</v>
      </c>
      <c r="T5515">
        <v>1306179</v>
      </c>
      <c r="V5515">
        <v>2081129</v>
      </c>
      <c r="X5515">
        <v>1779359</v>
      </c>
      <c r="Z5515">
        <v>301770</v>
      </c>
    </row>
    <row r="5516" spans="2:26" hidden="1" x14ac:dyDescent="0.35">
      <c r="B5516" t="s">
        <v>135</v>
      </c>
      <c r="C5516" t="s">
        <v>136</v>
      </c>
      <c r="D5516" s="1">
        <v>44348</v>
      </c>
      <c r="E5516" t="s">
        <v>34</v>
      </c>
      <c r="F5516" t="s">
        <v>35</v>
      </c>
      <c r="G5516" t="s">
        <v>32</v>
      </c>
      <c r="H5516">
        <v>23278</v>
      </c>
      <c r="J5516">
        <v>0</v>
      </c>
      <c r="L5516">
        <v>23278</v>
      </c>
      <c r="N5516">
        <v>27948</v>
      </c>
      <c r="P5516">
        <v>2247</v>
      </c>
      <c r="R5516">
        <v>30195</v>
      </c>
      <c r="T5516">
        <v>1300422</v>
      </c>
      <c r="V5516">
        <v>2073334</v>
      </c>
      <c r="X5516">
        <v>1773552</v>
      </c>
      <c r="Z5516">
        <v>299782</v>
      </c>
    </row>
    <row r="5517" spans="2:26" hidden="1" x14ac:dyDescent="0.35">
      <c r="B5517" t="s">
        <v>135</v>
      </c>
      <c r="C5517" t="s">
        <v>136</v>
      </c>
      <c r="D5517" s="1">
        <v>44348</v>
      </c>
      <c r="E5517" t="s">
        <v>34</v>
      </c>
      <c r="F5517" t="s">
        <v>33</v>
      </c>
      <c r="G5517" t="s">
        <v>34</v>
      </c>
      <c r="H5517">
        <v>23278</v>
      </c>
      <c r="J5517">
        <v>0</v>
      </c>
      <c r="L5517">
        <v>23278</v>
      </c>
      <c r="N5517">
        <v>27948</v>
      </c>
      <c r="P5517">
        <v>2247</v>
      </c>
      <c r="R5517">
        <v>30195</v>
      </c>
      <c r="T5517">
        <v>1309682</v>
      </c>
      <c r="V5517">
        <v>2094538</v>
      </c>
      <c r="X5517">
        <v>1792955</v>
      </c>
      <c r="Z5517">
        <v>301583</v>
      </c>
    </row>
    <row r="5518" spans="2:26" hidden="1" x14ac:dyDescent="0.35">
      <c r="B5518" t="s">
        <v>135</v>
      </c>
      <c r="C5518" t="s">
        <v>136</v>
      </c>
      <c r="D5518" s="1">
        <v>44378</v>
      </c>
      <c r="E5518" t="s">
        <v>34</v>
      </c>
      <c r="F5518" t="s">
        <v>35</v>
      </c>
      <c r="G5518" t="s">
        <v>32</v>
      </c>
      <c r="H5518">
        <v>24052</v>
      </c>
      <c r="J5518">
        <v>0</v>
      </c>
      <c r="L5518">
        <v>24052</v>
      </c>
      <c r="N5518">
        <v>27251</v>
      </c>
      <c r="P5518">
        <v>2173</v>
      </c>
      <c r="R5518">
        <v>29424</v>
      </c>
      <c r="T5518">
        <v>1302998</v>
      </c>
      <c r="V5518">
        <v>2084549</v>
      </c>
      <c r="X5518">
        <v>1785190</v>
      </c>
      <c r="Z5518">
        <v>299359</v>
      </c>
    </row>
    <row r="5519" spans="2:26" hidden="1" x14ac:dyDescent="0.35">
      <c r="B5519" t="s">
        <v>135</v>
      </c>
      <c r="C5519" t="s">
        <v>136</v>
      </c>
      <c r="D5519" s="1">
        <v>44378</v>
      </c>
      <c r="E5519" t="s">
        <v>34</v>
      </c>
      <c r="F5519" t="s">
        <v>33</v>
      </c>
      <c r="G5519" t="s">
        <v>34</v>
      </c>
      <c r="H5519">
        <v>24052</v>
      </c>
      <c r="J5519">
        <v>0</v>
      </c>
      <c r="L5519">
        <v>24052</v>
      </c>
      <c r="N5519">
        <v>27251</v>
      </c>
      <c r="P5519">
        <v>2173</v>
      </c>
      <c r="R5519">
        <v>29424</v>
      </c>
      <c r="T5519">
        <v>1313912</v>
      </c>
      <c r="V5519">
        <v>2108582</v>
      </c>
      <c r="X5519">
        <v>1807027</v>
      </c>
      <c r="Z5519">
        <v>301555</v>
      </c>
    </row>
    <row r="5520" spans="2:26" hidden="1" x14ac:dyDescent="0.35">
      <c r="B5520" t="s">
        <v>135</v>
      </c>
      <c r="C5520" t="s">
        <v>136</v>
      </c>
      <c r="D5520" s="1">
        <v>44409</v>
      </c>
      <c r="E5520" t="s">
        <v>34</v>
      </c>
      <c r="F5520" t="s">
        <v>35</v>
      </c>
      <c r="G5520" t="s">
        <v>32</v>
      </c>
      <c r="H5520">
        <v>26195</v>
      </c>
      <c r="J5520">
        <v>0</v>
      </c>
      <c r="L5520">
        <v>26195</v>
      </c>
      <c r="N5520">
        <v>29650</v>
      </c>
      <c r="P5520">
        <v>2551</v>
      </c>
      <c r="R5520">
        <v>32201</v>
      </c>
      <c r="T5520">
        <v>1308096</v>
      </c>
      <c r="V5520">
        <v>2100128</v>
      </c>
      <c r="X5520">
        <v>1800965</v>
      </c>
      <c r="Z5520">
        <v>299163</v>
      </c>
    </row>
    <row r="5521" spans="2:26" hidden="1" x14ac:dyDescent="0.35">
      <c r="B5521" t="s">
        <v>135</v>
      </c>
      <c r="C5521" t="s">
        <v>136</v>
      </c>
      <c r="D5521" s="1">
        <v>44409</v>
      </c>
      <c r="E5521" t="s">
        <v>34</v>
      </c>
      <c r="F5521" t="s">
        <v>33</v>
      </c>
      <c r="G5521" t="s">
        <v>34</v>
      </c>
      <c r="H5521">
        <v>26195</v>
      </c>
      <c r="J5521">
        <v>0</v>
      </c>
      <c r="L5521">
        <v>26195</v>
      </c>
      <c r="N5521">
        <v>29650</v>
      </c>
      <c r="P5521">
        <v>2551</v>
      </c>
      <c r="R5521">
        <v>32201</v>
      </c>
      <c r="T5521">
        <v>1318323</v>
      </c>
      <c r="V5521">
        <v>2123424</v>
      </c>
      <c r="X5521">
        <v>1822213</v>
      </c>
      <c r="Z5521">
        <v>301211</v>
      </c>
    </row>
    <row r="5522" spans="2:26" hidden="1" x14ac:dyDescent="0.35">
      <c r="B5522" t="s">
        <v>135</v>
      </c>
      <c r="C5522" t="s">
        <v>136</v>
      </c>
      <c r="D5522" s="1">
        <v>44440</v>
      </c>
      <c r="E5522" t="s">
        <v>34</v>
      </c>
      <c r="F5522" t="s">
        <v>35</v>
      </c>
      <c r="G5522" t="s">
        <v>32</v>
      </c>
      <c r="H5522">
        <v>24230</v>
      </c>
      <c r="J5522">
        <v>0</v>
      </c>
      <c r="L5522">
        <v>24230</v>
      </c>
      <c r="N5522">
        <v>28808</v>
      </c>
      <c r="P5522">
        <v>2426</v>
      </c>
      <c r="R5522">
        <v>31234</v>
      </c>
      <c r="T5522">
        <v>1312404</v>
      </c>
      <c r="V5522">
        <v>2114531</v>
      </c>
      <c r="X5522">
        <v>1816048</v>
      </c>
      <c r="Z5522">
        <v>298483</v>
      </c>
    </row>
    <row r="5523" spans="2:26" hidden="1" x14ac:dyDescent="0.35">
      <c r="B5523" t="s">
        <v>135</v>
      </c>
      <c r="C5523" t="s">
        <v>136</v>
      </c>
      <c r="D5523" s="1">
        <v>44440</v>
      </c>
      <c r="E5523" t="s">
        <v>34</v>
      </c>
      <c r="F5523" t="s">
        <v>33</v>
      </c>
      <c r="G5523" t="s">
        <v>34</v>
      </c>
      <c r="H5523">
        <v>24230</v>
      </c>
      <c r="J5523">
        <v>0</v>
      </c>
      <c r="L5523">
        <v>24230</v>
      </c>
      <c r="N5523">
        <v>28808</v>
      </c>
      <c r="P5523">
        <v>2426</v>
      </c>
      <c r="R5523">
        <v>31234</v>
      </c>
      <c r="T5523">
        <v>1321783</v>
      </c>
      <c r="V5523">
        <v>2136308</v>
      </c>
      <c r="X5523">
        <v>1836045</v>
      </c>
      <c r="Z5523">
        <v>300263</v>
      </c>
    </row>
    <row r="5524" spans="2:26" hidden="1" x14ac:dyDescent="0.35">
      <c r="B5524" t="s">
        <v>135</v>
      </c>
      <c r="C5524" t="s">
        <v>136</v>
      </c>
      <c r="D5524" s="1">
        <v>44470</v>
      </c>
      <c r="E5524" t="s">
        <v>34</v>
      </c>
      <c r="F5524" t="s">
        <v>35</v>
      </c>
      <c r="G5524" t="s">
        <v>32</v>
      </c>
      <c r="H5524">
        <v>24242</v>
      </c>
      <c r="J5524">
        <v>0</v>
      </c>
      <c r="L5524">
        <v>24242</v>
      </c>
      <c r="N5524">
        <v>26904</v>
      </c>
      <c r="P5524">
        <v>2120</v>
      </c>
      <c r="R5524">
        <v>29024</v>
      </c>
      <c r="T5524">
        <v>1314892</v>
      </c>
      <c r="V5524">
        <v>2127325</v>
      </c>
      <c r="X5524">
        <v>1830398</v>
      </c>
      <c r="Z5524">
        <v>296927</v>
      </c>
    </row>
    <row r="5525" spans="2:26" hidden="1" x14ac:dyDescent="0.35">
      <c r="B5525" t="s">
        <v>135</v>
      </c>
      <c r="C5525" t="s">
        <v>136</v>
      </c>
      <c r="D5525" s="1">
        <v>44470</v>
      </c>
      <c r="E5525" t="s">
        <v>34</v>
      </c>
      <c r="F5525" t="s">
        <v>33</v>
      </c>
      <c r="G5525" t="s">
        <v>34</v>
      </c>
      <c r="H5525">
        <v>24242</v>
      </c>
      <c r="J5525">
        <v>0</v>
      </c>
      <c r="L5525">
        <v>24242</v>
      </c>
      <c r="N5525">
        <v>26904</v>
      </c>
      <c r="P5525">
        <v>2120</v>
      </c>
      <c r="R5525">
        <v>29024</v>
      </c>
      <c r="T5525">
        <v>1324271</v>
      </c>
      <c r="V5525">
        <v>2148710</v>
      </c>
      <c r="X5525">
        <v>1849568</v>
      </c>
      <c r="Z5525">
        <v>299142</v>
      </c>
    </row>
    <row r="5526" spans="2:26" hidden="1" x14ac:dyDescent="0.35">
      <c r="B5526" t="s">
        <v>135</v>
      </c>
      <c r="C5526" t="s">
        <v>136</v>
      </c>
      <c r="D5526" s="1">
        <v>44501</v>
      </c>
      <c r="E5526" t="s">
        <v>34</v>
      </c>
      <c r="F5526" t="s">
        <v>35</v>
      </c>
      <c r="G5526" t="s">
        <v>32</v>
      </c>
      <c r="H5526">
        <v>26647</v>
      </c>
      <c r="J5526">
        <v>0</v>
      </c>
      <c r="L5526">
        <v>26647</v>
      </c>
      <c r="N5526">
        <v>27228</v>
      </c>
      <c r="P5526">
        <v>2321</v>
      </c>
      <c r="R5526">
        <v>29549</v>
      </c>
      <c r="T5526">
        <v>1317633</v>
      </c>
      <c r="V5526">
        <v>2140245</v>
      </c>
      <c r="X5526">
        <v>1844926</v>
      </c>
      <c r="Z5526">
        <v>295319</v>
      </c>
    </row>
    <row r="5527" spans="2:26" hidden="1" x14ac:dyDescent="0.35">
      <c r="B5527" t="s">
        <v>135</v>
      </c>
      <c r="C5527" t="s">
        <v>136</v>
      </c>
      <c r="D5527" s="1">
        <v>44501</v>
      </c>
      <c r="E5527" t="s">
        <v>34</v>
      </c>
      <c r="F5527" t="s">
        <v>33</v>
      </c>
      <c r="G5527" t="s">
        <v>34</v>
      </c>
      <c r="H5527">
        <v>26647</v>
      </c>
      <c r="J5527">
        <v>0</v>
      </c>
      <c r="L5527">
        <v>26647</v>
      </c>
      <c r="N5527">
        <v>27228</v>
      </c>
      <c r="P5527">
        <v>2321</v>
      </c>
      <c r="R5527">
        <v>29549</v>
      </c>
      <c r="T5527">
        <v>1327523</v>
      </c>
      <c r="V5527">
        <v>2162553</v>
      </c>
      <c r="X5527">
        <v>1864615</v>
      </c>
      <c r="Z5527">
        <v>297938</v>
      </c>
    </row>
    <row r="5528" spans="2:26" hidden="1" x14ac:dyDescent="0.35">
      <c r="B5528" t="s">
        <v>135</v>
      </c>
      <c r="C5528" t="s">
        <v>136</v>
      </c>
      <c r="D5528" s="1">
        <v>44531</v>
      </c>
      <c r="E5528" t="s">
        <v>34</v>
      </c>
      <c r="F5528" t="s">
        <v>35</v>
      </c>
      <c r="G5528" t="s">
        <v>32</v>
      </c>
      <c r="H5528">
        <v>26386</v>
      </c>
      <c r="J5528">
        <v>0</v>
      </c>
      <c r="L5528">
        <v>26386</v>
      </c>
      <c r="N5528">
        <v>28188</v>
      </c>
      <c r="P5528">
        <v>2581</v>
      </c>
      <c r="R5528">
        <v>30769</v>
      </c>
      <c r="T5528">
        <v>1320051</v>
      </c>
      <c r="V5528">
        <v>2151976</v>
      </c>
      <c r="X5528">
        <v>1857760</v>
      </c>
      <c r="Z5528">
        <v>294216</v>
      </c>
    </row>
    <row r="5529" spans="2:26" hidden="1" x14ac:dyDescent="0.35">
      <c r="B5529" t="s">
        <v>135</v>
      </c>
      <c r="C5529" t="s">
        <v>136</v>
      </c>
      <c r="D5529" s="1">
        <v>44531</v>
      </c>
      <c r="E5529" t="s">
        <v>34</v>
      </c>
      <c r="F5529" t="s">
        <v>33</v>
      </c>
      <c r="G5529" t="s">
        <v>34</v>
      </c>
      <c r="H5529">
        <v>26386</v>
      </c>
      <c r="J5529">
        <v>0</v>
      </c>
      <c r="L5529">
        <v>26386</v>
      </c>
      <c r="N5529">
        <v>28188</v>
      </c>
      <c r="P5529">
        <v>2581</v>
      </c>
      <c r="R5529">
        <v>30769</v>
      </c>
      <c r="T5529">
        <v>1330956</v>
      </c>
      <c r="V5529">
        <v>2175661</v>
      </c>
      <c r="X5529">
        <v>1878839</v>
      </c>
      <c r="Z5529">
        <v>296822</v>
      </c>
    </row>
    <row r="5530" spans="2:26" hidden="1" x14ac:dyDescent="0.35">
      <c r="B5530" t="s">
        <v>135</v>
      </c>
      <c r="C5530" t="s">
        <v>136</v>
      </c>
      <c r="D5530" s="1">
        <v>44562</v>
      </c>
      <c r="E5530" t="s">
        <v>34</v>
      </c>
      <c r="F5530" t="s">
        <v>35</v>
      </c>
      <c r="G5530" t="s">
        <v>32</v>
      </c>
      <c r="H5530">
        <v>25403</v>
      </c>
      <c r="J5530">
        <v>0</v>
      </c>
      <c r="L5530">
        <v>25403</v>
      </c>
      <c r="N5530">
        <v>30485</v>
      </c>
      <c r="P5530">
        <v>2647</v>
      </c>
      <c r="R5530">
        <v>33132</v>
      </c>
      <c r="T5530">
        <v>1324371</v>
      </c>
      <c r="V5530">
        <v>2165799</v>
      </c>
      <c r="X5530">
        <v>1871940</v>
      </c>
      <c r="Z5530">
        <v>293859</v>
      </c>
    </row>
    <row r="5531" spans="2:26" hidden="1" x14ac:dyDescent="0.35">
      <c r="B5531" t="s">
        <v>135</v>
      </c>
      <c r="C5531" t="s">
        <v>136</v>
      </c>
      <c r="D5531" s="1">
        <v>44562</v>
      </c>
      <c r="E5531" t="s">
        <v>34</v>
      </c>
      <c r="F5531" t="s">
        <v>33</v>
      </c>
      <c r="G5531" t="s">
        <v>34</v>
      </c>
      <c r="H5531">
        <v>25403</v>
      </c>
      <c r="J5531">
        <v>0</v>
      </c>
      <c r="L5531">
        <v>25403</v>
      </c>
      <c r="N5531">
        <v>30485</v>
      </c>
      <c r="P5531">
        <v>2647</v>
      </c>
      <c r="R5531">
        <v>33132</v>
      </c>
      <c r="T5531">
        <v>1333705</v>
      </c>
      <c r="V5531">
        <v>2187358</v>
      </c>
      <c r="X5531">
        <v>1891567</v>
      </c>
      <c r="Z5531">
        <v>295791</v>
      </c>
    </row>
    <row r="5532" spans="2:26" hidden="1" x14ac:dyDescent="0.35">
      <c r="B5532" t="s">
        <v>135</v>
      </c>
      <c r="C5532" t="s">
        <v>136</v>
      </c>
      <c r="D5532" s="1">
        <v>44593</v>
      </c>
      <c r="E5532" t="s">
        <v>34</v>
      </c>
      <c r="F5532" t="s">
        <v>35</v>
      </c>
      <c r="G5532" t="s">
        <v>32</v>
      </c>
      <c r="H5532">
        <v>22627</v>
      </c>
      <c r="J5532">
        <v>0</v>
      </c>
      <c r="L5532">
        <v>22627</v>
      </c>
      <c r="N5532">
        <v>27656</v>
      </c>
      <c r="P5532">
        <v>2164</v>
      </c>
      <c r="R5532">
        <v>29820</v>
      </c>
      <c r="T5532">
        <v>1327020</v>
      </c>
      <c r="V5532">
        <v>2175110</v>
      </c>
      <c r="X5532">
        <v>1882017</v>
      </c>
      <c r="Z5532">
        <v>293093</v>
      </c>
    </row>
    <row r="5533" spans="2:26" hidden="1" x14ac:dyDescent="0.35">
      <c r="B5533" t="s">
        <v>135</v>
      </c>
      <c r="C5533" t="s">
        <v>136</v>
      </c>
      <c r="D5533" s="1">
        <v>44593</v>
      </c>
      <c r="E5533" t="s">
        <v>34</v>
      </c>
      <c r="F5533" t="s">
        <v>33</v>
      </c>
      <c r="G5533" t="s">
        <v>34</v>
      </c>
      <c r="H5533">
        <v>22627</v>
      </c>
      <c r="J5533">
        <v>0</v>
      </c>
      <c r="L5533">
        <v>22627</v>
      </c>
      <c r="N5533">
        <v>27656</v>
      </c>
      <c r="P5533">
        <v>2164</v>
      </c>
      <c r="R5533">
        <v>29820</v>
      </c>
      <c r="T5533">
        <v>1336021</v>
      </c>
      <c r="V5533">
        <v>2196435</v>
      </c>
      <c r="X5533">
        <v>1901506</v>
      </c>
      <c r="Z5533">
        <v>294929</v>
      </c>
    </row>
    <row r="5534" spans="2:26" hidden="1" x14ac:dyDescent="0.35">
      <c r="B5534" t="s">
        <v>135</v>
      </c>
      <c r="C5534" t="s">
        <v>136</v>
      </c>
      <c r="D5534" s="1">
        <v>44621</v>
      </c>
      <c r="E5534" t="s">
        <v>34</v>
      </c>
      <c r="F5534" t="s">
        <v>35</v>
      </c>
      <c r="G5534" t="s">
        <v>32</v>
      </c>
      <c r="H5534">
        <v>24693</v>
      </c>
      <c r="J5534">
        <v>0</v>
      </c>
      <c r="L5534">
        <v>24693</v>
      </c>
      <c r="N5534">
        <v>29327</v>
      </c>
      <c r="P5534">
        <v>2080</v>
      </c>
      <c r="R5534">
        <v>31407</v>
      </c>
      <c r="T5534">
        <v>1329758</v>
      </c>
      <c r="V5534">
        <v>2185465</v>
      </c>
      <c r="X5534">
        <v>1893183</v>
      </c>
      <c r="Z5534">
        <v>292282</v>
      </c>
    </row>
    <row r="5535" spans="2:26" hidden="1" x14ac:dyDescent="0.35">
      <c r="B5535" t="s">
        <v>135</v>
      </c>
      <c r="C5535" t="s">
        <v>136</v>
      </c>
      <c r="D5535" s="1">
        <v>44621</v>
      </c>
      <c r="E5535" t="s">
        <v>34</v>
      </c>
      <c r="F5535" t="s">
        <v>33</v>
      </c>
      <c r="G5535" t="s">
        <v>34</v>
      </c>
      <c r="H5535">
        <v>24693</v>
      </c>
      <c r="J5535">
        <v>0</v>
      </c>
      <c r="L5535">
        <v>24693</v>
      </c>
      <c r="N5535">
        <v>29327</v>
      </c>
      <c r="P5535">
        <v>2080</v>
      </c>
      <c r="R5535">
        <v>31407</v>
      </c>
      <c r="T5535">
        <v>1336832</v>
      </c>
      <c r="V5535">
        <v>2199775</v>
      </c>
      <c r="X5535">
        <v>1905808</v>
      </c>
      <c r="Z5535">
        <v>293967</v>
      </c>
    </row>
    <row r="5536" spans="2:26" hidden="1" x14ac:dyDescent="0.35">
      <c r="B5536" t="s">
        <v>135</v>
      </c>
      <c r="C5536" t="s">
        <v>136</v>
      </c>
      <c r="D5536" s="1">
        <v>44652</v>
      </c>
      <c r="E5536" t="s">
        <v>34</v>
      </c>
      <c r="F5536" t="s">
        <v>35</v>
      </c>
      <c r="G5536" t="s">
        <v>32</v>
      </c>
      <c r="H5536">
        <v>22445</v>
      </c>
      <c r="J5536">
        <v>0</v>
      </c>
      <c r="L5536">
        <v>22445</v>
      </c>
      <c r="N5536">
        <v>24781</v>
      </c>
      <c r="P5536">
        <v>1689</v>
      </c>
      <c r="R5536">
        <v>26470</v>
      </c>
      <c r="T5536">
        <v>1330920</v>
      </c>
      <c r="V5536">
        <v>2189527</v>
      </c>
      <c r="X5536">
        <v>1898022</v>
      </c>
      <c r="Z5536">
        <v>291505</v>
      </c>
    </row>
    <row r="5537" spans="2:26" hidden="1" x14ac:dyDescent="0.35">
      <c r="B5537" t="s">
        <v>135</v>
      </c>
      <c r="C5537" t="s">
        <v>136</v>
      </c>
      <c r="D5537" s="1">
        <v>44652</v>
      </c>
      <c r="E5537" t="s">
        <v>34</v>
      </c>
      <c r="F5537" t="s">
        <v>33</v>
      </c>
      <c r="G5537" t="s">
        <v>34</v>
      </c>
      <c r="H5537">
        <v>22445</v>
      </c>
      <c r="J5537">
        <v>0</v>
      </c>
      <c r="L5537">
        <v>22445</v>
      </c>
      <c r="N5537">
        <v>24781</v>
      </c>
      <c r="P5537">
        <v>1689</v>
      </c>
      <c r="R5537">
        <v>26470</v>
      </c>
      <c r="T5537">
        <v>1339068</v>
      </c>
      <c r="V5537">
        <v>2208209</v>
      </c>
      <c r="X5537">
        <v>1914917</v>
      </c>
      <c r="Z5537">
        <v>293292</v>
      </c>
    </row>
    <row r="5538" spans="2:26" hidden="1" x14ac:dyDescent="0.35">
      <c r="B5538" t="s">
        <v>135</v>
      </c>
      <c r="C5538" t="s">
        <v>136</v>
      </c>
      <c r="D5538" s="1">
        <v>44682</v>
      </c>
      <c r="E5538" t="s">
        <v>34</v>
      </c>
      <c r="F5538" t="s">
        <v>35</v>
      </c>
      <c r="G5538" t="s">
        <v>32</v>
      </c>
      <c r="H5538">
        <v>23133</v>
      </c>
      <c r="J5538">
        <v>0</v>
      </c>
      <c r="L5538">
        <v>23133</v>
      </c>
      <c r="N5538">
        <v>26580</v>
      </c>
      <c r="P5538">
        <v>2006</v>
      </c>
      <c r="R5538">
        <v>28586</v>
      </c>
      <c r="T5538">
        <v>1333810</v>
      </c>
      <c r="V5538">
        <v>2198641</v>
      </c>
      <c r="X5538">
        <v>1907184</v>
      </c>
      <c r="Z5538">
        <v>291457</v>
      </c>
    </row>
    <row r="5539" spans="2:26" hidden="1" x14ac:dyDescent="0.35">
      <c r="B5539" t="s">
        <v>135</v>
      </c>
      <c r="C5539" t="s">
        <v>136</v>
      </c>
      <c r="D5539" s="1">
        <v>44682</v>
      </c>
      <c r="E5539" t="s">
        <v>34</v>
      </c>
      <c r="F5539" t="s">
        <v>33</v>
      </c>
      <c r="G5539" t="s">
        <v>34</v>
      </c>
      <c r="H5539">
        <v>23133</v>
      </c>
      <c r="J5539">
        <v>0</v>
      </c>
      <c r="L5539">
        <v>23133</v>
      </c>
      <c r="N5539">
        <v>26580</v>
      </c>
      <c r="P5539">
        <v>2006</v>
      </c>
      <c r="R5539">
        <v>28586</v>
      </c>
      <c r="T5539">
        <v>1341927</v>
      </c>
      <c r="V5539">
        <v>2217474</v>
      </c>
      <c r="X5539">
        <v>1924273</v>
      </c>
      <c r="Z5539">
        <v>293201</v>
      </c>
    </row>
    <row r="5540" spans="2:26" hidden="1" x14ac:dyDescent="0.35">
      <c r="B5540" t="s">
        <v>135</v>
      </c>
      <c r="C5540" t="s">
        <v>136</v>
      </c>
      <c r="D5540" s="1">
        <v>44713</v>
      </c>
      <c r="E5540" t="s">
        <v>34</v>
      </c>
      <c r="F5540" t="s">
        <v>35</v>
      </c>
      <c r="G5540" t="s">
        <v>32</v>
      </c>
      <c r="H5540">
        <v>26586</v>
      </c>
      <c r="J5540">
        <v>0</v>
      </c>
      <c r="L5540">
        <v>26586</v>
      </c>
      <c r="N5540">
        <v>29987</v>
      </c>
      <c r="P5540">
        <v>2082</v>
      </c>
      <c r="R5540">
        <v>32069</v>
      </c>
      <c r="T5540">
        <v>1336835</v>
      </c>
      <c r="V5540">
        <v>2207537</v>
      </c>
      <c r="X5540">
        <v>1916444</v>
      </c>
      <c r="Z5540">
        <v>291093</v>
      </c>
    </row>
    <row r="5541" spans="2:26" hidden="1" x14ac:dyDescent="0.35">
      <c r="B5541" t="s">
        <v>135</v>
      </c>
      <c r="C5541" t="s">
        <v>136</v>
      </c>
      <c r="D5541" s="1">
        <v>44713</v>
      </c>
      <c r="E5541" t="s">
        <v>34</v>
      </c>
      <c r="F5541" t="s">
        <v>33</v>
      </c>
      <c r="G5541" t="s">
        <v>34</v>
      </c>
      <c r="H5541">
        <v>26586</v>
      </c>
      <c r="J5541">
        <v>0</v>
      </c>
      <c r="L5541">
        <v>26586</v>
      </c>
      <c r="N5541">
        <v>29987</v>
      </c>
      <c r="P5541">
        <v>2082</v>
      </c>
      <c r="R5541">
        <v>32069</v>
      </c>
      <c r="T5541">
        <v>1345237</v>
      </c>
      <c r="V5541">
        <v>2226758</v>
      </c>
      <c r="X5541">
        <v>1933911</v>
      </c>
      <c r="Z5541">
        <v>292847</v>
      </c>
    </row>
    <row r="5542" spans="2:26" hidden="1" x14ac:dyDescent="0.35">
      <c r="B5542" t="s">
        <v>135</v>
      </c>
      <c r="C5542" t="s">
        <v>136</v>
      </c>
      <c r="D5542" s="1">
        <v>44743</v>
      </c>
      <c r="E5542" t="s">
        <v>34</v>
      </c>
      <c r="F5542" t="s">
        <v>35</v>
      </c>
      <c r="G5542" t="s">
        <v>32</v>
      </c>
      <c r="H5542">
        <v>26806</v>
      </c>
      <c r="J5542">
        <v>0</v>
      </c>
      <c r="L5542">
        <v>26806</v>
      </c>
      <c r="N5542">
        <v>30746</v>
      </c>
      <c r="P5542">
        <v>2179</v>
      </c>
      <c r="R5542">
        <v>32925</v>
      </c>
      <c r="T5542">
        <v>1339535</v>
      </c>
      <c r="V5542">
        <v>2216103</v>
      </c>
      <c r="X5542">
        <v>1924660</v>
      </c>
      <c r="Z5542">
        <v>291443</v>
      </c>
    </row>
    <row r="5543" spans="2:26" hidden="1" x14ac:dyDescent="0.35">
      <c r="B5543" t="s">
        <v>135</v>
      </c>
      <c r="C5543" t="s">
        <v>136</v>
      </c>
      <c r="D5543" s="1">
        <v>44743</v>
      </c>
      <c r="E5543" t="s">
        <v>34</v>
      </c>
      <c r="F5543" t="s">
        <v>33</v>
      </c>
      <c r="G5543" t="s">
        <v>34</v>
      </c>
      <c r="H5543">
        <v>26806</v>
      </c>
      <c r="J5543">
        <v>0</v>
      </c>
      <c r="L5543">
        <v>26806</v>
      </c>
      <c r="N5543">
        <v>30746</v>
      </c>
      <c r="P5543">
        <v>2179</v>
      </c>
      <c r="R5543">
        <v>32925</v>
      </c>
      <c r="T5543">
        <v>1350271</v>
      </c>
      <c r="V5543">
        <v>2240057</v>
      </c>
      <c r="X5543">
        <v>1946254</v>
      </c>
      <c r="Z5543">
        <v>293803</v>
      </c>
    </row>
    <row r="5544" spans="2:26" hidden="1" x14ac:dyDescent="0.35">
      <c r="B5544" t="s">
        <v>135</v>
      </c>
      <c r="C5544" t="s">
        <v>136</v>
      </c>
      <c r="D5544" s="1">
        <v>44774</v>
      </c>
      <c r="E5544" t="s">
        <v>34</v>
      </c>
      <c r="F5544" t="s">
        <v>35</v>
      </c>
      <c r="G5544" t="s">
        <v>32</v>
      </c>
      <c r="H5544">
        <v>29339</v>
      </c>
      <c r="J5544">
        <v>0</v>
      </c>
      <c r="L5544">
        <v>29339</v>
      </c>
      <c r="N5544">
        <v>36615</v>
      </c>
      <c r="P5544">
        <v>2601</v>
      </c>
      <c r="R5544">
        <v>39216</v>
      </c>
      <c r="T5544">
        <v>1344603</v>
      </c>
      <c r="V5544">
        <v>2228270</v>
      </c>
      <c r="X5544">
        <v>1935873</v>
      </c>
      <c r="Z5544">
        <v>292397</v>
      </c>
    </row>
    <row r="5545" spans="2:26" hidden="1" x14ac:dyDescent="0.35">
      <c r="B5545" t="s">
        <v>135</v>
      </c>
      <c r="C5545" t="s">
        <v>136</v>
      </c>
      <c r="D5545" s="1">
        <v>44774</v>
      </c>
      <c r="E5545" t="s">
        <v>34</v>
      </c>
      <c r="F5545" t="s">
        <v>33</v>
      </c>
      <c r="G5545" t="s">
        <v>34</v>
      </c>
      <c r="H5545">
        <v>29339</v>
      </c>
      <c r="J5545">
        <v>0</v>
      </c>
      <c r="L5545">
        <v>29339</v>
      </c>
      <c r="N5545">
        <v>36615</v>
      </c>
      <c r="P5545">
        <v>2601</v>
      </c>
      <c r="R5545">
        <v>39216</v>
      </c>
      <c r="T5545">
        <v>1353805</v>
      </c>
      <c r="V5545">
        <v>2249709</v>
      </c>
      <c r="X5545">
        <v>1955326</v>
      </c>
      <c r="Z5545">
        <v>294383</v>
      </c>
    </row>
    <row r="5546" spans="2:26" hidden="1" x14ac:dyDescent="0.35">
      <c r="B5546" t="s">
        <v>135</v>
      </c>
      <c r="C5546" t="s">
        <v>136</v>
      </c>
      <c r="D5546" s="1">
        <v>44805</v>
      </c>
      <c r="E5546" t="s">
        <v>34</v>
      </c>
      <c r="F5546" t="s">
        <v>35</v>
      </c>
      <c r="G5546" t="s">
        <v>32</v>
      </c>
      <c r="H5546">
        <v>26866</v>
      </c>
      <c r="J5546">
        <v>0</v>
      </c>
      <c r="L5546">
        <v>26866</v>
      </c>
      <c r="N5546">
        <v>34289</v>
      </c>
      <c r="P5546">
        <v>2470</v>
      </c>
      <c r="R5546">
        <v>36759</v>
      </c>
      <c r="T5546">
        <v>1348674</v>
      </c>
      <c r="V5546">
        <v>2239513</v>
      </c>
      <c r="X5546">
        <v>1945977</v>
      </c>
      <c r="Z5546">
        <v>293536</v>
      </c>
    </row>
    <row r="5547" spans="2:26" hidden="1" x14ac:dyDescent="0.35">
      <c r="B5547" t="s">
        <v>135</v>
      </c>
      <c r="C5547" t="s">
        <v>136</v>
      </c>
      <c r="D5547" s="1">
        <v>44805</v>
      </c>
      <c r="E5547" t="s">
        <v>34</v>
      </c>
      <c r="F5547" t="s">
        <v>33</v>
      </c>
      <c r="G5547" t="s">
        <v>34</v>
      </c>
      <c r="H5547">
        <v>26866</v>
      </c>
      <c r="J5547">
        <v>0</v>
      </c>
      <c r="L5547">
        <v>26866</v>
      </c>
      <c r="N5547">
        <v>34289</v>
      </c>
      <c r="P5547">
        <v>2470</v>
      </c>
      <c r="R5547">
        <v>36759</v>
      </c>
      <c r="T5547">
        <v>1357330</v>
      </c>
      <c r="V5547">
        <v>2259206</v>
      </c>
      <c r="X5547">
        <v>1963796</v>
      </c>
      <c r="Z5547">
        <v>295410</v>
      </c>
    </row>
    <row r="5548" spans="2:26" hidden="1" x14ac:dyDescent="0.35">
      <c r="B5548" t="s">
        <v>135</v>
      </c>
      <c r="C5548" t="s">
        <v>136</v>
      </c>
      <c r="D5548" s="1">
        <v>44835</v>
      </c>
      <c r="E5548" t="s">
        <v>34</v>
      </c>
      <c r="F5548" t="s">
        <v>35</v>
      </c>
      <c r="G5548" t="s">
        <v>32</v>
      </c>
      <c r="H5548">
        <v>26157</v>
      </c>
      <c r="J5548">
        <v>0</v>
      </c>
      <c r="L5548">
        <v>26157</v>
      </c>
      <c r="N5548">
        <v>32910</v>
      </c>
      <c r="P5548">
        <v>2424</v>
      </c>
      <c r="R5548">
        <v>35334</v>
      </c>
      <c r="T5548">
        <v>1352469</v>
      </c>
      <c r="V5548">
        <v>2249584</v>
      </c>
      <c r="X5548">
        <v>1955468</v>
      </c>
      <c r="Z5548">
        <v>294116</v>
      </c>
    </row>
    <row r="5549" spans="2:26" hidden="1" x14ac:dyDescent="0.35">
      <c r="B5549" t="s">
        <v>135</v>
      </c>
      <c r="C5549" t="s">
        <v>136</v>
      </c>
      <c r="D5549" s="1">
        <v>44835</v>
      </c>
      <c r="E5549" t="s">
        <v>34</v>
      </c>
      <c r="F5549" t="s">
        <v>33</v>
      </c>
      <c r="G5549" t="s">
        <v>34</v>
      </c>
      <c r="H5549">
        <v>26157</v>
      </c>
      <c r="J5549">
        <v>0</v>
      </c>
      <c r="L5549">
        <v>26157</v>
      </c>
      <c r="N5549">
        <v>32910</v>
      </c>
      <c r="P5549">
        <v>2424</v>
      </c>
      <c r="R5549">
        <v>35334</v>
      </c>
      <c r="T5549">
        <v>1360833</v>
      </c>
      <c r="V5549">
        <v>2269840</v>
      </c>
      <c r="X5549">
        <v>1973542</v>
      </c>
      <c r="Z5549">
        <v>296298</v>
      </c>
    </row>
    <row r="5550" spans="2:26" hidden="1" x14ac:dyDescent="0.35">
      <c r="B5550" t="s">
        <v>135</v>
      </c>
      <c r="C5550" t="s">
        <v>136</v>
      </c>
      <c r="D5550" s="1">
        <v>44866</v>
      </c>
      <c r="E5550" t="s">
        <v>34</v>
      </c>
      <c r="F5550" t="s">
        <v>35</v>
      </c>
      <c r="G5550" t="s">
        <v>32</v>
      </c>
      <c r="H5550">
        <v>28995</v>
      </c>
      <c r="J5550">
        <v>0</v>
      </c>
      <c r="L5550">
        <v>28995</v>
      </c>
      <c r="N5550">
        <v>33766</v>
      </c>
      <c r="P5550">
        <v>2526</v>
      </c>
      <c r="R5550">
        <v>36292</v>
      </c>
      <c r="T5550">
        <v>1355764</v>
      </c>
      <c r="V5550">
        <v>2258818</v>
      </c>
      <c r="X5550">
        <v>1964418</v>
      </c>
      <c r="Z5550">
        <v>294400</v>
      </c>
    </row>
    <row r="5551" spans="2:26" hidden="1" x14ac:dyDescent="0.35">
      <c r="B5551" t="s">
        <v>135</v>
      </c>
      <c r="C5551" t="s">
        <v>136</v>
      </c>
      <c r="D5551" s="1">
        <v>44866</v>
      </c>
      <c r="E5551" t="s">
        <v>34</v>
      </c>
      <c r="F5551" t="s">
        <v>33</v>
      </c>
      <c r="G5551" t="s">
        <v>34</v>
      </c>
      <c r="H5551">
        <v>28995</v>
      </c>
      <c r="J5551">
        <v>0</v>
      </c>
      <c r="L5551">
        <v>28995</v>
      </c>
      <c r="N5551">
        <v>33766</v>
      </c>
      <c r="P5551">
        <v>2526</v>
      </c>
      <c r="R5551">
        <v>36292</v>
      </c>
      <c r="T5551">
        <v>1364764</v>
      </c>
      <c r="V5551">
        <v>2279257</v>
      </c>
      <c r="X5551">
        <v>1982224</v>
      </c>
      <c r="Z5551">
        <v>297033</v>
      </c>
    </row>
    <row r="5552" spans="2:26" hidden="1" x14ac:dyDescent="0.35">
      <c r="B5552" t="s">
        <v>135</v>
      </c>
      <c r="C5552" t="s">
        <v>136</v>
      </c>
      <c r="D5552" s="1">
        <v>44896</v>
      </c>
      <c r="E5552" t="s">
        <v>34</v>
      </c>
      <c r="F5552" t="s">
        <v>35</v>
      </c>
      <c r="G5552" t="s">
        <v>32</v>
      </c>
      <c r="H5552">
        <v>27687</v>
      </c>
      <c r="J5552">
        <v>0</v>
      </c>
      <c r="L5552">
        <v>27687</v>
      </c>
      <c r="N5552">
        <v>34406</v>
      </c>
      <c r="P5552">
        <v>2984</v>
      </c>
      <c r="R5552">
        <v>37390</v>
      </c>
      <c r="T5552">
        <v>1359774</v>
      </c>
      <c r="V5552">
        <v>2268944</v>
      </c>
      <c r="X5552">
        <v>1972867</v>
      </c>
      <c r="Z5552">
        <v>296077</v>
      </c>
    </row>
    <row r="5553" spans="2:26" hidden="1" x14ac:dyDescent="0.35">
      <c r="B5553" t="s">
        <v>135</v>
      </c>
      <c r="C5553" t="s">
        <v>136</v>
      </c>
      <c r="D5553" s="1">
        <v>44896</v>
      </c>
      <c r="E5553" t="s">
        <v>34</v>
      </c>
      <c r="F5553" t="s">
        <v>33</v>
      </c>
      <c r="G5553" t="s">
        <v>34</v>
      </c>
      <c r="H5553">
        <v>27687</v>
      </c>
      <c r="J5553">
        <v>0</v>
      </c>
      <c r="L5553">
        <v>27687</v>
      </c>
      <c r="N5553">
        <v>34406</v>
      </c>
      <c r="P5553">
        <v>2984</v>
      </c>
      <c r="R5553">
        <v>37390</v>
      </c>
      <c r="T5553">
        <v>1345868</v>
      </c>
      <c r="V5553">
        <v>2229934</v>
      </c>
      <c r="X5553">
        <v>1932688</v>
      </c>
      <c r="Z5553">
        <v>297246</v>
      </c>
    </row>
    <row r="5554" spans="2:26" hidden="1" x14ac:dyDescent="0.35">
      <c r="B5554" t="s">
        <v>135</v>
      </c>
      <c r="C5554" t="s">
        <v>136</v>
      </c>
      <c r="D5554" s="1">
        <v>44927</v>
      </c>
      <c r="E5554" t="s">
        <v>34</v>
      </c>
      <c r="F5554" t="s">
        <v>35</v>
      </c>
      <c r="G5554" t="s">
        <v>32</v>
      </c>
      <c r="H5554">
        <v>30119</v>
      </c>
      <c r="J5554">
        <v>0</v>
      </c>
      <c r="L5554">
        <v>30119</v>
      </c>
      <c r="N5554">
        <v>39089</v>
      </c>
      <c r="P5554">
        <v>3367</v>
      </c>
      <c r="R5554">
        <v>42456</v>
      </c>
      <c r="T5554">
        <v>1372807</v>
      </c>
      <c r="V5554">
        <v>2293732</v>
      </c>
      <c r="X5554">
        <v>1991698</v>
      </c>
      <c r="Z5554">
        <v>302034</v>
      </c>
    </row>
    <row r="5555" spans="2:26" hidden="1" x14ac:dyDescent="0.35">
      <c r="B5555" t="s">
        <v>135</v>
      </c>
      <c r="C5555" t="s">
        <v>136</v>
      </c>
      <c r="D5555" s="1">
        <v>44927</v>
      </c>
      <c r="E5555" t="s">
        <v>34</v>
      </c>
      <c r="F5555" t="s">
        <v>33</v>
      </c>
      <c r="G5555" t="s">
        <v>34</v>
      </c>
      <c r="H5555">
        <v>30119</v>
      </c>
      <c r="J5555">
        <v>0</v>
      </c>
      <c r="L5555">
        <v>30119</v>
      </c>
      <c r="N5555">
        <v>39089</v>
      </c>
      <c r="P5555">
        <v>3367</v>
      </c>
      <c r="R5555">
        <v>42456</v>
      </c>
      <c r="T5555">
        <v>1373675</v>
      </c>
      <c r="V5555">
        <v>2300597</v>
      </c>
      <c r="X5555">
        <v>2001215</v>
      </c>
      <c r="Z5555">
        <v>299382</v>
      </c>
    </row>
    <row r="5556" spans="2:26" hidden="1" x14ac:dyDescent="0.35">
      <c r="B5556" t="s">
        <v>135</v>
      </c>
      <c r="C5556" t="s">
        <v>136</v>
      </c>
      <c r="D5556" s="1">
        <v>44958</v>
      </c>
      <c r="E5556" t="s">
        <v>34</v>
      </c>
      <c r="F5556" t="s">
        <v>35</v>
      </c>
      <c r="G5556" t="s">
        <v>32</v>
      </c>
      <c r="H5556">
        <v>23649</v>
      </c>
      <c r="J5556">
        <v>0</v>
      </c>
      <c r="L5556">
        <v>23649</v>
      </c>
      <c r="N5556">
        <v>32165</v>
      </c>
      <c r="P5556">
        <v>2514</v>
      </c>
      <c r="R5556">
        <v>34679</v>
      </c>
      <c r="T5556">
        <v>1369757</v>
      </c>
      <c r="V5556">
        <v>2291694</v>
      </c>
      <c r="X5556">
        <v>1993854</v>
      </c>
      <c r="Z5556">
        <v>297840</v>
      </c>
    </row>
    <row r="5557" spans="2:26" hidden="1" x14ac:dyDescent="0.35">
      <c r="B5557" t="s">
        <v>135</v>
      </c>
      <c r="C5557" t="s">
        <v>136</v>
      </c>
      <c r="D5557" s="1">
        <v>44958</v>
      </c>
      <c r="E5557" t="s">
        <v>34</v>
      </c>
      <c r="F5557" t="s">
        <v>33</v>
      </c>
      <c r="G5557" t="s">
        <v>34</v>
      </c>
      <c r="H5557">
        <v>23649</v>
      </c>
      <c r="J5557">
        <v>0</v>
      </c>
      <c r="L5557">
        <v>23649</v>
      </c>
      <c r="N5557">
        <v>32165</v>
      </c>
      <c r="P5557">
        <v>2514</v>
      </c>
      <c r="R5557">
        <v>34679</v>
      </c>
      <c r="T5557">
        <v>1377931</v>
      </c>
      <c r="V5557">
        <v>2311463</v>
      </c>
      <c r="X5557">
        <v>2011814</v>
      </c>
      <c r="Z5557">
        <v>299649</v>
      </c>
    </row>
    <row r="5558" spans="2:26" hidden="1" x14ac:dyDescent="0.35">
      <c r="B5558" t="s">
        <v>135</v>
      </c>
      <c r="C5558" t="s">
        <v>136</v>
      </c>
      <c r="D5558" s="1">
        <v>44986</v>
      </c>
      <c r="E5558" t="s">
        <v>34</v>
      </c>
      <c r="F5558" t="s">
        <v>35</v>
      </c>
      <c r="G5558" t="s">
        <v>32</v>
      </c>
      <c r="H5558">
        <v>27031</v>
      </c>
      <c r="J5558">
        <v>0</v>
      </c>
      <c r="L5558">
        <v>27031</v>
      </c>
      <c r="N5558">
        <v>34659</v>
      </c>
      <c r="P5558">
        <v>2689</v>
      </c>
      <c r="R5558">
        <v>37348</v>
      </c>
      <c r="T5558">
        <v>1371508</v>
      </c>
      <c r="V5558">
        <v>2299828</v>
      </c>
      <c r="X5558">
        <v>1997495</v>
      </c>
      <c r="Z5558">
        <v>302333</v>
      </c>
    </row>
    <row r="5559" spans="2:26" hidden="1" x14ac:dyDescent="0.35">
      <c r="B5559" t="s">
        <v>135</v>
      </c>
      <c r="C5559" t="s">
        <v>136</v>
      </c>
      <c r="D5559" s="1">
        <v>44986</v>
      </c>
      <c r="E5559" t="s">
        <v>34</v>
      </c>
      <c r="F5559" t="s">
        <v>33</v>
      </c>
      <c r="G5559" t="s">
        <v>34</v>
      </c>
      <c r="H5559">
        <v>27031</v>
      </c>
      <c r="J5559">
        <v>0</v>
      </c>
      <c r="L5559">
        <v>27031</v>
      </c>
      <c r="N5559">
        <v>34659</v>
      </c>
      <c r="P5559">
        <v>2689</v>
      </c>
      <c r="R5559">
        <v>37348</v>
      </c>
      <c r="T5559">
        <v>1378160</v>
      </c>
      <c r="V5559">
        <v>2319264</v>
      </c>
      <c r="X5559">
        <v>2015206</v>
      </c>
      <c r="Z5559">
        <v>304058</v>
      </c>
    </row>
    <row r="5560" spans="2:26" hidden="1" x14ac:dyDescent="0.35">
      <c r="B5560" t="s">
        <v>135</v>
      </c>
      <c r="C5560" t="s">
        <v>136</v>
      </c>
      <c r="D5560" s="1">
        <v>45017</v>
      </c>
      <c r="E5560" t="s">
        <v>34</v>
      </c>
      <c r="F5560" t="s">
        <v>35</v>
      </c>
      <c r="G5560" t="s">
        <v>32</v>
      </c>
      <c r="H5560">
        <v>23355</v>
      </c>
      <c r="J5560">
        <v>0</v>
      </c>
      <c r="L5560">
        <v>23355</v>
      </c>
      <c r="N5560">
        <v>28643</v>
      </c>
      <c r="P5560">
        <v>2125</v>
      </c>
      <c r="R5560">
        <v>30768</v>
      </c>
      <c r="T5560">
        <v>1373912</v>
      </c>
      <c r="V5560">
        <v>2311005</v>
      </c>
      <c r="X5560">
        <v>2006843</v>
      </c>
      <c r="Z5560">
        <v>304162</v>
      </c>
    </row>
    <row r="5561" spans="2:26" hidden="1" x14ac:dyDescent="0.35">
      <c r="B5561" t="s">
        <v>135</v>
      </c>
      <c r="C5561" t="s">
        <v>136</v>
      </c>
      <c r="D5561" s="1">
        <v>45017</v>
      </c>
      <c r="E5561" t="s">
        <v>34</v>
      </c>
      <c r="F5561" t="s">
        <v>33</v>
      </c>
      <c r="G5561" t="s">
        <v>34</v>
      </c>
      <c r="H5561">
        <v>23355</v>
      </c>
      <c r="J5561">
        <v>0</v>
      </c>
      <c r="L5561">
        <v>23355</v>
      </c>
      <c r="N5561">
        <v>28643</v>
      </c>
      <c r="P5561">
        <v>2125</v>
      </c>
      <c r="R5561">
        <v>30768</v>
      </c>
      <c r="T5561">
        <v>1381765</v>
      </c>
      <c r="V5561">
        <v>2331781</v>
      </c>
      <c r="X5561">
        <v>2025500</v>
      </c>
      <c r="Z5561">
        <v>306281</v>
      </c>
    </row>
    <row r="5562" spans="2:26" hidden="1" x14ac:dyDescent="0.35">
      <c r="B5562" t="s">
        <v>135</v>
      </c>
      <c r="C5562" t="s">
        <v>136</v>
      </c>
      <c r="D5562" s="1">
        <v>45047</v>
      </c>
      <c r="E5562" t="s">
        <v>34</v>
      </c>
      <c r="F5562" t="s">
        <v>35</v>
      </c>
      <c r="G5562" t="s">
        <v>32</v>
      </c>
      <c r="H5562">
        <v>26677</v>
      </c>
      <c r="J5562">
        <v>0</v>
      </c>
      <c r="L5562">
        <v>26677</v>
      </c>
      <c r="N5562">
        <v>32881</v>
      </c>
      <c r="P5562">
        <v>2651</v>
      </c>
      <c r="R5562">
        <v>35532</v>
      </c>
      <c r="T5562">
        <v>1354527</v>
      </c>
      <c r="V5562">
        <v>2260174</v>
      </c>
      <c r="X5562">
        <v>1954468</v>
      </c>
      <c r="Z5562">
        <v>305706</v>
      </c>
    </row>
    <row r="5563" spans="2:26" hidden="1" x14ac:dyDescent="0.35">
      <c r="B5563" t="s">
        <v>135</v>
      </c>
      <c r="C5563" t="s">
        <v>136</v>
      </c>
      <c r="D5563" s="1">
        <v>45047</v>
      </c>
      <c r="E5563" t="s">
        <v>34</v>
      </c>
      <c r="F5563" t="s">
        <v>33</v>
      </c>
      <c r="G5563" t="s">
        <v>34</v>
      </c>
      <c r="H5563">
        <v>26677</v>
      </c>
      <c r="J5563">
        <v>0</v>
      </c>
      <c r="L5563">
        <v>26677</v>
      </c>
      <c r="N5563">
        <v>32881</v>
      </c>
      <c r="P5563">
        <v>2651</v>
      </c>
      <c r="R5563">
        <v>35532</v>
      </c>
      <c r="T5563">
        <v>1363358</v>
      </c>
      <c r="V5563">
        <v>2280332</v>
      </c>
      <c r="X5563">
        <v>1972490</v>
      </c>
      <c r="Z5563">
        <v>307842</v>
      </c>
    </row>
    <row r="5564" spans="2:26" hidden="1" x14ac:dyDescent="0.35">
      <c r="B5564" t="s">
        <v>135</v>
      </c>
      <c r="C5564" t="s">
        <v>136</v>
      </c>
      <c r="D5564" s="1">
        <v>45078</v>
      </c>
      <c r="E5564" t="s">
        <v>34</v>
      </c>
      <c r="F5564" t="s">
        <v>35</v>
      </c>
      <c r="G5564" t="s">
        <v>32</v>
      </c>
      <c r="H5564">
        <v>25447</v>
      </c>
      <c r="J5564">
        <v>0</v>
      </c>
      <c r="L5564">
        <v>25447</v>
      </c>
      <c r="N5564">
        <v>33295</v>
      </c>
      <c r="P5564">
        <v>2822</v>
      </c>
      <c r="R5564">
        <v>36117</v>
      </c>
      <c r="T5564">
        <v>1367170</v>
      </c>
      <c r="V5564">
        <v>2298089</v>
      </c>
      <c r="X5564">
        <v>1991208</v>
      </c>
      <c r="Z5564">
        <v>306881</v>
      </c>
    </row>
    <row r="5565" spans="2:26" hidden="1" x14ac:dyDescent="0.35">
      <c r="B5565" t="s">
        <v>135</v>
      </c>
      <c r="C5565" t="s">
        <v>136</v>
      </c>
      <c r="D5565" s="1">
        <v>45078</v>
      </c>
      <c r="E5565" t="s">
        <v>34</v>
      </c>
      <c r="F5565" t="s">
        <v>33</v>
      </c>
      <c r="G5565" t="s">
        <v>34</v>
      </c>
      <c r="H5565">
        <v>25447</v>
      </c>
      <c r="J5565">
        <v>0</v>
      </c>
      <c r="L5565">
        <v>25447</v>
      </c>
      <c r="N5565">
        <v>33295</v>
      </c>
      <c r="P5565">
        <v>2822</v>
      </c>
      <c r="R5565">
        <v>36117</v>
      </c>
      <c r="T5565">
        <v>1378488</v>
      </c>
      <c r="V5565">
        <v>2320864</v>
      </c>
      <c r="X5565">
        <v>2011139</v>
      </c>
      <c r="Z5565">
        <v>309725</v>
      </c>
    </row>
    <row r="5566" spans="2:26" hidden="1" x14ac:dyDescent="0.35">
      <c r="B5566" t="s">
        <v>135</v>
      </c>
      <c r="C5566" t="s">
        <v>136</v>
      </c>
      <c r="D5566" s="1">
        <v>45108</v>
      </c>
      <c r="E5566" t="s">
        <v>34</v>
      </c>
      <c r="F5566" t="s">
        <v>35</v>
      </c>
      <c r="G5566" t="s">
        <v>32</v>
      </c>
      <c r="H5566">
        <v>25910</v>
      </c>
      <c r="J5566">
        <v>0</v>
      </c>
      <c r="L5566">
        <v>25910</v>
      </c>
      <c r="N5566">
        <v>33147</v>
      </c>
      <c r="P5566">
        <v>2673</v>
      </c>
      <c r="R5566">
        <v>35820</v>
      </c>
      <c r="T5566">
        <v>1359428</v>
      </c>
      <c r="V5566">
        <v>2279059</v>
      </c>
      <c r="X5566">
        <v>1970286</v>
      </c>
      <c r="Z5566">
        <v>308773</v>
      </c>
    </row>
    <row r="5567" spans="2:26" hidden="1" x14ac:dyDescent="0.35">
      <c r="B5567" t="s">
        <v>135</v>
      </c>
      <c r="C5567" t="s">
        <v>136</v>
      </c>
      <c r="D5567" s="1">
        <v>45108</v>
      </c>
      <c r="E5567" t="s">
        <v>34</v>
      </c>
      <c r="F5567" t="s">
        <v>33</v>
      </c>
      <c r="G5567" t="s">
        <v>34</v>
      </c>
      <c r="H5567">
        <v>25910</v>
      </c>
      <c r="J5567">
        <v>0</v>
      </c>
      <c r="L5567">
        <v>25910</v>
      </c>
      <c r="N5567">
        <v>33147</v>
      </c>
      <c r="P5567">
        <v>2673</v>
      </c>
      <c r="R5567">
        <v>35820</v>
      </c>
      <c r="T5567">
        <v>1372090</v>
      </c>
      <c r="V5567">
        <v>2303785</v>
      </c>
      <c r="X5567">
        <v>1991693</v>
      </c>
      <c r="Z5567">
        <v>312092</v>
      </c>
    </row>
    <row r="5568" spans="2:26" hidden="1" x14ac:dyDescent="0.35">
      <c r="B5568" t="s">
        <v>135</v>
      </c>
      <c r="C5568" t="s">
        <v>136</v>
      </c>
      <c r="D5568" s="1">
        <v>45139</v>
      </c>
      <c r="E5568" t="s">
        <v>34</v>
      </c>
      <c r="F5568" t="s">
        <v>35</v>
      </c>
      <c r="G5568" t="s">
        <v>32</v>
      </c>
      <c r="H5568">
        <v>29185</v>
      </c>
      <c r="J5568">
        <v>0</v>
      </c>
      <c r="L5568">
        <v>29185</v>
      </c>
      <c r="N5568">
        <v>39189</v>
      </c>
      <c r="P5568">
        <v>3472</v>
      </c>
      <c r="R5568">
        <v>42661</v>
      </c>
      <c r="T5568">
        <v>1353925</v>
      </c>
      <c r="V5568">
        <v>2262701</v>
      </c>
      <c r="X5568">
        <v>1950999</v>
      </c>
      <c r="Z5568">
        <v>311702</v>
      </c>
    </row>
    <row r="5569" spans="2:27" hidden="1" x14ac:dyDescent="0.35">
      <c r="B5569" t="s">
        <v>135</v>
      </c>
      <c r="C5569" t="s">
        <v>136</v>
      </c>
      <c r="D5569" s="1">
        <v>45139</v>
      </c>
      <c r="E5569" t="s">
        <v>34</v>
      </c>
      <c r="F5569" t="s">
        <v>33</v>
      </c>
      <c r="G5569" t="s">
        <v>34</v>
      </c>
      <c r="H5569">
        <v>29185</v>
      </c>
      <c r="J5569">
        <v>0</v>
      </c>
      <c r="L5569">
        <v>29185</v>
      </c>
      <c r="N5569">
        <v>39189</v>
      </c>
      <c r="P5569">
        <v>3472</v>
      </c>
      <c r="R5569">
        <v>42661</v>
      </c>
      <c r="T5569">
        <v>1367606</v>
      </c>
      <c r="V5569">
        <v>2289377</v>
      </c>
      <c r="X5569">
        <v>1974351</v>
      </c>
      <c r="Z5569">
        <v>315026</v>
      </c>
    </row>
    <row r="5570" spans="2:27" hidden="1" x14ac:dyDescent="0.35">
      <c r="B5570" t="s">
        <v>135</v>
      </c>
      <c r="C5570" t="s">
        <v>136</v>
      </c>
      <c r="D5570" s="1">
        <v>45170</v>
      </c>
      <c r="E5570" t="s">
        <v>34</v>
      </c>
      <c r="F5570" t="s">
        <v>35</v>
      </c>
      <c r="G5570" t="s">
        <v>32</v>
      </c>
      <c r="H5570">
        <v>26457</v>
      </c>
      <c r="J5570">
        <v>0</v>
      </c>
      <c r="L5570">
        <v>26457</v>
      </c>
      <c r="N5570">
        <v>36559</v>
      </c>
      <c r="P5570">
        <v>3310</v>
      </c>
      <c r="R5570">
        <v>39869</v>
      </c>
      <c r="T5570">
        <v>1349299</v>
      </c>
      <c r="V5570">
        <v>2248598</v>
      </c>
      <c r="X5570">
        <v>1934184</v>
      </c>
      <c r="Z5570">
        <v>314414</v>
      </c>
    </row>
    <row r="5571" spans="2:27" hidden="1" x14ac:dyDescent="0.35">
      <c r="B5571" t="s">
        <v>135</v>
      </c>
      <c r="C5571" t="s">
        <v>136</v>
      </c>
      <c r="D5571" s="1">
        <v>45170</v>
      </c>
      <c r="E5571" t="s">
        <v>34</v>
      </c>
      <c r="F5571" t="s">
        <v>33</v>
      </c>
      <c r="G5571" t="s">
        <v>34</v>
      </c>
      <c r="H5571">
        <v>26457</v>
      </c>
      <c r="J5571">
        <v>0</v>
      </c>
      <c r="L5571">
        <v>26457</v>
      </c>
      <c r="N5571">
        <v>36559</v>
      </c>
      <c r="P5571">
        <v>3310</v>
      </c>
      <c r="R5571">
        <v>39869</v>
      </c>
      <c r="T5571">
        <v>1363106</v>
      </c>
      <c r="V5571">
        <v>2274936</v>
      </c>
      <c r="X5571">
        <v>1957253</v>
      </c>
      <c r="Z5571">
        <v>317683</v>
      </c>
    </row>
    <row r="5572" spans="2:27" hidden="1" x14ac:dyDescent="0.35">
      <c r="B5572" t="s">
        <v>135</v>
      </c>
      <c r="C5572" t="s">
        <v>136</v>
      </c>
      <c r="D5572" s="1">
        <v>45200</v>
      </c>
      <c r="E5572" t="s">
        <v>34</v>
      </c>
      <c r="F5572" t="s">
        <v>35</v>
      </c>
      <c r="G5572" t="s">
        <v>32</v>
      </c>
      <c r="H5572">
        <v>28503</v>
      </c>
      <c r="J5572">
        <v>0</v>
      </c>
      <c r="L5572">
        <v>28503</v>
      </c>
      <c r="N5572">
        <v>40362</v>
      </c>
      <c r="P5572">
        <v>3524</v>
      </c>
      <c r="R5572">
        <v>43886</v>
      </c>
      <c r="T5572">
        <v>1344806</v>
      </c>
      <c r="V5572">
        <v>2233489</v>
      </c>
      <c r="X5572">
        <v>1917010</v>
      </c>
      <c r="Z5572">
        <v>316479</v>
      </c>
    </row>
    <row r="5573" spans="2:27" hidden="1" x14ac:dyDescent="0.35">
      <c r="B5573" t="s">
        <v>135</v>
      </c>
      <c r="C5573" t="s">
        <v>136</v>
      </c>
      <c r="D5573" s="1">
        <v>45200</v>
      </c>
      <c r="E5573" t="s">
        <v>34</v>
      </c>
      <c r="F5573" t="s">
        <v>33</v>
      </c>
      <c r="G5573" t="s">
        <v>34</v>
      </c>
      <c r="H5573">
        <v>28503</v>
      </c>
      <c r="J5573">
        <v>0</v>
      </c>
      <c r="L5573">
        <v>28503</v>
      </c>
      <c r="N5573">
        <v>40362</v>
      </c>
      <c r="P5573">
        <v>3524</v>
      </c>
      <c r="R5573">
        <v>43886</v>
      </c>
      <c r="T5573">
        <v>1325822</v>
      </c>
      <c r="V5573">
        <v>2292305</v>
      </c>
      <c r="X5573">
        <v>1972457</v>
      </c>
      <c r="Z5573">
        <v>319848</v>
      </c>
    </row>
    <row r="5574" spans="2:27" hidden="1" x14ac:dyDescent="0.35">
      <c r="B5574" t="s">
        <v>135</v>
      </c>
      <c r="C5574" t="s">
        <v>136</v>
      </c>
      <c r="D5574" s="1">
        <v>45231</v>
      </c>
      <c r="E5574" t="s">
        <v>34</v>
      </c>
      <c r="F5574" t="s">
        <v>35</v>
      </c>
      <c r="G5574" t="s">
        <v>32</v>
      </c>
      <c r="H5574">
        <v>30574</v>
      </c>
      <c r="J5574">
        <v>0</v>
      </c>
      <c r="L5574">
        <v>30574</v>
      </c>
      <c r="N5574">
        <v>39417</v>
      </c>
      <c r="P5574">
        <v>3879</v>
      </c>
      <c r="R5574">
        <v>43296</v>
      </c>
      <c r="T5574">
        <v>1366003</v>
      </c>
      <c r="V5574">
        <v>2271398</v>
      </c>
      <c r="X5574">
        <v>1948687</v>
      </c>
      <c r="Z5574">
        <v>322711</v>
      </c>
      <c r="AA5574" t="s">
        <v>134</v>
      </c>
    </row>
    <row r="5575" spans="2:27" hidden="1" x14ac:dyDescent="0.35">
      <c r="B5575" t="s">
        <v>135</v>
      </c>
      <c r="C5575" t="s">
        <v>136</v>
      </c>
      <c r="D5575" s="1">
        <v>45231</v>
      </c>
      <c r="E5575" t="s">
        <v>34</v>
      </c>
      <c r="F5575" t="s">
        <v>33</v>
      </c>
      <c r="G5575" t="s">
        <v>34</v>
      </c>
      <c r="H5575">
        <v>30574</v>
      </c>
      <c r="J5575">
        <v>0</v>
      </c>
      <c r="L5575">
        <v>30574</v>
      </c>
      <c r="N5575">
        <v>39417</v>
      </c>
      <c r="P5575">
        <v>3879</v>
      </c>
      <c r="R5575">
        <v>43296</v>
      </c>
      <c r="T5575">
        <v>1361064</v>
      </c>
      <c r="V5575">
        <v>2271209</v>
      </c>
      <c r="X5575">
        <v>1948508</v>
      </c>
      <c r="Z5575">
        <v>322701</v>
      </c>
    </row>
    <row r="5576" spans="2:27" hidden="1" x14ac:dyDescent="0.35">
      <c r="B5576" t="s">
        <v>135</v>
      </c>
      <c r="C5576" t="s">
        <v>136</v>
      </c>
      <c r="D5576" s="1">
        <v>45261</v>
      </c>
      <c r="E5576" t="s">
        <v>34</v>
      </c>
      <c r="F5576" t="s">
        <v>35</v>
      </c>
      <c r="G5576" t="s">
        <v>32</v>
      </c>
      <c r="H5576">
        <v>39015</v>
      </c>
      <c r="J5576">
        <v>0</v>
      </c>
      <c r="L5576">
        <v>39015</v>
      </c>
      <c r="N5576">
        <v>53602</v>
      </c>
      <c r="P5576">
        <v>4508</v>
      </c>
      <c r="R5576">
        <v>58110</v>
      </c>
      <c r="T5576">
        <v>1355569</v>
      </c>
      <c r="V5576">
        <v>2539186</v>
      </c>
      <c r="X5576">
        <v>2215520</v>
      </c>
      <c r="Z5576">
        <v>323666</v>
      </c>
    </row>
    <row r="5577" spans="2:27" hidden="1" x14ac:dyDescent="0.35">
      <c r="B5577" t="s">
        <v>135</v>
      </c>
      <c r="C5577" t="s">
        <v>136</v>
      </c>
      <c r="D5577" s="1">
        <v>45261</v>
      </c>
      <c r="E5577" t="s">
        <v>34</v>
      </c>
      <c r="F5577" t="s">
        <v>33</v>
      </c>
      <c r="G5577" t="s">
        <v>34</v>
      </c>
      <c r="H5577">
        <v>39015</v>
      </c>
      <c r="J5577">
        <v>0</v>
      </c>
      <c r="L5577">
        <v>39015</v>
      </c>
      <c r="N5577">
        <v>53602</v>
      </c>
      <c r="P5577">
        <v>4508</v>
      </c>
      <c r="R5577">
        <v>58110</v>
      </c>
      <c r="T5577">
        <v>1360958</v>
      </c>
      <c r="V5577">
        <v>2578714</v>
      </c>
      <c r="X5577">
        <v>2251924</v>
      </c>
      <c r="Z5577">
        <v>326790</v>
      </c>
      <c r="AA5577" t="s">
        <v>134</v>
      </c>
    </row>
    <row r="5578" spans="2:27" hidden="1" x14ac:dyDescent="0.35">
      <c r="B5578" t="s">
        <v>135</v>
      </c>
      <c r="C5578" t="s">
        <v>136</v>
      </c>
      <c r="D5578" s="1">
        <v>45292</v>
      </c>
      <c r="E5578" t="s">
        <v>34</v>
      </c>
      <c r="F5578" t="s">
        <v>35</v>
      </c>
      <c r="G5578" t="s">
        <v>32</v>
      </c>
      <c r="H5578">
        <v>40678</v>
      </c>
      <c r="J5578">
        <v>0</v>
      </c>
      <c r="L5578">
        <v>40678</v>
      </c>
      <c r="N5578">
        <v>73709</v>
      </c>
      <c r="P5578">
        <v>5505</v>
      </c>
      <c r="R5578">
        <v>79214</v>
      </c>
      <c r="T5578">
        <v>1363738</v>
      </c>
      <c r="V5578">
        <v>2573742</v>
      </c>
      <c r="X5578">
        <v>2241223</v>
      </c>
      <c r="Z5578">
        <v>332519</v>
      </c>
    </row>
    <row r="5579" spans="2:27" hidden="1" x14ac:dyDescent="0.35">
      <c r="B5579" t="s">
        <v>135</v>
      </c>
      <c r="C5579" t="s">
        <v>136</v>
      </c>
      <c r="D5579" s="1">
        <v>45292</v>
      </c>
      <c r="E5579" t="s">
        <v>34</v>
      </c>
      <c r="F5579" t="s">
        <v>33</v>
      </c>
      <c r="G5579" t="s">
        <v>34</v>
      </c>
      <c r="H5579">
        <v>40678</v>
      </c>
      <c r="J5579">
        <v>0</v>
      </c>
      <c r="L5579">
        <v>40678</v>
      </c>
      <c r="N5579">
        <v>73709</v>
      </c>
      <c r="P5579">
        <v>5505</v>
      </c>
      <c r="R5579">
        <v>79214</v>
      </c>
      <c r="T5579">
        <v>1368539</v>
      </c>
      <c r="V5579">
        <v>2607260</v>
      </c>
      <c r="X5579">
        <v>2272338</v>
      </c>
      <c r="Z5579">
        <v>334922</v>
      </c>
      <c r="AA5579" t="s">
        <v>134</v>
      </c>
    </row>
    <row r="5580" spans="2:27" hidden="1" x14ac:dyDescent="0.35">
      <c r="B5580" t="s">
        <v>135</v>
      </c>
      <c r="C5580" t="s">
        <v>136</v>
      </c>
      <c r="D5580" s="1">
        <v>45323</v>
      </c>
      <c r="E5580" t="s">
        <v>34</v>
      </c>
      <c r="F5580" t="s">
        <v>35</v>
      </c>
      <c r="G5580" t="s">
        <v>32</v>
      </c>
      <c r="H5580">
        <v>32358</v>
      </c>
      <c r="J5580">
        <v>0</v>
      </c>
      <c r="L5580">
        <v>32358</v>
      </c>
      <c r="N5580">
        <v>65906</v>
      </c>
      <c r="P5580">
        <v>4803</v>
      </c>
      <c r="R5580">
        <v>70709</v>
      </c>
      <c r="T5580">
        <v>1371826</v>
      </c>
      <c r="V5580">
        <v>2607533</v>
      </c>
      <c r="X5580">
        <v>2268641</v>
      </c>
      <c r="Z5580">
        <v>338892</v>
      </c>
    </row>
    <row r="5581" spans="2:27" hidden="1" x14ac:dyDescent="0.35">
      <c r="B5581" t="s">
        <v>135</v>
      </c>
      <c r="C5581" t="s">
        <v>136</v>
      </c>
      <c r="D5581" s="1">
        <v>45323</v>
      </c>
      <c r="E5581" t="s">
        <v>34</v>
      </c>
      <c r="F5581" t="s">
        <v>33</v>
      </c>
      <c r="G5581" t="s">
        <v>34</v>
      </c>
      <c r="H5581">
        <v>32358</v>
      </c>
      <c r="J5581">
        <v>0</v>
      </c>
      <c r="L5581">
        <v>32358</v>
      </c>
      <c r="N5581">
        <v>65906</v>
      </c>
      <c r="P5581">
        <v>4803</v>
      </c>
      <c r="R5581">
        <v>70709</v>
      </c>
      <c r="T5581">
        <v>1377847</v>
      </c>
      <c r="V5581">
        <v>2629122</v>
      </c>
      <c r="X5581">
        <v>2285299</v>
      </c>
      <c r="Z5581">
        <v>343823</v>
      </c>
      <c r="AA5581" t="s">
        <v>134</v>
      </c>
    </row>
    <row r="5582" spans="2:27" hidden="1" x14ac:dyDescent="0.35">
      <c r="B5582" t="s">
        <v>135</v>
      </c>
      <c r="C5582" t="s">
        <v>136</v>
      </c>
      <c r="D5582" s="1">
        <v>45352</v>
      </c>
      <c r="E5582" t="s">
        <v>34</v>
      </c>
      <c r="F5582" t="s">
        <v>35</v>
      </c>
      <c r="G5582" t="s">
        <v>32</v>
      </c>
      <c r="H5582">
        <v>30823</v>
      </c>
      <c r="J5582">
        <v>0</v>
      </c>
      <c r="L5582">
        <v>30823</v>
      </c>
      <c r="N5582">
        <v>54157</v>
      </c>
      <c r="P5582">
        <v>3910</v>
      </c>
      <c r="R5582">
        <v>58067</v>
      </c>
      <c r="T5582">
        <v>1377847</v>
      </c>
      <c r="V5582">
        <v>2629122</v>
      </c>
      <c r="X5582">
        <v>2285299</v>
      </c>
      <c r="Z5582">
        <v>343823</v>
      </c>
    </row>
    <row r="5583" spans="2:27" hidden="1" x14ac:dyDescent="0.35">
      <c r="B5583" t="s">
        <v>137</v>
      </c>
      <c r="C5583" t="s">
        <v>138</v>
      </c>
      <c r="D5583" s="1">
        <v>41518</v>
      </c>
      <c r="E5583" t="s">
        <v>34</v>
      </c>
      <c r="F5583" t="s">
        <v>33</v>
      </c>
      <c r="G5583" t="s">
        <v>34</v>
      </c>
      <c r="V5583">
        <v>69980</v>
      </c>
      <c r="AA5583" t="s">
        <v>134</v>
      </c>
    </row>
    <row r="5584" spans="2:27" hidden="1" x14ac:dyDescent="0.35">
      <c r="B5584" t="s">
        <v>137</v>
      </c>
      <c r="C5584" t="s">
        <v>138</v>
      </c>
      <c r="D5584" s="1">
        <v>42887</v>
      </c>
      <c r="E5584" t="s">
        <v>34</v>
      </c>
      <c r="F5584" t="s">
        <v>35</v>
      </c>
      <c r="G5584" t="s">
        <v>32</v>
      </c>
      <c r="H5584">
        <v>1840</v>
      </c>
      <c r="J5584">
        <v>0</v>
      </c>
      <c r="L5584">
        <v>1840</v>
      </c>
      <c r="N5584">
        <v>2030</v>
      </c>
      <c r="P5584">
        <v>62</v>
      </c>
      <c r="R5584">
        <v>2092</v>
      </c>
      <c r="T5584">
        <v>43991</v>
      </c>
      <c r="V5584">
        <v>93804</v>
      </c>
      <c r="X5584">
        <v>91813</v>
      </c>
      <c r="Z5584">
        <v>1991</v>
      </c>
    </row>
    <row r="5585" spans="2:27" hidden="1" x14ac:dyDescent="0.35">
      <c r="B5585" t="s">
        <v>137</v>
      </c>
      <c r="C5585" t="s">
        <v>138</v>
      </c>
      <c r="D5585" s="1">
        <v>42887</v>
      </c>
      <c r="E5585" t="s">
        <v>34</v>
      </c>
      <c r="F5585" t="s">
        <v>33</v>
      </c>
      <c r="G5585" t="s">
        <v>34</v>
      </c>
      <c r="H5585">
        <v>1840</v>
      </c>
      <c r="J5585">
        <v>0</v>
      </c>
      <c r="L5585">
        <v>1840</v>
      </c>
      <c r="N5585">
        <v>2030</v>
      </c>
      <c r="P5585">
        <v>62</v>
      </c>
      <c r="R5585">
        <v>2092</v>
      </c>
      <c r="T5585">
        <v>43991</v>
      </c>
      <c r="V5585">
        <v>93804</v>
      </c>
      <c r="X5585">
        <v>91813</v>
      </c>
      <c r="Z5585">
        <v>1991</v>
      </c>
      <c r="AA5585" t="s">
        <v>134</v>
      </c>
    </row>
    <row r="5586" spans="2:27" hidden="1" x14ac:dyDescent="0.35">
      <c r="B5586" t="s">
        <v>137</v>
      </c>
      <c r="C5586" t="s">
        <v>138</v>
      </c>
      <c r="D5586" s="1">
        <v>42917</v>
      </c>
      <c r="E5586" t="s">
        <v>34</v>
      </c>
      <c r="F5586" t="s">
        <v>35</v>
      </c>
      <c r="G5586" t="s">
        <v>32</v>
      </c>
      <c r="H5586">
        <v>1753</v>
      </c>
      <c r="J5586">
        <v>0</v>
      </c>
      <c r="L5586">
        <v>1753</v>
      </c>
      <c r="N5586">
        <v>1851</v>
      </c>
      <c r="P5586">
        <v>55</v>
      </c>
      <c r="R5586">
        <v>1906</v>
      </c>
      <c r="T5586">
        <v>43670</v>
      </c>
      <c r="V5586">
        <v>93148</v>
      </c>
      <c r="X5586">
        <v>91188</v>
      </c>
      <c r="Z5586">
        <v>1960</v>
      </c>
    </row>
    <row r="5587" spans="2:27" hidden="1" x14ac:dyDescent="0.35">
      <c r="B5587" t="s">
        <v>137</v>
      </c>
      <c r="C5587" t="s">
        <v>138</v>
      </c>
      <c r="D5587" s="1">
        <v>42917</v>
      </c>
      <c r="E5587" t="s">
        <v>34</v>
      </c>
      <c r="F5587" t="s">
        <v>33</v>
      </c>
      <c r="G5587" t="s">
        <v>34</v>
      </c>
      <c r="H5587">
        <v>1753</v>
      </c>
      <c r="J5587">
        <v>0</v>
      </c>
      <c r="L5587">
        <v>1753</v>
      </c>
      <c r="N5587">
        <v>1851</v>
      </c>
      <c r="P5587">
        <v>55</v>
      </c>
      <c r="R5587">
        <v>1906</v>
      </c>
      <c r="T5587">
        <v>43670</v>
      </c>
      <c r="V5587">
        <v>93148</v>
      </c>
      <c r="X5587">
        <v>91188</v>
      </c>
      <c r="Z5587">
        <v>1960</v>
      </c>
      <c r="AA5587" t="s">
        <v>134</v>
      </c>
    </row>
    <row r="5588" spans="2:27" hidden="1" x14ac:dyDescent="0.35">
      <c r="B5588" t="s">
        <v>137</v>
      </c>
      <c r="C5588" t="s">
        <v>138</v>
      </c>
      <c r="D5588" s="1">
        <v>42948</v>
      </c>
      <c r="E5588" t="s">
        <v>34</v>
      </c>
      <c r="F5588" t="s">
        <v>35</v>
      </c>
      <c r="G5588" t="s">
        <v>32</v>
      </c>
      <c r="H5588">
        <v>2201</v>
      </c>
      <c r="J5588">
        <v>0</v>
      </c>
      <c r="L5588">
        <v>2201</v>
      </c>
      <c r="N5588">
        <v>2380</v>
      </c>
      <c r="P5588">
        <v>50</v>
      </c>
      <c r="R5588">
        <v>2430</v>
      </c>
      <c r="T5588">
        <v>43789</v>
      </c>
      <c r="V5588">
        <v>93407</v>
      </c>
      <c r="X5588">
        <v>91467</v>
      </c>
      <c r="Z5588">
        <v>1940</v>
      </c>
    </row>
    <row r="5589" spans="2:27" hidden="1" x14ac:dyDescent="0.35">
      <c r="B5589" t="s">
        <v>137</v>
      </c>
      <c r="C5589" t="s">
        <v>138</v>
      </c>
      <c r="D5589" s="1">
        <v>42948</v>
      </c>
      <c r="E5589" t="s">
        <v>34</v>
      </c>
      <c r="F5589" t="s">
        <v>33</v>
      </c>
      <c r="G5589" t="s">
        <v>34</v>
      </c>
      <c r="H5589">
        <v>2201</v>
      </c>
      <c r="J5589">
        <v>0</v>
      </c>
      <c r="L5589">
        <v>2201</v>
      </c>
      <c r="N5589">
        <v>2380</v>
      </c>
      <c r="P5589">
        <v>50</v>
      </c>
      <c r="R5589">
        <v>2430</v>
      </c>
      <c r="T5589">
        <v>43789</v>
      </c>
      <c r="V5589">
        <v>93407</v>
      </c>
      <c r="X5589">
        <v>91467</v>
      </c>
      <c r="Z5589">
        <v>1940</v>
      </c>
    </row>
    <row r="5590" spans="2:27" hidden="1" x14ac:dyDescent="0.35">
      <c r="B5590" t="s">
        <v>137</v>
      </c>
      <c r="C5590" t="s">
        <v>138</v>
      </c>
      <c r="D5590" s="1">
        <v>42979</v>
      </c>
      <c r="E5590" t="s">
        <v>34</v>
      </c>
      <c r="F5590" t="s">
        <v>35</v>
      </c>
      <c r="G5590" t="s">
        <v>32</v>
      </c>
      <c r="H5590">
        <v>1931</v>
      </c>
      <c r="J5590">
        <v>0</v>
      </c>
      <c r="L5590">
        <v>1931</v>
      </c>
      <c r="N5590">
        <v>2286</v>
      </c>
      <c r="P5590">
        <v>64</v>
      </c>
      <c r="R5590">
        <v>2350</v>
      </c>
      <c r="T5590">
        <v>43853</v>
      </c>
      <c r="V5590">
        <v>93484</v>
      </c>
      <c r="X5590">
        <v>91533</v>
      </c>
      <c r="Z5590">
        <v>1951</v>
      </c>
    </row>
    <row r="5591" spans="2:27" hidden="1" x14ac:dyDescent="0.35">
      <c r="B5591" t="s">
        <v>137</v>
      </c>
      <c r="C5591" t="s">
        <v>138</v>
      </c>
      <c r="D5591" s="1">
        <v>42979</v>
      </c>
      <c r="E5591" t="s">
        <v>34</v>
      </c>
      <c r="F5591" t="s">
        <v>33</v>
      </c>
      <c r="G5591" t="s">
        <v>34</v>
      </c>
      <c r="H5591">
        <v>1931</v>
      </c>
      <c r="J5591">
        <v>0</v>
      </c>
      <c r="L5591">
        <v>1931</v>
      </c>
      <c r="N5591">
        <v>2286</v>
      </c>
      <c r="P5591">
        <v>64</v>
      </c>
      <c r="R5591">
        <v>2350</v>
      </c>
      <c r="T5591">
        <v>43853</v>
      </c>
      <c r="V5591">
        <v>93484</v>
      </c>
      <c r="X5591">
        <v>91533</v>
      </c>
      <c r="Z5591">
        <v>1951</v>
      </c>
      <c r="AA5591" t="s">
        <v>134</v>
      </c>
    </row>
    <row r="5592" spans="2:27" hidden="1" x14ac:dyDescent="0.35">
      <c r="B5592" t="s">
        <v>137</v>
      </c>
      <c r="C5592" t="s">
        <v>138</v>
      </c>
      <c r="D5592" s="1">
        <v>43009</v>
      </c>
      <c r="E5592" t="s">
        <v>34</v>
      </c>
      <c r="F5592" t="s">
        <v>35</v>
      </c>
      <c r="G5592" t="s">
        <v>32</v>
      </c>
      <c r="H5592">
        <v>1949</v>
      </c>
      <c r="J5592">
        <v>0</v>
      </c>
      <c r="L5592">
        <v>1949</v>
      </c>
      <c r="N5592">
        <v>2126</v>
      </c>
      <c r="P5592">
        <v>58</v>
      </c>
      <c r="R5592">
        <v>2184</v>
      </c>
      <c r="T5592">
        <v>43973</v>
      </c>
      <c r="V5592">
        <v>93557</v>
      </c>
      <c r="X5592">
        <v>91591</v>
      </c>
      <c r="Z5592">
        <v>1966</v>
      </c>
    </row>
    <row r="5593" spans="2:27" hidden="1" x14ac:dyDescent="0.35">
      <c r="B5593" t="s">
        <v>137</v>
      </c>
      <c r="C5593" t="s">
        <v>138</v>
      </c>
      <c r="D5593" s="1">
        <v>43009</v>
      </c>
      <c r="E5593" t="s">
        <v>34</v>
      </c>
      <c r="F5593" t="s">
        <v>33</v>
      </c>
      <c r="G5593" t="s">
        <v>34</v>
      </c>
      <c r="H5593">
        <v>1949</v>
      </c>
      <c r="J5593">
        <v>0</v>
      </c>
      <c r="L5593">
        <v>1949</v>
      </c>
      <c r="N5593">
        <v>2126</v>
      </c>
      <c r="P5593">
        <v>58</v>
      </c>
      <c r="R5593">
        <v>2184</v>
      </c>
      <c r="T5593">
        <v>43973</v>
      </c>
      <c r="V5593">
        <v>93557</v>
      </c>
      <c r="X5593">
        <v>91591</v>
      </c>
      <c r="Z5593">
        <v>1966</v>
      </c>
      <c r="AA5593" t="s">
        <v>134</v>
      </c>
    </row>
    <row r="5594" spans="2:27" hidden="1" x14ac:dyDescent="0.35">
      <c r="B5594" t="s">
        <v>137</v>
      </c>
      <c r="C5594" t="s">
        <v>138</v>
      </c>
      <c r="D5594" s="1">
        <v>43040</v>
      </c>
      <c r="E5594" t="s">
        <v>34</v>
      </c>
      <c r="F5594" t="s">
        <v>35</v>
      </c>
      <c r="G5594" t="s">
        <v>32</v>
      </c>
      <c r="H5594">
        <v>2983</v>
      </c>
      <c r="J5594">
        <v>0</v>
      </c>
      <c r="L5594">
        <v>2983</v>
      </c>
      <c r="N5594">
        <v>2407</v>
      </c>
      <c r="P5594">
        <v>67</v>
      </c>
      <c r="R5594">
        <v>2474</v>
      </c>
      <c r="T5594">
        <v>43991</v>
      </c>
      <c r="V5594">
        <v>93696</v>
      </c>
      <c r="X5594">
        <v>91712</v>
      </c>
      <c r="Z5594">
        <v>1984</v>
      </c>
    </row>
    <row r="5595" spans="2:27" hidden="1" x14ac:dyDescent="0.35">
      <c r="B5595" t="s">
        <v>137</v>
      </c>
      <c r="C5595" t="s">
        <v>138</v>
      </c>
      <c r="D5595" s="1">
        <v>43040</v>
      </c>
      <c r="E5595" t="s">
        <v>34</v>
      </c>
      <c r="F5595" t="s">
        <v>33</v>
      </c>
      <c r="G5595" t="s">
        <v>34</v>
      </c>
      <c r="H5595">
        <v>2983</v>
      </c>
      <c r="J5595">
        <v>0</v>
      </c>
      <c r="L5595">
        <v>2983</v>
      </c>
      <c r="N5595">
        <v>2407</v>
      </c>
      <c r="P5595">
        <v>67</v>
      </c>
      <c r="R5595">
        <v>2474</v>
      </c>
      <c r="T5595">
        <v>43991</v>
      </c>
      <c r="V5595">
        <v>93696</v>
      </c>
      <c r="X5595">
        <v>91712</v>
      </c>
      <c r="Z5595">
        <v>1984</v>
      </c>
      <c r="AA5595" t="s">
        <v>134</v>
      </c>
    </row>
    <row r="5596" spans="2:27" hidden="1" x14ac:dyDescent="0.35">
      <c r="B5596" t="s">
        <v>137</v>
      </c>
      <c r="C5596" t="s">
        <v>138</v>
      </c>
      <c r="D5596" s="1">
        <v>43070</v>
      </c>
      <c r="E5596" t="s">
        <v>34</v>
      </c>
      <c r="F5596" t="s">
        <v>35</v>
      </c>
      <c r="G5596" t="s">
        <v>32</v>
      </c>
      <c r="H5596">
        <v>2776</v>
      </c>
      <c r="J5596">
        <v>0</v>
      </c>
      <c r="L5596">
        <v>2776</v>
      </c>
      <c r="N5596">
        <v>2421</v>
      </c>
      <c r="P5596">
        <v>70</v>
      </c>
      <c r="R5596">
        <v>2491</v>
      </c>
      <c r="T5596">
        <v>44054</v>
      </c>
      <c r="V5596">
        <v>93983</v>
      </c>
      <c r="X5596">
        <v>91975</v>
      </c>
      <c r="Z5596">
        <v>2008</v>
      </c>
    </row>
    <row r="5597" spans="2:27" hidden="1" x14ac:dyDescent="0.35">
      <c r="B5597" t="s">
        <v>137</v>
      </c>
      <c r="C5597" t="s">
        <v>138</v>
      </c>
      <c r="D5597" s="1">
        <v>43070</v>
      </c>
      <c r="E5597" t="s">
        <v>34</v>
      </c>
      <c r="F5597" t="s">
        <v>33</v>
      </c>
      <c r="G5597" t="s">
        <v>34</v>
      </c>
      <c r="H5597">
        <v>2776</v>
      </c>
      <c r="J5597">
        <v>0</v>
      </c>
      <c r="L5597">
        <v>2776</v>
      </c>
      <c r="N5597">
        <v>2421</v>
      </c>
      <c r="P5597">
        <v>70</v>
      </c>
      <c r="R5597">
        <v>2491</v>
      </c>
      <c r="T5597">
        <v>44054</v>
      </c>
      <c r="V5597">
        <v>93983</v>
      </c>
      <c r="X5597">
        <v>91975</v>
      </c>
      <c r="Z5597">
        <v>2008</v>
      </c>
      <c r="AA5597" t="s">
        <v>134</v>
      </c>
    </row>
    <row r="5598" spans="2:27" hidden="1" x14ac:dyDescent="0.35">
      <c r="B5598" t="s">
        <v>137</v>
      </c>
      <c r="C5598" t="s">
        <v>138</v>
      </c>
      <c r="D5598" s="1">
        <v>43101</v>
      </c>
      <c r="E5598" t="s">
        <v>34</v>
      </c>
      <c r="F5598" t="s">
        <v>35</v>
      </c>
      <c r="G5598" t="s">
        <v>32</v>
      </c>
      <c r="H5598">
        <v>2253</v>
      </c>
      <c r="J5598">
        <v>0</v>
      </c>
      <c r="L5598">
        <v>2253</v>
      </c>
      <c r="N5598">
        <v>2358</v>
      </c>
      <c r="P5598">
        <v>78</v>
      </c>
      <c r="R5598">
        <v>2436</v>
      </c>
      <c r="T5598">
        <v>44227</v>
      </c>
      <c r="V5598">
        <v>94311</v>
      </c>
      <c r="X5598">
        <v>92255</v>
      </c>
      <c r="Z5598">
        <v>2056</v>
      </c>
    </row>
    <row r="5599" spans="2:27" hidden="1" x14ac:dyDescent="0.35">
      <c r="B5599" t="s">
        <v>137</v>
      </c>
      <c r="C5599" t="s">
        <v>138</v>
      </c>
      <c r="D5599" s="1">
        <v>43101</v>
      </c>
      <c r="E5599" t="s">
        <v>34</v>
      </c>
      <c r="F5599" t="s">
        <v>33</v>
      </c>
      <c r="G5599" t="s">
        <v>34</v>
      </c>
      <c r="H5599">
        <v>2253</v>
      </c>
      <c r="J5599">
        <v>0</v>
      </c>
      <c r="L5599">
        <v>2253</v>
      </c>
      <c r="N5599">
        <v>2358</v>
      </c>
      <c r="P5599">
        <v>78</v>
      </c>
      <c r="R5599">
        <v>2436</v>
      </c>
      <c r="T5599">
        <v>44227</v>
      </c>
      <c r="V5599">
        <v>94311</v>
      </c>
      <c r="X5599">
        <v>92255</v>
      </c>
      <c r="Z5599">
        <v>2056</v>
      </c>
      <c r="AA5599" t="s">
        <v>134</v>
      </c>
    </row>
    <row r="5600" spans="2:27" hidden="1" x14ac:dyDescent="0.35">
      <c r="B5600" t="s">
        <v>137</v>
      </c>
      <c r="C5600" t="s">
        <v>138</v>
      </c>
      <c r="D5600" s="1">
        <v>43132</v>
      </c>
      <c r="E5600" t="s">
        <v>34</v>
      </c>
      <c r="F5600" t="s">
        <v>35</v>
      </c>
      <c r="G5600" t="s">
        <v>32</v>
      </c>
      <c r="H5600">
        <v>2112</v>
      </c>
      <c r="J5600">
        <v>0</v>
      </c>
      <c r="L5600">
        <v>2112</v>
      </c>
      <c r="N5600">
        <v>2078</v>
      </c>
      <c r="P5600">
        <v>64</v>
      </c>
      <c r="R5600">
        <v>2142</v>
      </c>
      <c r="T5600">
        <v>44822</v>
      </c>
      <c r="V5600">
        <v>95950</v>
      </c>
      <c r="X5600">
        <v>93872</v>
      </c>
      <c r="Z5600">
        <v>2078</v>
      </c>
    </row>
    <row r="5601" spans="2:27" hidden="1" x14ac:dyDescent="0.35">
      <c r="B5601" t="s">
        <v>137</v>
      </c>
      <c r="C5601" t="s">
        <v>138</v>
      </c>
      <c r="D5601" s="1">
        <v>43132</v>
      </c>
      <c r="E5601" t="s">
        <v>34</v>
      </c>
      <c r="F5601" t="s">
        <v>33</v>
      </c>
      <c r="G5601" t="s">
        <v>34</v>
      </c>
      <c r="H5601">
        <v>2112</v>
      </c>
      <c r="J5601">
        <v>0</v>
      </c>
      <c r="L5601">
        <v>2112</v>
      </c>
      <c r="N5601">
        <v>2078</v>
      </c>
      <c r="P5601">
        <v>64</v>
      </c>
      <c r="R5601">
        <v>2142</v>
      </c>
      <c r="T5601">
        <v>44822</v>
      </c>
      <c r="V5601">
        <v>95950</v>
      </c>
      <c r="X5601">
        <v>93872</v>
      </c>
      <c r="Z5601">
        <v>2078</v>
      </c>
      <c r="AA5601" t="s">
        <v>134</v>
      </c>
    </row>
    <row r="5602" spans="2:27" hidden="1" x14ac:dyDescent="0.35">
      <c r="B5602" t="s">
        <v>137</v>
      </c>
      <c r="C5602" t="s">
        <v>138</v>
      </c>
      <c r="D5602" s="1">
        <v>43160</v>
      </c>
      <c r="E5602" t="s">
        <v>34</v>
      </c>
      <c r="F5602" t="s">
        <v>35</v>
      </c>
      <c r="G5602" t="s">
        <v>32</v>
      </c>
      <c r="H5602">
        <v>1912</v>
      </c>
      <c r="J5602">
        <v>0</v>
      </c>
      <c r="L5602">
        <v>1912</v>
      </c>
      <c r="N5602">
        <v>2061</v>
      </c>
      <c r="P5602">
        <v>39</v>
      </c>
      <c r="R5602">
        <v>2100</v>
      </c>
      <c r="T5602">
        <v>44137</v>
      </c>
      <c r="V5602">
        <v>94498</v>
      </c>
      <c r="X5602">
        <v>92411</v>
      </c>
      <c r="Z5602">
        <v>2087</v>
      </c>
    </row>
    <row r="5603" spans="2:27" hidden="1" x14ac:dyDescent="0.35">
      <c r="B5603" t="s">
        <v>137</v>
      </c>
      <c r="C5603" t="s">
        <v>138</v>
      </c>
      <c r="D5603" s="1">
        <v>43160</v>
      </c>
      <c r="E5603" t="s">
        <v>34</v>
      </c>
      <c r="F5603" t="s">
        <v>33</v>
      </c>
      <c r="G5603" t="s">
        <v>34</v>
      </c>
      <c r="H5603">
        <v>1912</v>
      </c>
      <c r="J5603">
        <v>0</v>
      </c>
      <c r="L5603">
        <v>1912</v>
      </c>
      <c r="N5603">
        <v>2061</v>
      </c>
      <c r="P5603">
        <v>39</v>
      </c>
      <c r="R5603">
        <v>2100</v>
      </c>
      <c r="T5603">
        <v>44137</v>
      </c>
      <c r="V5603">
        <v>94498</v>
      </c>
      <c r="X5603">
        <v>92411</v>
      </c>
      <c r="Z5603">
        <v>2087</v>
      </c>
    </row>
    <row r="5604" spans="2:27" hidden="1" x14ac:dyDescent="0.35">
      <c r="B5604" t="s">
        <v>137</v>
      </c>
      <c r="C5604" t="s">
        <v>138</v>
      </c>
      <c r="D5604" s="1">
        <v>43191</v>
      </c>
      <c r="E5604" t="s">
        <v>34</v>
      </c>
      <c r="F5604" t="s">
        <v>35</v>
      </c>
      <c r="G5604" t="s">
        <v>32</v>
      </c>
      <c r="H5604">
        <v>1940</v>
      </c>
      <c r="J5604">
        <v>0</v>
      </c>
      <c r="L5604">
        <v>1940</v>
      </c>
      <c r="N5604">
        <v>2101</v>
      </c>
      <c r="P5604">
        <v>51</v>
      </c>
      <c r="R5604">
        <v>2152</v>
      </c>
      <c r="T5604">
        <v>44445</v>
      </c>
      <c r="V5604">
        <v>94871</v>
      </c>
      <c r="X5604">
        <v>92804</v>
      </c>
      <c r="Z5604">
        <v>2067</v>
      </c>
    </row>
    <row r="5605" spans="2:27" hidden="1" x14ac:dyDescent="0.35">
      <c r="B5605" t="s">
        <v>137</v>
      </c>
      <c r="C5605" t="s">
        <v>138</v>
      </c>
      <c r="D5605" s="1">
        <v>43191</v>
      </c>
      <c r="E5605" t="s">
        <v>34</v>
      </c>
      <c r="F5605" t="s">
        <v>33</v>
      </c>
      <c r="G5605" t="s">
        <v>34</v>
      </c>
      <c r="H5605">
        <v>1940</v>
      </c>
      <c r="J5605">
        <v>0</v>
      </c>
      <c r="L5605">
        <v>1940</v>
      </c>
      <c r="N5605">
        <v>2101</v>
      </c>
      <c r="P5605">
        <v>51</v>
      </c>
      <c r="R5605">
        <v>2152</v>
      </c>
      <c r="T5605">
        <v>44445</v>
      </c>
      <c r="V5605">
        <v>94871</v>
      </c>
      <c r="X5605">
        <v>92804</v>
      </c>
      <c r="Z5605">
        <v>2067</v>
      </c>
    </row>
    <row r="5606" spans="2:27" hidden="1" x14ac:dyDescent="0.35">
      <c r="B5606" t="s">
        <v>137</v>
      </c>
      <c r="C5606" t="s">
        <v>138</v>
      </c>
      <c r="D5606" s="1">
        <v>43221</v>
      </c>
      <c r="E5606" t="s">
        <v>34</v>
      </c>
      <c r="F5606" t="s">
        <v>35</v>
      </c>
      <c r="G5606" t="s">
        <v>32</v>
      </c>
      <c r="H5606">
        <v>2128</v>
      </c>
      <c r="J5606">
        <v>0</v>
      </c>
      <c r="L5606">
        <v>2128</v>
      </c>
      <c r="N5606">
        <v>1910</v>
      </c>
      <c r="P5606">
        <v>44</v>
      </c>
      <c r="R5606">
        <v>1954</v>
      </c>
      <c r="T5606">
        <v>45163</v>
      </c>
      <c r="V5606">
        <v>96276</v>
      </c>
      <c r="X5606">
        <v>94204</v>
      </c>
      <c r="Z5606">
        <v>2072</v>
      </c>
    </row>
    <row r="5607" spans="2:27" hidden="1" x14ac:dyDescent="0.35">
      <c r="B5607" t="s">
        <v>137</v>
      </c>
      <c r="C5607" t="s">
        <v>138</v>
      </c>
      <c r="D5607" s="1">
        <v>43221</v>
      </c>
      <c r="E5607" t="s">
        <v>34</v>
      </c>
      <c r="F5607" t="s">
        <v>33</v>
      </c>
      <c r="G5607" t="s">
        <v>34</v>
      </c>
      <c r="H5607">
        <v>2128</v>
      </c>
      <c r="J5607">
        <v>0</v>
      </c>
      <c r="L5607">
        <v>2128</v>
      </c>
      <c r="N5607">
        <v>1910</v>
      </c>
      <c r="P5607">
        <v>44</v>
      </c>
      <c r="R5607">
        <v>1954</v>
      </c>
      <c r="T5607">
        <v>45163</v>
      </c>
      <c r="V5607">
        <v>96276</v>
      </c>
      <c r="X5607">
        <v>94204</v>
      </c>
      <c r="Z5607">
        <v>2072</v>
      </c>
      <c r="AA5607" t="s">
        <v>134</v>
      </c>
    </row>
    <row r="5608" spans="2:27" hidden="1" x14ac:dyDescent="0.35">
      <c r="B5608" t="s">
        <v>137</v>
      </c>
      <c r="C5608" t="s">
        <v>138</v>
      </c>
      <c r="D5608" s="1">
        <v>43252</v>
      </c>
      <c r="E5608" t="s">
        <v>34</v>
      </c>
      <c r="F5608" t="s">
        <v>35</v>
      </c>
      <c r="G5608" t="s">
        <v>32</v>
      </c>
      <c r="H5608">
        <v>1743</v>
      </c>
      <c r="J5608">
        <v>0</v>
      </c>
      <c r="L5608">
        <v>1743</v>
      </c>
      <c r="N5608">
        <v>1838</v>
      </c>
      <c r="P5608">
        <v>39</v>
      </c>
      <c r="R5608">
        <v>1877</v>
      </c>
      <c r="T5608">
        <v>44299</v>
      </c>
      <c r="V5608">
        <v>94285</v>
      </c>
      <c r="X5608">
        <v>92233</v>
      </c>
      <c r="Z5608">
        <v>2052</v>
      </c>
    </row>
    <row r="5609" spans="2:27" hidden="1" x14ac:dyDescent="0.35">
      <c r="B5609" t="s">
        <v>137</v>
      </c>
      <c r="C5609" t="s">
        <v>138</v>
      </c>
      <c r="D5609" s="1">
        <v>43252</v>
      </c>
      <c r="E5609" t="s">
        <v>34</v>
      </c>
      <c r="F5609" t="s">
        <v>33</v>
      </c>
      <c r="G5609" t="s">
        <v>34</v>
      </c>
      <c r="H5609">
        <v>1743</v>
      </c>
      <c r="J5609">
        <v>0</v>
      </c>
      <c r="L5609">
        <v>1743</v>
      </c>
      <c r="N5609">
        <v>1838</v>
      </c>
      <c r="P5609">
        <v>39</v>
      </c>
      <c r="R5609">
        <v>1877</v>
      </c>
      <c r="T5609">
        <v>44299</v>
      </c>
      <c r="V5609">
        <v>94285</v>
      </c>
      <c r="X5609">
        <v>92233</v>
      </c>
      <c r="Z5609">
        <v>2052</v>
      </c>
    </row>
    <row r="5610" spans="2:27" hidden="1" x14ac:dyDescent="0.35">
      <c r="B5610" t="s">
        <v>137</v>
      </c>
      <c r="C5610" t="s">
        <v>138</v>
      </c>
      <c r="D5610" s="1">
        <v>43282</v>
      </c>
      <c r="E5610" t="s">
        <v>34</v>
      </c>
      <c r="F5610" t="s">
        <v>33</v>
      </c>
      <c r="G5610" t="s">
        <v>34</v>
      </c>
      <c r="H5610">
        <v>1834</v>
      </c>
      <c r="J5610">
        <v>0</v>
      </c>
      <c r="L5610">
        <v>1834</v>
      </c>
      <c r="N5610">
        <v>1788</v>
      </c>
      <c r="P5610">
        <v>55</v>
      </c>
      <c r="R5610">
        <v>1843</v>
      </c>
      <c r="T5610">
        <v>44134</v>
      </c>
      <c r="V5610">
        <v>93970</v>
      </c>
      <c r="X5610">
        <v>91882</v>
      </c>
      <c r="Z5610">
        <v>2088</v>
      </c>
    </row>
    <row r="5611" spans="2:27" hidden="1" x14ac:dyDescent="0.35">
      <c r="B5611" t="s">
        <v>137</v>
      </c>
      <c r="C5611" t="s">
        <v>138</v>
      </c>
      <c r="D5611" s="1">
        <v>43282</v>
      </c>
      <c r="E5611" t="s">
        <v>34</v>
      </c>
      <c r="F5611" t="s">
        <v>35</v>
      </c>
      <c r="G5611" t="s">
        <v>32</v>
      </c>
      <c r="H5611">
        <v>1834</v>
      </c>
      <c r="J5611">
        <v>0</v>
      </c>
      <c r="L5611">
        <v>1834</v>
      </c>
      <c r="N5611">
        <v>1788</v>
      </c>
      <c r="P5611">
        <v>55</v>
      </c>
      <c r="R5611">
        <v>1843</v>
      </c>
      <c r="T5611">
        <v>44134</v>
      </c>
      <c r="V5611">
        <v>93970</v>
      </c>
      <c r="X5611">
        <v>91882</v>
      </c>
      <c r="Z5611">
        <v>2088</v>
      </c>
      <c r="AA5611" t="s">
        <v>134</v>
      </c>
    </row>
    <row r="5612" spans="2:27" hidden="1" x14ac:dyDescent="0.35">
      <c r="B5612" t="s">
        <v>137</v>
      </c>
      <c r="C5612" t="s">
        <v>138</v>
      </c>
      <c r="D5612" s="1">
        <v>43313</v>
      </c>
      <c r="E5612" t="s">
        <v>34</v>
      </c>
      <c r="F5612" t="s">
        <v>33</v>
      </c>
      <c r="G5612" t="s">
        <v>34</v>
      </c>
      <c r="H5612">
        <v>2451</v>
      </c>
      <c r="J5612">
        <v>0</v>
      </c>
      <c r="L5612">
        <v>2451</v>
      </c>
      <c r="N5612">
        <v>2071</v>
      </c>
      <c r="P5612">
        <v>55</v>
      </c>
      <c r="R5612">
        <v>2126</v>
      </c>
      <c r="T5612">
        <v>44635</v>
      </c>
      <c r="V5612">
        <v>95077</v>
      </c>
      <c r="X5612">
        <v>92996</v>
      </c>
      <c r="Z5612">
        <v>2081</v>
      </c>
    </row>
    <row r="5613" spans="2:27" hidden="1" x14ac:dyDescent="0.35">
      <c r="B5613" t="s">
        <v>137</v>
      </c>
      <c r="C5613" t="s">
        <v>138</v>
      </c>
      <c r="D5613" s="1">
        <v>43313</v>
      </c>
      <c r="E5613" t="s">
        <v>34</v>
      </c>
      <c r="F5613" t="s">
        <v>35</v>
      </c>
      <c r="G5613" t="s">
        <v>32</v>
      </c>
      <c r="H5613">
        <v>2451</v>
      </c>
      <c r="J5613">
        <v>0</v>
      </c>
      <c r="L5613">
        <v>2451</v>
      </c>
      <c r="N5613">
        <v>2071</v>
      </c>
      <c r="P5613">
        <v>55</v>
      </c>
      <c r="R5613">
        <v>2126</v>
      </c>
      <c r="T5613">
        <v>44635</v>
      </c>
      <c r="V5613">
        <v>95077</v>
      </c>
      <c r="X5613">
        <v>92996</v>
      </c>
      <c r="Z5613">
        <v>2081</v>
      </c>
    </row>
    <row r="5614" spans="2:27" hidden="1" x14ac:dyDescent="0.35">
      <c r="B5614" t="s">
        <v>137</v>
      </c>
      <c r="C5614" t="s">
        <v>138</v>
      </c>
      <c r="D5614" s="1">
        <v>43344</v>
      </c>
      <c r="E5614" t="s">
        <v>34</v>
      </c>
      <c r="F5614" t="s">
        <v>35</v>
      </c>
      <c r="G5614" t="s">
        <v>32</v>
      </c>
      <c r="H5614">
        <v>1745</v>
      </c>
      <c r="J5614">
        <v>0</v>
      </c>
      <c r="L5614">
        <v>1745</v>
      </c>
      <c r="N5614">
        <v>1839</v>
      </c>
      <c r="P5614">
        <v>45</v>
      </c>
      <c r="R5614">
        <v>1884</v>
      </c>
      <c r="T5614">
        <v>43661</v>
      </c>
      <c r="V5614">
        <v>92922</v>
      </c>
      <c r="X5614">
        <v>90825</v>
      </c>
      <c r="Z5614">
        <v>2097</v>
      </c>
    </row>
    <row r="5615" spans="2:27" hidden="1" x14ac:dyDescent="0.35">
      <c r="B5615" t="s">
        <v>137</v>
      </c>
      <c r="C5615" t="s">
        <v>138</v>
      </c>
      <c r="D5615" s="1">
        <v>43344</v>
      </c>
      <c r="E5615" t="s">
        <v>34</v>
      </c>
      <c r="F5615" t="s">
        <v>33</v>
      </c>
      <c r="G5615" t="s">
        <v>34</v>
      </c>
      <c r="H5615">
        <v>1745</v>
      </c>
      <c r="J5615">
        <v>0</v>
      </c>
      <c r="L5615">
        <v>1745</v>
      </c>
      <c r="N5615">
        <v>1839</v>
      </c>
      <c r="P5615">
        <v>45</v>
      </c>
      <c r="R5615">
        <v>1884</v>
      </c>
      <c r="T5615">
        <v>43661</v>
      </c>
      <c r="V5615">
        <v>92922</v>
      </c>
      <c r="X5615">
        <v>90825</v>
      </c>
      <c r="Z5615">
        <v>2097</v>
      </c>
    </row>
    <row r="5616" spans="2:27" hidden="1" x14ac:dyDescent="0.35">
      <c r="B5616" t="s">
        <v>137</v>
      </c>
      <c r="C5616" t="s">
        <v>138</v>
      </c>
      <c r="D5616" s="1">
        <v>43374</v>
      </c>
      <c r="E5616" t="s">
        <v>34</v>
      </c>
      <c r="F5616" t="s">
        <v>35</v>
      </c>
      <c r="G5616" t="s">
        <v>32</v>
      </c>
      <c r="H5616">
        <v>2186</v>
      </c>
      <c r="J5616">
        <v>0</v>
      </c>
      <c r="L5616">
        <v>2186</v>
      </c>
      <c r="N5616">
        <v>2175</v>
      </c>
      <c r="P5616">
        <v>62</v>
      </c>
      <c r="R5616">
        <v>2237</v>
      </c>
      <c r="T5616">
        <v>43542</v>
      </c>
      <c r="V5616">
        <v>92526</v>
      </c>
      <c r="X5616">
        <v>90424</v>
      </c>
      <c r="Z5616">
        <v>2102</v>
      </c>
    </row>
    <row r="5617" spans="2:26" hidden="1" x14ac:dyDescent="0.35">
      <c r="B5617" t="s">
        <v>137</v>
      </c>
      <c r="C5617" t="s">
        <v>138</v>
      </c>
      <c r="D5617" s="1">
        <v>43374</v>
      </c>
      <c r="E5617" t="s">
        <v>34</v>
      </c>
      <c r="F5617" t="s">
        <v>33</v>
      </c>
      <c r="G5617" t="s">
        <v>34</v>
      </c>
      <c r="H5617">
        <v>2186</v>
      </c>
      <c r="J5617">
        <v>0</v>
      </c>
      <c r="L5617">
        <v>2186</v>
      </c>
      <c r="N5617">
        <v>2175</v>
      </c>
      <c r="P5617">
        <v>62</v>
      </c>
      <c r="R5617">
        <v>2237</v>
      </c>
      <c r="T5617">
        <v>43542</v>
      </c>
      <c r="V5617">
        <v>92526</v>
      </c>
      <c r="X5617">
        <v>90424</v>
      </c>
      <c r="Z5617">
        <v>2102</v>
      </c>
    </row>
    <row r="5618" spans="2:26" hidden="1" x14ac:dyDescent="0.35">
      <c r="B5618" t="s">
        <v>137</v>
      </c>
      <c r="C5618" t="s">
        <v>138</v>
      </c>
      <c r="D5618" s="1">
        <v>43405</v>
      </c>
      <c r="E5618" t="s">
        <v>34</v>
      </c>
      <c r="F5618" t="s">
        <v>33</v>
      </c>
      <c r="G5618" t="s">
        <v>34</v>
      </c>
      <c r="H5618">
        <v>2773</v>
      </c>
      <c r="J5618">
        <v>0</v>
      </c>
      <c r="L5618">
        <v>2773</v>
      </c>
      <c r="N5618">
        <v>2098</v>
      </c>
      <c r="P5618">
        <v>81</v>
      </c>
      <c r="R5618">
        <v>2179</v>
      </c>
      <c r="T5618">
        <v>43069</v>
      </c>
      <c r="V5618">
        <v>91378</v>
      </c>
      <c r="X5618">
        <v>89250</v>
      </c>
      <c r="Z5618">
        <v>2128</v>
      </c>
    </row>
    <row r="5619" spans="2:26" hidden="1" x14ac:dyDescent="0.35">
      <c r="B5619" t="s">
        <v>137</v>
      </c>
      <c r="C5619" t="s">
        <v>138</v>
      </c>
      <c r="D5619" s="1">
        <v>43405</v>
      </c>
      <c r="E5619" t="s">
        <v>34</v>
      </c>
      <c r="F5619" t="s">
        <v>35</v>
      </c>
      <c r="G5619" t="s">
        <v>32</v>
      </c>
      <c r="H5619">
        <v>2773</v>
      </c>
      <c r="J5619">
        <v>0</v>
      </c>
      <c r="L5619">
        <v>2773</v>
      </c>
      <c r="N5619">
        <v>2098</v>
      </c>
      <c r="P5619">
        <v>81</v>
      </c>
      <c r="R5619">
        <v>2179</v>
      </c>
      <c r="T5619">
        <v>43069</v>
      </c>
      <c r="V5619">
        <v>91378</v>
      </c>
      <c r="X5619">
        <v>89250</v>
      </c>
      <c r="Z5619">
        <v>2128</v>
      </c>
    </row>
    <row r="5620" spans="2:26" hidden="1" x14ac:dyDescent="0.35">
      <c r="B5620" t="s">
        <v>137</v>
      </c>
      <c r="C5620" t="s">
        <v>138</v>
      </c>
      <c r="D5620" s="1">
        <v>43435</v>
      </c>
      <c r="E5620" t="s">
        <v>34</v>
      </c>
      <c r="F5620" t="s">
        <v>33</v>
      </c>
      <c r="G5620" t="s">
        <v>34</v>
      </c>
      <c r="H5620">
        <v>2565</v>
      </c>
      <c r="J5620">
        <v>0</v>
      </c>
      <c r="L5620">
        <v>2565</v>
      </c>
      <c r="N5620">
        <v>2085</v>
      </c>
      <c r="P5620">
        <v>49</v>
      </c>
      <c r="R5620">
        <v>2134</v>
      </c>
      <c r="T5620">
        <v>43094</v>
      </c>
      <c r="V5620">
        <v>91072</v>
      </c>
      <c r="X5620">
        <v>88893</v>
      </c>
      <c r="Z5620">
        <v>2179</v>
      </c>
    </row>
    <row r="5621" spans="2:26" hidden="1" x14ac:dyDescent="0.35">
      <c r="B5621" t="s">
        <v>137</v>
      </c>
      <c r="C5621" t="s">
        <v>138</v>
      </c>
      <c r="D5621" s="1">
        <v>43435</v>
      </c>
      <c r="E5621" t="s">
        <v>34</v>
      </c>
      <c r="F5621" t="s">
        <v>35</v>
      </c>
      <c r="G5621" t="s">
        <v>32</v>
      </c>
      <c r="H5621">
        <v>2565</v>
      </c>
      <c r="J5621">
        <v>0</v>
      </c>
      <c r="L5621">
        <v>2565</v>
      </c>
      <c r="N5621">
        <v>2085</v>
      </c>
      <c r="P5621">
        <v>49</v>
      </c>
      <c r="R5621">
        <v>2134</v>
      </c>
      <c r="T5621">
        <v>43094</v>
      </c>
      <c r="V5621">
        <v>91072</v>
      </c>
      <c r="X5621">
        <v>88893</v>
      </c>
      <c r="Z5621">
        <v>2179</v>
      </c>
    </row>
    <row r="5622" spans="2:26" hidden="1" x14ac:dyDescent="0.35">
      <c r="B5622" t="s">
        <v>137</v>
      </c>
      <c r="C5622" t="s">
        <v>138</v>
      </c>
      <c r="D5622" s="1">
        <v>43466</v>
      </c>
      <c r="E5622" t="s">
        <v>34</v>
      </c>
      <c r="F5622" t="s">
        <v>35</v>
      </c>
      <c r="G5622" t="s">
        <v>32</v>
      </c>
      <c r="H5622">
        <v>2187</v>
      </c>
      <c r="J5622">
        <v>0</v>
      </c>
      <c r="L5622">
        <v>2187</v>
      </c>
      <c r="N5622">
        <v>2198</v>
      </c>
      <c r="P5622">
        <v>64</v>
      </c>
      <c r="R5622">
        <v>2262</v>
      </c>
      <c r="T5622">
        <v>43113</v>
      </c>
      <c r="V5622">
        <v>91060</v>
      </c>
      <c r="X5622">
        <v>88885</v>
      </c>
      <c r="Z5622">
        <v>2175</v>
      </c>
    </row>
    <row r="5623" spans="2:26" hidden="1" x14ac:dyDescent="0.35">
      <c r="B5623" t="s">
        <v>137</v>
      </c>
      <c r="C5623" t="s">
        <v>138</v>
      </c>
      <c r="D5623" s="1">
        <v>43466</v>
      </c>
      <c r="E5623" t="s">
        <v>34</v>
      </c>
      <c r="F5623" t="s">
        <v>33</v>
      </c>
      <c r="G5623" t="s">
        <v>34</v>
      </c>
      <c r="H5623">
        <v>2187</v>
      </c>
      <c r="J5623">
        <v>0</v>
      </c>
      <c r="L5623">
        <v>2187</v>
      </c>
      <c r="N5623">
        <v>2198</v>
      </c>
      <c r="P5623">
        <v>64</v>
      </c>
      <c r="R5623">
        <v>2262</v>
      </c>
      <c r="T5623">
        <v>43113</v>
      </c>
      <c r="V5623">
        <v>91060</v>
      </c>
      <c r="X5623">
        <v>88885</v>
      </c>
      <c r="Z5623">
        <v>2175</v>
      </c>
    </row>
    <row r="5624" spans="2:26" hidden="1" x14ac:dyDescent="0.35">
      <c r="B5624" t="s">
        <v>137</v>
      </c>
      <c r="C5624" t="s">
        <v>138</v>
      </c>
      <c r="D5624" s="1">
        <v>43497</v>
      </c>
      <c r="E5624" t="s">
        <v>34</v>
      </c>
      <c r="F5624" t="s">
        <v>35</v>
      </c>
      <c r="G5624" t="s">
        <v>32</v>
      </c>
      <c r="H5624">
        <v>1810</v>
      </c>
      <c r="J5624">
        <v>0</v>
      </c>
      <c r="L5624">
        <v>1810</v>
      </c>
      <c r="N5624">
        <v>1791</v>
      </c>
      <c r="P5624">
        <v>45</v>
      </c>
      <c r="R5624">
        <v>1836</v>
      </c>
      <c r="T5624">
        <v>43014</v>
      </c>
      <c r="V5624">
        <v>90765</v>
      </c>
      <c r="X5624">
        <v>88622</v>
      </c>
      <c r="Z5624">
        <v>2143</v>
      </c>
    </row>
    <row r="5625" spans="2:26" hidden="1" x14ac:dyDescent="0.35">
      <c r="B5625" t="s">
        <v>137</v>
      </c>
      <c r="C5625" t="s">
        <v>138</v>
      </c>
      <c r="D5625" s="1">
        <v>43497</v>
      </c>
      <c r="E5625" t="s">
        <v>34</v>
      </c>
      <c r="F5625" t="s">
        <v>33</v>
      </c>
      <c r="G5625" t="s">
        <v>34</v>
      </c>
      <c r="H5625">
        <v>1810</v>
      </c>
      <c r="J5625">
        <v>0</v>
      </c>
      <c r="L5625">
        <v>1810</v>
      </c>
      <c r="N5625">
        <v>1791</v>
      </c>
      <c r="P5625">
        <v>45</v>
      </c>
      <c r="R5625">
        <v>1836</v>
      </c>
      <c r="T5625">
        <v>43014</v>
      </c>
      <c r="V5625">
        <v>90765</v>
      </c>
      <c r="X5625">
        <v>88622</v>
      </c>
      <c r="Z5625">
        <v>2143</v>
      </c>
    </row>
    <row r="5626" spans="2:26" hidden="1" x14ac:dyDescent="0.35">
      <c r="B5626" t="s">
        <v>137</v>
      </c>
      <c r="C5626" t="s">
        <v>138</v>
      </c>
      <c r="D5626" s="1">
        <v>43525</v>
      </c>
      <c r="E5626" t="s">
        <v>34</v>
      </c>
      <c r="F5626" t="s">
        <v>35</v>
      </c>
      <c r="G5626" t="s">
        <v>32</v>
      </c>
      <c r="H5626">
        <v>2721</v>
      </c>
      <c r="J5626">
        <v>0</v>
      </c>
      <c r="L5626">
        <v>2721</v>
      </c>
      <c r="N5626">
        <v>1875</v>
      </c>
      <c r="P5626">
        <v>36</v>
      </c>
      <c r="R5626">
        <v>1911</v>
      </c>
      <c r="T5626">
        <v>43254</v>
      </c>
      <c r="V5626">
        <v>91995</v>
      </c>
      <c r="X5626">
        <v>89842</v>
      </c>
      <c r="Z5626">
        <v>2153</v>
      </c>
    </row>
    <row r="5627" spans="2:26" hidden="1" x14ac:dyDescent="0.35">
      <c r="B5627" t="s">
        <v>137</v>
      </c>
      <c r="C5627" t="s">
        <v>138</v>
      </c>
      <c r="D5627" s="1">
        <v>43525</v>
      </c>
      <c r="E5627" t="s">
        <v>34</v>
      </c>
      <c r="F5627" t="s">
        <v>33</v>
      </c>
      <c r="G5627" t="s">
        <v>34</v>
      </c>
      <c r="H5627">
        <v>2721</v>
      </c>
      <c r="J5627">
        <v>0</v>
      </c>
      <c r="L5627">
        <v>2721</v>
      </c>
      <c r="N5627">
        <v>1875</v>
      </c>
      <c r="P5627">
        <v>36</v>
      </c>
      <c r="R5627">
        <v>1911</v>
      </c>
      <c r="T5627">
        <v>43254</v>
      </c>
      <c r="V5627">
        <v>91995</v>
      </c>
      <c r="X5627">
        <v>89842</v>
      </c>
      <c r="Z5627">
        <v>2153</v>
      </c>
    </row>
    <row r="5628" spans="2:26" hidden="1" x14ac:dyDescent="0.35">
      <c r="B5628" t="s">
        <v>137</v>
      </c>
      <c r="C5628" t="s">
        <v>138</v>
      </c>
      <c r="D5628" s="1">
        <v>43556</v>
      </c>
      <c r="E5628" t="s">
        <v>34</v>
      </c>
      <c r="F5628" t="s">
        <v>35</v>
      </c>
      <c r="G5628" t="s">
        <v>32</v>
      </c>
      <c r="H5628">
        <v>2456</v>
      </c>
      <c r="J5628">
        <v>0</v>
      </c>
      <c r="L5628">
        <v>2456</v>
      </c>
      <c r="N5628">
        <v>2429</v>
      </c>
      <c r="P5628">
        <v>56</v>
      </c>
      <c r="R5628">
        <v>2485</v>
      </c>
      <c r="T5628">
        <v>42373</v>
      </c>
      <c r="V5628">
        <v>90593</v>
      </c>
      <c r="X5628">
        <v>88472</v>
      </c>
      <c r="Z5628">
        <v>2121</v>
      </c>
    </row>
    <row r="5629" spans="2:26" hidden="1" x14ac:dyDescent="0.35">
      <c r="B5629" t="s">
        <v>137</v>
      </c>
      <c r="C5629" t="s">
        <v>138</v>
      </c>
      <c r="D5629" s="1">
        <v>43556</v>
      </c>
      <c r="E5629" t="s">
        <v>34</v>
      </c>
      <c r="F5629" t="s">
        <v>33</v>
      </c>
      <c r="G5629" t="s">
        <v>34</v>
      </c>
      <c r="H5629">
        <v>2456</v>
      </c>
      <c r="J5629">
        <v>0</v>
      </c>
      <c r="L5629">
        <v>2456</v>
      </c>
      <c r="N5629">
        <v>2429</v>
      </c>
      <c r="P5629">
        <v>56</v>
      </c>
      <c r="R5629">
        <v>2485</v>
      </c>
      <c r="T5629">
        <v>42373</v>
      </c>
      <c r="V5629">
        <v>90593</v>
      </c>
      <c r="X5629">
        <v>88472</v>
      </c>
      <c r="Z5629">
        <v>2121</v>
      </c>
    </row>
    <row r="5630" spans="2:26" hidden="1" x14ac:dyDescent="0.35">
      <c r="B5630" t="s">
        <v>137</v>
      </c>
      <c r="C5630" t="s">
        <v>138</v>
      </c>
      <c r="D5630" s="1">
        <v>43586</v>
      </c>
      <c r="E5630" t="s">
        <v>34</v>
      </c>
      <c r="F5630" t="s">
        <v>35</v>
      </c>
      <c r="G5630" t="s">
        <v>32</v>
      </c>
      <c r="H5630">
        <v>2243</v>
      </c>
      <c r="J5630">
        <v>0</v>
      </c>
      <c r="L5630">
        <v>2243</v>
      </c>
      <c r="N5630">
        <v>2475</v>
      </c>
      <c r="P5630">
        <v>66</v>
      </c>
      <c r="R5630">
        <v>2541</v>
      </c>
      <c r="T5630">
        <v>43111</v>
      </c>
      <c r="V5630">
        <v>92207</v>
      </c>
      <c r="X5630">
        <v>90121</v>
      </c>
      <c r="Z5630">
        <v>2086</v>
      </c>
    </row>
    <row r="5631" spans="2:26" hidden="1" x14ac:dyDescent="0.35">
      <c r="B5631" t="s">
        <v>137</v>
      </c>
      <c r="C5631" t="s">
        <v>138</v>
      </c>
      <c r="D5631" s="1">
        <v>43586</v>
      </c>
      <c r="E5631" t="s">
        <v>34</v>
      </c>
      <c r="F5631" t="s">
        <v>33</v>
      </c>
      <c r="G5631" t="s">
        <v>34</v>
      </c>
      <c r="H5631">
        <v>2243</v>
      </c>
      <c r="J5631">
        <v>0</v>
      </c>
      <c r="L5631">
        <v>2243</v>
      </c>
      <c r="N5631">
        <v>2475</v>
      </c>
      <c r="P5631">
        <v>66</v>
      </c>
      <c r="R5631">
        <v>2541</v>
      </c>
      <c r="T5631">
        <v>43111</v>
      </c>
      <c r="V5631">
        <v>92207</v>
      </c>
      <c r="X5631">
        <v>90121</v>
      </c>
      <c r="Z5631">
        <v>2086</v>
      </c>
    </row>
    <row r="5632" spans="2:26" hidden="1" x14ac:dyDescent="0.35">
      <c r="B5632" t="s">
        <v>137</v>
      </c>
      <c r="C5632" t="s">
        <v>138</v>
      </c>
      <c r="D5632" s="1">
        <v>43617</v>
      </c>
      <c r="E5632" t="s">
        <v>34</v>
      </c>
      <c r="F5632" t="s">
        <v>33</v>
      </c>
      <c r="G5632" t="s">
        <v>34</v>
      </c>
      <c r="H5632">
        <v>1824</v>
      </c>
      <c r="J5632">
        <v>0</v>
      </c>
      <c r="L5632">
        <v>1824</v>
      </c>
      <c r="N5632">
        <v>2046</v>
      </c>
      <c r="P5632">
        <v>52</v>
      </c>
      <c r="R5632">
        <v>2098</v>
      </c>
      <c r="T5632">
        <v>42203</v>
      </c>
      <c r="V5632">
        <v>90107</v>
      </c>
      <c r="X5632">
        <v>88010</v>
      </c>
      <c r="Z5632">
        <v>2097</v>
      </c>
    </row>
    <row r="5633" spans="2:26" hidden="1" x14ac:dyDescent="0.35">
      <c r="B5633" t="s">
        <v>137</v>
      </c>
      <c r="C5633" t="s">
        <v>138</v>
      </c>
      <c r="D5633" s="1">
        <v>43617</v>
      </c>
      <c r="E5633" t="s">
        <v>34</v>
      </c>
      <c r="F5633" t="s">
        <v>35</v>
      </c>
      <c r="G5633" t="s">
        <v>32</v>
      </c>
      <c r="H5633">
        <v>1824</v>
      </c>
      <c r="J5633">
        <v>0</v>
      </c>
      <c r="L5633">
        <v>1824</v>
      </c>
      <c r="N5633">
        <v>2046</v>
      </c>
      <c r="P5633">
        <v>52</v>
      </c>
      <c r="R5633">
        <v>2098</v>
      </c>
      <c r="T5633">
        <v>42203</v>
      </c>
      <c r="V5633">
        <v>90107</v>
      </c>
      <c r="X5633">
        <v>88010</v>
      </c>
      <c r="Z5633">
        <v>2097</v>
      </c>
    </row>
    <row r="5634" spans="2:26" hidden="1" x14ac:dyDescent="0.35">
      <c r="B5634" t="s">
        <v>137</v>
      </c>
      <c r="C5634" t="s">
        <v>138</v>
      </c>
      <c r="D5634" s="1">
        <v>43647</v>
      </c>
      <c r="E5634" t="s">
        <v>34</v>
      </c>
      <c r="F5634" t="s">
        <v>35</v>
      </c>
      <c r="G5634" t="s">
        <v>32</v>
      </c>
      <c r="H5634">
        <v>2090</v>
      </c>
      <c r="J5634">
        <v>0</v>
      </c>
      <c r="L5634">
        <v>2090</v>
      </c>
      <c r="N5634">
        <v>2312</v>
      </c>
      <c r="P5634">
        <v>70</v>
      </c>
      <c r="R5634">
        <v>2382</v>
      </c>
      <c r="T5634">
        <v>42191</v>
      </c>
      <c r="V5634">
        <v>89895</v>
      </c>
      <c r="X5634">
        <v>87799</v>
      </c>
      <c r="Z5634">
        <v>2096</v>
      </c>
    </row>
    <row r="5635" spans="2:26" hidden="1" x14ac:dyDescent="0.35">
      <c r="B5635" t="s">
        <v>137</v>
      </c>
      <c r="C5635" t="s">
        <v>138</v>
      </c>
      <c r="D5635" s="1">
        <v>43647</v>
      </c>
      <c r="E5635" t="s">
        <v>34</v>
      </c>
      <c r="F5635" t="s">
        <v>33</v>
      </c>
      <c r="G5635" t="s">
        <v>34</v>
      </c>
      <c r="H5635">
        <v>2090</v>
      </c>
      <c r="J5635">
        <v>0</v>
      </c>
      <c r="L5635">
        <v>2090</v>
      </c>
      <c r="N5635">
        <v>2312</v>
      </c>
      <c r="P5635">
        <v>70</v>
      </c>
      <c r="R5635">
        <v>2382</v>
      </c>
      <c r="T5635">
        <v>42191</v>
      </c>
      <c r="V5635">
        <v>89895</v>
      </c>
      <c r="X5635">
        <v>87799</v>
      </c>
      <c r="Z5635">
        <v>2096</v>
      </c>
    </row>
    <row r="5636" spans="2:26" hidden="1" x14ac:dyDescent="0.35">
      <c r="B5636" t="s">
        <v>137</v>
      </c>
      <c r="C5636" t="s">
        <v>138</v>
      </c>
      <c r="D5636" s="1">
        <v>43678</v>
      </c>
      <c r="E5636" t="s">
        <v>34</v>
      </c>
      <c r="F5636" t="s">
        <v>35</v>
      </c>
      <c r="G5636" t="s">
        <v>32</v>
      </c>
      <c r="H5636">
        <v>2254</v>
      </c>
      <c r="J5636">
        <v>0</v>
      </c>
      <c r="L5636">
        <v>2254</v>
      </c>
      <c r="N5636">
        <v>2495</v>
      </c>
      <c r="P5636">
        <v>83</v>
      </c>
      <c r="R5636">
        <v>2578</v>
      </c>
      <c r="T5636">
        <v>42251</v>
      </c>
      <c r="V5636">
        <v>89842</v>
      </c>
      <c r="X5636">
        <v>87711</v>
      </c>
      <c r="Z5636">
        <v>2131</v>
      </c>
    </row>
    <row r="5637" spans="2:26" hidden="1" x14ac:dyDescent="0.35">
      <c r="B5637" t="s">
        <v>137</v>
      </c>
      <c r="C5637" t="s">
        <v>138</v>
      </c>
      <c r="D5637" s="1">
        <v>43678</v>
      </c>
      <c r="E5637" t="s">
        <v>34</v>
      </c>
      <c r="F5637" t="s">
        <v>33</v>
      </c>
      <c r="G5637" t="s">
        <v>34</v>
      </c>
      <c r="H5637">
        <v>2254</v>
      </c>
      <c r="J5637">
        <v>0</v>
      </c>
      <c r="L5637">
        <v>2254</v>
      </c>
      <c r="N5637">
        <v>2495</v>
      </c>
      <c r="P5637">
        <v>83</v>
      </c>
      <c r="R5637">
        <v>2578</v>
      </c>
      <c r="T5637">
        <v>42251</v>
      </c>
      <c r="V5637">
        <v>89842</v>
      </c>
      <c r="X5637">
        <v>87711</v>
      </c>
      <c r="Z5637">
        <v>2131</v>
      </c>
    </row>
    <row r="5638" spans="2:26" hidden="1" x14ac:dyDescent="0.35">
      <c r="B5638" t="s">
        <v>137</v>
      </c>
      <c r="C5638" t="s">
        <v>138</v>
      </c>
      <c r="D5638" s="1">
        <v>43709</v>
      </c>
      <c r="E5638" t="s">
        <v>34</v>
      </c>
      <c r="F5638" t="s">
        <v>35</v>
      </c>
      <c r="G5638" t="s">
        <v>32</v>
      </c>
      <c r="H5638">
        <v>2101</v>
      </c>
      <c r="J5638">
        <v>0</v>
      </c>
      <c r="L5638">
        <v>2101</v>
      </c>
      <c r="N5638">
        <v>2322</v>
      </c>
      <c r="P5638">
        <v>78</v>
      </c>
      <c r="R5638">
        <v>2400</v>
      </c>
      <c r="T5638">
        <v>42183</v>
      </c>
      <c r="V5638">
        <v>89537</v>
      </c>
      <c r="X5638">
        <v>87404</v>
      </c>
      <c r="Z5638">
        <v>2133</v>
      </c>
    </row>
    <row r="5639" spans="2:26" hidden="1" x14ac:dyDescent="0.35">
      <c r="B5639" t="s">
        <v>137</v>
      </c>
      <c r="C5639" t="s">
        <v>138</v>
      </c>
      <c r="D5639" s="1">
        <v>43709</v>
      </c>
      <c r="E5639" t="s">
        <v>34</v>
      </c>
      <c r="F5639" t="s">
        <v>33</v>
      </c>
      <c r="G5639" t="s">
        <v>34</v>
      </c>
      <c r="H5639">
        <v>2101</v>
      </c>
      <c r="J5639">
        <v>0</v>
      </c>
      <c r="L5639">
        <v>2101</v>
      </c>
      <c r="N5639">
        <v>2322</v>
      </c>
      <c r="P5639">
        <v>78</v>
      </c>
      <c r="R5639">
        <v>2400</v>
      </c>
      <c r="T5639">
        <v>42183</v>
      </c>
      <c r="V5639">
        <v>89537</v>
      </c>
      <c r="X5639">
        <v>87404</v>
      </c>
      <c r="Z5639">
        <v>2133</v>
      </c>
    </row>
    <row r="5640" spans="2:26" hidden="1" x14ac:dyDescent="0.35">
      <c r="B5640" t="s">
        <v>137</v>
      </c>
      <c r="C5640" t="s">
        <v>138</v>
      </c>
      <c r="D5640" s="1">
        <v>43739</v>
      </c>
      <c r="E5640" t="s">
        <v>34</v>
      </c>
      <c r="F5640" t="s">
        <v>35</v>
      </c>
      <c r="G5640" t="s">
        <v>32</v>
      </c>
      <c r="H5640">
        <v>2524</v>
      </c>
      <c r="J5640">
        <v>0</v>
      </c>
      <c r="L5640">
        <v>2524</v>
      </c>
      <c r="N5640">
        <v>2455</v>
      </c>
      <c r="P5640">
        <v>66</v>
      </c>
      <c r="R5640">
        <v>2521</v>
      </c>
      <c r="T5640">
        <v>42921</v>
      </c>
      <c r="V5640">
        <v>91269</v>
      </c>
      <c r="X5640">
        <v>89138</v>
      </c>
      <c r="Z5640">
        <v>2131</v>
      </c>
    </row>
    <row r="5641" spans="2:26" hidden="1" x14ac:dyDescent="0.35">
      <c r="B5641" t="s">
        <v>137</v>
      </c>
      <c r="C5641" t="s">
        <v>138</v>
      </c>
      <c r="D5641" s="1">
        <v>43739</v>
      </c>
      <c r="E5641" t="s">
        <v>34</v>
      </c>
      <c r="F5641" t="s">
        <v>33</v>
      </c>
      <c r="G5641" t="s">
        <v>34</v>
      </c>
      <c r="H5641">
        <v>2524</v>
      </c>
      <c r="J5641">
        <v>0</v>
      </c>
      <c r="L5641">
        <v>2524</v>
      </c>
      <c r="N5641">
        <v>2455</v>
      </c>
      <c r="P5641">
        <v>66</v>
      </c>
      <c r="R5641">
        <v>2521</v>
      </c>
      <c r="T5641">
        <v>42921</v>
      </c>
      <c r="V5641">
        <v>91269</v>
      </c>
      <c r="X5641">
        <v>89138</v>
      </c>
      <c r="Z5641">
        <v>2131</v>
      </c>
    </row>
    <row r="5642" spans="2:26" hidden="1" x14ac:dyDescent="0.35">
      <c r="B5642" t="s">
        <v>137</v>
      </c>
      <c r="C5642" t="s">
        <v>138</v>
      </c>
      <c r="D5642" s="1">
        <v>43770</v>
      </c>
      <c r="E5642" t="s">
        <v>34</v>
      </c>
      <c r="F5642" t="s">
        <v>35</v>
      </c>
      <c r="G5642" t="s">
        <v>32</v>
      </c>
      <c r="H5642">
        <v>2669</v>
      </c>
      <c r="J5642">
        <v>0</v>
      </c>
      <c r="L5642">
        <v>2669</v>
      </c>
      <c r="N5642">
        <v>2488</v>
      </c>
      <c r="P5642">
        <v>35</v>
      </c>
      <c r="R5642">
        <v>2523</v>
      </c>
      <c r="T5642">
        <v>42090</v>
      </c>
      <c r="V5642">
        <v>89466</v>
      </c>
      <c r="X5642">
        <v>87371</v>
      </c>
      <c r="Z5642">
        <v>2095</v>
      </c>
    </row>
    <row r="5643" spans="2:26" hidden="1" x14ac:dyDescent="0.35">
      <c r="B5643" t="s">
        <v>137</v>
      </c>
      <c r="C5643" t="s">
        <v>138</v>
      </c>
      <c r="D5643" s="1">
        <v>43770</v>
      </c>
      <c r="E5643" t="s">
        <v>34</v>
      </c>
      <c r="F5643" t="s">
        <v>33</v>
      </c>
      <c r="G5643" t="s">
        <v>34</v>
      </c>
      <c r="H5643">
        <v>2669</v>
      </c>
      <c r="J5643">
        <v>0</v>
      </c>
      <c r="L5643">
        <v>2669</v>
      </c>
      <c r="N5643">
        <v>2488</v>
      </c>
      <c r="P5643">
        <v>35</v>
      </c>
      <c r="R5643">
        <v>2523</v>
      </c>
      <c r="T5643">
        <v>42090</v>
      </c>
      <c r="V5643">
        <v>89466</v>
      </c>
      <c r="X5643">
        <v>87371</v>
      </c>
      <c r="Z5643">
        <v>2095</v>
      </c>
    </row>
    <row r="5644" spans="2:26" hidden="1" x14ac:dyDescent="0.35">
      <c r="B5644" t="s">
        <v>137</v>
      </c>
      <c r="C5644" t="s">
        <v>138</v>
      </c>
      <c r="D5644" s="1">
        <v>43800</v>
      </c>
      <c r="E5644" t="s">
        <v>34</v>
      </c>
      <c r="F5644" t="s">
        <v>35</v>
      </c>
      <c r="G5644" t="s">
        <v>32</v>
      </c>
      <c r="H5644">
        <v>2821</v>
      </c>
      <c r="J5644">
        <v>0</v>
      </c>
      <c r="L5644">
        <v>2821</v>
      </c>
      <c r="N5644">
        <v>2299</v>
      </c>
      <c r="P5644">
        <v>87</v>
      </c>
      <c r="R5644">
        <v>2386</v>
      </c>
      <c r="T5644">
        <v>42063</v>
      </c>
      <c r="V5644">
        <v>89370</v>
      </c>
      <c r="X5644">
        <v>87341</v>
      </c>
      <c r="Z5644">
        <v>2029</v>
      </c>
    </row>
    <row r="5645" spans="2:26" hidden="1" x14ac:dyDescent="0.35">
      <c r="B5645" t="s">
        <v>137</v>
      </c>
      <c r="C5645" t="s">
        <v>138</v>
      </c>
      <c r="D5645" s="1">
        <v>43800</v>
      </c>
      <c r="E5645" t="s">
        <v>34</v>
      </c>
      <c r="F5645" t="s">
        <v>33</v>
      </c>
      <c r="G5645" t="s">
        <v>34</v>
      </c>
      <c r="H5645">
        <v>2821</v>
      </c>
      <c r="J5645">
        <v>0</v>
      </c>
      <c r="L5645">
        <v>2821</v>
      </c>
      <c r="N5645">
        <v>2299</v>
      </c>
      <c r="P5645">
        <v>87</v>
      </c>
      <c r="R5645">
        <v>2386</v>
      </c>
      <c r="T5645">
        <v>42063</v>
      </c>
      <c r="V5645">
        <v>89370</v>
      </c>
      <c r="X5645">
        <v>87341</v>
      </c>
      <c r="Z5645">
        <v>2029</v>
      </c>
    </row>
    <row r="5646" spans="2:26" hidden="1" x14ac:dyDescent="0.35">
      <c r="B5646" t="s">
        <v>137</v>
      </c>
      <c r="C5646" t="s">
        <v>138</v>
      </c>
      <c r="D5646" s="1">
        <v>43831</v>
      </c>
      <c r="E5646" t="s">
        <v>34</v>
      </c>
      <c r="F5646" t="s">
        <v>33</v>
      </c>
      <c r="G5646" t="s">
        <v>34</v>
      </c>
      <c r="H5646">
        <v>2384</v>
      </c>
      <c r="J5646">
        <v>0</v>
      </c>
      <c r="L5646">
        <v>2384</v>
      </c>
      <c r="N5646">
        <v>2579</v>
      </c>
      <c r="P5646">
        <v>94</v>
      </c>
      <c r="R5646">
        <v>2673</v>
      </c>
      <c r="T5646">
        <v>42494</v>
      </c>
      <c r="V5646">
        <v>89890</v>
      </c>
      <c r="X5646">
        <v>87668</v>
      </c>
      <c r="Z5646">
        <v>2222</v>
      </c>
    </row>
    <row r="5647" spans="2:26" hidden="1" x14ac:dyDescent="0.35">
      <c r="B5647" t="s">
        <v>137</v>
      </c>
      <c r="C5647" t="s">
        <v>138</v>
      </c>
      <c r="D5647" s="1">
        <v>43831</v>
      </c>
      <c r="E5647" t="s">
        <v>34</v>
      </c>
      <c r="F5647" t="s">
        <v>35</v>
      </c>
      <c r="G5647" t="s">
        <v>32</v>
      </c>
      <c r="H5647">
        <v>2384</v>
      </c>
      <c r="J5647">
        <v>0</v>
      </c>
      <c r="L5647">
        <v>2384</v>
      </c>
      <c r="N5647">
        <v>2579</v>
      </c>
      <c r="P5647">
        <v>94</v>
      </c>
      <c r="R5647">
        <v>2673</v>
      </c>
      <c r="T5647">
        <v>42494</v>
      </c>
      <c r="V5647">
        <v>89890</v>
      </c>
      <c r="X5647">
        <v>87668</v>
      </c>
      <c r="Z5647">
        <v>2222</v>
      </c>
    </row>
    <row r="5648" spans="2:26" hidden="1" x14ac:dyDescent="0.35">
      <c r="B5648" t="s">
        <v>137</v>
      </c>
      <c r="C5648" t="s">
        <v>138</v>
      </c>
      <c r="D5648" s="1">
        <v>43862</v>
      </c>
      <c r="E5648" t="s">
        <v>34</v>
      </c>
      <c r="F5648" t="s">
        <v>35</v>
      </c>
      <c r="G5648" t="s">
        <v>32</v>
      </c>
      <c r="H5648">
        <v>1912</v>
      </c>
      <c r="J5648">
        <v>0</v>
      </c>
      <c r="L5648">
        <v>1912</v>
      </c>
      <c r="N5648">
        <v>2316</v>
      </c>
      <c r="P5648">
        <v>98</v>
      </c>
      <c r="R5648">
        <v>2414</v>
      </c>
      <c r="T5648">
        <v>42563</v>
      </c>
      <c r="V5648">
        <v>89991</v>
      </c>
      <c r="X5648">
        <v>87760</v>
      </c>
      <c r="Z5648">
        <v>2231</v>
      </c>
    </row>
    <row r="5649" spans="2:26" hidden="1" x14ac:dyDescent="0.35">
      <c r="B5649" t="s">
        <v>137</v>
      </c>
      <c r="C5649" t="s">
        <v>138</v>
      </c>
      <c r="D5649" s="1">
        <v>43862</v>
      </c>
      <c r="E5649" t="s">
        <v>34</v>
      </c>
      <c r="F5649" t="s">
        <v>33</v>
      </c>
      <c r="G5649" t="s">
        <v>34</v>
      </c>
      <c r="H5649">
        <v>1912</v>
      </c>
      <c r="J5649">
        <v>0</v>
      </c>
      <c r="L5649">
        <v>1912</v>
      </c>
      <c r="N5649">
        <v>2316</v>
      </c>
      <c r="P5649">
        <v>98</v>
      </c>
      <c r="R5649">
        <v>2414</v>
      </c>
      <c r="T5649">
        <v>42563</v>
      </c>
      <c r="V5649">
        <v>89991</v>
      </c>
      <c r="X5649">
        <v>87760</v>
      </c>
      <c r="Z5649">
        <v>2231</v>
      </c>
    </row>
    <row r="5650" spans="2:26" hidden="1" x14ac:dyDescent="0.35">
      <c r="B5650" t="s">
        <v>137</v>
      </c>
      <c r="C5650" t="s">
        <v>138</v>
      </c>
      <c r="D5650" s="1">
        <v>43891</v>
      </c>
      <c r="E5650" t="s">
        <v>34</v>
      </c>
      <c r="F5650" t="s">
        <v>35</v>
      </c>
      <c r="G5650" t="s">
        <v>32</v>
      </c>
      <c r="H5650">
        <v>2702</v>
      </c>
      <c r="J5650">
        <v>0</v>
      </c>
      <c r="L5650">
        <v>2702</v>
      </c>
      <c r="N5650">
        <v>2280</v>
      </c>
      <c r="P5650">
        <v>65</v>
      </c>
      <c r="R5650">
        <v>2345</v>
      </c>
      <c r="T5650">
        <v>43708</v>
      </c>
      <c r="V5650">
        <v>91884</v>
      </c>
      <c r="X5650">
        <v>89559</v>
      </c>
      <c r="Z5650">
        <v>2325</v>
      </c>
    </row>
    <row r="5651" spans="2:26" hidden="1" x14ac:dyDescent="0.35">
      <c r="B5651" t="s">
        <v>137</v>
      </c>
      <c r="C5651" t="s">
        <v>138</v>
      </c>
      <c r="D5651" s="1">
        <v>43891</v>
      </c>
      <c r="E5651" t="s">
        <v>34</v>
      </c>
      <c r="F5651" t="s">
        <v>33</v>
      </c>
      <c r="G5651" t="s">
        <v>34</v>
      </c>
      <c r="H5651">
        <v>2702</v>
      </c>
      <c r="J5651">
        <v>0</v>
      </c>
      <c r="L5651">
        <v>2702</v>
      </c>
      <c r="N5651">
        <v>2280</v>
      </c>
      <c r="P5651">
        <v>65</v>
      </c>
      <c r="R5651">
        <v>2345</v>
      </c>
      <c r="T5651">
        <v>43708</v>
      </c>
      <c r="V5651">
        <v>91884</v>
      </c>
      <c r="X5651">
        <v>89559</v>
      </c>
      <c r="Z5651">
        <v>2325</v>
      </c>
    </row>
    <row r="5652" spans="2:26" hidden="1" x14ac:dyDescent="0.35">
      <c r="B5652" t="s">
        <v>137</v>
      </c>
      <c r="C5652" t="s">
        <v>138</v>
      </c>
      <c r="D5652" s="1">
        <v>43922</v>
      </c>
      <c r="E5652" t="s">
        <v>34</v>
      </c>
      <c r="F5652" t="s">
        <v>35</v>
      </c>
      <c r="G5652" t="s">
        <v>32</v>
      </c>
      <c r="H5652">
        <v>2428</v>
      </c>
      <c r="J5652">
        <v>0</v>
      </c>
      <c r="L5652">
        <v>2428</v>
      </c>
      <c r="N5652">
        <v>2710</v>
      </c>
      <c r="P5652">
        <v>75</v>
      </c>
      <c r="R5652">
        <v>2785</v>
      </c>
      <c r="T5652">
        <v>44044</v>
      </c>
      <c r="V5652">
        <v>92690</v>
      </c>
      <c r="X5652">
        <v>90377</v>
      </c>
      <c r="Z5652">
        <v>2313</v>
      </c>
    </row>
    <row r="5653" spans="2:26" hidden="1" x14ac:dyDescent="0.35">
      <c r="B5653" t="s">
        <v>137</v>
      </c>
      <c r="C5653" t="s">
        <v>138</v>
      </c>
      <c r="D5653" s="1">
        <v>43922</v>
      </c>
      <c r="E5653" t="s">
        <v>34</v>
      </c>
      <c r="F5653" t="s">
        <v>33</v>
      </c>
      <c r="G5653" t="s">
        <v>34</v>
      </c>
      <c r="H5653">
        <v>2428</v>
      </c>
      <c r="J5653">
        <v>0</v>
      </c>
      <c r="L5653">
        <v>2428</v>
      </c>
      <c r="N5653">
        <v>2710</v>
      </c>
      <c r="P5653">
        <v>75</v>
      </c>
      <c r="R5653">
        <v>2785</v>
      </c>
      <c r="T5653">
        <v>44044</v>
      </c>
      <c r="V5653">
        <v>92690</v>
      </c>
      <c r="X5653">
        <v>90377</v>
      </c>
      <c r="Z5653">
        <v>2313</v>
      </c>
    </row>
    <row r="5654" spans="2:26" hidden="1" x14ac:dyDescent="0.35">
      <c r="B5654" t="s">
        <v>137</v>
      </c>
      <c r="C5654" t="s">
        <v>138</v>
      </c>
      <c r="D5654" s="1">
        <v>43952</v>
      </c>
      <c r="E5654" t="s">
        <v>34</v>
      </c>
      <c r="F5654" t="s">
        <v>35</v>
      </c>
      <c r="G5654" t="s">
        <v>32</v>
      </c>
      <c r="H5654">
        <v>2006</v>
      </c>
      <c r="J5654">
        <v>0</v>
      </c>
      <c r="L5654">
        <v>2006</v>
      </c>
      <c r="N5654">
        <v>1849</v>
      </c>
      <c r="P5654">
        <v>71</v>
      </c>
      <c r="R5654">
        <v>1920</v>
      </c>
      <c r="T5654">
        <v>45446</v>
      </c>
      <c r="V5654">
        <v>95867</v>
      </c>
      <c r="X5654">
        <v>93488</v>
      </c>
      <c r="Z5654">
        <v>2379</v>
      </c>
    </row>
    <row r="5655" spans="2:26" hidden="1" x14ac:dyDescent="0.35">
      <c r="B5655" t="s">
        <v>137</v>
      </c>
      <c r="C5655" t="s">
        <v>138</v>
      </c>
      <c r="D5655" s="1">
        <v>43952</v>
      </c>
      <c r="E5655" t="s">
        <v>34</v>
      </c>
      <c r="F5655" t="s">
        <v>33</v>
      </c>
      <c r="G5655" t="s">
        <v>34</v>
      </c>
      <c r="H5655">
        <v>2006</v>
      </c>
      <c r="J5655">
        <v>0</v>
      </c>
      <c r="L5655">
        <v>2006</v>
      </c>
      <c r="N5655">
        <v>1849</v>
      </c>
      <c r="P5655">
        <v>71</v>
      </c>
      <c r="R5655">
        <v>1920</v>
      </c>
      <c r="T5655">
        <v>45446</v>
      </c>
      <c r="V5655">
        <v>95867</v>
      </c>
      <c r="X5655">
        <v>93488</v>
      </c>
      <c r="Z5655">
        <v>2379</v>
      </c>
    </row>
    <row r="5656" spans="2:26" hidden="1" x14ac:dyDescent="0.35">
      <c r="B5656" t="s">
        <v>137</v>
      </c>
      <c r="C5656" t="s">
        <v>138</v>
      </c>
      <c r="D5656" s="1">
        <v>43983</v>
      </c>
      <c r="E5656" t="s">
        <v>34</v>
      </c>
      <c r="F5656" t="s">
        <v>33</v>
      </c>
      <c r="G5656" t="s">
        <v>34</v>
      </c>
      <c r="H5656">
        <v>2115</v>
      </c>
      <c r="J5656">
        <v>0</v>
      </c>
      <c r="L5656">
        <v>2115</v>
      </c>
      <c r="N5656">
        <v>1788</v>
      </c>
      <c r="P5656">
        <v>51</v>
      </c>
      <c r="R5656">
        <v>1839</v>
      </c>
      <c r="T5656">
        <v>45832</v>
      </c>
      <c r="V5656">
        <v>96757</v>
      </c>
      <c r="X5656">
        <v>94369</v>
      </c>
      <c r="Z5656">
        <v>2388</v>
      </c>
    </row>
    <row r="5657" spans="2:26" hidden="1" x14ac:dyDescent="0.35">
      <c r="B5657" t="s">
        <v>137</v>
      </c>
      <c r="C5657" t="s">
        <v>138</v>
      </c>
      <c r="D5657" s="1">
        <v>43983</v>
      </c>
      <c r="E5657" t="s">
        <v>34</v>
      </c>
      <c r="F5657" t="s">
        <v>35</v>
      </c>
      <c r="G5657" t="s">
        <v>32</v>
      </c>
      <c r="H5657">
        <v>2115</v>
      </c>
      <c r="J5657">
        <v>0</v>
      </c>
      <c r="L5657">
        <v>2115</v>
      </c>
      <c r="N5657">
        <v>1788</v>
      </c>
      <c r="P5657">
        <v>51</v>
      </c>
      <c r="R5657">
        <v>1839</v>
      </c>
      <c r="T5657">
        <v>45832</v>
      </c>
      <c r="V5657">
        <v>96757</v>
      </c>
      <c r="X5657">
        <v>94369</v>
      </c>
      <c r="Z5657">
        <v>2388</v>
      </c>
    </row>
    <row r="5658" spans="2:26" hidden="1" x14ac:dyDescent="0.35">
      <c r="B5658" t="s">
        <v>137</v>
      </c>
      <c r="C5658" t="s">
        <v>138</v>
      </c>
      <c r="D5658" s="1">
        <v>44013</v>
      </c>
      <c r="E5658" t="s">
        <v>34</v>
      </c>
      <c r="F5658" t="s">
        <v>33</v>
      </c>
      <c r="G5658" t="s">
        <v>34</v>
      </c>
      <c r="H5658">
        <v>2144</v>
      </c>
      <c r="J5658">
        <v>0</v>
      </c>
      <c r="L5658">
        <v>2144</v>
      </c>
      <c r="N5658">
        <v>1927</v>
      </c>
      <c r="P5658">
        <v>60</v>
      </c>
      <c r="R5658">
        <v>1987</v>
      </c>
      <c r="T5658">
        <v>46568</v>
      </c>
      <c r="V5658">
        <v>98657</v>
      </c>
      <c r="X5658">
        <v>96231</v>
      </c>
      <c r="Z5658">
        <v>2426</v>
      </c>
    </row>
    <row r="5659" spans="2:26" hidden="1" x14ac:dyDescent="0.35">
      <c r="B5659" t="s">
        <v>137</v>
      </c>
      <c r="C5659" t="s">
        <v>138</v>
      </c>
      <c r="D5659" s="1">
        <v>44013</v>
      </c>
      <c r="E5659" t="s">
        <v>34</v>
      </c>
      <c r="F5659" t="s">
        <v>35</v>
      </c>
      <c r="G5659" t="s">
        <v>32</v>
      </c>
      <c r="H5659">
        <v>2144</v>
      </c>
      <c r="J5659">
        <v>0</v>
      </c>
      <c r="L5659">
        <v>2144</v>
      </c>
      <c r="N5659">
        <v>1927</v>
      </c>
      <c r="P5659">
        <v>60</v>
      </c>
      <c r="R5659">
        <v>1987</v>
      </c>
      <c r="T5659">
        <v>46568</v>
      </c>
      <c r="V5659">
        <v>98657</v>
      </c>
      <c r="X5659">
        <v>96231</v>
      </c>
      <c r="Z5659">
        <v>2426</v>
      </c>
    </row>
    <row r="5660" spans="2:26" hidden="1" x14ac:dyDescent="0.35">
      <c r="B5660" t="s">
        <v>137</v>
      </c>
      <c r="C5660" t="s">
        <v>138</v>
      </c>
      <c r="D5660" s="1">
        <v>44044</v>
      </c>
      <c r="E5660" t="s">
        <v>34</v>
      </c>
      <c r="F5660" t="s">
        <v>35</v>
      </c>
      <c r="G5660" t="s">
        <v>32</v>
      </c>
      <c r="H5660">
        <v>2833</v>
      </c>
      <c r="J5660">
        <v>0</v>
      </c>
      <c r="L5660">
        <v>2833</v>
      </c>
      <c r="N5660">
        <v>2313</v>
      </c>
      <c r="P5660">
        <v>54</v>
      </c>
      <c r="R5660">
        <v>2367</v>
      </c>
      <c r="T5660">
        <v>48334</v>
      </c>
      <c r="V5660">
        <v>103212</v>
      </c>
      <c r="X5660">
        <v>100713</v>
      </c>
      <c r="Z5660">
        <v>2499</v>
      </c>
    </row>
    <row r="5661" spans="2:26" hidden="1" x14ac:dyDescent="0.35">
      <c r="B5661" t="s">
        <v>137</v>
      </c>
      <c r="C5661" t="s">
        <v>138</v>
      </c>
      <c r="D5661" s="1">
        <v>44044</v>
      </c>
      <c r="E5661" t="s">
        <v>34</v>
      </c>
      <c r="F5661" t="s">
        <v>33</v>
      </c>
      <c r="G5661" t="s">
        <v>34</v>
      </c>
      <c r="H5661">
        <v>2833</v>
      </c>
      <c r="J5661">
        <v>0</v>
      </c>
      <c r="L5661">
        <v>2833</v>
      </c>
      <c r="N5661">
        <v>2313</v>
      </c>
      <c r="P5661">
        <v>54</v>
      </c>
      <c r="R5661">
        <v>2367</v>
      </c>
      <c r="T5661">
        <v>48334</v>
      </c>
      <c r="V5661">
        <v>103212</v>
      </c>
      <c r="X5661">
        <v>100713</v>
      </c>
      <c r="Z5661">
        <v>2499</v>
      </c>
    </row>
    <row r="5662" spans="2:26" hidden="1" x14ac:dyDescent="0.35">
      <c r="B5662" t="s">
        <v>137</v>
      </c>
      <c r="C5662" t="s">
        <v>138</v>
      </c>
      <c r="D5662" s="1">
        <v>44075</v>
      </c>
      <c r="E5662" t="s">
        <v>34</v>
      </c>
      <c r="F5662" t="s">
        <v>33</v>
      </c>
      <c r="G5662" t="s">
        <v>34</v>
      </c>
      <c r="H5662">
        <v>2311</v>
      </c>
      <c r="J5662">
        <v>0</v>
      </c>
      <c r="L5662">
        <v>2311</v>
      </c>
      <c r="N5662">
        <v>2552</v>
      </c>
      <c r="P5662">
        <v>61</v>
      </c>
      <c r="R5662">
        <v>2613</v>
      </c>
      <c r="T5662">
        <v>47956</v>
      </c>
      <c r="V5662">
        <v>102459</v>
      </c>
      <c r="X5662">
        <v>99973</v>
      </c>
      <c r="Z5662">
        <v>2486</v>
      </c>
    </row>
    <row r="5663" spans="2:26" hidden="1" x14ac:dyDescent="0.35">
      <c r="B5663" t="s">
        <v>137</v>
      </c>
      <c r="C5663" t="s">
        <v>138</v>
      </c>
      <c r="D5663" s="1">
        <v>44075</v>
      </c>
      <c r="E5663" t="s">
        <v>34</v>
      </c>
      <c r="F5663" t="s">
        <v>35</v>
      </c>
      <c r="G5663" t="s">
        <v>32</v>
      </c>
      <c r="H5663">
        <v>2311</v>
      </c>
      <c r="J5663">
        <v>0</v>
      </c>
      <c r="L5663">
        <v>2311</v>
      </c>
      <c r="N5663">
        <v>2552</v>
      </c>
      <c r="P5663">
        <v>61</v>
      </c>
      <c r="R5663">
        <v>2613</v>
      </c>
      <c r="T5663">
        <v>47956</v>
      </c>
      <c r="V5663">
        <v>102459</v>
      </c>
      <c r="X5663">
        <v>99973</v>
      </c>
      <c r="Z5663">
        <v>2486</v>
      </c>
    </row>
    <row r="5664" spans="2:26" hidden="1" x14ac:dyDescent="0.35">
      <c r="B5664" t="s">
        <v>137</v>
      </c>
      <c r="C5664" t="s">
        <v>138</v>
      </c>
      <c r="D5664" s="1">
        <v>44105</v>
      </c>
      <c r="E5664" t="s">
        <v>34</v>
      </c>
      <c r="F5664" t="s">
        <v>33</v>
      </c>
      <c r="G5664" t="s">
        <v>34</v>
      </c>
      <c r="H5664">
        <v>2193</v>
      </c>
      <c r="J5664">
        <v>0</v>
      </c>
      <c r="L5664">
        <v>2193</v>
      </c>
      <c r="N5664">
        <v>2374</v>
      </c>
      <c r="P5664">
        <v>66</v>
      </c>
      <c r="R5664">
        <v>2440</v>
      </c>
      <c r="T5664">
        <v>49509</v>
      </c>
      <c r="V5664">
        <v>106177</v>
      </c>
      <c r="X5664">
        <v>103639</v>
      </c>
      <c r="Z5664">
        <v>2538</v>
      </c>
    </row>
    <row r="5665" spans="2:26" hidden="1" x14ac:dyDescent="0.35">
      <c r="B5665" t="s">
        <v>137</v>
      </c>
      <c r="C5665" t="s">
        <v>138</v>
      </c>
      <c r="D5665" s="1">
        <v>44105</v>
      </c>
      <c r="E5665" t="s">
        <v>34</v>
      </c>
      <c r="F5665" t="s">
        <v>35</v>
      </c>
      <c r="G5665" t="s">
        <v>32</v>
      </c>
      <c r="H5665">
        <v>2193</v>
      </c>
      <c r="J5665">
        <v>0</v>
      </c>
      <c r="L5665">
        <v>2193</v>
      </c>
      <c r="N5665">
        <v>2374</v>
      </c>
      <c r="P5665">
        <v>66</v>
      </c>
      <c r="R5665">
        <v>2440</v>
      </c>
      <c r="T5665">
        <v>49509</v>
      </c>
      <c r="V5665">
        <v>106177</v>
      </c>
      <c r="X5665">
        <v>103639</v>
      </c>
      <c r="Z5665">
        <v>2538</v>
      </c>
    </row>
    <row r="5666" spans="2:26" hidden="1" x14ac:dyDescent="0.35">
      <c r="B5666" t="s">
        <v>137</v>
      </c>
      <c r="C5666" t="s">
        <v>138</v>
      </c>
      <c r="D5666" s="1">
        <v>44136</v>
      </c>
      <c r="E5666" t="s">
        <v>34</v>
      </c>
      <c r="F5666" t="s">
        <v>33</v>
      </c>
      <c r="G5666" t="s">
        <v>34</v>
      </c>
      <c r="H5666">
        <v>2691</v>
      </c>
      <c r="J5666">
        <v>0</v>
      </c>
      <c r="L5666">
        <v>2691</v>
      </c>
      <c r="N5666">
        <v>2112</v>
      </c>
      <c r="P5666">
        <v>45</v>
      </c>
      <c r="R5666">
        <v>2157</v>
      </c>
      <c r="T5666">
        <v>49373</v>
      </c>
      <c r="V5666">
        <v>106012</v>
      </c>
      <c r="X5666">
        <v>103567</v>
      </c>
      <c r="Z5666">
        <v>2445</v>
      </c>
    </row>
    <row r="5667" spans="2:26" hidden="1" x14ac:dyDescent="0.35">
      <c r="B5667" t="s">
        <v>137</v>
      </c>
      <c r="C5667" t="s">
        <v>138</v>
      </c>
      <c r="D5667" s="1">
        <v>44136</v>
      </c>
      <c r="E5667" t="s">
        <v>34</v>
      </c>
      <c r="F5667" t="s">
        <v>35</v>
      </c>
      <c r="G5667" t="s">
        <v>32</v>
      </c>
      <c r="H5667">
        <v>2691</v>
      </c>
      <c r="J5667">
        <v>0</v>
      </c>
      <c r="L5667">
        <v>2691</v>
      </c>
      <c r="N5667">
        <v>2112</v>
      </c>
      <c r="P5667">
        <v>45</v>
      </c>
      <c r="R5667">
        <v>2157</v>
      </c>
      <c r="T5667">
        <v>49373</v>
      </c>
      <c r="V5667">
        <v>106012</v>
      </c>
      <c r="X5667">
        <v>103567</v>
      </c>
      <c r="Z5667">
        <v>2445</v>
      </c>
    </row>
    <row r="5668" spans="2:26" hidden="1" x14ac:dyDescent="0.35">
      <c r="B5668" t="s">
        <v>137</v>
      </c>
      <c r="C5668" t="s">
        <v>138</v>
      </c>
      <c r="D5668" s="1">
        <v>44166</v>
      </c>
      <c r="E5668" t="s">
        <v>34</v>
      </c>
      <c r="F5668" t="s">
        <v>35</v>
      </c>
      <c r="G5668" t="s">
        <v>32</v>
      </c>
      <c r="H5668">
        <v>2538</v>
      </c>
      <c r="J5668">
        <v>0</v>
      </c>
      <c r="L5668">
        <v>2538</v>
      </c>
      <c r="N5668">
        <v>2413</v>
      </c>
      <c r="P5668">
        <v>55</v>
      </c>
      <c r="R5668">
        <v>2468</v>
      </c>
      <c r="T5668">
        <v>49835</v>
      </c>
      <c r="V5668">
        <v>107199</v>
      </c>
      <c r="X5668">
        <v>104772</v>
      </c>
      <c r="Z5668">
        <v>2427</v>
      </c>
    </row>
    <row r="5669" spans="2:26" hidden="1" x14ac:dyDescent="0.35">
      <c r="B5669" t="s">
        <v>137</v>
      </c>
      <c r="C5669" t="s">
        <v>138</v>
      </c>
      <c r="D5669" s="1">
        <v>44166</v>
      </c>
      <c r="E5669" t="s">
        <v>34</v>
      </c>
      <c r="F5669" t="s">
        <v>33</v>
      </c>
      <c r="G5669" t="s">
        <v>34</v>
      </c>
      <c r="H5669">
        <v>2538</v>
      </c>
      <c r="J5669">
        <v>0</v>
      </c>
      <c r="L5669">
        <v>2538</v>
      </c>
      <c r="N5669">
        <v>2413</v>
      </c>
      <c r="P5669">
        <v>55</v>
      </c>
      <c r="R5669">
        <v>2468</v>
      </c>
      <c r="T5669">
        <v>49835</v>
      </c>
      <c r="V5669">
        <v>107199</v>
      </c>
      <c r="X5669">
        <v>104772</v>
      </c>
      <c r="Z5669">
        <v>2427</v>
      </c>
    </row>
    <row r="5670" spans="2:26" hidden="1" x14ac:dyDescent="0.35">
      <c r="B5670" t="s">
        <v>137</v>
      </c>
      <c r="C5670" t="s">
        <v>138</v>
      </c>
      <c r="D5670" s="1">
        <v>44197</v>
      </c>
      <c r="E5670" t="s">
        <v>34</v>
      </c>
      <c r="F5670" t="s">
        <v>35</v>
      </c>
      <c r="G5670" t="s">
        <v>32</v>
      </c>
      <c r="H5670">
        <v>1900</v>
      </c>
      <c r="J5670">
        <v>0</v>
      </c>
      <c r="L5670">
        <v>1900</v>
      </c>
      <c r="N5670">
        <v>1940</v>
      </c>
      <c r="P5670">
        <v>49</v>
      </c>
      <c r="R5670">
        <v>1989</v>
      </c>
      <c r="T5670">
        <v>49914</v>
      </c>
      <c r="V5670">
        <v>107490</v>
      </c>
      <c r="X5670">
        <v>105201</v>
      </c>
      <c r="Z5670">
        <v>2289</v>
      </c>
    </row>
    <row r="5671" spans="2:26" hidden="1" x14ac:dyDescent="0.35">
      <c r="B5671" t="s">
        <v>137</v>
      </c>
      <c r="C5671" t="s">
        <v>138</v>
      </c>
      <c r="D5671" s="1">
        <v>44197</v>
      </c>
      <c r="E5671" t="s">
        <v>34</v>
      </c>
      <c r="F5671" t="s">
        <v>33</v>
      </c>
      <c r="G5671" t="s">
        <v>34</v>
      </c>
      <c r="H5671">
        <v>1900</v>
      </c>
      <c r="J5671">
        <v>0</v>
      </c>
      <c r="L5671">
        <v>1900</v>
      </c>
      <c r="N5671">
        <v>1940</v>
      </c>
      <c r="P5671">
        <v>49</v>
      </c>
      <c r="R5671">
        <v>1989</v>
      </c>
      <c r="T5671">
        <v>49914</v>
      </c>
      <c r="V5671">
        <v>107490</v>
      </c>
      <c r="X5671">
        <v>105201</v>
      </c>
      <c r="Z5671">
        <v>2289</v>
      </c>
    </row>
    <row r="5672" spans="2:26" hidden="1" x14ac:dyDescent="0.35">
      <c r="B5672" t="s">
        <v>137</v>
      </c>
      <c r="C5672" t="s">
        <v>138</v>
      </c>
      <c r="D5672" s="1">
        <v>44228</v>
      </c>
      <c r="E5672" t="s">
        <v>34</v>
      </c>
      <c r="F5672" t="s">
        <v>35</v>
      </c>
      <c r="G5672" t="s">
        <v>32</v>
      </c>
      <c r="H5672">
        <v>1767</v>
      </c>
      <c r="J5672">
        <v>0</v>
      </c>
      <c r="L5672">
        <v>1767</v>
      </c>
      <c r="N5672">
        <v>1967</v>
      </c>
      <c r="P5672">
        <v>35</v>
      </c>
      <c r="R5672">
        <v>2002</v>
      </c>
      <c r="T5672">
        <v>50376</v>
      </c>
      <c r="V5672">
        <v>108342</v>
      </c>
      <c r="X5672">
        <v>106090</v>
      </c>
      <c r="Z5672">
        <v>2252</v>
      </c>
    </row>
    <row r="5673" spans="2:26" hidden="1" x14ac:dyDescent="0.35">
      <c r="B5673" t="s">
        <v>137</v>
      </c>
      <c r="C5673" t="s">
        <v>138</v>
      </c>
      <c r="D5673" s="1">
        <v>44228</v>
      </c>
      <c r="E5673" t="s">
        <v>34</v>
      </c>
      <c r="F5673" t="s">
        <v>33</v>
      </c>
      <c r="G5673" t="s">
        <v>34</v>
      </c>
      <c r="H5673">
        <v>1767</v>
      </c>
      <c r="J5673">
        <v>0</v>
      </c>
      <c r="L5673">
        <v>1767</v>
      </c>
      <c r="N5673">
        <v>1967</v>
      </c>
      <c r="P5673">
        <v>35</v>
      </c>
      <c r="R5673">
        <v>2002</v>
      </c>
      <c r="T5673">
        <v>50376</v>
      </c>
      <c r="V5673">
        <v>108342</v>
      </c>
      <c r="X5673">
        <v>106090</v>
      </c>
      <c r="Z5673">
        <v>2252</v>
      </c>
    </row>
    <row r="5674" spans="2:26" hidden="1" x14ac:dyDescent="0.35">
      <c r="B5674" t="s">
        <v>137</v>
      </c>
      <c r="C5674" t="s">
        <v>138</v>
      </c>
      <c r="D5674" s="1">
        <v>44256</v>
      </c>
      <c r="E5674" t="s">
        <v>34</v>
      </c>
      <c r="F5674" t="s">
        <v>33</v>
      </c>
      <c r="G5674" t="s">
        <v>34</v>
      </c>
      <c r="H5674">
        <v>2160</v>
      </c>
      <c r="J5674">
        <v>0</v>
      </c>
      <c r="L5674">
        <v>2160</v>
      </c>
      <c r="N5674">
        <v>2221</v>
      </c>
      <c r="P5674">
        <v>47</v>
      </c>
      <c r="R5674">
        <v>2268</v>
      </c>
      <c r="T5674">
        <v>51312</v>
      </c>
      <c r="V5674">
        <v>110449</v>
      </c>
      <c r="X5674">
        <v>108118</v>
      </c>
      <c r="Z5674">
        <v>2331</v>
      </c>
    </row>
    <row r="5675" spans="2:26" hidden="1" x14ac:dyDescent="0.35">
      <c r="B5675" t="s">
        <v>137</v>
      </c>
      <c r="C5675" t="s">
        <v>138</v>
      </c>
      <c r="D5675" s="1">
        <v>44256</v>
      </c>
      <c r="E5675" t="s">
        <v>34</v>
      </c>
      <c r="F5675" t="s">
        <v>35</v>
      </c>
      <c r="G5675" t="s">
        <v>32</v>
      </c>
      <c r="H5675">
        <v>2160</v>
      </c>
      <c r="J5675">
        <v>0</v>
      </c>
      <c r="L5675">
        <v>2160</v>
      </c>
      <c r="N5675">
        <v>2221</v>
      </c>
      <c r="P5675">
        <v>47</v>
      </c>
      <c r="R5675">
        <v>2268</v>
      </c>
      <c r="T5675">
        <v>51312</v>
      </c>
      <c r="V5675">
        <v>110449</v>
      </c>
      <c r="X5675">
        <v>108118</v>
      </c>
      <c r="Z5675">
        <v>2331</v>
      </c>
    </row>
    <row r="5676" spans="2:26" hidden="1" x14ac:dyDescent="0.35">
      <c r="B5676" t="s">
        <v>137</v>
      </c>
      <c r="C5676" t="s">
        <v>138</v>
      </c>
      <c r="D5676" s="1">
        <v>44287</v>
      </c>
      <c r="E5676" t="s">
        <v>34</v>
      </c>
      <c r="F5676" t="s">
        <v>35</v>
      </c>
      <c r="G5676" t="s">
        <v>32</v>
      </c>
      <c r="H5676">
        <v>1978</v>
      </c>
      <c r="J5676">
        <v>0</v>
      </c>
      <c r="L5676">
        <v>1978</v>
      </c>
      <c r="N5676">
        <v>1820</v>
      </c>
      <c r="P5676">
        <v>35</v>
      </c>
      <c r="R5676">
        <v>1855</v>
      </c>
      <c r="T5676">
        <v>51727</v>
      </c>
      <c r="V5676">
        <v>111087</v>
      </c>
      <c r="X5676">
        <v>108750</v>
      </c>
      <c r="Z5676">
        <v>2337</v>
      </c>
    </row>
    <row r="5677" spans="2:26" hidden="1" x14ac:dyDescent="0.35">
      <c r="B5677" t="s">
        <v>137</v>
      </c>
      <c r="C5677" t="s">
        <v>138</v>
      </c>
      <c r="D5677" s="1">
        <v>44287</v>
      </c>
      <c r="E5677" t="s">
        <v>34</v>
      </c>
      <c r="F5677" t="s">
        <v>33</v>
      </c>
      <c r="G5677" t="s">
        <v>34</v>
      </c>
      <c r="H5677">
        <v>1978</v>
      </c>
      <c r="J5677">
        <v>0</v>
      </c>
      <c r="L5677">
        <v>1978</v>
      </c>
      <c r="N5677">
        <v>1820</v>
      </c>
      <c r="P5677">
        <v>35</v>
      </c>
      <c r="R5677">
        <v>1855</v>
      </c>
      <c r="T5677">
        <v>51727</v>
      </c>
      <c r="V5677">
        <v>111087</v>
      </c>
      <c r="X5677">
        <v>108750</v>
      </c>
      <c r="Z5677">
        <v>2337</v>
      </c>
    </row>
    <row r="5678" spans="2:26" hidden="1" x14ac:dyDescent="0.35">
      <c r="B5678" t="s">
        <v>137</v>
      </c>
      <c r="C5678" t="s">
        <v>138</v>
      </c>
      <c r="D5678" s="1">
        <v>44317</v>
      </c>
      <c r="E5678" t="s">
        <v>34</v>
      </c>
      <c r="F5678" t="s">
        <v>35</v>
      </c>
      <c r="G5678" t="s">
        <v>32</v>
      </c>
      <c r="H5678">
        <v>1804</v>
      </c>
      <c r="J5678">
        <v>0</v>
      </c>
      <c r="L5678">
        <v>1804</v>
      </c>
      <c r="N5678">
        <v>1555</v>
      </c>
      <c r="P5678">
        <v>32</v>
      </c>
      <c r="R5678">
        <v>1587</v>
      </c>
      <c r="T5678">
        <v>51719</v>
      </c>
      <c r="V5678">
        <v>111357</v>
      </c>
      <c r="X5678">
        <v>109013</v>
      </c>
      <c r="Z5678">
        <v>2344</v>
      </c>
    </row>
    <row r="5679" spans="2:26" hidden="1" x14ac:dyDescent="0.35">
      <c r="B5679" t="s">
        <v>137</v>
      </c>
      <c r="C5679" t="s">
        <v>138</v>
      </c>
      <c r="D5679" s="1">
        <v>44317</v>
      </c>
      <c r="E5679" t="s">
        <v>34</v>
      </c>
      <c r="F5679" t="s">
        <v>33</v>
      </c>
      <c r="G5679" t="s">
        <v>34</v>
      </c>
      <c r="H5679">
        <v>1804</v>
      </c>
      <c r="J5679">
        <v>0</v>
      </c>
      <c r="L5679">
        <v>1804</v>
      </c>
      <c r="N5679">
        <v>1555</v>
      </c>
      <c r="P5679">
        <v>32</v>
      </c>
      <c r="R5679">
        <v>1587</v>
      </c>
      <c r="T5679">
        <v>51719</v>
      </c>
      <c r="V5679">
        <v>111357</v>
      </c>
      <c r="X5679">
        <v>109013</v>
      </c>
      <c r="Z5679">
        <v>2344</v>
      </c>
    </row>
    <row r="5680" spans="2:26" hidden="1" x14ac:dyDescent="0.35">
      <c r="B5680" t="s">
        <v>137</v>
      </c>
      <c r="C5680" t="s">
        <v>138</v>
      </c>
      <c r="D5680" s="1">
        <v>44348</v>
      </c>
      <c r="E5680" t="s">
        <v>34</v>
      </c>
      <c r="F5680" t="s">
        <v>33</v>
      </c>
      <c r="G5680" t="s">
        <v>34</v>
      </c>
      <c r="H5680">
        <v>1911</v>
      </c>
      <c r="J5680">
        <v>0</v>
      </c>
      <c r="L5680">
        <v>1911</v>
      </c>
      <c r="N5680">
        <v>1692</v>
      </c>
      <c r="P5680">
        <v>50</v>
      </c>
      <c r="R5680">
        <v>1742</v>
      </c>
      <c r="T5680">
        <v>53060</v>
      </c>
      <c r="V5680">
        <v>114242</v>
      </c>
      <c r="X5680">
        <v>111752</v>
      </c>
      <c r="Z5680">
        <v>2490</v>
      </c>
    </row>
    <row r="5681" spans="2:26" hidden="1" x14ac:dyDescent="0.35">
      <c r="B5681" t="s">
        <v>137</v>
      </c>
      <c r="C5681" t="s">
        <v>138</v>
      </c>
      <c r="D5681" s="1">
        <v>44348</v>
      </c>
      <c r="E5681" t="s">
        <v>34</v>
      </c>
      <c r="F5681" t="s">
        <v>35</v>
      </c>
      <c r="G5681" t="s">
        <v>32</v>
      </c>
      <c r="H5681">
        <v>1911</v>
      </c>
      <c r="J5681">
        <v>0</v>
      </c>
      <c r="L5681">
        <v>1911</v>
      </c>
      <c r="N5681">
        <v>1692</v>
      </c>
      <c r="P5681">
        <v>50</v>
      </c>
      <c r="R5681">
        <v>1742</v>
      </c>
      <c r="T5681">
        <v>53060</v>
      </c>
      <c r="V5681">
        <v>114242</v>
      </c>
      <c r="X5681">
        <v>111752</v>
      </c>
      <c r="Z5681">
        <v>2490</v>
      </c>
    </row>
    <row r="5682" spans="2:26" hidden="1" x14ac:dyDescent="0.35">
      <c r="B5682" t="s">
        <v>137</v>
      </c>
      <c r="C5682" t="s">
        <v>138</v>
      </c>
      <c r="D5682" s="1">
        <v>44378</v>
      </c>
      <c r="E5682" t="s">
        <v>34</v>
      </c>
      <c r="F5682" t="s">
        <v>35</v>
      </c>
      <c r="G5682" t="s">
        <v>32</v>
      </c>
      <c r="H5682">
        <v>1924</v>
      </c>
      <c r="J5682">
        <v>0</v>
      </c>
      <c r="L5682">
        <v>1924</v>
      </c>
      <c r="N5682">
        <v>1949</v>
      </c>
      <c r="P5682">
        <v>35</v>
      </c>
      <c r="R5682">
        <v>1984</v>
      </c>
      <c r="T5682">
        <v>52752</v>
      </c>
      <c r="V5682">
        <v>113589</v>
      </c>
      <c r="X5682">
        <v>111037</v>
      </c>
      <c r="Z5682">
        <v>2552</v>
      </c>
    </row>
    <row r="5683" spans="2:26" hidden="1" x14ac:dyDescent="0.35">
      <c r="B5683" t="s">
        <v>137</v>
      </c>
      <c r="C5683" t="s">
        <v>138</v>
      </c>
      <c r="D5683" s="1">
        <v>44378</v>
      </c>
      <c r="E5683" t="s">
        <v>34</v>
      </c>
      <c r="F5683" t="s">
        <v>33</v>
      </c>
      <c r="G5683" t="s">
        <v>34</v>
      </c>
      <c r="H5683">
        <v>1924</v>
      </c>
      <c r="J5683">
        <v>0</v>
      </c>
      <c r="L5683">
        <v>1924</v>
      </c>
      <c r="N5683">
        <v>1949</v>
      </c>
      <c r="P5683">
        <v>35</v>
      </c>
      <c r="R5683">
        <v>1984</v>
      </c>
      <c r="T5683">
        <v>52752</v>
      </c>
      <c r="V5683">
        <v>113589</v>
      </c>
      <c r="X5683">
        <v>111037</v>
      </c>
      <c r="Z5683">
        <v>2552</v>
      </c>
    </row>
    <row r="5684" spans="2:26" hidden="1" x14ac:dyDescent="0.35">
      <c r="B5684" t="s">
        <v>137</v>
      </c>
      <c r="C5684" t="s">
        <v>138</v>
      </c>
      <c r="D5684" s="1">
        <v>44409</v>
      </c>
      <c r="E5684" t="s">
        <v>34</v>
      </c>
      <c r="F5684" t="s">
        <v>35</v>
      </c>
      <c r="G5684" t="s">
        <v>32</v>
      </c>
      <c r="H5684">
        <v>2149</v>
      </c>
      <c r="J5684">
        <v>0</v>
      </c>
      <c r="L5684">
        <v>2149</v>
      </c>
      <c r="N5684">
        <v>1883</v>
      </c>
      <c r="P5684">
        <v>45</v>
      </c>
      <c r="R5684">
        <v>1928</v>
      </c>
      <c r="T5684">
        <v>52913</v>
      </c>
      <c r="V5684">
        <v>113810</v>
      </c>
      <c r="X5684">
        <v>111203</v>
      </c>
      <c r="Z5684">
        <v>2607</v>
      </c>
    </row>
    <row r="5685" spans="2:26" hidden="1" x14ac:dyDescent="0.35">
      <c r="B5685" t="s">
        <v>137</v>
      </c>
      <c r="C5685" t="s">
        <v>138</v>
      </c>
      <c r="D5685" s="1">
        <v>44409</v>
      </c>
      <c r="E5685" t="s">
        <v>34</v>
      </c>
      <c r="F5685" t="s">
        <v>33</v>
      </c>
      <c r="G5685" t="s">
        <v>34</v>
      </c>
      <c r="H5685">
        <v>2149</v>
      </c>
      <c r="J5685">
        <v>0</v>
      </c>
      <c r="L5685">
        <v>2149</v>
      </c>
      <c r="N5685">
        <v>1883</v>
      </c>
      <c r="P5685">
        <v>45</v>
      </c>
      <c r="R5685">
        <v>1928</v>
      </c>
      <c r="T5685">
        <v>52913</v>
      </c>
      <c r="V5685">
        <v>113810</v>
      </c>
      <c r="X5685">
        <v>111203</v>
      </c>
      <c r="Z5685">
        <v>2607</v>
      </c>
    </row>
    <row r="5686" spans="2:26" hidden="1" x14ac:dyDescent="0.35">
      <c r="B5686" t="s">
        <v>137</v>
      </c>
      <c r="C5686" t="s">
        <v>138</v>
      </c>
      <c r="D5686" s="1">
        <v>44440</v>
      </c>
      <c r="E5686" t="s">
        <v>34</v>
      </c>
      <c r="F5686" t="s">
        <v>35</v>
      </c>
      <c r="G5686" t="s">
        <v>32</v>
      </c>
      <c r="H5686">
        <v>1904</v>
      </c>
      <c r="J5686">
        <v>0</v>
      </c>
      <c r="L5686">
        <v>1904</v>
      </c>
      <c r="N5686">
        <v>1827</v>
      </c>
      <c r="P5686">
        <v>48</v>
      </c>
      <c r="R5686">
        <v>1875</v>
      </c>
      <c r="T5686">
        <v>53068</v>
      </c>
      <c r="V5686">
        <v>114093</v>
      </c>
      <c r="X5686">
        <v>111398</v>
      </c>
      <c r="Z5686">
        <v>2695</v>
      </c>
    </row>
    <row r="5687" spans="2:26" hidden="1" x14ac:dyDescent="0.35">
      <c r="B5687" t="s">
        <v>137</v>
      </c>
      <c r="C5687" t="s">
        <v>138</v>
      </c>
      <c r="D5687" s="1">
        <v>44440</v>
      </c>
      <c r="E5687" t="s">
        <v>34</v>
      </c>
      <c r="F5687" t="s">
        <v>33</v>
      </c>
      <c r="G5687" t="s">
        <v>34</v>
      </c>
      <c r="H5687">
        <v>1904</v>
      </c>
      <c r="J5687">
        <v>0</v>
      </c>
      <c r="L5687">
        <v>1904</v>
      </c>
      <c r="N5687">
        <v>1827</v>
      </c>
      <c r="P5687">
        <v>48</v>
      </c>
      <c r="R5687">
        <v>1875</v>
      </c>
      <c r="T5687">
        <v>53068</v>
      </c>
      <c r="V5687">
        <v>114093</v>
      </c>
      <c r="X5687">
        <v>111398</v>
      </c>
      <c r="Z5687">
        <v>2695</v>
      </c>
    </row>
    <row r="5688" spans="2:26" hidden="1" x14ac:dyDescent="0.35">
      <c r="B5688" t="s">
        <v>137</v>
      </c>
      <c r="C5688" t="s">
        <v>138</v>
      </c>
      <c r="D5688" s="1">
        <v>44470</v>
      </c>
      <c r="E5688" t="s">
        <v>34</v>
      </c>
      <c r="F5688" t="s">
        <v>35</v>
      </c>
      <c r="G5688" t="s">
        <v>32</v>
      </c>
      <c r="H5688">
        <v>2048</v>
      </c>
      <c r="J5688">
        <v>0</v>
      </c>
      <c r="L5688">
        <v>2048</v>
      </c>
      <c r="N5688">
        <v>1680</v>
      </c>
      <c r="P5688">
        <v>45</v>
      </c>
      <c r="R5688">
        <v>1725</v>
      </c>
      <c r="T5688">
        <v>53330</v>
      </c>
      <c r="V5688">
        <v>114324</v>
      </c>
      <c r="X5688">
        <v>111552</v>
      </c>
      <c r="Z5688">
        <v>2772</v>
      </c>
    </row>
    <row r="5689" spans="2:26" hidden="1" x14ac:dyDescent="0.35">
      <c r="B5689" t="s">
        <v>137</v>
      </c>
      <c r="C5689" t="s">
        <v>138</v>
      </c>
      <c r="D5689" s="1">
        <v>44470</v>
      </c>
      <c r="E5689" t="s">
        <v>34</v>
      </c>
      <c r="F5689" t="s">
        <v>33</v>
      </c>
      <c r="G5689" t="s">
        <v>34</v>
      </c>
      <c r="H5689">
        <v>2048</v>
      </c>
      <c r="J5689">
        <v>0</v>
      </c>
      <c r="L5689">
        <v>2048</v>
      </c>
      <c r="N5689">
        <v>1680</v>
      </c>
      <c r="P5689">
        <v>45</v>
      </c>
      <c r="R5689">
        <v>1725</v>
      </c>
      <c r="T5689">
        <v>54033</v>
      </c>
      <c r="V5689">
        <v>115983</v>
      </c>
      <c r="X5689">
        <v>113146</v>
      </c>
      <c r="Z5689">
        <v>2837</v>
      </c>
    </row>
    <row r="5690" spans="2:26" hidden="1" x14ac:dyDescent="0.35">
      <c r="B5690" t="s">
        <v>137</v>
      </c>
      <c r="C5690" t="s">
        <v>138</v>
      </c>
      <c r="D5690" s="1">
        <v>44501</v>
      </c>
      <c r="E5690" t="s">
        <v>34</v>
      </c>
      <c r="F5690" t="s">
        <v>35</v>
      </c>
      <c r="G5690" t="s">
        <v>32</v>
      </c>
      <c r="H5690">
        <v>2932</v>
      </c>
      <c r="J5690">
        <v>0</v>
      </c>
      <c r="L5690">
        <v>2932</v>
      </c>
      <c r="N5690">
        <v>1620</v>
      </c>
      <c r="P5690">
        <v>47</v>
      </c>
      <c r="R5690">
        <v>1667</v>
      </c>
      <c r="T5690">
        <v>53654</v>
      </c>
      <c r="V5690">
        <v>114936</v>
      </c>
      <c r="X5690">
        <v>112056</v>
      </c>
      <c r="Z5690">
        <v>2880</v>
      </c>
    </row>
    <row r="5691" spans="2:26" hidden="1" x14ac:dyDescent="0.35">
      <c r="B5691" t="s">
        <v>137</v>
      </c>
      <c r="C5691" t="s">
        <v>138</v>
      </c>
      <c r="D5691" s="1">
        <v>44501</v>
      </c>
      <c r="E5691" t="s">
        <v>34</v>
      </c>
      <c r="F5691" t="s">
        <v>33</v>
      </c>
      <c r="G5691" t="s">
        <v>34</v>
      </c>
      <c r="H5691">
        <v>2932</v>
      </c>
      <c r="J5691">
        <v>0</v>
      </c>
      <c r="L5691">
        <v>2932</v>
      </c>
      <c r="N5691">
        <v>1620</v>
      </c>
      <c r="P5691">
        <v>47</v>
      </c>
      <c r="R5691">
        <v>1667</v>
      </c>
      <c r="T5691">
        <v>54384</v>
      </c>
      <c r="V5691">
        <v>117159</v>
      </c>
      <c r="X5691">
        <v>114222</v>
      </c>
      <c r="Z5691">
        <v>2937</v>
      </c>
    </row>
    <row r="5692" spans="2:26" hidden="1" x14ac:dyDescent="0.35">
      <c r="B5692" t="s">
        <v>137</v>
      </c>
      <c r="C5692" t="s">
        <v>138</v>
      </c>
      <c r="D5692" s="1">
        <v>44531</v>
      </c>
      <c r="E5692" t="s">
        <v>34</v>
      </c>
      <c r="F5692" t="s">
        <v>35</v>
      </c>
      <c r="G5692" t="s">
        <v>32</v>
      </c>
      <c r="H5692">
        <v>2931</v>
      </c>
      <c r="J5692">
        <v>0</v>
      </c>
      <c r="L5692">
        <v>2931</v>
      </c>
      <c r="N5692">
        <v>1877</v>
      </c>
      <c r="P5692">
        <v>43</v>
      </c>
      <c r="R5692">
        <v>1920</v>
      </c>
      <c r="T5692">
        <v>54158</v>
      </c>
      <c r="V5692">
        <v>116809</v>
      </c>
      <c r="X5692">
        <v>113848</v>
      </c>
      <c r="Z5692">
        <v>2961</v>
      </c>
    </row>
    <row r="5693" spans="2:26" hidden="1" x14ac:dyDescent="0.35">
      <c r="B5693" t="s">
        <v>137</v>
      </c>
      <c r="C5693" t="s">
        <v>138</v>
      </c>
      <c r="D5693" s="1">
        <v>44531</v>
      </c>
      <c r="E5693" t="s">
        <v>34</v>
      </c>
      <c r="F5693" t="s">
        <v>33</v>
      </c>
      <c r="G5693" t="s">
        <v>34</v>
      </c>
      <c r="H5693">
        <v>2931</v>
      </c>
      <c r="J5693">
        <v>0</v>
      </c>
      <c r="L5693">
        <v>2931</v>
      </c>
      <c r="N5693">
        <v>1877</v>
      </c>
      <c r="P5693">
        <v>43</v>
      </c>
      <c r="R5693">
        <v>1920</v>
      </c>
      <c r="T5693">
        <v>54684</v>
      </c>
      <c r="V5693">
        <v>118168</v>
      </c>
      <c r="X5693">
        <v>115165</v>
      </c>
      <c r="Z5693">
        <v>3003</v>
      </c>
    </row>
    <row r="5694" spans="2:26" hidden="1" x14ac:dyDescent="0.35">
      <c r="B5694" t="s">
        <v>137</v>
      </c>
      <c r="C5694" t="s">
        <v>138</v>
      </c>
      <c r="D5694" s="1">
        <v>44562</v>
      </c>
      <c r="E5694" t="s">
        <v>34</v>
      </c>
      <c r="F5694" t="s">
        <v>35</v>
      </c>
      <c r="G5694" t="s">
        <v>32</v>
      </c>
      <c r="H5694">
        <v>2507</v>
      </c>
      <c r="J5694">
        <v>0</v>
      </c>
      <c r="L5694">
        <v>2507</v>
      </c>
      <c r="N5694">
        <v>1683</v>
      </c>
      <c r="P5694">
        <v>34</v>
      </c>
      <c r="R5694">
        <v>1717</v>
      </c>
      <c r="T5694">
        <v>55411</v>
      </c>
      <c r="V5694">
        <v>120469</v>
      </c>
      <c r="X5694">
        <v>117356</v>
      </c>
      <c r="Z5694">
        <v>3113</v>
      </c>
    </row>
    <row r="5695" spans="2:26" hidden="1" x14ac:dyDescent="0.35">
      <c r="B5695" t="s">
        <v>137</v>
      </c>
      <c r="C5695" t="s">
        <v>138</v>
      </c>
      <c r="D5695" s="1">
        <v>44562</v>
      </c>
      <c r="E5695" t="s">
        <v>34</v>
      </c>
      <c r="F5695" t="s">
        <v>33</v>
      </c>
      <c r="G5695" t="s">
        <v>34</v>
      </c>
      <c r="H5695">
        <v>2507</v>
      </c>
      <c r="J5695">
        <v>0</v>
      </c>
      <c r="L5695">
        <v>2507</v>
      </c>
      <c r="N5695">
        <v>1683</v>
      </c>
      <c r="P5695">
        <v>34</v>
      </c>
      <c r="R5695">
        <v>1717</v>
      </c>
      <c r="T5695">
        <v>55411</v>
      </c>
      <c r="V5695">
        <v>120469</v>
      </c>
      <c r="X5695">
        <v>117356</v>
      </c>
      <c r="Z5695">
        <v>3113</v>
      </c>
    </row>
    <row r="5696" spans="2:26" hidden="1" x14ac:dyDescent="0.35">
      <c r="B5696" t="s">
        <v>137</v>
      </c>
      <c r="C5696" t="s">
        <v>138</v>
      </c>
      <c r="D5696" s="1">
        <v>44593</v>
      </c>
      <c r="E5696" t="s">
        <v>34</v>
      </c>
      <c r="F5696" t="s">
        <v>35</v>
      </c>
      <c r="G5696" t="s">
        <v>32</v>
      </c>
      <c r="H5696">
        <v>1868</v>
      </c>
      <c r="J5696">
        <v>0</v>
      </c>
      <c r="L5696">
        <v>1868</v>
      </c>
      <c r="N5696">
        <v>1612</v>
      </c>
      <c r="P5696">
        <v>32</v>
      </c>
      <c r="R5696">
        <v>1644</v>
      </c>
      <c r="T5696">
        <v>55426</v>
      </c>
      <c r="V5696">
        <v>120621</v>
      </c>
      <c r="X5696">
        <v>117477</v>
      </c>
      <c r="Z5696">
        <v>3144</v>
      </c>
    </row>
    <row r="5697" spans="2:26" hidden="1" x14ac:dyDescent="0.35">
      <c r="B5697" t="s">
        <v>137</v>
      </c>
      <c r="C5697" t="s">
        <v>138</v>
      </c>
      <c r="D5697" s="1">
        <v>44593</v>
      </c>
      <c r="E5697" t="s">
        <v>34</v>
      </c>
      <c r="F5697" t="s">
        <v>33</v>
      </c>
      <c r="G5697" t="s">
        <v>34</v>
      </c>
      <c r="H5697">
        <v>1868</v>
      </c>
      <c r="J5697">
        <v>0</v>
      </c>
      <c r="L5697">
        <v>1868</v>
      </c>
      <c r="N5697">
        <v>1612</v>
      </c>
      <c r="P5697">
        <v>32</v>
      </c>
      <c r="R5697">
        <v>1644</v>
      </c>
      <c r="T5697">
        <v>55426</v>
      </c>
      <c r="V5697">
        <v>120621</v>
      </c>
      <c r="X5697">
        <v>117477</v>
      </c>
      <c r="Z5697">
        <v>3144</v>
      </c>
    </row>
    <row r="5698" spans="2:26" hidden="1" x14ac:dyDescent="0.35">
      <c r="B5698" t="s">
        <v>137</v>
      </c>
      <c r="C5698" t="s">
        <v>138</v>
      </c>
      <c r="D5698" s="1">
        <v>44621</v>
      </c>
      <c r="E5698" t="s">
        <v>34</v>
      </c>
      <c r="F5698" t="s">
        <v>35</v>
      </c>
      <c r="G5698" t="s">
        <v>32</v>
      </c>
      <c r="H5698">
        <v>2308</v>
      </c>
      <c r="J5698">
        <v>0</v>
      </c>
      <c r="L5698">
        <v>2308</v>
      </c>
      <c r="N5698">
        <v>1943</v>
      </c>
      <c r="P5698">
        <v>26</v>
      </c>
      <c r="R5698">
        <v>1969</v>
      </c>
      <c r="T5698">
        <v>55381</v>
      </c>
      <c r="V5698">
        <v>120566</v>
      </c>
      <c r="X5698">
        <v>117385</v>
      </c>
      <c r="Z5698">
        <v>3181</v>
      </c>
    </row>
    <row r="5699" spans="2:26" hidden="1" x14ac:dyDescent="0.35">
      <c r="B5699" t="s">
        <v>137</v>
      </c>
      <c r="C5699" t="s">
        <v>138</v>
      </c>
      <c r="D5699" s="1">
        <v>44621</v>
      </c>
      <c r="E5699" t="s">
        <v>34</v>
      </c>
      <c r="F5699" t="s">
        <v>33</v>
      </c>
      <c r="G5699" t="s">
        <v>34</v>
      </c>
      <c r="H5699">
        <v>2308</v>
      </c>
      <c r="J5699">
        <v>0</v>
      </c>
      <c r="L5699">
        <v>2308</v>
      </c>
      <c r="N5699">
        <v>1943</v>
      </c>
      <c r="P5699">
        <v>26</v>
      </c>
      <c r="R5699">
        <v>1969</v>
      </c>
      <c r="T5699">
        <v>55866</v>
      </c>
      <c r="V5699">
        <v>121738</v>
      </c>
      <c r="X5699">
        <v>118528</v>
      </c>
      <c r="Z5699">
        <v>3210</v>
      </c>
    </row>
    <row r="5700" spans="2:26" hidden="1" x14ac:dyDescent="0.35">
      <c r="B5700" t="s">
        <v>137</v>
      </c>
      <c r="C5700" t="s">
        <v>138</v>
      </c>
      <c r="D5700" s="1">
        <v>44652</v>
      </c>
      <c r="E5700" t="s">
        <v>34</v>
      </c>
      <c r="F5700" t="s">
        <v>35</v>
      </c>
      <c r="G5700" t="s">
        <v>32</v>
      </c>
      <c r="H5700">
        <v>1885</v>
      </c>
      <c r="J5700">
        <v>0</v>
      </c>
      <c r="L5700">
        <v>1885</v>
      </c>
      <c r="N5700">
        <v>1467</v>
      </c>
      <c r="P5700">
        <v>33</v>
      </c>
      <c r="R5700">
        <v>1500</v>
      </c>
      <c r="T5700">
        <v>55661</v>
      </c>
      <c r="V5700">
        <v>121234</v>
      </c>
      <c r="X5700">
        <v>118025</v>
      </c>
      <c r="Z5700">
        <v>3209</v>
      </c>
    </row>
    <row r="5701" spans="2:26" hidden="1" x14ac:dyDescent="0.35">
      <c r="B5701" t="s">
        <v>137</v>
      </c>
      <c r="C5701" t="s">
        <v>138</v>
      </c>
      <c r="D5701" s="1">
        <v>44652</v>
      </c>
      <c r="E5701" t="s">
        <v>34</v>
      </c>
      <c r="F5701" t="s">
        <v>33</v>
      </c>
      <c r="G5701" t="s">
        <v>34</v>
      </c>
      <c r="H5701">
        <v>1885</v>
      </c>
      <c r="J5701">
        <v>0</v>
      </c>
      <c r="L5701">
        <v>1885</v>
      </c>
      <c r="N5701">
        <v>1467</v>
      </c>
      <c r="P5701">
        <v>33</v>
      </c>
      <c r="R5701">
        <v>1500</v>
      </c>
      <c r="T5701">
        <v>56227</v>
      </c>
      <c r="V5701">
        <v>122573</v>
      </c>
      <c r="X5701">
        <v>119327</v>
      </c>
      <c r="Z5701">
        <v>3246</v>
      </c>
    </row>
    <row r="5702" spans="2:26" hidden="1" x14ac:dyDescent="0.35">
      <c r="B5702" t="s">
        <v>137</v>
      </c>
      <c r="C5702" t="s">
        <v>138</v>
      </c>
      <c r="D5702" s="1">
        <v>44682</v>
      </c>
      <c r="E5702" t="s">
        <v>34</v>
      </c>
      <c r="F5702" t="s">
        <v>35</v>
      </c>
      <c r="G5702" t="s">
        <v>32</v>
      </c>
      <c r="H5702">
        <v>1846</v>
      </c>
      <c r="J5702">
        <v>0</v>
      </c>
      <c r="L5702">
        <v>1846</v>
      </c>
      <c r="N5702">
        <v>1476</v>
      </c>
      <c r="P5702">
        <v>26</v>
      </c>
      <c r="R5702">
        <v>1502</v>
      </c>
      <c r="T5702">
        <v>56003</v>
      </c>
      <c r="V5702">
        <v>122189</v>
      </c>
      <c r="X5702">
        <v>118966</v>
      </c>
      <c r="Z5702">
        <v>3223</v>
      </c>
    </row>
    <row r="5703" spans="2:26" hidden="1" x14ac:dyDescent="0.35">
      <c r="B5703" t="s">
        <v>137</v>
      </c>
      <c r="C5703" t="s">
        <v>138</v>
      </c>
      <c r="D5703" s="1">
        <v>44682</v>
      </c>
      <c r="E5703" t="s">
        <v>34</v>
      </c>
      <c r="F5703" t="s">
        <v>33</v>
      </c>
      <c r="G5703" t="s">
        <v>34</v>
      </c>
      <c r="H5703">
        <v>1846</v>
      </c>
      <c r="J5703">
        <v>0</v>
      </c>
      <c r="L5703">
        <v>1846</v>
      </c>
      <c r="N5703">
        <v>1476</v>
      </c>
      <c r="P5703">
        <v>26</v>
      </c>
      <c r="R5703">
        <v>1502</v>
      </c>
      <c r="T5703">
        <v>56522</v>
      </c>
      <c r="V5703">
        <v>123279</v>
      </c>
      <c r="X5703">
        <v>120024</v>
      </c>
      <c r="Z5703">
        <v>3255</v>
      </c>
    </row>
    <row r="5704" spans="2:26" hidden="1" x14ac:dyDescent="0.35">
      <c r="B5704" t="s">
        <v>137</v>
      </c>
      <c r="C5704" t="s">
        <v>138</v>
      </c>
      <c r="D5704" s="1">
        <v>44713</v>
      </c>
      <c r="E5704" t="s">
        <v>34</v>
      </c>
      <c r="F5704" t="s">
        <v>35</v>
      </c>
      <c r="G5704" t="s">
        <v>32</v>
      </c>
      <c r="H5704">
        <v>2026</v>
      </c>
      <c r="J5704">
        <v>0</v>
      </c>
      <c r="L5704">
        <v>2026</v>
      </c>
      <c r="N5704">
        <v>1577</v>
      </c>
      <c r="P5704">
        <v>27</v>
      </c>
      <c r="R5704">
        <v>1604</v>
      </c>
      <c r="T5704">
        <v>56212</v>
      </c>
      <c r="V5704">
        <v>122782</v>
      </c>
      <c r="X5704">
        <v>119493</v>
      </c>
      <c r="Z5704">
        <v>3289</v>
      </c>
    </row>
    <row r="5705" spans="2:26" hidden="1" x14ac:dyDescent="0.35">
      <c r="B5705" t="s">
        <v>137</v>
      </c>
      <c r="C5705" t="s">
        <v>138</v>
      </c>
      <c r="D5705" s="1">
        <v>44713</v>
      </c>
      <c r="E5705" t="s">
        <v>34</v>
      </c>
      <c r="F5705" t="s">
        <v>33</v>
      </c>
      <c r="G5705" t="s">
        <v>34</v>
      </c>
      <c r="H5705">
        <v>2026</v>
      </c>
      <c r="J5705">
        <v>0</v>
      </c>
      <c r="L5705">
        <v>2026</v>
      </c>
      <c r="N5705">
        <v>1577</v>
      </c>
      <c r="P5705">
        <v>27</v>
      </c>
      <c r="R5705">
        <v>1604</v>
      </c>
      <c r="T5705">
        <v>56793</v>
      </c>
      <c r="V5705">
        <v>124213</v>
      </c>
      <c r="X5705">
        <v>120890</v>
      </c>
      <c r="Z5705">
        <v>3323</v>
      </c>
    </row>
    <row r="5706" spans="2:26" hidden="1" x14ac:dyDescent="0.35">
      <c r="B5706" t="s">
        <v>137</v>
      </c>
      <c r="C5706" t="s">
        <v>138</v>
      </c>
      <c r="D5706" s="1">
        <v>44743</v>
      </c>
      <c r="E5706" t="s">
        <v>34</v>
      </c>
      <c r="F5706" t="s">
        <v>35</v>
      </c>
      <c r="G5706" t="s">
        <v>32</v>
      </c>
      <c r="H5706">
        <v>1878</v>
      </c>
      <c r="J5706">
        <v>0</v>
      </c>
      <c r="L5706">
        <v>1878</v>
      </c>
      <c r="N5706">
        <v>1430</v>
      </c>
      <c r="P5706">
        <v>35</v>
      </c>
      <c r="R5706">
        <v>1465</v>
      </c>
      <c r="T5706">
        <v>56518</v>
      </c>
      <c r="V5706">
        <v>123776</v>
      </c>
      <c r="X5706">
        <v>120401</v>
      </c>
      <c r="Z5706">
        <v>3375</v>
      </c>
    </row>
    <row r="5707" spans="2:26" hidden="1" x14ac:dyDescent="0.35">
      <c r="B5707" t="s">
        <v>137</v>
      </c>
      <c r="C5707" t="s">
        <v>138</v>
      </c>
      <c r="D5707" s="1">
        <v>44743</v>
      </c>
      <c r="E5707" t="s">
        <v>34</v>
      </c>
      <c r="F5707" t="s">
        <v>33</v>
      </c>
      <c r="G5707" t="s">
        <v>34</v>
      </c>
      <c r="H5707">
        <v>1878</v>
      </c>
      <c r="J5707">
        <v>0</v>
      </c>
      <c r="L5707">
        <v>1878</v>
      </c>
      <c r="N5707">
        <v>1430</v>
      </c>
      <c r="P5707">
        <v>35</v>
      </c>
      <c r="R5707">
        <v>1465</v>
      </c>
      <c r="T5707">
        <v>56518</v>
      </c>
      <c r="V5707">
        <v>123776</v>
      </c>
      <c r="X5707">
        <v>120401</v>
      </c>
      <c r="Z5707">
        <v>3375</v>
      </c>
    </row>
    <row r="5708" spans="2:26" hidden="1" x14ac:dyDescent="0.35">
      <c r="B5708" t="s">
        <v>137</v>
      </c>
      <c r="C5708" t="s">
        <v>138</v>
      </c>
      <c r="D5708" s="1">
        <v>44774</v>
      </c>
      <c r="E5708" t="s">
        <v>34</v>
      </c>
      <c r="F5708" t="s">
        <v>35</v>
      </c>
      <c r="G5708" t="s">
        <v>32</v>
      </c>
      <c r="H5708">
        <v>2284</v>
      </c>
      <c r="J5708">
        <v>0</v>
      </c>
      <c r="L5708">
        <v>2284</v>
      </c>
      <c r="N5708">
        <v>1655</v>
      </c>
      <c r="P5708">
        <v>43</v>
      </c>
      <c r="R5708">
        <v>1698</v>
      </c>
      <c r="T5708">
        <v>56940</v>
      </c>
      <c r="V5708">
        <v>125239</v>
      </c>
      <c r="X5708">
        <v>121768</v>
      </c>
      <c r="Z5708">
        <v>3471</v>
      </c>
    </row>
    <row r="5709" spans="2:26" hidden="1" x14ac:dyDescent="0.35">
      <c r="B5709" t="s">
        <v>137</v>
      </c>
      <c r="C5709" t="s">
        <v>138</v>
      </c>
      <c r="D5709" s="1">
        <v>44774</v>
      </c>
      <c r="E5709" t="s">
        <v>34</v>
      </c>
      <c r="F5709" t="s">
        <v>33</v>
      </c>
      <c r="G5709" t="s">
        <v>34</v>
      </c>
      <c r="H5709">
        <v>2284</v>
      </c>
      <c r="J5709">
        <v>0</v>
      </c>
      <c r="L5709">
        <v>2284</v>
      </c>
      <c r="N5709">
        <v>1655</v>
      </c>
      <c r="P5709">
        <v>43</v>
      </c>
      <c r="R5709">
        <v>1698</v>
      </c>
      <c r="T5709">
        <v>57532</v>
      </c>
      <c r="V5709">
        <v>126517</v>
      </c>
      <c r="X5709">
        <v>123019</v>
      </c>
      <c r="Z5709">
        <v>3498</v>
      </c>
    </row>
    <row r="5710" spans="2:26" hidden="1" x14ac:dyDescent="0.35">
      <c r="B5710" t="s">
        <v>137</v>
      </c>
      <c r="C5710" t="s">
        <v>138</v>
      </c>
      <c r="D5710" s="1">
        <v>44805</v>
      </c>
      <c r="E5710" t="s">
        <v>34</v>
      </c>
      <c r="F5710" t="s">
        <v>35</v>
      </c>
      <c r="G5710" t="s">
        <v>32</v>
      </c>
      <c r="H5710">
        <v>2131</v>
      </c>
      <c r="J5710">
        <v>0</v>
      </c>
      <c r="L5710">
        <v>2131</v>
      </c>
      <c r="N5710">
        <v>1587</v>
      </c>
      <c r="P5710">
        <v>37</v>
      </c>
      <c r="R5710">
        <v>1624</v>
      </c>
      <c r="T5710">
        <v>57339</v>
      </c>
      <c r="V5710">
        <v>126291</v>
      </c>
      <c r="X5710">
        <v>122801</v>
      </c>
      <c r="Z5710">
        <v>3490</v>
      </c>
    </row>
    <row r="5711" spans="2:26" hidden="1" x14ac:dyDescent="0.35">
      <c r="B5711" t="s">
        <v>137</v>
      </c>
      <c r="C5711" t="s">
        <v>138</v>
      </c>
      <c r="D5711" s="1">
        <v>44805</v>
      </c>
      <c r="E5711" t="s">
        <v>34</v>
      </c>
      <c r="F5711" t="s">
        <v>33</v>
      </c>
      <c r="G5711" t="s">
        <v>34</v>
      </c>
      <c r="H5711">
        <v>2131</v>
      </c>
      <c r="J5711">
        <v>0</v>
      </c>
      <c r="L5711">
        <v>2131</v>
      </c>
      <c r="N5711">
        <v>1587</v>
      </c>
      <c r="P5711">
        <v>37</v>
      </c>
      <c r="R5711">
        <v>1624</v>
      </c>
      <c r="T5711">
        <v>57930</v>
      </c>
      <c r="V5711">
        <v>127511</v>
      </c>
      <c r="X5711">
        <v>123979</v>
      </c>
      <c r="Z5711">
        <v>3532</v>
      </c>
    </row>
    <row r="5712" spans="2:26" hidden="1" x14ac:dyDescent="0.35">
      <c r="B5712" t="s">
        <v>137</v>
      </c>
      <c r="C5712" t="s">
        <v>138</v>
      </c>
      <c r="D5712" s="1">
        <v>44835</v>
      </c>
      <c r="E5712" t="s">
        <v>34</v>
      </c>
      <c r="F5712" t="s">
        <v>35</v>
      </c>
      <c r="G5712" t="s">
        <v>32</v>
      </c>
      <c r="H5712">
        <v>2077</v>
      </c>
      <c r="J5712">
        <v>0</v>
      </c>
      <c r="L5712">
        <v>2077</v>
      </c>
      <c r="N5712">
        <v>1590</v>
      </c>
      <c r="P5712">
        <v>47</v>
      </c>
      <c r="R5712">
        <v>1637</v>
      </c>
      <c r="T5712">
        <v>57673</v>
      </c>
      <c r="V5712">
        <v>127169</v>
      </c>
      <c r="X5712">
        <v>123598</v>
      </c>
      <c r="Z5712">
        <v>3571</v>
      </c>
    </row>
    <row r="5713" spans="2:26" hidden="1" x14ac:dyDescent="0.35">
      <c r="B5713" t="s">
        <v>137</v>
      </c>
      <c r="C5713" t="s">
        <v>138</v>
      </c>
      <c r="D5713" s="1">
        <v>44835</v>
      </c>
      <c r="E5713" t="s">
        <v>34</v>
      </c>
      <c r="F5713" t="s">
        <v>33</v>
      </c>
      <c r="G5713" t="s">
        <v>34</v>
      </c>
      <c r="H5713">
        <v>2077</v>
      </c>
      <c r="J5713">
        <v>0</v>
      </c>
      <c r="L5713">
        <v>2077</v>
      </c>
      <c r="N5713">
        <v>1590</v>
      </c>
      <c r="P5713">
        <v>47</v>
      </c>
      <c r="R5713">
        <v>1637</v>
      </c>
      <c r="T5713">
        <v>58178</v>
      </c>
      <c r="V5713">
        <v>128344</v>
      </c>
      <c r="X5713">
        <v>124733</v>
      </c>
      <c r="Z5713">
        <v>3611</v>
      </c>
    </row>
    <row r="5714" spans="2:26" hidden="1" x14ac:dyDescent="0.35">
      <c r="B5714" t="s">
        <v>137</v>
      </c>
      <c r="C5714" t="s">
        <v>138</v>
      </c>
      <c r="D5714" s="1">
        <v>44866</v>
      </c>
      <c r="E5714" t="s">
        <v>34</v>
      </c>
      <c r="F5714" t="s">
        <v>35</v>
      </c>
      <c r="G5714" t="s">
        <v>32</v>
      </c>
      <c r="H5714">
        <v>2944</v>
      </c>
      <c r="J5714">
        <v>0</v>
      </c>
      <c r="L5714">
        <v>2944</v>
      </c>
      <c r="N5714">
        <v>1560</v>
      </c>
      <c r="P5714">
        <v>28</v>
      </c>
      <c r="R5714">
        <v>1588</v>
      </c>
      <c r="T5714">
        <v>57931</v>
      </c>
      <c r="V5714">
        <v>128073</v>
      </c>
      <c r="X5714">
        <v>124446</v>
      </c>
      <c r="Z5714">
        <v>3627</v>
      </c>
    </row>
    <row r="5715" spans="2:26" hidden="1" x14ac:dyDescent="0.35">
      <c r="B5715" t="s">
        <v>137</v>
      </c>
      <c r="C5715" t="s">
        <v>138</v>
      </c>
      <c r="D5715" s="1">
        <v>44866</v>
      </c>
      <c r="E5715" t="s">
        <v>34</v>
      </c>
      <c r="F5715" t="s">
        <v>33</v>
      </c>
      <c r="G5715" t="s">
        <v>34</v>
      </c>
      <c r="H5715">
        <v>2944</v>
      </c>
      <c r="J5715">
        <v>0</v>
      </c>
      <c r="L5715">
        <v>2944</v>
      </c>
      <c r="N5715">
        <v>1560</v>
      </c>
      <c r="P5715">
        <v>28</v>
      </c>
      <c r="R5715">
        <v>1588</v>
      </c>
      <c r="T5715">
        <v>58504</v>
      </c>
      <c r="V5715">
        <v>129422</v>
      </c>
      <c r="X5715">
        <v>125749</v>
      </c>
      <c r="Z5715">
        <v>3673</v>
      </c>
    </row>
    <row r="5716" spans="2:26" hidden="1" x14ac:dyDescent="0.35">
      <c r="B5716" t="s">
        <v>137</v>
      </c>
      <c r="C5716" t="s">
        <v>138</v>
      </c>
      <c r="D5716" s="1">
        <v>44896</v>
      </c>
      <c r="E5716" t="s">
        <v>34</v>
      </c>
      <c r="F5716" t="s">
        <v>35</v>
      </c>
      <c r="G5716" t="s">
        <v>32</v>
      </c>
      <c r="H5716">
        <v>2715</v>
      </c>
      <c r="J5716">
        <v>0</v>
      </c>
      <c r="L5716">
        <v>2715</v>
      </c>
      <c r="N5716">
        <v>1510</v>
      </c>
      <c r="P5716">
        <v>31</v>
      </c>
      <c r="R5716">
        <v>1541</v>
      </c>
      <c r="T5716">
        <v>58274</v>
      </c>
      <c r="V5716">
        <v>129114</v>
      </c>
      <c r="X5716">
        <v>125423</v>
      </c>
      <c r="Z5716">
        <v>3691</v>
      </c>
    </row>
    <row r="5717" spans="2:26" hidden="1" x14ac:dyDescent="0.35">
      <c r="B5717" t="s">
        <v>137</v>
      </c>
      <c r="C5717" t="s">
        <v>138</v>
      </c>
      <c r="D5717" s="1">
        <v>44896</v>
      </c>
      <c r="E5717" t="s">
        <v>34</v>
      </c>
      <c r="F5717" t="s">
        <v>33</v>
      </c>
      <c r="G5717" t="s">
        <v>34</v>
      </c>
      <c r="H5717">
        <v>2715</v>
      </c>
      <c r="J5717">
        <v>0</v>
      </c>
      <c r="L5717">
        <v>2715</v>
      </c>
      <c r="N5717">
        <v>1510</v>
      </c>
      <c r="P5717">
        <v>31</v>
      </c>
      <c r="R5717">
        <v>1541</v>
      </c>
      <c r="T5717">
        <v>58910</v>
      </c>
      <c r="V5717">
        <v>130665</v>
      </c>
      <c r="X5717">
        <v>126934</v>
      </c>
      <c r="Z5717">
        <v>3731</v>
      </c>
    </row>
    <row r="5718" spans="2:26" hidden="1" x14ac:dyDescent="0.35">
      <c r="B5718" t="s">
        <v>137</v>
      </c>
      <c r="C5718" t="s">
        <v>138</v>
      </c>
      <c r="D5718" s="1">
        <v>44927</v>
      </c>
      <c r="E5718" t="s">
        <v>34</v>
      </c>
      <c r="F5718" t="s">
        <v>35</v>
      </c>
      <c r="G5718" t="s">
        <v>32</v>
      </c>
      <c r="H5718">
        <v>2333</v>
      </c>
      <c r="J5718">
        <v>0</v>
      </c>
      <c r="L5718">
        <v>2333</v>
      </c>
      <c r="N5718">
        <v>1602</v>
      </c>
      <c r="P5718">
        <v>40</v>
      </c>
      <c r="R5718">
        <v>1642</v>
      </c>
      <c r="T5718">
        <v>58667</v>
      </c>
      <c r="V5718">
        <v>130353</v>
      </c>
      <c r="X5718">
        <v>126614</v>
      </c>
      <c r="Z5718">
        <v>3739</v>
      </c>
    </row>
    <row r="5719" spans="2:26" hidden="1" x14ac:dyDescent="0.35">
      <c r="B5719" t="s">
        <v>137</v>
      </c>
      <c r="C5719" t="s">
        <v>138</v>
      </c>
      <c r="D5719" s="1">
        <v>44927</v>
      </c>
      <c r="E5719" t="s">
        <v>34</v>
      </c>
      <c r="F5719" t="s">
        <v>33</v>
      </c>
      <c r="G5719" t="s">
        <v>34</v>
      </c>
      <c r="H5719">
        <v>2333</v>
      </c>
      <c r="J5719">
        <v>0</v>
      </c>
      <c r="L5719">
        <v>2333</v>
      </c>
      <c r="N5719">
        <v>1602</v>
      </c>
      <c r="P5719">
        <v>40</v>
      </c>
      <c r="R5719">
        <v>1642</v>
      </c>
      <c r="T5719">
        <v>59304</v>
      </c>
      <c r="V5719">
        <v>131872</v>
      </c>
      <c r="X5719">
        <v>128079</v>
      </c>
      <c r="Z5719">
        <v>3793</v>
      </c>
    </row>
    <row r="5720" spans="2:26" hidden="1" x14ac:dyDescent="0.35">
      <c r="B5720" t="s">
        <v>137</v>
      </c>
      <c r="C5720" t="s">
        <v>138</v>
      </c>
      <c r="D5720" s="1">
        <v>44958</v>
      </c>
      <c r="E5720" t="s">
        <v>34</v>
      </c>
      <c r="F5720" t="s">
        <v>35</v>
      </c>
      <c r="G5720" t="s">
        <v>32</v>
      </c>
      <c r="H5720">
        <v>1741</v>
      </c>
      <c r="J5720">
        <v>0</v>
      </c>
      <c r="L5720">
        <v>1741</v>
      </c>
      <c r="N5720">
        <v>1307</v>
      </c>
      <c r="P5720">
        <v>32</v>
      </c>
      <c r="R5720">
        <v>1339</v>
      </c>
      <c r="T5720">
        <v>59008</v>
      </c>
      <c r="V5720">
        <v>131434</v>
      </c>
      <c r="X5720">
        <v>127621</v>
      </c>
      <c r="Z5720">
        <v>3813</v>
      </c>
    </row>
    <row r="5721" spans="2:26" hidden="1" x14ac:dyDescent="0.35">
      <c r="B5721" t="s">
        <v>137</v>
      </c>
      <c r="C5721" t="s">
        <v>138</v>
      </c>
      <c r="D5721" s="1">
        <v>44958</v>
      </c>
      <c r="E5721" t="s">
        <v>34</v>
      </c>
      <c r="F5721" t="s">
        <v>33</v>
      </c>
      <c r="G5721" t="s">
        <v>34</v>
      </c>
      <c r="H5721">
        <v>1741</v>
      </c>
      <c r="J5721">
        <v>0</v>
      </c>
      <c r="L5721">
        <v>1741</v>
      </c>
      <c r="N5721">
        <v>1307</v>
      </c>
      <c r="P5721">
        <v>32</v>
      </c>
      <c r="R5721">
        <v>1339</v>
      </c>
      <c r="T5721">
        <v>59901</v>
      </c>
      <c r="V5721">
        <v>133441</v>
      </c>
      <c r="X5721">
        <v>129573</v>
      </c>
      <c r="Z5721">
        <v>3868</v>
      </c>
    </row>
    <row r="5722" spans="2:26" hidden="1" x14ac:dyDescent="0.35">
      <c r="B5722" t="s">
        <v>137</v>
      </c>
      <c r="C5722" t="s">
        <v>138</v>
      </c>
      <c r="D5722" s="1">
        <v>44986</v>
      </c>
      <c r="E5722" t="s">
        <v>34</v>
      </c>
      <c r="F5722" t="s">
        <v>35</v>
      </c>
      <c r="G5722" t="s">
        <v>32</v>
      </c>
      <c r="H5722">
        <v>1953</v>
      </c>
      <c r="J5722">
        <v>0</v>
      </c>
      <c r="L5722">
        <v>1953</v>
      </c>
      <c r="N5722">
        <v>1455</v>
      </c>
      <c r="P5722">
        <v>22</v>
      </c>
      <c r="R5722">
        <v>1477</v>
      </c>
      <c r="T5722">
        <v>59708</v>
      </c>
      <c r="V5722">
        <v>133311</v>
      </c>
      <c r="X5722">
        <v>129430</v>
      </c>
      <c r="Z5722">
        <v>3881</v>
      </c>
    </row>
    <row r="5723" spans="2:26" hidden="1" x14ac:dyDescent="0.35">
      <c r="B5723" t="s">
        <v>137</v>
      </c>
      <c r="C5723" t="s">
        <v>138</v>
      </c>
      <c r="D5723" s="1">
        <v>44986</v>
      </c>
      <c r="E5723" t="s">
        <v>34</v>
      </c>
      <c r="F5723" t="s">
        <v>33</v>
      </c>
      <c r="G5723" t="s">
        <v>34</v>
      </c>
      <c r="H5723">
        <v>1953</v>
      </c>
      <c r="J5723">
        <v>0</v>
      </c>
      <c r="L5723">
        <v>1953</v>
      </c>
      <c r="N5723">
        <v>1455</v>
      </c>
      <c r="P5723">
        <v>22</v>
      </c>
      <c r="R5723">
        <v>1477</v>
      </c>
      <c r="T5723">
        <v>60259</v>
      </c>
      <c r="V5723">
        <v>134458</v>
      </c>
      <c r="X5723">
        <v>130551</v>
      </c>
      <c r="Z5723">
        <v>3907</v>
      </c>
    </row>
    <row r="5724" spans="2:26" hidden="1" x14ac:dyDescent="0.35">
      <c r="B5724" t="s">
        <v>137</v>
      </c>
      <c r="C5724" t="s">
        <v>138</v>
      </c>
      <c r="D5724" s="1">
        <v>45017</v>
      </c>
      <c r="E5724" t="s">
        <v>34</v>
      </c>
      <c r="F5724" t="s">
        <v>35</v>
      </c>
      <c r="G5724" t="s">
        <v>32</v>
      </c>
      <c r="H5724">
        <v>1822</v>
      </c>
      <c r="J5724">
        <v>0</v>
      </c>
      <c r="L5724">
        <v>1822</v>
      </c>
      <c r="N5724">
        <v>1411</v>
      </c>
      <c r="P5724">
        <v>30</v>
      </c>
      <c r="R5724">
        <v>1441</v>
      </c>
      <c r="T5724">
        <v>60035</v>
      </c>
      <c r="V5724">
        <v>134201</v>
      </c>
      <c r="X5724">
        <v>130367</v>
      </c>
      <c r="Z5724">
        <v>3834</v>
      </c>
    </row>
    <row r="5725" spans="2:26" hidden="1" x14ac:dyDescent="0.35">
      <c r="B5725" t="s">
        <v>137</v>
      </c>
      <c r="C5725" t="s">
        <v>138</v>
      </c>
      <c r="D5725" s="1">
        <v>45017</v>
      </c>
      <c r="E5725" t="s">
        <v>34</v>
      </c>
      <c r="F5725" t="s">
        <v>33</v>
      </c>
      <c r="G5725" t="s">
        <v>34</v>
      </c>
      <c r="H5725">
        <v>1822</v>
      </c>
      <c r="J5725">
        <v>0</v>
      </c>
      <c r="L5725">
        <v>1822</v>
      </c>
      <c r="N5725">
        <v>1411</v>
      </c>
      <c r="P5725">
        <v>30</v>
      </c>
      <c r="R5725">
        <v>1441</v>
      </c>
      <c r="T5725">
        <v>60631</v>
      </c>
      <c r="V5725">
        <v>135554</v>
      </c>
      <c r="X5725">
        <v>131684</v>
      </c>
      <c r="Z5725">
        <v>3870</v>
      </c>
    </row>
    <row r="5726" spans="2:26" hidden="1" x14ac:dyDescent="0.35">
      <c r="B5726" t="s">
        <v>137</v>
      </c>
      <c r="C5726" t="s">
        <v>138</v>
      </c>
      <c r="D5726" s="1">
        <v>45047</v>
      </c>
      <c r="E5726" t="s">
        <v>34</v>
      </c>
      <c r="F5726" t="s">
        <v>35</v>
      </c>
      <c r="G5726" t="s">
        <v>32</v>
      </c>
      <c r="H5726">
        <v>2021</v>
      </c>
      <c r="J5726">
        <v>0</v>
      </c>
      <c r="L5726">
        <v>2021</v>
      </c>
      <c r="N5726">
        <v>1605</v>
      </c>
      <c r="P5726">
        <v>38</v>
      </c>
      <c r="R5726">
        <v>1643</v>
      </c>
      <c r="T5726">
        <v>60405</v>
      </c>
      <c r="V5726">
        <v>135164</v>
      </c>
      <c r="X5726">
        <v>131304</v>
      </c>
      <c r="Z5726">
        <v>3860</v>
      </c>
    </row>
    <row r="5727" spans="2:26" hidden="1" x14ac:dyDescent="0.35">
      <c r="B5727" t="s">
        <v>137</v>
      </c>
      <c r="C5727" t="s">
        <v>138</v>
      </c>
      <c r="D5727" s="1">
        <v>45047</v>
      </c>
      <c r="E5727" t="s">
        <v>34</v>
      </c>
      <c r="F5727" t="s">
        <v>33</v>
      </c>
      <c r="G5727" t="s">
        <v>34</v>
      </c>
      <c r="H5727">
        <v>2021</v>
      </c>
      <c r="J5727">
        <v>0</v>
      </c>
      <c r="L5727">
        <v>2021</v>
      </c>
      <c r="N5727">
        <v>1605</v>
      </c>
      <c r="P5727">
        <v>38</v>
      </c>
      <c r="R5727">
        <v>1643</v>
      </c>
      <c r="T5727">
        <v>60923</v>
      </c>
      <c r="V5727">
        <v>136252</v>
      </c>
      <c r="X5727">
        <v>132372</v>
      </c>
      <c r="Z5727">
        <v>3880</v>
      </c>
    </row>
    <row r="5728" spans="2:26" hidden="1" x14ac:dyDescent="0.35">
      <c r="B5728" t="s">
        <v>137</v>
      </c>
      <c r="C5728" t="s">
        <v>138</v>
      </c>
      <c r="D5728" s="1">
        <v>45078</v>
      </c>
      <c r="E5728" t="s">
        <v>34</v>
      </c>
      <c r="F5728" t="s">
        <v>35</v>
      </c>
      <c r="G5728" t="s">
        <v>32</v>
      </c>
      <c r="H5728">
        <v>2211</v>
      </c>
      <c r="J5728">
        <v>0</v>
      </c>
      <c r="L5728">
        <v>2211</v>
      </c>
      <c r="N5728">
        <v>1607</v>
      </c>
      <c r="P5728">
        <v>33</v>
      </c>
      <c r="R5728">
        <v>1640</v>
      </c>
      <c r="T5728">
        <v>58933</v>
      </c>
      <c r="V5728">
        <v>131164</v>
      </c>
      <c r="X5728">
        <v>127465</v>
      </c>
      <c r="Z5728">
        <v>3699</v>
      </c>
    </row>
    <row r="5729" spans="2:26" hidden="1" x14ac:dyDescent="0.35">
      <c r="B5729" t="s">
        <v>137</v>
      </c>
      <c r="C5729" t="s">
        <v>138</v>
      </c>
      <c r="D5729" s="1">
        <v>45078</v>
      </c>
      <c r="E5729" t="s">
        <v>34</v>
      </c>
      <c r="F5729" t="s">
        <v>33</v>
      </c>
      <c r="G5729" t="s">
        <v>34</v>
      </c>
      <c r="H5729">
        <v>2211</v>
      </c>
      <c r="J5729">
        <v>0</v>
      </c>
      <c r="L5729">
        <v>2211</v>
      </c>
      <c r="N5729">
        <v>1607</v>
      </c>
      <c r="P5729">
        <v>33</v>
      </c>
      <c r="R5729">
        <v>1640</v>
      </c>
      <c r="T5729">
        <v>59437</v>
      </c>
      <c r="V5729">
        <v>132222</v>
      </c>
      <c r="X5729">
        <v>128519</v>
      </c>
      <c r="Z5729">
        <v>3703</v>
      </c>
    </row>
    <row r="5730" spans="2:26" hidden="1" x14ac:dyDescent="0.35">
      <c r="B5730" t="s">
        <v>137</v>
      </c>
      <c r="C5730" t="s">
        <v>138</v>
      </c>
      <c r="D5730" s="1">
        <v>45108</v>
      </c>
      <c r="E5730" t="s">
        <v>34</v>
      </c>
      <c r="F5730" t="s">
        <v>35</v>
      </c>
      <c r="G5730" t="s">
        <v>32</v>
      </c>
      <c r="H5730">
        <v>2137</v>
      </c>
      <c r="J5730">
        <v>0</v>
      </c>
      <c r="L5730">
        <v>2137</v>
      </c>
      <c r="N5730">
        <v>1588</v>
      </c>
      <c r="P5730">
        <v>31</v>
      </c>
      <c r="R5730">
        <v>1619</v>
      </c>
      <c r="T5730">
        <v>56515</v>
      </c>
      <c r="V5730">
        <v>124926</v>
      </c>
      <c r="X5730">
        <v>121490</v>
      </c>
      <c r="Z5730">
        <v>3436</v>
      </c>
    </row>
    <row r="5731" spans="2:26" hidden="1" x14ac:dyDescent="0.35">
      <c r="B5731" t="s">
        <v>137</v>
      </c>
      <c r="C5731" t="s">
        <v>138</v>
      </c>
      <c r="D5731" s="1">
        <v>45108</v>
      </c>
      <c r="E5731" t="s">
        <v>34</v>
      </c>
      <c r="F5731" t="s">
        <v>33</v>
      </c>
      <c r="G5731" t="s">
        <v>34</v>
      </c>
      <c r="H5731">
        <v>2137</v>
      </c>
      <c r="J5731">
        <v>0</v>
      </c>
      <c r="L5731">
        <v>2137</v>
      </c>
      <c r="N5731">
        <v>1588</v>
      </c>
      <c r="P5731">
        <v>31</v>
      </c>
      <c r="R5731">
        <v>1619</v>
      </c>
      <c r="T5731">
        <v>54786</v>
      </c>
      <c r="V5731">
        <v>120309</v>
      </c>
      <c r="X5731">
        <v>117102</v>
      </c>
      <c r="Z5731">
        <v>3207</v>
      </c>
    </row>
    <row r="5732" spans="2:26" hidden="1" x14ac:dyDescent="0.35">
      <c r="B5732" t="s">
        <v>137</v>
      </c>
      <c r="C5732" t="s">
        <v>138</v>
      </c>
      <c r="D5732" s="1">
        <v>45139</v>
      </c>
      <c r="E5732" t="s">
        <v>34</v>
      </c>
      <c r="F5732" t="s">
        <v>35</v>
      </c>
      <c r="G5732" t="s">
        <v>32</v>
      </c>
      <c r="H5732">
        <v>2717</v>
      </c>
      <c r="J5732">
        <v>0</v>
      </c>
      <c r="L5732">
        <v>2717</v>
      </c>
      <c r="N5732">
        <v>1939</v>
      </c>
      <c r="P5732">
        <v>47</v>
      </c>
      <c r="R5732">
        <v>1986</v>
      </c>
      <c r="T5732">
        <v>54786</v>
      </c>
      <c r="V5732">
        <v>120309</v>
      </c>
      <c r="X5732">
        <v>117102</v>
      </c>
      <c r="Z5732">
        <v>3207</v>
      </c>
    </row>
    <row r="5733" spans="2:26" hidden="1" x14ac:dyDescent="0.35">
      <c r="B5733" t="s">
        <v>137</v>
      </c>
      <c r="C5733" t="s">
        <v>138</v>
      </c>
      <c r="D5733" s="1">
        <v>45139</v>
      </c>
      <c r="E5733" t="s">
        <v>34</v>
      </c>
      <c r="F5733" t="s">
        <v>33</v>
      </c>
      <c r="G5733" t="s">
        <v>34</v>
      </c>
      <c r="H5733">
        <v>2717</v>
      </c>
      <c r="J5733">
        <v>0</v>
      </c>
      <c r="L5733">
        <v>2717</v>
      </c>
      <c r="N5733">
        <v>1939</v>
      </c>
      <c r="P5733">
        <v>47</v>
      </c>
      <c r="R5733">
        <v>1986</v>
      </c>
      <c r="T5733">
        <v>55635</v>
      </c>
      <c r="V5733">
        <v>122146</v>
      </c>
      <c r="X5733">
        <v>118875</v>
      </c>
      <c r="Z5733">
        <v>3271</v>
      </c>
    </row>
    <row r="5734" spans="2:26" hidden="1" x14ac:dyDescent="0.35">
      <c r="B5734" t="s">
        <v>137</v>
      </c>
      <c r="C5734" t="s">
        <v>138</v>
      </c>
      <c r="D5734" s="1">
        <v>45170</v>
      </c>
      <c r="E5734" t="s">
        <v>34</v>
      </c>
      <c r="F5734" t="s">
        <v>35</v>
      </c>
      <c r="G5734" t="s">
        <v>32</v>
      </c>
      <c r="H5734">
        <v>2524</v>
      </c>
      <c r="J5734">
        <v>0</v>
      </c>
      <c r="L5734">
        <v>2524</v>
      </c>
      <c r="N5734">
        <v>1755</v>
      </c>
      <c r="P5734">
        <v>43</v>
      </c>
      <c r="R5734">
        <v>1798</v>
      </c>
      <c r="T5734">
        <v>54385</v>
      </c>
      <c r="V5734">
        <v>118263</v>
      </c>
      <c r="X5734">
        <v>115095</v>
      </c>
      <c r="Z5734">
        <v>3168</v>
      </c>
    </row>
    <row r="5735" spans="2:26" hidden="1" x14ac:dyDescent="0.35">
      <c r="B5735" t="s">
        <v>137</v>
      </c>
      <c r="C5735" t="s">
        <v>138</v>
      </c>
      <c r="D5735" s="1">
        <v>45170</v>
      </c>
      <c r="E5735" t="s">
        <v>34</v>
      </c>
      <c r="F5735" t="s">
        <v>33</v>
      </c>
      <c r="G5735" t="s">
        <v>34</v>
      </c>
      <c r="H5735">
        <v>2524</v>
      </c>
      <c r="J5735">
        <v>0</v>
      </c>
      <c r="L5735">
        <v>2524</v>
      </c>
      <c r="N5735">
        <v>1755</v>
      </c>
      <c r="P5735">
        <v>43</v>
      </c>
      <c r="R5735">
        <v>1798</v>
      </c>
      <c r="T5735">
        <v>56374</v>
      </c>
      <c r="V5735">
        <v>122118</v>
      </c>
      <c r="X5735">
        <v>118790</v>
      </c>
      <c r="Z5735">
        <v>3328</v>
      </c>
    </row>
    <row r="5736" spans="2:26" hidden="1" x14ac:dyDescent="0.35">
      <c r="B5736" t="s">
        <v>137</v>
      </c>
      <c r="C5736" t="s">
        <v>138</v>
      </c>
      <c r="D5736" s="1">
        <v>45200</v>
      </c>
      <c r="E5736" t="s">
        <v>34</v>
      </c>
      <c r="F5736" t="s">
        <v>35</v>
      </c>
      <c r="G5736" t="s">
        <v>32</v>
      </c>
      <c r="H5736">
        <v>2730</v>
      </c>
      <c r="J5736">
        <v>0</v>
      </c>
      <c r="L5736">
        <v>2730</v>
      </c>
      <c r="N5736">
        <v>1746</v>
      </c>
      <c r="P5736">
        <v>54</v>
      </c>
      <c r="R5736">
        <v>1800</v>
      </c>
      <c r="T5736">
        <v>55389</v>
      </c>
      <c r="V5736">
        <v>118356</v>
      </c>
      <c r="X5736">
        <v>114828</v>
      </c>
      <c r="Z5736">
        <v>3528</v>
      </c>
    </row>
    <row r="5737" spans="2:26" hidden="1" x14ac:dyDescent="0.35">
      <c r="B5737" t="s">
        <v>137</v>
      </c>
      <c r="C5737" t="s">
        <v>138</v>
      </c>
      <c r="D5737" s="1">
        <v>45200</v>
      </c>
      <c r="E5737" t="s">
        <v>34</v>
      </c>
      <c r="F5737" t="s">
        <v>33</v>
      </c>
      <c r="G5737" t="s">
        <v>34</v>
      </c>
      <c r="H5737">
        <v>2730</v>
      </c>
      <c r="J5737">
        <v>0</v>
      </c>
      <c r="L5737">
        <v>2730</v>
      </c>
      <c r="N5737">
        <v>1746</v>
      </c>
      <c r="P5737">
        <v>54</v>
      </c>
      <c r="R5737">
        <v>1800</v>
      </c>
      <c r="T5737">
        <v>55875</v>
      </c>
      <c r="V5737">
        <v>119893</v>
      </c>
      <c r="X5737">
        <v>116571</v>
      </c>
      <c r="Z5737">
        <v>3322</v>
      </c>
    </row>
    <row r="5738" spans="2:26" hidden="1" x14ac:dyDescent="0.35">
      <c r="B5738" t="s">
        <v>137</v>
      </c>
      <c r="C5738" t="s">
        <v>138</v>
      </c>
      <c r="D5738" s="1">
        <v>45231</v>
      </c>
      <c r="E5738" t="s">
        <v>34</v>
      </c>
      <c r="F5738" t="s">
        <v>35</v>
      </c>
      <c r="G5738" t="s">
        <v>32</v>
      </c>
      <c r="H5738">
        <v>3655</v>
      </c>
      <c r="J5738">
        <v>0</v>
      </c>
      <c r="L5738">
        <v>3655</v>
      </c>
      <c r="N5738">
        <v>1591</v>
      </c>
      <c r="P5738">
        <v>71</v>
      </c>
      <c r="R5738">
        <v>1662</v>
      </c>
      <c r="T5738">
        <v>53940</v>
      </c>
      <c r="V5738">
        <v>114411</v>
      </c>
      <c r="X5738">
        <v>111239</v>
      </c>
      <c r="Z5738">
        <v>3172</v>
      </c>
    </row>
    <row r="5739" spans="2:26" hidden="1" x14ac:dyDescent="0.35">
      <c r="B5739" t="s">
        <v>137</v>
      </c>
      <c r="C5739" t="s">
        <v>138</v>
      </c>
      <c r="D5739" s="1">
        <v>45231</v>
      </c>
      <c r="E5739" t="s">
        <v>34</v>
      </c>
      <c r="F5739" t="s">
        <v>33</v>
      </c>
      <c r="G5739" t="s">
        <v>34</v>
      </c>
      <c r="H5739">
        <v>3655</v>
      </c>
      <c r="J5739">
        <v>0</v>
      </c>
      <c r="L5739">
        <v>3655</v>
      </c>
      <c r="N5739">
        <v>1591</v>
      </c>
      <c r="P5739">
        <v>71</v>
      </c>
      <c r="R5739">
        <v>1662</v>
      </c>
      <c r="T5739">
        <v>54803</v>
      </c>
      <c r="V5739">
        <v>116560</v>
      </c>
      <c r="X5739">
        <v>113312</v>
      </c>
      <c r="Z5739">
        <v>3248</v>
      </c>
    </row>
    <row r="5740" spans="2:26" hidden="1" x14ac:dyDescent="0.35">
      <c r="B5740" t="s">
        <v>137</v>
      </c>
      <c r="C5740" t="s">
        <v>138</v>
      </c>
      <c r="D5740" s="1">
        <v>45261</v>
      </c>
      <c r="E5740" t="s">
        <v>34</v>
      </c>
      <c r="F5740" t="s">
        <v>35</v>
      </c>
      <c r="G5740" t="s">
        <v>32</v>
      </c>
      <c r="H5740">
        <v>3668</v>
      </c>
      <c r="J5740">
        <v>0</v>
      </c>
      <c r="L5740">
        <v>3668</v>
      </c>
      <c r="N5740">
        <v>1990</v>
      </c>
      <c r="P5740">
        <v>121</v>
      </c>
      <c r="R5740">
        <v>2111</v>
      </c>
      <c r="T5740">
        <v>53325</v>
      </c>
      <c r="V5740">
        <v>112410</v>
      </c>
      <c r="X5740">
        <v>109244</v>
      </c>
      <c r="Z5740">
        <v>3166</v>
      </c>
    </row>
    <row r="5741" spans="2:26" hidden="1" x14ac:dyDescent="0.35">
      <c r="B5741" t="s">
        <v>137</v>
      </c>
      <c r="C5741" t="s">
        <v>138</v>
      </c>
      <c r="D5741" s="1">
        <v>45261</v>
      </c>
      <c r="E5741" t="s">
        <v>34</v>
      </c>
      <c r="F5741" t="s">
        <v>33</v>
      </c>
      <c r="G5741" t="s">
        <v>34</v>
      </c>
      <c r="H5741">
        <v>3668</v>
      </c>
      <c r="J5741">
        <v>0</v>
      </c>
      <c r="L5741">
        <v>3668</v>
      </c>
      <c r="N5741">
        <v>1990</v>
      </c>
      <c r="P5741">
        <v>121</v>
      </c>
      <c r="R5741">
        <v>2111</v>
      </c>
      <c r="T5741">
        <v>54332</v>
      </c>
      <c r="V5741">
        <v>114896</v>
      </c>
      <c r="X5741">
        <v>111643</v>
      </c>
      <c r="Z5741">
        <v>3253</v>
      </c>
    </row>
    <row r="5742" spans="2:26" hidden="1" x14ac:dyDescent="0.35">
      <c r="B5742" t="s">
        <v>137</v>
      </c>
      <c r="C5742" t="s">
        <v>138</v>
      </c>
      <c r="D5742" s="1">
        <v>45292</v>
      </c>
      <c r="E5742" t="s">
        <v>34</v>
      </c>
      <c r="F5742" t="s">
        <v>35</v>
      </c>
      <c r="G5742" t="s">
        <v>32</v>
      </c>
      <c r="H5742">
        <v>3551</v>
      </c>
      <c r="J5742">
        <v>0</v>
      </c>
      <c r="L5742">
        <v>3551</v>
      </c>
      <c r="N5742">
        <v>2304</v>
      </c>
      <c r="P5742">
        <v>129</v>
      </c>
      <c r="R5742">
        <v>2433</v>
      </c>
      <c r="T5742">
        <v>52905</v>
      </c>
      <c r="V5742">
        <v>110455</v>
      </c>
      <c r="X5742">
        <v>107035</v>
      </c>
      <c r="Z5742">
        <v>3420</v>
      </c>
    </row>
    <row r="5743" spans="2:26" hidden="1" x14ac:dyDescent="0.35">
      <c r="B5743" t="s">
        <v>137</v>
      </c>
      <c r="C5743" t="s">
        <v>138</v>
      </c>
      <c r="D5743" s="1">
        <v>45292</v>
      </c>
      <c r="E5743" t="s">
        <v>34</v>
      </c>
      <c r="F5743" t="s">
        <v>33</v>
      </c>
      <c r="G5743" t="s">
        <v>34</v>
      </c>
      <c r="H5743">
        <v>3551</v>
      </c>
      <c r="J5743">
        <v>0</v>
      </c>
      <c r="L5743">
        <v>3551</v>
      </c>
      <c r="N5743">
        <v>2304</v>
      </c>
      <c r="P5743">
        <v>129</v>
      </c>
      <c r="R5743">
        <v>2433</v>
      </c>
      <c r="T5743">
        <v>54023</v>
      </c>
      <c r="V5743">
        <v>113148</v>
      </c>
      <c r="X5743">
        <v>109564</v>
      </c>
      <c r="Z5743">
        <v>3584</v>
      </c>
    </row>
    <row r="5744" spans="2:26" hidden="1" x14ac:dyDescent="0.35">
      <c r="B5744" t="s">
        <v>137</v>
      </c>
      <c r="C5744" t="s">
        <v>138</v>
      </c>
      <c r="D5744" s="1">
        <v>45323</v>
      </c>
      <c r="E5744" t="s">
        <v>34</v>
      </c>
      <c r="F5744" t="s">
        <v>35</v>
      </c>
      <c r="G5744" t="s">
        <v>32</v>
      </c>
      <c r="H5744">
        <v>2834</v>
      </c>
      <c r="J5744">
        <v>0</v>
      </c>
      <c r="L5744">
        <v>2834</v>
      </c>
      <c r="N5744">
        <v>2392</v>
      </c>
      <c r="P5744">
        <v>154</v>
      </c>
      <c r="R5744">
        <v>2546</v>
      </c>
      <c r="T5744">
        <v>52261</v>
      </c>
      <c r="V5744">
        <v>108629</v>
      </c>
      <c r="X5744">
        <v>105026</v>
      </c>
      <c r="Z5744">
        <v>3603</v>
      </c>
    </row>
    <row r="5745" spans="2:26" hidden="1" x14ac:dyDescent="0.35">
      <c r="B5745" t="s">
        <v>137</v>
      </c>
      <c r="C5745" t="s">
        <v>138</v>
      </c>
      <c r="D5745" s="1">
        <v>45323</v>
      </c>
      <c r="E5745" t="s">
        <v>34</v>
      </c>
      <c r="F5745" t="s">
        <v>33</v>
      </c>
      <c r="G5745" t="s">
        <v>34</v>
      </c>
      <c r="H5745">
        <v>2834</v>
      </c>
      <c r="J5745">
        <v>0</v>
      </c>
      <c r="L5745">
        <v>2834</v>
      </c>
      <c r="N5745">
        <v>2392</v>
      </c>
      <c r="P5745">
        <v>154</v>
      </c>
      <c r="R5745">
        <v>2546</v>
      </c>
      <c r="T5745">
        <v>53355</v>
      </c>
      <c r="V5745">
        <v>111190</v>
      </c>
      <c r="X5745">
        <v>107465</v>
      </c>
      <c r="Z5745">
        <v>3725</v>
      </c>
    </row>
    <row r="5746" spans="2:26" hidden="1" x14ac:dyDescent="0.35">
      <c r="B5746" t="s">
        <v>137</v>
      </c>
      <c r="C5746" t="s">
        <v>138</v>
      </c>
      <c r="D5746" s="1">
        <v>45352</v>
      </c>
      <c r="E5746" t="s">
        <v>34</v>
      </c>
      <c r="F5746" t="s">
        <v>35</v>
      </c>
      <c r="G5746" t="s">
        <v>32</v>
      </c>
      <c r="H5746">
        <v>2852</v>
      </c>
      <c r="J5746">
        <v>0</v>
      </c>
      <c r="L5746">
        <v>2852</v>
      </c>
      <c r="N5746">
        <v>2805</v>
      </c>
      <c r="P5746">
        <v>90</v>
      </c>
      <c r="R5746">
        <v>2895</v>
      </c>
      <c r="T5746">
        <v>51832</v>
      </c>
      <c r="V5746">
        <v>106997</v>
      </c>
      <c r="X5746">
        <v>103219</v>
      </c>
      <c r="Z5746">
        <v>3778</v>
      </c>
    </row>
    <row r="5747" spans="2:26" hidden="1" x14ac:dyDescent="0.35">
      <c r="B5747" t="s">
        <v>139</v>
      </c>
      <c r="C5747" t="s">
        <v>140</v>
      </c>
      <c r="D5747" s="1">
        <v>41518</v>
      </c>
      <c r="E5747" t="s">
        <v>34</v>
      </c>
      <c r="F5747" t="s">
        <v>33</v>
      </c>
      <c r="G5747" t="s">
        <v>34</v>
      </c>
      <c r="V5747">
        <v>2130322</v>
      </c>
    </row>
    <row r="5748" spans="2:26" hidden="1" x14ac:dyDescent="0.35">
      <c r="B5748" t="s">
        <v>139</v>
      </c>
      <c r="C5748" t="s">
        <v>140</v>
      </c>
      <c r="D5748" s="1">
        <v>42887</v>
      </c>
      <c r="E5748" t="s">
        <v>34</v>
      </c>
      <c r="F5748" t="s">
        <v>35</v>
      </c>
      <c r="G5748" t="s">
        <v>32</v>
      </c>
      <c r="H5748">
        <v>52859</v>
      </c>
      <c r="I5748" t="s">
        <v>38</v>
      </c>
      <c r="J5748">
        <v>0</v>
      </c>
      <c r="L5748">
        <v>52859</v>
      </c>
      <c r="M5748" t="s">
        <v>38</v>
      </c>
      <c r="N5748">
        <v>45289</v>
      </c>
      <c r="O5748" t="s">
        <v>141</v>
      </c>
      <c r="P5748">
        <v>2796</v>
      </c>
      <c r="R5748">
        <v>48085</v>
      </c>
      <c r="S5748" t="s">
        <v>38</v>
      </c>
      <c r="T5748">
        <v>1257365</v>
      </c>
      <c r="V5748">
        <v>2910222</v>
      </c>
      <c r="X5748">
        <v>2697294</v>
      </c>
      <c r="Z5748">
        <v>212928</v>
      </c>
    </row>
    <row r="5749" spans="2:26" hidden="1" x14ac:dyDescent="0.35">
      <c r="B5749" t="s">
        <v>139</v>
      </c>
      <c r="C5749" t="s">
        <v>140</v>
      </c>
      <c r="D5749" s="1">
        <v>42887</v>
      </c>
      <c r="E5749" t="s">
        <v>34</v>
      </c>
      <c r="F5749" t="s">
        <v>33</v>
      </c>
      <c r="G5749" t="s">
        <v>34</v>
      </c>
      <c r="H5749">
        <v>52859</v>
      </c>
      <c r="I5749" t="s">
        <v>38</v>
      </c>
      <c r="J5749">
        <v>0</v>
      </c>
      <c r="L5749">
        <v>52859</v>
      </c>
      <c r="M5749" t="s">
        <v>38</v>
      </c>
      <c r="N5749">
        <v>45289</v>
      </c>
      <c r="O5749" t="s">
        <v>141</v>
      </c>
      <c r="P5749">
        <v>2796</v>
      </c>
      <c r="R5749">
        <v>48085</v>
      </c>
      <c r="S5749" t="s">
        <v>38</v>
      </c>
      <c r="T5749">
        <v>1257365</v>
      </c>
      <c r="V5749">
        <v>2910222</v>
      </c>
      <c r="X5749">
        <v>2697294</v>
      </c>
      <c r="Z5749">
        <v>212928</v>
      </c>
    </row>
    <row r="5750" spans="2:26" hidden="1" x14ac:dyDescent="0.35">
      <c r="B5750" t="s">
        <v>139</v>
      </c>
      <c r="C5750" t="s">
        <v>140</v>
      </c>
      <c r="D5750" s="1">
        <v>42917</v>
      </c>
      <c r="E5750" t="s">
        <v>34</v>
      </c>
      <c r="F5750" t="s">
        <v>33</v>
      </c>
      <c r="G5750" t="s">
        <v>34</v>
      </c>
      <c r="H5750">
        <v>50562</v>
      </c>
      <c r="I5750" t="s">
        <v>38</v>
      </c>
      <c r="J5750">
        <v>0</v>
      </c>
      <c r="L5750">
        <v>50562</v>
      </c>
      <c r="M5750" t="s">
        <v>38</v>
      </c>
      <c r="N5750">
        <v>40242</v>
      </c>
      <c r="O5750" t="s">
        <v>141</v>
      </c>
      <c r="P5750">
        <v>2359</v>
      </c>
      <c r="R5750">
        <v>42601</v>
      </c>
      <c r="S5750" t="s">
        <v>38</v>
      </c>
      <c r="T5750">
        <v>1243251</v>
      </c>
      <c r="V5750">
        <v>2881568</v>
      </c>
      <c r="X5750">
        <v>2669793</v>
      </c>
      <c r="Z5750">
        <v>211775</v>
      </c>
    </row>
    <row r="5751" spans="2:26" hidden="1" x14ac:dyDescent="0.35">
      <c r="B5751" t="s">
        <v>139</v>
      </c>
      <c r="C5751" t="s">
        <v>140</v>
      </c>
      <c r="D5751" s="1">
        <v>42917</v>
      </c>
      <c r="E5751" t="s">
        <v>34</v>
      </c>
      <c r="F5751" t="s">
        <v>35</v>
      </c>
      <c r="G5751" t="s">
        <v>32</v>
      </c>
      <c r="H5751">
        <v>50562</v>
      </c>
      <c r="J5751">
        <v>0</v>
      </c>
      <c r="L5751">
        <v>50562</v>
      </c>
      <c r="N5751">
        <v>40242</v>
      </c>
      <c r="P5751">
        <v>2359</v>
      </c>
      <c r="R5751">
        <v>42601</v>
      </c>
      <c r="T5751">
        <v>1243251</v>
      </c>
      <c r="V5751">
        <v>2881568</v>
      </c>
      <c r="X5751">
        <v>2669793</v>
      </c>
      <c r="Z5751">
        <v>211775</v>
      </c>
    </row>
    <row r="5752" spans="2:26" hidden="1" x14ac:dyDescent="0.35">
      <c r="B5752" t="s">
        <v>139</v>
      </c>
      <c r="C5752" t="s">
        <v>140</v>
      </c>
      <c r="D5752" s="1">
        <v>42948</v>
      </c>
      <c r="E5752" t="s">
        <v>34</v>
      </c>
      <c r="F5752" t="s">
        <v>33</v>
      </c>
      <c r="G5752" t="s">
        <v>34</v>
      </c>
      <c r="H5752">
        <v>60709</v>
      </c>
      <c r="I5752" t="s">
        <v>38</v>
      </c>
      <c r="J5752">
        <v>0</v>
      </c>
      <c r="L5752">
        <v>60709</v>
      </c>
      <c r="M5752" t="s">
        <v>38</v>
      </c>
      <c r="N5752">
        <v>51904</v>
      </c>
      <c r="O5752" t="s">
        <v>141</v>
      </c>
      <c r="P5752">
        <v>3552</v>
      </c>
      <c r="R5752">
        <v>55456</v>
      </c>
      <c r="S5752" t="s">
        <v>38</v>
      </c>
      <c r="T5752">
        <v>1240190</v>
      </c>
      <c r="V5752">
        <v>2876683</v>
      </c>
      <c r="X5752">
        <v>2664638</v>
      </c>
      <c r="Z5752">
        <v>212045</v>
      </c>
    </row>
    <row r="5753" spans="2:26" hidden="1" x14ac:dyDescent="0.35">
      <c r="B5753" t="s">
        <v>139</v>
      </c>
      <c r="C5753" t="s">
        <v>140</v>
      </c>
      <c r="D5753" s="1">
        <v>42948</v>
      </c>
      <c r="E5753" t="s">
        <v>34</v>
      </c>
      <c r="F5753" t="s">
        <v>35</v>
      </c>
      <c r="G5753" t="s">
        <v>32</v>
      </c>
      <c r="H5753">
        <v>60709</v>
      </c>
      <c r="J5753">
        <v>0</v>
      </c>
      <c r="L5753">
        <v>60709</v>
      </c>
      <c r="N5753">
        <v>51904</v>
      </c>
      <c r="P5753">
        <v>3552</v>
      </c>
      <c r="R5753">
        <v>55456</v>
      </c>
      <c r="T5753">
        <v>1240190</v>
      </c>
      <c r="V5753">
        <v>2876683</v>
      </c>
      <c r="X5753">
        <v>2664638</v>
      </c>
      <c r="Z5753">
        <v>212045</v>
      </c>
    </row>
    <row r="5754" spans="2:26" hidden="1" x14ac:dyDescent="0.35">
      <c r="B5754" t="s">
        <v>139</v>
      </c>
      <c r="C5754" t="s">
        <v>140</v>
      </c>
      <c r="D5754" s="1">
        <v>42979</v>
      </c>
      <c r="E5754" t="s">
        <v>34</v>
      </c>
      <c r="F5754" t="s">
        <v>33</v>
      </c>
      <c r="G5754" t="s">
        <v>34</v>
      </c>
      <c r="H5754">
        <v>51060</v>
      </c>
      <c r="I5754" t="s">
        <v>38</v>
      </c>
      <c r="J5754">
        <v>0</v>
      </c>
      <c r="L5754">
        <v>51060</v>
      </c>
      <c r="M5754" t="s">
        <v>38</v>
      </c>
      <c r="N5754">
        <v>48520</v>
      </c>
      <c r="O5754" t="s">
        <v>141</v>
      </c>
      <c r="P5754">
        <v>2939</v>
      </c>
      <c r="R5754">
        <v>51459</v>
      </c>
      <c r="S5754" t="s">
        <v>38</v>
      </c>
      <c r="T5754">
        <v>1232743</v>
      </c>
      <c r="V5754">
        <v>2857339</v>
      </c>
      <c r="X5754">
        <v>2643589</v>
      </c>
      <c r="Z5754">
        <v>213750</v>
      </c>
    </row>
    <row r="5755" spans="2:26" hidden="1" x14ac:dyDescent="0.35">
      <c r="B5755" t="s">
        <v>139</v>
      </c>
      <c r="C5755" t="s">
        <v>140</v>
      </c>
      <c r="D5755" s="1">
        <v>42979</v>
      </c>
      <c r="E5755" t="s">
        <v>34</v>
      </c>
      <c r="F5755" t="s">
        <v>35</v>
      </c>
      <c r="G5755" t="s">
        <v>32</v>
      </c>
      <c r="H5755">
        <v>51060</v>
      </c>
      <c r="J5755">
        <v>0</v>
      </c>
      <c r="L5755">
        <v>51060</v>
      </c>
      <c r="N5755">
        <v>48520</v>
      </c>
      <c r="P5755">
        <v>2939</v>
      </c>
      <c r="R5755">
        <v>51459</v>
      </c>
      <c r="T5755">
        <v>1232743</v>
      </c>
      <c r="V5755">
        <v>2857339</v>
      </c>
      <c r="X5755">
        <v>2643589</v>
      </c>
      <c r="Z5755">
        <v>213750</v>
      </c>
    </row>
    <row r="5756" spans="2:26" hidden="1" x14ac:dyDescent="0.35">
      <c r="B5756" t="s">
        <v>139</v>
      </c>
      <c r="C5756" t="s">
        <v>140</v>
      </c>
      <c r="D5756" s="1">
        <v>43009</v>
      </c>
      <c r="E5756" t="s">
        <v>34</v>
      </c>
      <c r="F5756" t="s">
        <v>35</v>
      </c>
      <c r="G5756" t="s">
        <v>32</v>
      </c>
      <c r="H5756">
        <v>72454</v>
      </c>
      <c r="I5756" t="s">
        <v>38</v>
      </c>
      <c r="J5756">
        <v>0</v>
      </c>
      <c r="L5756">
        <v>72454</v>
      </c>
      <c r="M5756" t="s">
        <v>38</v>
      </c>
      <c r="N5756">
        <v>44658</v>
      </c>
      <c r="O5756" t="s">
        <v>141</v>
      </c>
      <c r="P5756">
        <v>2825</v>
      </c>
      <c r="R5756">
        <v>47483</v>
      </c>
      <c r="S5756" t="s">
        <v>38</v>
      </c>
      <c r="T5756">
        <v>1227113</v>
      </c>
      <c r="V5756">
        <v>2838173</v>
      </c>
      <c r="X5756">
        <v>2622940</v>
      </c>
      <c r="Z5756">
        <v>215233</v>
      </c>
    </row>
    <row r="5757" spans="2:26" hidden="1" x14ac:dyDescent="0.35">
      <c r="B5757" t="s">
        <v>139</v>
      </c>
      <c r="C5757" t="s">
        <v>140</v>
      </c>
      <c r="D5757" s="1">
        <v>43009</v>
      </c>
      <c r="E5757" t="s">
        <v>34</v>
      </c>
      <c r="F5757" t="s">
        <v>33</v>
      </c>
      <c r="G5757" t="s">
        <v>34</v>
      </c>
      <c r="H5757">
        <v>72454</v>
      </c>
      <c r="J5757">
        <v>0</v>
      </c>
      <c r="L5757">
        <v>72454</v>
      </c>
      <c r="N5757">
        <v>44658</v>
      </c>
      <c r="P5757">
        <v>2825</v>
      </c>
      <c r="R5757">
        <v>47483</v>
      </c>
      <c r="T5757">
        <v>1227113</v>
      </c>
      <c r="V5757">
        <v>2838173</v>
      </c>
      <c r="X5757">
        <v>2622940</v>
      </c>
      <c r="Z5757">
        <v>215233</v>
      </c>
    </row>
    <row r="5758" spans="2:26" hidden="1" x14ac:dyDescent="0.35">
      <c r="B5758" t="s">
        <v>139</v>
      </c>
      <c r="C5758" t="s">
        <v>140</v>
      </c>
      <c r="D5758" s="1">
        <v>43040</v>
      </c>
      <c r="E5758" t="s">
        <v>34</v>
      </c>
      <c r="F5758" t="s">
        <v>35</v>
      </c>
      <c r="G5758" t="s">
        <v>32</v>
      </c>
      <c r="H5758">
        <v>75116</v>
      </c>
      <c r="I5758" t="s">
        <v>38</v>
      </c>
      <c r="J5758">
        <v>0</v>
      </c>
      <c r="L5758">
        <v>75116</v>
      </c>
      <c r="M5758" t="s">
        <v>38</v>
      </c>
      <c r="N5758">
        <v>44647</v>
      </c>
      <c r="O5758" t="s">
        <v>141</v>
      </c>
      <c r="P5758">
        <v>2804</v>
      </c>
      <c r="R5758">
        <v>47451</v>
      </c>
      <c r="S5758" t="s">
        <v>38</v>
      </c>
      <c r="T5758">
        <v>1221471</v>
      </c>
      <c r="V5758">
        <v>2820606</v>
      </c>
      <c r="X5758">
        <v>2605277</v>
      </c>
      <c r="Z5758">
        <v>215329</v>
      </c>
    </row>
    <row r="5759" spans="2:26" hidden="1" x14ac:dyDescent="0.35">
      <c r="B5759" t="s">
        <v>139</v>
      </c>
      <c r="C5759" t="s">
        <v>140</v>
      </c>
      <c r="D5759" s="1">
        <v>43040</v>
      </c>
      <c r="E5759" t="s">
        <v>34</v>
      </c>
      <c r="F5759" t="s">
        <v>33</v>
      </c>
      <c r="G5759" t="s">
        <v>34</v>
      </c>
      <c r="H5759">
        <v>75116</v>
      </c>
      <c r="I5759" t="s">
        <v>38</v>
      </c>
      <c r="J5759">
        <v>0</v>
      </c>
      <c r="L5759">
        <v>75116</v>
      </c>
      <c r="M5759" t="s">
        <v>38</v>
      </c>
      <c r="N5759">
        <v>44647</v>
      </c>
      <c r="O5759" t="s">
        <v>141</v>
      </c>
      <c r="P5759">
        <v>2804</v>
      </c>
      <c r="R5759">
        <v>47451</v>
      </c>
      <c r="S5759" t="s">
        <v>38</v>
      </c>
      <c r="T5759">
        <v>1221471</v>
      </c>
      <c r="V5759">
        <v>2820606</v>
      </c>
      <c r="X5759">
        <v>2605277</v>
      </c>
      <c r="Z5759">
        <v>215329</v>
      </c>
    </row>
    <row r="5760" spans="2:26" hidden="1" x14ac:dyDescent="0.35">
      <c r="B5760" t="s">
        <v>139</v>
      </c>
      <c r="C5760" t="s">
        <v>140</v>
      </c>
      <c r="D5760" s="1">
        <v>43070</v>
      </c>
      <c r="E5760" t="s">
        <v>34</v>
      </c>
      <c r="F5760" t="s">
        <v>35</v>
      </c>
      <c r="G5760" t="s">
        <v>32</v>
      </c>
      <c r="H5760">
        <v>69697</v>
      </c>
      <c r="I5760" t="s">
        <v>38</v>
      </c>
      <c r="J5760">
        <v>0</v>
      </c>
      <c r="L5760">
        <v>69697</v>
      </c>
      <c r="M5760" t="s">
        <v>38</v>
      </c>
      <c r="N5760">
        <v>40995</v>
      </c>
      <c r="O5760" t="s">
        <v>141</v>
      </c>
      <c r="P5760">
        <v>2595</v>
      </c>
      <c r="R5760">
        <v>43590</v>
      </c>
      <c r="S5760" t="s">
        <v>38</v>
      </c>
      <c r="T5760">
        <v>1217522</v>
      </c>
      <c r="V5760">
        <v>2810412</v>
      </c>
      <c r="X5760">
        <v>2594886</v>
      </c>
      <c r="Z5760">
        <v>215526</v>
      </c>
    </row>
    <row r="5761" spans="2:26" hidden="1" x14ac:dyDescent="0.35">
      <c r="B5761" t="s">
        <v>139</v>
      </c>
      <c r="C5761" t="s">
        <v>140</v>
      </c>
      <c r="D5761" s="1">
        <v>43070</v>
      </c>
      <c r="E5761" t="s">
        <v>34</v>
      </c>
      <c r="F5761" t="s">
        <v>33</v>
      </c>
      <c r="G5761" t="s">
        <v>34</v>
      </c>
      <c r="H5761">
        <v>69697</v>
      </c>
      <c r="I5761" t="s">
        <v>38</v>
      </c>
      <c r="J5761">
        <v>0</v>
      </c>
      <c r="L5761">
        <v>69697</v>
      </c>
      <c r="M5761" t="s">
        <v>38</v>
      </c>
      <c r="N5761">
        <v>40995</v>
      </c>
      <c r="O5761" t="s">
        <v>141</v>
      </c>
      <c r="P5761">
        <v>2595</v>
      </c>
      <c r="R5761">
        <v>43590</v>
      </c>
      <c r="S5761" t="s">
        <v>38</v>
      </c>
      <c r="T5761">
        <v>1217522</v>
      </c>
      <c r="V5761">
        <v>2810412</v>
      </c>
      <c r="X5761">
        <v>2594886</v>
      </c>
      <c r="Z5761">
        <v>215526</v>
      </c>
    </row>
    <row r="5762" spans="2:26" hidden="1" x14ac:dyDescent="0.35">
      <c r="B5762" t="s">
        <v>139</v>
      </c>
      <c r="C5762" t="s">
        <v>140</v>
      </c>
      <c r="D5762" s="1">
        <v>43101</v>
      </c>
      <c r="E5762" t="s">
        <v>34</v>
      </c>
      <c r="F5762" t="s">
        <v>35</v>
      </c>
      <c r="G5762" t="s">
        <v>32</v>
      </c>
      <c r="H5762">
        <v>74779</v>
      </c>
      <c r="J5762">
        <v>0</v>
      </c>
      <c r="L5762">
        <v>74779</v>
      </c>
      <c r="N5762">
        <v>49461</v>
      </c>
      <c r="P5762">
        <v>2932</v>
      </c>
      <c r="R5762">
        <v>52393</v>
      </c>
      <c r="T5762">
        <v>1215885</v>
      </c>
      <c r="V5762">
        <v>2798257</v>
      </c>
      <c r="X5762">
        <v>2582061</v>
      </c>
      <c r="Z5762">
        <v>216196</v>
      </c>
    </row>
    <row r="5763" spans="2:26" hidden="1" x14ac:dyDescent="0.35">
      <c r="B5763" t="s">
        <v>139</v>
      </c>
      <c r="C5763" t="s">
        <v>140</v>
      </c>
      <c r="D5763" s="1">
        <v>43101</v>
      </c>
      <c r="E5763" t="s">
        <v>34</v>
      </c>
      <c r="F5763" t="s">
        <v>33</v>
      </c>
      <c r="G5763" t="s">
        <v>34</v>
      </c>
      <c r="H5763">
        <v>74779</v>
      </c>
      <c r="J5763">
        <v>0</v>
      </c>
      <c r="L5763">
        <v>74779</v>
      </c>
      <c r="N5763">
        <v>49461</v>
      </c>
      <c r="P5763">
        <v>2932</v>
      </c>
      <c r="R5763">
        <v>52393</v>
      </c>
      <c r="T5763">
        <v>1215885</v>
      </c>
      <c r="V5763">
        <v>2798257</v>
      </c>
      <c r="X5763">
        <v>2582061</v>
      </c>
      <c r="Z5763">
        <v>216196</v>
      </c>
    </row>
    <row r="5764" spans="2:26" hidden="1" x14ac:dyDescent="0.35">
      <c r="B5764" t="s">
        <v>139</v>
      </c>
      <c r="C5764" t="s">
        <v>140</v>
      </c>
      <c r="D5764" s="1">
        <v>43132</v>
      </c>
      <c r="E5764" t="s">
        <v>34</v>
      </c>
      <c r="F5764" t="s">
        <v>33</v>
      </c>
      <c r="G5764" t="s">
        <v>34</v>
      </c>
      <c r="H5764">
        <v>61456</v>
      </c>
      <c r="I5764" t="s">
        <v>38</v>
      </c>
      <c r="J5764">
        <v>0</v>
      </c>
      <c r="L5764">
        <v>61456</v>
      </c>
      <c r="M5764" t="s">
        <v>38</v>
      </c>
      <c r="N5764">
        <v>42590</v>
      </c>
      <c r="O5764" t="s">
        <v>141</v>
      </c>
      <c r="P5764">
        <v>2579</v>
      </c>
      <c r="R5764">
        <v>45169</v>
      </c>
      <c r="S5764" t="s">
        <v>38</v>
      </c>
      <c r="T5764">
        <v>1217348</v>
      </c>
      <c r="V5764">
        <v>2796018</v>
      </c>
      <c r="X5764">
        <v>2578480</v>
      </c>
      <c r="Z5764">
        <v>217538</v>
      </c>
    </row>
    <row r="5765" spans="2:26" hidden="1" x14ac:dyDescent="0.35">
      <c r="B5765" t="s">
        <v>139</v>
      </c>
      <c r="C5765" t="s">
        <v>140</v>
      </c>
      <c r="D5765" s="1">
        <v>43132</v>
      </c>
      <c r="E5765" t="s">
        <v>34</v>
      </c>
      <c r="F5765" t="s">
        <v>35</v>
      </c>
      <c r="G5765" t="s">
        <v>32</v>
      </c>
      <c r="H5765">
        <v>61456</v>
      </c>
      <c r="I5765" t="s">
        <v>38</v>
      </c>
      <c r="J5765">
        <v>0</v>
      </c>
      <c r="L5765">
        <v>61456</v>
      </c>
      <c r="M5765" t="s">
        <v>38</v>
      </c>
      <c r="N5765">
        <v>42590</v>
      </c>
      <c r="O5765" t="s">
        <v>141</v>
      </c>
      <c r="P5765">
        <v>2579</v>
      </c>
      <c r="R5765">
        <v>45169</v>
      </c>
      <c r="S5765" t="s">
        <v>38</v>
      </c>
      <c r="T5765">
        <v>1217348</v>
      </c>
      <c r="V5765">
        <v>2796018</v>
      </c>
      <c r="X5765">
        <v>2578480</v>
      </c>
      <c r="Z5765">
        <v>217538</v>
      </c>
    </row>
    <row r="5766" spans="2:26" hidden="1" x14ac:dyDescent="0.35">
      <c r="B5766" t="s">
        <v>139</v>
      </c>
      <c r="C5766" t="s">
        <v>140</v>
      </c>
      <c r="D5766" s="1">
        <v>43160</v>
      </c>
      <c r="E5766" t="s">
        <v>34</v>
      </c>
      <c r="F5766" t="s">
        <v>35</v>
      </c>
      <c r="G5766" t="s">
        <v>32</v>
      </c>
      <c r="H5766">
        <v>70858</v>
      </c>
      <c r="I5766" t="s">
        <v>38</v>
      </c>
      <c r="J5766">
        <v>0</v>
      </c>
      <c r="L5766">
        <v>70858</v>
      </c>
      <c r="M5766" t="s">
        <v>38</v>
      </c>
      <c r="N5766">
        <v>46233</v>
      </c>
      <c r="O5766" t="s">
        <v>141</v>
      </c>
      <c r="P5766">
        <v>2765</v>
      </c>
      <c r="R5766">
        <v>48998</v>
      </c>
      <c r="S5766" t="s">
        <v>38</v>
      </c>
      <c r="T5766">
        <v>1217323</v>
      </c>
      <c r="V5766">
        <v>2787955</v>
      </c>
      <c r="X5766">
        <v>2570328</v>
      </c>
      <c r="Z5766">
        <v>217627</v>
      </c>
    </row>
    <row r="5767" spans="2:26" hidden="1" x14ac:dyDescent="0.35">
      <c r="B5767" t="s">
        <v>139</v>
      </c>
      <c r="C5767" t="s">
        <v>140</v>
      </c>
      <c r="D5767" s="1">
        <v>43160</v>
      </c>
      <c r="E5767" t="s">
        <v>34</v>
      </c>
      <c r="F5767" t="s">
        <v>33</v>
      </c>
      <c r="G5767" t="s">
        <v>34</v>
      </c>
      <c r="H5767">
        <v>70858</v>
      </c>
      <c r="I5767" t="s">
        <v>38</v>
      </c>
      <c r="J5767">
        <v>0</v>
      </c>
      <c r="L5767">
        <v>70858</v>
      </c>
      <c r="M5767" t="s">
        <v>38</v>
      </c>
      <c r="N5767">
        <v>46233</v>
      </c>
      <c r="O5767" t="s">
        <v>141</v>
      </c>
      <c r="P5767">
        <v>2765</v>
      </c>
      <c r="R5767">
        <v>48998</v>
      </c>
      <c r="S5767" t="s">
        <v>38</v>
      </c>
      <c r="T5767">
        <v>1217323</v>
      </c>
      <c r="V5767">
        <v>2787955</v>
      </c>
      <c r="X5767">
        <v>2570328</v>
      </c>
      <c r="Z5767">
        <v>217627</v>
      </c>
    </row>
    <row r="5768" spans="2:26" hidden="1" x14ac:dyDescent="0.35">
      <c r="B5768" t="s">
        <v>139</v>
      </c>
      <c r="C5768" t="s">
        <v>140</v>
      </c>
      <c r="D5768" s="1">
        <v>43191</v>
      </c>
      <c r="E5768" t="s">
        <v>34</v>
      </c>
      <c r="F5768" t="s">
        <v>33</v>
      </c>
      <c r="G5768" t="s">
        <v>34</v>
      </c>
      <c r="H5768">
        <v>78684</v>
      </c>
      <c r="I5768" t="s">
        <v>38</v>
      </c>
      <c r="J5768">
        <v>0</v>
      </c>
      <c r="L5768">
        <v>78684</v>
      </c>
      <c r="M5768" t="s">
        <v>38</v>
      </c>
      <c r="N5768">
        <v>46793</v>
      </c>
      <c r="O5768" t="s">
        <v>141</v>
      </c>
      <c r="P5768">
        <v>2707</v>
      </c>
      <c r="R5768">
        <v>49500</v>
      </c>
      <c r="S5768" t="s">
        <v>38</v>
      </c>
      <c r="T5768">
        <v>1215145</v>
      </c>
      <c r="V5768">
        <v>2775514</v>
      </c>
      <c r="X5768">
        <v>2557955</v>
      </c>
      <c r="Z5768">
        <v>217559</v>
      </c>
    </row>
    <row r="5769" spans="2:26" hidden="1" x14ac:dyDescent="0.35">
      <c r="B5769" t="s">
        <v>139</v>
      </c>
      <c r="C5769" t="s">
        <v>140</v>
      </c>
      <c r="D5769" s="1">
        <v>43191</v>
      </c>
      <c r="E5769" t="s">
        <v>34</v>
      </c>
      <c r="F5769" t="s">
        <v>35</v>
      </c>
      <c r="G5769" t="s">
        <v>32</v>
      </c>
      <c r="H5769">
        <v>78684</v>
      </c>
      <c r="I5769" t="s">
        <v>38</v>
      </c>
      <c r="J5769">
        <v>0</v>
      </c>
      <c r="L5769">
        <v>78684</v>
      </c>
      <c r="M5769" t="s">
        <v>38</v>
      </c>
      <c r="N5769">
        <v>46793</v>
      </c>
      <c r="O5769" t="s">
        <v>141</v>
      </c>
      <c r="P5769">
        <v>2707</v>
      </c>
      <c r="R5769">
        <v>49500</v>
      </c>
      <c r="S5769" t="s">
        <v>38</v>
      </c>
      <c r="T5769">
        <v>1215145</v>
      </c>
      <c r="V5769">
        <v>2775514</v>
      </c>
      <c r="X5769">
        <v>2557955</v>
      </c>
      <c r="Z5769">
        <v>217559</v>
      </c>
    </row>
    <row r="5770" spans="2:26" hidden="1" x14ac:dyDescent="0.35">
      <c r="B5770" t="s">
        <v>139</v>
      </c>
      <c r="C5770" t="s">
        <v>140</v>
      </c>
      <c r="D5770" s="1">
        <v>43221</v>
      </c>
      <c r="E5770" t="s">
        <v>34</v>
      </c>
      <c r="F5770" t="s">
        <v>33</v>
      </c>
      <c r="G5770" t="s">
        <v>34</v>
      </c>
      <c r="H5770">
        <v>61111</v>
      </c>
      <c r="I5770" t="s">
        <v>38</v>
      </c>
      <c r="J5770">
        <v>0</v>
      </c>
      <c r="L5770">
        <v>61111</v>
      </c>
      <c r="M5770" t="s">
        <v>38</v>
      </c>
      <c r="N5770">
        <v>47816</v>
      </c>
      <c r="O5770" t="s">
        <v>141</v>
      </c>
      <c r="P5770">
        <v>2871</v>
      </c>
      <c r="R5770">
        <v>50687</v>
      </c>
      <c r="S5770" t="s">
        <v>38</v>
      </c>
      <c r="T5770">
        <v>1214221</v>
      </c>
      <c r="V5770">
        <v>2768392</v>
      </c>
      <c r="X5770">
        <v>2550361</v>
      </c>
      <c r="Z5770">
        <v>218031</v>
      </c>
    </row>
    <row r="5771" spans="2:26" hidden="1" x14ac:dyDescent="0.35">
      <c r="B5771" t="s">
        <v>139</v>
      </c>
      <c r="C5771" t="s">
        <v>140</v>
      </c>
      <c r="D5771" s="1">
        <v>43221</v>
      </c>
      <c r="E5771" t="s">
        <v>34</v>
      </c>
      <c r="F5771" t="s">
        <v>35</v>
      </c>
      <c r="G5771" t="s">
        <v>32</v>
      </c>
      <c r="H5771">
        <v>61111</v>
      </c>
      <c r="I5771" t="s">
        <v>38</v>
      </c>
      <c r="J5771">
        <v>0</v>
      </c>
      <c r="L5771">
        <v>61111</v>
      </c>
      <c r="M5771" t="s">
        <v>38</v>
      </c>
      <c r="N5771">
        <v>47816</v>
      </c>
      <c r="O5771" t="s">
        <v>141</v>
      </c>
      <c r="P5771">
        <v>2871</v>
      </c>
      <c r="R5771">
        <v>50687</v>
      </c>
      <c r="S5771" t="s">
        <v>38</v>
      </c>
      <c r="T5771">
        <v>1214221</v>
      </c>
      <c r="V5771">
        <v>2768392</v>
      </c>
      <c r="X5771">
        <v>2550361</v>
      </c>
      <c r="Z5771">
        <v>218031</v>
      </c>
    </row>
    <row r="5772" spans="2:26" hidden="1" x14ac:dyDescent="0.35">
      <c r="B5772" t="s">
        <v>139</v>
      </c>
      <c r="C5772" t="s">
        <v>140</v>
      </c>
      <c r="D5772" s="1">
        <v>43252</v>
      </c>
      <c r="E5772" t="s">
        <v>34</v>
      </c>
      <c r="F5772" t="s">
        <v>33</v>
      </c>
      <c r="G5772" t="s">
        <v>34</v>
      </c>
      <c r="H5772">
        <v>52513</v>
      </c>
      <c r="I5772" t="s">
        <v>38</v>
      </c>
      <c r="J5772">
        <v>0</v>
      </c>
      <c r="L5772">
        <v>52513</v>
      </c>
      <c r="M5772" t="s">
        <v>38</v>
      </c>
      <c r="N5772">
        <v>45577</v>
      </c>
      <c r="O5772" t="s">
        <v>141</v>
      </c>
      <c r="P5772">
        <v>2552</v>
      </c>
      <c r="R5772">
        <v>48129</v>
      </c>
      <c r="S5772" t="s">
        <v>38</v>
      </c>
      <c r="T5772">
        <v>1206485</v>
      </c>
      <c r="V5772">
        <v>2742460</v>
      </c>
      <c r="X5772">
        <v>2523395</v>
      </c>
      <c r="Z5772">
        <v>219065</v>
      </c>
    </row>
    <row r="5773" spans="2:26" hidden="1" x14ac:dyDescent="0.35">
      <c r="B5773" t="s">
        <v>139</v>
      </c>
      <c r="C5773" t="s">
        <v>140</v>
      </c>
      <c r="D5773" s="1">
        <v>43252</v>
      </c>
      <c r="E5773" t="s">
        <v>34</v>
      </c>
      <c r="F5773" t="s">
        <v>35</v>
      </c>
      <c r="G5773" t="s">
        <v>32</v>
      </c>
      <c r="H5773">
        <v>52513</v>
      </c>
      <c r="I5773" t="s">
        <v>38</v>
      </c>
      <c r="J5773">
        <v>0</v>
      </c>
      <c r="L5773">
        <v>52513</v>
      </c>
      <c r="M5773" t="s">
        <v>38</v>
      </c>
      <c r="N5773">
        <v>45577</v>
      </c>
      <c r="O5773" t="s">
        <v>141</v>
      </c>
      <c r="P5773">
        <v>2552</v>
      </c>
      <c r="R5773">
        <v>48129</v>
      </c>
      <c r="S5773" t="s">
        <v>38</v>
      </c>
      <c r="T5773">
        <v>1206485</v>
      </c>
      <c r="V5773">
        <v>2742460</v>
      </c>
      <c r="X5773">
        <v>2523395</v>
      </c>
      <c r="Z5773">
        <v>219065</v>
      </c>
    </row>
    <row r="5774" spans="2:26" hidden="1" x14ac:dyDescent="0.35">
      <c r="B5774" t="s">
        <v>139</v>
      </c>
      <c r="C5774" t="s">
        <v>140</v>
      </c>
      <c r="D5774" s="1">
        <v>43282</v>
      </c>
      <c r="E5774" t="s">
        <v>34</v>
      </c>
      <c r="F5774" t="s">
        <v>33</v>
      </c>
      <c r="G5774" t="s">
        <v>34</v>
      </c>
      <c r="H5774">
        <v>58502</v>
      </c>
      <c r="I5774" t="s">
        <v>38</v>
      </c>
      <c r="J5774">
        <v>0</v>
      </c>
      <c r="L5774">
        <v>58502</v>
      </c>
      <c r="M5774" t="s">
        <v>38</v>
      </c>
      <c r="N5774">
        <v>46417</v>
      </c>
      <c r="O5774" t="s">
        <v>141</v>
      </c>
      <c r="P5774">
        <v>2375</v>
      </c>
      <c r="R5774">
        <v>48792</v>
      </c>
      <c r="S5774" t="s">
        <v>38</v>
      </c>
      <c r="T5774">
        <v>1204381</v>
      </c>
      <c r="V5774">
        <v>2727615</v>
      </c>
      <c r="X5774">
        <v>2507920</v>
      </c>
      <c r="Z5774">
        <v>219695</v>
      </c>
    </row>
    <row r="5775" spans="2:26" hidden="1" x14ac:dyDescent="0.35">
      <c r="B5775" t="s">
        <v>139</v>
      </c>
      <c r="C5775" t="s">
        <v>140</v>
      </c>
      <c r="D5775" s="1">
        <v>43282</v>
      </c>
      <c r="E5775" t="s">
        <v>34</v>
      </c>
      <c r="F5775" t="s">
        <v>35</v>
      </c>
      <c r="G5775" t="s">
        <v>32</v>
      </c>
      <c r="H5775">
        <v>58502</v>
      </c>
      <c r="I5775" t="s">
        <v>38</v>
      </c>
      <c r="J5775">
        <v>0</v>
      </c>
      <c r="L5775">
        <v>58502</v>
      </c>
      <c r="M5775" t="s">
        <v>38</v>
      </c>
      <c r="N5775">
        <v>46417</v>
      </c>
      <c r="O5775" t="s">
        <v>141</v>
      </c>
      <c r="P5775">
        <v>2375</v>
      </c>
      <c r="R5775">
        <v>48792</v>
      </c>
      <c r="S5775" t="s">
        <v>38</v>
      </c>
      <c r="T5775">
        <v>1204381</v>
      </c>
      <c r="V5775">
        <v>2727615</v>
      </c>
      <c r="X5775">
        <v>2507920</v>
      </c>
      <c r="Z5775">
        <v>219695</v>
      </c>
    </row>
    <row r="5776" spans="2:26" hidden="1" x14ac:dyDescent="0.35">
      <c r="B5776" t="s">
        <v>139</v>
      </c>
      <c r="C5776" t="s">
        <v>140</v>
      </c>
      <c r="D5776" s="1">
        <v>43313</v>
      </c>
      <c r="E5776" t="s">
        <v>34</v>
      </c>
      <c r="F5776" t="s">
        <v>33</v>
      </c>
      <c r="G5776" t="s">
        <v>34</v>
      </c>
      <c r="H5776">
        <v>60849</v>
      </c>
      <c r="I5776" t="s">
        <v>38</v>
      </c>
      <c r="J5776">
        <v>0</v>
      </c>
      <c r="L5776">
        <v>60849</v>
      </c>
      <c r="M5776" t="s">
        <v>38</v>
      </c>
      <c r="N5776">
        <v>47382</v>
      </c>
      <c r="O5776" t="s">
        <v>141</v>
      </c>
      <c r="P5776">
        <v>2652</v>
      </c>
      <c r="R5776">
        <v>50034</v>
      </c>
      <c r="S5776" t="s">
        <v>38</v>
      </c>
      <c r="T5776">
        <v>1203200</v>
      </c>
      <c r="V5776">
        <v>2717014</v>
      </c>
      <c r="X5776">
        <v>2497173</v>
      </c>
      <c r="Z5776">
        <v>219841</v>
      </c>
    </row>
    <row r="5777" spans="2:26" hidden="1" x14ac:dyDescent="0.35">
      <c r="B5777" t="s">
        <v>139</v>
      </c>
      <c r="C5777" t="s">
        <v>140</v>
      </c>
      <c r="D5777" s="1">
        <v>43313</v>
      </c>
      <c r="E5777" t="s">
        <v>34</v>
      </c>
      <c r="F5777" t="s">
        <v>35</v>
      </c>
      <c r="G5777" t="s">
        <v>32</v>
      </c>
      <c r="H5777">
        <v>60849</v>
      </c>
      <c r="I5777" t="s">
        <v>38</v>
      </c>
      <c r="J5777">
        <v>0</v>
      </c>
      <c r="L5777">
        <v>60849</v>
      </c>
      <c r="M5777" t="s">
        <v>38</v>
      </c>
      <c r="N5777">
        <v>47382</v>
      </c>
      <c r="O5777" t="s">
        <v>141</v>
      </c>
      <c r="P5777">
        <v>2652</v>
      </c>
      <c r="R5777">
        <v>50034</v>
      </c>
      <c r="S5777" t="s">
        <v>38</v>
      </c>
      <c r="T5777">
        <v>1203200</v>
      </c>
      <c r="V5777">
        <v>2717014</v>
      </c>
      <c r="X5777">
        <v>2497173</v>
      </c>
      <c r="Z5777">
        <v>219841</v>
      </c>
    </row>
    <row r="5778" spans="2:26" hidden="1" x14ac:dyDescent="0.35">
      <c r="B5778" t="s">
        <v>139</v>
      </c>
      <c r="C5778" t="s">
        <v>140</v>
      </c>
      <c r="D5778" s="1">
        <v>43344</v>
      </c>
      <c r="E5778" t="s">
        <v>34</v>
      </c>
      <c r="F5778" t="s">
        <v>33</v>
      </c>
      <c r="G5778" t="s">
        <v>34</v>
      </c>
      <c r="H5778">
        <v>61557</v>
      </c>
      <c r="I5778" t="s">
        <v>38</v>
      </c>
      <c r="J5778">
        <v>0</v>
      </c>
      <c r="L5778">
        <v>61557</v>
      </c>
      <c r="M5778" t="s">
        <v>38</v>
      </c>
      <c r="N5778">
        <v>50428</v>
      </c>
      <c r="O5778" t="s">
        <v>141</v>
      </c>
      <c r="P5778">
        <v>2720</v>
      </c>
      <c r="R5778">
        <v>53148</v>
      </c>
      <c r="S5778" t="s">
        <v>38</v>
      </c>
      <c r="T5778">
        <v>1203332</v>
      </c>
      <c r="V5778">
        <v>2712441</v>
      </c>
      <c r="X5778">
        <v>2492422</v>
      </c>
      <c r="Z5778">
        <v>220019</v>
      </c>
    </row>
    <row r="5779" spans="2:26" hidden="1" x14ac:dyDescent="0.35">
      <c r="B5779" t="s">
        <v>139</v>
      </c>
      <c r="C5779" t="s">
        <v>140</v>
      </c>
      <c r="D5779" s="1">
        <v>43344</v>
      </c>
      <c r="E5779" t="s">
        <v>34</v>
      </c>
      <c r="F5779" t="s">
        <v>35</v>
      </c>
      <c r="G5779" t="s">
        <v>32</v>
      </c>
      <c r="H5779">
        <v>61557</v>
      </c>
      <c r="I5779" t="s">
        <v>38</v>
      </c>
      <c r="J5779">
        <v>0</v>
      </c>
      <c r="L5779">
        <v>61557</v>
      </c>
      <c r="M5779" t="s">
        <v>38</v>
      </c>
      <c r="N5779">
        <v>50428</v>
      </c>
      <c r="O5779" t="s">
        <v>141</v>
      </c>
      <c r="P5779">
        <v>2720</v>
      </c>
      <c r="R5779">
        <v>53148</v>
      </c>
      <c r="S5779" t="s">
        <v>38</v>
      </c>
      <c r="T5779">
        <v>1203332</v>
      </c>
      <c r="V5779">
        <v>2712441</v>
      </c>
      <c r="X5779">
        <v>2492422</v>
      </c>
      <c r="Z5779">
        <v>220019</v>
      </c>
    </row>
    <row r="5780" spans="2:26" hidden="1" x14ac:dyDescent="0.35">
      <c r="B5780" t="s">
        <v>139</v>
      </c>
      <c r="C5780" t="s">
        <v>140</v>
      </c>
      <c r="D5780" s="1">
        <v>43374</v>
      </c>
      <c r="E5780" t="s">
        <v>34</v>
      </c>
      <c r="F5780" t="s">
        <v>35</v>
      </c>
      <c r="G5780" t="s">
        <v>32</v>
      </c>
      <c r="H5780">
        <v>74112</v>
      </c>
      <c r="I5780" t="s">
        <v>38</v>
      </c>
      <c r="J5780">
        <v>0</v>
      </c>
      <c r="L5780">
        <v>74112</v>
      </c>
      <c r="M5780" t="s">
        <v>38</v>
      </c>
      <c r="N5780">
        <v>64232</v>
      </c>
      <c r="O5780" t="s">
        <v>141</v>
      </c>
      <c r="P5780">
        <v>3598</v>
      </c>
      <c r="R5780">
        <v>67830</v>
      </c>
      <c r="S5780" t="s">
        <v>38</v>
      </c>
      <c r="T5780">
        <v>1194879</v>
      </c>
      <c r="V5780">
        <v>2700034</v>
      </c>
      <c r="X5780">
        <v>2483182</v>
      </c>
      <c r="Z5780">
        <v>216852</v>
      </c>
    </row>
    <row r="5781" spans="2:26" hidden="1" x14ac:dyDescent="0.35">
      <c r="B5781" t="s">
        <v>139</v>
      </c>
      <c r="C5781" t="s">
        <v>140</v>
      </c>
      <c r="D5781" s="1">
        <v>43374</v>
      </c>
      <c r="E5781" t="s">
        <v>34</v>
      </c>
      <c r="F5781" t="s">
        <v>33</v>
      </c>
      <c r="G5781" t="s">
        <v>34</v>
      </c>
      <c r="H5781">
        <v>74112</v>
      </c>
      <c r="I5781" t="s">
        <v>38</v>
      </c>
      <c r="J5781">
        <v>0</v>
      </c>
      <c r="L5781">
        <v>74112</v>
      </c>
      <c r="M5781" t="s">
        <v>38</v>
      </c>
      <c r="N5781">
        <v>64232</v>
      </c>
      <c r="O5781" t="s">
        <v>141</v>
      </c>
      <c r="P5781">
        <v>3598</v>
      </c>
      <c r="R5781">
        <v>67830</v>
      </c>
      <c r="S5781" t="s">
        <v>38</v>
      </c>
      <c r="T5781">
        <v>1194879</v>
      </c>
      <c r="V5781">
        <v>2700034</v>
      </c>
      <c r="X5781">
        <v>2483182</v>
      </c>
      <c r="Z5781">
        <v>216852</v>
      </c>
    </row>
    <row r="5782" spans="2:26" hidden="1" x14ac:dyDescent="0.35">
      <c r="B5782" t="s">
        <v>139</v>
      </c>
      <c r="C5782" t="s">
        <v>140</v>
      </c>
      <c r="D5782" s="1">
        <v>43405</v>
      </c>
      <c r="E5782" t="s">
        <v>34</v>
      </c>
      <c r="F5782" t="s">
        <v>33</v>
      </c>
      <c r="G5782" t="s">
        <v>34</v>
      </c>
      <c r="H5782">
        <v>67290</v>
      </c>
      <c r="I5782" t="s">
        <v>38</v>
      </c>
      <c r="J5782">
        <v>0</v>
      </c>
      <c r="L5782">
        <v>67290</v>
      </c>
      <c r="M5782" t="s">
        <v>38</v>
      </c>
      <c r="N5782">
        <v>50497</v>
      </c>
      <c r="O5782" t="s">
        <v>141</v>
      </c>
      <c r="P5782">
        <v>2896</v>
      </c>
      <c r="R5782">
        <v>53393</v>
      </c>
      <c r="S5782" t="s">
        <v>38</v>
      </c>
      <c r="T5782">
        <v>1184898</v>
      </c>
      <c r="V5782">
        <v>2678997</v>
      </c>
      <c r="X5782">
        <v>2465896</v>
      </c>
      <c r="Z5782">
        <v>213101</v>
      </c>
    </row>
    <row r="5783" spans="2:26" hidden="1" x14ac:dyDescent="0.35">
      <c r="B5783" t="s">
        <v>139</v>
      </c>
      <c r="C5783" t="s">
        <v>140</v>
      </c>
      <c r="D5783" s="1">
        <v>43405</v>
      </c>
      <c r="E5783" t="s">
        <v>34</v>
      </c>
      <c r="F5783" t="s">
        <v>35</v>
      </c>
      <c r="G5783" t="s">
        <v>32</v>
      </c>
      <c r="H5783">
        <v>67290</v>
      </c>
      <c r="I5783" t="s">
        <v>38</v>
      </c>
      <c r="J5783">
        <v>0</v>
      </c>
      <c r="L5783">
        <v>67290</v>
      </c>
      <c r="M5783" t="s">
        <v>38</v>
      </c>
      <c r="N5783">
        <v>50497</v>
      </c>
      <c r="O5783" t="s">
        <v>141</v>
      </c>
      <c r="P5783">
        <v>2896</v>
      </c>
      <c r="R5783">
        <v>53393</v>
      </c>
      <c r="S5783" t="s">
        <v>38</v>
      </c>
      <c r="T5783">
        <v>1184898</v>
      </c>
      <c r="V5783">
        <v>2678997</v>
      </c>
      <c r="X5783">
        <v>2465896</v>
      </c>
      <c r="Z5783">
        <v>213101</v>
      </c>
    </row>
    <row r="5784" spans="2:26" hidden="1" x14ac:dyDescent="0.35">
      <c r="B5784" t="s">
        <v>139</v>
      </c>
      <c r="C5784" t="s">
        <v>140</v>
      </c>
      <c r="D5784" s="1">
        <v>43435</v>
      </c>
      <c r="E5784" t="s">
        <v>34</v>
      </c>
      <c r="F5784" t="s">
        <v>33</v>
      </c>
      <c r="G5784" t="s">
        <v>34</v>
      </c>
      <c r="H5784">
        <v>62160</v>
      </c>
      <c r="I5784" t="s">
        <v>38</v>
      </c>
      <c r="J5784">
        <v>0</v>
      </c>
      <c r="L5784">
        <v>62160</v>
      </c>
      <c r="M5784" t="s">
        <v>38</v>
      </c>
      <c r="N5784">
        <v>47392</v>
      </c>
      <c r="O5784" t="s">
        <v>141</v>
      </c>
      <c r="P5784">
        <v>2582</v>
      </c>
      <c r="R5784">
        <v>49974</v>
      </c>
      <c r="S5784" t="s">
        <v>38</v>
      </c>
      <c r="T5784">
        <v>1176394</v>
      </c>
      <c r="V5784">
        <v>2650773</v>
      </c>
      <c r="X5784">
        <v>2440341</v>
      </c>
      <c r="Z5784">
        <v>210432</v>
      </c>
    </row>
    <row r="5785" spans="2:26" hidden="1" x14ac:dyDescent="0.35">
      <c r="B5785" t="s">
        <v>139</v>
      </c>
      <c r="C5785" t="s">
        <v>140</v>
      </c>
      <c r="D5785" s="1">
        <v>43435</v>
      </c>
      <c r="E5785" t="s">
        <v>34</v>
      </c>
      <c r="F5785" t="s">
        <v>35</v>
      </c>
      <c r="G5785" t="s">
        <v>32</v>
      </c>
      <c r="H5785">
        <v>62160</v>
      </c>
      <c r="I5785" t="s">
        <v>38</v>
      </c>
      <c r="J5785">
        <v>0</v>
      </c>
      <c r="L5785">
        <v>62160</v>
      </c>
      <c r="M5785" t="s">
        <v>38</v>
      </c>
      <c r="N5785">
        <v>47392</v>
      </c>
      <c r="O5785" t="s">
        <v>141</v>
      </c>
      <c r="P5785">
        <v>2582</v>
      </c>
      <c r="R5785">
        <v>49974</v>
      </c>
      <c r="S5785" t="s">
        <v>38</v>
      </c>
      <c r="T5785">
        <v>1176394</v>
      </c>
      <c r="V5785">
        <v>2650773</v>
      </c>
      <c r="X5785">
        <v>2440341</v>
      </c>
      <c r="Z5785">
        <v>210432</v>
      </c>
    </row>
    <row r="5786" spans="2:26" hidden="1" x14ac:dyDescent="0.35">
      <c r="B5786" t="s">
        <v>139</v>
      </c>
      <c r="C5786" t="s">
        <v>140</v>
      </c>
      <c r="D5786" s="1">
        <v>43466</v>
      </c>
      <c r="E5786" t="s">
        <v>34</v>
      </c>
      <c r="F5786" t="s">
        <v>35</v>
      </c>
      <c r="G5786" t="s">
        <v>32</v>
      </c>
      <c r="H5786">
        <v>73453</v>
      </c>
      <c r="I5786" t="s">
        <v>38</v>
      </c>
      <c r="J5786">
        <v>0</v>
      </c>
      <c r="L5786">
        <v>73453</v>
      </c>
      <c r="M5786" t="s">
        <v>38</v>
      </c>
      <c r="N5786">
        <v>59212</v>
      </c>
      <c r="O5786" t="s">
        <v>141</v>
      </c>
      <c r="P5786">
        <v>3316</v>
      </c>
      <c r="R5786">
        <v>62528</v>
      </c>
      <c r="S5786" t="s">
        <v>38</v>
      </c>
      <c r="T5786">
        <v>1181717</v>
      </c>
      <c r="V5786">
        <v>2650556</v>
      </c>
      <c r="X5786">
        <v>2444359</v>
      </c>
      <c r="Z5786">
        <v>206197</v>
      </c>
    </row>
    <row r="5787" spans="2:26" hidden="1" x14ac:dyDescent="0.35">
      <c r="B5787" t="s">
        <v>139</v>
      </c>
      <c r="C5787" t="s">
        <v>140</v>
      </c>
      <c r="D5787" s="1">
        <v>43466</v>
      </c>
      <c r="E5787" t="s">
        <v>34</v>
      </c>
      <c r="F5787" t="s">
        <v>33</v>
      </c>
      <c r="G5787" t="s">
        <v>34</v>
      </c>
      <c r="H5787">
        <v>73453</v>
      </c>
      <c r="I5787" t="s">
        <v>38</v>
      </c>
      <c r="J5787">
        <v>0</v>
      </c>
      <c r="L5787">
        <v>73453</v>
      </c>
      <c r="M5787" t="s">
        <v>38</v>
      </c>
      <c r="N5787">
        <v>59212</v>
      </c>
      <c r="O5787" t="s">
        <v>141</v>
      </c>
      <c r="P5787">
        <v>3316</v>
      </c>
      <c r="R5787">
        <v>62528</v>
      </c>
      <c r="S5787" t="s">
        <v>38</v>
      </c>
      <c r="T5787">
        <v>1181717</v>
      </c>
      <c r="V5787">
        <v>2650556</v>
      </c>
      <c r="X5787">
        <v>2444359</v>
      </c>
      <c r="Z5787">
        <v>206197</v>
      </c>
    </row>
    <row r="5788" spans="2:26" hidden="1" x14ac:dyDescent="0.35">
      <c r="B5788" t="s">
        <v>139</v>
      </c>
      <c r="C5788" t="s">
        <v>140</v>
      </c>
      <c r="D5788" s="1">
        <v>43497</v>
      </c>
      <c r="E5788" t="s">
        <v>34</v>
      </c>
      <c r="F5788" t="s">
        <v>33</v>
      </c>
      <c r="G5788" t="s">
        <v>34</v>
      </c>
      <c r="H5788">
        <v>65426</v>
      </c>
      <c r="I5788" t="s">
        <v>38</v>
      </c>
      <c r="J5788">
        <v>0</v>
      </c>
      <c r="L5788">
        <v>65426</v>
      </c>
      <c r="M5788" t="s">
        <v>38</v>
      </c>
      <c r="N5788">
        <v>53090</v>
      </c>
      <c r="O5788" t="s">
        <v>141</v>
      </c>
      <c r="P5788">
        <v>2901</v>
      </c>
      <c r="R5788">
        <v>55991</v>
      </c>
      <c r="S5788" t="s">
        <v>38</v>
      </c>
      <c r="T5788">
        <v>1181831</v>
      </c>
      <c r="V5788">
        <v>2649262</v>
      </c>
      <c r="X5788">
        <v>2443598</v>
      </c>
      <c r="Z5788">
        <v>205664</v>
      </c>
    </row>
    <row r="5789" spans="2:26" hidden="1" x14ac:dyDescent="0.35">
      <c r="B5789" t="s">
        <v>139</v>
      </c>
      <c r="C5789" t="s">
        <v>140</v>
      </c>
      <c r="D5789" s="1">
        <v>43497</v>
      </c>
      <c r="E5789" t="s">
        <v>34</v>
      </c>
      <c r="F5789" t="s">
        <v>35</v>
      </c>
      <c r="G5789" t="s">
        <v>32</v>
      </c>
      <c r="H5789">
        <v>65426</v>
      </c>
      <c r="I5789" t="s">
        <v>38</v>
      </c>
      <c r="J5789">
        <v>0</v>
      </c>
      <c r="L5789">
        <v>65426</v>
      </c>
      <c r="M5789" t="s">
        <v>38</v>
      </c>
      <c r="N5789">
        <v>53090</v>
      </c>
      <c r="O5789" t="s">
        <v>141</v>
      </c>
      <c r="P5789">
        <v>2901</v>
      </c>
      <c r="R5789">
        <v>55991</v>
      </c>
      <c r="S5789" t="s">
        <v>38</v>
      </c>
      <c r="T5789">
        <v>1181831</v>
      </c>
      <c r="V5789">
        <v>2649262</v>
      </c>
      <c r="X5789">
        <v>2443598</v>
      </c>
      <c r="Z5789">
        <v>205664</v>
      </c>
    </row>
    <row r="5790" spans="2:26" hidden="1" x14ac:dyDescent="0.35">
      <c r="B5790" t="s">
        <v>139</v>
      </c>
      <c r="C5790" t="s">
        <v>140</v>
      </c>
      <c r="D5790" s="1">
        <v>43525</v>
      </c>
      <c r="E5790" t="s">
        <v>34</v>
      </c>
      <c r="F5790" t="s">
        <v>35</v>
      </c>
      <c r="G5790" t="s">
        <v>32</v>
      </c>
      <c r="H5790">
        <v>70905</v>
      </c>
      <c r="I5790" t="s">
        <v>38</v>
      </c>
      <c r="J5790">
        <v>0</v>
      </c>
      <c r="L5790">
        <v>70905</v>
      </c>
      <c r="M5790" t="s">
        <v>38</v>
      </c>
      <c r="N5790">
        <v>59595</v>
      </c>
      <c r="O5790" t="s">
        <v>141</v>
      </c>
      <c r="P5790">
        <v>3082</v>
      </c>
      <c r="R5790">
        <v>62677</v>
      </c>
      <c r="S5790" t="s">
        <v>38</v>
      </c>
      <c r="T5790">
        <v>1182554</v>
      </c>
      <c r="V5790">
        <v>2650993</v>
      </c>
      <c r="X5790">
        <v>2446448</v>
      </c>
      <c r="Z5790">
        <v>204545</v>
      </c>
    </row>
    <row r="5791" spans="2:26" hidden="1" x14ac:dyDescent="0.35">
      <c r="B5791" t="s">
        <v>139</v>
      </c>
      <c r="C5791" t="s">
        <v>140</v>
      </c>
      <c r="D5791" s="1">
        <v>43525</v>
      </c>
      <c r="E5791" t="s">
        <v>34</v>
      </c>
      <c r="F5791" t="s">
        <v>33</v>
      </c>
      <c r="G5791" t="s">
        <v>34</v>
      </c>
      <c r="H5791">
        <v>70905</v>
      </c>
      <c r="I5791" t="s">
        <v>38</v>
      </c>
      <c r="J5791">
        <v>0</v>
      </c>
      <c r="L5791">
        <v>70905</v>
      </c>
      <c r="M5791" t="s">
        <v>38</v>
      </c>
      <c r="N5791">
        <v>59595</v>
      </c>
      <c r="O5791" t="s">
        <v>141</v>
      </c>
      <c r="P5791">
        <v>3082</v>
      </c>
      <c r="R5791">
        <v>62677</v>
      </c>
      <c r="S5791" t="s">
        <v>38</v>
      </c>
      <c r="T5791">
        <v>1182554</v>
      </c>
      <c r="V5791">
        <v>2650993</v>
      </c>
      <c r="X5791">
        <v>2446448</v>
      </c>
      <c r="Z5791">
        <v>204545</v>
      </c>
    </row>
    <row r="5792" spans="2:26" hidden="1" x14ac:dyDescent="0.35">
      <c r="B5792" t="s">
        <v>139</v>
      </c>
      <c r="C5792" t="s">
        <v>140</v>
      </c>
      <c r="D5792" s="1">
        <v>43556</v>
      </c>
      <c r="E5792" t="s">
        <v>34</v>
      </c>
      <c r="F5792" t="s">
        <v>33</v>
      </c>
      <c r="G5792" t="s">
        <v>34</v>
      </c>
      <c r="H5792">
        <v>75676</v>
      </c>
      <c r="I5792" t="s">
        <v>38</v>
      </c>
      <c r="J5792">
        <v>0</v>
      </c>
      <c r="L5792">
        <v>75676</v>
      </c>
      <c r="M5792" t="s">
        <v>38</v>
      </c>
      <c r="N5792">
        <v>63089</v>
      </c>
      <c r="O5792" t="s">
        <v>141</v>
      </c>
      <c r="P5792">
        <v>3481</v>
      </c>
      <c r="R5792">
        <v>66570</v>
      </c>
      <c r="S5792" t="s">
        <v>38</v>
      </c>
      <c r="T5792">
        <v>1182853</v>
      </c>
      <c r="V5792">
        <v>2653809</v>
      </c>
      <c r="X5792">
        <v>2451023</v>
      </c>
      <c r="Z5792">
        <v>202786</v>
      </c>
    </row>
    <row r="5793" spans="2:26" hidden="1" x14ac:dyDescent="0.35">
      <c r="B5793" t="s">
        <v>139</v>
      </c>
      <c r="C5793" t="s">
        <v>140</v>
      </c>
      <c r="D5793" s="1">
        <v>43556</v>
      </c>
      <c r="E5793" t="s">
        <v>34</v>
      </c>
      <c r="F5793" t="s">
        <v>35</v>
      </c>
      <c r="G5793" t="s">
        <v>32</v>
      </c>
      <c r="H5793">
        <v>75676</v>
      </c>
      <c r="I5793" t="s">
        <v>38</v>
      </c>
      <c r="J5793">
        <v>0</v>
      </c>
      <c r="L5793">
        <v>75676</v>
      </c>
      <c r="M5793" t="s">
        <v>38</v>
      </c>
      <c r="N5793">
        <v>63089</v>
      </c>
      <c r="O5793" t="s">
        <v>141</v>
      </c>
      <c r="P5793">
        <v>3481</v>
      </c>
      <c r="R5793">
        <v>66570</v>
      </c>
      <c r="S5793" t="s">
        <v>38</v>
      </c>
      <c r="T5793">
        <v>1182853</v>
      </c>
      <c r="V5793">
        <v>2653809</v>
      </c>
      <c r="X5793">
        <v>2451023</v>
      </c>
      <c r="Z5793">
        <v>202786</v>
      </c>
    </row>
    <row r="5794" spans="2:26" hidden="1" x14ac:dyDescent="0.35">
      <c r="B5794" t="s">
        <v>139</v>
      </c>
      <c r="C5794" t="s">
        <v>140</v>
      </c>
      <c r="D5794" s="1">
        <v>43586</v>
      </c>
      <c r="E5794" t="s">
        <v>34</v>
      </c>
      <c r="F5794" t="s">
        <v>35</v>
      </c>
      <c r="G5794" t="s">
        <v>32</v>
      </c>
      <c r="H5794">
        <v>71825</v>
      </c>
      <c r="I5794" t="s">
        <v>38</v>
      </c>
      <c r="J5794">
        <v>0</v>
      </c>
      <c r="L5794">
        <v>71825</v>
      </c>
      <c r="M5794" t="s">
        <v>38</v>
      </c>
      <c r="N5794">
        <v>61003</v>
      </c>
      <c r="O5794" t="s">
        <v>141</v>
      </c>
      <c r="P5794">
        <v>3108</v>
      </c>
      <c r="R5794">
        <v>64111</v>
      </c>
      <c r="S5794" t="s">
        <v>38</v>
      </c>
      <c r="T5794">
        <v>1182769</v>
      </c>
      <c r="V5794">
        <v>2657633</v>
      </c>
      <c r="X5794">
        <v>2456295</v>
      </c>
      <c r="Z5794">
        <v>201338</v>
      </c>
    </row>
    <row r="5795" spans="2:26" hidden="1" x14ac:dyDescent="0.35">
      <c r="B5795" t="s">
        <v>139</v>
      </c>
      <c r="C5795" t="s">
        <v>140</v>
      </c>
      <c r="D5795" s="1">
        <v>43586</v>
      </c>
      <c r="E5795" t="s">
        <v>34</v>
      </c>
      <c r="F5795" t="s">
        <v>33</v>
      </c>
      <c r="G5795" t="s">
        <v>34</v>
      </c>
      <c r="H5795">
        <v>71825</v>
      </c>
      <c r="I5795" t="s">
        <v>38</v>
      </c>
      <c r="J5795">
        <v>0</v>
      </c>
      <c r="L5795">
        <v>71825</v>
      </c>
      <c r="M5795" t="s">
        <v>38</v>
      </c>
      <c r="N5795">
        <v>61003</v>
      </c>
      <c r="O5795" t="s">
        <v>141</v>
      </c>
      <c r="P5795">
        <v>3108</v>
      </c>
      <c r="R5795">
        <v>64111</v>
      </c>
      <c r="S5795" t="s">
        <v>38</v>
      </c>
      <c r="T5795">
        <v>1182769</v>
      </c>
      <c r="V5795">
        <v>2657633</v>
      </c>
      <c r="X5795">
        <v>2456295</v>
      </c>
      <c r="Z5795">
        <v>201338</v>
      </c>
    </row>
    <row r="5796" spans="2:26" hidden="1" x14ac:dyDescent="0.35">
      <c r="B5796" t="s">
        <v>139</v>
      </c>
      <c r="C5796" t="s">
        <v>140</v>
      </c>
      <c r="D5796" s="1">
        <v>43617</v>
      </c>
      <c r="E5796" t="s">
        <v>34</v>
      </c>
      <c r="F5796" t="s">
        <v>35</v>
      </c>
      <c r="G5796" t="s">
        <v>32</v>
      </c>
      <c r="H5796">
        <v>67504</v>
      </c>
      <c r="I5796" t="s">
        <v>38</v>
      </c>
      <c r="J5796">
        <v>0</v>
      </c>
      <c r="L5796">
        <v>67504</v>
      </c>
      <c r="M5796" t="s">
        <v>38</v>
      </c>
      <c r="N5796">
        <v>57223</v>
      </c>
      <c r="O5796" t="s">
        <v>141</v>
      </c>
      <c r="P5796">
        <v>2911</v>
      </c>
      <c r="R5796">
        <v>60134</v>
      </c>
      <c r="S5796" t="s">
        <v>38</v>
      </c>
      <c r="T5796">
        <v>1177457</v>
      </c>
      <c r="V5796">
        <v>2647530</v>
      </c>
      <c r="X5796">
        <v>2448294</v>
      </c>
      <c r="Z5796">
        <v>199236</v>
      </c>
    </row>
    <row r="5797" spans="2:26" hidden="1" x14ac:dyDescent="0.35">
      <c r="B5797" t="s">
        <v>139</v>
      </c>
      <c r="C5797" t="s">
        <v>140</v>
      </c>
      <c r="D5797" s="1">
        <v>43617</v>
      </c>
      <c r="E5797" t="s">
        <v>34</v>
      </c>
      <c r="F5797" t="s">
        <v>33</v>
      </c>
      <c r="G5797" t="s">
        <v>34</v>
      </c>
      <c r="H5797">
        <v>67504</v>
      </c>
      <c r="I5797" t="s">
        <v>38</v>
      </c>
      <c r="J5797">
        <v>0</v>
      </c>
      <c r="L5797">
        <v>67504</v>
      </c>
      <c r="M5797" t="s">
        <v>38</v>
      </c>
      <c r="N5797">
        <v>57223</v>
      </c>
      <c r="O5797" t="s">
        <v>141</v>
      </c>
      <c r="P5797">
        <v>2911</v>
      </c>
      <c r="R5797">
        <v>60134</v>
      </c>
      <c r="S5797" t="s">
        <v>38</v>
      </c>
      <c r="T5797">
        <v>1177457</v>
      </c>
      <c r="V5797">
        <v>2647530</v>
      </c>
      <c r="X5797">
        <v>2448294</v>
      </c>
      <c r="Z5797">
        <v>199236</v>
      </c>
    </row>
    <row r="5798" spans="2:26" hidden="1" x14ac:dyDescent="0.35">
      <c r="B5798" t="s">
        <v>139</v>
      </c>
      <c r="C5798" t="s">
        <v>140</v>
      </c>
      <c r="D5798" s="1">
        <v>43647</v>
      </c>
      <c r="E5798" t="s">
        <v>34</v>
      </c>
      <c r="F5798" t="s">
        <v>33</v>
      </c>
      <c r="G5798" t="s">
        <v>34</v>
      </c>
      <c r="H5798">
        <v>74745</v>
      </c>
      <c r="I5798" t="s">
        <v>38</v>
      </c>
      <c r="J5798">
        <v>0</v>
      </c>
      <c r="L5798">
        <v>74745</v>
      </c>
      <c r="M5798" t="s">
        <v>38</v>
      </c>
      <c r="N5798">
        <v>58921</v>
      </c>
      <c r="O5798" t="s">
        <v>141</v>
      </c>
      <c r="P5798">
        <v>3124</v>
      </c>
      <c r="R5798">
        <v>62045</v>
      </c>
      <c r="S5798" t="s">
        <v>38</v>
      </c>
      <c r="T5798">
        <v>1174311</v>
      </c>
      <c r="V5798">
        <v>2642614</v>
      </c>
      <c r="X5798">
        <v>2445095</v>
      </c>
      <c r="Z5798">
        <v>197519</v>
      </c>
    </row>
    <row r="5799" spans="2:26" hidden="1" x14ac:dyDescent="0.35">
      <c r="B5799" t="s">
        <v>139</v>
      </c>
      <c r="C5799" t="s">
        <v>140</v>
      </c>
      <c r="D5799" s="1">
        <v>43647</v>
      </c>
      <c r="E5799" t="s">
        <v>34</v>
      </c>
      <c r="F5799" t="s">
        <v>35</v>
      </c>
      <c r="G5799" t="s">
        <v>32</v>
      </c>
      <c r="H5799">
        <v>74745</v>
      </c>
      <c r="I5799" t="s">
        <v>38</v>
      </c>
      <c r="J5799">
        <v>0</v>
      </c>
      <c r="L5799">
        <v>74745</v>
      </c>
      <c r="M5799" t="s">
        <v>38</v>
      </c>
      <c r="N5799">
        <v>58921</v>
      </c>
      <c r="O5799" t="s">
        <v>141</v>
      </c>
      <c r="P5799">
        <v>3124</v>
      </c>
      <c r="R5799">
        <v>62045</v>
      </c>
      <c r="S5799" t="s">
        <v>38</v>
      </c>
      <c r="T5799">
        <v>1174311</v>
      </c>
      <c r="V5799">
        <v>2642614</v>
      </c>
      <c r="X5799">
        <v>2445095</v>
      </c>
      <c r="Z5799">
        <v>197519</v>
      </c>
    </row>
    <row r="5800" spans="2:26" hidden="1" x14ac:dyDescent="0.35">
      <c r="B5800" t="s">
        <v>139</v>
      </c>
      <c r="C5800" t="s">
        <v>140</v>
      </c>
      <c r="D5800" s="1">
        <v>43678</v>
      </c>
      <c r="E5800" t="s">
        <v>34</v>
      </c>
      <c r="F5800" t="s">
        <v>33</v>
      </c>
      <c r="G5800" t="s">
        <v>34</v>
      </c>
      <c r="H5800">
        <v>72406</v>
      </c>
      <c r="I5800" t="s">
        <v>38</v>
      </c>
      <c r="J5800">
        <v>0</v>
      </c>
      <c r="L5800">
        <v>72406</v>
      </c>
      <c r="M5800" t="s">
        <v>38</v>
      </c>
      <c r="N5800">
        <v>59085</v>
      </c>
      <c r="O5800" t="s">
        <v>141</v>
      </c>
      <c r="P5800">
        <v>3343</v>
      </c>
      <c r="R5800">
        <v>62428</v>
      </c>
      <c r="S5800" t="s">
        <v>38</v>
      </c>
      <c r="T5800">
        <v>1171105</v>
      </c>
      <c r="V5800">
        <v>2635260</v>
      </c>
      <c r="X5800">
        <v>2438662</v>
      </c>
      <c r="Z5800">
        <v>196598</v>
      </c>
    </row>
    <row r="5801" spans="2:26" hidden="1" x14ac:dyDescent="0.35">
      <c r="B5801" t="s">
        <v>139</v>
      </c>
      <c r="C5801" t="s">
        <v>140</v>
      </c>
      <c r="D5801" s="1">
        <v>43678</v>
      </c>
      <c r="E5801" t="s">
        <v>34</v>
      </c>
      <c r="F5801" t="s">
        <v>35</v>
      </c>
      <c r="G5801" t="s">
        <v>32</v>
      </c>
      <c r="H5801">
        <v>72406</v>
      </c>
      <c r="I5801" t="s">
        <v>38</v>
      </c>
      <c r="J5801">
        <v>0</v>
      </c>
      <c r="L5801">
        <v>72406</v>
      </c>
      <c r="M5801" t="s">
        <v>38</v>
      </c>
      <c r="N5801">
        <v>59085</v>
      </c>
      <c r="O5801" t="s">
        <v>141</v>
      </c>
      <c r="P5801">
        <v>3343</v>
      </c>
      <c r="R5801">
        <v>62428</v>
      </c>
      <c r="S5801" t="s">
        <v>38</v>
      </c>
      <c r="T5801">
        <v>1171105</v>
      </c>
      <c r="V5801">
        <v>2635260</v>
      </c>
      <c r="X5801">
        <v>2438662</v>
      </c>
      <c r="Z5801">
        <v>196598</v>
      </c>
    </row>
    <row r="5802" spans="2:26" hidden="1" x14ac:dyDescent="0.35">
      <c r="B5802" t="s">
        <v>139</v>
      </c>
      <c r="C5802" t="s">
        <v>140</v>
      </c>
      <c r="D5802" s="1">
        <v>43709</v>
      </c>
      <c r="E5802" t="s">
        <v>34</v>
      </c>
      <c r="F5802" t="s">
        <v>35</v>
      </c>
      <c r="G5802" t="s">
        <v>32</v>
      </c>
      <c r="H5802">
        <v>68468</v>
      </c>
      <c r="I5802" t="s">
        <v>38</v>
      </c>
      <c r="J5802">
        <v>0</v>
      </c>
      <c r="L5802">
        <v>68468</v>
      </c>
      <c r="M5802" t="s">
        <v>38</v>
      </c>
      <c r="N5802">
        <v>55529</v>
      </c>
      <c r="O5802" t="s">
        <v>141</v>
      </c>
      <c r="P5802">
        <v>3108</v>
      </c>
      <c r="R5802">
        <v>58637</v>
      </c>
      <c r="S5802" t="s">
        <v>38</v>
      </c>
      <c r="T5802">
        <v>1170087</v>
      </c>
      <c r="V5802">
        <v>2633478</v>
      </c>
      <c r="X5802">
        <v>2436520</v>
      </c>
      <c r="Z5802">
        <v>196958</v>
      </c>
    </row>
    <row r="5803" spans="2:26" hidden="1" x14ac:dyDescent="0.35">
      <c r="B5803" t="s">
        <v>139</v>
      </c>
      <c r="C5803" t="s">
        <v>140</v>
      </c>
      <c r="D5803" s="1">
        <v>43709</v>
      </c>
      <c r="E5803" t="s">
        <v>34</v>
      </c>
      <c r="F5803" t="s">
        <v>33</v>
      </c>
      <c r="G5803" t="s">
        <v>34</v>
      </c>
      <c r="H5803">
        <v>68468</v>
      </c>
      <c r="I5803" t="s">
        <v>38</v>
      </c>
      <c r="J5803">
        <v>0</v>
      </c>
      <c r="L5803">
        <v>68468</v>
      </c>
      <c r="M5803" t="s">
        <v>38</v>
      </c>
      <c r="N5803">
        <v>55529</v>
      </c>
      <c r="O5803" t="s">
        <v>141</v>
      </c>
      <c r="P5803">
        <v>3108</v>
      </c>
      <c r="R5803">
        <v>58637</v>
      </c>
      <c r="S5803" t="s">
        <v>38</v>
      </c>
      <c r="T5803">
        <v>1170087</v>
      </c>
      <c r="V5803">
        <v>2633478</v>
      </c>
      <c r="X5803">
        <v>2436520</v>
      </c>
      <c r="Z5803">
        <v>196958</v>
      </c>
    </row>
    <row r="5804" spans="2:26" hidden="1" x14ac:dyDescent="0.35">
      <c r="B5804" t="s">
        <v>139</v>
      </c>
      <c r="C5804" t="s">
        <v>140</v>
      </c>
      <c r="D5804" s="1">
        <v>43739</v>
      </c>
      <c r="E5804" t="s">
        <v>34</v>
      </c>
      <c r="F5804" t="s">
        <v>33</v>
      </c>
      <c r="G5804" t="s">
        <v>34</v>
      </c>
      <c r="H5804">
        <v>75449</v>
      </c>
      <c r="I5804" t="s">
        <v>38</v>
      </c>
      <c r="J5804">
        <v>0</v>
      </c>
      <c r="L5804">
        <v>75449</v>
      </c>
      <c r="M5804" t="s">
        <v>38</v>
      </c>
      <c r="N5804">
        <v>61016</v>
      </c>
      <c r="O5804" t="s">
        <v>141</v>
      </c>
      <c r="P5804">
        <v>3590</v>
      </c>
      <c r="R5804">
        <v>64606</v>
      </c>
      <c r="S5804" t="s">
        <v>38</v>
      </c>
      <c r="T5804">
        <v>1174952</v>
      </c>
      <c r="V5804">
        <v>2643620</v>
      </c>
      <c r="X5804">
        <v>2444848</v>
      </c>
      <c r="Z5804">
        <v>198772</v>
      </c>
    </row>
    <row r="5805" spans="2:26" hidden="1" x14ac:dyDescent="0.35">
      <c r="B5805" t="s">
        <v>139</v>
      </c>
      <c r="C5805" t="s">
        <v>140</v>
      </c>
      <c r="D5805" s="1">
        <v>43739</v>
      </c>
      <c r="E5805" t="s">
        <v>34</v>
      </c>
      <c r="F5805" t="s">
        <v>35</v>
      </c>
      <c r="G5805" t="s">
        <v>32</v>
      </c>
      <c r="H5805">
        <v>75449</v>
      </c>
      <c r="I5805" t="s">
        <v>38</v>
      </c>
      <c r="J5805">
        <v>0</v>
      </c>
      <c r="L5805">
        <v>75449</v>
      </c>
      <c r="M5805" t="s">
        <v>38</v>
      </c>
      <c r="N5805">
        <v>61016</v>
      </c>
      <c r="O5805" t="s">
        <v>141</v>
      </c>
      <c r="P5805">
        <v>3590</v>
      </c>
      <c r="R5805">
        <v>64606</v>
      </c>
      <c r="S5805" t="s">
        <v>38</v>
      </c>
      <c r="T5805">
        <v>1174952</v>
      </c>
      <c r="V5805">
        <v>2643620</v>
      </c>
      <c r="X5805">
        <v>2444848</v>
      </c>
      <c r="Z5805">
        <v>198772</v>
      </c>
    </row>
    <row r="5806" spans="2:26" hidden="1" x14ac:dyDescent="0.35">
      <c r="B5806" t="s">
        <v>139</v>
      </c>
      <c r="C5806" t="s">
        <v>140</v>
      </c>
      <c r="D5806" s="1">
        <v>43770</v>
      </c>
      <c r="E5806" t="s">
        <v>34</v>
      </c>
      <c r="F5806" t="s">
        <v>33</v>
      </c>
      <c r="G5806" t="s">
        <v>34</v>
      </c>
      <c r="H5806">
        <v>64540</v>
      </c>
      <c r="I5806" t="s">
        <v>38</v>
      </c>
      <c r="J5806">
        <v>0</v>
      </c>
      <c r="L5806">
        <v>64540</v>
      </c>
      <c r="M5806" t="s">
        <v>38</v>
      </c>
      <c r="N5806">
        <v>49339</v>
      </c>
      <c r="O5806" t="s">
        <v>141</v>
      </c>
      <c r="P5806">
        <v>2983</v>
      </c>
      <c r="R5806">
        <v>52322</v>
      </c>
      <c r="S5806" t="s">
        <v>38</v>
      </c>
      <c r="T5806">
        <v>1161056</v>
      </c>
      <c r="V5806">
        <v>2617148</v>
      </c>
      <c r="X5806">
        <v>2419529</v>
      </c>
      <c r="Z5806">
        <v>197619</v>
      </c>
    </row>
    <row r="5807" spans="2:26" hidden="1" x14ac:dyDescent="0.35">
      <c r="B5807" t="s">
        <v>139</v>
      </c>
      <c r="C5807" t="s">
        <v>140</v>
      </c>
      <c r="D5807" s="1">
        <v>43770</v>
      </c>
      <c r="E5807" t="s">
        <v>34</v>
      </c>
      <c r="F5807" t="s">
        <v>35</v>
      </c>
      <c r="G5807" t="s">
        <v>32</v>
      </c>
      <c r="H5807">
        <v>64540</v>
      </c>
      <c r="I5807" t="s">
        <v>38</v>
      </c>
      <c r="J5807">
        <v>0</v>
      </c>
      <c r="L5807">
        <v>64540</v>
      </c>
      <c r="M5807" t="s">
        <v>38</v>
      </c>
      <c r="N5807">
        <v>49339</v>
      </c>
      <c r="O5807" t="s">
        <v>141</v>
      </c>
      <c r="P5807">
        <v>2983</v>
      </c>
      <c r="R5807">
        <v>52322</v>
      </c>
      <c r="S5807" t="s">
        <v>38</v>
      </c>
      <c r="T5807">
        <v>1161056</v>
      </c>
      <c r="V5807">
        <v>2617148</v>
      </c>
      <c r="X5807">
        <v>2419529</v>
      </c>
      <c r="Z5807">
        <v>197619</v>
      </c>
    </row>
    <row r="5808" spans="2:26" hidden="1" x14ac:dyDescent="0.35">
      <c r="B5808" t="s">
        <v>139</v>
      </c>
      <c r="C5808" t="s">
        <v>140</v>
      </c>
      <c r="D5808" s="1">
        <v>43800</v>
      </c>
      <c r="E5808" t="s">
        <v>34</v>
      </c>
      <c r="F5808" t="s">
        <v>35</v>
      </c>
      <c r="G5808" t="s">
        <v>32</v>
      </c>
      <c r="H5808">
        <v>65952</v>
      </c>
      <c r="I5808" t="s">
        <v>38</v>
      </c>
      <c r="J5808">
        <v>0</v>
      </c>
      <c r="L5808">
        <v>65952</v>
      </c>
      <c r="M5808" t="s">
        <v>38</v>
      </c>
      <c r="N5808">
        <v>50724</v>
      </c>
      <c r="O5808" t="s">
        <v>141</v>
      </c>
      <c r="P5808">
        <v>2976</v>
      </c>
      <c r="R5808">
        <v>53700</v>
      </c>
      <c r="S5808" t="s">
        <v>38</v>
      </c>
      <c r="T5808">
        <v>1158803</v>
      </c>
      <c r="V5808">
        <v>2609614</v>
      </c>
      <c r="X5808">
        <v>2411873</v>
      </c>
      <c r="Z5808">
        <v>197741</v>
      </c>
    </row>
    <row r="5809" spans="2:26" hidden="1" x14ac:dyDescent="0.35">
      <c r="B5809" t="s">
        <v>139</v>
      </c>
      <c r="C5809" t="s">
        <v>140</v>
      </c>
      <c r="D5809" s="1">
        <v>43800</v>
      </c>
      <c r="E5809" t="s">
        <v>34</v>
      </c>
      <c r="F5809" t="s">
        <v>33</v>
      </c>
      <c r="G5809" t="s">
        <v>34</v>
      </c>
      <c r="H5809">
        <v>65952</v>
      </c>
      <c r="I5809" t="s">
        <v>38</v>
      </c>
      <c r="J5809">
        <v>0</v>
      </c>
      <c r="L5809">
        <v>65952</v>
      </c>
      <c r="M5809" t="s">
        <v>38</v>
      </c>
      <c r="N5809">
        <v>50724</v>
      </c>
      <c r="O5809" t="s">
        <v>141</v>
      </c>
      <c r="P5809">
        <v>2976</v>
      </c>
      <c r="R5809">
        <v>53700</v>
      </c>
      <c r="S5809" t="s">
        <v>38</v>
      </c>
      <c r="T5809">
        <v>1158803</v>
      </c>
      <c r="V5809">
        <v>2609614</v>
      </c>
      <c r="X5809">
        <v>2411873</v>
      </c>
      <c r="Z5809">
        <v>197741</v>
      </c>
    </row>
    <row r="5810" spans="2:26" hidden="1" x14ac:dyDescent="0.35">
      <c r="B5810" t="s">
        <v>139</v>
      </c>
      <c r="C5810" t="s">
        <v>140</v>
      </c>
      <c r="D5810" s="1">
        <v>43831</v>
      </c>
      <c r="E5810" t="s">
        <v>34</v>
      </c>
      <c r="F5810" t="s">
        <v>33</v>
      </c>
      <c r="G5810" t="s">
        <v>34</v>
      </c>
      <c r="H5810">
        <v>78989</v>
      </c>
      <c r="I5810" t="s">
        <v>38</v>
      </c>
      <c r="J5810">
        <v>0</v>
      </c>
      <c r="L5810">
        <v>78989</v>
      </c>
      <c r="M5810" t="s">
        <v>38</v>
      </c>
      <c r="N5810">
        <v>56725</v>
      </c>
      <c r="O5810" t="s">
        <v>141</v>
      </c>
      <c r="P5810">
        <v>3322</v>
      </c>
      <c r="R5810">
        <v>60047</v>
      </c>
      <c r="S5810" t="s">
        <v>38</v>
      </c>
      <c r="T5810">
        <v>1161552</v>
      </c>
      <c r="V5810">
        <v>2612947</v>
      </c>
      <c r="X5810">
        <v>2414005</v>
      </c>
      <c r="Z5810">
        <v>198942</v>
      </c>
    </row>
    <row r="5811" spans="2:26" hidden="1" x14ac:dyDescent="0.35">
      <c r="B5811" t="s">
        <v>139</v>
      </c>
      <c r="C5811" t="s">
        <v>140</v>
      </c>
      <c r="D5811" s="1">
        <v>43831</v>
      </c>
      <c r="E5811" t="s">
        <v>34</v>
      </c>
      <c r="F5811" t="s">
        <v>35</v>
      </c>
      <c r="G5811" t="s">
        <v>32</v>
      </c>
      <c r="H5811">
        <v>78989</v>
      </c>
      <c r="I5811" t="s">
        <v>38</v>
      </c>
      <c r="J5811">
        <v>0</v>
      </c>
      <c r="L5811">
        <v>78989</v>
      </c>
      <c r="M5811" t="s">
        <v>38</v>
      </c>
      <c r="N5811">
        <v>56725</v>
      </c>
      <c r="O5811" t="s">
        <v>141</v>
      </c>
      <c r="P5811">
        <v>3322</v>
      </c>
      <c r="R5811">
        <v>60047</v>
      </c>
      <c r="S5811" t="s">
        <v>38</v>
      </c>
      <c r="T5811">
        <v>1161552</v>
      </c>
      <c r="V5811">
        <v>2612947</v>
      </c>
      <c r="X5811">
        <v>2414005</v>
      </c>
      <c r="Z5811">
        <v>198942</v>
      </c>
    </row>
    <row r="5812" spans="2:26" hidden="1" x14ac:dyDescent="0.35">
      <c r="B5812" t="s">
        <v>139</v>
      </c>
      <c r="C5812" t="s">
        <v>140</v>
      </c>
      <c r="D5812" s="1">
        <v>43862</v>
      </c>
      <c r="E5812" t="s">
        <v>34</v>
      </c>
      <c r="F5812" t="s">
        <v>35</v>
      </c>
      <c r="G5812" t="s">
        <v>32</v>
      </c>
      <c r="H5812">
        <v>64447</v>
      </c>
      <c r="I5812" t="s">
        <v>38</v>
      </c>
      <c r="J5812">
        <v>0</v>
      </c>
      <c r="L5812">
        <v>64447</v>
      </c>
      <c r="M5812" t="s">
        <v>38</v>
      </c>
      <c r="N5812">
        <v>51285</v>
      </c>
      <c r="O5812" t="s">
        <v>141</v>
      </c>
      <c r="P5812">
        <v>3039</v>
      </c>
      <c r="R5812">
        <v>54324</v>
      </c>
      <c r="S5812" t="s">
        <v>38</v>
      </c>
      <c r="T5812">
        <v>1152914</v>
      </c>
      <c r="V5812">
        <v>2596917</v>
      </c>
      <c r="X5812">
        <v>2398039</v>
      </c>
      <c r="Z5812">
        <v>198878</v>
      </c>
    </row>
    <row r="5813" spans="2:26" hidden="1" x14ac:dyDescent="0.35">
      <c r="B5813" t="s">
        <v>139</v>
      </c>
      <c r="C5813" t="s">
        <v>140</v>
      </c>
      <c r="D5813" s="1">
        <v>43862</v>
      </c>
      <c r="E5813" t="s">
        <v>34</v>
      </c>
      <c r="F5813" t="s">
        <v>33</v>
      </c>
      <c r="G5813" t="s">
        <v>34</v>
      </c>
      <c r="H5813">
        <v>64447</v>
      </c>
      <c r="I5813" t="s">
        <v>38</v>
      </c>
      <c r="J5813">
        <v>0</v>
      </c>
      <c r="L5813">
        <v>64447</v>
      </c>
      <c r="M5813" t="s">
        <v>38</v>
      </c>
      <c r="N5813">
        <v>51285</v>
      </c>
      <c r="O5813" t="s">
        <v>141</v>
      </c>
      <c r="P5813">
        <v>3039</v>
      </c>
      <c r="R5813">
        <v>54324</v>
      </c>
      <c r="S5813" t="s">
        <v>38</v>
      </c>
      <c r="T5813">
        <v>1152914</v>
      </c>
      <c r="V5813">
        <v>2596917</v>
      </c>
      <c r="X5813">
        <v>2398039</v>
      </c>
      <c r="Z5813">
        <v>198878</v>
      </c>
    </row>
    <row r="5814" spans="2:26" hidden="1" x14ac:dyDescent="0.35">
      <c r="B5814" t="s">
        <v>139</v>
      </c>
      <c r="C5814" t="s">
        <v>140</v>
      </c>
      <c r="D5814" s="1">
        <v>43891</v>
      </c>
      <c r="E5814" t="s">
        <v>34</v>
      </c>
      <c r="F5814" t="s">
        <v>35</v>
      </c>
      <c r="G5814" t="s">
        <v>32</v>
      </c>
      <c r="H5814">
        <v>79561</v>
      </c>
      <c r="I5814" t="s">
        <v>38</v>
      </c>
      <c r="J5814">
        <v>0</v>
      </c>
      <c r="L5814">
        <v>79561</v>
      </c>
      <c r="M5814" t="s">
        <v>38</v>
      </c>
      <c r="N5814">
        <v>60030</v>
      </c>
      <c r="O5814" t="s">
        <v>141</v>
      </c>
      <c r="P5814">
        <v>3632</v>
      </c>
      <c r="R5814">
        <v>63662</v>
      </c>
      <c r="S5814" t="s">
        <v>38</v>
      </c>
      <c r="T5814">
        <v>1159413</v>
      </c>
      <c r="V5814">
        <v>2611799</v>
      </c>
      <c r="X5814">
        <v>2412431</v>
      </c>
      <c r="Z5814">
        <v>199368</v>
      </c>
    </row>
    <row r="5815" spans="2:26" hidden="1" x14ac:dyDescent="0.35">
      <c r="B5815" t="s">
        <v>139</v>
      </c>
      <c r="C5815" t="s">
        <v>140</v>
      </c>
      <c r="D5815" s="1">
        <v>43891</v>
      </c>
      <c r="E5815" t="s">
        <v>34</v>
      </c>
      <c r="F5815" t="s">
        <v>33</v>
      </c>
      <c r="G5815" t="s">
        <v>34</v>
      </c>
      <c r="H5815">
        <v>79561</v>
      </c>
      <c r="I5815" t="s">
        <v>38</v>
      </c>
      <c r="J5815">
        <v>0</v>
      </c>
      <c r="L5815">
        <v>79561</v>
      </c>
      <c r="M5815" t="s">
        <v>38</v>
      </c>
      <c r="N5815">
        <v>60030</v>
      </c>
      <c r="O5815" t="s">
        <v>141</v>
      </c>
      <c r="P5815">
        <v>3632</v>
      </c>
      <c r="R5815">
        <v>63662</v>
      </c>
      <c r="S5815" t="s">
        <v>38</v>
      </c>
      <c r="T5815">
        <v>1159413</v>
      </c>
      <c r="V5815">
        <v>2611799</v>
      </c>
      <c r="X5815">
        <v>2412431</v>
      </c>
      <c r="Z5815">
        <v>199368</v>
      </c>
    </row>
    <row r="5816" spans="2:26" hidden="1" x14ac:dyDescent="0.35">
      <c r="B5816" t="s">
        <v>139</v>
      </c>
      <c r="C5816" t="s">
        <v>140</v>
      </c>
      <c r="D5816" s="1">
        <v>43922</v>
      </c>
      <c r="E5816" t="s">
        <v>34</v>
      </c>
      <c r="F5816" t="s">
        <v>33</v>
      </c>
      <c r="G5816" t="s">
        <v>34</v>
      </c>
      <c r="H5816">
        <v>83602</v>
      </c>
      <c r="I5816" t="s">
        <v>38</v>
      </c>
      <c r="J5816">
        <v>0</v>
      </c>
      <c r="L5816">
        <v>83602</v>
      </c>
      <c r="M5816" t="s">
        <v>38</v>
      </c>
      <c r="N5816">
        <v>94701</v>
      </c>
      <c r="O5816" t="s">
        <v>141</v>
      </c>
      <c r="P5816">
        <v>4802</v>
      </c>
      <c r="R5816">
        <v>99503</v>
      </c>
      <c r="S5816" t="s">
        <v>38</v>
      </c>
      <c r="T5816">
        <v>1184214</v>
      </c>
      <c r="V5816">
        <v>2701204</v>
      </c>
      <c r="X5816">
        <v>2500525</v>
      </c>
      <c r="Z5816">
        <v>200679</v>
      </c>
    </row>
    <row r="5817" spans="2:26" hidden="1" x14ac:dyDescent="0.35">
      <c r="B5817" t="s">
        <v>139</v>
      </c>
      <c r="C5817" t="s">
        <v>140</v>
      </c>
      <c r="D5817" s="1">
        <v>43922</v>
      </c>
      <c r="E5817" t="s">
        <v>34</v>
      </c>
      <c r="F5817" t="s">
        <v>35</v>
      </c>
      <c r="G5817" t="s">
        <v>32</v>
      </c>
      <c r="H5817">
        <v>83602</v>
      </c>
      <c r="I5817" t="s">
        <v>38</v>
      </c>
      <c r="J5817">
        <v>0</v>
      </c>
      <c r="L5817">
        <v>83602</v>
      </c>
      <c r="M5817" t="s">
        <v>38</v>
      </c>
      <c r="N5817">
        <v>94701</v>
      </c>
      <c r="O5817" t="s">
        <v>141</v>
      </c>
      <c r="P5817">
        <v>4802</v>
      </c>
      <c r="R5817">
        <v>99503</v>
      </c>
      <c r="S5817" t="s">
        <v>38</v>
      </c>
      <c r="T5817">
        <v>1184214</v>
      </c>
      <c r="V5817">
        <v>2701204</v>
      </c>
      <c r="X5817">
        <v>2500525</v>
      </c>
      <c r="Z5817">
        <v>200679</v>
      </c>
    </row>
    <row r="5818" spans="2:26" hidden="1" x14ac:dyDescent="0.35">
      <c r="B5818" t="s">
        <v>139</v>
      </c>
      <c r="C5818" t="s">
        <v>140</v>
      </c>
      <c r="D5818" s="1">
        <v>43952</v>
      </c>
      <c r="E5818" t="s">
        <v>34</v>
      </c>
      <c r="F5818" t="s">
        <v>33</v>
      </c>
      <c r="G5818" t="s">
        <v>34</v>
      </c>
      <c r="H5818">
        <v>56260</v>
      </c>
      <c r="I5818" t="s">
        <v>38</v>
      </c>
      <c r="J5818">
        <v>0</v>
      </c>
      <c r="L5818">
        <v>56260</v>
      </c>
      <c r="M5818" t="s">
        <v>38</v>
      </c>
      <c r="N5818">
        <v>51309</v>
      </c>
      <c r="O5818" t="s">
        <v>141</v>
      </c>
      <c r="P5818">
        <v>2741</v>
      </c>
      <c r="R5818">
        <v>54050</v>
      </c>
      <c r="S5818" t="s">
        <v>38</v>
      </c>
      <c r="T5818">
        <v>1197847</v>
      </c>
      <c r="V5818">
        <v>2749126</v>
      </c>
      <c r="X5818">
        <v>2551301</v>
      </c>
      <c r="Z5818">
        <v>197825</v>
      </c>
    </row>
    <row r="5819" spans="2:26" hidden="1" x14ac:dyDescent="0.35">
      <c r="B5819" t="s">
        <v>139</v>
      </c>
      <c r="C5819" t="s">
        <v>140</v>
      </c>
      <c r="D5819" s="1">
        <v>43952</v>
      </c>
      <c r="E5819" t="s">
        <v>34</v>
      </c>
      <c r="F5819" t="s">
        <v>35</v>
      </c>
      <c r="G5819" t="s">
        <v>32</v>
      </c>
      <c r="H5819">
        <v>56260</v>
      </c>
      <c r="I5819" t="s">
        <v>38</v>
      </c>
      <c r="J5819">
        <v>0</v>
      </c>
      <c r="L5819">
        <v>56260</v>
      </c>
      <c r="M5819" t="s">
        <v>38</v>
      </c>
      <c r="N5819">
        <v>51309</v>
      </c>
      <c r="O5819" t="s">
        <v>141</v>
      </c>
      <c r="P5819">
        <v>2741</v>
      </c>
      <c r="R5819">
        <v>54050</v>
      </c>
      <c r="S5819" t="s">
        <v>38</v>
      </c>
      <c r="T5819">
        <v>1197847</v>
      </c>
      <c r="V5819">
        <v>2749126</v>
      </c>
      <c r="X5819">
        <v>2551301</v>
      </c>
      <c r="Z5819">
        <v>197825</v>
      </c>
    </row>
    <row r="5820" spans="2:26" hidden="1" x14ac:dyDescent="0.35">
      <c r="B5820" t="s">
        <v>139</v>
      </c>
      <c r="C5820" t="s">
        <v>140</v>
      </c>
      <c r="D5820" s="1">
        <v>43983</v>
      </c>
      <c r="E5820" t="s">
        <v>34</v>
      </c>
      <c r="F5820" t="s">
        <v>33</v>
      </c>
      <c r="G5820" t="s">
        <v>34</v>
      </c>
      <c r="H5820">
        <v>58892</v>
      </c>
      <c r="I5820" t="s">
        <v>38</v>
      </c>
      <c r="J5820">
        <v>0</v>
      </c>
      <c r="L5820">
        <v>58892</v>
      </c>
      <c r="M5820" t="s">
        <v>38</v>
      </c>
      <c r="N5820">
        <v>44381</v>
      </c>
      <c r="O5820" t="s">
        <v>141</v>
      </c>
      <c r="P5820">
        <v>2370</v>
      </c>
      <c r="R5820">
        <v>46751</v>
      </c>
      <c r="S5820" t="s">
        <v>38</v>
      </c>
      <c r="T5820">
        <v>1209081</v>
      </c>
      <c r="V5820">
        <v>2788134</v>
      </c>
      <c r="X5820">
        <v>2593402</v>
      </c>
      <c r="Z5820">
        <v>194732</v>
      </c>
    </row>
    <row r="5821" spans="2:26" hidden="1" x14ac:dyDescent="0.35">
      <c r="B5821" t="s">
        <v>139</v>
      </c>
      <c r="C5821" t="s">
        <v>140</v>
      </c>
      <c r="D5821" s="1">
        <v>43983</v>
      </c>
      <c r="E5821" t="s">
        <v>34</v>
      </c>
      <c r="F5821" t="s">
        <v>35</v>
      </c>
      <c r="G5821" t="s">
        <v>32</v>
      </c>
      <c r="H5821">
        <v>58892</v>
      </c>
      <c r="I5821" t="s">
        <v>38</v>
      </c>
      <c r="J5821">
        <v>0</v>
      </c>
      <c r="L5821">
        <v>58892</v>
      </c>
      <c r="M5821" t="s">
        <v>38</v>
      </c>
      <c r="N5821">
        <v>44381</v>
      </c>
      <c r="O5821" t="s">
        <v>141</v>
      </c>
      <c r="P5821">
        <v>2370</v>
      </c>
      <c r="R5821">
        <v>46751</v>
      </c>
      <c r="S5821" t="s">
        <v>38</v>
      </c>
      <c r="T5821">
        <v>1209081</v>
      </c>
      <c r="V5821">
        <v>2788134</v>
      </c>
      <c r="X5821">
        <v>2593402</v>
      </c>
      <c r="Z5821">
        <v>194732</v>
      </c>
    </row>
    <row r="5822" spans="2:26" hidden="1" x14ac:dyDescent="0.35">
      <c r="B5822" t="s">
        <v>139</v>
      </c>
      <c r="C5822" t="s">
        <v>140</v>
      </c>
      <c r="D5822" s="1">
        <v>44013</v>
      </c>
      <c r="E5822" t="s">
        <v>34</v>
      </c>
      <c r="F5822" t="s">
        <v>33</v>
      </c>
      <c r="G5822" t="s">
        <v>34</v>
      </c>
      <c r="H5822">
        <v>59710</v>
      </c>
      <c r="I5822" t="s">
        <v>38</v>
      </c>
      <c r="J5822">
        <v>0</v>
      </c>
      <c r="L5822">
        <v>59710</v>
      </c>
      <c r="M5822" t="s">
        <v>38</v>
      </c>
      <c r="N5822">
        <v>38837</v>
      </c>
      <c r="O5822" t="s">
        <v>141</v>
      </c>
      <c r="P5822">
        <v>1944</v>
      </c>
      <c r="R5822">
        <v>40781</v>
      </c>
      <c r="S5822" t="s">
        <v>38</v>
      </c>
      <c r="T5822">
        <v>1218896</v>
      </c>
      <c r="V5822">
        <v>2819633</v>
      </c>
      <c r="X5822">
        <v>2626131</v>
      </c>
      <c r="Z5822">
        <v>193502</v>
      </c>
    </row>
    <row r="5823" spans="2:26" hidden="1" x14ac:dyDescent="0.35">
      <c r="B5823" t="s">
        <v>139</v>
      </c>
      <c r="C5823" t="s">
        <v>140</v>
      </c>
      <c r="D5823" s="1">
        <v>44013</v>
      </c>
      <c r="E5823" t="s">
        <v>34</v>
      </c>
      <c r="F5823" t="s">
        <v>35</v>
      </c>
      <c r="G5823" t="s">
        <v>32</v>
      </c>
      <c r="H5823">
        <v>59710</v>
      </c>
      <c r="I5823" t="s">
        <v>38</v>
      </c>
      <c r="J5823">
        <v>0</v>
      </c>
      <c r="L5823">
        <v>59710</v>
      </c>
      <c r="M5823" t="s">
        <v>38</v>
      </c>
      <c r="N5823">
        <v>38837</v>
      </c>
      <c r="O5823" t="s">
        <v>141</v>
      </c>
      <c r="P5823">
        <v>1944</v>
      </c>
      <c r="R5823">
        <v>40781</v>
      </c>
      <c r="S5823" t="s">
        <v>38</v>
      </c>
      <c r="T5823">
        <v>1218896</v>
      </c>
      <c r="V5823">
        <v>2819633</v>
      </c>
      <c r="X5823">
        <v>2626131</v>
      </c>
      <c r="Z5823">
        <v>193502</v>
      </c>
    </row>
    <row r="5824" spans="2:26" hidden="1" x14ac:dyDescent="0.35">
      <c r="B5824" t="s">
        <v>139</v>
      </c>
      <c r="C5824" t="s">
        <v>140</v>
      </c>
      <c r="D5824" s="1">
        <v>44044</v>
      </c>
      <c r="E5824" t="s">
        <v>34</v>
      </c>
      <c r="F5824" t="s">
        <v>33</v>
      </c>
      <c r="G5824" t="s">
        <v>34</v>
      </c>
      <c r="H5824">
        <v>60583</v>
      </c>
      <c r="I5824" t="s">
        <v>38</v>
      </c>
      <c r="J5824">
        <v>0</v>
      </c>
      <c r="L5824">
        <v>60583</v>
      </c>
      <c r="M5824" t="s">
        <v>38</v>
      </c>
      <c r="N5824">
        <v>38339</v>
      </c>
      <c r="O5824" t="s">
        <v>141</v>
      </c>
      <c r="P5824">
        <v>2140</v>
      </c>
      <c r="R5824">
        <v>40479</v>
      </c>
      <c r="S5824" t="s">
        <v>38</v>
      </c>
      <c r="T5824">
        <v>1227916</v>
      </c>
      <c r="V5824">
        <v>2851221</v>
      </c>
      <c r="X5824">
        <v>2657435</v>
      </c>
      <c r="Z5824">
        <v>193786</v>
      </c>
    </row>
    <row r="5825" spans="2:26" hidden="1" x14ac:dyDescent="0.35">
      <c r="B5825" t="s">
        <v>139</v>
      </c>
      <c r="C5825" t="s">
        <v>140</v>
      </c>
      <c r="D5825" s="1">
        <v>44044</v>
      </c>
      <c r="E5825" t="s">
        <v>34</v>
      </c>
      <c r="F5825" t="s">
        <v>35</v>
      </c>
      <c r="G5825" t="s">
        <v>32</v>
      </c>
      <c r="H5825">
        <v>60583</v>
      </c>
      <c r="I5825" t="s">
        <v>38</v>
      </c>
      <c r="J5825">
        <v>0</v>
      </c>
      <c r="L5825">
        <v>60583</v>
      </c>
      <c r="M5825" t="s">
        <v>38</v>
      </c>
      <c r="N5825">
        <v>38339</v>
      </c>
      <c r="O5825" t="s">
        <v>141</v>
      </c>
      <c r="P5825">
        <v>2140</v>
      </c>
      <c r="R5825">
        <v>40479</v>
      </c>
      <c r="S5825" t="s">
        <v>38</v>
      </c>
      <c r="T5825">
        <v>1227916</v>
      </c>
      <c r="V5825">
        <v>2851221</v>
      </c>
      <c r="X5825">
        <v>2657435</v>
      </c>
      <c r="Z5825">
        <v>193786</v>
      </c>
    </row>
    <row r="5826" spans="2:26" hidden="1" x14ac:dyDescent="0.35">
      <c r="B5826" t="s">
        <v>139</v>
      </c>
      <c r="C5826" t="s">
        <v>140</v>
      </c>
      <c r="D5826" s="1">
        <v>44075</v>
      </c>
      <c r="E5826" t="s">
        <v>34</v>
      </c>
      <c r="F5826" t="s">
        <v>35</v>
      </c>
      <c r="G5826" t="s">
        <v>32</v>
      </c>
      <c r="H5826">
        <v>58278</v>
      </c>
      <c r="I5826" t="s">
        <v>38</v>
      </c>
      <c r="J5826">
        <v>0</v>
      </c>
      <c r="L5826">
        <v>58278</v>
      </c>
      <c r="M5826" t="s">
        <v>38</v>
      </c>
      <c r="N5826">
        <v>39044</v>
      </c>
      <c r="O5826" t="s">
        <v>141</v>
      </c>
      <c r="P5826">
        <v>2144</v>
      </c>
      <c r="R5826">
        <v>41188</v>
      </c>
      <c r="S5826" t="s">
        <v>38</v>
      </c>
      <c r="T5826">
        <v>1237145</v>
      </c>
      <c r="V5826">
        <v>2881716</v>
      </c>
      <c r="X5826">
        <v>2687107</v>
      </c>
      <c r="Z5826">
        <v>194609</v>
      </c>
    </row>
    <row r="5827" spans="2:26" hidden="1" x14ac:dyDescent="0.35">
      <c r="B5827" t="s">
        <v>139</v>
      </c>
      <c r="C5827" t="s">
        <v>140</v>
      </c>
      <c r="D5827" s="1">
        <v>44075</v>
      </c>
      <c r="E5827" t="s">
        <v>34</v>
      </c>
      <c r="F5827" t="s">
        <v>33</v>
      </c>
      <c r="G5827" t="s">
        <v>34</v>
      </c>
      <c r="H5827">
        <v>58278</v>
      </c>
      <c r="I5827" t="s">
        <v>38</v>
      </c>
      <c r="J5827">
        <v>0</v>
      </c>
      <c r="L5827">
        <v>58278</v>
      </c>
      <c r="M5827" t="s">
        <v>38</v>
      </c>
      <c r="N5827">
        <v>39044</v>
      </c>
      <c r="O5827" t="s">
        <v>141</v>
      </c>
      <c r="P5827">
        <v>2144</v>
      </c>
      <c r="R5827">
        <v>41188</v>
      </c>
      <c r="S5827" t="s">
        <v>38</v>
      </c>
      <c r="T5827">
        <v>1237145</v>
      </c>
      <c r="V5827">
        <v>2881716</v>
      </c>
      <c r="X5827">
        <v>2687107</v>
      </c>
      <c r="Z5827">
        <v>194609</v>
      </c>
    </row>
    <row r="5828" spans="2:26" hidden="1" x14ac:dyDescent="0.35">
      <c r="B5828" t="s">
        <v>139</v>
      </c>
      <c r="C5828" t="s">
        <v>140</v>
      </c>
      <c r="D5828" s="1">
        <v>44105</v>
      </c>
      <c r="E5828" t="s">
        <v>34</v>
      </c>
      <c r="F5828" t="s">
        <v>35</v>
      </c>
      <c r="G5828" t="s">
        <v>32</v>
      </c>
      <c r="H5828">
        <v>58026</v>
      </c>
      <c r="I5828" t="s">
        <v>38</v>
      </c>
      <c r="J5828">
        <v>0</v>
      </c>
      <c r="L5828">
        <v>58026</v>
      </c>
      <c r="M5828" t="s">
        <v>38</v>
      </c>
      <c r="N5828">
        <v>38181</v>
      </c>
      <c r="O5828" t="s">
        <v>141</v>
      </c>
      <c r="P5828">
        <v>2055</v>
      </c>
      <c r="R5828">
        <v>40236</v>
      </c>
      <c r="S5828" t="s">
        <v>38</v>
      </c>
      <c r="T5828">
        <v>1245379</v>
      </c>
      <c r="V5828">
        <v>2910145</v>
      </c>
      <c r="X5828">
        <v>2714726</v>
      </c>
      <c r="Z5828">
        <v>195419</v>
      </c>
    </row>
    <row r="5829" spans="2:26" hidden="1" x14ac:dyDescent="0.35">
      <c r="B5829" t="s">
        <v>139</v>
      </c>
      <c r="C5829" t="s">
        <v>140</v>
      </c>
      <c r="D5829" s="1">
        <v>44105</v>
      </c>
      <c r="E5829" t="s">
        <v>34</v>
      </c>
      <c r="F5829" t="s">
        <v>33</v>
      </c>
      <c r="G5829" t="s">
        <v>34</v>
      </c>
      <c r="H5829">
        <v>58026</v>
      </c>
      <c r="I5829" t="s">
        <v>38</v>
      </c>
      <c r="J5829">
        <v>0</v>
      </c>
      <c r="L5829">
        <v>58026</v>
      </c>
      <c r="M5829" t="s">
        <v>38</v>
      </c>
      <c r="N5829">
        <v>38181</v>
      </c>
      <c r="O5829" t="s">
        <v>141</v>
      </c>
      <c r="P5829">
        <v>2055</v>
      </c>
      <c r="R5829">
        <v>40236</v>
      </c>
      <c r="S5829" t="s">
        <v>38</v>
      </c>
      <c r="T5829">
        <v>1245379</v>
      </c>
      <c r="V5829">
        <v>2910145</v>
      </c>
      <c r="X5829">
        <v>2714726</v>
      </c>
      <c r="Z5829">
        <v>195419</v>
      </c>
    </row>
    <row r="5830" spans="2:26" hidden="1" x14ac:dyDescent="0.35">
      <c r="B5830" t="s">
        <v>139</v>
      </c>
      <c r="C5830" t="s">
        <v>140</v>
      </c>
      <c r="D5830" s="1">
        <v>44136</v>
      </c>
      <c r="E5830" t="s">
        <v>34</v>
      </c>
      <c r="F5830" t="s">
        <v>33</v>
      </c>
      <c r="G5830" t="s">
        <v>34</v>
      </c>
      <c r="H5830">
        <v>54252</v>
      </c>
      <c r="I5830" t="s">
        <v>38</v>
      </c>
      <c r="J5830">
        <v>0</v>
      </c>
      <c r="L5830">
        <v>54252</v>
      </c>
      <c r="M5830" t="s">
        <v>38</v>
      </c>
      <c r="N5830">
        <v>32954</v>
      </c>
      <c r="O5830" t="s">
        <v>141</v>
      </c>
      <c r="P5830">
        <v>1760</v>
      </c>
      <c r="R5830">
        <v>34714</v>
      </c>
      <c r="S5830" t="s">
        <v>38</v>
      </c>
      <c r="T5830">
        <v>1250134</v>
      </c>
      <c r="V5830">
        <v>2931222</v>
      </c>
      <c r="X5830">
        <v>2734755</v>
      </c>
      <c r="Z5830">
        <v>196467</v>
      </c>
    </row>
    <row r="5831" spans="2:26" hidden="1" x14ac:dyDescent="0.35">
      <c r="B5831" t="s">
        <v>139</v>
      </c>
      <c r="C5831" t="s">
        <v>140</v>
      </c>
      <c r="D5831" s="1">
        <v>44136</v>
      </c>
      <c r="E5831" t="s">
        <v>34</v>
      </c>
      <c r="F5831" t="s">
        <v>35</v>
      </c>
      <c r="G5831" t="s">
        <v>32</v>
      </c>
      <c r="H5831">
        <v>54252</v>
      </c>
      <c r="I5831" t="s">
        <v>38</v>
      </c>
      <c r="J5831">
        <v>0</v>
      </c>
      <c r="L5831">
        <v>54252</v>
      </c>
      <c r="M5831" t="s">
        <v>38</v>
      </c>
      <c r="N5831">
        <v>32954</v>
      </c>
      <c r="O5831" t="s">
        <v>141</v>
      </c>
      <c r="P5831">
        <v>1760</v>
      </c>
      <c r="R5831">
        <v>34714</v>
      </c>
      <c r="S5831" t="s">
        <v>38</v>
      </c>
      <c r="T5831">
        <v>1250134</v>
      </c>
      <c r="V5831">
        <v>2931222</v>
      </c>
      <c r="X5831">
        <v>2734755</v>
      </c>
      <c r="Z5831">
        <v>196467</v>
      </c>
    </row>
    <row r="5832" spans="2:26" hidden="1" x14ac:dyDescent="0.35">
      <c r="B5832" t="s">
        <v>139</v>
      </c>
      <c r="C5832" t="s">
        <v>140</v>
      </c>
      <c r="D5832" s="1">
        <v>44166</v>
      </c>
      <c r="E5832" t="s">
        <v>34</v>
      </c>
      <c r="F5832" t="s">
        <v>35</v>
      </c>
      <c r="G5832" t="s">
        <v>32</v>
      </c>
      <c r="H5832">
        <v>55797</v>
      </c>
      <c r="I5832" t="s">
        <v>38</v>
      </c>
      <c r="J5832">
        <v>0</v>
      </c>
      <c r="L5832">
        <v>55797</v>
      </c>
      <c r="M5832" t="s">
        <v>38</v>
      </c>
      <c r="N5832">
        <v>36128</v>
      </c>
      <c r="O5832" t="s">
        <v>141</v>
      </c>
      <c r="P5832">
        <v>2041</v>
      </c>
      <c r="R5832">
        <v>38169</v>
      </c>
      <c r="S5832" t="s">
        <v>38</v>
      </c>
      <c r="T5832">
        <v>1257033</v>
      </c>
      <c r="V5832">
        <v>2955796</v>
      </c>
      <c r="X5832">
        <v>2757654</v>
      </c>
      <c r="Z5832">
        <v>198142</v>
      </c>
    </row>
    <row r="5833" spans="2:26" hidden="1" x14ac:dyDescent="0.35">
      <c r="B5833" t="s">
        <v>139</v>
      </c>
      <c r="C5833" t="s">
        <v>140</v>
      </c>
      <c r="D5833" s="1">
        <v>44166</v>
      </c>
      <c r="E5833" t="s">
        <v>34</v>
      </c>
      <c r="F5833" t="s">
        <v>33</v>
      </c>
      <c r="G5833" t="s">
        <v>34</v>
      </c>
      <c r="H5833">
        <v>55797</v>
      </c>
      <c r="I5833" t="s">
        <v>38</v>
      </c>
      <c r="J5833">
        <v>0</v>
      </c>
      <c r="L5833">
        <v>55797</v>
      </c>
      <c r="M5833" t="s">
        <v>38</v>
      </c>
      <c r="N5833">
        <v>36128</v>
      </c>
      <c r="O5833" t="s">
        <v>141</v>
      </c>
      <c r="P5833">
        <v>2041</v>
      </c>
      <c r="R5833">
        <v>38169</v>
      </c>
      <c r="S5833" t="s">
        <v>38</v>
      </c>
      <c r="T5833">
        <v>1257033</v>
      </c>
      <c r="V5833">
        <v>2955796</v>
      </c>
      <c r="X5833">
        <v>2757654</v>
      </c>
      <c r="Z5833">
        <v>198142</v>
      </c>
    </row>
    <row r="5834" spans="2:26" hidden="1" x14ac:dyDescent="0.35">
      <c r="B5834" t="s">
        <v>139</v>
      </c>
      <c r="C5834" t="s">
        <v>140</v>
      </c>
      <c r="D5834" s="1">
        <v>44197</v>
      </c>
      <c r="E5834" t="s">
        <v>34</v>
      </c>
      <c r="F5834" t="s">
        <v>33</v>
      </c>
      <c r="G5834" t="s">
        <v>34</v>
      </c>
      <c r="H5834">
        <v>51999</v>
      </c>
      <c r="I5834" t="s">
        <v>38</v>
      </c>
      <c r="J5834">
        <v>0</v>
      </c>
      <c r="L5834">
        <v>51999</v>
      </c>
      <c r="M5834" t="s">
        <v>38</v>
      </c>
      <c r="N5834">
        <v>33666</v>
      </c>
      <c r="O5834" t="s">
        <v>141</v>
      </c>
      <c r="P5834">
        <v>1890</v>
      </c>
      <c r="R5834">
        <v>35556</v>
      </c>
      <c r="S5834" t="s">
        <v>38</v>
      </c>
      <c r="T5834">
        <v>1262674</v>
      </c>
      <c r="V5834">
        <v>2976549</v>
      </c>
      <c r="X5834">
        <v>2775317</v>
      </c>
      <c r="Z5834">
        <v>201232</v>
      </c>
    </row>
    <row r="5835" spans="2:26" hidden="1" x14ac:dyDescent="0.35">
      <c r="B5835" t="s">
        <v>139</v>
      </c>
      <c r="C5835" t="s">
        <v>140</v>
      </c>
      <c r="D5835" s="1">
        <v>44197</v>
      </c>
      <c r="E5835" t="s">
        <v>34</v>
      </c>
      <c r="F5835" t="s">
        <v>35</v>
      </c>
      <c r="G5835" t="s">
        <v>32</v>
      </c>
      <c r="H5835">
        <v>51999</v>
      </c>
      <c r="I5835" t="s">
        <v>38</v>
      </c>
      <c r="J5835">
        <v>0</v>
      </c>
      <c r="L5835">
        <v>51999</v>
      </c>
      <c r="M5835" t="s">
        <v>38</v>
      </c>
      <c r="N5835">
        <v>33666</v>
      </c>
      <c r="O5835" t="s">
        <v>141</v>
      </c>
      <c r="P5835">
        <v>1890</v>
      </c>
      <c r="R5835">
        <v>35556</v>
      </c>
      <c r="S5835" t="s">
        <v>38</v>
      </c>
      <c r="T5835">
        <v>1262674</v>
      </c>
      <c r="V5835">
        <v>2976549</v>
      </c>
      <c r="X5835">
        <v>2775317</v>
      </c>
      <c r="Z5835">
        <v>201232</v>
      </c>
    </row>
    <row r="5836" spans="2:26" hidden="1" x14ac:dyDescent="0.35">
      <c r="B5836" t="s">
        <v>139</v>
      </c>
      <c r="C5836" t="s">
        <v>140</v>
      </c>
      <c r="D5836" s="1">
        <v>44228</v>
      </c>
      <c r="E5836" t="s">
        <v>34</v>
      </c>
      <c r="F5836" t="s">
        <v>35</v>
      </c>
      <c r="G5836" t="s">
        <v>32</v>
      </c>
      <c r="H5836">
        <v>47359</v>
      </c>
      <c r="I5836" t="s">
        <v>38</v>
      </c>
      <c r="J5836">
        <v>0</v>
      </c>
      <c r="L5836">
        <v>47359</v>
      </c>
      <c r="M5836" t="s">
        <v>38</v>
      </c>
      <c r="N5836">
        <v>31748</v>
      </c>
      <c r="O5836" t="s">
        <v>141</v>
      </c>
      <c r="P5836">
        <v>1699</v>
      </c>
      <c r="R5836">
        <v>33447</v>
      </c>
      <c r="S5836" t="s">
        <v>38</v>
      </c>
      <c r="T5836">
        <v>1267732</v>
      </c>
      <c r="V5836">
        <v>2994724</v>
      </c>
      <c r="X5836">
        <v>2790708</v>
      </c>
      <c r="Z5836">
        <v>204016</v>
      </c>
    </row>
    <row r="5837" spans="2:26" hidden="1" x14ac:dyDescent="0.35">
      <c r="B5837" t="s">
        <v>139</v>
      </c>
      <c r="C5837" t="s">
        <v>140</v>
      </c>
      <c r="D5837" s="1">
        <v>44228</v>
      </c>
      <c r="E5837" t="s">
        <v>34</v>
      </c>
      <c r="F5837" t="s">
        <v>33</v>
      </c>
      <c r="G5837" t="s">
        <v>34</v>
      </c>
      <c r="H5837">
        <v>47359</v>
      </c>
      <c r="J5837">
        <v>0</v>
      </c>
      <c r="L5837">
        <v>47359</v>
      </c>
      <c r="N5837">
        <v>31748</v>
      </c>
      <c r="P5837">
        <v>1699</v>
      </c>
      <c r="R5837">
        <v>33447</v>
      </c>
      <c r="T5837">
        <v>1267732</v>
      </c>
      <c r="V5837">
        <v>2994724</v>
      </c>
      <c r="X5837">
        <v>2790708</v>
      </c>
      <c r="Z5837">
        <v>204016</v>
      </c>
    </row>
    <row r="5838" spans="2:26" hidden="1" x14ac:dyDescent="0.35">
      <c r="B5838" t="s">
        <v>139</v>
      </c>
      <c r="C5838" t="s">
        <v>140</v>
      </c>
      <c r="D5838" s="1">
        <v>44256</v>
      </c>
      <c r="E5838" t="s">
        <v>34</v>
      </c>
      <c r="F5838" t="s">
        <v>35</v>
      </c>
      <c r="G5838" t="s">
        <v>32</v>
      </c>
      <c r="H5838">
        <v>53541</v>
      </c>
      <c r="I5838" t="s">
        <v>38</v>
      </c>
      <c r="J5838">
        <v>0</v>
      </c>
      <c r="L5838">
        <v>53541</v>
      </c>
      <c r="M5838" t="s">
        <v>38</v>
      </c>
      <c r="N5838">
        <v>36309</v>
      </c>
      <c r="O5838" t="s">
        <v>141</v>
      </c>
      <c r="P5838">
        <v>2058</v>
      </c>
      <c r="R5838">
        <v>38367</v>
      </c>
      <c r="S5838" t="s">
        <v>38</v>
      </c>
      <c r="T5838">
        <v>1274796</v>
      </c>
      <c r="V5838">
        <v>3018588</v>
      </c>
      <c r="X5838">
        <v>2810994</v>
      </c>
      <c r="Z5838">
        <v>207594</v>
      </c>
    </row>
    <row r="5839" spans="2:26" hidden="1" x14ac:dyDescent="0.35">
      <c r="B5839" t="s">
        <v>139</v>
      </c>
      <c r="C5839" t="s">
        <v>140</v>
      </c>
      <c r="D5839" s="1">
        <v>44256</v>
      </c>
      <c r="E5839" t="s">
        <v>34</v>
      </c>
      <c r="F5839" t="s">
        <v>33</v>
      </c>
      <c r="G5839" t="s">
        <v>34</v>
      </c>
      <c r="H5839">
        <v>53541</v>
      </c>
      <c r="I5839" t="s">
        <v>38</v>
      </c>
      <c r="J5839">
        <v>0</v>
      </c>
      <c r="L5839">
        <v>53541</v>
      </c>
      <c r="M5839" t="s">
        <v>38</v>
      </c>
      <c r="N5839">
        <v>36309</v>
      </c>
      <c r="O5839" t="s">
        <v>141</v>
      </c>
      <c r="P5839">
        <v>2058</v>
      </c>
      <c r="R5839">
        <v>38367</v>
      </c>
      <c r="S5839" t="s">
        <v>38</v>
      </c>
      <c r="T5839">
        <v>1274796</v>
      </c>
      <c r="V5839">
        <v>3018588</v>
      </c>
      <c r="X5839">
        <v>2810994</v>
      </c>
      <c r="Z5839">
        <v>207594</v>
      </c>
    </row>
    <row r="5840" spans="2:26" hidden="1" x14ac:dyDescent="0.35">
      <c r="B5840" t="s">
        <v>139</v>
      </c>
      <c r="C5840" t="s">
        <v>140</v>
      </c>
      <c r="D5840" s="1">
        <v>44287</v>
      </c>
      <c r="E5840" t="s">
        <v>34</v>
      </c>
      <c r="F5840" t="s">
        <v>35</v>
      </c>
      <c r="G5840" t="s">
        <v>32</v>
      </c>
      <c r="H5840">
        <v>43992</v>
      </c>
      <c r="J5840">
        <v>0</v>
      </c>
      <c r="L5840">
        <v>43992</v>
      </c>
      <c r="N5840">
        <v>28675</v>
      </c>
      <c r="P5840">
        <v>1486</v>
      </c>
      <c r="R5840">
        <v>30161</v>
      </c>
      <c r="T5840">
        <v>1278639</v>
      </c>
      <c r="V5840">
        <v>3034790</v>
      </c>
      <c r="X5840">
        <v>2823559</v>
      </c>
      <c r="Z5840">
        <v>211231</v>
      </c>
    </row>
    <row r="5841" spans="2:26" hidden="1" x14ac:dyDescent="0.35">
      <c r="B5841" t="s">
        <v>139</v>
      </c>
      <c r="C5841" t="s">
        <v>140</v>
      </c>
      <c r="D5841" s="1">
        <v>44287</v>
      </c>
      <c r="E5841" t="s">
        <v>34</v>
      </c>
      <c r="F5841" t="s">
        <v>33</v>
      </c>
      <c r="G5841" t="s">
        <v>34</v>
      </c>
      <c r="H5841">
        <v>43992</v>
      </c>
      <c r="J5841">
        <v>0</v>
      </c>
      <c r="L5841">
        <v>43992</v>
      </c>
      <c r="N5841">
        <v>28675</v>
      </c>
      <c r="P5841">
        <v>1486</v>
      </c>
      <c r="R5841">
        <v>30161</v>
      </c>
      <c r="T5841">
        <v>1278639</v>
      </c>
      <c r="V5841">
        <v>3034790</v>
      </c>
      <c r="X5841">
        <v>2823559</v>
      </c>
      <c r="Z5841">
        <v>211231</v>
      </c>
    </row>
    <row r="5842" spans="2:26" hidden="1" x14ac:dyDescent="0.35">
      <c r="B5842" t="s">
        <v>139</v>
      </c>
      <c r="C5842" t="s">
        <v>140</v>
      </c>
      <c r="D5842" s="1">
        <v>44317</v>
      </c>
      <c r="E5842" t="s">
        <v>34</v>
      </c>
      <c r="F5842" t="s">
        <v>35</v>
      </c>
      <c r="G5842" t="s">
        <v>32</v>
      </c>
      <c r="H5842">
        <v>45315</v>
      </c>
      <c r="I5842" t="s">
        <v>38</v>
      </c>
      <c r="J5842">
        <v>0</v>
      </c>
      <c r="L5842">
        <v>45315</v>
      </c>
      <c r="M5842" t="s">
        <v>38</v>
      </c>
      <c r="N5842">
        <v>29849</v>
      </c>
      <c r="O5842" t="s">
        <v>141</v>
      </c>
      <c r="P5842">
        <v>1446</v>
      </c>
      <c r="R5842">
        <v>31295</v>
      </c>
      <c r="S5842" t="s">
        <v>38</v>
      </c>
      <c r="T5842">
        <v>1282599</v>
      </c>
      <c r="V5842">
        <v>3051328</v>
      </c>
      <c r="X5842">
        <v>2835813</v>
      </c>
      <c r="Z5842">
        <v>215515</v>
      </c>
    </row>
    <row r="5843" spans="2:26" hidden="1" x14ac:dyDescent="0.35">
      <c r="B5843" t="s">
        <v>139</v>
      </c>
      <c r="C5843" t="s">
        <v>140</v>
      </c>
      <c r="D5843" s="1">
        <v>44317</v>
      </c>
      <c r="E5843" t="s">
        <v>34</v>
      </c>
      <c r="F5843" t="s">
        <v>33</v>
      </c>
      <c r="G5843" t="s">
        <v>34</v>
      </c>
      <c r="H5843">
        <v>45315</v>
      </c>
      <c r="I5843" t="s">
        <v>38</v>
      </c>
      <c r="J5843">
        <v>0</v>
      </c>
      <c r="L5843">
        <v>45315</v>
      </c>
      <c r="M5843" t="s">
        <v>38</v>
      </c>
      <c r="N5843">
        <v>29849</v>
      </c>
      <c r="O5843" t="s">
        <v>141</v>
      </c>
      <c r="P5843">
        <v>1446</v>
      </c>
      <c r="R5843">
        <v>31295</v>
      </c>
      <c r="S5843" t="s">
        <v>38</v>
      </c>
      <c r="T5843">
        <v>1282599</v>
      </c>
      <c r="V5843">
        <v>3051328</v>
      </c>
      <c r="X5843">
        <v>2835813</v>
      </c>
      <c r="Z5843">
        <v>215515</v>
      </c>
    </row>
    <row r="5844" spans="2:26" hidden="1" x14ac:dyDescent="0.35">
      <c r="B5844" t="s">
        <v>139</v>
      </c>
      <c r="C5844" t="s">
        <v>140</v>
      </c>
      <c r="D5844" s="1">
        <v>44348</v>
      </c>
      <c r="E5844" t="s">
        <v>34</v>
      </c>
      <c r="F5844" t="s">
        <v>35</v>
      </c>
      <c r="G5844" t="s">
        <v>32</v>
      </c>
      <c r="H5844">
        <v>49802</v>
      </c>
      <c r="I5844" t="s">
        <v>38</v>
      </c>
      <c r="J5844">
        <v>0</v>
      </c>
      <c r="L5844">
        <v>49802</v>
      </c>
      <c r="M5844" t="s">
        <v>38</v>
      </c>
      <c r="N5844">
        <v>31253</v>
      </c>
      <c r="O5844" t="s">
        <v>141</v>
      </c>
      <c r="P5844">
        <v>1512</v>
      </c>
      <c r="R5844">
        <v>32765</v>
      </c>
      <c r="S5844" t="s">
        <v>38</v>
      </c>
      <c r="T5844">
        <v>1287087</v>
      </c>
      <c r="V5844">
        <v>3068766</v>
      </c>
      <c r="X5844">
        <v>2850102</v>
      </c>
      <c r="Z5844">
        <v>218664</v>
      </c>
    </row>
    <row r="5845" spans="2:26" hidden="1" x14ac:dyDescent="0.35">
      <c r="B5845" t="s">
        <v>139</v>
      </c>
      <c r="C5845" t="s">
        <v>140</v>
      </c>
      <c r="D5845" s="1">
        <v>44348</v>
      </c>
      <c r="E5845" t="s">
        <v>34</v>
      </c>
      <c r="F5845" t="s">
        <v>33</v>
      </c>
      <c r="G5845" t="s">
        <v>34</v>
      </c>
      <c r="H5845">
        <v>49802</v>
      </c>
      <c r="I5845" t="s">
        <v>38</v>
      </c>
      <c r="J5845">
        <v>0</v>
      </c>
      <c r="L5845">
        <v>49802</v>
      </c>
      <c r="M5845" t="s">
        <v>38</v>
      </c>
      <c r="N5845">
        <v>31253</v>
      </c>
      <c r="O5845" t="s">
        <v>39</v>
      </c>
      <c r="P5845">
        <v>1512</v>
      </c>
      <c r="R5845">
        <v>32765</v>
      </c>
      <c r="S5845" t="s">
        <v>38</v>
      </c>
      <c r="T5845">
        <v>1287087</v>
      </c>
      <c r="V5845">
        <v>3068766</v>
      </c>
      <c r="X5845">
        <v>2850102</v>
      </c>
      <c r="Z5845">
        <v>218664</v>
      </c>
    </row>
    <row r="5846" spans="2:26" hidden="1" x14ac:dyDescent="0.35">
      <c r="B5846" t="s">
        <v>139</v>
      </c>
      <c r="C5846" t="s">
        <v>140</v>
      </c>
      <c r="D5846" s="1">
        <v>44378</v>
      </c>
      <c r="E5846" t="s">
        <v>34</v>
      </c>
      <c r="F5846" t="s">
        <v>35</v>
      </c>
      <c r="G5846" t="s">
        <v>32</v>
      </c>
      <c r="H5846">
        <v>47389</v>
      </c>
      <c r="J5846">
        <v>0</v>
      </c>
      <c r="L5846">
        <v>47389</v>
      </c>
      <c r="N5846">
        <v>31017</v>
      </c>
      <c r="P5846">
        <v>1515</v>
      </c>
      <c r="R5846">
        <v>32532</v>
      </c>
      <c r="T5846">
        <v>1289336</v>
      </c>
      <c r="U5846" t="s">
        <v>124</v>
      </c>
      <c r="V5846">
        <v>3086656</v>
      </c>
      <c r="W5846" t="s">
        <v>124</v>
      </c>
      <c r="X5846">
        <v>2874387</v>
      </c>
      <c r="Y5846" t="s">
        <v>124</v>
      </c>
      <c r="Z5846">
        <v>212269</v>
      </c>
    </row>
    <row r="5847" spans="2:26" hidden="1" x14ac:dyDescent="0.35">
      <c r="B5847" t="s">
        <v>139</v>
      </c>
      <c r="C5847" t="s">
        <v>140</v>
      </c>
      <c r="D5847" s="1">
        <v>44378</v>
      </c>
      <c r="E5847" t="s">
        <v>34</v>
      </c>
      <c r="F5847" t="s">
        <v>33</v>
      </c>
      <c r="G5847" t="s">
        <v>34</v>
      </c>
      <c r="H5847">
        <v>47389</v>
      </c>
      <c r="J5847">
        <v>0</v>
      </c>
      <c r="L5847">
        <v>47389</v>
      </c>
      <c r="N5847">
        <v>31017</v>
      </c>
      <c r="P5847">
        <v>1515</v>
      </c>
      <c r="R5847">
        <v>32532</v>
      </c>
      <c r="T5847">
        <v>1289336</v>
      </c>
      <c r="U5847" t="s">
        <v>124</v>
      </c>
      <c r="V5847">
        <v>3086656</v>
      </c>
      <c r="W5847" t="s">
        <v>124</v>
      </c>
      <c r="X5847">
        <v>2874387</v>
      </c>
      <c r="Y5847" t="s">
        <v>124</v>
      </c>
      <c r="Z5847">
        <v>212269</v>
      </c>
    </row>
    <row r="5848" spans="2:26" hidden="1" x14ac:dyDescent="0.35">
      <c r="B5848" t="s">
        <v>139</v>
      </c>
      <c r="C5848" t="s">
        <v>140</v>
      </c>
      <c r="D5848" s="1">
        <v>44409</v>
      </c>
      <c r="E5848" t="s">
        <v>34</v>
      </c>
      <c r="F5848" t="s">
        <v>35</v>
      </c>
      <c r="G5848" t="s">
        <v>32</v>
      </c>
      <c r="H5848">
        <v>52217</v>
      </c>
      <c r="J5848">
        <v>0</v>
      </c>
      <c r="L5848">
        <v>52217</v>
      </c>
      <c r="N5848">
        <v>32862</v>
      </c>
      <c r="P5848">
        <v>1642</v>
      </c>
      <c r="R5848">
        <v>34504</v>
      </c>
      <c r="T5848">
        <v>1294162</v>
      </c>
      <c r="U5848" t="s">
        <v>124</v>
      </c>
      <c r="V5848">
        <v>3106505</v>
      </c>
      <c r="W5848" t="s">
        <v>124</v>
      </c>
      <c r="X5848">
        <v>2889331</v>
      </c>
      <c r="Y5848" t="s">
        <v>124</v>
      </c>
      <c r="Z5848">
        <v>217174</v>
      </c>
    </row>
    <row r="5849" spans="2:26" hidden="1" x14ac:dyDescent="0.35">
      <c r="B5849" t="s">
        <v>139</v>
      </c>
      <c r="C5849" t="s">
        <v>140</v>
      </c>
      <c r="D5849" s="1">
        <v>44409</v>
      </c>
      <c r="E5849" t="s">
        <v>34</v>
      </c>
      <c r="F5849" t="s">
        <v>33</v>
      </c>
      <c r="G5849" t="s">
        <v>34</v>
      </c>
      <c r="H5849">
        <v>52217</v>
      </c>
      <c r="J5849">
        <v>0</v>
      </c>
      <c r="L5849">
        <v>52217</v>
      </c>
      <c r="N5849">
        <v>32862</v>
      </c>
      <c r="P5849">
        <v>1642</v>
      </c>
      <c r="R5849">
        <v>34504</v>
      </c>
      <c r="T5849">
        <v>1294162</v>
      </c>
      <c r="U5849" t="s">
        <v>124</v>
      </c>
      <c r="V5849">
        <v>3106505</v>
      </c>
      <c r="W5849" t="s">
        <v>124</v>
      </c>
      <c r="X5849">
        <v>2889331</v>
      </c>
      <c r="Y5849" t="s">
        <v>124</v>
      </c>
      <c r="Z5849">
        <v>217174</v>
      </c>
    </row>
    <row r="5850" spans="2:26" hidden="1" x14ac:dyDescent="0.35">
      <c r="B5850" t="s">
        <v>139</v>
      </c>
      <c r="C5850" t="s">
        <v>140</v>
      </c>
      <c r="D5850" s="1">
        <v>44440</v>
      </c>
      <c r="E5850" t="s">
        <v>34</v>
      </c>
      <c r="F5850" t="s">
        <v>35</v>
      </c>
      <c r="G5850" t="s">
        <v>32</v>
      </c>
      <c r="H5850">
        <v>49387</v>
      </c>
      <c r="J5850">
        <v>0</v>
      </c>
      <c r="L5850">
        <v>49387</v>
      </c>
      <c r="N5850">
        <v>32033</v>
      </c>
      <c r="P5850">
        <v>1673</v>
      </c>
      <c r="R5850">
        <v>33706</v>
      </c>
      <c r="T5850">
        <v>1297583</v>
      </c>
      <c r="U5850" t="s">
        <v>124</v>
      </c>
      <c r="V5850">
        <v>3123238</v>
      </c>
      <c r="W5850" t="s">
        <v>124</v>
      </c>
      <c r="X5850">
        <v>2904502</v>
      </c>
      <c r="Y5850" t="s">
        <v>124</v>
      </c>
      <c r="Z5850">
        <v>218736</v>
      </c>
    </row>
    <row r="5851" spans="2:26" hidden="1" x14ac:dyDescent="0.35">
      <c r="B5851" t="s">
        <v>139</v>
      </c>
      <c r="C5851" t="s">
        <v>140</v>
      </c>
      <c r="D5851" s="1">
        <v>44440</v>
      </c>
      <c r="E5851" t="s">
        <v>34</v>
      </c>
      <c r="F5851" t="s">
        <v>33</v>
      </c>
      <c r="G5851" t="s">
        <v>34</v>
      </c>
      <c r="H5851">
        <v>49387</v>
      </c>
      <c r="J5851">
        <v>0</v>
      </c>
      <c r="L5851">
        <v>49387</v>
      </c>
      <c r="N5851">
        <v>32033</v>
      </c>
      <c r="P5851">
        <v>1673</v>
      </c>
      <c r="R5851">
        <v>33706</v>
      </c>
      <c r="T5851">
        <v>1297583</v>
      </c>
      <c r="U5851" t="s">
        <v>124</v>
      </c>
      <c r="V5851">
        <v>3123238</v>
      </c>
      <c r="W5851" t="s">
        <v>124</v>
      </c>
      <c r="X5851">
        <v>2904502</v>
      </c>
      <c r="Y5851" t="s">
        <v>124</v>
      </c>
      <c r="Z5851">
        <v>218736</v>
      </c>
    </row>
    <row r="5852" spans="2:26" hidden="1" x14ac:dyDescent="0.35">
      <c r="B5852" t="s">
        <v>139</v>
      </c>
      <c r="C5852" t="s">
        <v>140</v>
      </c>
      <c r="D5852" s="1">
        <v>44470</v>
      </c>
      <c r="E5852" t="s">
        <v>34</v>
      </c>
      <c r="F5852" t="s">
        <v>35</v>
      </c>
      <c r="G5852" t="s">
        <v>32</v>
      </c>
      <c r="H5852">
        <v>46898</v>
      </c>
      <c r="J5852">
        <v>0</v>
      </c>
      <c r="L5852">
        <v>46898</v>
      </c>
      <c r="N5852">
        <v>31256</v>
      </c>
      <c r="P5852">
        <v>1618</v>
      </c>
      <c r="R5852">
        <v>32874</v>
      </c>
      <c r="T5852">
        <v>1298207</v>
      </c>
      <c r="U5852" t="s">
        <v>124</v>
      </c>
      <c r="V5852">
        <v>3140554</v>
      </c>
      <c r="W5852" t="s">
        <v>124</v>
      </c>
      <c r="X5852">
        <v>2926320</v>
      </c>
      <c r="Y5852" t="s">
        <v>124</v>
      </c>
      <c r="Z5852">
        <v>214234</v>
      </c>
    </row>
    <row r="5853" spans="2:26" hidden="1" x14ac:dyDescent="0.35">
      <c r="B5853" t="s">
        <v>139</v>
      </c>
      <c r="C5853" t="s">
        <v>140</v>
      </c>
      <c r="D5853" s="1">
        <v>44470</v>
      </c>
      <c r="E5853" t="s">
        <v>34</v>
      </c>
      <c r="F5853" t="s">
        <v>33</v>
      </c>
      <c r="G5853" t="s">
        <v>34</v>
      </c>
      <c r="H5853">
        <v>46898</v>
      </c>
      <c r="J5853">
        <v>0</v>
      </c>
      <c r="L5853">
        <v>46898</v>
      </c>
      <c r="N5853">
        <v>31256</v>
      </c>
      <c r="P5853">
        <v>1618</v>
      </c>
      <c r="R5853">
        <v>32874</v>
      </c>
      <c r="T5853">
        <v>1298207</v>
      </c>
      <c r="U5853" t="s">
        <v>124</v>
      </c>
      <c r="V5853">
        <v>3140554</v>
      </c>
      <c r="W5853" t="s">
        <v>124</v>
      </c>
      <c r="X5853">
        <v>2926320</v>
      </c>
      <c r="Y5853" t="s">
        <v>124</v>
      </c>
      <c r="Z5853">
        <v>214234</v>
      </c>
    </row>
    <row r="5854" spans="2:26" hidden="1" x14ac:dyDescent="0.35">
      <c r="B5854" t="s">
        <v>139</v>
      </c>
      <c r="C5854" t="s">
        <v>140</v>
      </c>
      <c r="D5854" s="1">
        <v>44501</v>
      </c>
      <c r="E5854" t="s">
        <v>34</v>
      </c>
      <c r="F5854" t="s">
        <v>35</v>
      </c>
      <c r="G5854" t="s">
        <v>32</v>
      </c>
      <c r="H5854">
        <v>47693</v>
      </c>
      <c r="J5854">
        <v>0</v>
      </c>
      <c r="L5854">
        <v>47693</v>
      </c>
      <c r="N5854">
        <v>29450</v>
      </c>
      <c r="P5854">
        <v>1542</v>
      </c>
      <c r="R5854">
        <v>30992</v>
      </c>
      <c r="T5854">
        <v>1300308</v>
      </c>
      <c r="U5854" t="s">
        <v>124</v>
      </c>
      <c r="V5854">
        <v>3156921</v>
      </c>
      <c r="W5854" t="s">
        <v>124</v>
      </c>
      <c r="X5854">
        <v>2941769</v>
      </c>
      <c r="Y5854" t="s">
        <v>124</v>
      </c>
      <c r="Z5854">
        <v>215152</v>
      </c>
    </row>
    <row r="5855" spans="2:26" hidden="1" x14ac:dyDescent="0.35">
      <c r="B5855" t="s">
        <v>139</v>
      </c>
      <c r="C5855" t="s">
        <v>140</v>
      </c>
      <c r="D5855" s="1">
        <v>44501</v>
      </c>
      <c r="E5855" t="s">
        <v>34</v>
      </c>
      <c r="F5855" t="s">
        <v>33</v>
      </c>
      <c r="G5855" t="s">
        <v>34</v>
      </c>
      <c r="H5855">
        <v>47693</v>
      </c>
      <c r="J5855">
        <v>0</v>
      </c>
      <c r="L5855">
        <v>47693</v>
      </c>
      <c r="N5855">
        <v>29450</v>
      </c>
      <c r="P5855">
        <v>1542</v>
      </c>
      <c r="R5855">
        <v>30992</v>
      </c>
      <c r="T5855">
        <v>1300308</v>
      </c>
      <c r="U5855" t="s">
        <v>124</v>
      </c>
      <c r="V5855">
        <v>3156921</v>
      </c>
      <c r="W5855" t="s">
        <v>124</v>
      </c>
      <c r="X5855">
        <v>2941769</v>
      </c>
      <c r="Y5855" t="s">
        <v>124</v>
      </c>
      <c r="Z5855">
        <v>215152</v>
      </c>
    </row>
    <row r="5856" spans="2:26" hidden="1" x14ac:dyDescent="0.35">
      <c r="B5856" t="s">
        <v>139</v>
      </c>
      <c r="C5856" t="s">
        <v>140</v>
      </c>
      <c r="D5856" s="1">
        <v>44531</v>
      </c>
      <c r="E5856" t="s">
        <v>34</v>
      </c>
      <c r="F5856" t="s">
        <v>35</v>
      </c>
      <c r="G5856" t="s">
        <v>32</v>
      </c>
      <c r="H5856">
        <v>56955</v>
      </c>
      <c r="J5856">
        <v>0</v>
      </c>
      <c r="L5856">
        <v>56955</v>
      </c>
      <c r="N5856">
        <v>28339</v>
      </c>
      <c r="P5856">
        <v>1424</v>
      </c>
      <c r="R5856">
        <v>29763</v>
      </c>
      <c r="T5856">
        <v>1303028</v>
      </c>
      <c r="U5856" t="s">
        <v>124</v>
      </c>
      <c r="V5856">
        <v>3172286</v>
      </c>
      <c r="W5856" t="s">
        <v>124</v>
      </c>
      <c r="X5856">
        <v>2955172</v>
      </c>
      <c r="Y5856" t="s">
        <v>124</v>
      </c>
      <c r="Z5856">
        <v>217114</v>
      </c>
    </row>
    <row r="5857" spans="2:26" hidden="1" x14ac:dyDescent="0.35">
      <c r="B5857" t="s">
        <v>139</v>
      </c>
      <c r="C5857" t="s">
        <v>140</v>
      </c>
      <c r="D5857" s="1">
        <v>44531</v>
      </c>
      <c r="E5857" t="s">
        <v>34</v>
      </c>
      <c r="F5857" t="s">
        <v>33</v>
      </c>
      <c r="G5857" t="s">
        <v>34</v>
      </c>
      <c r="H5857">
        <v>56955</v>
      </c>
      <c r="J5857">
        <v>0</v>
      </c>
      <c r="L5857">
        <v>56955</v>
      </c>
      <c r="N5857">
        <v>28339</v>
      </c>
      <c r="P5857">
        <v>1424</v>
      </c>
      <c r="R5857">
        <v>29763</v>
      </c>
      <c r="T5857">
        <v>1303028</v>
      </c>
      <c r="U5857" t="s">
        <v>124</v>
      </c>
      <c r="V5857">
        <v>3172286</v>
      </c>
      <c r="W5857" t="s">
        <v>124</v>
      </c>
      <c r="X5857">
        <v>2955172</v>
      </c>
      <c r="Y5857" t="s">
        <v>124</v>
      </c>
      <c r="Z5857">
        <v>217114</v>
      </c>
    </row>
    <row r="5858" spans="2:26" hidden="1" x14ac:dyDescent="0.35">
      <c r="B5858" t="s">
        <v>139</v>
      </c>
      <c r="C5858" t="s">
        <v>140</v>
      </c>
      <c r="D5858" s="1">
        <v>44562</v>
      </c>
      <c r="E5858" t="s">
        <v>34</v>
      </c>
      <c r="F5858" t="s">
        <v>35</v>
      </c>
      <c r="G5858" t="s">
        <v>32</v>
      </c>
      <c r="H5858">
        <v>59141</v>
      </c>
      <c r="J5858">
        <v>0</v>
      </c>
      <c r="L5858">
        <v>59141</v>
      </c>
      <c r="N5858">
        <v>30567</v>
      </c>
      <c r="P5858">
        <v>1517</v>
      </c>
      <c r="R5858">
        <v>32084</v>
      </c>
      <c r="T5858">
        <v>1307412</v>
      </c>
      <c r="U5858" t="s">
        <v>124</v>
      </c>
      <c r="V5858">
        <v>3188776</v>
      </c>
      <c r="W5858" t="s">
        <v>124</v>
      </c>
      <c r="X5858">
        <v>2965816</v>
      </c>
      <c r="Y5858" t="s">
        <v>124</v>
      </c>
      <c r="Z5858">
        <v>222960</v>
      </c>
    </row>
    <row r="5859" spans="2:26" hidden="1" x14ac:dyDescent="0.35">
      <c r="B5859" t="s">
        <v>139</v>
      </c>
      <c r="C5859" t="s">
        <v>140</v>
      </c>
      <c r="D5859" s="1">
        <v>44562</v>
      </c>
      <c r="E5859" t="s">
        <v>34</v>
      </c>
      <c r="F5859" t="s">
        <v>33</v>
      </c>
      <c r="G5859" t="s">
        <v>34</v>
      </c>
      <c r="H5859">
        <v>59141</v>
      </c>
      <c r="J5859">
        <v>0</v>
      </c>
      <c r="L5859">
        <v>59141</v>
      </c>
      <c r="N5859">
        <v>30567</v>
      </c>
      <c r="P5859">
        <v>1517</v>
      </c>
      <c r="R5859">
        <v>32084</v>
      </c>
      <c r="T5859">
        <v>1307412</v>
      </c>
      <c r="U5859" t="s">
        <v>124</v>
      </c>
      <c r="V5859">
        <v>3188776</v>
      </c>
      <c r="W5859" t="s">
        <v>124</v>
      </c>
      <c r="X5859">
        <v>2965816</v>
      </c>
      <c r="Y5859" t="s">
        <v>124</v>
      </c>
      <c r="Z5859">
        <v>222960</v>
      </c>
    </row>
    <row r="5860" spans="2:26" hidden="1" x14ac:dyDescent="0.35">
      <c r="B5860" t="s">
        <v>139</v>
      </c>
      <c r="C5860" t="s">
        <v>140</v>
      </c>
      <c r="D5860" s="1">
        <v>44593</v>
      </c>
      <c r="E5860" t="s">
        <v>34</v>
      </c>
      <c r="F5860" t="s">
        <v>35</v>
      </c>
      <c r="G5860" t="s">
        <v>32</v>
      </c>
      <c r="H5860">
        <v>48770</v>
      </c>
      <c r="J5860">
        <v>0</v>
      </c>
      <c r="L5860">
        <v>48770</v>
      </c>
      <c r="N5860">
        <v>27758</v>
      </c>
      <c r="P5860">
        <v>1392</v>
      </c>
      <c r="R5860">
        <v>29150</v>
      </c>
      <c r="T5860">
        <v>1310678</v>
      </c>
      <c r="U5860" t="s">
        <v>124</v>
      </c>
      <c r="V5860">
        <v>3200388</v>
      </c>
      <c r="W5860" t="s">
        <v>124</v>
      </c>
      <c r="X5860">
        <v>2973978</v>
      </c>
      <c r="Y5860" t="s">
        <v>124</v>
      </c>
      <c r="Z5860">
        <v>226410</v>
      </c>
    </row>
    <row r="5861" spans="2:26" hidden="1" x14ac:dyDescent="0.35">
      <c r="B5861" t="s">
        <v>139</v>
      </c>
      <c r="C5861" t="s">
        <v>140</v>
      </c>
      <c r="D5861" s="1">
        <v>44593</v>
      </c>
      <c r="E5861" t="s">
        <v>34</v>
      </c>
      <c r="F5861" t="s">
        <v>33</v>
      </c>
      <c r="G5861" t="s">
        <v>34</v>
      </c>
      <c r="H5861">
        <v>48770</v>
      </c>
      <c r="J5861">
        <v>0</v>
      </c>
      <c r="L5861">
        <v>48770</v>
      </c>
      <c r="N5861">
        <v>27758</v>
      </c>
      <c r="P5861">
        <v>1392</v>
      </c>
      <c r="R5861">
        <v>29150</v>
      </c>
      <c r="T5861">
        <v>1310678</v>
      </c>
      <c r="U5861" t="s">
        <v>124</v>
      </c>
      <c r="V5861">
        <v>3200388</v>
      </c>
      <c r="W5861" t="s">
        <v>124</v>
      </c>
      <c r="X5861">
        <v>2973978</v>
      </c>
      <c r="Y5861" t="s">
        <v>124</v>
      </c>
      <c r="Z5861">
        <v>226410</v>
      </c>
    </row>
    <row r="5862" spans="2:26" hidden="1" x14ac:dyDescent="0.35">
      <c r="B5862" t="s">
        <v>139</v>
      </c>
      <c r="C5862" t="s">
        <v>140</v>
      </c>
      <c r="D5862" s="1">
        <v>44621</v>
      </c>
      <c r="E5862" t="s">
        <v>34</v>
      </c>
      <c r="F5862" t="s">
        <v>35</v>
      </c>
      <c r="G5862" t="s">
        <v>32</v>
      </c>
      <c r="H5862">
        <v>56115</v>
      </c>
      <c r="J5862">
        <v>0</v>
      </c>
      <c r="L5862">
        <v>56115</v>
      </c>
      <c r="N5862">
        <v>32810</v>
      </c>
      <c r="P5862">
        <v>1626</v>
      </c>
      <c r="R5862">
        <v>34436</v>
      </c>
      <c r="T5862">
        <v>1315085</v>
      </c>
      <c r="U5862" t="s">
        <v>124</v>
      </c>
      <c r="V5862">
        <v>3216730</v>
      </c>
      <c r="W5862" t="s">
        <v>124</v>
      </c>
      <c r="X5862">
        <v>2990681</v>
      </c>
      <c r="Y5862" t="s">
        <v>124</v>
      </c>
      <c r="Z5862">
        <v>226049</v>
      </c>
    </row>
    <row r="5863" spans="2:26" hidden="1" x14ac:dyDescent="0.35">
      <c r="B5863" t="s">
        <v>139</v>
      </c>
      <c r="C5863" t="s">
        <v>140</v>
      </c>
      <c r="D5863" s="1">
        <v>44621</v>
      </c>
      <c r="E5863" t="s">
        <v>34</v>
      </c>
      <c r="F5863" t="s">
        <v>33</v>
      </c>
      <c r="G5863" t="s">
        <v>34</v>
      </c>
      <c r="H5863">
        <v>56115</v>
      </c>
      <c r="J5863">
        <v>0</v>
      </c>
      <c r="L5863">
        <v>56115</v>
      </c>
      <c r="N5863">
        <v>32810</v>
      </c>
      <c r="P5863">
        <v>1626</v>
      </c>
      <c r="R5863">
        <v>34436</v>
      </c>
      <c r="T5863">
        <v>1315085</v>
      </c>
      <c r="U5863" t="s">
        <v>124</v>
      </c>
      <c r="V5863">
        <v>3216730</v>
      </c>
      <c r="W5863" t="s">
        <v>124</v>
      </c>
      <c r="X5863">
        <v>2990681</v>
      </c>
      <c r="Y5863" t="s">
        <v>124</v>
      </c>
      <c r="Z5863">
        <v>226049</v>
      </c>
    </row>
    <row r="5864" spans="2:26" hidden="1" x14ac:dyDescent="0.35">
      <c r="B5864" t="s">
        <v>139</v>
      </c>
      <c r="C5864" t="s">
        <v>140</v>
      </c>
      <c r="D5864" s="1">
        <v>44652</v>
      </c>
      <c r="E5864" t="s">
        <v>34</v>
      </c>
      <c r="F5864" t="s">
        <v>35</v>
      </c>
      <c r="G5864" t="s">
        <v>32</v>
      </c>
      <c r="H5864">
        <v>48037</v>
      </c>
      <c r="J5864">
        <v>0</v>
      </c>
      <c r="L5864">
        <v>48037</v>
      </c>
      <c r="N5864">
        <v>28187</v>
      </c>
      <c r="P5864">
        <v>1299</v>
      </c>
      <c r="R5864">
        <v>29486</v>
      </c>
      <c r="T5864">
        <v>1317097</v>
      </c>
      <c r="U5864" t="s">
        <v>124</v>
      </c>
      <c r="V5864">
        <v>3230188</v>
      </c>
      <c r="W5864" t="s">
        <v>124</v>
      </c>
      <c r="X5864">
        <v>3004205</v>
      </c>
      <c r="Y5864" t="s">
        <v>124</v>
      </c>
      <c r="Z5864">
        <v>225983</v>
      </c>
    </row>
    <row r="5865" spans="2:26" hidden="1" x14ac:dyDescent="0.35">
      <c r="B5865" t="s">
        <v>139</v>
      </c>
      <c r="C5865" t="s">
        <v>140</v>
      </c>
      <c r="D5865" s="1">
        <v>44652</v>
      </c>
      <c r="E5865" t="s">
        <v>34</v>
      </c>
      <c r="F5865" t="s">
        <v>33</v>
      </c>
      <c r="G5865" t="s">
        <v>34</v>
      </c>
      <c r="H5865">
        <v>48037</v>
      </c>
      <c r="J5865">
        <v>0</v>
      </c>
      <c r="L5865">
        <v>48037</v>
      </c>
      <c r="N5865">
        <v>28187</v>
      </c>
      <c r="P5865">
        <v>1299</v>
      </c>
      <c r="R5865">
        <v>29486</v>
      </c>
      <c r="T5865">
        <v>1317097</v>
      </c>
      <c r="U5865" t="s">
        <v>124</v>
      </c>
      <c r="V5865">
        <v>3230188</v>
      </c>
      <c r="W5865" t="s">
        <v>124</v>
      </c>
      <c r="X5865">
        <v>3004205</v>
      </c>
      <c r="Y5865" t="s">
        <v>124</v>
      </c>
      <c r="Z5865">
        <v>225983</v>
      </c>
    </row>
    <row r="5866" spans="2:26" hidden="1" x14ac:dyDescent="0.35">
      <c r="B5866" t="s">
        <v>139</v>
      </c>
      <c r="C5866" t="s">
        <v>140</v>
      </c>
      <c r="D5866" s="1">
        <v>44682</v>
      </c>
      <c r="E5866" t="s">
        <v>34</v>
      </c>
      <c r="F5866" t="s">
        <v>35</v>
      </c>
      <c r="G5866" t="s">
        <v>32</v>
      </c>
      <c r="H5866">
        <v>49845</v>
      </c>
      <c r="J5866">
        <v>0</v>
      </c>
      <c r="L5866">
        <v>49845</v>
      </c>
      <c r="N5866">
        <v>27593</v>
      </c>
      <c r="P5866">
        <v>1371</v>
      </c>
      <c r="R5866">
        <v>28964</v>
      </c>
      <c r="T5866">
        <v>1319520</v>
      </c>
      <c r="U5866" t="s">
        <v>124</v>
      </c>
      <c r="V5866">
        <v>3242826</v>
      </c>
      <c r="W5866" t="s">
        <v>124</v>
      </c>
      <c r="X5866">
        <v>3015198</v>
      </c>
      <c r="Y5866" t="s">
        <v>124</v>
      </c>
      <c r="Z5866">
        <v>227628</v>
      </c>
    </row>
    <row r="5867" spans="2:26" hidden="1" x14ac:dyDescent="0.35">
      <c r="B5867" t="s">
        <v>139</v>
      </c>
      <c r="C5867" t="s">
        <v>140</v>
      </c>
      <c r="D5867" s="1">
        <v>44682</v>
      </c>
      <c r="E5867" t="s">
        <v>34</v>
      </c>
      <c r="F5867" t="s">
        <v>33</v>
      </c>
      <c r="G5867" t="s">
        <v>34</v>
      </c>
      <c r="H5867">
        <v>49845</v>
      </c>
      <c r="J5867">
        <v>0</v>
      </c>
      <c r="L5867">
        <v>49845</v>
      </c>
      <c r="N5867">
        <v>27593</v>
      </c>
      <c r="P5867">
        <v>1371</v>
      </c>
      <c r="R5867">
        <v>28964</v>
      </c>
      <c r="T5867">
        <v>1319520</v>
      </c>
      <c r="U5867" t="s">
        <v>124</v>
      </c>
      <c r="V5867">
        <v>3242826</v>
      </c>
      <c r="W5867" t="s">
        <v>124</v>
      </c>
      <c r="X5867">
        <v>3015198</v>
      </c>
      <c r="Y5867" t="s">
        <v>124</v>
      </c>
      <c r="Z5867">
        <v>227628</v>
      </c>
    </row>
    <row r="5868" spans="2:26" hidden="1" x14ac:dyDescent="0.35">
      <c r="B5868" t="s">
        <v>139</v>
      </c>
      <c r="C5868" t="s">
        <v>140</v>
      </c>
      <c r="D5868" s="1">
        <v>44713</v>
      </c>
      <c r="E5868" t="s">
        <v>34</v>
      </c>
      <c r="F5868" t="s">
        <v>35</v>
      </c>
      <c r="G5868" t="s">
        <v>32</v>
      </c>
      <c r="H5868">
        <v>49677</v>
      </c>
      <c r="J5868">
        <v>0</v>
      </c>
      <c r="L5868">
        <v>49677</v>
      </c>
      <c r="N5868">
        <v>28461</v>
      </c>
      <c r="P5868">
        <v>1294</v>
      </c>
      <c r="R5868">
        <v>29755</v>
      </c>
      <c r="T5868">
        <v>1322594</v>
      </c>
      <c r="U5868" t="s">
        <v>124</v>
      </c>
      <c r="V5868">
        <v>3256033</v>
      </c>
      <c r="W5868" t="s">
        <v>124</v>
      </c>
      <c r="X5868">
        <v>3026305</v>
      </c>
      <c r="Y5868" t="s">
        <v>124</v>
      </c>
      <c r="Z5868">
        <v>229728</v>
      </c>
    </row>
    <row r="5869" spans="2:26" hidden="1" x14ac:dyDescent="0.35">
      <c r="B5869" t="s">
        <v>139</v>
      </c>
      <c r="C5869" t="s">
        <v>140</v>
      </c>
      <c r="D5869" s="1">
        <v>44713</v>
      </c>
      <c r="E5869" t="s">
        <v>34</v>
      </c>
      <c r="F5869" t="s">
        <v>33</v>
      </c>
      <c r="G5869" t="s">
        <v>34</v>
      </c>
      <c r="H5869">
        <v>49677</v>
      </c>
      <c r="J5869">
        <v>0</v>
      </c>
      <c r="L5869">
        <v>49677</v>
      </c>
      <c r="N5869">
        <v>28461</v>
      </c>
      <c r="P5869">
        <v>1294</v>
      </c>
      <c r="R5869">
        <v>29755</v>
      </c>
      <c r="T5869">
        <v>1322594</v>
      </c>
      <c r="U5869" t="s">
        <v>124</v>
      </c>
      <c r="V5869">
        <v>3256033</v>
      </c>
      <c r="W5869" t="s">
        <v>124</v>
      </c>
      <c r="X5869">
        <v>3026305</v>
      </c>
      <c r="Y5869" t="s">
        <v>124</v>
      </c>
      <c r="Z5869">
        <v>229728</v>
      </c>
    </row>
    <row r="5870" spans="2:26" hidden="1" x14ac:dyDescent="0.35">
      <c r="B5870" t="s">
        <v>139</v>
      </c>
      <c r="C5870" t="s">
        <v>140</v>
      </c>
      <c r="D5870" s="1">
        <v>44743</v>
      </c>
      <c r="E5870" t="s">
        <v>34</v>
      </c>
      <c r="F5870" t="s">
        <v>35</v>
      </c>
      <c r="G5870" t="s">
        <v>32</v>
      </c>
      <c r="H5870">
        <v>47354</v>
      </c>
      <c r="J5870">
        <v>0</v>
      </c>
      <c r="L5870">
        <v>47354</v>
      </c>
      <c r="N5870">
        <v>27102</v>
      </c>
      <c r="P5870">
        <v>1311</v>
      </c>
      <c r="R5870">
        <v>28413</v>
      </c>
      <c r="T5870">
        <v>1325389</v>
      </c>
      <c r="U5870" t="s">
        <v>124</v>
      </c>
      <c r="V5870">
        <v>3270899</v>
      </c>
      <c r="W5870" t="s">
        <v>124</v>
      </c>
      <c r="X5870">
        <v>3040264</v>
      </c>
      <c r="Y5870" t="s">
        <v>124</v>
      </c>
      <c r="Z5870">
        <v>230635</v>
      </c>
    </row>
    <row r="5871" spans="2:26" hidden="1" x14ac:dyDescent="0.35">
      <c r="B5871" t="s">
        <v>139</v>
      </c>
      <c r="C5871" t="s">
        <v>140</v>
      </c>
      <c r="D5871" s="1">
        <v>44743</v>
      </c>
      <c r="E5871" t="s">
        <v>34</v>
      </c>
      <c r="F5871" t="s">
        <v>33</v>
      </c>
      <c r="G5871" t="s">
        <v>34</v>
      </c>
      <c r="H5871">
        <v>47354</v>
      </c>
      <c r="J5871">
        <v>0</v>
      </c>
      <c r="L5871">
        <v>47354</v>
      </c>
      <c r="N5871">
        <v>27102</v>
      </c>
      <c r="P5871">
        <v>1311</v>
      </c>
      <c r="R5871">
        <v>28413</v>
      </c>
      <c r="T5871">
        <v>1325389</v>
      </c>
      <c r="U5871" t="s">
        <v>124</v>
      </c>
      <c r="V5871">
        <v>3270899</v>
      </c>
      <c r="W5871" t="s">
        <v>124</v>
      </c>
      <c r="X5871">
        <v>3040264</v>
      </c>
      <c r="Y5871" t="s">
        <v>124</v>
      </c>
      <c r="Z5871">
        <v>230635</v>
      </c>
    </row>
    <row r="5872" spans="2:26" hidden="1" x14ac:dyDescent="0.35">
      <c r="B5872" t="s">
        <v>139</v>
      </c>
      <c r="C5872" t="s">
        <v>140</v>
      </c>
      <c r="D5872" s="1">
        <v>44774</v>
      </c>
      <c r="E5872" t="s">
        <v>34</v>
      </c>
      <c r="F5872" t="s">
        <v>35</v>
      </c>
      <c r="G5872" t="s">
        <v>32</v>
      </c>
      <c r="H5872">
        <v>58985</v>
      </c>
      <c r="J5872">
        <v>0</v>
      </c>
      <c r="L5872">
        <v>58985</v>
      </c>
      <c r="N5872">
        <v>32046</v>
      </c>
      <c r="P5872">
        <v>1652</v>
      </c>
      <c r="R5872">
        <v>33698</v>
      </c>
      <c r="T5872">
        <v>1330435</v>
      </c>
      <c r="U5872" t="s">
        <v>124</v>
      </c>
      <c r="V5872">
        <v>3289608</v>
      </c>
      <c r="W5872" t="s">
        <v>124</v>
      </c>
      <c r="X5872">
        <v>3057112</v>
      </c>
      <c r="Y5872" t="s">
        <v>124</v>
      </c>
      <c r="Z5872">
        <v>232496</v>
      </c>
    </row>
    <row r="5873" spans="2:26" hidden="1" x14ac:dyDescent="0.35">
      <c r="B5873" t="s">
        <v>139</v>
      </c>
      <c r="C5873" t="s">
        <v>140</v>
      </c>
      <c r="D5873" s="1">
        <v>44774</v>
      </c>
      <c r="E5873" t="s">
        <v>34</v>
      </c>
      <c r="F5873" t="s">
        <v>33</v>
      </c>
      <c r="G5873" t="s">
        <v>34</v>
      </c>
      <c r="H5873">
        <v>58985</v>
      </c>
      <c r="J5873">
        <v>0</v>
      </c>
      <c r="L5873">
        <v>58985</v>
      </c>
      <c r="N5873">
        <v>32046</v>
      </c>
      <c r="P5873">
        <v>1652</v>
      </c>
      <c r="R5873">
        <v>33698</v>
      </c>
      <c r="T5873">
        <v>1330435</v>
      </c>
      <c r="U5873" t="s">
        <v>124</v>
      </c>
      <c r="V5873">
        <v>3289608</v>
      </c>
      <c r="W5873" t="s">
        <v>124</v>
      </c>
      <c r="X5873">
        <v>3057112</v>
      </c>
      <c r="Y5873" t="s">
        <v>124</v>
      </c>
      <c r="Z5873">
        <v>232496</v>
      </c>
    </row>
    <row r="5874" spans="2:26" hidden="1" x14ac:dyDescent="0.35">
      <c r="B5874" t="s">
        <v>139</v>
      </c>
      <c r="C5874" t="s">
        <v>140</v>
      </c>
      <c r="D5874" s="1">
        <v>44805</v>
      </c>
      <c r="E5874" t="s">
        <v>34</v>
      </c>
      <c r="F5874" t="s">
        <v>35</v>
      </c>
      <c r="G5874" t="s">
        <v>32</v>
      </c>
      <c r="H5874">
        <v>53189</v>
      </c>
      <c r="J5874">
        <v>0</v>
      </c>
      <c r="L5874">
        <v>53189</v>
      </c>
      <c r="N5874">
        <v>28888</v>
      </c>
      <c r="P5874">
        <v>1545</v>
      </c>
      <c r="R5874">
        <v>30433</v>
      </c>
      <c r="T5874">
        <v>1333626</v>
      </c>
      <c r="U5874" t="s">
        <v>124</v>
      </c>
      <c r="V5874">
        <v>3304546</v>
      </c>
      <c r="W5874" t="s">
        <v>124</v>
      </c>
      <c r="X5874">
        <v>3069346</v>
      </c>
      <c r="Y5874" t="s">
        <v>124</v>
      </c>
      <c r="Z5874">
        <v>235200</v>
      </c>
    </row>
    <row r="5875" spans="2:26" hidden="1" x14ac:dyDescent="0.35">
      <c r="B5875" t="s">
        <v>139</v>
      </c>
      <c r="C5875" t="s">
        <v>140</v>
      </c>
      <c r="D5875" s="1">
        <v>44805</v>
      </c>
      <c r="E5875" t="s">
        <v>34</v>
      </c>
      <c r="F5875" t="s">
        <v>33</v>
      </c>
      <c r="G5875" t="s">
        <v>34</v>
      </c>
      <c r="H5875">
        <v>53189</v>
      </c>
      <c r="J5875">
        <v>0</v>
      </c>
      <c r="L5875">
        <v>53189</v>
      </c>
      <c r="N5875">
        <v>28888</v>
      </c>
      <c r="P5875">
        <v>1545</v>
      </c>
      <c r="R5875">
        <v>30433</v>
      </c>
      <c r="T5875">
        <v>1333626</v>
      </c>
      <c r="U5875" t="s">
        <v>124</v>
      </c>
      <c r="V5875">
        <v>3304546</v>
      </c>
      <c r="W5875" t="s">
        <v>124</v>
      </c>
      <c r="X5875">
        <v>3069346</v>
      </c>
      <c r="Y5875" t="s">
        <v>124</v>
      </c>
      <c r="Z5875">
        <v>235200</v>
      </c>
    </row>
    <row r="5876" spans="2:26" hidden="1" x14ac:dyDescent="0.35">
      <c r="B5876" t="s">
        <v>139</v>
      </c>
      <c r="C5876" t="s">
        <v>140</v>
      </c>
      <c r="D5876" s="1">
        <v>44835</v>
      </c>
      <c r="E5876" t="s">
        <v>34</v>
      </c>
      <c r="F5876" t="s">
        <v>35</v>
      </c>
      <c r="G5876" t="s">
        <v>32</v>
      </c>
      <c r="H5876">
        <v>50812</v>
      </c>
      <c r="J5876">
        <v>0</v>
      </c>
      <c r="L5876">
        <v>50812</v>
      </c>
      <c r="N5876">
        <v>27689</v>
      </c>
      <c r="P5876">
        <v>1429</v>
      </c>
      <c r="R5876">
        <v>29118</v>
      </c>
      <c r="T5876">
        <v>1336493</v>
      </c>
      <c r="U5876" t="s">
        <v>124</v>
      </c>
      <c r="V5876">
        <v>3318481</v>
      </c>
      <c r="W5876" t="s">
        <v>124</v>
      </c>
      <c r="X5876">
        <v>3080067</v>
      </c>
      <c r="Y5876" t="s">
        <v>124</v>
      </c>
      <c r="Z5876">
        <v>238414</v>
      </c>
    </row>
    <row r="5877" spans="2:26" hidden="1" x14ac:dyDescent="0.35">
      <c r="B5877" t="s">
        <v>139</v>
      </c>
      <c r="C5877" t="s">
        <v>140</v>
      </c>
      <c r="D5877" s="1">
        <v>44835</v>
      </c>
      <c r="E5877" t="s">
        <v>34</v>
      </c>
      <c r="F5877" t="s">
        <v>33</v>
      </c>
      <c r="G5877" t="s">
        <v>34</v>
      </c>
      <c r="H5877">
        <v>50812</v>
      </c>
      <c r="J5877">
        <v>0</v>
      </c>
      <c r="L5877">
        <v>50812</v>
      </c>
      <c r="N5877">
        <v>27689</v>
      </c>
      <c r="P5877">
        <v>1429</v>
      </c>
      <c r="R5877">
        <v>29118</v>
      </c>
      <c r="T5877">
        <v>1336493</v>
      </c>
      <c r="U5877" t="s">
        <v>124</v>
      </c>
      <c r="V5877">
        <v>3318481</v>
      </c>
      <c r="W5877" t="s">
        <v>124</v>
      </c>
      <c r="X5877">
        <v>3080067</v>
      </c>
      <c r="Y5877" t="s">
        <v>124</v>
      </c>
      <c r="Z5877">
        <v>238414</v>
      </c>
    </row>
    <row r="5878" spans="2:26" hidden="1" x14ac:dyDescent="0.35">
      <c r="B5878" t="s">
        <v>139</v>
      </c>
      <c r="C5878" t="s">
        <v>140</v>
      </c>
      <c r="D5878" s="1">
        <v>44866</v>
      </c>
      <c r="E5878" t="s">
        <v>34</v>
      </c>
      <c r="F5878" t="s">
        <v>35</v>
      </c>
      <c r="G5878" t="s">
        <v>32</v>
      </c>
      <c r="H5878">
        <v>57645</v>
      </c>
      <c r="J5878">
        <v>0</v>
      </c>
      <c r="L5878">
        <v>57645</v>
      </c>
      <c r="N5878">
        <v>27315</v>
      </c>
      <c r="P5878">
        <v>1442</v>
      </c>
      <c r="R5878">
        <v>28757</v>
      </c>
      <c r="T5878">
        <v>1341543</v>
      </c>
      <c r="U5878" t="s">
        <v>124</v>
      </c>
      <c r="V5878">
        <v>3337867</v>
      </c>
      <c r="W5878" t="s">
        <v>124</v>
      </c>
      <c r="X5878">
        <v>3095655</v>
      </c>
      <c r="Y5878" t="s">
        <v>124</v>
      </c>
      <c r="Z5878">
        <v>242212</v>
      </c>
    </row>
    <row r="5879" spans="2:26" hidden="1" x14ac:dyDescent="0.35">
      <c r="B5879" t="s">
        <v>139</v>
      </c>
      <c r="C5879" t="s">
        <v>140</v>
      </c>
      <c r="D5879" s="1">
        <v>44866</v>
      </c>
      <c r="E5879" t="s">
        <v>34</v>
      </c>
      <c r="F5879" t="s">
        <v>33</v>
      </c>
      <c r="G5879" t="s">
        <v>34</v>
      </c>
      <c r="H5879">
        <v>57645</v>
      </c>
      <c r="J5879">
        <v>0</v>
      </c>
      <c r="L5879">
        <v>57645</v>
      </c>
      <c r="N5879">
        <v>27315</v>
      </c>
      <c r="P5879">
        <v>1442</v>
      </c>
      <c r="R5879">
        <v>28757</v>
      </c>
      <c r="T5879">
        <v>1341543</v>
      </c>
      <c r="U5879" t="s">
        <v>124</v>
      </c>
      <c r="V5879">
        <v>3337867</v>
      </c>
      <c r="W5879" t="s">
        <v>124</v>
      </c>
      <c r="X5879">
        <v>3095655</v>
      </c>
      <c r="Y5879" t="s">
        <v>124</v>
      </c>
      <c r="Z5879">
        <v>242212</v>
      </c>
    </row>
    <row r="5880" spans="2:26" hidden="1" x14ac:dyDescent="0.35">
      <c r="B5880" t="s">
        <v>139</v>
      </c>
      <c r="C5880" t="s">
        <v>140</v>
      </c>
      <c r="D5880" s="1">
        <v>44896</v>
      </c>
      <c r="E5880" t="s">
        <v>34</v>
      </c>
      <c r="F5880" t="s">
        <v>35</v>
      </c>
      <c r="G5880" t="s">
        <v>32</v>
      </c>
      <c r="H5880">
        <v>53985</v>
      </c>
      <c r="J5880">
        <v>0</v>
      </c>
      <c r="L5880">
        <v>53985</v>
      </c>
      <c r="N5880">
        <v>27835</v>
      </c>
      <c r="P5880">
        <v>1437</v>
      </c>
      <c r="R5880">
        <v>29272</v>
      </c>
      <c r="T5880">
        <v>1350912</v>
      </c>
      <c r="U5880" t="s">
        <v>124</v>
      </c>
      <c r="V5880">
        <v>3365244</v>
      </c>
      <c r="W5880" t="s">
        <v>124</v>
      </c>
      <c r="X5880">
        <v>3117798</v>
      </c>
      <c r="Y5880" t="s">
        <v>124</v>
      </c>
      <c r="Z5880">
        <v>247446</v>
      </c>
    </row>
    <row r="5881" spans="2:26" hidden="1" x14ac:dyDescent="0.35">
      <c r="B5881" t="s">
        <v>139</v>
      </c>
      <c r="C5881" t="s">
        <v>140</v>
      </c>
      <c r="D5881" s="1">
        <v>44896</v>
      </c>
      <c r="E5881" t="s">
        <v>34</v>
      </c>
      <c r="F5881" t="s">
        <v>33</v>
      </c>
      <c r="G5881" t="s">
        <v>34</v>
      </c>
      <c r="H5881">
        <v>53985</v>
      </c>
      <c r="J5881">
        <v>0</v>
      </c>
      <c r="L5881">
        <v>53985</v>
      </c>
      <c r="N5881">
        <v>27835</v>
      </c>
      <c r="P5881">
        <v>1437</v>
      </c>
      <c r="R5881">
        <v>29272</v>
      </c>
      <c r="T5881">
        <v>1350912</v>
      </c>
      <c r="U5881" t="s">
        <v>124</v>
      </c>
      <c r="V5881">
        <v>3365244</v>
      </c>
      <c r="W5881" t="s">
        <v>124</v>
      </c>
      <c r="X5881">
        <v>3117798</v>
      </c>
      <c r="Y5881" t="s">
        <v>124</v>
      </c>
      <c r="Z5881">
        <v>247446</v>
      </c>
    </row>
    <row r="5882" spans="2:26" hidden="1" x14ac:dyDescent="0.35">
      <c r="B5882" t="s">
        <v>139</v>
      </c>
      <c r="C5882" t="s">
        <v>140</v>
      </c>
      <c r="D5882" s="1">
        <v>44927</v>
      </c>
      <c r="E5882" t="s">
        <v>34</v>
      </c>
      <c r="F5882" t="s">
        <v>35</v>
      </c>
      <c r="G5882" t="s">
        <v>32</v>
      </c>
      <c r="H5882">
        <v>57460</v>
      </c>
      <c r="J5882">
        <v>0</v>
      </c>
      <c r="L5882">
        <v>57460</v>
      </c>
      <c r="N5882">
        <v>29349</v>
      </c>
      <c r="P5882">
        <v>1513</v>
      </c>
      <c r="R5882">
        <v>30862</v>
      </c>
      <c r="T5882">
        <v>1355606</v>
      </c>
      <c r="U5882" t="s">
        <v>124</v>
      </c>
      <c r="V5882">
        <v>3386997</v>
      </c>
      <c r="W5882" t="s">
        <v>124</v>
      </c>
      <c r="X5882">
        <v>3134287</v>
      </c>
      <c r="Y5882" t="s">
        <v>124</v>
      </c>
      <c r="Z5882">
        <v>252710</v>
      </c>
    </row>
    <row r="5883" spans="2:26" hidden="1" x14ac:dyDescent="0.35">
      <c r="B5883" t="s">
        <v>139</v>
      </c>
      <c r="C5883" t="s">
        <v>140</v>
      </c>
      <c r="D5883" s="1">
        <v>44927</v>
      </c>
      <c r="E5883" t="s">
        <v>34</v>
      </c>
      <c r="F5883" t="s">
        <v>33</v>
      </c>
      <c r="G5883" t="s">
        <v>34</v>
      </c>
      <c r="H5883">
        <v>57460</v>
      </c>
      <c r="J5883">
        <v>0</v>
      </c>
      <c r="L5883">
        <v>57460</v>
      </c>
      <c r="N5883">
        <v>29349</v>
      </c>
      <c r="P5883">
        <v>1513</v>
      </c>
      <c r="R5883">
        <v>30862</v>
      </c>
      <c r="T5883">
        <v>1355606</v>
      </c>
      <c r="U5883" t="s">
        <v>124</v>
      </c>
      <c r="V5883">
        <v>3386997</v>
      </c>
      <c r="W5883" t="s">
        <v>124</v>
      </c>
      <c r="X5883">
        <v>3134287</v>
      </c>
      <c r="Y5883" t="s">
        <v>124</v>
      </c>
      <c r="Z5883">
        <v>252710</v>
      </c>
    </row>
    <row r="5884" spans="2:26" hidden="1" x14ac:dyDescent="0.35">
      <c r="B5884" t="s">
        <v>139</v>
      </c>
      <c r="C5884" t="s">
        <v>140</v>
      </c>
      <c r="D5884" s="1">
        <v>44958</v>
      </c>
      <c r="E5884" t="s">
        <v>34</v>
      </c>
      <c r="F5884" t="s">
        <v>35</v>
      </c>
      <c r="G5884" t="s">
        <v>32</v>
      </c>
      <c r="H5884">
        <v>48597</v>
      </c>
      <c r="J5884">
        <v>0</v>
      </c>
      <c r="L5884">
        <v>48597</v>
      </c>
      <c r="N5884">
        <v>27624</v>
      </c>
      <c r="P5884">
        <v>1484</v>
      </c>
      <c r="R5884">
        <v>29108</v>
      </c>
      <c r="T5884">
        <v>1359477</v>
      </c>
      <c r="U5884" t="s">
        <v>124</v>
      </c>
      <c r="V5884">
        <v>3403221</v>
      </c>
      <c r="W5884" t="s">
        <v>124</v>
      </c>
      <c r="X5884">
        <v>3147752</v>
      </c>
      <c r="Y5884" t="s">
        <v>124</v>
      </c>
      <c r="Z5884">
        <v>255469</v>
      </c>
    </row>
    <row r="5885" spans="2:26" hidden="1" x14ac:dyDescent="0.35">
      <c r="B5885" t="s">
        <v>139</v>
      </c>
      <c r="C5885" t="s">
        <v>140</v>
      </c>
      <c r="D5885" s="1">
        <v>44958</v>
      </c>
      <c r="E5885" t="s">
        <v>34</v>
      </c>
      <c r="F5885" t="s">
        <v>33</v>
      </c>
      <c r="G5885" t="s">
        <v>34</v>
      </c>
      <c r="H5885">
        <v>48597</v>
      </c>
      <c r="J5885">
        <v>0</v>
      </c>
      <c r="L5885">
        <v>48597</v>
      </c>
      <c r="N5885">
        <v>27624</v>
      </c>
      <c r="P5885">
        <v>1484</v>
      </c>
      <c r="R5885">
        <v>29108</v>
      </c>
      <c r="T5885">
        <v>1359477</v>
      </c>
      <c r="U5885" t="s">
        <v>124</v>
      </c>
      <c r="V5885">
        <v>3403221</v>
      </c>
      <c r="W5885" t="s">
        <v>124</v>
      </c>
      <c r="X5885">
        <v>3147752</v>
      </c>
      <c r="Y5885" t="s">
        <v>124</v>
      </c>
      <c r="Z5885">
        <v>255469</v>
      </c>
    </row>
    <row r="5886" spans="2:26" hidden="1" x14ac:dyDescent="0.35">
      <c r="B5886" t="s">
        <v>139</v>
      </c>
      <c r="C5886" t="s">
        <v>140</v>
      </c>
      <c r="D5886" s="1">
        <v>44986</v>
      </c>
      <c r="E5886" t="s">
        <v>34</v>
      </c>
      <c r="F5886" t="s">
        <v>35</v>
      </c>
      <c r="G5886" t="s">
        <v>32</v>
      </c>
      <c r="H5886">
        <v>56408</v>
      </c>
      <c r="J5886">
        <v>0</v>
      </c>
      <c r="L5886">
        <v>56408</v>
      </c>
      <c r="N5886">
        <v>32522</v>
      </c>
      <c r="P5886">
        <v>1613</v>
      </c>
      <c r="R5886">
        <v>34135</v>
      </c>
      <c r="T5886">
        <v>1363901</v>
      </c>
      <c r="U5886" t="s">
        <v>124</v>
      </c>
      <c r="V5886">
        <v>3421792</v>
      </c>
      <c r="W5886" t="s">
        <v>124</v>
      </c>
      <c r="X5886">
        <v>3167340</v>
      </c>
      <c r="Y5886" t="s">
        <v>124</v>
      </c>
      <c r="Z5886">
        <v>254452</v>
      </c>
    </row>
    <row r="5887" spans="2:26" hidden="1" x14ac:dyDescent="0.35">
      <c r="B5887" t="s">
        <v>139</v>
      </c>
      <c r="C5887" t="s">
        <v>140</v>
      </c>
      <c r="D5887" s="1">
        <v>44986</v>
      </c>
      <c r="E5887" t="s">
        <v>34</v>
      </c>
      <c r="F5887" t="s">
        <v>33</v>
      </c>
      <c r="G5887" t="s">
        <v>34</v>
      </c>
      <c r="H5887">
        <v>56408</v>
      </c>
      <c r="J5887">
        <v>0</v>
      </c>
      <c r="L5887">
        <v>56408</v>
      </c>
      <c r="N5887">
        <v>32522</v>
      </c>
      <c r="P5887">
        <v>1613</v>
      </c>
      <c r="R5887">
        <v>34135</v>
      </c>
      <c r="T5887">
        <v>1363901</v>
      </c>
      <c r="U5887" t="s">
        <v>124</v>
      </c>
      <c r="V5887">
        <v>3421792</v>
      </c>
      <c r="W5887" t="s">
        <v>124</v>
      </c>
      <c r="X5887">
        <v>3167340</v>
      </c>
      <c r="Y5887" t="s">
        <v>124</v>
      </c>
      <c r="Z5887">
        <v>254452</v>
      </c>
    </row>
    <row r="5888" spans="2:26" hidden="1" x14ac:dyDescent="0.35">
      <c r="B5888" t="s">
        <v>139</v>
      </c>
      <c r="C5888" t="s">
        <v>140</v>
      </c>
      <c r="D5888" s="1">
        <v>45017</v>
      </c>
      <c r="E5888" t="s">
        <v>34</v>
      </c>
      <c r="F5888" t="s">
        <v>35</v>
      </c>
      <c r="G5888" t="s">
        <v>32</v>
      </c>
      <c r="H5888">
        <v>49650</v>
      </c>
      <c r="J5888">
        <v>0</v>
      </c>
      <c r="L5888">
        <v>49650</v>
      </c>
      <c r="N5888">
        <v>27083</v>
      </c>
      <c r="P5888">
        <v>1377</v>
      </c>
      <c r="R5888">
        <v>28460</v>
      </c>
      <c r="T5888">
        <v>1365742</v>
      </c>
      <c r="U5888" t="s">
        <v>124</v>
      </c>
      <c r="V5888">
        <v>3446663</v>
      </c>
      <c r="W5888" t="s">
        <v>124</v>
      </c>
      <c r="X5888">
        <v>3192670</v>
      </c>
      <c r="Y5888" t="s">
        <v>124</v>
      </c>
      <c r="Z5888">
        <v>253993</v>
      </c>
    </row>
    <row r="5889" spans="2:26" hidden="1" x14ac:dyDescent="0.35">
      <c r="B5889" t="s">
        <v>139</v>
      </c>
      <c r="C5889" t="s">
        <v>140</v>
      </c>
      <c r="D5889" s="1">
        <v>45017</v>
      </c>
      <c r="E5889" t="s">
        <v>34</v>
      </c>
      <c r="F5889" t="s">
        <v>33</v>
      </c>
      <c r="G5889" t="s">
        <v>34</v>
      </c>
      <c r="H5889">
        <v>49650</v>
      </c>
      <c r="J5889">
        <v>0</v>
      </c>
      <c r="L5889">
        <v>49650</v>
      </c>
      <c r="N5889">
        <v>27083</v>
      </c>
      <c r="P5889">
        <v>1377</v>
      </c>
      <c r="R5889">
        <v>28460</v>
      </c>
      <c r="T5889">
        <v>1365742</v>
      </c>
      <c r="U5889" t="s">
        <v>124</v>
      </c>
      <c r="V5889">
        <v>3446663</v>
      </c>
      <c r="W5889" t="s">
        <v>124</v>
      </c>
      <c r="X5889">
        <v>3192670</v>
      </c>
      <c r="Y5889" t="s">
        <v>124</v>
      </c>
      <c r="Z5889">
        <v>253993</v>
      </c>
    </row>
    <row r="5890" spans="2:26" hidden="1" x14ac:dyDescent="0.35">
      <c r="B5890" t="s">
        <v>139</v>
      </c>
      <c r="C5890" t="s">
        <v>140</v>
      </c>
      <c r="D5890" s="1">
        <v>45047</v>
      </c>
      <c r="E5890" t="s">
        <v>34</v>
      </c>
      <c r="F5890" t="s">
        <v>35</v>
      </c>
      <c r="G5890" t="s">
        <v>32</v>
      </c>
      <c r="H5890">
        <v>59222</v>
      </c>
      <c r="J5890">
        <v>0</v>
      </c>
      <c r="L5890">
        <v>59222</v>
      </c>
      <c r="N5890">
        <v>29198</v>
      </c>
      <c r="P5890">
        <v>1448</v>
      </c>
      <c r="R5890">
        <v>30646</v>
      </c>
      <c r="T5890">
        <v>1351111</v>
      </c>
      <c r="U5890" t="s">
        <v>124</v>
      </c>
      <c r="V5890">
        <v>3405703</v>
      </c>
      <c r="W5890" t="s">
        <v>124</v>
      </c>
      <c r="X5890">
        <v>3155383</v>
      </c>
      <c r="Y5890" t="s">
        <v>124</v>
      </c>
      <c r="Z5890">
        <v>250320</v>
      </c>
    </row>
    <row r="5891" spans="2:26" hidden="1" x14ac:dyDescent="0.35">
      <c r="B5891" t="s">
        <v>139</v>
      </c>
      <c r="C5891" t="s">
        <v>140</v>
      </c>
      <c r="D5891" s="1">
        <v>45047</v>
      </c>
      <c r="E5891" t="s">
        <v>34</v>
      </c>
      <c r="F5891" t="s">
        <v>33</v>
      </c>
      <c r="G5891" t="s">
        <v>34</v>
      </c>
      <c r="H5891">
        <v>59222</v>
      </c>
      <c r="J5891">
        <v>0</v>
      </c>
      <c r="L5891">
        <v>59222</v>
      </c>
      <c r="N5891">
        <v>29198</v>
      </c>
      <c r="P5891">
        <v>1448</v>
      </c>
      <c r="R5891">
        <v>30646</v>
      </c>
      <c r="T5891">
        <v>1351111</v>
      </c>
      <c r="U5891" t="s">
        <v>124</v>
      </c>
      <c r="V5891">
        <v>3405703</v>
      </c>
      <c r="W5891" t="s">
        <v>124</v>
      </c>
      <c r="X5891">
        <v>3155383</v>
      </c>
      <c r="Y5891" t="s">
        <v>124</v>
      </c>
      <c r="Z5891">
        <v>250320</v>
      </c>
    </row>
    <row r="5892" spans="2:26" hidden="1" x14ac:dyDescent="0.35">
      <c r="B5892" t="s">
        <v>139</v>
      </c>
      <c r="C5892" t="s">
        <v>140</v>
      </c>
      <c r="D5892" s="1">
        <v>45078</v>
      </c>
      <c r="E5892" t="s">
        <v>34</v>
      </c>
      <c r="F5892" t="s">
        <v>35</v>
      </c>
      <c r="G5892" t="s">
        <v>32</v>
      </c>
      <c r="H5892">
        <v>59365</v>
      </c>
      <c r="J5892">
        <v>0</v>
      </c>
      <c r="L5892">
        <v>59365</v>
      </c>
      <c r="N5892">
        <v>28870</v>
      </c>
      <c r="P5892">
        <v>1573</v>
      </c>
      <c r="R5892">
        <v>30443</v>
      </c>
      <c r="T5892">
        <v>1334799</v>
      </c>
      <c r="U5892" t="s">
        <v>124</v>
      </c>
      <c r="V5892">
        <v>3360787</v>
      </c>
      <c r="W5892" t="s">
        <v>124</v>
      </c>
      <c r="X5892">
        <v>3114808</v>
      </c>
      <c r="Y5892" t="s">
        <v>124</v>
      </c>
      <c r="Z5892">
        <v>245979</v>
      </c>
    </row>
    <row r="5893" spans="2:26" hidden="1" x14ac:dyDescent="0.35">
      <c r="B5893" t="s">
        <v>139</v>
      </c>
      <c r="C5893" t="s">
        <v>140</v>
      </c>
      <c r="D5893" s="1">
        <v>45078</v>
      </c>
      <c r="E5893" t="s">
        <v>34</v>
      </c>
      <c r="F5893" t="s">
        <v>33</v>
      </c>
      <c r="G5893" t="s">
        <v>34</v>
      </c>
      <c r="H5893">
        <v>59365</v>
      </c>
      <c r="J5893">
        <v>0</v>
      </c>
      <c r="L5893">
        <v>59365</v>
      </c>
      <c r="N5893">
        <v>28870</v>
      </c>
      <c r="P5893">
        <v>1573</v>
      </c>
      <c r="R5893">
        <v>30443</v>
      </c>
      <c r="T5893">
        <v>1334799</v>
      </c>
      <c r="U5893" t="s">
        <v>124</v>
      </c>
      <c r="V5893">
        <v>3360787</v>
      </c>
      <c r="W5893" t="s">
        <v>124</v>
      </c>
      <c r="X5893">
        <v>3114808</v>
      </c>
      <c r="Y5893" t="s">
        <v>124</v>
      </c>
      <c r="Z5893">
        <v>245979</v>
      </c>
    </row>
    <row r="5894" spans="2:26" hidden="1" x14ac:dyDescent="0.35">
      <c r="B5894" t="s">
        <v>139</v>
      </c>
      <c r="C5894" t="s">
        <v>140</v>
      </c>
      <c r="D5894" s="1">
        <v>45108</v>
      </c>
      <c r="E5894" t="s">
        <v>34</v>
      </c>
      <c r="F5894" t="s">
        <v>35</v>
      </c>
      <c r="G5894" t="s">
        <v>32</v>
      </c>
      <c r="H5894">
        <v>60957</v>
      </c>
      <c r="J5894">
        <v>0</v>
      </c>
      <c r="L5894">
        <v>60957</v>
      </c>
      <c r="N5894">
        <v>28546</v>
      </c>
      <c r="P5894">
        <v>1726</v>
      </c>
      <c r="R5894">
        <v>30272</v>
      </c>
      <c r="T5894">
        <v>1312356</v>
      </c>
      <c r="U5894" t="s">
        <v>124</v>
      </c>
      <c r="V5894">
        <v>3295451</v>
      </c>
      <c r="W5894" t="s">
        <v>124</v>
      </c>
      <c r="X5894">
        <v>3054616</v>
      </c>
      <c r="Y5894" t="s">
        <v>124</v>
      </c>
      <c r="Z5894">
        <v>240835</v>
      </c>
    </row>
    <row r="5895" spans="2:26" hidden="1" x14ac:dyDescent="0.35">
      <c r="B5895" t="s">
        <v>139</v>
      </c>
      <c r="C5895" t="s">
        <v>140</v>
      </c>
      <c r="D5895" s="1">
        <v>45108</v>
      </c>
      <c r="E5895" t="s">
        <v>34</v>
      </c>
      <c r="F5895" t="s">
        <v>33</v>
      </c>
      <c r="G5895" t="s">
        <v>34</v>
      </c>
      <c r="H5895">
        <v>60957</v>
      </c>
      <c r="J5895">
        <v>0</v>
      </c>
      <c r="L5895">
        <v>60957</v>
      </c>
      <c r="N5895">
        <v>28546</v>
      </c>
      <c r="P5895">
        <v>1726</v>
      </c>
      <c r="R5895">
        <v>30272</v>
      </c>
      <c r="T5895">
        <v>1312356</v>
      </c>
      <c r="U5895" t="s">
        <v>124</v>
      </c>
      <c r="V5895">
        <v>3295451</v>
      </c>
      <c r="W5895" t="s">
        <v>124</v>
      </c>
      <c r="X5895">
        <v>3054616</v>
      </c>
      <c r="Y5895" t="s">
        <v>124</v>
      </c>
      <c r="Z5895">
        <v>240835</v>
      </c>
    </row>
    <row r="5896" spans="2:26" hidden="1" x14ac:dyDescent="0.35">
      <c r="B5896" t="s">
        <v>139</v>
      </c>
      <c r="C5896" t="s">
        <v>140</v>
      </c>
      <c r="D5896" s="1">
        <v>45139</v>
      </c>
      <c r="E5896" t="s">
        <v>34</v>
      </c>
      <c r="F5896" t="s">
        <v>35</v>
      </c>
      <c r="G5896" t="s">
        <v>32</v>
      </c>
      <c r="H5896">
        <v>71781</v>
      </c>
      <c r="J5896">
        <v>0</v>
      </c>
      <c r="L5896">
        <v>71781</v>
      </c>
      <c r="N5896">
        <v>36645</v>
      </c>
      <c r="P5896">
        <v>2367</v>
      </c>
      <c r="R5896">
        <v>39012</v>
      </c>
      <c r="T5896">
        <v>1293798</v>
      </c>
      <c r="U5896" t="s">
        <v>124</v>
      </c>
      <c r="V5896">
        <v>3236545</v>
      </c>
      <c r="W5896" t="s">
        <v>124</v>
      </c>
      <c r="X5896">
        <v>2999080</v>
      </c>
      <c r="Y5896" t="s">
        <v>124</v>
      </c>
      <c r="Z5896">
        <v>237465</v>
      </c>
    </row>
    <row r="5897" spans="2:26" hidden="1" x14ac:dyDescent="0.35">
      <c r="B5897" t="s">
        <v>139</v>
      </c>
      <c r="C5897" t="s">
        <v>140</v>
      </c>
      <c r="D5897" s="1">
        <v>45139</v>
      </c>
      <c r="E5897" t="s">
        <v>34</v>
      </c>
      <c r="F5897" t="s">
        <v>33</v>
      </c>
      <c r="G5897" t="s">
        <v>34</v>
      </c>
      <c r="H5897">
        <v>71781</v>
      </c>
      <c r="J5897">
        <v>0</v>
      </c>
      <c r="L5897">
        <v>71781</v>
      </c>
      <c r="N5897">
        <v>36645</v>
      </c>
      <c r="P5897">
        <v>2367</v>
      </c>
      <c r="R5897">
        <v>39012</v>
      </c>
      <c r="T5897">
        <v>1293798</v>
      </c>
      <c r="U5897" t="s">
        <v>124</v>
      </c>
      <c r="V5897">
        <v>3236545</v>
      </c>
      <c r="W5897" t="s">
        <v>124</v>
      </c>
      <c r="X5897">
        <v>2999080</v>
      </c>
      <c r="Y5897" t="s">
        <v>124</v>
      </c>
      <c r="Z5897">
        <v>237465</v>
      </c>
    </row>
    <row r="5898" spans="2:26" hidden="1" x14ac:dyDescent="0.35">
      <c r="B5898" t="s">
        <v>139</v>
      </c>
      <c r="C5898" t="s">
        <v>140</v>
      </c>
      <c r="D5898" s="1">
        <v>45170</v>
      </c>
      <c r="E5898" t="s">
        <v>34</v>
      </c>
      <c r="F5898" t="s">
        <v>35</v>
      </c>
      <c r="G5898" t="s">
        <v>32</v>
      </c>
      <c r="H5898">
        <v>66111</v>
      </c>
      <c r="J5898">
        <v>0</v>
      </c>
      <c r="L5898">
        <v>66111</v>
      </c>
      <c r="N5898">
        <v>32655</v>
      </c>
      <c r="P5898">
        <v>2377</v>
      </c>
      <c r="R5898">
        <v>35032</v>
      </c>
      <c r="T5898">
        <v>1277848</v>
      </c>
      <c r="U5898" t="s">
        <v>124</v>
      </c>
      <c r="V5898">
        <v>3183112</v>
      </c>
      <c r="W5898" t="s">
        <v>124</v>
      </c>
      <c r="X5898">
        <v>2948123</v>
      </c>
      <c r="Y5898" t="s">
        <v>124</v>
      </c>
      <c r="Z5898">
        <v>234989</v>
      </c>
    </row>
    <row r="5899" spans="2:26" hidden="1" x14ac:dyDescent="0.35">
      <c r="B5899" t="s">
        <v>139</v>
      </c>
      <c r="C5899" t="s">
        <v>140</v>
      </c>
      <c r="D5899" s="1">
        <v>45170</v>
      </c>
      <c r="E5899" t="s">
        <v>34</v>
      </c>
      <c r="F5899" t="s">
        <v>33</v>
      </c>
      <c r="G5899" t="s">
        <v>34</v>
      </c>
      <c r="H5899">
        <v>66111</v>
      </c>
      <c r="J5899">
        <v>0</v>
      </c>
      <c r="L5899">
        <v>66111</v>
      </c>
      <c r="N5899">
        <v>32655</v>
      </c>
      <c r="P5899">
        <v>2377</v>
      </c>
      <c r="R5899">
        <v>35032</v>
      </c>
      <c r="T5899">
        <v>1277848</v>
      </c>
      <c r="U5899" t="s">
        <v>124</v>
      </c>
      <c r="V5899">
        <v>3183112</v>
      </c>
      <c r="W5899" t="s">
        <v>124</v>
      </c>
      <c r="X5899">
        <v>2948123</v>
      </c>
      <c r="Y5899" t="s">
        <v>124</v>
      </c>
      <c r="Z5899">
        <v>234989</v>
      </c>
    </row>
    <row r="5900" spans="2:26" hidden="1" x14ac:dyDescent="0.35">
      <c r="B5900" t="s">
        <v>139</v>
      </c>
      <c r="C5900" t="s">
        <v>140</v>
      </c>
      <c r="D5900" s="1">
        <v>45200</v>
      </c>
      <c r="E5900" t="s">
        <v>34</v>
      </c>
      <c r="F5900" t="s">
        <v>35</v>
      </c>
      <c r="G5900" t="s">
        <v>32</v>
      </c>
      <c r="H5900">
        <v>74047</v>
      </c>
      <c r="J5900">
        <v>0</v>
      </c>
      <c r="L5900">
        <v>74047</v>
      </c>
      <c r="N5900">
        <v>36831</v>
      </c>
      <c r="P5900">
        <v>2753</v>
      </c>
      <c r="R5900">
        <v>39584</v>
      </c>
      <c r="T5900">
        <v>1272841</v>
      </c>
      <c r="U5900" t="s">
        <v>124</v>
      </c>
      <c r="V5900">
        <v>3152322</v>
      </c>
      <c r="W5900" t="s">
        <v>124</v>
      </c>
      <c r="X5900">
        <v>2916227</v>
      </c>
      <c r="Y5900" t="s">
        <v>124</v>
      </c>
      <c r="Z5900">
        <v>236095</v>
      </c>
    </row>
    <row r="5901" spans="2:26" hidden="1" x14ac:dyDescent="0.35">
      <c r="B5901" t="s">
        <v>139</v>
      </c>
      <c r="C5901" t="s">
        <v>140</v>
      </c>
      <c r="D5901" s="1">
        <v>45200</v>
      </c>
      <c r="E5901" t="s">
        <v>34</v>
      </c>
      <c r="F5901" t="s">
        <v>33</v>
      </c>
      <c r="G5901" t="s">
        <v>34</v>
      </c>
      <c r="H5901">
        <v>74047</v>
      </c>
      <c r="J5901">
        <v>0</v>
      </c>
      <c r="L5901">
        <v>74047</v>
      </c>
      <c r="N5901">
        <v>36831</v>
      </c>
      <c r="P5901">
        <v>2753</v>
      </c>
      <c r="R5901">
        <v>39584</v>
      </c>
      <c r="T5901">
        <v>1272841</v>
      </c>
      <c r="U5901" t="s">
        <v>124</v>
      </c>
      <c r="V5901">
        <v>3152322</v>
      </c>
      <c r="W5901" t="s">
        <v>124</v>
      </c>
      <c r="X5901">
        <v>2916227</v>
      </c>
      <c r="Y5901" t="s">
        <v>124</v>
      </c>
      <c r="Z5901">
        <v>236095</v>
      </c>
    </row>
    <row r="5902" spans="2:26" hidden="1" x14ac:dyDescent="0.35">
      <c r="B5902" t="s">
        <v>139</v>
      </c>
      <c r="C5902" t="s">
        <v>140</v>
      </c>
      <c r="D5902" s="1">
        <v>45231</v>
      </c>
      <c r="E5902" t="s">
        <v>34</v>
      </c>
      <c r="F5902" t="s">
        <v>35</v>
      </c>
      <c r="G5902" t="s">
        <v>32</v>
      </c>
      <c r="H5902">
        <v>78956</v>
      </c>
      <c r="J5902">
        <v>0</v>
      </c>
      <c r="L5902">
        <v>78956</v>
      </c>
      <c r="N5902">
        <v>36054</v>
      </c>
      <c r="P5902">
        <v>2717</v>
      </c>
      <c r="R5902">
        <v>38771</v>
      </c>
      <c r="T5902">
        <v>1258238</v>
      </c>
      <c r="U5902" t="s">
        <v>124</v>
      </c>
      <c r="V5902">
        <v>3109108</v>
      </c>
      <c r="W5902" t="s">
        <v>124</v>
      </c>
      <c r="X5902">
        <v>2874057</v>
      </c>
      <c r="Y5902" t="s">
        <v>124</v>
      </c>
      <c r="Z5902">
        <v>235051</v>
      </c>
    </row>
    <row r="5903" spans="2:26" hidden="1" x14ac:dyDescent="0.35">
      <c r="B5903" t="s">
        <v>139</v>
      </c>
      <c r="C5903" t="s">
        <v>140</v>
      </c>
      <c r="D5903" s="1">
        <v>45231</v>
      </c>
      <c r="E5903" t="s">
        <v>34</v>
      </c>
      <c r="F5903" t="s">
        <v>33</v>
      </c>
      <c r="G5903" t="s">
        <v>34</v>
      </c>
      <c r="H5903">
        <v>78956</v>
      </c>
      <c r="J5903">
        <v>0</v>
      </c>
      <c r="L5903">
        <v>78956</v>
      </c>
      <c r="N5903">
        <v>36054</v>
      </c>
      <c r="P5903">
        <v>2717</v>
      </c>
      <c r="R5903">
        <v>38771</v>
      </c>
      <c r="T5903">
        <v>1258238</v>
      </c>
      <c r="U5903" t="s">
        <v>124</v>
      </c>
      <c r="V5903">
        <v>3109108</v>
      </c>
      <c r="W5903" t="s">
        <v>124</v>
      </c>
      <c r="X5903">
        <v>2874057</v>
      </c>
      <c r="Y5903" t="s">
        <v>124</v>
      </c>
      <c r="Z5903">
        <v>235051</v>
      </c>
    </row>
    <row r="5904" spans="2:26" hidden="1" x14ac:dyDescent="0.35">
      <c r="B5904" t="s">
        <v>139</v>
      </c>
      <c r="C5904" t="s">
        <v>140</v>
      </c>
      <c r="D5904" s="1">
        <v>45261</v>
      </c>
      <c r="E5904" t="s">
        <v>34</v>
      </c>
      <c r="F5904" t="s">
        <v>35</v>
      </c>
      <c r="G5904" t="s">
        <v>32</v>
      </c>
      <c r="H5904">
        <v>69929</v>
      </c>
      <c r="J5904">
        <v>0</v>
      </c>
      <c r="L5904">
        <v>69929</v>
      </c>
      <c r="N5904">
        <v>35198</v>
      </c>
      <c r="P5904">
        <v>2588</v>
      </c>
      <c r="R5904">
        <v>37786</v>
      </c>
      <c r="T5904">
        <v>1244165</v>
      </c>
      <c r="U5904" t="s">
        <v>124</v>
      </c>
      <c r="V5904">
        <v>3062594</v>
      </c>
      <c r="W5904" t="s">
        <v>124</v>
      </c>
      <c r="X5904">
        <v>2827506</v>
      </c>
      <c r="Y5904" t="s">
        <v>124</v>
      </c>
      <c r="Z5904">
        <v>235088</v>
      </c>
    </row>
    <row r="5905" spans="2:26" hidden="1" x14ac:dyDescent="0.35">
      <c r="B5905" t="s">
        <v>139</v>
      </c>
      <c r="C5905" t="s">
        <v>140</v>
      </c>
      <c r="D5905" s="1">
        <v>45261</v>
      </c>
      <c r="E5905" t="s">
        <v>34</v>
      </c>
      <c r="F5905" t="s">
        <v>33</v>
      </c>
      <c r="G5905" t="s">
        <v>34</v>
      </c>
      <c r="H5905">
        <v>69929</v>
      </c>
      <c r="J5905">
        <v>0</v>
      </c>
      <c r="L5905">
        <v>69929</v>
      </c>
      <c r="N5905">
        <v>35198</v>
      </c>
      <c r="P5905">
        <v>2588</v>
      </c>
      <c r="R5905">
        <v>37786</v>
      </c>
      <c r="T5905">
        <v>1244165</v>
      </c>
      <c r="U5905" t="s">
        <v>124</v>
      </c>
      <c r="V5905">
        <v>3062594</v>
      </c>
      <c r="W5905" t="s">
        <v>124</v>
      </c>
      <c r="X5905">
        <v>2827506</v>
      </c>
      <c r="Y5905" t="s">
        <v>124</v>
      </c>
      <c r="Z5905">
        <v>235088</v>
      </c>
    </row>
    <row r="5906" spans="2:26" hidden="1" x14ac:dyDescent="0.35">
      <c r="B5906" t="s">
        <v>139</v>
      </c>
      <c r="C5906" t="s">
        <v>140</v>
      </c>
      <c r="D5906" s="1">
        <v>45292</v>
      </c>
      <c r="E5906" t="s">
        <v>34</v>
      </c>
      <c r="F5906" t="s">
        <v>35</v>
      </c>
      <c r="G5906" t="s">
        <v>32</v>
      </c>
      <c r="H5906">
        <v>85126</v>
      </c>
      <c r="J5906">
        <v>0</v>
      </c>
      <c r="L5906">
        <v>85126</v>
      </c>
      <c r="N5906">
        <v>41278</v>
      </c>
      <c r="P5906">
        <v>3156</v>
      </c>
      <c r="R5906">
        <v>44434</v>
      </c>
      <c r="T5906">
        <v>1240366</v>
      </c>
      <c r="U5906" t="s">
        <v>124</v>
      </c>
      <c r="V5906">
        <v>3036482</v>
      </c>
      <c r="W5906" t="s">
        <v>124</v>
      </c>
      <c r="X5906">
        <v>2798776</v>
      </c>
      <c r="Y5906" t="s">
        <v>124</v>
      </c>
      <c r="Z5906">
        <v>237706</v>
      </c>
    </row>
    <row r="5907" spans="2:26" hidden="1" x14ac:dyDescent="0.35">
      <c r="B5907" t="s">
        <v>139</v>
      </c>
      <c r="C5907" t="s">
        <v>140</v>
      </c>
      <c r="D5907" s="1">
        <v>45292</v>
      </c>
      <c r="E5907" t="s">
        <v>34</v>
      </c>
      <c r="F5907" t="s">
        <v>33</v>
      </c>
      <c r="G5907" t="s">
        <v>34</v>
      </c>
      <c r="H5907">
        <v>85126</v>
      </c>
      <c r="J5907">
        <v>0</v>
      </c>
      <c r="L5907">
        <v>85126</v>
      </c>
      <c r="N5907">
        <v>41278</v>
      </c>
      <c r="P5907">
        <v>3156</v>
      </c>
      <c r="R5907">
        <v>44434</v>
      </c>
      <c r="T5907">
        <v>1240366</v>
      </c>
      <c r="U5907" t="s">
        <v>124</v>
      </c>
      <c r="V5907">
        <v>3036482</v>
      </c>
      <c r="W5907" t="s">
        <v>124</v>
      </c>
      <c r="X5907">
        <v>2798776</v>
      </c>
      <c r="Y5907" t="s">
        <v>124</v>
      </c>
      <c r="Z5907">
        <v>237706</v>
      </c>
    </row>
    <row r="5908" spans="2:26" hidden="1" x14ac:dyDescent="0.35">
      <c r="B5908" t="s">
        <v>139</v>
      </c>
      <c r="C5908" t="s">
        <v>140</v>
      </c>
      <c r="D5908" s="1">
        <v>45323</v>
      </c>
      <c r="E5908" t="s">
        <v>34</v>
      </c>
      <c r="F5908" t="s">
        <v>35</v>
      </c>
      <c r="G5908" t="s">
        <v>32</v>
      </c>
      <c r="H5908">
        <v>72899</v>
      </c>
      <c r="J5908">
        <v>0</v>
      </c>
      <c r="L5908">
        <v>72899</v>
      </c>
      <c r="N5908">
        <v>39339</v>
      </c>
      <c r="P5908">
        <v>3011</v>
      </c>
      <c r="R5908">
        <v>42350</v>
      </c>
      <c r="T5908">
        <v>1237047</v>
      </c>
      <c r="U5908" t="s">
        <v>124</v>
      </c>
      <c r="V5908">
        <v>3014826</v>
      </c>
      <c r="W5908" t="s">
        <v>124</v>
      </c>
      <c r="X5908">
        <v>2775199</v>
      </c>
      <c r="Y5908" t="s">
        <v>124</v>
      </c>
      <c r="Z5908">
        <v>239627</v>
      </c>
    </row>
    <row r="5909" spans="2:26" hidden="1" x14ac:dyDescent="0.35">
      <c r="B5909" t="s">
        <v>139</v>
      </c>
      <c r="C5909" t="s">
        <v>140</v>
      </c>
      <c r="D5909" s="1">
        <v>45323</v>
      </c>
      <c r="E5909" t="s">
        <v>34</v>
      </c>
      <c r="F5909" t="s">
        <v>33</v>
      </c>
      <c r="G5909" t="s">
        <v>34</v>
      </c>
      <c r="H5909">
        <v>72899</v>
      </c>
      <c r="J5909">
        <v>0</v>
      </c>
      <c r="L5909">
        <v>72899</v>
      </c>
      <c r="N5909">
        <v>39339</v>
      </c>
      <c r="P5909">
        <v>3011</v>
      </c>
      <c r="R5909">
        <v>42350</v>
      </c>
      <c r="T5909">
        <v>1237047</v>
      </c>
      <c r="U5909" t="s">
        <v>124</v>
      </c>
      <c r="V5909">
        <v>3014826</v>
      </c>
      <c r="W5909" t="s">
        <v>124</v>
      </c>
      <c r="X5909">
        <v>2775199</v>
      </c>
      <c r="Y5909" t="s">
        <v>124</v>
      </c>
      <c r="Z5909">
        <v>239627</v>
      </c>
    </row>
    <row r="5910" spans="2:26" hidden="1" x14ac:dyDescent="0.35">
      <c r="B5910" t="s">
        <v>139</v>
      </c>
      <c r="C5910" t="s">
        <v>140</v>
      </c>
      <c r="D5910" s="1">
        <v>45352</v>
      </c>
      <c r="E5910" t="s">
        <v>34</v>
      </c>
      <c r="F5910" t="s">
        <v>35</v>
      </c>
      <c r="G5910" t="s">
        <v>32</v>
      </c>
      <c r="H5910">
        <v>72384</v>
      </c>
      <c r="J5910">
        <v>0</v>
      </c>
      <c r="L5910">
        <v>72384</v>
      </c>
      <c r="N5910">
        <v>40184</v>
      </c>
      <c r="P5910">
        <v>2896</v>
      </c>
      <c r="R5910">
        <v>43080</v>
      </c>
      <c r="T5910">
        <v>1231783</v>
      </c>
      <c r="U5910" t="s">
        <v>124</v>
      </c>
      <c r="V5910">
        <v>2985495</v>
      </c>
      <c r="W5910" t="s">
        <v>124</v>
      </c>
      <c r="X5910">
        <v>2747657</v>
      </c>
      <c r="Y5910" t="s">
        <v>124</v>
      </c>
      <c r="Z5910">
        <v>237838</v>
      </c>
    </row>
    <row r="5911" spans="2:26" hidden="1" x14ac:dyDescent="0.35">
      <c r="B5911" t="s">
        <v>142</v>
      </c>
      <c r="C5911" t="s">
        <v>143</v>
      </c>
      <c r="D5911" s="1">
        <v>41518</v>
      </c>
      <c r="E5911" t="s">
        <v>34</v>
      </c>
      <c r="F5911" t="s">
        <v>33</v>
      </c>
      <c r="G5911" t="s">
        <v>34</v>
      </c>
      <c r="V5911">
        <v>790051</v>
      </c>
    </row>
    <row r="5912" spans="2:26" hidden="1" x14ac:dyDescent="0.35">
      <c r="B5912" t="s">
        <v>142</v>
      </c>
      <c r="C5912" t="s">
        <v>143</v>
      </c>
      <c r="D5912" s="1">
        <v>42887</v>
      </c>
      <c r="E5912" t="s">
        <v>34</v>
      </c>
      <c r="F5912" t="s">
        <v>35</v>
      </c>
      <c r="G5912" t="s">
        <v>32</v>
      </c>
      <c r="H5912">
        <v>43977</v>
      </c>
      <c r="J5912">
        <v>0</v>
      </c>
      <c r="L5912">
        <v>43977</v>
      </c>
      <c r="N5912">
        <v>35687</v>
      </c>
      <c r="P5912">
        <v>5898</v>
      </c>
      <c r="R5912">
        <v>41585</v>
      </c>
      <c r="T5912">
        <v>528699</v>
      </c>
      <c r="V5912">
        <v>753984</v>
      </c>
      <c r="X5912">
        <v>637395</v>
      </c>
      <c r="Z5912">
        <v>116589</v>
      </c>
    </row>
    <row r="5913" spans="2:26" hidden="1" x14ac:dyDescent="0.35">
      <c r="B5913" t="s">
        <v>142</v>
      </c>
      <c r="C5913" t="s">
        <v>143</v>
      </c>
      <c r="D5913" s="1">
        <v>42887</v>
      </c>
      <c r="E5913" t="s">
        <v>34</v>
      </c>
      <c r="F5913" t="s">
        <v>33</v>
      </c>
      <c r="G5913" t="s">
        <v>34</v>
      </c>
      <c r="H5913">
        <v>43977</v>
      </c>
      <c r="J5913">
        <v>0</v>
      </c>
      <c r="L5913">
        <v>43977</v>
      </c>
      <c r="N5913">
        <v>35687</v>
      </c>
      <c r="P5913">
        <v>5898</v>
      </c>
      <c r="R5913">
        <v>41585</v>
      </c>
      <c r="T5913">
        <v>528699</v>
      </c>
      <c r="V5913">
        <v>753984</v>
      </c>
      <c r="X5913">
        <v>637395</v>
      </c>
      <c r="Z5913">
        <v>116589</v>
      </c>
    </row>
    <row r="5914" spans="2:26" hidden="1" x14ac:dyDescent="0.35">
      <c r="B5914" t="s">
        <v>142</v>
      </c>
      <c r="C5914" t="s">
        <v>143</v>
      </c>
      <c r="D5914" s="1">
        <v>42917</v>
      </c>
      <c r="E5914" t="s">
        <v>34</v>
      </c>
      <c r="F5914" t="s">
        <v>35</v>
      </c>
      <c r="G5914" t="s">
        <v>32</v>
      </c>
      <c r="H5914">
        <v>46350</v>
      </c>
      <c r="J5914">
        <v>0</v>
      </c>
      <c r="L5914">
        <v>46350</v>
      </c>
      <c r="N5914">
        <v>42058</v>
      </c>
      <c r="P5914">
        <v>7281</v>
      </c>
      <c r="R5914">
        <v>49339</v>
      </c>
      <c r="T5914">
        <v>526966</v>
      </c>
      <c r="V5914">
        <v>753610</v>
      </c>
      <c r="X5914">
        <v>633476</v>
      </c>
      <c r="Z5914">
        <v>120134</v>
      </c>
    </row>
    <row r="5915" spans="2:26" hidden="1" x14ac:dyDescent="0.35">
      <c r="B5915" t="s">
        <v>142</v>
      </c>
      <c r="C5915" t="s">
        <v>143</v>
      </c>
      <c r="D5915" s="1">
        <v>42917</v>
      </c>
      <c r="E5915" t="s">
        <v>34</v>
      </c>
      <c r="F5915" t="s">
        <v>33</v>
      </c>
      <c r="G5915" t="s">
        <v>34</v>
      </c>
      <c r="H5915">
        <v>46350</v>
      </c>
      <c r="J5915">
        <v>0</v>
      </c>
      <c r="L5915">
        <v>46350</v>
      </c>
      <c r="N5915">
        <v>42058</v>
      </c>
      <c r="P5915">
        <v>7281</v>
      </c>
      <c r="R5915">
        <v>49339</v>
      </c>
      <c r="T5915">
        <v>526966</v>
      </c>
      <c r="V5915">
        <v>753610</v>
      </c>
      <c r="X5915">
        <v>633476</v>
      </c>
      <c r="Z5915">
        <v>120134</v>
      </c>
    </row>
    <row r="5916" spans="2:26" hidden="1" x14ac:dyDescent="0.35">
      <c r="B5916" t="s">
        <v>142</v>
      </c>
      <c r="C5916" t="s">
        <v>143</v>
      </c>
      <c r="D5916" s="1">
        <v>42948</v>
      </c>
      <c r="E5916" t="s">
        <v>34</v>
      </c>
      <c r="F5916" t="s">
        <v>35</v>
      </c>
      <c r="G5916" t="s">
        <v>32</v>
      </c>
      <c r="H5916">
        <v>54266</v>
      </c>
      <c r="J5916">
        <v>0</v>
      </c>
      <c r="L5916">
        <v>54266</v>
      </c>
      <c r="N5916">
        <v>48313</v>
      </c>
      <c r="P5916">
        <v>9380</v>
      </c>
      <c r="R5916">
        <v>57693</v>
      </c>
      <c r="T5916">
        <v>522262</v>
      </c>
      <c r="V5916">
        <v>747582</v>
      </c>
      <c r="X5916">
        <v>630402</v>
      </c>
      <c r="Z5916">
        <v>117180</v>
      </c>
    </row>
    <row r="5917" spans="2:26" hidden="1" x14ac:dyDescent="0.35">
      <c r="B5917" t="s">
        <v>142</v>
      </c>
      <c r="C5917" t="s">
        <v>143</v>
      </c>
      <c r="D5917" s="1">
        <v>42948</v>
      </c>
      <c r="E5917" t="s">
        <v>34</v>
      </c>
      <c r="F5917" t="s">
        <v>33</v>
      </c>
      <c r="G5917" t="s">
        <v>34</v>
      </c>
      <c r="H5917">
        <v>54266</v>
      </c>
      <c r="J5917">
        <v>0</v>
      </c>
      <c r="L5917">
        <v>54266</v>
      </c>
      <c r="N5917">
        <v>48313</v>
      </c>
      <c r="P5917">
        <v>9380</v>
      </c>
      <c r="R5917">
        <v>57693</v>
      </c>
      <c r="T5917">
        <v>522262</v>
      </c>
      <c r="V5917">
        <v>747582</v>
      </c>
      <c r="X5917">
        <v>630402</v>
      </c>
      <c r="Z5917">
        <v>117180</v>
      </c>
    </row>
    <row r="5918" spans="2:26" hidden="1" x14ac:dyDescent="0.35">
      <c r="B5918" t="s">
        <v>142</v>
      </c>
      <c r="C5918" t="s">
        <v>143</v>
      </c>
      <c r="D5918" s="1">
        <v>42979</v>
      </c>
      <c r="E5918" t="s">
        <v>34</v>
      </c>
      <c r="F5918" t="s">
        <v>35</v>
      </c>
      <c r="G5918" t="s">
        <v>32</v>
      </c>
      <c r="H5918">
        <v>43996</v>
      </c>
      <c r="J5918">
        <v>0</v>
      </c>
      <c r="L5918">
        <v>43996</v>
      </c>
      <c r="N5918">
        <v>40116</v>
      </c>
      <c r="P5918">
        <v>7865</v>
      </c>
      <c r="R5918">
        <v>47981</v>
      </c>
      <c r="T5918">
        <v>520337</v>
      </c>
      <c r="V5918">
        <v>744800</v>
      </c>
      <c r="X5918">
        <v>630366</v>
      </c>
      <c r="Z5918">
        <v>114434</v>
      </c>
    </row>
    <row r="5919" spans="2:26" hidden="1" x14ac:dyDescent="0.35">
      <c r="B5919" t="s">
        <v>142</v>
      </c>
      <c r="C5919" t="s">
        <v>143</v>
      </c>
      <c r="D5919" s="1">
        <v>42979</v>
      </c>
      <c r="E5919" t="s">
        <v>34</v>
      </c>
      <c r="F5919" t="s">
        <v>33</v>
      </c>
      <c r="G5919" t="s">
        <v>34</v>
      </c>
      <c r="H5919">
        <v>43996</v>
      </c>
      <c r="J5919">
        <v>0</v>
      </c>
      <c r="L5919">
        <v>43996</v>
      </c>
      <c r="N5919">
        <v>40116</v>
      </c>
      <c r="P5919">
        <v>7865</v>
      </c>
      <c r="R5919">
        <v>47981</v>
      </c>
      <c r="T5919">
        <v>520337</v>
      </c>
      <c r="V5919">
        <v>744800</v>
      </c>
      <c r="X5919">
        <v>630366</v>
      </c>
      <c r="Z5919">
        <v>114434</v>
      </c>
    </row>
    <row r="5920" spans="2:26" hidden="1" x14ac:dyDescent="0.35">
      <c r="B5920" t="s">
        <v>142</v>
      </c>
      <c r="C5920" t="s">
        <v>143</v>
      </c>
      <c r="D5920" s="1">
        <v>43009</v>
      </c>
      <c r="E5920" t="s">
        <v>34</v>
      </c>
      <c r="F5920" t="s">
        <v>35</v>
      </c>
      <c r="G5920" t="s">
        <v>32</v>
      </c>
      <c r="H5920">
        <v>46021</v>
      </c>
      <c r="J5920">
        <v>0</v>
      </c>
      <c r="L5920">
        <v>46021</v>
      </c>
      <c r="N5920">
        <v>37727</v>
      </c>
      <c r="P5920">
        <v>6361</v>
      </c>
      <c r="R5920">
        <v>44088</v>
      </c>
      <c r="T5920">
        <v>524101</v>
      </c>
      <c r="V5920">
        <v>750448</v>
      </c>
      <c r="X5920">
        <v>631893</v>
      </c>
      <c r="Z5920">
        <v>118555</v>
      </c>
    </row>
    <row r="5921" spans="2:26" hidden="1" x14ac:dyDescent="0.35">
      <c r="B5921" t="s">
        <v>142</v>
      </c>
      <c r="C5921" t="s">
        <v>143</v>
      </c>
      <c r="D5921" s="1">
        <v>43009</v>
      </c>
      <c r="E5921" t="s">
        <v>34</v>
      </c>
      <c r="F5921" t="s">
        <v>33</v>
      </c>
      <c r="G5921" t="s">
        <v>34</v>
      </c>
      <c r="H5921">
        <v>46021</v>
      </c>
      <c r="J5921">
        <v>0</v>
      </c>
      <c r="L5921">
        <v>46021</v>
      </c>
      <c r="N5921">
        <v>37727</v>
      </c>
      <c r="P5921">
        <v>6361</v>
      </c>
      <c r="R5921">
        <v>44088</v>
      </c>
      <c r="T5921">
        <v>524101</v>
      </c>
      <c r="V5921">
        <v>750448</v>
      </c>
      <c r="X5921">
        <v>631893</v>
      </c>
      <c r="Z5921">
        <v>118555</v>
      </c>
    </row>
    <row r="5922" spans="2:26" hidden="1" x14ac:dyDescent="0.35">
      <c r="B5922" t="s">
        <v>142</v>
      </c>
      <c r="C5922" t="s">
        <v>143</v>
      </c>
      <c r="D5922" s="1">
        <v>43040</v>
      </c>
      <c r="E5922" t="s">
        <v>34</v>
      </c>
      <c r="F5922" t="s">
        <v>35</v>
      </c>
      <c r="G5922" t="s">
        <v>32</v>
      </c>
      <c r="H5922">
        <v>46612</v>
      </c>
      <c r="J5922">
        <v>0</v>
      </c>
      <c r="L5922">
        <v>46612</v>
      </c>
      <c r="N5922">
        <v>42008</v>
      </c>
      <c r="P5922">
        <v>8873</v>
      </c>
      <c r="R5922">
        <v>50881</v>
      </c>
      <c r="T5922">
        <v>520845</v>
      </c>
      <c r="V5922">
        <v>745255</v>
      </c>
      <c r="X5922">
        <v>627186</v>
      </c>
      <c r="Z5922">
        <v>118069</v>
      </c>
    </row>
    <row r="5923" spans="2:26" hidden="1" x14ac:dyDescent="0.35">
      <c r="B5923" t="s">
        <v>142</v>
      </c>
      <c r="C5923" t="s">
        <v>143</v>
      </c>
      <c r="D5923" s="1">
        <v>43040</v>
      </c>
      <c r="E5923" t="s">
        <v>34</v>
      </c>
      <c r="F5923" t="s">
        <v>33</v>
      </c>
      <c r="G5923" t="s">
        <v>34</v>
      </c>
      <c r="H5923">
        <v>46612</v>
      </c>
      <c r="J5923">
        <v>0</v>
      </c>
      <c r="L5923">
        <v>46612</v>
      </c>
      <c r="N5923">
        <v>42008</v>
      </c>
      <c r="P5923">
        <v>8873</v>
      </c>
      <c r="R5923">
        <v>50881</v>
      </c>
      <c r="T5923">
        <v>520845</v>
      </c>
      <c r="V5923">
        <v>745255</v>
      </c>
      <c r="X5923">
        <v>627186</v>
      </c>
      <c r="Z5923">
        <v>118069</v>
      </c>
    </row>
    <row r="5924" spans="2:26" hidden="1" x14ac:dyDescent="0.35">
      <c r="B5924" t="s">
        <v>142</v>
      </c>
      <c r="C5924" t="s">
        <v>143</v>
      </c>
      <c r="D5924" s="1">
        <v>43070</v>
      </c>
      <c r="E5924" t="s">
        <v>34</v>
      </c>
      <c r="F5924" t="s">
        <v>35</v>
      </c>
      <c r="G5924" t="s">
        <v>32</v>
      </c>
      <c r="H5924">
        <v>43074</v>
      </c>
      <c r="J5924">
        <v>0</v>
      </c>
      <c r="L5924">
        <v>43074</v>
      </c>
      <c r="N5924">
        <v>39167</v>
      </c>
      <c r="P5924">
        <v>8017</v>
      </c>
      <c r="R5924">
        <v>47184</v>
      </c>
      <c r="T5924">
        <v>513139</v>
      </c>
      <c r="V5924">
        <v>734277</v>
      </c>
      <c r="X5924">
        <v>619767</v>
      </c>
      <c r="Z5924">
        <v>114510</v>
      </c>
    </row>
    <row r="5925" spans="2:26" hidden="1" x14ac:dyDescent="0.35">
      <c r="B5925" t="s">
        <v>142</v>
      </c>
      <c r="C5925" t="s">
        <v>143</v>
      </c>
      <c r="D5925" s="1">
        <v>43070</v>
      </c>
      <c r="E5925" t="s">
        <v>34</v>
      </c>
      <c r="F5925" t="s">
        <v>33</v>
      </c>
      <c r="G5925" t="s">
        <v>34</v>
      </c>
      <c r="H5925">
        <v>43074</v>
      </c>
      <c r="J5925">
        <v>0</v>
      </c>
      <c r="L5925">
        <v>43074</v>
      </c>
      <c r="N5925">
        <v>39167</v>
      </c>
      <c r="P5925">
        <v>8017</v>
      </c>
      <c r="R5925">
        <v>47184</v>
      </c>
      <c r="T5925">
        <v>513139</v>
      </c>
      <c r="V5925">
        <v>734277</v>
      </c>
      <c r="X5925">
        <v>619767</v>
      </c>
      <c r="Z5925">
        <v>114510</v>
      </c>
    </row>
    <row r="5926" spans="2:26" hidden="1" x14ac:dyDescent="0.35">
      <c r="B5926" t="s">
        <v>142</v>
      </c>
      <c r="C5926" t="s">
        <v>143</v>
      </c>
      <c r="D5926" s="1">
        <v>43101</v>
      </c>
      <c r="E5926" t="s">
        <v>34</v>
      </c>
      <c r="F5926" t="s">
        <v>35</v>
      </c>
      <c r="G5926" t="s">
        <v>32</v>
      </c>
      <c r="H5926">
        <v>52353</v>
      </c>
      <c r="J5926">
        <v>0</v>
      </c>
      <c r="L5926">
        <v>52353</v>
      </c>
      <c r="N5926">
        <v>45737</v>
      </c>
      <c r="P5926">
        <v>8441</v>
      </c>
      <c r="R5926">
        <v>54178</v>
      </c>
      <c r="T5926">
        <v>517001</v>
      </c>
      <c r="V5926">
        <v>739818</v>
      </c>
      <c r="X5926">
        <v>618365</v>
      </c>
      <c r="Z5926">
        <v>121453</v>
      </c>
    </row>
    <row r="5927" spans="2:26" hidden="1" x14ac:dyDescent="0.35">
      <c r="B5927" t="s">
        <v>142</v>
      </c>
      <c r="C5927" t="s">
        <v>143</v>
      </c>
      <c r="D5927" s="1">
        <v>43101</v>
      </c>
      <c r="E5927" t="s">
        <v>34</v>
      </c>
      <c r="F5927" t="s">
        <v>33</v>
      </c>
      <c r="G5927" t="s">
        <v>34</v>
      </c>
      <c r="H5927">
        <v>52353</v>
      </c>
      <c r="J5927">
        <v>0</v>
      </c>
      <c r="L5927">
        <v>52353</v>
      </c>
      <c r="N5927">
        <v>45737</v>
      </c>
      <c r="P5927">
        <v>8441</v>
      </c>
      <c r="R5927">
        <v>54178</v>
      </c>
      <c r="T5927">
        <v>517001</v>
      </c>
      <c r="V5927">
        <v>739818</v>
      </c>
      <c r="X5927">
        <v>618365</v>
      </c>
      <c r="Z5927">
        <v>121453</v>
      </c>
    </row>
    <row r="5928" spans="2:26" hidden="1" x14ac:dyDescent="0.35">
      <c r="B5928" t="s">
        <v>142</v>
      </c>
      <c r="C5928" t="s">
        <v>143</v>
      </c>
      <c r="D5928" s="1">
        <v>43132</v>
      </c>
      <c r="E5928" t="s">
        <v>34</v>
      </c>
      <c r="F5928" t="s">
        <v>35</v>
      </c>
      <c r="G5928" t="s">
        <v>32</v>
      </c>
      <c r="H5928">
        <v>39163</v>
      </c>
      <c r="J5928">
        <v>0</v>
      </c>
      <c r="L5928">
        <v>39163</v>
      </c>
      <c r="N5928">
        <v>31350</v>
      </c>
      <c r="P5928">
        <v>5948</v>
      </c>
      <c r="R5928">
        <v>37298</v>
      </c>
      <c r="T5928">
        <v>512614</v>
      </c>
      <c r="V5928">
        <v>733264</v>
      </c>
      <c r="X5928">
        <v>611498</v>
      </c>
      <c r="Z5928">
        <v>121766</v>
      </c>
    </row>
    <row r="5929" spans="2:26" hidden="1" x14ac:dyDescent="0.35">
      <c r="B5929" t="s">
        <v>142</v>
      </c>
      <c r="C5929" t="s">
        <v>143</v>
      </c>
      <c r="D5929" s="1">
        <v>43132</v>
      </c>
      <c r="E5929" t="s">
        <v>34</v>
      </c>
      <c r="F5929" t="s">
        <v>33</v>
      </c>
      <c r="G5929" t="s">
        <v>34</v>
      </c>
      <c r="H5929">
        <v>39163</v>
      </c>
      <c r="J5929">
        <v>0</v>
      </c>
      <c r="L5929">
        <v>39163</v>
      </c>
      <c r="N5929">
        <v>31350</v>
      </c>
      <c r="P5929">
        <v>5948</v>
      </c>
      <c r="R5929">
        <v>37298</v>
      </c>
      <c r="T5929">
        <v>512614</v>
      </c>
      <c r="V5929">
        <v>733264</v>
      </c>
      <c r="X5929">
        <v>611498</v>
      </c>
      <c r="Z5929">
        <v>121766</v>
      </c>
    </row>
    <row r="5930" spans="2:26" hidden="1" x14ac:dyDescent="0.35">
      <c r="B5930" t="s">
        <v>142</v>
      </c>
      <c r="C5930" t="s">
        <v>143</v>
      </c>
      <c r="D5930" s="1">
        <v>43160</v>
      </c>
      <c r="E5930" t="s">
        <v>34</v>
      </c>
      <c r="F5930" t="s">
        <v>35</v>
      </c>
      <c r="G5930" t="s">
        <v>32</v>
      </c>
      <c r="H5930">
        <v>42007</v>
      </c>
      <c r="J5930">
        <v>0</v>
      </c>
      <c r="L5930">
        <v>42007</v>
      </c>
      <c r="N5930">
        <v>37094</v>
      </c>
      <c r="P5930">
        <v>7260</v>
      </c>
      <c r="R5930">
        <v>44354</v>
      </c>
      <c r="T5930">
        <v>512541</v>
      </c>
      <c r="V5930">
        <v>732697</v>
      </c>
      <c r="X5930">
        <v>614274</v>
      </c>
      <c r="Z5930">
        <v>118423</v>
      </c>
    </row>
    <row r="5931" spans="2:26" hidden="1" x14ac:dyDescent="0.35">
      <c r="B5931" t="s">
        <v>142</v>
      </c>
      <c r="C5931" t="s">
        <v>143</v>
      </c>
      <c r="D5931" s="1">
        <v>43160</v>
      </c>
      <c r="E5931" t="s">
        <v>34</v>
      </c>
      <c r="F5931" t="s">
        <v>33</v>
      </c>
      <c r="G5931" t="s">
        <v>34</v>
      </c>
      <c r="H5931">
        <v>42007</v>
      </c>
      <c r="J5931">
        <v>0</v>
      </c>
      <c r="L5931">
        <v>42007</v>
      </c>
      <c r="N5931">
        <v>37094</v>
      </c>
      <c r="P5931">
        <v>7260</v>
      </c>
      <c r="R5931">
        <v>44354</v>
      </c>
      <c r="T5931">
        <v>512541</v>
      </c>
      <c r="V5931">
        <v>732697</v>
      </c>
      <c r="X5931">
        <v>614274</v>
      </c>
      <c r="Z5931">
        <v>118423</v>
      </c>
    </row>
    <row r="5932" spans="2:26" hidden="1" x14ac:dyDescent="0.35">
      <c r="B5932" t="s">
        <v>142</v>
      </c>
      <c r="C5932" t="s">
        <v>143</v>
      </c>
      <c r="D5932" s="1">
        <v>43191</v>
      </c>
      <c r="E5932" t="s">
        <v>34</v>
      </c>
      <c r="F5932" t="s">
        <v>35</v>
      </c>
      <c r="G5932" t="s">
        <v>32</v>
      </c>
      <c r="H5932">
        <v>40107</v>
      </c>
      <c r="J5932">
        <v>0</v>
      </c>
      <c r="L5932">
        <v>40107</v>
      </c>
      <c r="N5932">
        <v>36955</v>
      </c>
      <c r="P5932">
        <v>6667</v>
      </c>
      <c r="R5932">
        <v>43622</v>
      </c>
      <c r="T5932">
        <v>514861</v>
      </c>
      <c r="V5932">
        <v>736548</v>
      </c>
      <c r="X5932">
        <v>616175</v>
      </c>
      <c r="Z5932">
        <v>120373</v>
      </c>
    </row>
    <row r="5933" spans="2:26" hidden="1" x14ac:dyDescent="0.35">
      <c r="B5933" t="s">
        <v>142</v>
      </c>
      <c r="C5933" t="s">
        <v>143</v>
      </c>
      <c r="D5933" s="1">
        <v>43191</v>
      </c>
      <c r="E5933" t="s">
        <v>34</v>
      </c>
      <c r="F5933" t="s">
        <v>33</v>
      </c>
      <c r="G5933" t="s">
        <v>34</v>
      </c>
      <c r="H5933">
        <v>40107</v>
      </c>
      <c r="J5933">
        <v>0</v>
      </c>
      <c r="L5933">
        <v>40107</v>
      </c>
      <c r="N5933">
        <v>36955</v>
      </c>
      <c r="P5933">
        <v>6667</v>
      </c>
      <c r="R5933">
        <v>43622</v>
      </c>
      <c r="T5933">
        <v>514861</v>
      </c>
      <c r="V5933">
        <v>736548</v>
      </c>
      <c r="X5933">
        <v>616175</v>
      </c>
      <c r="Z5933">
        <v>120373</v>
      </c>
    </row>
    <row r="5934" spans="2:26" hidden="1" x14ac:dyDescent="0.35">
      <c r="B5934" t="s">
        <v>142</v>
      </c>
      <c r="C5934" t="s">
        <v>143</v>
      </c>
      <c r="D5934" s="1">
        <v>43221</v>
      </c>
      <c r="E5934" t="s">
        <v>34</v>
      </c>
      <c r="F5934" t="s">
        <v>35</v>
      </c>
      <c r="G5934" t="s">
        <v>32</v>
      </c>
      <c r="H5934">
        <v>43035</v>
      </c>
      <c r="J5934">
        <v>0</v>
      </c>
      <c r="L5934">
        <v>43035</v>
      </c>
      <c r="N5934">
        <v>40177</v>
      </c>
      <c r="P5934">
        <v>7933</v>
      </c>
      <c r="R5934">
        <v>48110</v>
      </c>
      <c r="T5934">
        <v>514535</v>
      </c>
      <c r="V5934">
        <v>735895</v>
      </c>
      <c r="X5934">
        <v>616826</v>
      </c>
      <c r="Z5934">
        <v>119069</v>
      </c>
    </row>
    <row r="5935" spans="2:26" hidden="1" x14ac:dyDescent="0.35">
      <c r="B5935" t="s">
        <v>142</v>
      </c>
      <c r="C5935" t="s">
        <v>143</v>
      </c>
      <c r="D5935" s="1">
        <v>43221</v>
      </c>
      <c r="E5935" t="s">
        <v>34</v>
      </c>
      <c r="F5935" t="s">
        <v>33</v>
      </c>
      <c r="G5935" t="s">
        <v>34</v>
      </c>
      <c r="H5935">
        <v>43035</v>
      </c>
      <c r="J5935">
        <v>0</v>
      </c>
      <c r="L5935">
        <v>43035</v>
      </c>
      <c r="N5935">
        <v>40177</v>
      </c>
      <c r="P5935">
        <v>7933</v>
      </c>
      <c r="R5935">
        <v>48110</v>
      </c>
      <c r="T5935">
        <v>514535</v>
      </c>
      <c r="V5935">
        <v>735895</v>
      </c>
      <c r="X5935">
        <v>616826</v>
      </c>
      <c r="Z5935">
        <v>119069</v>
      </c>
    </row>
    <row r="5936" spans="2:26" hidden="1" x14ac:dyDescent="0.35">
      <c r="B5936" t="s">
        <v>142</v>
      </c>
      <c r="C5936" t="s">
        <v>143</v>
      </c>
      <c r="D5936" s="1">
        <v>43252</v>
      </c>
      <c r="E5936" t="s">
        <v>34</v>
      </c>
      <c r="F5936" t="s">
        <v>35</v>
      </c>
      <c r="G5936" t="s">
        <v>32</v>
      </c>
      <c r="H5936">
        <v>40825</v>
      </c>
      <c r="J5936">
        <v>0</v>
      </c>
      <c r="L5936">
        <v>40825</v>
      </c>
      <c r="N5936">
        <v>38581</v>
      </c>
      <c r="P5936">
        <v>7488</v>
      </c>
      <c r="R5936">
        <v>46069</v>
      </c>
      <c r="T5936">
        <v>514027</v>
      </c>
      <c r="V5936">
        <v>734328</v>
      </c>
      <c r="X5936">
        <v>617606</v>
      </c>
      <c r="Z5936">
        <v>116722</v>
      </c>
    </row>
    <row r="5937" spans="2:26" hidden="1" x14ac:dyDescent="0.35">
      <c r="B5937" t="s">
        <v>142</v>
      </c>
      <c r="C5937" t="s">
        <v>143</v>
      </c>
      <c r="D5937" s="1">
        <v>43252</v>
      </c>
      <c r="E5937" t="s">
        <v>34</v>
      </c>
      <c r="F5937" t="s">
        <v>33</v>
      </c>
      <c r="G5937" t="s">
        <v>34</v>
      </c>
      <c r="H5937">
        <v>40825</v>
      </c>
      <c r="J5937">
        <v>0</v>
      </c>
      <c r="L5937">
        <v>40825</v>
      </c>
      <c r="N5937">
        <v>38581</v>
      </c>
      <c r="P5937">
        <v>7488</v>
      </c>
      <c r="R5937">
        <v>46069</v>
      </c>
      <c r="T5937">
        <v>514027</v>
      </c>
      <c r="V5937">
        <v>734328</v>
      </c>
      <c r="X5937">
        <v>617606</v>
      </c>
      <c r="Z5937">
        <v>116722</v>
      </c>
    </row>
    <row r="5938" spans="2:26" hidden="1" x14ac:dyDescent="0.35">
      <c r="B5938" t="s">
        <v>142</v>
      </c>
      <c r="C5938" t="s">
        <v>143</v>
      </c>
      <c r="D5938" s="1">
        <v>43282</v>
      </c>
      <c r="E5938" t="s">
        <v>34</v>
      </c>
      <c r="F5938" t="s">
        <v>35</v>
      </c>
      <c r="G5938" t="s">
        <v>32</v>
      </c>
      <c r="H5938">
        <v>46772</v>
      </c>
      <c r="J5938">
        <v>0</v>
      </c>
      <c r="L5938">
        <v>46772</v>
      </c>
      <c r="N5938">
        <v>42540</v>
      </c>
      <c r="P5938">
        <v>7927</v>
      </c>
      <c r="R5938">
        <v>50467</v>
      </c>
      <c r="T5938">
        <v>517862</v>
      </c>
      <c r="V5938">
        <v>739877</v>
      </c>
      <c r="X5938">
        <v>617925</v>
      </c>
      <c r="Z5938">
        <v>121952</v>
      </c>
    </row>
    <row r="5939" spans="2:26" hidden="1" x14ac:dyDescent="0.35">
      <c r="B5939" t="s">
        <v>142</v>
      </c>
      <c r="C5939" t="s">
        <v>143</v>
      </c>
      <c r="D5939" s="1">
        <v>43282</v>
      </c>
      <c r="E5939" t="s">
        <v>34</v>
      </c>
      <c r="F5939" t="s">
        <v>33</v>
      </c>
      <c r="G5939" t="s">
        <v>34</v>
      </c>
      <c r="H5939">
        <v>46772</v>
      </c>
      <c r="J5939">
        <v>0</v>
      </c>
      <c r="L5939">
        <v>46772</v>
      </c>
      <c r="N5939">
        <v>42540</v>
      </c>
      <c r="P5939">
        <v>7927</v>
      </c>
      <c r="R5939">
        <v>50467</v>
      </c>
      <c r="T5939">
        <v>517862</v>
      </c>
      <c r="V5939">
        <v>739877</v>
      </c>
      <c r="X5939">
        <v>617925</v>
      </c>
      <c r="Z5939">
        <v>121952</v>
      </c>
    </row>
    <row r="5940" spans="2:26" hidden="1" x14ac:dyDescent="0.35">
      <c r="B5940" t="s">
        <v>142</v>
      </c>
      <c r="C5940" t="s">
        <v>143</v>
      </c>
      <c r="D5940" s="1">
        <v>43313</v>
      </c>
      <c r="E5940" t="s">
        <v>34</v>
      </c>
      <c r="F5940" t="s">
        <v>35</v>
      </c>
      <c r="G5940" t="s">
        <v>32</v>
      </c>
      <c r="H5940">
        <v>51358</v>
      </c>
      <c r="I5940" t="s">
        <v>38</v>
      </c>
      <c r="J5940">
        <v>0</v>
      </c>
      <c r="L5940">
        <v>51358</v>
      </c>
      <c r="M5940" t="s">
        <v>38</v>
      </c>
      <c r="N5940">
        <v>45579</v>
      </c>
      <c r="O5940" t="s">
        <v>38</v>
      </c>
      <c r="P5940">
        <v>8433</v>
      </c>
      <c r="R5940">
        <v>54012</v>
      </c>
      <c r="S5940" t="s">
        <v>38</v>
      </c>
      <c r="T5940">
        <v>516155</v>
      </c>
      <c r="V5940">
        <v>736945</v>
      </c>
      <c r="X5940">
        <v>616489</v>
      </c>
      <c r="Z5940">
        <v>120456</v>
      </c>
    </row>
    <row r="5941" spans="2:26" hidden="1" x14ac:dyDescent="0.35">
      <c r="B5941" t="s">
        <v>142</v>
      </c>
      <c r="C5941" t="s">
        <v>143</v>
      </c>
      <c r="D5941" s="1">
        <v>43313</v>
      </c>
      <c r="E5941" t="s">
        <v>34</v>
      </c>
      <c r="F5941" t="s">
        <v>33</v>
      </c>
      <c r="G5941" t="s">
        <v>34</v>
      </c>
      <c r="H5941">
        <v>51358</v>
      </c>
      <c r="I5941" t="s">
        <v>38</v>
      </c>
      <c r="J5941">
        <v>0</v>
      </c>
      <c r="L5941">
        <v>51358</v>
      </c>
      <c r="M5941" t="s">
        <v>38</v>
      </c>
      <c r="N5941">
        <v>45579</v>
      </c>
      <c r="O5941" t="s">
        <v>38</v>
      </c>
      <c r="P5941">
        <v>8433</v>
      </c>
      <c r="R5941">
        <v>54012</v>
      </c>
      <c r="S5941" t="s">
        <v>38</v>
      </c>
      <c r="T5941">
        <v>516155</v>
      </c>
      <c r="V5941">
        <v>736945</v>
      </c>
      <c r="X5941">
        <v>616489</v>
      </c>
      <c r="Z5941">
        <v>120456</v>
      </c>
    </row>
    <row r="5942" spans="2:26" hidden="1" x14ac:dyDescent="0.35">
      <c r="B5942" t="s">
        <v>142</v>
      </c>
      <c r="C5942" t="s">
        <v>143</v>
      </c>
      <c r="D5942" s="1">
        <v>43344</v>
      </c>
      <c r="E5942" t="s">
        <v>34</v>
      </c>
      <c r="F5942" t="s">
        <v>35</v>
      </c>
      <c r="G5942" t="s">
        <v>32</v>
      </c>
      <c r="H5942">
        <v>42834</v>
      </c>
      <c r="I5942" t="s">
        <v>38</v>
      </c>
      <c r="J5942">
        <v>0</v>
      </c>
      <c r="L5942">
        <v>42834</v>
      </c>
      <c r="M5942" t="s">
        <v>38</v>
      </c>
      <c r="N5942">
        <v>39976</v>
      </c>
      <c r="O5942" t="s">
        <v>38</v>
      </c>
      <c r="P5942">
        <v>8294</v>
      </c>
      <c r="R5942">
        <v>48270</v>
      </c>
      <c r="S5942" t="s">
        <v>38</v>
      </c>
      <c r="T5942">
        <v>515398</v>
      </c>
      <c r="V5942">
        <v>735297</v>
      </c>
      <c r="X5942">
        <v>617107</v>
      </c>
      <c r="Z5942">
        <v>118190</v>
      </c>
    </row>
    <row r="5943" spans="2:26" hidden="1" x14ac:dyDescent="0.35">
      <c r="B5943" t="s">
        <v>142</v>
      </c>
      <c r="C5943" t="s">
        <v>143</v>
      </c>
      <c r="D5943" s="1">
        <v>43344</v>
      </c>
      <c r="E5943" t="s">
        <v>34</v>
      </c>
      <c r="F5943" t="s">
        <v>33</v>
      </c>
      <c r="G5943" t="s">
        <v>34</v>
      </c>
      <c r="H5943">
        <v>42834</v>
      </c>
      <c r="I5943" t="s">
        <v>38</v>
      </c>
      <c r="J5943">
        <v>0</v>
      </c>
      <c r="L5943">
        <v>42834</v>
      </c>
      <c r="M5943" t="s">
        <v>38</v>
      </c>
      <c r="N5943">
        <v>39976</v>
      </c>
      <c r="O5943" t="s">
        <v>38</v>
      </c>
      <c r="P5943">
        <v>8294</v>
      </c>
      <c r="R5943">
        <v>48270</v>
      </c>
      <c r="S5943" t="s">
        <v>38</v>
      </c>
      <c r="T5943">
        <v>515398</v>
      </c>
      <c r="V5943">
        <v>735297</v>
      </c>
      <c r="X5943">
        <v>617107</v>
      </c>
      <c r="Z5943">
        <v>118190</v>
      </c>
    </row>
    <row r="5944" spans="2:26" hidden="1" x14ac:dyDescent="0.35">
      <c r="B5944" t="s">
        <v>142</v>
      </c>
      <c r="C5944" t="s">
        <v>143</v>
      </c>
      <c r="D5944" s="1">
        <v>43374</v>
      </c>
      <c r="E5944" t="s">
        <v>34</v>
      </c>
      <c r="F5944" t="s">
        <v>35</v>
      </c>
      <c r="G5944" t="s">
        <v>32</v>
      </c>
      <c r="H5944">
        <v>46695</v>
      </c>
      <c r="I5944" t="s">
        <v>38</v>
      </c>
      <c r="J5944">
        <v>0</v>
      </c>
      <c r="L5944">
        <v>46695</v>
      </c>
      <c r="M5944" t="s">
        <v>38</v>
      </c>
      <c r="N5944">
        <v>43363</v>
      </c>
      <c r="O5944" t="s">
        <v>38</v>
      </c>
      <c r="P5944">
        <v>8393</v>
      </c>
      <c r="R5944">
        <v>51756</v>
      </c>
      <c r="S5944" t="s">
        <v>38</v>
      </c>
      <c r="T5944">
        <v>516513</v>
      </c>
      <c r="V5944">
        <v>737360</v>
      </c>
      <c r="X5944">
        <v>614873</v>
      </c>
      <c r="Z5944">
        <v>122487</v>
      </c>
    </row>
    <row r="5945" spans="2:26" hidden="1" x14ac:dyDescent="0.35">
      <c r="B5945" t="s">
        <v>142</v>
      </c>
      <c r="C5945" t="s">
        <v>143</v>
      </c>
      <c r="D5945" s="1">
        <v>43374</v>
      </c>
      <c r="E5945" t="s">
        <v>34</v>
      </c>
      <c r="F5945" t="s">
        <v>33</v>
      </c>
      <c r="G5945" t="s">
        <v>34</v>
      </c>
      <c r="H5945">
        <v>46695</v>
      </c>
      <c r="I5945" t="s">
        <v>38</v>
      </c>
      <c r="J5945">
        <v>0</v>
      </c>
      <c r="L5945">
        <v>46695</v>
      </c>
      <c r="M5945" t="s">
        <v>38</v>
      </c>
      <c r="N5945">
        <v>43363</v>
      </c>
      <c r="O5945" t="s">
        <v>38</v>
      </c>
      <c r="P5945">
        <v>8393</v>
      </c>
      <c r="R5945">
        <v>51756</v>
      </c>
      <c r="S5945" t="s">
        <v>38</v>
      </c>
      <c r="T5945">
        <v>516513</v>
      </c>
      <c r="V5945">
        <v>737360</v>
      </c>
      <c r="X5945">
        <v>614873</v>
      </c>
      <c r="Z5945">
        <v>122487</v>
      </c>
    </row>
    <row r="5946" spans="2:26" hidden="1" x14ac:dyDescent="0.35">
      <c r="B5946" t="s">
        <v>142</v>
      </c>
      <c r="C5946" t="s">
        <v>143</v>
      </c>
      <c r="D5946" s="1">
        <v>43405</v>
      </c>
      <c r="E5946" t="s">
        <v>34</v>
      </c>
      <c r="F5946" t="s">
        <v>33</v>
      </c>
      <c r="G5946" t="s">
        <v>34</v>
      </c>
      <c r="H5946">
        <v>47124</v>
      </c>
      <c r="I5946" t="s">
        <v>38</v>
      </c>
      <c r="J5946">
        <v>0</v>
      </c>
      <c r="L5946">
        <v>47124</v>
      </c>
      <c r="M5946" t="s">
        <v>38</v>
      </c>
      <c r="N5946">
        <v>37726</v>
      </c>
      <c r="O5946" t="s">
        <v>38</v>
      </c>
      <c r="P5946">
        <v>7463</v>
      </c>
      <c r="R5946">
        <v>45189</v>
      </c>
      <c r="S5946" t="s">
        <v>38</v>
      </c>
      <c r="T5946">
        <v>513437</v>
      </c>
      <c r="V5946">
        <v>732400</v>
      </c>
      <c r="X5946">
        <v>609961</v>
      </c>
      <c r="Z5946">
        <v>122439</v>
      </c>
    </row>
    <row r="5947" spans="2:26" hidden="1" x14ac:dyDescent="0.35">
      <c r="B5947" t="s">
        <v>142</v>
      </c>
      <c r="C5947" t="s">
        <v>143</v>
      </c>
      <c r="D5947" s="1">
        <v>43405</v>
      </c>
      <c r="E5947" t="s">
        <v>34</v>
      </c>
      <c r="F5947" t="s">
        <v>35</v>
      </c>
      <c r="G5947" t="s">
        <v>32</v>
      </c>
      <c r="H5947">
        <v>47124</v>
      </c>
      <c r="I5947" t="s">
        <v>38</v>
      </c>
      <c r="J5947">
        <v>0</v>
      </c>
      <c r="L5947">
        <v>47124</v>
      </c>
      <c r="M5947" t="s">
        <v>38</v>
      </c>
      <c r="N5947">
        <v>37726</v>
      </c>
      <c r="O5947" t="s">
        <v>38</v>
      </c>
      <c r="P5947">
        <v>7463</v>
      </c>
      <c r="R5947">
        <v>45189</v>
      </c>
      <c r="S5947" t="s">
        <v>38</v>
      </c>
      <c r="T5947">
        <v>513437</v>
      </c>
      <c r="V5947">
        <v>732400</v>
      </c>
      <c r="X5947">
        <v>609961</v>
      </c>
      <c r="Z5947">
        <v>122439</v>
      </c>
    </row>
    <row r="5948" spans="2:26" hidden="1" x14ac:dyDescent="0.35">
      <c r="B5948" t="s">
        <v>142</v>
      </c>
      <c r="C5948" t="s">
        <v>143</v>
      </c>
      <c r="D5948" s="1">
        <v>43435</v>
      </c>
      <c r="E5948" t="s">
        <v>34</v>
      </c>
      <c r="F5948" t="s">
        <v>35</v>
      </c>
      <c r="G5948" t="s">
        <v>32</v>
      </c>
      <c r="H5948">
        <v>42852</v>
      </c>
      <c r="I5948" t="s">
        <v>38</v>
      </c>
      <c r="J5948">
        <v>0</v>
      </c>
      <c r="L5948">
        <v>42852</v>
      </c>
      <c r="M5948" t="s">
        <v>38</v>
      </c>
      <c r="N5948">
        <v>38329</v>
      </c>
      <c r="O5948" t="s">
        <v>38</v>
      </c>
      <c r="P5948">
        <v>7518</v>
      </c>
      <c r="R5948">
        <v>45847</v>
      </c>
      <c r="S5948" t="s">
        <v>38</v>
      </c>
      <c r="T5948">
        <v>511168</v>
      </c>
      <c r="V5948">
        <v>728153</v>
      </c>
      <c r="X5948">
        <v>609376</v>
      </c>
      <c r="Z5948">
        <v>118777</v>
      </c>
    </row>
    <row r="5949" spans="2:26" hidden="1" x14ac:dyDescent="0.35">
      <c r="B5949" t="s">
        <v>142</v>
      </c>
      <c r="C5949" t="s">
        <v>143</v>
      </c>
      <c r="D5949" s="1">
        <v>43435</v>
      </c>
      <c r="E5949" t="s">
        <v>34</v>
      </c>
      <c r="F5949" t="s">
        <v>33</v>
      </c>
      <c r="G5949" t="s">
        <v>34</v>
      </c>
      <c r="H5949">
        <v>42852</v>
      </c>
      <c r="I5949" t="s">
        <v>38</v>
      </c>
      <c r="J5949">
        <v>0</v>
      </c>
      <c r="L5949">
        <v>42852</v>
      </c>
      <c r="M5949" t="s">
        <v>38</v>
      </c>
      <c r="N5949">
        <v>38329</v>
      </c>
      <c r="O5949" t="s">
        <v>38</v>
      </c>
      <c r="P5949">
        <v>7518</v>
      </c>
      <c r="R5949">
        <v>45847</v>
      </c>
      <c r="S5949" t="s">
        <v>38</v>
      </c>
      <c r="T5949">
        <v>511168</v>
      </c>
      <c r="V5949">
        <v>728153</v>
      </c>
      <c r="X5949">
        <v>609376</v>
      </c>
      <c r="Z5949">
        <v>118777</v>
      </c>
    </row>
    <row r="5950" spans="2:26" hidden="1" x14ac:dyDescent="0.35">
      <c r="B5950" t="s">
        <v>142</v>
      </c>
      <c r="C5950" t="s">
        <v>143</v>
      </c>
      <c r="D5950" s="1">
        <v>43466</v>
      </c>
      <c r="E5950" t="s">
        <v>34</v>
      </c>
      <c r="F5950" t="s">
        <v>35</v>
      </c>
      <c r="G5950" t="s">
        <v>32</v>
      </c>
      <c r="H5950">
        <v>53653</v>
      </c>
      <c r="I5950" t="s">
        <v>38</v>
      </c>
      <c r="J5950">
        <v>0</v>
      </c>
      <c r="L5950">
        <v>53653</v>
      </c>
      <c r="M5950" t="s">
        <v>38</v>
      </c>
      <c r="N5950">
        <v>48783</v>
      </c>
      <c r="O5950" t="s">
        <v>38</v>
      </c>
      <c r="P5950">
        <v>9442</v>
      </c>
      <c r="R5950">
        <v>58225</v>
      </c>
      <c r="S5950" t="s">
        <v>38</v>
      </c>
      <c r="T5950">
        <v>511758</v>
      </c>
      <c r="V5950">
        <v>730160</v>
      </c>
      <c r="X5950">
        <v>608692</v>
      </c>
      <c r="Z5950">
        <v>121468</v>
      </c>
    </row>
    <row r="5951" spans="2:26" hidden="1" x14ac:dyDescent="0.35">
      <c r="B5951" t="s">
        <v>142</v>
      </c>
      <c r="C5951" t="s">
        <v>143</v>
      </c>
      <c r="D5951" s="1">
        <v>43466</v>
      </c>
      <c r="E5951" t="s">
        <v>34</v>
      </c>
      <c r="F5951" t="s">
        <v>33</v>
      </c>
      <c r="G5951" t="s">
        <v>34</v>
      </c>
      <c r="H5951">
        <v>53653</v>
      </c>
      <c r="I5951" t="s">
        <v>38</v>
      </c>
      <c r="J5951">
        <v>0</v>
      </c>
      <c r="L5951">
        <v>53653</v>
      </c>
      <c r="M5951" t="s">
        <v>38</v>
      </c>
      <c r="N5951">
        <v>48783</v>
      </c>
      <c r="O5951" t="s">
        <v>38</v>
      </c>
      <c r="P5951">
        <v>9442</v>
      </c>
      <c r="Q5951" t="s">
        <v>38</v>
      </c>
      <c r="R5951">
        <v>58225</v>
      </c>
      <c r="S5951" t="s">
        <v>38</v>
      </c>
      <c r="T5951">
        <v>511758</v>
      </c>
      <c r="V5951">
        <v>730160</v>
      </c>
      <c r="X5951">
        <v>608692</v>
      </c>
      <c r="Z5951">
        <v>121468</v>
      </c>
    </row>
    <row r="5952" spans="2:26" hidden="1" x14ac:dyDescent="0.35">
      <c r="B5952" t="s">
        <v>142</v>
      </c>
      <c r="C5952" t="s">
        <v>143</v>
      </c>
      <c r="D5952" s="1">
        <v>43497</v>
      </c>
      <c r="E5952" t="s">
        <v>34</v>
      </c>
      <c r="F5952" t="s">
        <v>35</v>
      </c>
      <c r="G5952" t="s">
        <v>32</v>
      </c>
      <c r="H5952">
        <v>42977</v>
      </c>
      <c r="I5952" t="s">
        <v>38</v>
      </c>
      <c r="J5952">
        <v>0</v>
      </c>
      <c r="L5952">
        <v>42977</v>
      </c>
      <c r="M5952" t="s">
        <v>38</v>
      </c>
      <c r="N5952">
        <v>40244</v>
      </c>
      <c r="O5952" t="s">
        <v>38</v>
      </c>
      <c r="P5952">
        <v>8769</v>
      </c>
      <c r="Q5952" t="s">
        <v>38</v>
      </c>
      <c r="R5952">
        <v>49013</v>
      </c>
      <c r="S5952" t="s">
        <v>38</v>
      </c>
      <c r="T5952">
        <v>511100</v>
      </c>
      <c r="V5952">
        <v>729622</v>
      </c>
      <c r="X5952">
        <v>604453</v>
      </c>
      <c r="Z5952">
        <v>125169</v>
      </c>
    </row>
    <row r="5953" spans="2:26" hidden="1" x14ac:dyDescent="0.35">
      <c r="B5953" t="s">
        <v>142</v>
      </c>
      <c r="C5953" t="s">
        <v>143</v>
      </c>
      <c r="D5953" s="1">
        <v>43497</v>
      </c>
      <c r="E5953" t="s">
        <v>34</v>
      </c>
      <c r="F5953" t="s">
        <v>33</v>
      </c>
      <c r="G5953" t="s">
        <v>34</v>
      </c>
      <c r="H5953">
        <v>42977</v>
      </c>
      <c r="I5953" t="s">
        <v>38</v>
      </c>
      <c r="J5953">
        <v>0</v>
      </c>
      <c r="L5953">
        <v>42977</v>
      </c>
      <c r="M5953" t="s">
        <v>38</v>
      </c>
      <c r="N5953">
        <v>40244</v>
      </c>
      <c r="O5953" t="s">
        <v>38</v>
      </c>
      <c r="P5953">
        <v>8769</v>
      </c>
      <c r="Q5953" t="s">
        <v>38</v>
      </c>
      <c r="R5953">
        <v>49013</v>
      </c>
      <c r="S5953" t="s">
        <v>38</v>
      </c>
      <c r="T5953">
        <v>511100</v>
      </c>
      <c r="V5953">
        <v>729622</v>
      </c>
      <c r="X5953">
        <v>604453</v>
      </c>
      <c r="Z5953">
        <v>125169</v>
      </c>
    </row>
    <row r="5954" spans="2:26" hidden="1" x14ac:dyDescent="0.35">
      <c r="B5954" t="s">
        <v>142</v>
      </c>
      <c r="C5954" t="s">
        <v>143</v>
      </c>
      <c r="D5954" s="1">
        <v>43525</v>
      </c>
      <c r="E5954" t="s">
        <v>34</v>
      </c>
      <c r="F5954" t="s">
        <v>35</v>
      </c>
      <c r="G5954" t="s">
        <v>32</v>
      </c>
      <c r="H5954">
        <v>42114</v>
      </c>
      <c r="I5954" t="s">
        <v>38</v>
      </c>
      <c r="J5954">
        <v>0</v>
      </c>
      <c r="L5954">
        <v>42114</v>
      </c>
      <c r="M5954" t="s">
        <v>38</v>
      </c>
      <c r="N5954">
        <v>38379</v>
      </c>
      <c r="O5954" t="s">
        <v>38</v>
      </c>
      <c r="P5954">
        <v>7912</v>
      </c>
      <c r="Q5954" t="s">
        <v>38</v>
      </c>
      <c r="R5954">
        <v>46291</v>
      </c>
      <c r="S5954" t="s">
        <v>38</v>
      </c>
      <c r="T5954">
        <v>507790</v>
      </c>
      <c r="V5954">
        <v>724011</v>
      </c>
      <c r="X5954">
        <v>603925</v>
      </c>
      <c r="Z5954">
        <v>120086</v>
      </c>
    </row>
    <row r="5955" spans="2:26" hidden="1" x14ac:dyDescent="0.35">
      <c r="B5955" t="s">
        <v>142</v>
      </c>
      <c r="C5955" t="s">
        <v>143</v>
      </c>
      <c r="D5955" s="1">
        <v>43525</v>
      </c>
      <c r="E5955" t="s">
        <v>34</v>
      </c>
      <c r="F5955" t="s">
        <v>33</v>
      </c>
      <c r="G5955" t="s">
        <v>34</v>
      </c>
      <c r="H5955">
        <v>42114</v>
      </c>
      <c r="I5955" t="s">
        <v>38</v>
      </c>
      <c r="J5955">
        <v>0</v>
      </c>
      <c r="L5955">
        <v>42114</v>
      </c>
      <c r="M5955" t="s">
        <v>38</v>
      </c>
      <c r="N5955">
        <v>38379</v>
      </c>
      <c r="O5955" t="s">
        <v>38</v>
      </c>
      <c r="P5955">
        <v>7912</v>
      </c>
      <c r="Q5955" t="s">
        <v>38</v>
      </c>
      <c r="R5955">
        <v>46291</v>
      </c>
      <c r="S5955" t="s">
        <v>38</v>
      </c>
      <c r="T5955">
        <v>507790</v>
      </c>
      <c r="V5955">
        <v>724011</v>
      </c>
      <c r="X5955">
        <v>603925</v>
      </c>
      <c r="Z5955">
        <v>120086</v>
      </c>
    </row>
    <row r="5956" spans="2:26" hidden="1" x14ac:dyDescent="0.35">
      <c r="B5956" t="s">
        <v>142</v>
      </c>
      <c r="C5956" t="s">
        <v>143</v>
      </c>
      <c r="D5956" s="1">
        <v>43556</v>
      </c>
      <c r="E5956" t="s">
        <v>34</v>
      </c>
      <c r="F5956" t="s">
        <v>35</v>
      </c>
      <c r="G5956" t="s">
        <v>32</v>
      </c>
      <c r="H5956">
        <v>40322</v>
      </c>
      <c r="I5956" t="s">
        <v>38</v>
      </c>
      <c r="J5956">
        <v>0</v>
      </c>
      <c r="L5956">
        <v>40322</v>
      </c>
      <c r="M5956" t="s">
        <v>38</v>
      </c>
      <c r="N5956">
        <v>40111</v>
      </c>
      <c r="O5956" t="s">
        <v>38</v>
      </c>
      <c r="P5956">
        <v>7751</v>
      </c>
      <c r="Q5956" t="s">
        <v>38</v>
      </c>
      <c r="R5956">
        <v>47862</v>
      </c>
      <c r="S5956" t="s">
        <v>38</v>
      </c>
      <c r="T5956">
        <v>512858</v>
      </c>
      <c r="V5956">
        <v>731009</v>
      </c>
      <c r="X5956">
        <v>609442</v>
      </c>
      <c r="Z5956">
        <v>121567</v>
      </c>
    </row>
    <row r="5957" spans="2:26" hidden="1" x14ac:dyDescent="0.35">
      <c r="B5957" t="s">
        <v>142</v>
      </c>
      <c r="C5957" t="s">
        <v>143</v>
      </c>
      <c r="D5957" s="1">
        <v>43556</v>
      </c>
      <c r="E5957" t="s">
        <v>34</v>
      </c>
      <c r="F5957" t="s">
        <v>33</v>
      </c>
      <c r="G5957" t="s">
        <v>34</v>
      </c>
      <c r="H5957">
        <v>40322</v>
      </c>
      <c r="I5957" t="s">
        <v>38</v>
      </c>
      <c r="J5957">
        <v>0</v>
      </c>
      <c r="L5957">
        <v>40322</v>
      </c>
      <c r="M5957" t="s">
        <v>38</v>
      </c>
      <c r="N5957">
        <v>40111</v>
      </c>
      <c r="O5957" t="s">
        <v>38</v>
      </c>
      <c r="P5957">
        <v>7751</v>
      </c>
      <c r="Q5957" t="s">
        <v>38</v>
      </c>
      <c r="R5957">
        <v>47862</v>
      </c>
      <c r="S5957" t="s">
        <v>38</v>
      </c>
      <c r="T5957">
        <v>512858</v>
      </c>
      <c r="V5957">
        <v>731009</v>
      </c>
      <c r="X5957">
        <v>609442</v>
      </c>
      <c r="Z5957">
        <v>121567</v>
      </c>
    </row>
    <row r="5958" spans="2:26" hidden="1" x14ac:dyDescent="0.35">
      <c r="B5958" t="s">
        <v>142</v>
      </c>
      <c r="C5958" t="s">
        <v>143</v>
      </c>
      <c r="D5958" s="1">
        <v>43586</v>
      </c>
      <c r="E5958" t="s">
        <v>34</v>
      </c>
      <c r="F5958" t="s">
        <v>35</v>
      </c>
      <c r="G5958" t="s">
        <v>32</v>
      </c>
      <c r="H5958">
        <v>38664</v>
      </c>
      <c r="I5958" t="s">
        <v>38</v>
      </c>
      <c r="J5958">
        <v>0</v>
      </c>
      <c r="L5958">
        <v>38664</v>
      </c>
      <c r="M5958" t="s">
        <v>38</v>
      </c>
      <c r="N5958">
        <v>38784</v>
      </c>
      <c r="O5958" t="s">
        <v>38</v>
      </c>
      <c r="P5958">
        <v>7672</v>
      </c>
      <c r="Q5958" t="s">
        <v>38</v>
      </c>
      <c r="R5958">
        <v>46456</v>
      </c>
      <c r="S5958" t="s">
        <v>38</v>
      </c>
      <c r="T5958">
        <v>511811</v>
      </c>
      <c r="V5958">
        <v>730110</v>
      </c>
      <c r="X5958">
        <v>608905</v>
      </c>
      <c r="Z5958">
        <v>121205</v>
      </c>
    </row>
    <row r="5959" spans="2:26" hidden="1" x14ac:dyDescent="0.35">
      <c r="B5959" t="s">
        <v>142</v>
      </c>
      <c r="C5959" t="s">
        <v>143</v>
      </c>
      <c r="D5959" s="1">
        <v>43586</v>
      </c>
      <c r="E5959" t="s">
        <v>34</v>
      </c>
      <c r="F5959" t="s">
        <v>33</v>
      </c>
      <c r="G5959" t="s">
        <v>34</v>
      </c>
      <c r="H5959">
        <v>38664</v>
      </c>
      <c r="J5959">
        <v>0</v>
      </c>
      <c r="L5959">
        <v>38664</v>
      </c>
      <c r="N5959">
        <v>38784</v>
      </c>
      <c r="P5959">
        <v>7672</v>
      </c>
      <c r="R5959">
        <v>46456</v>
      </c>
      <c r="T5959">
        <v>511811</v>
      </c>
      <c r="V5959">
        <v>730110</v>
      </c>
      <c r="X5959">
        <v>608905</v>
      </c>
      <c r="Z5959">
        <v>121205</v>
      </c>
    </row>
    <row r="5960" spans="2:26" hidden="1" x14ac:dyDescent="0.35">
      <c r="B5960" t="s">
        <v>142</v>
      </c>
      <c r="C5960" t="s">
        <v>143</v>
      </c>
      <c r="D5960" s="1">
        <v>43617</v>
      </c>
      <c r="E5960" t="s">
        <v>34</v>
      </c>
      <c r="F5960" t="s">
        <v>33</v>
      </c>
      <c r="G5960" t="s">
        <v>34</v>
      </c>
      <c r="H5960">
        <v>37987</v>
      </c>
      <c r="I5960" t="s">
        <v>38</v>
      </c>
      <c r="J5960">
        <v>0</v>
      </c>
      <c r="L5960">
        <v>37987</v>
      </c>
      <c r="M5960" t="s">
        <v>38</v>
      </c>
      <c r="N5960">
        <v>36793</v>
      </c>
      <c r="O5960" t="s">
        <v>38</v>
      </c>
      <c r="P5960">
        <v>6829</v>
      </c>
      <c r="Q5960" t="s">
        <v>38</v>
      </c>
      <c r="R5960">
        <v>43622</v>
      </c>
      <c r="S5960" t="s">
        <v>38</v>
      </c>
      <c r="T5960">
        <v>511378</v>
      </c>
      <c r="V5960">
        <v>729196</v>
      </c>
      <c r="X5960">
        <v>610779</v>
      </c>
      <c r="Z5960">
        <v>118417</v>
      </c>
    </row>
    <row r="5961" spans="2:26" hidden="1" x14ac:dyDescent="0.35">
      <c r="B5961" t="s">
        <v>142</v>
      </c>
      <c r="C5961" t="s">
        <v>143</v>
      </c>
      <c r="D5961" s="1">
        <v>43617</v>
      </c>
      <c r="E5961" t="s">
        <v>34</v>
      </c>
      <c r="F5961" t="s">
        <v>35</v>
      </c>
      <c r="G5961" t="s">
        <v>32</v>
      </c>
      <c r="H5961">
        <v>37987</v>
      </c>
      <c r="J5961">
        <v>0</v>
      </c>
      <c r="L5961">
        <v>37987</v>
      </c>
      <c r="N5961">
        <v>36793</v>
      </c>
      <c r="P5961">
        <v>6829</v>
      </c>
      <c r="R5961">
        <v>43622</v>
      </c>
      <c r="T5961">
        <v>511378</v>
      </c>
      <c r="V5961">
        <v>729196</v>
      </c>
      <c r="X5961">
        <v>610779</v>
      </c>
      <c r="Z5961">
        <v>118417</v>
      </c>
    </row>
    <row r="5962" spans="2:26" hidden="1" x14ac:dyDescent="0.35">
      <c r="B5962" t="s">
        <v>142</v>
      </c>
      <c r="C5962" t="s">
        <v>143</v>
      </c>
      <c r="D5962" s="1">
        <v>43647</v>
      </c>
      <c r="E5962" t="s">
        <v>34</v>
      </c>
      <c r="F5962" t="s">
        <v>35</v>
      </c>
      <c r="G5962" t="s">
        <v>32</v>
      </c>
      <c r="H5962">
        <v>44716</v>
      </c>
      <c r="I5962" t="s">
        <v>38</v>
      </c>
      <c r="J5962">
        <v>0</v>
      </c>
      <c r="L5962">
        <v>44716</v>
      </c>
      <c r="M5962" t="s">
        <v>38</v>
      </c>
      <c r="N5962">
        <v>42791</v>
      </c>
      <c r="O5962" t="s">
        <v>38</v>
      </c>
      <c r="P5962">
        <v>7418</v>
      </c>
      <c r="Q5962" t="s">
        <v>38</v>
      </c>
      <c r="R5962">
        <v>50209</v>
      </c>
      <c r="S5962" t="s">
        <v>38</v>
      </c>
      <c r="T5962">
        <v>515185</v>
      </c>
      <c r="V5962">
        <v>735152</v>
      </c>
      <c r="X5962">
        <v>612128</v>
      </c>
      <c r="Z5962">
        <v>123024</v>
      </c>
    </row>
    <row r="5963" spans="2:26" hidden="1" x14ac:dyDescent="0.35">
      <c r="B5963" t="s">
        <v>142</v>
      </c>
      <c r="C5963" t="s">
        <v>143</v>
      </c>
      <c r="D5963" s="1">
        <v>43647</v>
      </c>
      <c r="E5963" t="s">
        <v>34</v>
      </c>
      <c r="F5963" t="s">
        <v>33</v>
      </c>
      <c r="G5963" t="s">
        <v>34</v>
      </c>
      <c r="H5963">
        <v>44716</v>
      </c>
      <c r="I5963" t="s">
        <v>38</v>
      </c>
      <c r="J5963">
        <v>0</v>
      </c>
      <c r="L5963">
        <v>44716</v>
      </c>
      <c r="M5963" t="s">
        <v>38</v>
      </c>
      <c r="N5963">
        <v>42791</v>
      </c>
      <c r="O5963" t="s">
        <v>38</v>
      </c>
      <c r="P5963">
        <v>7418</v>
      </c>
      <c r="Q5963" t="s">
        <v>38</v>
      </c>
      <c r="R5963">
        <v>50209</v>
      </c>
      <c r="S5963" t="s">
        <v>38</v>
      </c>
      <c r="T5963">
        <v>515185</v>
      </c>
      <c r="V5963">
        <v>735152</v>
      </c>
      <c r="X5963">
        <v>612128</v>
      </c>
      <c r="Z5963">
        <v>123024</v>
      </c>
    </row>
    <row r="5964" spans="2:26" hidden="1" x14ac:dyDescent="0.35">
      <c r="B5964" t="s">
        <v>142</v>
      </c>
      <c r="C5964" t="s">
        <v>143</v>
      </c>
      <c r="D5964" s="1">
        <v>43678</v>
      </c>
      <c r="E5964" t="s">
        <v>34</v>
      </c>
      <c r="F5964" t="s">
        <v>35</v>
      </c>
      <c r="G5964" t="s">
        <v>32</v>
      </c>
      <c r="H5964">
        <v>51443</v>
      </c>
      <c r="I5964" t="s">
        <v>38</v>
      </c>
      <c r="J5964">
        <v>0</v>
      </c>
      <c r="L5964">
        <v>51443</v>
      </c>
      <c r="M5964" t="s">
        <v>38</v>
      </c>
      <c r="N5964">
        <v>47415</v>
      </c>
      <c r="O5964" t="s">
        <v>38</v>
      </c>
      <c r="P5964">
        <v>7051</v>
      </c>
      <c r="Q5964" t="s">
        <v>38</v>
      </c>
      <c r="R5964">
        <v>54466</v>
      </c>
      <c r="S5964" t="s">
        <v>38</v>
      </c>
      <c r="T5964">
        <v>512598</v>
      </c>
      <c r="V5964">
        <v>730878</v>
      </c>
      <c r="X5964">
        <v>608468</v>
      </c>
      <c r="Z5964">
        <v>122410</v>
      </c>
    </row>
    <row r="5965" spans="2:26" hidden="1" x14ac:dyDescent="0.35">
      <c r="B5965" t="s">
        <v>142</v>
      </c>
      <c r="C5965" t="s">
        <v>143</v>
      </c>
      <c r="D5965" s="1">
        <v>43678</v>
      </c>
      <c r="E5965" t="s">
        <v>34</v>
      </c>
      <c r="F5965" t="s">
        <v>33</v>
      </c>
      <c r="G5965" t="s">
        <v>34</v>
      </c>
      <c r="H5965">
        <v>51443</v>
      </c>
      <c r="I5965" t="s">
        <v>38</v>
      </c>
      <c r="J5965">
        <v>0</v>
      </c>
      <c r="L5965">
        <v>51443</v>
      </c>
      <c r="M5965" t="s">
        <v>38</v>
      </c>
      <c r="N5965">
        <v>47415</v>
      </c>
      <c r="O5965" t="s">
        <v>38</v>
      </c>
      <c r="P5965">
        <v>7051</v>
      </c>
      <c r="Q5965" t="s">
        <v>38</v>
      </c>
      <c r="R5965">
        <v>54466</v>
      </c>
      <c r="S5965" t="s">
        <v>38</v>
      </c>
      <c r="T5965">
        <v>512598</v>
      </c>
      <c r="V5965">
        <v>730878</v>
      </c>
      <c r="X5965">
        <v>608468</v>
      </c>
      <c r="Z5965">
        <v>122410</v>
      </c>
    </row>
    <row r="5966" spans="2:26" hidden="1" x14ac:dyDescent="0.35">
      <c r="B5966" t="s">
        <v>142</v>
      </c>
      <c r="C5966" t="s">
        <v>143</v>
      </c>
      <c r="D5966" s="1">
        <v>43709</v>
      </c>
      <c r="E5966" t="s">
        <v>34</v>
      </c>
      <c r="F5966" t="s">
        <v>35</v>
      </c>
      <c r="G5966" t="s">
        <v>32</v>
      </c>
      <c r="H5966">
        <v>51419</v>
      </c>
      <c r="I5966" t="s">
        <v>38</v>
      </c>
      <c r="J5966">
        <v>0</v>
      </c>
      <c r="L5966">
        <v>51419</v>
      </c>
      <c r="M5966" t="s">
        <v>38</v>
      </c>
      <c r="N5966">
        <v>87682</v>
      </c>
      <c r="O5966" t="s">
        <v>38</v>
      </c>
      <c r="P5966">
        <v>10666</v>
      </c>
      <c r="Q5966" t="s">
        <v>38</v>
      </c>
      <c r="R5966">
        <v>98348</v>
      </c>
      <c r="S5966" t="s">
        <v>38</v>
      </c>
      <c r="T5966">
        <v>511370</v>
      </c>
      <c r="V5966">
        <v>727681</v>
      </c>
      <c r="X5966">
        <v>609104</v>
      </c>
      <c r="Z5966">
        <v>118577</v>
      </c>
    </row>
    <row r="5967" spans="2:26" hidden="1" x14ac:dyDescent="0.35">
      <c r="B5967" t="s">
        <v>142</v>
      </c>
      <c r="C5967" t="s">
        <v>143</v>
      </c>
      <c r="D5967" s="1">
        <v>43709</v>
      </c>
      <c r="E5967" t="s">
        <v>34</v>
      </c>
      <c r="F5967" t="s">
        <v>33</v>
      </c>
      <c r="G5967" t="s">
        <v>34</v>
      </c>
      <c r="H5967">
        <v>51419</v>
      </c>
      <c r="I5967" t="s">
        <v>38</v>
      </c>
      <c r="J5967">
        <v>0</v>
      </c>
      <c r="L5967">
        <v>51419</v>
      </c>
      <c r="M5967" t="s">
        <v>38</v>
      </c>
      <c r="N5967">
        <v>87682</v>
      </c>
      <c r="O5967" t="s">
        <v>38</v>
      </c>
      <c r="P5967">
        <v>10666</v>
      </c>
      <c r="Q5967" t="s">
        <v>38</v>
      </c>
      <c r="R5967">
        <v>98348</v>
      </c>
      <c r="S5967" t="s">
        <v>38</v>
      </c>
      <c r="T5967">
        <v>511370</v>
      </c>
      <c r="V5967">
        <v>727681</v>
      </c>
      <c r="X5967">
        <v>609104</v>
      </c>
      <c r="Z5967">
        <v>118577</v>
      </c>
    </row>
    <row r="5968" spans="2:26" hidden="1" x14ac:dyDescent="0.35">
      <c r="B5968" t="s">
        <v>142</v>
      </c>
      <c r="C5968" t="s">
        <v>143</v>
      </c>
      <c r="D5968" s="1">
        <v>43739</v>
      </c>
      <c r="E5968" t="s">
        <v>34</v>
      </c>
      <c r="F5968" t="s">
        <v>35</v>
      </c>
      <c r="G5968" t="s">
        <v>32</v>
      </c>
      <c r="H5968">
        <v>47985</v>
      </c>
      <c r="I5968" t="s">
        <v>38</v>
      </c>
      <c r="J5968">
        <v>0</v>
      </c>
      <c r="L5968">
        <v>47985</v>
      </c>
      <c r="M5968" t="s">
        <v>38</v>
      </c>
      <c r="N5968">
        <v>45621</v>
      </c>
      <c r="O5968" t="s">
        <v>38</v>
      </c>
      <c r="P5968">
        <v>8090</v>
      </c>
      <c r="Q5968" t="s">
        <v>38</v>
      </c>
      <c r="R5968">
        <v>53711</v>
      </c>
      <c r="S5968" t="s">
        <v>38</v>
      </c>
      <c r="T5968">
        <v>512444</v>
      </c>
      <c r="V5968">
        <v>729961</v>
      </c>
      <c r="X5968">
        <v>608239</v>
      </c>
      <c r="Z5968">
        <v>121722</v>
      </c>
    </row>
    <row r="5969" spans="2:26" hidden="1" x14ac:dyDescent="0.35">
      <c r="B5969" t="s">
        <v>142</v>
      </c>
      <c r="C5969" t="s">
        <v>143</v>
      </c>
      <c r="D5969" s="1">
        <v>43739</v>
      </c>
      <c r="E5969" t="s">
        <v>34</v>
      </c>
      <c r="F5969" t="s">
        <v>33</v>
      </c>
      <c r="G5969" t="s">
        <v>34</v>
      </c>
      <c r="H5969">
        <v>47985</v>
      </c>
      <c r="I5969" t="s">
        <v>38</v>
      </c>
      <c r="J5969">
        <v>0</v>
      </c>
      <c r="L5969">
        <v>47985</v>
      </c>
      <c r="M5969" t="s">
        <v>38</v>
      </c>
      <c r="N5969">
        <v>45621</v>
      </c>
      <c r="O5969" t="s">
        <v>38</v>
      </c>
      <c r="P5969">
        <v>8090</v>
      </c>
      <c r="Q5969" t="s">
        <v>38</v>
      </c>
      <c r="R5969">
        <v>53711</v>
      </c>
      <c r="S5969" t="s">
        <v>38</v>
      </c>
      <c r="T5969">
        <v>512444</v>
      </c>
      <c r="V5969">
        <v>729961</v>
      </c>
      <c r="X5969">
        <v>608239</v>
      </c>
      <c r="Z5969">
        <v>121722</v>
      </c>
    </row>
    <row r="5970" spans="2:26" hidden="1" x14ac:dyDescent="0.35">
      <c r="B5970" t="s">
        <v>142</v>
      </c>
      <c r="C5970" t="s">
        <v>143</v>
      </c>
      <c r="D5970" s="1">
        <v>43770</v>
      </c>
      <c r="E5970" t="s">
        <v>34</v>
      </c>
      <c r="F5970" t="s">
        <v>33</v>
      </c>
      <c r="G5970" t="s">
        <v>34</v>
      </c>
      <c r="H5970">
        <v>42072</v>
      </c>
      <c r="I5970" t="s">
        <v>38</v>
      </c>
      <c r="J5970">
        <v>0</v>
      </c>
      <c r="L5970">
        <v>42072</v>
      </c>
      <c r="M5970" t="s">
        <v>38</v>
      </c>
      <c r="N5970">
        <v>42607</v>
      </c>
      <c r="O5970" t="s">
        <v>38</v>
      </c>
      <c r="P5970">
        <v>9388</v>
      </c>
      <c r="Q5970" t="s">
        <v>38</v>
      </c>
      <c r="R5970">
        <v>51995</v>
      </c>
      <c r="S5970" t="s">
        <v>38</v>
      </c>
      <c r="T5970">
        <v>501917</v>
      </c>
      <c r="V5970">
        <v>716103</v>
      </c>
      <c r="X5970">
        <v>596575</v>
      </c>
      <c r="Z5970">
        <v>119528</v>
      </c>
    </row>
    <row r="5971" spans="2:26" hidden="1" x14ac:dyDescent="0.35">
      <c r="B5971" t="s">
        <v>142</v>
      </c>
      <c r="C5971" t="s">
        <v>143</v>
      </c>
      <c r="D5971" s="1">
        <v>43770</v>
      </c>
      <c r="E5971" t="s">
        <v>34</v>
      </c>
      <c r="F5971" t="s">
        <v>35</v>
      </c>
      <c r="G5971" t="s">
        <v>32</v>
      </c>
      <c r="H5971">
        <v>42072</v>
      </c>
      <c r="I5971" t="s">
        <v>38</v>
      </c>
      <c r="J5971">
        <v>0</v>
      </c>
      <c r="L5971">
        <v>42072</v>
      </c>
      <c r="M5971" t="s">
        <v>38</v>
      </c>
      <c r="N5971">
        <v>42607</v>
      </c>
      <c r="O5971" t="s">
        <v>38</v>
      </c>
      <c r="P5971">
        <v>9388</v>
      </c>
      <c r="Q5971" t="s">
        <v>38</v>
      </c>
      <c r="R5971">
        <v>51995</v>
      </c>
      <c r="S5971" t="s">
        <v>38</v>
      </c>
      <c r="T5971">
        <v>501917</v>
      </c>
      <c r="V5971">
        <v>716103</v>
      </c>
      <c r="X5971">
        <v>596575</v>
      </c>
      <c r="Z5971">
        <v>119528</v>
      </c>
    </row>
    <row r="5972" spans="2:26" hidden="1" x14ac:dyDescent="0.35">
      <c r="B5972" t="s">
        <v>142</v>
      </c>
      <c r="C5972" t="s">
        <v>143</v>
      </c>
      <c r="D5972" s="1">
        <v>43800</v>
      </c>
      <c r="E5972" t="s">
        <v>34</v>
      </c>
      <c r="F5972" t="s">
        <v>35</v>
      </c>
      <c r="G5972" t="s">
        <v>32</v>
      </c>
      <c r="H5972">
        <v>44483</v>
      </c>
      <c r="I5972" t="s">
        <v>38</v>
      </c>
      <c r="J5972">
        <v>0</v>
      </c>
      <c r="L5972">
        <v>44483</v>
      </c>
      <c r="M5972" t="s">
        <v>38</v>
      </c>
      <c r="N5972">
        <v>44157</v>
      </c>
      <c r="O5972" t="s">
        <v>38</v>
      </c>
      <c r="P5972">
        <v>9394</v>
      </c>
      <c r="Q5972" t="s">
        <v>38</v>
      </c>
      <c r="R5972">
        <v>53551</v>
      </c>
      <c r="S5972" t="s">
        <v>38</v>
      </c>
      <c r="T5972">
        <v>500283</v>
      </c>
      <c r="V5972">
        <v>713247</v>
      </c>
      <c r="X5972">
        <v>596867</v>
      </c>
      <c r="Z5972">
        <v>116380</v>
      </c>
    </row>
    <row r="5973" spans="2:26" hidden="1" x14ac:dyDescent="0.35">
      <c r="B5973" t="s">
        <v>142</v>
      </c>
      <c r="C5973" t="s">
        <v>143</v>
      </c>
      <c r="D5973" s="1">
        <v>43800</v>
      </c>
      <c r="E5973" t="s">
        <v>34</v>
      </c>
      <c r="F5973" t="s">
        <v>33</v>
      </c>
      <c r="G5973" t="s">
        <v>34</v>
      </c>
      <c r="H5973">
        <v>44483</v>
      </c>
      <c r="I5973" t="s">
        <v>38</v>
      </c>
      <c r="J5973">
        <v>0</v>
      </c>
      <c r="L5973">
        <v>44483</v>
      </c>
      <c r="M5973" t="s">
        <v>38</v>
      </c>
      <c r="N5973">
        <v>44157</v>
      </c>
      <c r="O5973" t="s">
        <v>38</v>
      </c>
      <c r="P5973">
        <v>9394</v>
      </c>
      <c r="Q5973" t="s">
        <v>38</v>
      </c>
      <c r="R5973">
        <v>53551</v>
      </c>
      <c r="S5973" t="s">
        <v>38</v>
      </c>
      <c r="T5973">
        <v>500283</v>
      </c>
      <c r="V5973">
        <v>713247</v>
      </c>
      <c r="X5973">
        <v>596867</v>
      </c>
      <c r="Z5973">
        <v>116380</v>
      </c>
    </row>
    <row r="5974" spans="2:26" hidden="1" x14ac:dyDescent="0.35">
      <c r="B5974" t="s">
        <v>142</v>
      </c>
      <c r="C5974" t="s">
        <v>143</v>
      </c>
      <c r="D5974" s="1">
        <v>43831</v>
      </c>
      <c r="E5974" t="s">
        <v>34</v>
      </c>
      <c r="F5974" t="s">
        <v>33</v>
      </c>
      <c r="G5974" t="s">
        <v>34</v>
      </c>
      <c r="H5974">
        <v>48758</v>
      </c>
      <c r="I5974" t="s">
        <v>38</v>
      </c>
      <c r="J5974">
        <v>0</v>
      </c>
      <c r="L5974">
        <v>48758</v>
      </c>
      <c r="M5974" t="s">
        <v>38</v>
      </c>
      <c r="N5974">
        <v>49691</v>
      </c>
      <c r="O5974" t="s">
        <v>38</v>
      </c>
      <c r="P5974">
        <v>9369</v>
      </c>
      <c r="Q5974" t="s">
        <v>38</v>
      </c>
      <c r="R5974">
        <v>59060</v>
      </c>
      <c r="S5974" t="s">
        <v>38</v>
      </c>
      <c r="T5974">
        <v>505785</v>
      </c>
      <c r="V5974">
        <v>721273</v>
      </c>
      <c r="X5974">
        <v>600201</v>
      </c>
      <c r="Z5974">
        <v>121072</v>
      </c>
    </row>
    <row r="5975" spans="2:26" hidden="1" x14ac:dyDescent="0.35">
      <c r="B5975" t="s">
        <v>142</v>
      </c>
      <c r="C5975" t="s">
        <v>143</v>
      </c>
      <c r="D5975" s="1">
        <v>43831</v>
      </c>
      <c r="E5975" t="s">
        <v>34</v>
      </c>
      <c r="F5975" t="s">
        <v>35</v>
      </c>
      <c r="G5975" t="s">
        <v>32</v>
      </c>
      <c r="H5975">
        <v>48758</v>
      </c>
      <c r="I5975" t="s">
        <v>38</v>
      </c>
      <c r="J5975">
        <v>0</v>
      </c>
      <c r="L5975">
        <v>48758</v>
      </c>
      <c r="M5975" t="s">
        <v>38</v>
      </c>
      <c r="N5975">
        <v>49691</v>
      </c>
      <c r="O5975" t="s">
        <v>38</v>
      </c>
      <c r="P5975">
        <v>9369</v>
      </c>
      <c r="Q5975" t="s">
        <v>38</v>
      </c>
      <c r="R5975">
        <v>59060</v>
      </c>
      <c r="S5975" t="s">
        <v>38</v>
      </c>
      <c r="T5975">
        <v>505785</v>
      </c>
      <c r="V5975">
        <v>721273</v>
      </c>
      <c r="X5975">
        <v>600201</v>
      </c>
      <c r="Z5975">
        <v>121072</v>
      </c>
    </row>
    <row r="5976" spans="2:26" hidden="1" x14ac:dyDescent="0.35">
      <c r="B5976" t="s">
        <v>142</v>
      </c>
      <c r="C5976" t="s">
        <v>143</v>
      </c>
      <c r="D5976" s="1">
        <v>43862</v>
      </c>
      <c r="E5976" t="s">
        <v>34</v>
      </c>
      <c r="F5976" t="s">
        <v>33</v>
      </c>
      <c r="G5976" t="s">
        <v>34</v>
      </c>
      <c r="H5976">
        <v>32046</v>
      </c>
      <c r="I5976" t="s">
        <v>38</v>
      </c>
      <c r="J5976">
        <v>0</v>
      </c>
      <c r="L5976">
        <v>32046</v>
      </c>
      <c r="M5976" t="s">
        <v>38</v>
      </c>
      <c r="N5976">
        <v>41947</v>
      </c>
      <c r="O5976" t="s">
        <v>38</v>
      </c>
      <c r="P5976">
        <v>8800</v>
      </c>
      <c r="Q5976" t="s">
        <v>38</v>
      </c>
      <c r="R5976">
        <v>50747</v>
      </c>
      <c r="S5976" t="s">
        <v>38</v>
      </c>
      <c r="T5976">
        <v>502359</v>
      </c>
      <c r="V5976">
        <v>716566</v>
      </c>
      <c r="X5976">
        <v>593369</v>
      </c>
      <c r="Z5976">
        <v>123197</v>
      </c>
    </row>
    <row r="5977" spans="2:26" hidden="1" x14ac:dyDescent="0.35">
      <c r="B5977" t="s">
        <v>142</v>
      </c>
      <c r="C5977" t="s">
        <v>143</v>
      </c>
      <c r="D5977" s="1">
        <v>43862</v>
      </c>
      <c r="E5977" t="s">
        <v>34</v>
      </c>
      <c r="F5977" t="s">
        <v>35</v>
      </c>
      <c r="G5977" t="s">
        <v>32</v>
      </c>
      <c r="H5977">
        <v>32046</v>
      </c>
      <c r="I5977" t="s">
        <v>38</v>
      </c>
      <c r="J5977">
        <v>0</v>
      </c>
      <c r="L5977">
        <v>32046</v>
      </c>
      <c r="M5977" t="s">
        <v>38</v>
      </c>
      <c r="N5977">
        <v>41947</v>
      </c>
      <c r="O5977" t="s">
        <v>38</v>
      </c>
      <c r="P5977">
        <v>8800</v>
      </c>
      <c r="Q5977" t="s">
        <v>38</v>
      </c>
      <c r="R5977">
        <v>50747</v>
      </c>
      <c r="S5977" t="s">
        <v>38</v>
      </c>
      <c r="T5977">
        <v>502359</v>
      </c>
      <c r="V5977">
        <v>716566</v>
      </c>
      <c r="X5977">
        <v>593369</v>
      </c>
      <c r="Z5977">
        <v>123197</v>
      </c>
    </row>
    <row r="5978" spans="2:26" hidden="1" x14ac:dyDescent="0.35">
      <c r="B5978" t="s">
        <v>142</v>
      </c>
      <c r="C5978" t="s">
        <v>143</v>
      </c>
      <c r="D5978" s="1">
        <v>43891</v>
      </c>
      <c r="E5978" t="s">
        <v>34</v>
      </c>
      <c r="F5978" t="s">
        <v>33</v>
      </c>
      <c r="G5978" t="s">
        <v>34</v>
      </c>
      <c r="H5978">
        <v>41733</v>
      </c>
      <c r="I5978" t="s">
        <v>38</v>
      </c>
      <c r="J5978">
        <v>0</v>
      </c>
      <c r="L5978">
        <v>41733</v>
      </c>
      <c r="M5978" t="s">
        <v>38</v>
      </c>
      <c r="N5978">
        <v>45003</v>
      </c>
      <c r="O5978" t="s">
        <v>38</v>
      </c>
      <c r="P5978">
        <v>8177</v>
      </c>
      <c r="Q5978" t="s">
        <v>38</v>
      </c>
      <c r="R5978">
        <v>53180</v>
      </c>
      <c r="S5978" t="s">
        <v>38</v>
      </c>
      <c r="T5978">
        <v>515123</v>
      </c>
      <c r="V5978">
        <v>734583</v>
      </c>
      <c r="X5978">
        <v>614063</v>
      </c>
      <c r="Z5978">
        <v>120520</v>
      </c>
    </row>
    <row r="5979" spans="2:26" hidden="1" x14ac:dyDescent="0.35">
      <c r="B5979" t="s">
        <v>142</v>
      </c>
      <c r="C5979" t="s">
        <v>143</v>
      </c>
      <c r="D5979" s="1">
        <v>43891</v>
      </c>
      <c r="E5979" t="s">
        <v>34</v>
      </c>
      <c r="F5979" t="s">
        <v>35</v>
      </c>
      <c r="G5979" t="s">
        <v>32</v>
      </c>
      <c r="H5979">
        <v>41733</v>
      </c>
      <c r="I5979" t="s">
        <v>38</v>
      </c>
      <c r="J5979">
        <v>0</v>
      </c>
      <c r="L5979">
        <v>41733</v>
      </c>
      <c r="M5979" t="s">
        <v>38</v>
      </c>
      <c r="N5979">
        <v>45003</v>
      </c>
      <c r="O5979" t="s">
        <v>38</v>
      </c>
      <c r="P5979">
        <v>8177</v>
      </c>
      <c r="Q5979" t="s">
        <v>38</v>
      </c>
      <c r="R5979">
        <v>53180</v>
      </c>
      <c r="S5979" t="s">
        <v>38</v>
      </c>
      <c r="T5979">
        <v>515123</v>
      </c>
      <c r="V5979">
        <v>734583</v>
      </c>
      <c r="X5979">
        <v>614063</v>
      </c>
      <c r="Z5979">
        <v>120520</v>
      </c>
    </row>
    <row r="5980" spans="2:26" hidden="1" x14ac:dyDescent="0.35">
      <c r="B5980" t="s">
        <v>142</v>
      </c>
      <c r="C5980" t="s">
        <v>143</v>
      </c>
      <c r="D5980" s="1">
        <v>43922</v>
      </c>
      <c r="E5980" t="s">
        <v>34</v>
      </c>
      <c r="F5980" t="s">
        <v>33</v>
      </c>
      <c r="G5980" t="s">
        <v>34</v>
      </c>
      <c r="H5980">
        <v>31848</v>
      </c>
      <c r="I5980" t="s">
        <v>38</v>
      </c>
      <c r="J5980">
        <v>0</v>
      </c>
      <c r="L5980">
        <v>31848</v>
      </c>
      <c r="M5980" t="s">
        <v>38</v>
      </c>
      <c r="N5980">
        <v>51729</v>
      </c>
      <c r="O5980" t="s">
        <v>38</v>
      </c>
      <c r="P5980">
        <v>7520</v>
      </c>
      <c r="Q5980" t="s">
        <v>38</v>
      </c>
      <c r="R5980">
        <v>59249</v>
      </c>
      <c r="S5980" t="s">
        <v>38</v>
      </c>
      <c r="T5980">
        <v>530880</v>
      </c>
      <c r="V5980">
        <v>762993</v>
      </c>
      <c r="X5980">
        <v>637899</v>
      </c>
      <c r="Z5980">
        <v>125094</v>
      </c>
    </row>
    <row r="5981" spans="2:26" hidden="1" x14ac:dyDescent="0.35">
      <c r="B5981" t="s">
        <v>142</v>
      </c>
      <c r="C5981" t="s">
        <v>143</v>
      </c>
      <c r="D5981" s="1">
        <v>43922</v>
      </c>
      <c r="E5981" t="s">
        <v>34</v>
      </c>
      <c r="F5981" t="s">
        <v>35</v>
      </c>
      <c r="G5981" t="s">
        <v>32</v>
      </c>
      <c r="H5981">
        <v>31848</v>
      </c>
      <c r="I5981" t="s">
        <v>38</v>
      </c>
      <c r="J5981">
        <v>0</v>
      </c>
      <c r="L5981">
        <v>31848</v>
      </c>
      <c r="M5981" t="s">
        <v>38</v>
      </c>
      <c r="N5981">
        <v>51729</v>
      </c>
      <c r="O5981" t="s">
        <v>38</v>
      </c>
      <c r="P5981">
        <v>7520</v>
      </c>
      <c r="Q5981" t="s">
        <v>38</v>
      </c>
      <c r="R5981">
        <v>59249</v>
      </c>
      <c r="S5981" t="s">
        <v>38</v>
      </c>
      <c r="T5981">
        <v>530880</v>
      </c>
      <c r="V5981">
        <v>762993</v>
      </c>
      <c r="X5981">
        <v>637899</v>
      </c>
      <c r="Z5981">
        <v>125094</v>
      </c>
    </row>
    <row r="5982" spans="2:26" hidden="1" x14ac:dyDescent="0.35">
      <c r="B5982" t="s">
        <v>142</v>
      </c>
      <c r="C5982" t="s">
        <v>143</v>
      </c>
      <c r="D5982" s="1">
        <v>43952</v>
      </c>
      <c r="E5982" t="s">
        <v>34</v>
      </c>
      <c r="F5982" t="s">
        <v>35</v>
      </c>
      <c r="G5982" t="s">
        <v>32</v>
      </c>
      <c r="H5982">
        <v>32518</v>
      </c>
      <c r="I5982" t="s">
        <v>38</v>
      </c>
      <c r="J5982">
        <v>0</v>
      </c>
      <c r="L5982">
        <v>32518</v>
      </c>
      <c r="M5982" t="s">
        <v>38</v>
      </c>
      <c r="N5982">
        <v>32845</v>
      </c>
      <c r="O5982" t="s">
        <v>38</v>
      </c>
      <c r="P5982">
        <v>5990</v>
      </c>
      <c r="Q5982" t="s">
        <v>38</v>
      </c>
      <c r="R5982">
        <v>38835</v>
      </c>
      <c r="S5982" t="s">
        <v>38</v>
      </c>
      <c r="T5982">
        <v>536571</v>
      </c>
      <c r="V5982">
        <v>773600</v>
      </c>
      <c r="X5982">
        <v>646739</v>
      </c>
      <c r="Z5982">
        <v>126861</v>
      </c>
    </row>
    <row r="5983" spans="2:26" hidden="1" x14ac:dyDescent="0.35">
      <c r="B5983" t="s">
        <v>142</v>
      </c>
      <c r="C5983" t="s">
        <v>143</v>
      </c>
      <c r="D5983" s="1">
        <v>43952</v>
      </c>
      <c r="E5983" t="s">
        <v>34</v>
      </c>
      <c r="F5983" t="s">
        <v>33</v>
      </c>
      <c r="G5983" t="s">
        <v>34</v>
      </c>
      <c r="H5983">
        <v>27062</v>
      </c>
      <c r="I5983" t="s">
        <v>38</v>
      </c>
      <c r="J5983">
        <v>0</v>
      </c>
      <c r="L5983">
        <v>27062</v>
      </c>
      <c r="M5983" t="s">
        <v>38</v>
      </c>
      <c r="N5983">
        <v>32845</v>
      </c>
      <c r="O5983" t="s">
        <v>38</v>
      </c>
      <c r="P5983">
        <v>5990</v>
      </c>
      <c r="Q5983" t="s">
        <v>38</v>
      </c>
      <c r="R5983">
        <v>38835</v>
      </c>
      <c r="S5983" t="s">
        <v>38</v>
      </c>
      <c r="T5983">
        <v>536571</v>
      </c>
      <c r="V5983">
        <v>773600</v>
      </c>
      <c r="X5983">
        <v>646739</v>
      </c>
      <c r="Z5983">
        <v>126861</v>
      </c>
    </row>
    <row r="5984" spans="2:26" hidden="1" x14ac:dyDescent="0.35">
      <c r="B5984" t="s">
        <v>142</v>
      </c>
      <c r="C5984" t="s">
        <v>143</v>
      </c>
      <c r="D5984" s="1">
        <v>43983</v>
      </c>
      <c r="E5984" t="s">
        <v>34</v>
      </c>
      <c r="F5984" t="s">
        <v>35</v>
      </c>
      <c r="G5984" t="s">
        <v>32</v>
      </c>
      <c r="H5984">
        <v>32790</v>
      </c>
      <c r="I5984" t="s">
        <v>38</v>
      </c>
      <c r="J5984">
        <v>0</v>
      </c>
      <c r="L5984">
        <v>32790</v>
      </c>
      <c r="M5984" t="s">
        <v>38</v>
      </c>
      <c r="N5984">
        <v>89321</v>
      </c>
      <c r="O5984" t="s">
        <v>38</v>
      </c>
      <c r="P5984">
        <v>19341</v>
      </c>
      <c r="Q5984" t="s">
        <v>38</v>
      </c>
      <c r="R5984">
        <v>108662</v>
      </c>
      <c r="S5984" t="s">
        <v>38</v>
      </c>
      <c r="T5984">
        <v>549537</v>
      </c>
      <c r="V5984">
        <v>797220</v>
      </c>
      <c r="X5984">
        <v>672238</v>
      </c>
      <c r="Z5984">
        <v>124982</v>
      </c>
    </row>
    <row r="5985" spans="2:26" hidden="1" x14ac:dyDescent="0.35">
      <c r="B5985" t="s">
        <v>142</v>
      </c>
      <c r="C5985" t="s">
        <v>143</v>
      </c>
      <c r="D5985" s="1">
        <v>43983</v>
      </c>
      <c r="E5985" t="s">
        <v>34</v>
      </c>
      <c r="F5985" t="s">
        <v>33</v>
      </c>
      <c r="G5985" t="s">
        <v>34</v>
      </c>
      <c r="H5985">
        <v>32790</v>
      </c>
      <c r="I5985" t="s">
        <v>38</v>
      </c>
      <c r="J5985">
        <v>0</v>
      </c>
      <c r="L5985">
        <v>32790</v>
      </c>
      <c r="M5985" t="s">
        <v>38</v>
      </c>
      <c r="N5985">
        <v>89321</v>
      </c>
      <c r="O5985" t="s">
        <v>38</v>
      </c>
      <c r="P5985">
        <v>19341</v>
      </c>
      <c r="Q5985" t="s">
        <v>38</v>
      </c>
      <c r="R5985">
        <v>108662</v>
      </c>
      <c r="S5985" t="s">
        <v>38</v>
      </c>
      <c r="T5985">
        <v>549537</v>
      </c>
      <c r="V5985">
        <v>797220</v>
      </c>
      <c r="X5985">
        <v>672238</v>
      </c>
      <c r="Z5985">
        <v>124982</v>
      </c>
    </row>
    <row r="5986" spans="2:26" hidden="1" x14ac:dyDescent="0.35">
      <c r="B5986" t="s">
        <v>142</v>
      </c>
      <c r="C5986" t="s">
        <v>143</v>
      </c>
      <c r="D5986" s="1">
        <v>44013</v>
      </c>
      <c r="E5986" t="s">
        <v>34</v>
      </c>
      <c r="F5986" t="s">
        <v>33</v>
      </c>
      <c r="G5986" t="s">
        <v>34</v>
      </c>
      <c r="H5986">
        <v>30992</v>
      </c>
      <c r="I5986" t="s">
        <v>38</v>
      </c>
      <c r="J5986">
        <v>0</v>
      </c>
      <c r="L5986">
        <v>30992</v>
      </c>
      <c r="M5986" t="s">
        <v>38</v>
      </c>
      <c r="N5986">
        <v>35885</v>
      </c>
      <c r="O5986" t="s">
        <v>38</v>
      </c>
      <c r="P5986">
        <v>5490</v>
      </c>
      <c r="Q5986" t="s">
        <v>38</v>
      </c>
      <c r="R5986">
        <v>41375</v>
      </c>
      <c r="S5986" t="s">
        <v>38</v>
      </c>
      <c r="T5986">
        <v>555903</v>
      </c>
      <c r="V5986">
        <v>809286</v>
      </c>
      <c r="X5986">
        <v>680401</v>
      </c>
      <c r="Z5986">
        <v>128885</v>
      </c>
    </row>
    <row r="5987" spans="2:26" hidden="1" x14ac:dyDescent="0.35">
      <c r="B5987" t="s">
        <v>142</v>
      </c>
      <c r="C5987" t="s">
        <v>143</v>
      </c>
      <c r="D5987" s="1">
        <v>44013</v>
      </c>
      <c r="E5987" t="s">
        <v>34</v>
      </c>
      <c r="F5987" t="s">
        <v>35</v>
      </c>
      <c r="G5987" t="s">
        <v>32</v>
      </c>
      <c r="H5987">
        <v>30992</v>
      </c>
      <c r="I5987" t="s">
        <v>38</v>
      </c>
      <c r="J5987">
        <v>0</v>
      </c>
      <c r="L5987">
        <v>30992</v>
      </c>
      <c r="M5987" t="s">
        <v>38</v>
      </c>
      <c r="N5987">
        <v>35885</v>
      </c>
      <c r="O5987" t="s">
        <v>38</v>
      </c>
      <c r="P5987">
        <v>5490</v>
      </c>
      <c r="Q5987" t="s">
        <v>38</v>
      </c>
      <c r="R5987">
        <v>41375</v>
      </c>
      <c r="S5987" t="s">
        <v>38</v>
      </c>
      <c r="T5987">
        <v>555903</v>
      </c>
      <c r="V5987">
        <v>809286</v>
      </c>
      <c r="X5987">
        <v>680401</v>
      </c>
      <c r="Z5987">
        <v>128885</v>
      </c>
    </row>
    <row r="5988" spans="2:26" hidden="1" x14ac:dyDescent="0.35">
      <c r="B5988" t="s">
        <v>142</v>
      </c>
      <c r="C5988" t="s">
        <v>143</v>
      </c>
      <c r="D5988" s="1">
        <v>44044</v>
      </c>
      <c r="E5988" t="s">
        <v>34</v>
      </c>
      <c r="F5988" t="s">
        <v>35</v>
      </c>
      <c r="G5988" t="s">
        <v>32</v>
      </c>
      <c r="H5988">
        <v>34875</v>
      </c>
      <c r="I5988" t="s">
        <v>38</v>
      </c>
      <c r="J5988">
        <v>0</v>
      </c>
      <c r="L5988">
        <v>34875</v>
      </c>
      <c r="M5988" t="s">
        <v>38</v>
      </c>
      <c r="N5988">
        <v>43415</v>
      </c>
      <c r="O5988" t="s">
        <v>38</v>
      </c>
      <c r="P5988">
        <v>7718</v>
      </c>
      <c r="Q5988" t="s">
        <v>38</v>
      </c>
      <c r="R5988">
        <v>51133</v>
      </c>
      <c r="S5988" t="s">
        <v>38</v>
      </c>
      <c r="T5988">
        <v>564472</v>
      </c>
      <c r="V5988">
        <v>823588</v>
      </c>
      <c r="X5988">
        <v>691714</v>
      </c>
      <c r="Z5988">
        <v>131874</v>
      </c>
    </row>
    <row r="5989" spans="2:26" hidden="1" x14ac:dyDescent="0.35">
      <c r="B5989" t="s">
        <v>142</v>
      </c>
      <c r="C5989" t="s">
        <v>143</v>
      </c>
      <c r="D5989" s="1">
        <v>44044</v>
      </c>
      <c r="E5989" t="s">
        <v>34</v>
      </c>
      <c r="F5989" t="s">
        <v>33</v>
      </c>
      <c r="G5989" t="s">
        <v>34</v>
      </c>
      <c r="H5989">
        <v>34875</v>
      </c>
      <c r="I5989" t="s">
        <v>38</v>
      </c>
      <c r="J5989">
        <v>0</v>
      </c>
      <c r="L5989">
        <v>34875</v>
      </c>
      <c r="M5989" t="s">
        <v>38</v>
      </c>
      <c r="N5989">
        <v>43415</v>
      </c>
      <c r="O5989" t="s">
        <v>38</v>
      </c>
      <c r="P5989">
        <v>7718</v>
      </c>
      <c r="Q5989" t="s">
        <v>38</v>
      </c>
      <c r="R5989">
        <v>51133</v>
      </c>
      <c r="S5989" t="s">
        <v>38</v>
      </c>
      <c r="T5989">
        <v>564472</v>
      </c>
      <c r="V5989">
        <v>823588</v>
      </c>
      <c r="X5989">
        <v>691714</v>
      </c>
      <c r="Z5989">
        <v>131874</v>
      </c>
    </row>
    <row r="5990" spans="2:26" hidden="1" x14ac:dyDescent="0.35">
      <c r="B5990" t="s">
        <v>142</v>
      </c>
      <c r="C5990" t="s">
        <v>143</v>
      </c>
      <c r="D5990" s="1">
        <v>44075</v>
      </c>
      <c r="E5990" t="s">
        <v>34</v>
      </c>
      <c r="F5990" t="s">
        <v>35</v>
      </c>
      <c r="G5990" t="s">
        <v>32</v>
      </c>
      <c r="H5990">
        <v>36338</v>
      </c>
      <c r="I5990" t="s">
        <v>38</v>
      </c>
      <c r="J5990">
        <v>0</v>
      </c>
      <c r="L5990">
        <v>36338</v>
      </c>
      <c r="M5990" t="s">
        <v>38</v>
      </c>
      <c r="N5990">
        <v>60616</v>
      </c>
      <c r="O5990" t="s">
        <v>38</v>
      </c>
      <c r="P5990">
        <v>11162</v>
      </c>
      <c r="Q5990" t="s">
        <v>38</v>
      </c>
      <c r="R5990">
        <v>71778</v>
      </c>
      <c r="S5990" t="s">
        <v>38</v>
      </c>
      <c r="T5990">
        <v>569766</v>
      </c>
      <c r="V5990">
        <v>833734</v>
      </c>
      <c r="X5990">
        <v>704453</v>
      </c>
      <c r="Z5990">
        <v>129281</v>
      </c>
    </row>
    <row r="5991" spans="2:26" hidden="1" x14ac:dyDescent="0.35">
      <c r="B5991" t="s">
        <v>142</v>
      </c>
      <c r="C5991" t="s">
        <v>143</v>
      </c>
      <c r="D5991" s="1">
        <v>44075</v>
      </c>
      <c r="E5991" t="s">
        <v>34</v>
      </c>
      <c r="F5991" t="s">
        <v>33</v>
      </c>
      <c r="G5991" t="s">
        <v>34</v>
      </c>
      <c r="H5991">
        <v>36338</v>
      </c>
      <c r="I5991" t="s">
        <v>38</v>
      </c>
      <c r="J5991">
        <v>0</v>
      </c>
      <c r="L5991">
        <v>36338</v>
      </c>
      <c r="M5991" t="s">
        <v>38</v>
      </c>
      <c r="N5991">
        <v>60616</v>
      </c>
      <c r="O5991" t="s">
        <v>38</v>
      </c>
      <c r="P5991">
        <v>11162</v>
      </c>
      <c r="Q5991" t="s">
        <v>38</v>
      </c>
      <c r="R5991">
        <v>71778</v>
      </c>
      <c r="S5991" t="s">
        <v>38</v>
      </c>
      <c r="T5991">
        <v>569766</v>
      </c>
      <c r="V5991">
        <v>833734</v>
      </c>
      <c r="X5991">
        <v>704453</v>
      </c>
      <c r="Z5991">
        <v>129281</v>
      </c>
    </row>
    <row r="5992" spans="2:26" hidden="1" x14ac:dyDescent="0.35">
      <c r="B5992" t="s">
        <v>142</v>
      </c>
      <c r="C5992" t="s">
        <v>143</v>
      </c>
      <c r="D5992" s="1">
        <v>44105</v>
      </c>
      <c r="E5992" t="s">
        <v>34</v>
      </c>
      <c r="F5992" t="s">
        <v>35</v>
      </c>
      <c r="G5992" t="s">
        <v>32</v>
      </c>
      <c r="H5992">
        <v>31695</v>
      </c>
      <c r="I5992" t="s">
        <v>38</v>
      </c>
      <c r="J5992">
        <v>0</v>
      </c>
      <c r="L5992">
        <v>31695</v>
      </c>
      <c r="M5992" t="s">
        <v>38</v>
      </c>
      <c r="N5992">
        <v>108436</v>
      </c>
      <c r="O5992" t="s">
        <v>38</v>
      </c>
      <c r="P5992">
        <v>19050</v>
      </c>
      <c r="Q5992" t="s">
        <v>38</v>
      </c>
      <c r="R5992">
        <v>127486</v>
      </c>
      <c r="S5992" t="s">
        <v>38</v>
      </c>
      <c r="T5992">
        <v>574260</v>
      </c>
      <c r="V5992">
        <v>844213</v>
      </c>
      <c r="X5992">
        <v>714179</v>
      </c>
      <c r="Z5992">
        <v>130034</v>
      </c>
    </row>
    <row r="5993" spans="2:26" hidden="1" x14ac:dyDescent="0.35">
      <c r="B5993" t="s">
        <v>142</v>
      </c>
      <c r="C5993" t="s">
        <v>143</v>
      </c>
      <c r="D5993" s="1">
        <v>44105</v>
      </c>
      <c r="E5993" t="s">
        <v>34</v>
      </c>
      <c r="F5993" t="s">
        <v>33</v>
      </c>
      <c r="G5993" t="s">
        <v>34</v>
      </c>
      <c r="H5993">
        <v>31695</v>
      </c>
      <c r="I5993" t="s">
        <v>38</v>
      </c>
      <c r="J5993">
        <v>0</v>
      </c>
      <c r="L5993">
        <v>31695</v>
      </c>
      <c r="M5993" t="s">
        <v>38</v>
      </c>
      <c r="N5993">
        <v>108436</v>
      </c>
      <c r="O5993" t="s">
        <v>38</v>
      </c>
      <c r="P5993">
        <v>19050</v>
      </c>
      <c r="Q5993" t="s">
        <v>38</v>
      </c>
      <c r="R5993">
        <v>127486</v>
      </c>
      <c r="S5993" t="s">
        <v>38</v>
      </c>
      <c r="T5993">
        <v>574260</v>
      </c>
      <c r="V5993">
        <v>844213</v>
      </c>
      <c r="X5993">
        <v>714179</v>
      </c>
      <c r="Z5993">
        <v>130034</v>
      </c>
    </row>
    <row r="5994" spans="2:26" hidden="1" x14ac:dyDescent="0.35">
      <c r="B5994" t="s">
        <v>142</v>
      </c>
      <c r="C5994" t="s">
        <v>143</v>
      </c>
      <c r="D5994" s="1">
        <v>44136</v>
      </c>
      <c r="E5994" t="s">
        <v>34</v>
      </c>
      <c r="F5994" t="s">
        <v>33</v>
      </c>
      <c r="G5994" t="s">
        <v>34</v>
      </c>
      <c r="H5994">
        <v>29085</v>
      </c>
      <c r="I5994" t="s">
        <v>38</v>
      </c>
      <c r="J5994">
        <v>0</v>
      </c>
      <c r="L5994">
        <v>29085</v>
      </c>
      <c r="M5994" t="s">
        <v>38</v>
      </c>
      <c r="N5994">
        <v>44040</v>
      </c>
      <c r="O5994" t="s">
        <v>38</v>
      </c>
      <c r="P5994">
        <v>6383</v>
      </c>
      <c r="Q5994" t="s">
        <v>38</v>
      </c>
      <c r="R5994">
        <v>50423</v>
      </c>
      <c r="S5994" t="s">
        <v>38</v>
      </c>
      <c r="T5994">
        <v>578825</v>
      </c>
      <c r="V5994">
        <v>854774</v>
      </c>
      <c r="X5994">
        <v>722661</v>
      </c>
      <c r="Z5994">
        <v>132113</v>
      </c>
    </row>
    <row r="5995" spans="2:26" hidden="1" x14ac:dyDescent="0.35">
      <c r="B5995" t="s">
        <v>142</v>
      </c>
      <c r="C5995" t="s">
        <v>143</v>
      </c>
      <c r="D5995" s="1">
        <v>44136</v>
      </c>
      <c r="E5995" t="s">
        <v>34</v>
      </c>
      <c r="F5995" t="s">
        <v>35</v>
      </c>
      <c r="G5995" t="s">
        <v>32</v>
      </c>
      <c r="H5995">
        <v>29085</v>
      </c>
      <c r="I5995" t="s">
        <v>38</v>
      </c>
      <c r="J5995">
        <v>0</v>
      </c>
      <c r="L5995">
        <v>29085</v>
      </c>
      <c r="M5995" t="s">
        <v>38</v>
      </c>
      <c r="N5995">
        <v>44040</v>
      </c>
      <c r="O5995" t="s">
        <v>38</v>
      </c>
      <c r="P5995">
        <v>6383</v>
      </c>
      <c r="Q5995" t="s">
        <v>38</v>
      </c>
      <c r="R5995">
        <v>50423</v>
      </c>
      <c r="S5995" t="s">
        <v>38</v>
      </c>
      <c r="T5995">
        <v>578825</v>
      </c>
      <c r="V5995">
        <v>854774</v>
      </c>
      <c r="X5995">
        <v>722661</v>
      </c>
      <c r="Z5995">
        <v>132113</v>
      </c>
    </row>
    <row r="5996" spans="2:26" hidden="1" x14ac:dyDescent="0.35">
      <c r="B5996" t="s">
        <v>142</v>
      </c>
      <c r="C5996" t="s">
        <v>143</v>
      </c>
      <c r="D5996" s="1">
        <v>44166</v>
      </c>
      <c r="E5996" t="s">
        <v>34</v>
      </c>
      <c r="F5996" t="s">
        <v>33</v>
      </c>
      <c r="G5996" t="s">
        <v>34</v>
      </c>
      <c r="H5996">
        <v>30961</v>
      </c>
      <c r="I5996" t="s">
        <v>38</v>
      </c>
      <c r="J5996">
        <v>0</v>
      </c>
      <c r="L5996">
        <v>30961</v>
      </c>
      <c r="M5996" t="s">
        <v>38</v>
      </c>
      <c r="N5996">
        <v>83010</v>
      </c>
      <c r="O5996" t="s">
        <v>38</v>
      </c>
      <c r="P5996">
        <v>9544</v>
      </c>
      <c r="Q5996" t="s">
        <v>38</v>
      </c>
      <c r="R5996">
        <v>92554</v>
      </c>
      <c r="S5996" t="s">
        <v>38</v>
      </c>
      <c r="T5996">
        <v>582476</v>
      </c>
      <c r="V5996">
        <v>863285</v>
      </c>
      <c r="X5996">
        <v>732928</v>
      </c>
      <c r="Z5996">
        <v>130357</v>
      </c>
    </row>
    <row r="5997" spans="2:26" hidden="1" x14ac:dyDescent="0.35">
      <c r="B5997" t="s">
        <v>142</v>
      </c>
      <c r="C5997" t="s">
        <v>143</v>
      </c>
      <c r="D5997" s="1">
        <v>44166</v>
      </c>
      <c r="E5997" t="s">
        <v>34</v>
      </c>
      <c r="F5997" t="s">
        <v>35</v>
      </c>
      <c r="G5997" t="s">
        <v>32</v>
      </c>
      <c r="H5997">
        <v>30961</v>
      </c>
      <c r="I5997" t="s">
        <v>38</v>
      </c>
      <c r="J5997">
        <v>0</v>
      </c>
      <c r="L5997">
        <v>30961</v>
      </c>
      <c r="M5997" t="s">
        <v>38</v>
      </c>
      <c r="N5997">
        <v>83010</v>
      </c>
      <c r="O5997" t="s">
        <v>38</v>
      </c>
      <c r="P5997">
        <v>9544</v>
      </c>
      <c r="Q5997" t="s">
        <v>38</v>
      </c>
      <c r="R5997">
        <v>92554</v>
      </c>
      <c r="S5997" t="s">
        <v>38</v>
      </c>
      <c r="T5997">
        <v>582476</v>
      </c>
      <c r="V5997">
        <v>863285</v>
      </c>
      <c r="X5997">
        <v>732928</v>
      </c>
      <c r="Z5997">
        <v>130357</v>
      </c>
    </row>
    <row r="5998" spans="2:26" hidden="1" x14ac:dyDescent="0.35">
      <c r="B5998" t="s">
        <v>142</v>
      </c>
      <c r="C5998" t="s">
        <v>143</v>
      </c>
      <c r="D5998" s="1">
        <v>44197</v>
      </c>
      <c r="E5998" t="s">
        <v>34</v>
      </c>
      <c r="F5998" t="s">
        <v>33</v>
      </c>
      <c r="G5998" t="s">
        <v>34</v>
      </c>
      <c r="H5998">
        <v>29808</v>
      </c>
      <c r="I5998" t="s">
        <v>38</v>
      </c>
      <c r="J5998">
        <v>0</v>
      </c>
      <c r="L5998">
        <v>29808</v>
      </c>
      <c r="M5998" t="s">
        <v>38</v>
      </c>
      <c r="N5998">
        <v>106793</v>
      </c>
      <c r="O5998" t="s">
        <v>38</v>
      </c>
      <c r="P5998">
        <v>12568</v>
      </c>
      <c r="Q5998" t="s">
        <v>38</v>
      </c>
      <c r="R5998">
        <v>119361</v>
      </c>
      <c r="S5998" t="s">
        <v>38</v>
      </c>
      <c r="T5998">
        <v>585827</v>
      </c>
      <c r="V5998">
        <v>866416</v>
      </c>
      <c r="X5998">
        <v>733898</v>
      </c>
      <c r="Z5998">
        <v>132518</v>
      </c>
    </row>
    <row r="5999" spans="2:26" hidden="1" x14ac:dyDescent="0.35">
      <c r="B5999" t="s">
        <v>142</v>
      </c>
      <c r="C5999" t="s">
        <v>143</v>
      </c>
      <c r="D5999" s="1">
        <v>44197</v>
      </c>
      <c r="E5999" t="s">
        <v>34</v>
      </c>
      <c r="F5999" t="s">
        <v>35</v>
      </c>
      <c r="G5999" t="s">
        <v>32</v>
      </c>
      <c r="H5999">
        <v>29808</v>
      </c>
      <c r="I5999" t="s">
        <v>38</v>
      </c>
      <c r="J5999">
        <v>0</v>
      </c>
      <c r="L5999">
        <v>29808</v>
      </c>
      <c r="M5999" t="s">
        <v>38</v>
      </c>
      <c r="N5999">
        <v>106793</v>
      </c>
      <c r="O5999" t="s">
        <v>38</v>
      </c>
      <c r="P5999">
        <v>12568</v>
      </c>
      <c r="Q5999" t="s">
        <v>38</v>
      </c>
      <c r="R5999">
        <v>119361</v>
      </c>
      <c r="S5999" t="s">
        <v>38</v>
      </c>
      <c r="T5999">
        <v>585827</v>
      </c>
      <c r="V5999">
        <v>866416</v>
      </c>
      <c r="X5999">
        <v>733898</v>
      </c>
      <c r="Z5999">
        <v>132518</v>
      </c>
    </row>
    <row r="6000" spans="2:26" hidden="1" x14ac:dyDescent="0.35">
      <c r="B6000" t="s">
        <v>142</v>
      </c>
      <c r="C6000" t="s">
        <v>143</v>
      </c>
      <c r="D6000" s="1">
        <v>44228</v>
      </c>
      <c r="E6000" t="s">
        <v>34</v>
      </c>
      <c r="F6000" t="s">
        <v>33</v>
      </c>
      <c r="G6000" t="s">
        <v>34</v>
      </c>
      <c r="H6000">
        <v>21974</v>
      </c>
      <c r="I6000" t="s">
        <v>38</v>
      </c>
      <c r="J6000">
        <v>0</v>
      </c>
      <c r="L6000">
        <v>21974</v>
      </c>
      <c r="M6000" t="s">
        <v>38</v>
      </c>
      <c r="N6000">
        <v>66223</v>
      </c>
      <c r="O6000" t="s">
        <v>38</v>
      </c>
      <c r="P6000">
        <v>5093</v>
      </c>
      <c r="Q6000" t="s">
        <v>38</v>
      </c>
      <c r="R6000">
        <v>71316</v>
      </c>
      <c r="S6000" t="s">
        <v>38</v>
      </c>
      <c r="T6000">
        <v>588234</v>
      </c>
      <c r="V6000">
        <v>868589</v>
      </c>
      <c r="X6000">
        <v>733445</v>
      </c>
      <c r="Z6000">
        <v>135144</v>
      </c>
    </row>
    <row r="6001" spans="2:26" hidden="1" x14ac:dyDescent="0.35">
      <c r="B6001" t="s">
        <v>142</v>
      </c>
      <c r="C6001" t="s">
        <v>143</v>
      </c>
      <c r="D6001" s="1">
        <v>44228</v>
      </c>
      <c r="E6001" t="s">
        <v>34</v>
      </c>
      <c r="F6001" t="s">
        <v>35</v>
      </c>
      <c r="G6001" t="s">
        <v>32</v>
      </c>
      <c r="H6001">
        <v>21974</v>
      </c>
      <c r="I6001" t="s">
        <v>38</v>
      </c>
      <c r="J6001">
        <v>0</v>
      </c>
      <c r="L6001">
        <v>21974</v>
      </c>
      <c r="M6001" t="s">
        <v>38</v>
      </c>
      <c r="N6001">
        <v>66223</v>
      </c>
      <c r="O6001" t="s">
        <v>38</v>
      </c>
      <c r="P6001">
        <v>5093</v>
      </c>
      <c r="Q6001" t="s">
        <v>38</v>
      </c>
      <c r="R6001">
        <v>71316</v>
      </c>
      <c r="S6001" t="s">
        <v>38</v>
      </c>
      <c r="T6001">
        <v>588234</v>
      </c>
      <c r="V6001">
        <v>868589</v>
      </c>
      <c r="X6001">
        <v>733445</v>
      </c>
      <c r="Z6001">
        <v>135144</v>
      </c>
    </row>
    <row r="6002" spans="2:26" hidden="1" x14ac:dyDescent="0.35">
      <c r="B6002" t="s">
        <v>142</v>
      </c>
      <c r="C6002" t="s">
        <v>143</v>
      </c>
      <c r="D6002" s="1">
        <v>44256</v>
      </c>
      <c r="E6002" t="s">
        <v>34</v>
      </c>
      <c r="F6002" t="s">
        <v>33</v>
      </c>
      <c r="G6002" t="s">
        <v>34</v>
      </c>
      <c r="H6002">
        <v>30906</v>
      </c>
      <c r="I6002" t="s">
        <v>38</v>
      </c>
      <c r="J6002">
        <v>0</v>
      </c>
      <c r="L6002">
        <v>30906</v>
      </c>
      <c r="M6002" t="s">
        <v>38</v>
      </c>
      <c r="N6002">
        <v>115304</v>
      </c>
      <c r="O6002" t="s">
        <v>38</v>
      </c>
      <c r="P6002">
        <v>12261</v>
      </c>
      <c r="Q6002" t="s">
        <v>38</v>
      </c>
      <c r="R6002">
        <v>127565</v>
      </c>
      <c r="S6002" t="s">
        <v>38</v>
      </c>
      <c r="T6002">
        <v>590499</v>
      </c>
      <c r="V6002">
        <v>875775</v>
      </c>
      <c r="X6002">
        <v>739249</v>
      </c>
      <c r="Z6002">
        <v>136526</v>
      </c>
    </row>
    <row r="6003" spans="2:26" hidden="1" x14ac:dyDescent="0.35">
      <c r="B6003" t="s">
        <v>142</v>
      </c>
      <c r="C6003" t="s">
        <v>143</v>
      </c>
      <c r="D6003" s="1">
        <v>44256</v>
      </c>
      <c r="E6003" t="s">
        <v>34</v>
      </c>
      <c r="F6003" t="s">
        <v>35</v>
      </c>
      <c r="G6003" t="s">
        <v>32</v>
      </c>
      <c r="H6003">
        <v>30906</v>
      </c>
      <c r="I6003" t="s">
        <v>38</v>
      </c>
      <c r="J6003">
        <v>0</v>
      </c>
      <c r="L6003">
        <v>30906</v>
      </c>
      <c r="M6003" t="s">
        <v>38</v>
      </c>
      <c r="N6003">
        <v>115304</v>
      </c>
      <c r="O6003" t="s">
        <v>38</v>
      </c>
      <c r="P6003">
        <v>12261</v>
      </c>
      <c r="Q6003" t="s">
        <v>38</v>
      </c>
      <c r="R6003">
        <v>127565</v>
      </c>
      <c r="S6003" t="s">
        <v>38</v>
      </c>
      <c r="T6003">
        <v>590499</v>
      </c>
      <c r="V6003">
        <v>875775</v>
      </c>
      <c r="X6003">
        <v>739249</v>
      </c>
      <c r="Z6003">
        <v>136526</v>
      </c>
    </row>
    <row r="6004" spans="2:26" hidden="1" x14ac:dyDescent="0.35">
      <c r="B6004" t="s">
        <v>142</v>
      </c>
      <c r="C6004" t="s">
        <v>143</v>
      </c>
      <c r="D6004" s="1">
        <v>44287</v>
      </c>
      <c r="E6004" t="s">
        <v>34</v>
      </c>
      <c r="F6004" t="s">
        <v>35</v>
      </c>
      <c r="G6004" t="s">
        <v>32</v>
      </c>
      <c r="H6004">
        <v>27667</v>
      </c>
      <c r="I6004" t="s">
        <v>38</v>
      </c>
      <c r="J6004">
        <v>0</v>
      </c>
      <c r="L6004">
        <v>27667</v>
      </c>
      <c r="M6004" t="s">
        <v>38</v>
      </c>
      <c r="N6004">
        <v>67316</v>
      </c>
      <c r="O6004" t="s">
        <v>38</v>
      </c>
      <c r="P6004">
        <v>6589</v>
      </c>
      <c r="Q6004" t="s">
        <v>38</v>
      </c>
      <c r="R6004">
        <v>73905</v>
      </c>
      <c r="S6004" t="s">
        <v>38</v>
      </c>
      <c r="T6004">
        <v>593895</v>
      </c>
      <c r="V6004">
        <v>883341</v>
      </c>
      <c r="X6004">
        <v>747210</v>
      </c>
      <c r="Z6004">
        <v>136131</v>
      </c>
    </row>
    <row r="6005" spans="2:26" hidden="1" x14ac:dyDescent="0.35">
      <c r="B6005" t="s">
        <v>142</v>
      </c>
      <c r="C6005" t="s">
        <v>143</v>
      </c>
      <c r="D6005" s="1">
        <v>44287</v>
      </c>
      <c r="E6005" t="s">
        <v>34</v>
      </c>
      <c r="F6005" t="s">
        <v>33</v>
      </c>
      <c r="G6005" t="s">
        <v>34</v>
      </c>
      <c r="H6005">
        <v>27667</v>
      </c>
      <c r="J6005">
        <v>0</v>
      </c>
      <c r="L6005">
        <v>27667</v>
      </c>
      <c r="N6005">
        <v>67316</v>
      </c>
      <c r="P6005">
        <v>6589</v>
      </c>
      <c r="R6005">
        <v>73905</v>
      </c>
      <c r="T6005">
        <v>593895</v>
      </c>
      <c r="V6005">
        <v>883341</v>
      </c>
      <c r="X6005">
        <v>747210</v>
      </c>
      <c r="Z6005">
        <v>136131</v>
      </c>
    </row>
    <row r="6006" spans="2:26" hidden="1" x14ac:dyDescent="0.35">
      <c r="B6006" t="s">
        <v>142</v>
      </c>
      <c r="C6006" t="s">
        <v>143</v>
      </c>
      <c r="D6006" s="1">
        <v>44317</v>
      </c>
      <c r="E6006" t="s">
        <v>34</v>
      </c>
      <c r="F6006" t="s">
        <v>35</v>
      </c>
      <c r="G6006" t="s">
        <v>32</v>
      </c>
      <c r="H6006">
        <v>27379</v>
      </c>
      <c r="I6006" t="s">
        <v>38</v>
      </c>
      <c r="J6006">
        <v>0</v>
      </c>
      <c r="L6006">
        <v>27379</v>
      </c>
      <c r="M6006" t="s">
        <v>38</v>
      </c>
      <c r="N6006">
        <v>75964</v>
      </c>
      <c r="O6006" t="s">
        <v>38</v>
      </c>
      <c r="P6006">
        <v>5240</v>
      </c>
      <c r="Q6006" t="s">
        <v>38</v>
      </c>
      <c r="R6006">
        <v>81204</v>
      </c>
      <c r="S6006" t="s">
        <v>38</v>
      </c>
      <c r="T6006">
        <v>596094</v>
      </c>
      <c r="V6006">
        <v>887980</v>
      </c>
      <c r="X6006">
        <v>753336</v>
      </c>
      <c r="Z6006">
        <v>134644</v>
      </c>
    </row>
    <row r="6007" spans="2:26" hidden="1" x14ac:dyDescent="0.35">
      <c r="B6007" t="s">
        <v>142</v>
      </c>
      <c r="C6007" t="s">
        <v>143</v>
      </c>
      <c r="D6007" s="1">
        <v>44317</v>
      </c>
      <c r="E6007" t="s">
        <v>34</v>
      </c>
      <c r="F6007" t="s">
        <v>33</v>
      </c>
      <c r="G6007" t="s">
        <v>34</v>
      </c>
      <c r="H6007">
        <v>27379</v>
      </c>
      <c r="I6007" t="s">
        <v>38</v>
      </c>
      <c r="J6007">
        <v>0</v>
      </c>
      <c r="L6007">
        <v>27379</v>
      </c>
      <c r="M6007" t="s">
        <v>38</v>
      </c>
      <c r="N6007">
        <v>75964</v>
      </c>
      <c r="O6007" t="s">
        <v>38</v>
      </c>
      <c r="P6007">
        <v>5240</v>
      </c>
      <c r="Q6007" t="s">
        <v>38</v>
      </c>
      <c r="R6007">
        <v>81204</v>
      </c>
      <c r="S6007" t="s">
        <v>38</v>
      </c>
      <c r="T6007">
        <v>596094</v>
      </c>
      <c r="V6007">
        <v>887980</v>
      </c>
      <c r="X6007">
        <v>753336</v>
      </c>
      <c r="Z6007">
        <v>134644</v>
      </c>
    </row>
    <row r="6008" spans="2:26" hidden="1" x14ac:dyDescent="0.35">
      <c r="B6008" t="s">
        <v>142</v>
      </c>
      <c r="C6008" t="s">
        <v>143</v>
      </c>
      <c r="D6008" s="1">
        <v>44348</v>
      </c>
      <c r="E6008" t="s">
        <v>34</v>
      </c>
      <c r="F6008" t="s">
        <v>35</v>
      </c>
      <c r="G6008" t="s">
        <v>32</v>
      </c>
      <c r="H6008">
        <v>50936</v>
      </c>
      <c r="I6008" t="s">
        <v>38</v>
      </c>
      <c r="J6008">
        <v>0</v>
      </c>
      <c r="L6008">
        <v>50936</v>
      </c>
      <c r="M6008" t="s">
        <v>38</v>
      </c>
      <c r="N6008">
        <v>148985</v>
      </c>
      <c r="O6008" t="s">
        <v>38</v>
      </c>
      <c r="P6008">
        <v>9963</v>
      </c>
      <c r="Q6008" t="s">
        <v>38</v>
      </c>
      <c r="R6008">
        <v>158948</v>
      </c>
      <c r="S6008" t="s">
        <v>38</v>
      </c>
      <c r="T6008">
        <v>600490</v>
      </c>
      <c r="V6008">
        <v>896820</v>
      </c>
      <c r="X6008">
        <v>761262</v>
      </c>
      <c r="Z6008">
        <v>135558</v>
      </c>
    </row>
    <row r="6009" spans="2:26" hidden="1" x14ac:dyDescent="0.35">
      <c r="B6009" t="s">
        <v>142</v>
      </c>
      <c r="C6009" t="s">
        <v>143</v>
      </c>
      <c r="D6009" s="1">
        <v>44348</v>
      </c>
      <c r="E6009" t="s">
        <v>34</v>
      </c>
      <c r="F6009" t="s">
        <v>33</v>
      </c>
      <c r="G6009" t="s">
        <v>34</v>
      </c>
      <c r="H6009">
        <v>50936</v>
      </c>
      <c r="J6009">
        <v>0</v>
      </c>
      <c r="L6009">
        <v>50936</v>
      </c>
      <c r="N6009">
        <v>148985</v>
      </c>
      <c r="P6009">
        <v>9963</v>
      </c>
      <c r="R6009">
        <v>158948</v>
      </c>
      <c r="T6009">
        <v>600490</v>
      </c>
      <c r="V6009">
        <v>896820</v>
      </c>
      <c r="X6009">
        <v>761262</v>
      </c>
      <c r="Z6009">
        <v>135558</v>
      </c>
    </row>
    <row r="6010" spans="2:26" hidden="1" x14ac:dyDescent="0.35">
      <c r="B6010" t="s">
        <v>142</v>
      </c>
      <c r="C6010" t="s">
        <v>143</v>
      </c>
      <c r="D6010" s="1">
        <v>44378</v>
      </c>
      <c r="E6010" t="s">
        <v>34</v>
      </c>
      <c r="F6010" t="s">
        <v>35</v>
      </c>
      <c r="G6010" t="s">
        <v>32</v>
      </c>
      <c r="H6010">
        <v>47551</v>
      </c>
      <c r="J6010">
        <v>0</v>
      </c>
      <c r="L6010">
        <v>47551</v>
      </c>
      <c r="N6010">
        <v>97743</v>
      </c>
      <c r="P6010">
        <v>6102</v>
      </c>
      <c r="R6010">
        <v>103845</v>
      </c>
      <c r="T6010">
        <v>602108</v>
      </c>
      <c r="V6010">
        <v>1020015</v>
      </c>
      <c r="X6010">
        <v>885521</v>
      </c>
      <c r="Z6010">
        <v>134494</v>
      </c>
    </row>
    <row r="6011" spans="2:26" hidden="1" x14ac:dyDescent="0.35">
      <c r="B6011" t="s">
        <v>142</v>
      </c>
      <c r="C6011" t="s">
        <v>143</v>
      </c>
      <c r="D6011" s="1">
        <v>44378</v>
      </c>
      <c r="E6011" t="s">
        <v>34</v>
      </c>
      <c r="F6011" t="s">
        <v>33</v>
      </c>
      <c r="G6011" t="s">
        <v>34</v>
      </c>
      <c r="H6011">
        <v>47551</v>
      </c>
      <c r="J6011">
        <v>0</v>
      </c>
      <c r="L6011">
        <v>47551</v>
      </c>
      <c r="N6011">
        <v>97743</v>
      </c>
      <c r="P6011">
        <v>6102</v>
      </c>
      <c r="R6011">
        <v>103845</v>
      </c>
      <c r="T6011">
        <v>602108</v>
      </c>
      <c r="V6011">
        <v>1020015</v>
      </c>
      <c r="X6011">
        <v>885521</v>
      </c>
      <c r="Z6011">
        <v>134494</v>
      </c>
    </row>
    <row r="6012" spans="2:26" hidden="1" x14ac:dyDescent="0.35">
      <c r="B6012" t="s">
        <v>142</v>
      </c>
      <c r="C6012" t="s">
        <v>143</v>
      </c>
      <c r="D6012" s="1">
        <v>44409</v>
      </c>
      <c r="E6012" t="s">
        <v>34</v>
      </c>
      <c r="F6012" t="s">
        <v>35</v>
      </c>
      <c r="G6012" t="s">
        <v>32</v>
      </c>
      <c r="H6012">
        <v>43067</v>
      </c>
      <c r="J6012">
        <v>0</v>
      </c>
      <c r="L6012">
        <v>43067</v>
      </c>
      <c r="N6012">
        <v>97607</v>
      </c>
      <c r="P6012">
        <v>5897</v>
      </c>
      <c r="R6012">
        <v>103504</v>
      </c>
      <c r="T6012">
        <v>605318</v>
      </c>
      <c r="V6012">
        <v>1040987</v>
      </c>
      <c r="X6012">
        <v>908719</v>
      </c>
      <c r="Z6012">
        <v>132268</v>
      </c>
    </row>
    <row r="6013" spans="2:26" hidden="1" x14ac:dyDescent="0.35">
      <c r="B6013" t="s">
        <v>142</v>
      </c>
      <c r="C6013" t="s">
        <v>143</v>
      </c>
      <c r="D6013" s="1">
        <v>44409</v>
      </c>
      <c r="E6013" t="s">
        <v>34</v>
      </c>
      <c r="F6013" t="s">
        <v>33</v>
      </c>
      <c r="G6013" t="s">
        <v>34</v>
      </c>
      <c r="H6013">
        <v>43067</v>
      </c>
      <c r="J6013">
        <v>0</v>
      </c>
      <c r="L6013">
        <v>43067</v>
      </c>
      <c r="N6013">
        <v>97607</v>
      </c>
      <c r="P6013">
        <v>5897</v>
      </c>
      <c r="R6013">
        <v>103504</v>
      </c>
      <c r="T6013">
        <v>605318</v>
      </c>
      <c r="V6013">
        <v>1040987</v>
      </c>
      <c r="X6013">
        <v>908719</v>
      </c>
      <c r="Z6013">
        <v>132268</v>
      </c>
    </row>
    <row r="6014" spans="2:26" hidden="1" x14ac:dyDescent="0.35">
      <c r="B6014" t="s">
        <v>142</v>
      </c>
      <c r="C6014" t="s">
        <v>143</v>
      </c>
      <c r="D6014" s="1">
        <v>44440</v>
      </c>
      <c r="E6014" t="s">
        <v>34</v>
      </c>
      <c r="F6014" t="s">
        <v>35</v>
      </c>
      <c r="G6014" t="s">
        <v>32</v>
      </c>
      <c r="H6014">
        <v>35539</v>
      </c>
      <c r="J6014">
        <v>0</v>
      </c>
      <c r="L6014">
        <v>35539</v>
      </c>
      <c r="N6014">
        <v>52103</v>
      </c>
      <c r="P6014">
        <v>4327</v>
      </c>
      <c r="R6014">
        <v>56430</v>
      </c>
      <c r="T6014">
        <v>610394</v>
      </c>
      <c r="V6014">
        <v>1065210</v>
      </c>
      <c r="X6014">
        <v>932893</v>
      </c>
      <c r="Z6014">
        <v>132317</v>
      </c>
    </row>
    <row r="6015" spans="2:26" hidden="1" x14ac:dyDescent="0.35">
      <c r="B6015" t="s">
        <v>142</v>
      </c>
      <c r="C6015" t="s">
        <v>143</v>
      </c>
      <c r="D6015" s="1">
        <v>44440</v>
      </c>
      <c r="E6015" t="s">
        <v>34</v>
      </c>
      <c r="F6015" t="s">
        <v>33</v>
      </c>
      <c r="G6015" t="s">
        <v>34</v>
      </c>
      <c r="H6015">
        <v>35539</v>
      </c>
      <c r="J6015">
        <v>0</v>
      </c>
      <c r="L6015">
        <v>35539</v>
      </c>
      <c r="N6015">
        <v>52103</v>
      </c>
      <c r="P6015">
        <v>4327</v>
      </c>
      <c r="R6015">
        <v>56430</v>
      </c>
      <c r="T6015">
        <v>610394</v>
      </c>
      <c r="V6015">
        <v>1065210</v>
      </c>
      <c r="X6015">
        <v>932893</v>
      </c>
      <c r="Z6015">
        <v>132317</v>
      </c>
    </row>
    <row r="6016" spans="2:26" hidden="1" x14ac:dyDescent="0.35">
      <c r="B6016" t="s">
        <v>142</v>
      </c>
      <c r="C6016" t="s">
        <v>143</v>
      </c>
      <c r="D6016" s="1">
        <v>44470</v>
      </c>
      <c r="E6016" t="s">
        <v>34</v>
      </c>
      <c r="F6016" t="s">
        <v>35</v>
      </c>
      <c r="G6016" t="s">
        <v>32</v>
      </c>
      <c r="H6016">
        <v>34524</v>
      </c>
      <c r="J6016">
        <v>0</v>
      </c>
      <c r="L6016">
        <v>34524</v>
      </c>
      <c r="N6016">
        <v>103747</v>
      </c>
      <c r="P6016">
        <v>5637</v>
      </c>
      <c r="R6016">
        <v>109384</v>
      </c>
      <c r="T6016">
        <v>612201</v>
      </c>
      <c r="V6016">
        <v>1090053</v>
      </c>
      <c r="X6016">
        <v>969220</v>
      </c>
      <c r="Z6016">
        <v>120833</v>
      </c>
    </row>
    <row r="6017" spans="2:26" hidden="1" x14ac:dyDescent="0.35">
      <c r="B6017" t="s">
        <v>142</v>
      </c>
      <c r="C6017" t="s">
        <v>143</v>
      </c>
      <c r="D6017" s="1">
        <v>44470</v>
      </c>
      <c r="E6017" t="s">
        <v>34</v>
      </c>
      <c r="F6017" t="s">
        <v>33</v>
      </c>
      <c r="G6017" t="s">
        <v>34</v>
      </c>
      <c r="H6017">
        <v>34524</v>
      </c>
      <c r="J6017">
        <v>0</v>
      </c>
      <c r="L6017">
        <v>34524</v>
      </c>
      <c r="N6017">
        <v>103747</v>
      </c>
      <c r="P6017">
        <v>5637</v>
      </c>
      <c r="R6017">
        <v>109384</v>
      </c>
      <c r="T6017">
        <v>612201</v>
      </c>
      <c r="V6017">
        <v>1090053</v>
      </c>
      <c r="X6017">
        <v>969220</v>
      </c>
      <c r="Z6017">
        <v>120833</v>
      </c>
    </row>
    <row r="6018" spans="2:26" hidden="1" x14ac:dyDescent="0.35">
      <c r="B6018" t="s">
        <v>142</v>
      </c>
      <c r="C6018" t="s">
        <v>143</v>
      </c>
      <c r="D6018" s="1">
        <v>44501</v>
      </c>
      <c r="E6018" t="s">
        <v>34</v>
      </c>
      <c r="F6018" t="s">
        <v>35</v>
      </c>
      <c r="G6018" t="s">
        <v>32</v>
      </c>
      <c r="H6018">
        <v>39415</v>
      </c>
      <c r="J6018">
        <v>0</v>
      </c>
      <c r="L6018">
        <v>39415</v>
      </c>
      <c r="N6018">
        <v>111472</v>
      </c>
      <c r="P6018">
        <v>8155</v>
      </c>
      <c r="R6018">
        <v>119627</v>
      </c>
      <c r="T6018">
        <v>614576</v>
      </c>
      <c r="V6018">
        <v>1107281</v>
      </c>
      <c r="X6018">
        <v>981915</v>
      </c>
      <c r="Z6018">
        <v>125366</v>
      </c>
    </row>
    <row r="6019" spans="2:26" hidden="1" x14ac:dyDescent="0.35">
      <c r="B6019" t="s">
        <v>142</v>
      </c>
      <c r="C6019" t="s">
        <v>143</v>
      </c>
      <c r="D6019" s="1">
        <v>44501</v>
      </c>
      <c r="E6019" t="s">
        <v>34</v>
      </c>
      <c r="F6019" t="s">
        <v>33</v>
      </c>
      <c r="G6019" t="s">
        <v>34</v>
      </c>
      <c r="H6019">
        <v>39415</v>
      </c>
      <c r="J6019">
        <v>0</v>
      </c>
      <c r="L6019">
        <v>39415</v>
      </c>
      <c r="N6019">
        <v>111472</v>
      </c>
      <c r="P6019">
        <v>8155</v>
      </c>
      <c r="R6019">
        <v>119627</v>
      </c>
      <c r="T6019">
        <v>614576</v>
      </c>
      <c r="V6019">
        <v>1107281</v>
      </c>
      <c r="X6019">
        <v>981915</v>
      </c>
      <c r="Z6019">
        <v>125366</v>
      </c>
    </row>
    <row r="6020" spans="2:26" hidden="1" x14ac:dyDescent="0.35">
      <c r="B6020" t="s">
        <v>142</v>
      </c>
      <c r="C6020" t="s">
        <v>143</v>
      </c>
      <c r="D6020" s="1">
        <v>44531</v>
      </c>
      <c r="E6020" t="s">
        <v>34</v>
      </c>
      <c r="F6020" t="s">
        <v>35</v>
      </c>
      <c r="G6020" t="s">
        <v>32</v>
      </c>
      <c r="H6020">
        <v>41841</v>
      </c>
      <c r="J6020">
        <v>0</v>
      </c>
      <c r="L6020">
        <v>41841</v>
      </c>
      <c r="N6020">
        <v>154819</v>
      </c>
      <c r="P6020">
        <v>11496</v>
      </c>
      <c r="R6020">
        <v>166315</v>
      </c>
      <c r="T6020">
        <v>618314</v>
      </c>
      <c r="V6020">
        <v>1130652</v>
      </c>
      <c r="X6020">
        <v>1002912</v>
      </c>
      <c r="Z6020">
        <v>127740</v>
      </c>
    </row>
    <row r="6021" spans="2:26" hidden="1" x14ac:dyDescent="0.35">
      <c r="B6021" t="s">
        <v>142</v>
      </c>
      <c r="C6021" t="s">
        <v>143</v>
      </c>
      <c r="D6021" s="1">
        <v>44531</v>
      </c>
      <c r="E6021" t="s">
        <v>34</v>
      </c>
      <c r="F6021" t="s">
        <v>33</v>
      </c>
      <c r="G6021" t="s">
        <v>34</v>
      </c>
      <c r="H6021">
        <v>41841</v>
      </c>
      <c r="J6021">
        <v>0</v>
      </c>
      <c r="L6021">
        <v>41841</v>
      </c>
      <c r="N6021">
        <v>154819</v>
      </c>
      <c r="P6021">
        <v>11496</v>
      </c>
      <c r="R6021">
        <v>166315</v>
      </c>
      <c r="T6021">
        <v>618314</v>
      </c>
      <c r="V6021">
        <v>1130652</v>
      </c>
      <c r="X6021">
        <v>1002912</v>
      </c>
      <c r="Z6021">
        <v>127740</v>
      </c>
    </row>
    <row r="6022" spans="2:26" hidden="1" x14ac:dyDescent="0.35">
      <c r="B6022" t="s">
        <v>142</v>
      </c>
      <c r="C6022" t="s">
        <v>143</v>
      </c>
      <c r="D6022" s="1">
        <v>44562</v>
      </c>
      <c r="E6022" t="s">
        <v>34</v>
      </c>
      <c r="F6022" t="s">
        <v>35</v>
      </c>
      <c r="G6022" t="s">
        <v>32</v>
      </c>
      <c r="H6022">
        <v>38800</v>
      </c>
      <c r="J6022">
        <v>0</v>
      </c>
      <c r="L6022">
        <v>38800</v>
      </c>
      <c r="N6022">
        <v>115750</v>
      </c>
      <c r="P6022">
        <v>6193</v>
      </c>
      <c r="R6022">
        <v>121943</v>
      </c>
      <c r="T6022">
        <v>620082</v>
      </c>
      <c r="V6022">
        <v>1146324</v>
      </c>
      <c r="X6022">
        <v>1020382</v>
      </c>
      <c r="Z6022">
        <v>125942</v>
      </c>
    </row>
    <row r="6023" spans="2:26" hidden="1" x14ac:dyDescent="0.35">
      <c r="B6023" t="s">
        <v>142</v>
      </c>
      <c r="C6023" t="s">
        <v>143</v>
      </c>
      <c r="D6023" s="1">
        <v>44562</v>
      </c>
      <c r="E6023" t="s">
        <v>34</v>
      </c>
      <c r="F6023" t="s">
        <v>33</v>
      </c>
      <c r="G6023" t="s">
        <v>34</v>
      </c>
      <c r="H6023">
        <v>38800</v>
      </c>
      <c r="J6023">
        <v>0</v>
      </c>
      <c r="L6023">
        <v>38800</v>
      </c>
      <c r="N6023">
        <v>115750</v>
      </c>
      <c r="P6023">
        <v>6193</v>
      </c>
      <c r="R6023">
        <v>121943</v>
      </c>
      <c r="T6023">
        <v>620082</v>
      </c>
      <c r="V6023">
        <v>1146324</v>
      </c>
      <c r="X6023">
        <v>1020382</v>
      </c>
      <c r="Z6023">
        <v>125942</v>
      </c>
    </row>
    <row r="6024" spans="2:26" hidden="1" x14ac:dyDescent="0.35">
      <c r="B6024" t="s">
        <v>142</v>
      </c>
      <c r="C6024" t="s">
        <v>143</v>
      </c>
      <c r="D6024" s="1">
        <v>44593</v>
      </c>
      <c r="E6024" t="s">
        <v>34</v>
      </c>
      <c r="F6024" t="s">
        <v>35</v>
      </c>
      <c r="G6024" t="s">
        <v>32</v>
      </c>
      <c r="H6024">
        <v>33104</v>
      </c>
      <c r="J6024">
        <v>0</v>
      </c>
      <c r="L6024">
        <v>33104</v>
      </c>
      <c r="N6024">
        <v>111780</v>
      </c>
      <c r="P6024">
        <v>4798</v>
      </c>
      <c r="R6024">
        <v>116578</v>
      </c>
      <c r="T6024">
        <v>622886</v>
      </c>
      <c r="V6024">
        <v>1160088</v>
      </c>
      <c r="X6024">
        <v>1031174</v>
      </c>
      <c r="Z6024">
        <v>128914</v>
      </c>
    </row>
    <row r="6025" spans="2:26" hidden="1" x14ac:dyDescent="0.35">
      <c r="B6025" t="s">
        <v>142</v>
      </c>
      <c r="C6025" t="s">
        <v>143</v>
      </c>
      <c r="D6025" s="1">
        <v>44593</v>
      </c>
      <c r="E6025" t="s">
        <v>34</v>
      </c>
      <c r="F6025" t="s">
        <v>33</v>
      </c>
      <c r="G6025" t="s">
        <v>34</v>
      </c>
      <c r="H6025">
        <v>33104</v>
      </c>
      <c r="J6025">
        <v>0</v>
      </c>
      <c r="L6025">
        <v>33104</v>
      </c>
      <c r="N6025">
        <v>111780</v>
      </c>
      <c r="P6025">
        <v>4798</v>
      </c>
      <c r="R6025">
        <v>116578</v>
      </c>
      <c r="T6025">
        <v>622886</v>
      </c>
      <c r="V6025">
        <v>1160088</v>
      </c>
      <c r="X6025">
        <v>1031174</v>
      </c>
      <c r="Z6025">
        <v>128914</v>
      </c>
    </row>
    <row r="6026" spans="2:26" hidden="1" x14ac:dyDescent="0.35">
      <c r="B6026" t="s">
        <v>142</v>
      </c>
      <c r="C6026" t="s">
        <v>143</v>
      </c>
      <c r="D6026" s="1">
        <v>44621</v>
      </c>
      <c r="E6026" t="s">
        <v>34</v>
      </c>
      <c r="F6026" t="s">
        <v>35</v>
      </c>
      <c r="G6026" t="s">
        <v>32</v>
      </c>
      <c r="H6026">
        <v>40150</v>
      </c>
      <c r="J6026">
        <v>0</v>
      </c>
      <c r="L6026">
        <v>40150</v>
      </c>
      <c r="N6026">
        <v>101281</v>
      </c>
      <c r="P6026">
        <v>6635</v>
      </c>
      <c r="R6026">
        <v>107916</v>
      </c>
      <c r="T6026">
        <v>627778</v>
      </c>
      <c r="V6026">
        <v>1178990</v>
      </c>
      <c r="X6026">
        <v>1053579</v>
      </c>
      <c r="Z6026">
        <v>125411</v>
      </c>
    </row>
    <row r="6027" spans="2:26" hidden="1" x14ac:dyDescent="0.35">
      <c r="B6027" t="s">
        <v>142</v>
      </c>
      <c r="C6027" t="s">
        <v>143</v>
      </c>
      <c r="D6027" s="1">
        <v>44621</v>
      </c>
      <c r="E6027" t="s">
        <v>34</v>
      </c>
      <c r="F6027" t="s">
        <v>33</v>
      </c>
      <c r="G6027" t="s">
        <v>34</v>
      </c>
      <c r="H6027">
        <v>40150</v>
      </c>
      <c r="J6027">
        <v>0</v>
      </c>
      <c r="L6027">
        <v>40150</v>
      </c>
      <c r="N6027">
        <v>101281</v>
      </c>
      <c r="P6027">
        <v>6635</v>
      </c>
      <c r="R6027">
        <v>107916</v>
      </c>
      <c r="T6027">
        <v>627778</v>
      </c>
      <c r="V6027">
        <v>1178990</v>
      </c>
      <c r="X6027">
        <v>1053579</v>
      </c>
      <c r="Z6027">
        <v>125411</v>
      </c>
    </row>
    <row r="6028" spans="2:26" hidden="1" x14ac:dyDescent="0.35">
      <c r="B6028" t="s">
        <v>142</v>
      </c>
      <c r="C6028" t="s">
        <v>143</v>
      </c>
      <c r="D6028" s="1">
        <v>44652</v>
      </c>
      <c r="E6028" t="s">
        <v>34</v>
      </c>
      <c r="F6028" t="s">
        <v>35</v>
      </c>
      <c r="G6028" t="s">
        <v>32</v>
      </c>
      <c r="H6028">
        <v>33291</v>
      </c>
      <c r="J6028">
        <v>0</v>
      </c>
      <c r="L6028">
        <v>33291</v>
      </c>
      <c r="N6028">
        <v>105210</v>
      </c>
      <c r="P6028">
        <v>6073</v>
      </c>
      <c r="R6028">
        <v>111283</v>
      </c>
      <c r="T6028">
        <v>629880</v>
      </c>
      <c r="V6028">
        <v>1192854</v>
      </c>
      <c r="X6028">
        <v>1064567</v>
      </c>
      <c r="Z6028">
        <v>128287</v>
      </c>
    </row>
    <row r="6029" spans="2:26" hidden="1" x14ac:dyDescent="0.35">
      <c r="B6029" t="s">
        <v>142</v>
      </c>
      <c r="C6029" t="s">
        <v>143</v>
      </c>
      <c r="D6029" s="1">
        <v>44652</v>
      </c>
      <c r="E6029" t="s">
        <v>34</v>
      </c>
      <c r="F6029" t="s">
        <v>33</v>
      </c>
      <c r="G6029" t="s">
        <v>34</v>
      </c>
      <c r="H6029">
        <v>33291</v>
      </c>
      <c r="J6029">
        <v>0</v>
      </c>
      <c r="L6029">
        <v>33291</v>
      </c>
      <c r="N6029">
        <v>105210</v>
      </c>
      <c r="P6029">
        <v>6073</v>
      </c>
      <c r="R6029">
        <v>111283</v>
      </c>
      <c r="T6029">
        <v>629880</v>
      </c>
      <c r="V6029">
        <v>1192854</v>
      </c>
      <c r="X6029">
        <v>1064567</v>
      </c>
      <c r="Z6029">
        <v>128287</v>
      </c>
    </row>
    <row r="6030" spans="2:26" hidden="1" x14ac:dyDescent="0.35">
      <c r="B6030" t="s">
        <v>142</v>
      </c>
      <c r="C6030" t="s">
        <v>143</v>
      </c>
      <c r="D6030" s="1">
        <v>44682</v>
      </c>
      <c r="E6030" t="s">
        <v>34</v>
      </c>
      <c r="F6030" t="s">
        <v>35</v>
      </c>
      <c r="G6030" t="s">
        <v>32</v>
      </c>
      <c r="H6030">
        <v>32954</v>
      </c>
      <c r="J6030">
        <v>0</v>
      </c>
      <c r="L6030">
        <v>32954</v>
      </c>
      <c r="N6030">
        <v>105989</v>
      </c>
      <c r="P6030">
        <v>4944</v>
      </c>
      <c r="R6030">
        <v>110933</v>
      </c>
      <c r="T6030">
        <v>630802</v>
      </c>
      <c r="V6030">
        <v>1203318</v>
      </c>
      <c r="X6030">
        <v>1073669</v>
      </c>
      <c r="Z6030">
        <v>129649</v>
      </c>
    </row>
    <row r="6031" spans="2:26" hidden="1" x14ac:dyDescent="0.35">
      <c r="B6031" t="s">
        <v>142</v>
      </c>
      <c r="C6031" t="s">
        <v>143</v>
      </c>
      <c r="D6031" s="1">
        <v>44682</v>
      </c>
      <c r="E6031" t="s">
        <v>34</v>
      </c>
      <c r="F6031" t="s">
        <v>33</v>
      </c>
      <c r="G6031" t="s">
        <v>34</v>
      </c>
      <c r="H6031">
        <v>32954</v>
      </c>
      <c r="J6031">
        <v>0</v>
      </c>
      <c r="L6031">
        <v>32954</v>
      </c>
      <c r="N6031">
        <v>105989</v>
      </c>
      <c r="P6031">
        <v>4944</v>
      </c>
      <c r="R6031">
        <v>110933</v>
      </c>
      <c r="T6031">
        <v>630802</v>
      </c>
      <c r="V6031">
        <v>1203318</v>
      </c>
      <c r="X6031">
        <v>1073669</v>
      </c>
      <c r="Z6031">
        <v>129649</v>
      </c>
    </row>
    <row r="6032" spans="2:26" hidden="1" x14ac:dyDescent="0.35">
      <c r="B6032" t="s">
        <v>142</v>
      </c>
      <c r="C6032" t="s">
        <v>143</v>
      </c>
      <c r="D6032" s="1">
        <v>44713</v>
      </c>
      <c r="E6032" t="s">
        <v>34</v>
      </c>
      <c r="F6032" t="s">
        <v>35</v>
      </c>
      <c r="G6032" t="s">
        <v>32</v>
      </c>
      <c r="H6032">
        <v>33608</v>
      </c>
      <c r="J6032">
        <v>0</v>
      </c>
      <c r="L6032">
        <v>33608</v>
      </c>
      <c r="N6032">
        <v>74540</v>
      </c>
      <c r="P6032">
        <v>5710</v>
      </c>
      <c r="R6032">
        <v>80250</v>
      </c>
      <c r="T6032">
        <v>633846</v>
      </c>
      <c r="V6032">
        <v>1217200</v>
      </c>
      <c r="X6032">
        <v>1086059</v>
      </c>
      <c r="Z6032">
        <v>131141</v>
      </c>
    </row>
    <row r="6033" spans="2:26" hidden="1" x14ac:dyDescent="0.35">
      <c r="B6033" t="s">
        <v>142</v>
      </c>
      <c r="C6033" t="s">
        <v>143</v>
      </c>
      <c r="D6033" s="1">
        <v>44713</v>
      </c>
      <c r="E6033" t="s">
        <v>34</v>
      </c>
      <c r="F6033" t="s">
        <v>33</v>
      </c>
      <c r="G6033" t="s">
        <v>34</v>
      </c>
      <c r="H6033">
        <v>33608</v>
      </c>
      <c r="J6033">
        <v>0</v>
      </c>
      <c r="L6033">
        <v>33608</v>
      </c>
      <c r="N6033">
        <v>74540</v>
      </c>
      <c r="P6033">
        <v>5710</v>
      </c>
      <c r="R6033">
        <v>80250</v>
      </c>
      <c r="T6033">
        <v>633846</v>
      </c>
      <c r="V6033">
        <v>1217200</v>
      </c>
      <c r="X6033">
        <v>1086059</v>
      </c>
      <c r="Z6033">
        <v>131141</v>
      </c>
    </row>
    <row r="6034" spans="2:26" hidden="1" x14ac:dyDescent="0.35">
      <c r="B6034" t="s">
        <v>142</v>
      </c>
      <c r="C6034" t="s">
        <v>143</v>
      </c>
      <c r="D6034" s="1">
        <v>44743</v>
      </c>
      <c r="E6034" t="s">
        <v>34</v>
      </c>
      <c r="F6034" t="s">
        <v>35</v>
      </c>
      <c r="G6034" t="s">
        <v>32</v>
      </c>
      <c r="H6034">
        <v>30480</v>
      </c>
      <c r="J6034">
        <v>0</v>
      </c>
      <c r="L6034">
        <v>30480</v>
      </c>
      <c r="N6034">
        <v>121877</v>
      </c>
      <c r="P6034">
        <v>5292</v>
      </c>
      <c r="R6034">
        <v>127169</v>
      </c>
      <c r="T6034">
        <v>636199</v>
      </c>
      <c r="V6034">
        <v>1231239</v>
      </c>
      <c r="X6034">
        <v>1099656</v>
      </c>
      <c r="Z6034">
        <v>131583</v>
      </c>
    </row>
    <row r="6035" spans="2:26" hidden="1" x14ac:dyDescent="0.35">
      <c r="B6035" t="s">
        <v>142</v>
      </c>
      <c r="C6035" t="s">
        <v>143</v>
      </c>
      <c r="D6035" s="1">
        <v>44743</v>
      </c>
      <c r="E6035" t="s">
        <v>34</v>
      </c>
      <c r="F6035" t="s">
        <v>33</v>
      </c>
      <c r="G6035" t="s">
        <v>34</v>
      </c>
      <c r="H6035">
        <v>30480</v>
      </c>
      <c r="J6035">
        <v>0</v>
      </c>
      <c r="L6035">
        <v>30480</v>
      </c>
      <c r="N6035">
        <v>121877</v>
      </c>
      <c r="P6035">
        <v>5292</v>
      </c>
      <c r="R6035">
        <v>127169</v>
      </c>
      <c r="T6035">
        <v>636199</v>
      </c>
      <c r="V6035">
        <v>1231239</v>
      </c>
      <c r="X6035">
        <v>1099656</v>
      </c>
      <c r="Z6035">
        <v>131583</v>
      </c>
    </row>
    <row r="6036" spans="2:26" hidden="1" x14ac:dyDescent="0.35">
      <c r="B6036" t="s">
        <v>142</v>
      </c>
      <c r="C6036" t="s">
        <v>143</v>
      </c>
      <c r="D6036" s="1">
        <v>44774</v>
      </c>
      <c r="E6036" t="s">
        <v>34</v>
      </c>
      <c r="F6036" t="s">
        <v>35</v>
      </c>
      <c r="G6036" t="s">
        <v>32</v>
      </c>
      <c r="H6036">
        <v>36179</v>
      </c>
      <c r="J6036">
        <v>0</v>
      </c>
      <c r="L6036">
        <v>36179</v>
      </c>
      <c r="N6036">
        <v>141910</v>
      </c>
      <c r="P6036">
        <v>8123</v>
      </c>
      <c r="R6036">
        <v>150033</v>
      </c>
      <c r="T6036">
        <v>639712</v>
      </c>
      <c r="V6036">
        <v>1248544</v>
      </c>
      <c r="X6036">
        <v>1116979</v>
      </c>
      <c r="Z6036">
        <v>131565</v>
      </c>
    </row>
    <row r="6037" spans="2:26" hidden="1" x14ac:dyDescent="0.35">
      <c r="B6037" t="s">
        <v>142</v>
      </c>
      <c r="C6037" t="s">
        <v>143</v>
      </c>
      <c r="D6037" s="1">
        <v>44774</v>
      </c>
      <c r="E6037" t="s">
        <v>34</v>
      </c>
      <c r="F6037" t="s">
        <v>33</v>
      </c>
      <c r="G6037" t="s">
        <v>34</v>
      </c>
      <c r="H6037">
        <v>36179</v>
      </c>
      <c r="J6037">
        <v>0</v>
      </c>
      <c r="L6037">
        <v>36179</v>
      </c>
      <c r="N6037">
        <v>141910</v>
      </c>
      <c r="P6037">
        <v>8123</v>
      </c>
      <c r="R6037">
        <v>150033</v>
      </c>
      <c r="T6037">
        <v>639712</v>
      </c>
      <c r="V6037">
        <v>1248544</v>
      </c>
      <c r="X6037">
        <v>1116979</v>
      </c>
      <c r="Z6037">
        <v>131565</v>
      </c>
    </row>
    <row r="6038" spans="2:26" hidden="1" x14ac:dyDescent="0.35">
      <c r="B6038" t="s">
        <v>142</v>
      </c>
      <c r="C6038" t="s">
        <v>143</v>
      </c>
      <c r="D6038" s="1">
        <v>44805</v>
      </c>
      <c r="E6038" t="s">
        <v>34</v>
      </c>
      <c r="F6038" t="s">
        <v>35</v>
      </c>
      <c r="G6038" t="s">
        <v>32</v>
      </c>
      <c r="H6038">
        <v>32550</v>
      </c>
      <c r="J6038">
        <v>0</v>
      </c>
      <c r="L6038">
        <v>32550</v>
      </c>
      <c r="N6038">
        <v>101724</v>
      </c>
      <c r="P6038">
        <v>6120</v>
      </c>
      <c r="R6038">
        <v>107844</v>
      </c>
      <c r="T6038">
        <v>641611</v>
      </c>
      <c r="V6038">
        <v>1261346</v>
      </c>
      <c r="X6038">
        <v>1130866</v>
      </c>
      <c r="Z6038">
        <v>130480</v>
      </c>
    </row>
    <row r="6039" spans="2:26" hidden="1" x14ac:dyDescent="0.35">
      <c r="B6039" t="s">
        <v>142</v>
      </c>
      <c r="C6039" t="s">
        <v>143</v>
      </c>
      <c r="D6039" s="1">
        <v>44805</v>
      </c>
      <c r="E6039" t="s">
        <v>34</v>
      </c>
      <c r="F6039" t="s">
        <v>33</v>
      </c>
      <c r="G6039" t="s">
        <v>34</v>
      </c>
      <c r="H6039">
        <v>32550</v>
      </c>
      <c r="J6039">
        <v>0</v>
      </c>
      <c r="L6039">
        <v>32550</v>
      </c>
      <c r="N6039">
        <v>101724</v>
      </c>
      <c r="P6039">
        <v>6120</v>
      </c>
      <c r="R6039">
        <v>107844</v>
      </c>
      <c r="T6039">
        <v>641611</v>
      </c>
      <c r="V6039">
        <v>1261346</v>
      </c>
      <c r="X6039">
        <v>1130866</v>
      </c>
      <c r="Z6039">
        <v>130480</v>
      </c>
    </row>
    <row r="6040" spans="2:26" hidden="1" x14ac:dyDescent="0.35">
      <c r="B6040" t="s">
        <v>142</v>
      </c>
      <c r="C6040" t="s">
        <v>143</v>
      </c>
      <c r="D6040" s="1">
        <v>44835</v>
      </c>
      <c r="E6040" t="s">
        <v>34</v>
      </c>
      <c r="F6040" t="s">
        <v>35</v>
      </c>
      <c r="G6040" t="s">
        <v>32</v>
      </c>
      <c r="H6040">
        <v>30441</v>
      </c>
      <c r="J6040">
        <v>0</v>
      </c>
      <c r="L6040">
        <v>30441</v>
      </c>
      <c r="N6040">
        <v>124392</v>
      </c>
      <c r="P6040">
        <v>5235</v>
      </c>
      <c r="R6040">
        <v>129627</v>
      </c>
      <c r="T6040">
        <v>643348</v>
      </c>
      <c r="V6040">
        <v>1273309</v>
      </c>
      <c r="X6040">
        <v>1141737</v>
      </c>
      <c r="Z6040">
        <v>131572</v>
      </c>
    </row>
    <row r="6041" spans="2:26" hidden="1" x14ac:dyDescent="0.35">
      <c r="B6041" t="s">
        <v>142</v>
      </c>
      <c r="C6041" t="s">
        <v>143</v>
      </c>
      <c r="D6041" s="1">
        <v>44835</v>
      </c>
      <c r="E6041" t="s">
        <v>34</v>
      </c>
      <c r="F6041" t="s">
        <v>33</v>
      </c>
      <c r="G6041" t="s">
        <v>34</v>
      </c>
      <c r="H6041">
        <v>30441</v>
      </c>
      <c r="J6041">
        <v>0</v>
      </c>
      <c r="L6041">
        <v>30441</v>
      </c>
      <c r="N6041">
        <v>124392</v>
      </c>
      <c r="P6041">
        <v>5235</v>
      </c>
      <c r="R6041">
        <v>129627</v>
      </c>
      <c r="T6041">
        <v>643348</v>
      </c>
      <c r="V6041">
        <v>1273309</v>
      </c>
      <c r="X6041">
        <v>1141737</v>
      </c>
      <c r="Z6041">
        <v>131572</v>
      </c>
    </row>
    <row r="6042" spans="2:26" hidden="1" x14ac:dyDescent="0.35">
      <c r="B6042" t="s">
        <v>142</v>
      </c>
      <c r="C6042" t="s">
        <v>143</v>
      </c>
      <c r="D6042" s="1">
        <v>44866</v>
      </c>
      <c r="E6042" t="s">
        <v>34</v>
      </c>
      <c r="F6042" t="s">
        <v>35</v>
      </c>
      <c r="G6042" t="s">
        <v>32</v>
      </c>
      <c r="H6042">
        <v>31527</v>
      </c>
      <c r="J6042">
        <v>0</v>
      </c>
      <c r="L6042">
        <v>31527</v>
      </c>
      <c r="N6042">
        <v>156193</v>
      </c>
      <c r="P6042">
        <v>6935</v>
      </c>
      <c r="R6042">
        <v>163128</v>
      </c>
      <c r="T6042">
        <v>644424</v>
      </c>
      <c r="V6042">
        <v>1284364</v>
      </c>
      <c r="X6042">
        <v>1150917</v>
      </c>
      <c r="Z6042">
        <v>133447</v>
      </c>
    </row>
    <row r="6043" spans="2:26" hidden="1" x14ac:dyDescent="0.35">
      <c r="B6043" t="s">
        <v>142</v>
      </c>
      <c r="C6043" t="s">
        <v>143</v>
      </c>
      <c r="D6043" s="1">
        <v>44866</v>
      </c>
      <c r="E6043" t="s">
        <v>34</v>
      </c>
      <c r="F6043" t="s">
        <v>33</v>
      </c>
      <c r="G6043" t="s">
        <v>34</v>
      </c>
      <c r="H6043">
        <v>31527</v>
      </c>
      <c r="J6043">
        <v>0</v>
      </c>
      <c r="L6043">
        <v>31527</v>
      </c>
      <c r="N6043">
        <v>156193</v>
      </c>
      <c r="P6043">
        <v>6935</v>
      </c>
      <c r="R6043">
        <v>163128</v>
      </c>
      <c r="T6043">
        <v>644424</v>
      </c>
      <c r="V6043">
        <v>1284364</v>
      </c>
      <c r="X6043">
        <v>1150917</v>
      </c>
      <c r="Z6043">
        <v>133447</v>
      </c>
    </row>
    <row r="6044" spans="2:26" hidden="1" x14ac:dyDescent="0.35">
      <c r="B6044" t="s">
        <v>142</v>
      </c>
      <c r="C6044" t="s">
        <v>143</v>
      </c>
      <c r="D6044" s="1">
        <v>44896</v>
      </c>
      <c r="E6044" t="s">
        <v>34</v>
      </c>
      <c r="F6044" t="s">
        <v>35</v>
      </c>
      <c r="G6044" t="s">
        <v>32</v>
      </c>
      <c r="H6044">
        <v>29842</v>
      </c>
      <c r="J6044">
        <v>0</v>
      </c>
      <c r="L6044">
        <v>29842</v>
      </c>
      <c r="N6044">
        <v>80462</v>
      </c>
      <c r="P6044">
        <v>6280</v>
      </c>
      <c r="R6044">
        <v>86742</v>
      </c>
      <c r="T6044">
        <v>646025</v>
      </c>
      <c r="V6044">
        <v>1294297</v>
      </c>
      <c r="X6044">
        <v>1160111</v>
      </c>
      <c r="Z6044">
        <v>134186</v>
      </c>
    </row>
    <row r="6045" spans="2:26" hidden="1" x14ac:dyDescent="0.35">
      <c r="B6045" t="s">
        <v>142</v>
      </c>
      <c r="C6045" t="s">
        <v>143</v>
      </c>
      <c r="D6045" s="1">
        <v>44896</v>
      </c>
      <c r="E6045" t="s">
        <v>34</v>
      </c>
      <c r="F6045" t="s">
        <v>33</v>
      </c>
      <c r="G6045" t="s">
        <v>34</v>
      </c>
      <c r="H6045">
        <v>29842</v>
      </c>
      <c r="J6045">
        <v>0</v>
      </c>
      <c r="L6045">
        <v>29842</v>
      </c>
      <c r="N6045">
        <v>80462</v>
      </c>
      <c r="P6045">
        <v>6280</v>
      </c>
      <c r="R6045">
        <v>86742</v>
      </c>
      <c r="T6045">
        <v>646025</v>
      </c>
      <c r="V6045">
        <v>1294297</v>
      </c>
      <c r="X6045">
        <v>1160111</v>
      </c>
      <c r="Z6045">
        <v>134186</v>
      </c>
    </row>
    <row r="6046" spans="2:26" hidden="1" x14ac:dyDescent="0.35">
      <c r="B6046" t="s">
        <v>142</v>
      </c>
      <c r="C6046" t="s">
        <v>143</v>
      </c>
      <c r="D6046" s="1">
        <v>44927</v>
      </c>
      <c r="E6046" t="s">
        <v>34</v>
      </c>
      <c r="F6046" t="s">
        <v>35</v>
      </c>
      <c r="G6046" t="s">
        <v>32</v>
      </c>
      <c r="H6046">
        <v>33692</v>
      </c>
      <c r="J6046">
        <v>0</v>
      </c>
      <c r="L6046">
        <v>33692</v>
      </c>
      <c r="N6046">
        <v>154810</v>
      </c>
      <c r="P6046">
        <v>6476</v>
      </c>
      <c r="R6046">
        <v>161286</v>
      </c>
      <c r="T6046">
        <v>646255</v>
      </c>
      <c r="V6046">
        <v>1304067</v>
      </c>
      <c r="X6046">
        <v>1168858</v>
      </c>
      <c r="Z6046">
        <v>135209</v>
      </c>
    </row>
    <row r="6047" spans="2:26" hidden="1" x14ac:dyDescent="0.35">
      <c r="B6047" t="s">
        <v>142</v>
      </c>
      <c r="C6047" t="s">
        <v>143</v>
      </c>
      <c r="D6047" s="1">
        <v>44927</v>
      </c>
      <c r="E6047" t="s">
        <v>34</v>
      </c>
      <c r="F6047" t="s">
        <v>33</v>
      </c>
      <c r="G6047" t="s">
        <v>34</v>
      </c>
      <c r="H6047">
        <v>33692</v>
      </c>
      <c r="J6047">
        <v>0</v>
      </c>
      <c r="L6047">
        <v>33692</v>
      </c>
      <c r="N6047">
        <v>154810</v>
      </c>
      <c r="P6047">
        <v>6476</v>
      </c>
      <c r="R6047">
        <v>161286</v>
      </c>
      <c r="T6047">
        <v>646255</v>
      </c>
      <c r="V6047">
        <v>1304067</v>
      </c>
      <c r="X6047">
        <v>1168858</v>
      </c>
      <c r="Z6047">
        <v>135209</v>
      </c>
    </row>
    <row r="6048" spans="2:26" hidden="1" x14ac:dyDescent="0.35">
      <c r="B6048" t="s">
        <v>142</v>
      </c>
      <c r="C6048" t="s">
        <v>143</v>
      </c>
      <c r="D6048" s="1">
        <v>44958</v>
      </c>
      <c r="E6048" t="s">
        <v>34</v>
      </c>
      <c r="F6048" t="s">
        <v>35</v>
      </c>
      <c r="G6048" t="s">
        <v>32</v>
      </c>
      <c r="H6048">
        <v>32913</v>
      </c>
      <c r="J6048">
        <v>0</v>
      </c>
      <c r="L6048">
        <v>32913</v>
      </c>
      <c r="N6048">
        <v>149390</v>
      </c>
      <c r="P6048">
        <v>7348</v>
      </c>
      <c r="R6048">
        <v>156738</v>
      </c>
      <c r="T6048">
        <v>648496</v>
      </c>
      <c r="V6048">
        <v>1315882</v>
      </c>
      <c r="X6048">
        <v>1178605</v>
      </c>
      <c r="Z6048">
        <v>137277</v>
      </c>
    </row>
    <row r="6049" spans="2:26" hidden="1" x14ac:dyDescent="0.35">
      <c r="B6049" t="s">
        <v>142</v>
      </c>
      <c r="C6049" t="s">
        <v>143</v>
      </c>
      <c r="D6049" s="1">
        <v>44958</v>
      </c>
      <c r="E6049" t="s">
        <v>34</v>
      </c>
      <c r="F6049" t="s">
        <v>33</v>
      </c>
      <c r="G6049" t="s">
        <v>34</v>
      </c>
      <c r="H6049">
        <v>32913</v>
      </c>
      <c r="J6049">
        <v>0</v>
      </c>
      <c r="L6049">
        <v>32913</v>
      </c>
      <c r="N6049">
        <v>149390</v>
      </c>
      <c r="P6049">
        <v>7348</v>
      </c>
      <c r="R6049">
        <v>156738</v>
      </c>
      <c r="T6049">
        <v>648496</v>
      </c>
      <c r="V6049">
        <v>1315882</v>
      </c>
      <c r="X6049">
        <v>1178605</v>
      </c>
      <c r="Z6049">
        <v>137277</v>
      </c>
    </row>
    <row r="6050" spans="2:26" hidden="1" x14ac:dyDescent="0.35">
      <c r="B6050" t="s">
        <v>142</v>
      </c>
      <c r="C6050" t="s">
        <v>143</v>
      </c>
      <c r="D6050" s="1">
        <v>44986</v>
      </c>
      <c r="E6050" t="s">
        <v>34</v>
      </c>
      <c r="F6050" t="s">
        <v>35</v>
      </c>
      <c r="G6050" t="s">
        <v>32</v>
      </c>
      <c r="H6050">
        <v>44512</v>
      </c>
      <c r="J6050">
        <v>0</v>
      </c>
      <c r="L6050">
        <v>44512</v>
      </c>
      <c r="N6050">
        <v>215569</v>
      </c>
      <c r="P6050">
        <v>7896</v>
      </c>
      <c r="R6050">
        <v>223465</v>
      </c>
      <c r="T6050">
        <v>651170</v>
      </c>
      <c r="V6050">
        <v>1326908</v>
      </c>
      <c r="X6050">
        <v>1183657</v>
      </c>
      <c r="Z6050">
        <v>143251</v>
      </c>
    </row>
    <row r="6051" spans="2:26" hidden="1" x14ac:dyDescent="0.35">
      <c r="B6051" t="s">
        <v>142</v>
      </c>
      <c r="C6051" t="s">
        <v>143</v>
      </c>
      <c r="D6051" s="1">
        <v>44986</v>
      </c>
      <c r="E6051" t="s">
        <v>34</v>
      </c>
      <c r="F6051" t="s">
        <v>33</v>
      </c>
      <c r="G6051" t="s">
        <v>34</v>
      </c>
      <c r="H6051">
        <v>44512</v>
      </c>
      <c r="J6051">
        <v>0</v>
      </c>
      <c r="L6051">
        <v>44512</v>
      </c>
      <c r="N6051">
        <v>215569</v>
      </c>
      <c r="P6051">
        <v>7896</v>
      </c>
      <c r="R6051">
        <v>223465</v>
      </c>
      <c r="T6051">
        <v>651170</v>
      </c>
      <c r="V6051">
        <v>1326908</v>
      </c>
      <c r="X6051">
        <v>1183657</v>
      </c>
      <c r="Z6051">
        <v>143251</v>
      </c>
    </row>
    <row r="6052" spans="2:26" hidden="1" x14ac:dyDescent="0.35">
      <c r="B6052" t="s">
        <v>142</v>
      </c>
      <c r="C6052" t="s">
        <v>143</v>
      </c>
      <c r="D6052" s="1">
        <v>45017</v>
      </c>
      <c r="E6052" t="s">
        <v>34</v>
      </c>
      <c r="F6052" t="s">
        <v>35</v>
      </c>
      <c r="G6052" t="s">
        <v>32</v>
      </c>
      <c r="H6052">
        <v>37194</v>
      </c>
      <c r="J6052">
        <v>0</v>
      </c>
      <c r="L6052">
        <v>37194</v>
      </c>
      <c r="N6052">
        <v>118158</v>
      </c>
      <c r="P6052">
        <v>6326</v>
      </c>
      <c r="R6052">
        <v>124484</v>
      </c>
      <c r="T6052">
        <v>652557</v>
      </c>
      <c r="V6052">
        <v>1336866</v>
      </c>
      <c r="X6052">
        <v>1195564</v>
      </c>
      <c r="Z6052">
        <v>141302</v>
      </c>
    </row>
    <row r="6053" spans="2:26" hidden="1" x14ac:dyDescent="0.35">
      <c r="B6053" t="s">
        <v>142</v>
      </c>
      <c r="C6053" t="s">
        <v>143</v>
      </c>
      <c r="D6053" s="1">
        <v>45017</v>
      </c>
      <c r="E6053" t="s">
        <v>34</v>
      </c>
      <c r="F6053" t="s">
        <v>33</v>
      </c>
      <c r="G6053" t="s">
        <v>34</v>
      </c>
      <c r="H6053">
        <v>37194</v>
      </c>
      <c r="J6053">
        <v>0</v>
      </c>
      <c r="L6053">
        <v>37194</v>
      </c>
      <c r="N6053">
        <v>118158</v>
      </c>
      <c r="P6053">
        <v>6326</v>
      </c>
      <c r="R6053">
        <v>124484</v>
      </c>
      <c r="T6053">
        <v>652557</v>
      </c>
      <c r="V6053">
        <v>1336866</v>
      </c>
      <c r="X6053">
        <v>1195564</v>
      </c>
      <c r="Z6053">
        <v>141302</v>
      </c>
    </row>
    <row r="6054" spans="2:26" hidden="1" x14ac:dyDescent="0.35">
      <c r="B6054" t="s">
        <v>142</v>
      </c>
      <c r="C6054" t="s">
        <v>143</v>
      </c>
      <c r="D6054" s="1">
        <v>45047</v>
      </c>
      <c r="E6054" t="s">
        <v>34</v>
      </c>
      <c r="F6054" t="s">
        <v>35</v>
      </c>
      <c r="G6054" t="s">
        <v>32</v>
      </c>
      <c r="H6054">
        <v>48232</v>
      </c>
      <c r="J6054">
        <v>0</v>
      </c>
      <c r="L6054">
        <v>48232</v>
      </c>
      <c r="N6054">
        <v>76490</v>
      </c>
      <c r="P6054">
        <v>7543</v>
      </c>
      <c r="R6054">
        <v>84033</v>
      </c>
      <c r="T6054">
        <v>638585</v>
      </c>
      <c r="V6054">
        <v>1313103</v>
      </c>
      <c r="X6054">
        <v>1167701</v>
      </c>
      <c r="Z6054">
        <v>145402</v>
      </c>
    </row>
    <row r="6055" spans="2:26" hidden="1" x14ac:dyDescent="0.35">
      <c r="B6055" t="s">
        <v>142</v>
      </c>
      <c r="C6055" t="s">
        <v>143</v>
      </c>
      <c r="D6055" s="1">
        <v>45047</v>
      </c>
      <c r="E6055" t="s">
        <v>34</v>
      </c>
      <c r="F6055" t="s">
        <v>33</v>
      </c>
      <c r="G6055" t="s">
        <v>34</v>
      </c>
      <c r="H6055">
        <v>48232</v>
      </c>
      <c r="J6055">
        <v>0</v>
      </c>
      <c r="L6055">
        <v>48232</v>
      </c>
      <c r="N6055">
        <v>76490</v>
      </c>
      <c r="P6055">
        <v>7543</v>
      </c>
      <c r="R6055">
        <v>84033</v>
      </c>
      <c r="T6055">
        <v>638585</v>
      </c>
      <c r="V6055">
        <v>1313103</v>
      </c>
      <c r="X6055">
        <v>1167701</v>
      </c>
      <c r="Z6055">
        <v>145402</v>
      </c>
    </row>
    <row r="6056" spans="2:26" hidden="1" x14ac:dyDescent="0.35">
      <c r="B6056" t="s">
        <v>142</v>
      </c>
      <c r="C6056" t="s">
        <v>143</v>
      </c>
      <c r="D6056" s="1">
        <v>45078</v>
      </c>
      <c r="E6056" t="s">
        <v>34</v>
      </c>
      <c r="F6056" t="s">
        <v>35</v>
      </c>
      <c r="G6056" t="s">
        <v>32</v>
      </c>
      <c r="H6056">
        <v>53165</v>
      </c>
      <c r="J6056">
        <v>0</v>
      </c>
      <c r="L6056">
        <v>53165</v>
      </c>
      <c r="N6056">
        <v>89499</v>
      </c>
      <c r="P6056">
        <v>7978</v>
      </c>
      <c r="R6056">
        <v>97477</v>
      </c>
      <c r="T6056">
        <v>630837</v>
      </c>
      <c r="V6056">
        <v>1288071</v>
      </c>
      <c r="X6056">
        <v>1143233</v>
      </c>
      <c r="Z6056">
        <v>144838</v>
      </c>
    </row>
    <row r="6057" spans="2:26" hidden="1" x14ac:dyDescent="0.35">
      <c r="B6057" t="s">
        <v>142</v>
      </c>
      <c r="C6057" t="s">
        <v>143</v>
      </c>
      <c r="D6057" s="1">
        <v>45078</v>
      </c>
      <c r="E6057" t="s">
        <v>34</v>
      </c>
      <c r="F6057" t="s">
        <v>33</v>
      </c>
      <c r="G6057" t="s">
        <v>34</v>
      </c>
      <c r="H6057">
        <v>53165</v>
      </c>
      <c r="J6057">
        <v>0</v>
      </c>
      <c r="L6057">
        <v>53165</v>
      </c>
      <c r="N6057">
        <v>89499</v>
      </c>
      <c r="P6057">
        <v>7978</v>
      </c>
      <c r="R6057">
        <v>97477</v>
      </c>
      <c r="T6057">
        <v>630837</v>
      </c>
      <c r="V6057">
        <v>1288071</v>
      </c>
      <c r="X6057">
        <v>1143233</v>
      </c>
      <c r="Z6057">
        <v>144838</v>
      </c>
    </row>
    <row r="6058" spans="2:26" hidden="1" x14ac:dyDescent="0.35">
      <c r="B6058" t="s">
        <v>142</v>
      </c>
      <c r="C6058" t="s">
        <v>143</v>
      </c>
      <c r="D6058" s="1">
        <v>45108</v>
      </c>
      <c r="E6058" t="s">
        <v>34</v>
      </c>
      <c r="F6058" t="s">
        <v>35</v>
      </c>
      <c r="G6058" t="s">
        <v>32</v>
      </c>
      <c r="H6058">
        <v>55653</v>
      </c>
      <c r="J6058">
        <v>0</v>
      </c>
      <c r="L6058">
        <v>55653</v>
      </c>
      <c r="N6058">
        <v>111925</v>
      </c>
      <c r="P6058">
        <v>12410</v>
      </c>
      <c r="R6058">
        <v>124335</v>
      </c>
      <c r="T6058">
        <v>622696</v>
      </c>
      <c r="V6058">
        <v>1267103</v>
      </c>
      <c r="X6058">
        <v>1125364</v>
      </c>
      <c r="Z6058">
        <v>141739</v>
      </c>
    </row>
    <row r="6059" spans="2:26" hidden="1" x14ac:dyDescent="0.35">
      <c r="B6059" t="s">
        <v>142</v>
      </c>
      <c r="C6059" t="s">
        <v>143</v>
      </c>
      <c r="D6059" s="1">
        <v>45108</v>
      </c>
      <c r="E6059" t="s">
        <v>34</v>
      </c>
      <c r="F6059" t="s">
        <v>33</v>
      </c>
      <c r="G6059" t="s">
        <v>34</v>
      </c>
      <c r="H6059">
        <v>55653</v>
      </c>
      <c r="J6059">
        <v>0</v>
      </c>
      <c r="L6059">
        <v>55653</v>
      </c>
      <c r="N6059">
        <v>111925</v>
      </c>
      <c r="P6059">
        <v>12410</v>
      </c>
      <c r="R6059">
        <v>124335</v>
      </c>
      <c r="T6059">
        <v>622696</v>
      </c>
      <c r="V6059">
        <v>1267103</v>
      </c>
      <c r="X6059">
        <v>1125364</v>
      </c>
      <c r="Z6059">
        <v>141739</v>
      </c>
    </row>
    <row r="6060" spans="2:26" hidden="1" x14ac:dyDescent="0.35">
      <c r="B6060" t="s">
        <v>142</v>
      </c>
      <c r="C6060" t="s">
        <v>143</v>
      </c>
      <c r="D6060" s="1">
        <v>45139</v>
      </c>
      <c r="E6060" t="s">
        <v>34</v>
      </c>
      <c r="F6060" t="s">
        <v>35</v>
      </c>
      <c r="G6060" t="s">
        <v>32</v>
      </c>
      <c r="H6060">
        <v>68403</v>
      </c>
      <c r="J6060">
        <v>0</v>
      </c>
      <c r="L6060">
        <v>68403</v>
      </c>
      <c r="N6060">
        <v>91330</v>
      </c>
      <c r="P6060">
        <v>13119</v>
      </c>
      <c r="R6060">
        <v>104449</v>
      </c>
      <c r="T6060">
        <v>599634</v>
      </c>
      <c r="V6060">
        <v>1208647</v>
      </c>
      <c r="X6060">
        <v>1069861</v>
      </c>
      <c r="Z6060">
        <v>138786</v>
      </c>
    </row>
    <row r="6061" spans="2:26" hidden="1" x14ac:dyDescent="0.35">
      <c r="B6061" t="s">
        <v>142</v>
      </c>
      <c r="C6061" t="s">
        <v>143</v>
      </c>
      <c r="D6061" s="1">
        <v>45139</v>
      </c>
      <c r="E6061" t="s">
        <v>34</v>
      </c>
      <c r="F6061" t="s">
        <v>33</v>
      </c>
      <c r="G6061" t="s">
        <v>34</v>
      </c>
      <c r="H6061">
        <v>68403</v>
      </c>
      <c r="J6061">
        <v>0</v>
      </c>
      <c r="L6061">
        <v>68403</v>
      </c>
      <c r="N6061">
        <v>91330</v>
      </c>
      <c r="P6061">
        <v>13119</v>
      </c>
      <c r="R6061">
        <v>104449</v>
      </c>
      <c r="T6061">
        <v>599634</v>
      </c>
      <c r="V6061">
        <v>1208647</v>
      </c>
      <c r="X6061">
        <v>1069861</v>
      </c>
      <c r="Z6061">
        <v>138786</v>
      </c>
    </row>
    <row r="6062" spans="2:26" hidden="1" x14ac:dyDescent="0.35">
      <c r="B6062" t="s">
        <v>142</v>
      </c>
      <c r="C6062" t="s">
        <v>143</v>
      </c>
      <c r="D6062" s="1">
        <v>45170</v>
      </c>
      <c r="E6062" t="s">
        <v>34</v>
      </c>
      <c r="F6062" t="s">
        <v>35</v>
      </c>
      <c r="G6062" t="s">
        <v>32</v>
      </c>
      <c r="H6062">
        <v>61865</v>
      </c>
      <c r="J6062">
        <v>0</v>
      </c>
      <c r="L6062">
        <v>61865</v>
      </c>
      <c r="N6062">
        <v>76843</v>
      </c>
      <c r="P6062">
        <v>11223</v>
      </c>
      <c r="R6062">
        <v>88066</v>
      </c>
      <c r="T6062">
        <v>573337</v>
      </c>
      <c r="V6062">
        <v>1138968</v>
      </c>
      <c r="X6062">
        <v>1007984</v>
      </c>
      <c r="Z6062">
        <v>130984</v>
      </c>
    </row>
    <row r="6063" spans="2:26" hidden="1" x14ac:dyDescent="0.35">
      <c r="B6063" t="s">
        <v>142</v>
      </c>
      <c r="C6063" t="s">
        <v>143</v>
      </c>
      <c r="D6063" s="1">
        <v>45170</v>
      </c>
      <c r="E6063" t="s">
        <v>34</v>
      </c>
      <c r="F6063" t="s">
        <v>33</v>
      </c>
      <c r="G6063" t="s">
        <v>34</v>
      </c>
      <c r="H6063">
        <v>61865</v>
      </c>
      <c r="J6063">
        <v>0</v>
      </c>
      <c r="L6063">
        <v>61865</v>
      </c>
      <c r="N6063">
        <v>76843</v>
      </c>
      <c r="P6063">
        <v>11223</v>
      </c>
      <c r="R6063">
        <v>88066</v>
      </c>
      <c r="T6063">
        <v>573337</v>
      </c>
      <c r="V6063">
        <v>1138968</v>
      </c>
      <c r="X6063">
        <v>1007984</v>
      </c>
      <c r="Z6063">
        <v>130984</v>
      </c>
    </row>
    <row r="6064" spans="2:26" hidden="1" x14ac:dyDescent="0.35">
      <c r="B6064" t="s">
        <v>142</v>
      </c>
      <c r="C6064" t="s">
        <v>143</v>
      </c>
      <c r="D6064" s="1">
        <v>45200</v>
      </c>
      <c r="E6064" t="s">
        <v>34</v>
      </c>
      <c r="F6064" t="s">
        <v>35</v>
      </c>
      <c r="G6064" t="s">
        <v>32</v>
      </c>
      <c r="H6064">
        <v>66780</v>
      </c>
      <c r="J6064">
        <v>0</v>
      </c>
      <c r="L6064">
        <v>66780</v>
      </c>
      <c r="N6064">
        <v>81502</v>
      </c>
      <c r="P6064">
        <v>12410</v>
      </c>
      <c r="R6064">
        <v>93912</v>
      </c>
      <c r="T6064">
        <v>553344</v>
      </c>
      <c r="V6064">
        <v>1087062</v>
      </c>
      <c r="X6064">
        <v>958472</v>
      </c>
      <c r="Z6064">
        <v>128590</v>
      </c>
    </row>
    <row r="6065" spans="2:26" hidden="1" x14ac:dyDescent="0.35">
      <c r="B6065" t="s">
        <v>142</v>
      </c>
      <c r="C6065" t="s">
        <v>143</v>
      </c>
      <c r="D6065" s="1">
        <v>45200</v>
      </c>
      <c r="E6065" t="s">
        <v>34</v>
      </c>
      <c r="F6065" t="s">
        <v>33</v>
      </c>
      <c r="G6065" t="s">
        <v>34</v>
      </c>
      <c r="H6065">
        <v>66780</v>
      </c>
      <c r="J6065">
        <v>0</v>
      </c>
      <c r="L6065">
        <v>66780</v>
      </c>
      <c r="N6065">
        <v>81502</v>
      </c>
      <c r="P6065">
        <v>12410</v>
      </c>
      <c r="R6065">
        <v>93912</v>
      </c>
      <c r="T6065">
        <v>553344</v>
      </c>
      <c r="V6065">
        <v>1087062</v>
      </c>
      <c r="X6065">
        <v>958472</v>
      </c>
      <c r="Z6065">
        <v>128590</v>
      </c>
    </row>
    <row r="6066" spans="2:26" hidden="1" x14ac:dyDescent="0.35">
      <c r="B6066" t="s">
        <v>142</v>
      </c>
      <c r="C6066" t="s">
        <v>143</v>
      </c>
      <c r="D6066" s="1">
        <v>45231</v>
      </c>
      <c r="E6066" t="s">
        <v>34</v>
      </c>
      <c r="F6066" t="s">
        <v>35</v>
      </c>
      <c r="G6066" t="s">
        <v>32</v>
      </c>
      <c r="H6066">
        <v>63116</v>
      </c>
      <c r="J6066">
        <v>0</v>
      </c>
      <c r="L6066">
        <v>63116</v>
      </c>
      <c r="N6066">
        <v>79797</v>
      </c>
      <c r="P6066">
        <v>11926</v>
      </c>
      <c r="R6066">
        <v>91723</v>
      </c>
      <c r="T6066">
        <v>538297</v>
      </c>
      <c r="V6066">
        <v>1035122</v>
      </c>
      <c r="X6066">
        <v>911914</v>
      </c>
      <c r="Z6066">
        <v>123208</v>
      </c>
    </row>
    <row r="6067" spans="2:26" hidden="1" x14ac:dyDescent="0.35">
      <c r="B6067" t="s">
        <v>142</v>
      </c>
      <c r="C6067" t="s">
        <v>143</v>
      </c>
      <c r="D6067" s="1">
        <v>45231</v>
      </c>
      <c r="E6067" t="s">
        <v>34</v>
      </c>
      <c r="F6067" t="s">
        <v>33</v>
      </c>
      <c r="G6067" t="s">
        <v>34</v>
      </c>
      <c r="H6067">
        <v>63116</v>
      </c>
      <c r="J6067">
        <v>0</v>
      </c>
      <c r="L6067">
        <v>63116</v>
      </c>
      <c r="N6067">
        <v>79797</v>
      </c>
      <c r="P6067">
        <v>11926</v>
      </c>
      <c r="R6067">
        <v>91723</v>
      </c>
      <c r="T6067">
        <v>538297</v>
      </c>
      <c r="V6067">
        <v>1035122</v>
      </c>
      <c r="X6067">
        <v>911914</v>
      </c>
      <c r="Z6067">
        <v>123208</v>
      </c>
    </row>
    <row r="6068" spans="2:26" hidden="1" x14ac:dyDescent="0.35">
      <c r="B6068" t="s">
        <v>142</v>
      </c>
      <c r="C6068" t="s">
        <v>143</v>
      </c>
      <c r="D6068" s="1">
        <v>45261</v>
      </c>
      <c r="E6068" t="s">
        <v>34</v>
      </c>
      <c r="F6068" t="s">
        <v>35</v>
      </c>
      <c r="G6068" t="s">
        <v>32</v>
      </c>
      <c r="H6068">
        <v>55644</v>
      </c>
      <c r="J6068">
        <v>0</v>
      </c>
      <c r="L6068">
        <v>55644</v>
      </c>
      <c r="N6068">
        <v>87706</v>
      </c>
      <c r="P6068">
        <v>12095</v>
      </c>
      <c r="R6068">
        <v>99801</v>
      </c>
      <c r="T6068">
        <v>539144</v>
      </c>
      <c r="V6068">
        <v>1039621</v>
      </c>
      <c r="X6068">
        <v>919466</v>
      </c>
      <c r="Z6068">
        <v>120155</v>
      </c>
    </row>
    <row r="6069" spans="2:26" hidden="1" x14ac:dyDescent="0.35">
      <c r="B6069" t="s">
        <v>142</v>
      </c>
      <c r="C6069" t="s">
        <v>143</v>
      </c>
      <c r="D6069" s="1">
        <v>45261</v>
      </c>
      <c r="E6069" t="s">
        <v>34</v>
      </c>
      <c r="F6069" t="s">
        <v>33</v>
      </c>
      <c r="G6069" t="s">
        <v>34</v>
      </c>
      <c r="H6069">
        <v>55644</v>
      </c>
      <c r="J6069">
        <v>0</v>
      </c>
      <c r="L6069">
        <v>55644</v>
      </c>
      <c r="N6069">
        <v>87706</v>
      </c>
      <c r="P6069">
        <v>12095</v>
      </c>
      <c r="R6069">
        <v>99801</v>
      </c>
      <c r="T6069">
        <v>539144</v>
      </c>
      <c r="V6069">
        <v>1039621</v>
      </c>
      <c r="X6069">
        <v>919466</v>
      </c>
      <c r="Z6069">
        <v>120155</v>
      </c>
    </row>
    <row r="6070" spans="2:26" hidden="1" x14ac:dyDescent="0.35">
      <c r="B6070" t="s">
        <v>142</v>
      </c>
      <c r="C6070" t="s">
        <v>143</v>
      </c>
      <c r="D6070" s="1">
        <v>45292</v>
      </c>
      <c r="E6070" t="s">
        <v>34</v>
      </c>
      <c r="F6070" t="s">
        <v>35</v>
      </c>
      <c r="G6070" t="s">
        <v>32</v>
      </c>
      <c r="H6070">
        <v>74859</v>
      </c>
      <c r="J6070">
        <v>0</v>
      </c>
      <c r="L6070">
        <v>74859</v>
      </c>
      <c r="N6070">
        <v>113054</v>
      </c>
      <c r="P6070">
        <v>11068</v>
      </c>
      <c r="R6070">
        <v>124122</v>
      </c>
      <c r="T6070">
        <v>513686</v>
      </c>
      <c r="V6070">
        <v>998415</v>
      </c>
      <c r="X6070">
        <v>932841</v>
      </c>
      <c r="Z6070">
        <v>65574</v>
      </c>
    </row>
    <row r="6071" spans="2:26" hidden="1" x14ac:dyDescent="0.35">
      <c r="B6071" t="s">
        <v>142</v>
      </c>
      <c r="C6071" t="s">
        <v>143</v>
      </c>
      <c r="D6071" s="1">
        <v>45292</v>
      </c>
      <c r="E6071" t="s">
        <v>34</v>
      </c>
      <c r="F6071" t="s">
        <v>33</v>
      </c>
      <c r="G6071" t="s">
        <v>34</v>
      </c>
      <c r="H6071">
        <v>74859</v>
      </c>
      <c r="J6071">
        <v>0</v>
      </c>
      <c r="L6071">
        <v>74859</v>
      </c>
      <c r="N6071">
        <v>113054</v>
      </c>
      <c r="P6071">
        <v>11068</v>
      </c>
      <c r="R6071">
        <v>124122</v>
      </c>
      <c r="T6071">
        <v>513686</v>
      </c>
      <c r="V6071">
        <v>998415</v>
      </c>
      <c r="X6071">
        <v>932841</v>
      </c>
      <c r="Z6071">
        <v>65574</v>
      </c>
    </row>
    <row r="6072" spans="2:26" hidden="1" x14ac:dyDescent="0.35">
      <c r="B6072" t="s">
        <v>142</v>
      </c>
      <c r="C6072" t="s">
        <v>143</v>
      </c>
      <c r="D6072" s="1">
        <v>45323</v>
      </c>
      <c r="E6072" t="s">
        <v>34</v>
      </c>
      <c r="F6072" t="s">
        <v>35</v>
      </c>
      <c r="G6072" t="s">
        <v>32</v>
      </c>
      <c r="H6072">
        <v>63427</v>
      </c>
      <c r="J6072">
        <v>0</v>
      </c>
      <c r="L6072">
        <v>63427</v>
      </c>
      <c r="N6072">
        <v>78851</v>
      </c>
      <c r="P6072">
        <v>7024</v>
      </c>
      <c r="R6072">
        <v>85875</v>
      </c>
      <c r="T6072">
        <v>500732</v>
      </c>
      <c r="V6072">
        <v>975270</v>
      </c>
      <c r="X6072">
        <v>935341</v>
      </c>
      <c r="Z6072">
        <v>39929</v>
      </c>
    </row>
    <row r="6073" spans="2:26" hidden="1" x14ac:dyDescent="0.35">
      <c r="B6073" t="s">
        <v>142</v>
      </c>
      <c r="C6073" t="s">
        <v>143</v>
      </c>
      <c r="D6073" s="1">
        <v>45323</v>
      </c>
      <c r="E6073" t="s">
        <v>34</v>
      </c>
      <c r="F6073" t="s">
        <v>33</v>
      </c>
      <c r="G6073" t="s">
        <v>34</v>
      </c>
      <c r="H6073">
        <v>63427</v>
      </c>
      <c r="J6073">
        <v>0</v>
      </c>
      <c r="L6073">
        <v>63427</v>
      </c>
      <c r="N6073">
        <v>78851</v>
      </c>
      <c r="P6073">
        <v>7024</v>
      </c>
      <c r="R6073">
        <v>85875</v>
      </c>
      <c r="T6073">
        <v>500732</v>
      </c>
      <c r="V6073">
        <v>975270</v>
      </c>
      <c r="X6073">
        <v>935341</v>
      </c>
      <c r="Z6073">
        <v>39929</v>
      </c>
    </row>
    <row r="6074" spans="2:26" hidden="1" x14ac:dyDescent="0.35">
      <c r="B6074" t="s">
        <v>142</v>
      </c>
      <c r="C6074" t="s">
        <v>143</v>
      </c>
      <c r="D6074" s="1">
        <v>45352</v>
      </c>
      <c r="E6074" t="s">
        <v>34</v>
      </c>
      <c r="F6074" t="s">
        <v>35</v>
      </c>
      <c r="G6074" t="s">
        <v>32</v>
      </c>
      <c r="H6074">
        <v>63407</v>
      </c>
      <c r="J6074">
        <v>0</v>
      </c>
      <c r="L6074">
        <v>63407</v>
      </c>
      <c r="N6074">
        <v>87011</v>
      </c>
      <c r="P6074">
        <v>2624</v>
      </c>
      <c r="R6074">
        <v>89635</v>
      </c>
      <c r="T6074">
        <v>492028</v>
      </c>
      <c r="V6074">
        <v>963968</v>
      </c>
      <c r="X6074">
        <v>932868</v>
      </c>
      <c r="Z6074">
        <v>31100</v>
      </c>
    </row>
    <row r="6075" spans="2:26" hidden="1" x14ac:dyDescent="0.35">
      <c r="B6075" t="s">
        <v>144</v>
      </c>
      <c r="C6075" t="s">
        <v>145</v>
      </c>
      <c r="D6075" s="1">
        <v>41518</v>
      </c>
      <c r="E6075" t="s">
        <v>34</v>
      </c>
      <c r="F6075" t="s">
        <v>33</v>
      </c>
      <c r="G6075" t="s">
        <v>34</v>
      </c>
      <c r="V6075">
        <v>626356</v>
      </c>
    </row>
    <row r="6076" spans="2:26" hidden="1" x14ac:dyDescent="0.35">
      <c r="B6076" t="s">
        <v>144</v>
      </c>
      <c r="C6076" t="s">
        <v>145</v>
      </c>
      <c r="D6076" s="1">
        <v>42887</v>
      </c>
      <c r="E6076" t="s">
        <v>34</v>
      </c>
      <c r="F6076" t="s">
        <v>33</v>
      </c>
      <c r="G6076" t="s">
        <v>34</v>
      </c>
      <c r="H6076">
        <v>23479</v>
      </c>
      <c r="I6076" t="s">
        <v>127</v>
      </c>
      <c r="J6076">
        <v>0</v>
      </c>
      <c r="L6076">
        <v>23479</v>
      </c>
      <c r="M6076" t="s">
        <v>128</v>
      </c>
      <c r="N6076">
        <v>42186</v>
      </c>
      <c r="O6076" t="s">
        <v>146</v>
      </c>
      <c r="P6076">
        <v>3407</v>
      </c>
      <c r="R6076">
        <v>45593</v>
      </c>
      <c r="S6076" t="s">
        <v>147</v>
      </c>
      <c r="T6076">
        <v>427575</v>
      </c>
      <c r="V6076">
        <v>1006080</v>
      </c>
      <c r="X6076">
        <v>890245</v>
      </c>
      <c r="Z6076">
        <v>115835</v>
      </c>
    </row>
    <row r="6077" spans="2:26" hidden="1" x14ac:dyDescent="0.35">
      <c r="B6077" t="s">
        <v>144</v>
      </c>
      <c r="C6077" t="s">
        <v>145</v>
      </c>
      <c r="D6077" s="1">
        <v>42887</v>
      </c>
      <c r="E6077" t="s">
        <v>34</v>
      </c>
      <c r="F6077" t="s">
        <v>35</v>
      </c>
      <c r="G6077" t="s">
        <v>32</v>
      </c>
      <c r="H6077">
        <v>23479</v>
      </c>
      <c r="I6077" t="s">
        <v>127</v>
      </c>
      <c r="J6077">
        <v>0</v>
      </c>
      <c r="L6077">
        <v>23479</v>
      </c>
      <c r="M6077" t="s">
        <v>128</v>
      </c>
      <c r="N6077">
        <v>43316</v>
      </c>
      <c r="O6077" t="s">
        <v>146</v>
      </c>
      <c r="P6077">
        <v>3580</v>
      </c>
      <c r="R6077">
        <v>46896</v>
      </c>
      <c r="S6077" t="s">
        <v>147</v>
      </c>
      <c r="T6077">
        <v>421972</v>
      </c>
      <c r="V6077">
        <v>992878</v>
      </c>
      <c r="X6077">
        <v>878452</v>
      </c>
      <c r="Z6077">
        <v>114426</v>
      </c>
    </row>
    <row r="6078" spans="2:26" hidden="1" x14ac:dyDescent="0.35">
      <c r="B6078" t="s">
        <v>144</v>
      </c>
      <c r="C6078" t="s">
        <v>145</v>
      </c>
      <c r="D6078" s="1">
        <v>42917</v>
      </c>
      <c r="E6078" t="s">
        <v>34</v>
      </c>
      <c r="F6078" t="s">
        <v>33</v>
      </c>
      <c r="G6078" t="s">
        <v>34</v>
      </c>
      <c r="H6078">
        <v>24891</v>
      </c>
      <c r="I6078" t="s">
        <v>127</v>
      </c>
      <c r="J6078">
        <v>0</v>
      </c>
      <c r="L6078">
        <v>24891</v>
      </c>
      <c r="M6078" t="s">
        <v>128</v>
      </c>
      <c r="N6078">
        <v>43035</v>
      </c>
      <c r="O6078" t="s">
        <v>146</v>
      </c>
      <c r="P6078">
        <v>4110</v>
      </c>
      <c r="R6078">
        <v>47145</v>
      </c>
      <c r="S6078" t="s">
        <v>147</v>
      </c>
      <c r="T6078">
        <v>421828</v>
      </c>
      <c r="V6078">
        <v>989582</v>
      </c>
      <c r="X6078">
        <v>872063</v>
      </c>
      <c r="Z6078">
        <v>117519</v>
      </c>
    </row>
    <row r="6079" spans="2:26" hidden="1" x14ac:dyDescent="0.35">
      <c r="B6079" t="s">
        <v>144</v>
      </c>
      <c r="C6079" t="s">
        <v>145</v>
      </c>
      <c r="D6079" s="1">
        <v>42917</v>
      </c>
      <c r="E6079" t="s">
        <v>34</v>
      </c>
      <c r="F6079" t="s">
        <v>35</v>
      </c>
      <c r="G6079" t="s">
        <v>32</v>
      </c>
      <c r="H6079">
        <v>24891</v>
      </c>
      <c r="I6079" t="s">
        <v>127</v>
      </c>
      <c r="J6079">
        <v>0</v>
      </c>
      <c r="L6079">
        <v>24891</v>
      </c>
      <c r="M6079" t="s">
        <v>128</v>
      </c>
      <c r="N6079">
        <v>44515</v>
      </c>
      <c r="O6079" t="s">
        <v>146</v>
      </c>
      <c r="P6079">
        <v>4336</v>
      </c>
      <c r="R6079">
        <v>48851</v>
      </c>
      <c r="S6079" t="s">
        <v>147</v>
      </c>
      <c r="T6079">
        <v>417903</v>
      </c>
      <c r="V6079">
        <v>980606</v>
      </c>
      <c r="X6079">
        <v>863880</v>
      </c>
      <c r="Z6079">
        <v>116726</v>
      </c>
    </row>
    <row r="6080" spans="2:26" hidden="1" x14ac:dyDescent="0.35">
      <c r="B6080" t="s">
        <v>144</v>
      </c>
      <c r="C6080" t="s">
        <v>145</v>
      </c>
      <c r="D6080" s="1">
        <v>42948</v>
      </c>
      <c r="E6080" t="s">
        <v>34</v>
      </c>
      <c r="F6080" t="s">
        <v>33</v>
      </c>
      <c r="G6080" t="s">
        <v>34</v>
      </c>
      <c r="H6080">
        <v>26213</v>
      </c>
      <c r="I6080" t="s">
        <v>127</v>
      </c>
      <c r="J6080">
        <v>0</v>
      </c>
      <c r="L6080">
        <v>26213</v>
      </c>
      <c r="M6080" t="s">
        <v>128</v>
      </c>
      <c r="N6080">
        <v>42006</v>
      </c>
      <c r="O6080" t="s">
        <v>146</v>
      </c>
      <c r="P6080">
        <v>3766</v>
      </c>
      <c r="R6080">
        <v>45772</v>
      </c>
      <c r="S6080" t="s">
        <v>147</v>
      </c>
      <c r="T6080">
        <v>416977</v>
      </c>
      <c r="V6080">
        <v>974751</v>
      </c>
      <c r="X6080">
        <v>855736</v>
      </c>
      <c r="Z6080">
        <v>119015</v>
      </c>
    </row>
    <row r="6081" spans="2:26" hidden="1" x14ac:dyDescent="0.35">
      <c r="B6081" t="s">
        <v>144</v>
      </c>
      <c r="C6081" t="s">
        <v>145</v>
      </c>
      <c r="D6081" s="1">
        <v>42948</v>
      </c>
      <c r="E6081" t="s">
        <v>34</v>
      </c>
      <c r="F6081" t="s">
        <v>35</v>
      </c>
      <c r="G6081" t="s">
        <v>32</v>
      </c>
      <c r="H6081">
        <v>26213</v>
      </c>
      <c r="I6081" t="s">
        <v>127</v>
      </c>
      <c r="J6081">
        <v>0</v>
      </c>
      <c r="L6081">
        <v>26213</v>
      </c>
      <c r="M6081" t="s">
        <v>128</v>
      </c>
      <c r="N6081">
        <v>43176</v>
      </c>
      <c r="O6081" t="s">
        <v>146</v>
      </c>
      <c r="P6081">
        <v>3918</v>
      </c>
      <c r="R6081">
        <v>47094</v>
      </c>
      <c r="S6081" t="s">
        <v>147</v>
      </c>
      <c r="T6081">
        <v>412310</v>
      </c>
      <c r="V6081">
        <v>964897</v>
      </c>
      <c r="X6081">
        <v>846779</v>
      </c>
      <c r="Z6081">
        <v>118118</v>
      </c>
    </row>
    <row r="6082" spans="2:26" hidden="1" x14ac:dyDescent="0.35">
      <c r="B6082" t="s">
        <v>144</v>
      </c>
      <c r="C6082" t="s">
        <v>145</v>
      </c>
      <c r="D6082" s="1">
        <v>42979</v>
      </c>
      <c r="E6082" t="s">
        <v>34</v>
      </c>
      <c r="F6082" t="s">
        <v>35</v>
      </c>
      <c r="G6082" t="s">
        <v>32</v>
      </c>
      <c r="H6082">
        <v>22421</v>
      </c>
      <c r="I6082" t="s">
        <v>127</v>
      </c>
      <c r="J6082">
        <v>0</v>
      </c>
      <c r="L6082">
        <v>22421</v>
      </c>
      <c r="M6082" t="s">
        <v>128</v>
      </c>
      <c r="N6082">
        <v>33879</v>
      </c>
      <c r="O6082" t="s">
        <v>146</v>
      </c>
      <c r="P6082">
        <v>2765</v>
      </c>
      <c r="R6082">
        <v>36644</v>
      </c>
      <c r="S6082" t="s">
        <v>147</v>
      </c>
      <c r="T6082">
        <v>411676</v>
      </c>
      <c r="V6082">
        <v>956469</v>
      </c>
      <c r="X6082">
        <v>837228</v>
      </c>
      <c r="Z6082">
        <v>119241</v>
      </c>
    </row>
    <row r="6083" spans="2:26" hidden="1" x14ac:dyDescent="0.35">
      <c r="B6083" t="s">
        <v>144</v>
      </c>
      <c r="C6083" t="s">
        <v>145</v>
      </c>
      <c r="D6083" s="1">
        <v>42979</v>
      </c>
      <c r="E6083" t="s">
        <v>34</v>
      </c>
      <c r="F6083" t="s">
        <v>33</v>
      </c>
      <c r="G6083" t="s">
        <v>34</v>
      </c>
      <c r="H6083">
        <v>22421</v>
      </c>
      <c r="I6083" t="s">
        <v>127</v>
      </c>
      <c r="J6083">
        <v>0</v>
      </c>
      <c r="L6083">
        <v>22421</v>
      </c>
      <c r="M6083" t="s">
        <v>128</v>
      </c>
      <c r="N6083">
        <v>32875</v>
      </c>
      <c r="O6083" t="s">
        <v>146</v>
      </c>
      <c r="P6083">
        <v>2622</v>
      </c>
      <c r="R6083">
        <v>35497</v>
      </c>
      <c r="S6083" t="s">
        <v>147</v>
      </c>
      <c r="T6083">
        <v>417128</v>
      </c>
      <c r="V6083">
        <v>968409</v>
      </c>
      <c r="X6083">
        <v>848151</v>
      </c>
      <c r="Z6083">
        <v>120258</v>
      </c>
    </row>
    <row r="6084" spans="2:26" hidden="1" x14ac:dyDescent="0.35">
      <c r="B6084" t="s">
        <v>144</v>
      </c>
      <c r="C6084" t="s">
        <v>145</v>
      </c>
      <c r="D6084" s="1">
        <v>43009</v>
      </c>
      <c r="E6084" t="s">
        <v>34</v>
      </c>
      <c r="F6084" t="s">
        <v>35</v>
      </c>
      <c r="G6084" t="s">
        <v>32</v>
      </c>
      <c r="H6084">
        <v>22553</v>
      </c>
      <c r="I6084" t="s">
        <v>127</v>
      </c>
      <c r="J6084">
        <v>0</v>
      </c>
      <c r="L6084">
        <v>22553</v>
      </c>
      <c r="M6084" t="s">
        <v>128</v>
      </c>
      <c r="N6084">
        <v>32479</v>
      </c>
      <c r="O6084" t="s">
        <v>146</v>
      </c>
      <c r="P6084">
        <v>2652</v>
      </c>
      <c r="R6084">
        <v>35131</v>
      </c>
      <c r="S6084" t="s">
        <v>147</v>
      </c>
      <c r="T6084">
        <v>415537</v>
      </c>
      <c r="V6084">
        <v>962577</v>
      </c>
      <c r="X6084">
        <v>840939</v>
      </c>
      <c r="Z6084">
        <v>121638</v>
      </c>
    </row>
    <row r="6085" spans="2:26" hidden="1" x14ac:dyDescent="0.35">
      <c r="B6085" t="s">
        <v>144</v>
      </c>
      <c r="C6085" t="s">
        <v>145</v>
      </c>
      <c r="D6085" s="1">
        <v>43009</v>
      </c>
      <c r="E6085" t="s">
        <v>34</v>
      </c>
      <c r="F6085" t="s">
        <v>33</v>
      </c>
      <c r="G6085" t="s">
        <v>34</v>
      </c>
      <c r="H6085">
        <v>22553</v>
      </c>
      <c r="I6085" t="s">
        <v>127</v>
      </c>
      <c r="J6085">
        <v>0</v>
      </c>
      <c r="L6085">
        <v>22553</v>
      </c>
      <c r="M6085" t="s">
        <v>128</v>
      </c>
      <c r="N6085">
        <v>31724</v>
      </c>
      <c r="O6085" t="s">
        <v>146</v>
      </c>
      <c r="P6085">
        <v>2539</v>
      </c>
      <c r="R6085">
        <v>34263</v>
      </c>
      <c r="S6085" t="s">
        <v>147</v>
      </c>
      <c r="T6085">
        <v>418543</v>
      </c>
      <c r="V6085">
        <v>969692</v>
      </c>
      <c r="X6085">
        <v>847369</v>
      </c>
      <c r="Z6085">
        <v>122323</v>
      </c>
    </row>
    <row r="6086" spans="2:26" hidden="1" x14ac:dyDescent="0.35">
      <c r="B6086" t="s">
        <v>144</v>
      </c>
      <c r="C6086" t="s">
        <v>145</v>
      </c>
      <c r="D6086" s="1">
        <v>43040</v>
      </c>
      <c r="E6086" t="s">
        <v>34</v>
      </c>
      <c r="F6086" t="s">
        <v>35</v>
      </c>
      <c r="G6086" t="s">
        <v>32</v>
      </c>
      <c r="H6086">
        <v>19138</v>
      </c>
      <c r="I6086" t="s">
        <v>127</v>
      </c>
      <c r="J6086">
        <v>0</v>
      </c>
      <c r="L6086">
        <v>19138</v>
      </c>
      <c r="M6086" t="s">
        <v>128</v>
      </c>
      <c r="N6086">
        <v>33416</v>
      </c>
      <c r="O6086" t="s">
        <v>146</v>
      </c>
      <c r="P6086">
        <v>2650</v>
      </c>
      <c r="R6086">
        <v>36066</v>
      </c>
      <c r="S6086" t="s">
        <v>147</v>
      </c>
      <c r="T6086">
        <v>415183</v>
      </c>
      <c r="V6086">
        <v>962992</v>
      </c>
      <c r="X6086">
        <v>840230</v>
      </c>
      <c r="Z6086">
        <v>122762</v>
      </c>
    </row>
    <row r="6087" spans="2:26" hidden="1" x14ac:dyDescent="0.35">
      <c r="B6087" t="s">
        <v>144</v>
      </c>
      <c r="C6087" t="s">
        <v>145</v>
      </c>
      <c r="D6087" s="1">
        <v>43040</v>
      </c>
      <c r="E6087" t="s">
        <v>34</v>
      </c>
      <c r="F6087" t="s">
        <v>33</v>
      </c>
      <c r="G6087" t="s">
        <v>34</v>
      </c>
      <c r="H6087">
        <v>19138</v>
      </c>
      <c r="I6087" t="s">
        <v>127</v>
      </c>
      <c r="J6087">
        <v>0</v>
      </c>
      <c r="L6087">
        <v>19138</v>
      </c>
      <c r="M6087" t="s">
        <v>128</v>
      </c>
      <c r="N6087">
        <v>33136</v>
      </c>
      <c r="O6087" t="s">
        <v>146</v>
      </c>
      <c r="P6087">
        <v>2640</v>
      </c>
      <c r="R6087">
        <v>35776</v>
      </c>
      <c r="S6087" t="s">
        <v>147</v>
      </c>
      <c r="T6087">
        <v>419727</v>
      </c>
      <c r="V6087">
        <v>974672</v>
      </c>
      <c r="X6087">
        <v>850758</v>
      </c>
      <c r="Z6087">
        <v>123914</v>
      </c>
    </row>
    <row r="6088" spans="2:26" hidden="1" x14ac:dyDescent="0.35">
      <c r="B6088" t="s">
        <v>144</v>
      </c>
      <c r="C6088" t="s">
        <v>145</v>
      </c>
      <c r="D6088" s="1">
        <v>43070</v>
      </c>
      <c r="E6088" t="s">
        <v>34</v>
      </c>
      <c r="F6088" t="s">
        <v>35</v>
      </c>
      <c r="G6088" t="s">
        <v>32</v>
      </c>
      <c r="H6088">
        <v>16834</v>
      </c>
      <c r="I6088" t="s">
        <v>127</v>
      </c>
      <c r="J6088">
        <v>0</v>
      </c>
      <c r="L6088">
        <v>16834</v>
      </c>
      <c r="M6088" t="s">
        <v>128</v>
      </c>
      <c r="N6088">
        <v>36207</v>
      </c>
      <c r="O6088" t="s">
        <v>146</v>
      </c>
      <c r="P6088">
        <v>3064</v>
      </c>
      <c r="R6088">
        <v>39271</v>
      </c>
      <c r="S6088" t="s">
        <v>147</v>
      </c>
      <c r="T6088">
        <v>414800</v>
      </c>
      <c r="V6088">
        <v>964704</v>
      </c>
      <c r="X6088">
        <v>840812</v>
      </c>
      <c r="Z6088">
        <v>123892</v>
      </c>
    </row>
    <row r="6089" spans="2:26" hidden="1" x14ac:dyDescent="0.35">
      <c r="B6089" t="s">
        <v>144</v>
      </c>
      <c r="C6089" t="s">
        <v>145</v>
      </c>
      <c r="D6089" s="1">
        <v>43070</v>
      </c>
      <c r="E6089" t="s">
        <v>34</v>
      </c>
      <c r="F6089" t="s">
        <v>33</v>
      </c>
      <c r="G6089" t="s">
        <v>34</v>
      </c>
      <c r="H6089">
        <v>16834</v>
      </c>
      <c r="I6089" t="s">
        <v>127</v>
      </c>
      <c r="J6089">
        <v>0</v>
      </c>
      <c r="L6089">
        <v>16834</v>
      </c>
      <c r="M6089" t="s">
        <v>128</v>
      </c>
      <c r="N6089">
        <v>35426</v>
      </c>
      <c r="O6089" t="s">
        <v>146</v>
      </c>
      <c r="P6089">
        <v>3032</v>
      </c>
      <c r="R6089">
        <v>38458</v>
      </c>
      <c r="S6089" t="s">
        <v>147</v>
      </c>
      <c r="T6089">
        <v>419719</v>
      </c>
      <c r="V6089">
        <v>976182</v>
      </c>
      <c r="X6089">
        <v>851016</v>
      </c>
      <c r="Z6089">
        <v>125166</v>
      </c>
    </row>
    <row r="6090" spans="2:26" hidden="1" x14ac:dyDescent="0.35">
      <c r="B6090" t="s">
        <v>144</v>
      </c>
      <c r="C6090" t="s">
        <v>145</v>
      </c>
      <c r="D6090" s="1">
        <v>43101</v>
      </c>
      <c r="E6090" t="s">
        <v>34</v>
      </c>
      <c r="F6090" t="s">
        <v>35</v>
      </c>
      <c r="G6090" t="s">
        <v>32</v>
      </c>
      <c r="H6090">
        <v>14929</v>
      </c>
      <c r="I6090" t="s">
        <v>127</v>
      </c>
      <c r="J6090">
        <v>0</v>
      </c>
      <c r="L6090">
        <v>14929</v>
      </c>
      <c r="M6090" t="s">
        <v>128</v>
      </c>
      <c r="N6090">
        <v>39327</v>
      </c>
      <c r="O6090" t="s">
        <v>146</v>
      </c>
      <c r="P6090">
        <v>3725</v>
      </c>
      <c r="R6090">
        <v>43052</v>
      </c>
      <c r="S6090" t="s">
        <v>147</v>
      </c>
      <c r="T6090">
        <v>414994</v>
      </c>
      <c r="V6090">
        <v>962505</v>
      </c>
      <c r="X6090">
        <v>837997</v>
      </c>
      <c r="Z6090">
        <v>124508</v>
      </c>
    </row>
    <row r="6091" spans="2:26" hidden="1" x14ac:dyDescent="0.35">
      <c r="B6091" t="s">
        <v>144</v>
      </c>
      <c r="C6091" t="s">
        <v>145</v>
      </c>
      <c r="D6091" s="1">
        <v>43101</v>
      </c>
      <c r="E6091" t="s">
        <v>34</v>
      </c>
      <c r="F6091" t="s">
        <v>33</v>
      </c>
      <c r="G6091" t="s">
        <v>34</v>
      </c>
      <c r="H6091">
        <v>14929</v>
      </c>
      <c r="I6091" t="s">
        <v>127</v>
      </c>
      <c r="J6091">
        <v>0</v>
      </c>
      <c r="L6091">
        <v>14929</v>
      </c>
      <c r="M6091" t="s">
        <v>128</v>
      </c>
      <c r="N6091">
        <v>31100</v>
      </c>
      <c r="O6091" t="s">
        <v>146</v>
      </c>
      <c r="P6091">
        <v>2797</v>
      </c>
      <c r="R6091">
        <v>33897</v>
      </c>
      <c r="S6091" t="s">
        <v>147</v>
      </c>
      <c r="T6091">
        <v>419803</v>
      </c>
      <c r="V6091">
        <v>973460</v>
      </c>
      <c r="X6091">
        <v>847632</v>
      </c>
      <c r="Z6091">
        <v>125828</v>
      </c>
    </row>
    <row r="6092" spans="2:26" hidden="1" x14ac:dyDescent="0.35">
      <c r="B6092" t="s">
        <v>144</v>
      </c>
      <c r="C6092" t="s">
        <v>145</v>
      </c>
      <c r="D6092" s="1">
        <v>43132</v>
      </c>
      <c r="E6092" t="s">
        <v>34</v>
      </c>
      <c r="F6092" t="s">
        <v>35</v>
      </c>
      <c r="G6092" t="s">
        <v>32</v>
      </c>
      <c r="H6092">
        <v>12653</v>
      </c>
      <c r="I6092" t="s">
        <v>127</v>
      </c>
      <c r="J6092">
        <v>0</v>
      </c>
      <c r="L6092">
        <v>12653</v>
      </c>
      <c r="M6092" t="s">
        <v>128</v>
      </c>
      <c r="N6092">
        <v>26046</v>
      </c>
      <c r="O6092" t="s">
        <v>146</v>
      </c>
      <c r="P6092">
        <v>2372</v>
      </c>
      <c r="R6092">
        <v>28418</v>
      </c>
      <c r="S6092" t="s">
        <v>147</v>
      </c>
      <c r="T6092">
        <v>414737</v>
      </c>
      <c r="V6092">
        <v>960696</v>
      </c>
      <c r="X6092">
        <v>836064</v>
      </c>
      <c r="Z6092">
        <v>124632</v>
      </c>
    </row>
    <row r="6093" spans="2:26" hidden="1" x14ac:dyDescent="0.35">
      <c r="B6093" t="s">
        <v>144</v>
      </c>
      <c r="C6093" t="s">
        <v>145</v>
      </c>
      <c r="D6093" s="1">
        <v>43132</v>
      </c>
      <c r="E6093" t="s">
        <v>34</v>
      </c>
      <c r="F6093" t="s">
        <v>33</v>
      </c>
      <c r="G6093" t="s">
        <v>34</v>
      </c>
      <c r="H6093">
        <v>12653</v>
      </c>
      <c r="I6093" t="s">
        <v>127</v>
      </c>
      <c r="J6093">
        <v>0</v>
      </c>
      <c r="L6093">
        <v>12653</v>
      </c>
      <c r="M6093" t="s">
        <v>128</v>
      </c>
      <c r="N6093">
        <v>25328</v>
      </c>
      <c r="O6093" t="s">
        <v>146</v>
      </c>
      <c r="P6093">
        <v>2265</v>
      </c>
      <c r="R6093">
        <v>27593</v>
      </c>
      <c r="S6093" t="s">
        <v>147</v>
      </c>
      <c r="T6093">
        <v>419307</v>
      </c>
      <c r="V6093">
        <v>970752</v>
      </c>
      <c r="X6093">
        <v>844832</v>
      </c>
      <c r="Z6093">
        <v>125920</v>
      </c>
    </row>
    <row r="6094" spans="2:26" hidden="1" x14ac:dyDescent="0.35">
      <c r="B6094" t="s">
        <v>144</v>
      </c>
      <c r="C6094" t="s">
        <v>145</v>
      </c>
      <c r="D6094" s="1">
        <v>43160</v>
      </c>
      <c r="E6094" t="s">
        <v>34</v>
      </c>
      <c r="F6094" t="s">
        <v>33</v>
      </c>
      <c r="G6094" t="s">
        <v>34</v>
      </c>
      <c r="H6094">
        <v>13143</v>
      </c>
      <c r="I6094" t="s">
        <v>127</v>
      </c>
      <c r="J6094">
        <v>0</v>
      </c>
      <c r="L6094">
        <v>13143</v>
      </c>
      <c r="M6094" t="s">
        <v>128</v>
      </c>
      <c r="N6094">
        <v>25248</v>
      </c>
      <c r="O6094" t="s">
        <v>146</v>
      </c>
      <c r="P6094">
        <v>2397</v>
      </c>
      <c r="R6094">
        <v>27645</v>
      </c>
      <c r="S6094" t="s">
        <v>147</v>
      </c>
      <c r="T6094">
        <v>419033</v>
      </c>
      <c r="V6094">
        <v>972830</v>
      </c>
      <c r="X6094">
        <v>847100</v>
      </c>
      <c r="Z6094">
        <v>125730</v>
      </c>
    </row>
    <row r="6095" spans="2:26" hidden="1" x14ac:dyDescent="0.35">
      <c r="B6095" t="s">
        <v>144</v>
      </c>
      <c r="C6095" t="s">
        <v>145</v>
      </c>
      <c r="D6095" s="1">
        <v>43160</v>
      </c>
      <c r="E6095" t="s">
        <v>34</v>
      </c>
      <c r="F6095" t="s">
        <v>35</v>
      </c>
      <c r="G6095" t="s">
        <v>32</v>
      </c>
      <c r="H6095">
        <v>13143</v>
      </c>
      <c r="I6095" t="s">
        <v>127</v>
      </c>
      <c r="J6095">
        <v>0</v>
      </c>
      <c r="L6095">
        <v>13143</v>
      </c>
      <c r="M6095" t="s">
        <v>128</v>
      </c>
      <c r="N6095">
        <v>25749</v>
      </c>
      <c r="O6095" t="s">
        <v>146</v>
      </c>
      <c r="P6095">
        <v>2461</v>
      </c>
      <c r="R6095">
        <v>28210</v>
      </c>
      <c r="S6095" t="s">
        <v>147</v>
      </c>
      <c r="T6095">
        <v>413488</v>
      </c>
      <c r="V6095">
        <v>961079</v>
      </c>
      <c r="X6095">
        <v>836724</v>
      </c>
      <c r="Z6095">
        <v>124355</v>
      </c>
    </row>
    <row r="6096" spans="2:26" hidden="1" x14ac:dyDescent="0.35">
      <c r="B6096" t="s">
        <v>144</v>
      </c>
      <c r="C6096" t="s">
        <v>145</v>
      </c>
      <c r="D6096" s="1">
        <v>43191</v>
      </c>
      <c r="E6096" t="s">
        <v>34</v>
      </c>
      <c r="F6096" t="s">
        <v>35</v>
      </c>
      <c r="G6096" t="s">
        <v>32</v>
      </c>
      <c r="H6096">
        <v>12199</v>
      </c>
      <c r="I6096" t="s">
        <v>127</v>
      </c>
      <c r="J6096">
        <v>0</v>
      </c>
      <c r="L6096">
        <v>12199</v>
      </c>
      <c r="M6096" t="s">
        <v>128</v>
      </c>
      <c r="N6096">
        <v>23122</v>
      </c>
      <c r="O6096" t="s">
        <v>146</v>
      </c>
      <c r="P6096">
        <v>1953</v>
      </c>
      <c r="R6096">
        <v>25075</v>
      </c>
      <c r="S6096" t="s">
        <v>147</v>
      </c>
      <c r="T6096">
        <v>415158</v>
      </c>
      <c r="V6096">
        <v>966695</v>
      </c>
      <c r="X6096">
        <v>841912</v>
      </c>
      <c r="Z6096">
        <v>124783</v>
      </c>
    </row>
    <row r="6097" spans="2:26" hidden="1" x14ac:dyDescent="0.35">
      <c r="B6097" t="s">
        <v>144</v>
      </c>
      <c r="C6097" t="s">
        <v>145</v>
      </c>
      <c r="D6097" s="1">
        <v>43191</v>
      </c>
      <c r="E6097" t="s">
        <v>34</v>
      </c>
      <c r="F6097" t="s">
        <v>33</v>
      </c>
      <c r="G6097" t="s">
        <v>34</v>
      </c>
      <c r="H6097">
        <v>12199</v>
      </c>
      <c r="I6097" t="s">
        <v>127</v>
      </c>
      <c r="J6097">
        <v>0</v>
      </c>
      <c r="L6097">
        <v>12199</v>
      </c>
      <c r="M6097" t="s">
        <v>128</v>
      </c>
      <c r="N6097">
        <v>22554</v>
      </c>
      <c r="O6097" t="s">
        <v>146</v>
      </c>
      <c r="P6097">
        <v>1872</v>
      </c>
      <c r="R6097">
        <v>24426</v>
      </c>
      <c r="S6097" t="s">
        <v>147</v>
      </c>
      <c r="T6097">
        <v>419171</v>
      </c>
      <c r="V6097">
        <v>975183</v>
      </c>
      <c r="X6097">
        <v>849378</v>
      </c>
      <c r="Z6097">
        <v>125805</v>
      </c>
    </row>
    <row r="6098" spans="2:26" hidden="1" x14ac:dyDescent="0.35">
      <c r="B6098" t="s">
        <v>144</v>
      </c>
      <c r="C6098" t="s">
        <v>145</v>
      </c>
      <c r="D6098" s="1">
        <v>43221</v>
      </c>
      <c r="E6098" t="s">
        <v>34</v>
      </c>
      <c r="F6098" t="s">
        <v>33</v>
      </c>
      <c r="G6098" t="s">
        <v>34</v>
      </c>
      <c r="H6098">
        <v>11459</v>
      </c>
      <c r="I6098" t="s">
        <v>127</v>
      </c>
      <c r="J6098">
        <v>0</v>
      </c>
      <c r="L6098">
        <v>11459</v>
      </c>
      <c r="M6098" t="s">
        <v>128</v>
      </c>
      <c r="N6098">
        <v>22611</v>
      </c>
      <c r="O6098" t="s">
        <v>146</v>
      </c>
      <c r="P6098">
        <v>2067</v>
      </c>
      <c r="R6098">
        <v>24678</v>
      </c>
      <c r="S6098" t="s">
        <v>147</v>
      </c>
      <c r="T6098">
        <v>417928</v>
      </c>
      <c r="V6098">
        <v>974631</v>
      </c>
      <c r="X6098">
        <v>848838</v>
      </c>
      <c r="Z6098">
        <v>125793</v>
      </c>
    </row>
    <row r="6099" spans="2:26" hidden="1" x14ac:dyDescent="0.35">
      <c r="B6099" t="s">
        <v>144</v>
      </c>
      <c r="C6099" t="s">
        <v>145</v>
      </c>
      <c r="D6099" s="1">
        <v>43221</v>
      </c>
      <c r="E6099" t="s">
        <v>34</v>
      </c>
      <c r="F6099" t="s">
        <v>35</v>
      </c>
      <c r="G6099" t="s">
        <v>32</v>
      </c>
      <c r="H6099">
        <v>11459</v>
      </c>
      <c r="I6099" t="s">
        <v>127</v>
      </c>
      <c r="J6099">
        <v>0</v>
      </c>
      <c r="L6099">
        <v>11459</v>
      </c>
      <c r="M6099" t="s">
        <v>128</v>
      </c>
      <c r="N6099">
        <v>22944</v>
      </c>
      <c r="O6099" t="s">
        <v>146</v>
      </c>
      <c r="P6099">
        <v>2138</v>
      </c>
      <c r="R6099">
        <v>25082</v>
      </c>
      <c r="S6099" t="s">
        <v>147</v>
      </c>
      <c r="T6099">
        <v>413573</v>
      </c>
      <c r="V6099">
        <v>965922</v>
      </c>
      <c r="X6099">
        <v>841253</v>
      </c>
      <c r="Z6099">
        <v>124669</v>
      </c>
    </row>
    <row r="6100" spans="2:26" hidden="1" x14ac:dyDescent="0.35">
      <c r="B6100" t="s">
        <v>144</v>
      </c>
      <c r="C6100" t="s">
        <v>145</v>
      </c>
      <c r="D6100" s="1">
        <v>43252</v>
      </c>
      <c r="E6100" t="s">
        <v>34</v>
      </c>
      <c r="F6100" t="s">
        <v>33</v>
      </c>
      <c r="G6100" t="s">
        <v>34</v>
      </c>
      <c r="H6100">
        <v>11492</v>
      </c>
      <c r="I6100" t="s">
        <v>127</v>
      </c>
      <c r="J6100">
        <v>0</v>
      </c>
      <c r="L6100">
        <v>11492</v>
      </c>
      <c r="M6100" t="s">
        <v>128</v>
      </c>
      <c r="N6100">
        <v>20709</v>
      </c>
      <c r="O6100" t="s">
        <v>146</v>
      </c>
      <c r="P6100">
        <v>1997</v>
      </c>
      <c r="R6100">
        <v>22706</v>
      </c>
      <c r="S6100" t="s">
        <v>147</v>
      </c>
      <c r="T6100">
        <v>416792</v>
      </c>
      <c r="V6100">
        <v>973948</v>
      </c>
      <c r="X6100">
        <v>848155</v>
      </c>
      <c r="Z6100">
        <v>125793</v>
      </c>
    </row>
    <row r="6101" spans="2:26" hidden="1" x14ac:dyDescent="0.35">
      <c r="B6101" t="s">
        <v>144</v>
      </c>
      <c r="C6101" t="s">
        <v>145</v>
      </c>
      <c r="D6101" s="1">
        <v>43252</v>
      </c>
      <c r="E6101" t="s">
        <v>34</v>
      </c>
      <c r="F6101" t="s">
        <v>35</v>
      </c>
      <c r="G6101" t="s">
        <v>32</v>
      </c>
      <c r="H6101">
        <v>11492</v>
      </c>
      <c r="I6101" t="s">
        <v>127</v>
      </c>
      <c r="J6101">
        <v>0</v>
      </c>
      <c r="L6101">
        <v>11492</v>
      </c>
      <c r="M6101" t="s">
        <v>128</v>
      </c>
      <c r="N6101">
        <v>21065</v>
      </c>
      <c r="O6101" t="s">
        <v>146</v>
      </c>
      <c r="P6101">
        <v>2054</v>
      </c>
      <c r="R6101">
        <v>23119</v>
      </c>
      <c r="S6101" t="s">
        <v>147</v>
      </c>
      <c r="T6101">
        <v>411598</v>
      </c>
      <c r="V6101">
        <v>963857</v>
      </c>
      <c r="X6101">
        <v>839586</v>
      </c>
      <c r="Z6101">
        <v>124271</v>
      </c>
    </row>
    <row r="6102" spans="2:26" hidden="1" x14ac:dyDescent="0.35">
      <c r="B6102" t="s">
        <v>144</v>
      </c>
      <c r="C6102" t="s">
        <v>145</v>
      </c>
      <c r="D6102" s="1">
        <v>43282</v>
      </c>
      <c r="E6102" t="s">
        <v>34</v>
      </c>
      <c r="F6102" t="s">
        <v>33</v>
      </c>
      <c r="G6102" t="s">
        <v>34</v>
      </c>
      <c r="H6102">
        <v>12591</v>
      </c>
      <c r="I6102" t="s">
        <v>127</v>
      </c>
      <c r="J6102">
        <v>0</v>
      </c>
      <c r="L6102">
        <v>12591</v>
      </c>
      <c r="M6102" t="s">
        <v>128</v>
      </c>
      <c r="N6102">
        <v>21628</v>
      </c>
      <c r="O6102" t="s">
        <v>146</v>
      </c>
      <c r="P6102">
        <v>2242</v>
      </c>
      <c r="R6102">
        <v>23870</v>
      </c>
      <c r="S6102" t="s">
        <v>147</v>
      </c>
      <c r="T6102">
        <v>415712</v>
      </c>
      <c r="V6102">
        <v>972808</v>
      </c>
      <c r="X6102">
        <v>846779</v>
      </c>
      <c r="Z6102">
        <v>126029</v>
      </c>
    </row>
    <row r="6103" spans="2:26" hidden="1" x14ac:dyDescent="0.35">
      <c r="B6103" t="s">
        <v>144</v>
      </c>
      <c r="C6103" t="s">
        <v>145</v>
      </c>
      <c r="D6103" s="1">
        <v>43282</v>
      </c>
      <c r="E6103" t="s">
        <v>34</v>
      </c>
      <c r="F6103" t="s">
        <v>35</v>
      </c>
      <c r="G6103" t="s">
        <v>32</v>
      </c>
      <c r="H6103">
        <v>12591</v>
      </c>
      <c r="I6103" t="s">
        <v>127</v>
      </c>
      <c r="J6103">
        <v>0</v>
      </c>
      <c r="L6103">
        <v>12591</v>
      </c>
      <c r="M6103" t="s">
        <v>128</v>
      </c>
      <c r="N6103">
        <v>21969</v>
      </c>
      <c r="O6103" t="s">
        <v>146</v>
      </c>
      <c r="P6103">
        <v>2352</v>
      </c>
      <c r="R6103">
        <v>24321</v>
      </c>
      <c r="S6103" t="s">
        <v>147</v>
      </c>
      <c r="T6103">
        <v>411129</v>
      </c>
      <c r="V6103">
        <v>963773</v>
      </c>
      <c r="X6103">
        <v>839405</v>
      </c>
      <c r="Z6103">
        <v>124368</v>
      </c>
    </row>
    <row r="6104" spans="2:26" hidden="1" x14ac:dyDescent="0.35">
      <c r="B6104" t="s">
        <v>144</v>
      </c>
      <c r="C6104" t="s">
        <v>145</v>
      </c>
      <c r="D6104" s="1">
        <v>43313</v>
      </c>
      <c r="E6104" t="s">
        <v>34</v>
      </c>
      <c r="F6104" t="s">
        <v>33</v>
      </c>
      <c r="G6104" t="s">
        <v>34</v>
      </c>
      <c r="H6104">
        <v>13427</v>
      </c>
      <c r="I6104" t="s">
        <v>127</v>
      </c>
      <c r="J6104">
        <v>0</v>
      </c>
      <c r="L6104">
        <v>13427</v>
      </c>
      <c r="M6104" t="s">
        <v>128</v>
      </c>
      <c r="N6104">
        <v>24585</v>
      </c>
      <c r="O6104" t="s">
        <v>146</v>
      </c>
      <c r="P6104">
        <v>2603</v>
      </c>
      <c r="R6104">
        <v>27188</v>
      </c>
      <c r="S6104" t="s">
        <v>147</v>
      </c>
      <c r="T6104">
        <v>414720</v>
      </c>
      <c r="V6104">
        <v>972190</v>
      </c>
      <c r="X6104">
        <v>846403</v>
      </c>
      <c r="Z6104">
        <v>125787</v>
      </c>
    </row>
    <row r="6105" spans="2:26" hidden="1" x14ac:dyDescent="0.35">
      <c r="B6105" t="s">
        <v>144</v>
      </c>
      <c r="C6105" t="s">
        <v>145</v>
      </c>
      <c r="D6105" s="1">
        <v>43313</v>
      </c>
      <c r="E6105" t="s">
        <v>34</v>
      </c>
      <c r="F6105" t="s">
        <v>35</v>
      </c>
      <c r="G6105" t="s">
        <v>32</v>
      </c>
      <c r="H6105">
        <v>13427</v>
      </c>
      <c r="I6105" t="s">
        <v>127</v>
      </c>
      <c r="J6105">
        <v>0</v>
      </c>
      <c r="L6105">
        <v>13427</v>
      </c>
      <c r="M6105" t="s">
        <v>128</v>
      </c>
      <c r="N6105">
        <v>24808</v>
      </c>
      <c r="O6105" t="s">
        <v>146</v>
      </c>
      <c r="P6105">
        <v>2680</v>
      </c>
      <c r="R6105">
        <v>27488</v>
      </c>
      <c r="S6105" t="s">
        <v>147</v>
      </c>
      <c r="T6105">
        <v>410022</v>
      </c>
      <c r="V6105">
        <v>963146</v>
      </c>
      <c r="X6105">
        <v>839092</v>
      </c>
      <c r="Z6105">
        <v>124054</v>
      </c>
    </row>
    <row r="6106" spans="2:26" hidden="1" x14ac:dyDescent="0.35">
      <c r="B6106" t="s">
        <v>144</v>
      </c>
      <c r="C6106" t="s">
        <v>145</v>
      </c>
      <c r="D6106" s="1">
        <v>43344</v>
      </c>
      <c r="E6106" t="s">
        <v>34</v>
      </c>
      <c r="F6106" t="s">
        <v>35</v>
      </c>
      <c r="G6106" t="s">
        <v>32</v>
      </c>
      <c r="H6106">
        <v>12218</v>
      </c>
      <c r="I6106" t="s">
        <v>127</v>
      </c>
      <c r="J6106">
        <v>0</v>
      </c>
      <c r="L6106">
        <v>12218</v>
      </c>
      <c r="M6106" t="s">
        <v>128</v>
      </c>
      <c r="N6106">
        <v>20849</v>
      </c>
      <c r="O6106" t="s">
        <v>146</v>
      </c>
      <c r="P6106">
        <v>2354</v>
      </c>
      <c r="R6106">
        <v>23203</v>
      </c>
      <c r="S6106" t="s">
        <v>147</v>
      </c>
      <c r="T6106">
        <v>408760</v>
      </c>
      <c r="V6106">
        <v>960905</v>
      </c>
      <c r="X6106">
        <v>837037</v>
      </c>
      <c r="Z6106">
        <v>123868</v>
      </c>
    </row>
    <row r="6107" spans="2:26" hidden="1" x14ac:dyDescent="0.35">
      <c r="B6107" t="s">
        <v>144</v>
      </c>
      <c r="C6107" t="s">
        <v>145</v>
      </c>
      <c r="D6107" s="1">
        <v>43344</v>
      </c>
      <c r="E6107" t="s">
        <v>34</v>
      </c>
      <c r="F6107" t="s">
        <v>33</v>
      </c>
      <c r="G6107" t="s">
        <v>34</v>
      </c>
      <c r="H6107">
        <v>12218</v>
      </c>
      <c r="I6107" t="s">
        <v>127</v>
      </c>
      <c r="J6107">
        <v>0</v>
      </c>
      <c r="L6107">
        <v>12218</v>
      </c>
      <c r="M6107" t="s">
        <v>128</v>
      </c>
      <c r="N6107">
        <v>20437</v>
      </c>
      <c r="O6107" t="s">
        <v>146</v>
      </c>
      <c r="P6107">
        <v>2284</v>
      </c>
      <c r="R6107">
        <v>22721</v>
      </c>
      <c r="S6107" t="s">
        <v>147</v>
      </c>
      <c r="T6107">
        <v>414553</v>
      </c>
      <c r="V6107">
        <v>972150</v>
      </c>
      <c r="X6107">
        <v>846182</v>
      </c>
      <c r="Z6107">
        <v>125968</v>
      </c>
    </row>
    <row r="6108" spans="2:26" hidden="1" x14ac:dyDescent="0.35">
      <c r="B6108" t="s">
        <v>144</v>
      </c>
      <c r="C6108" t="s">
        <v>145</v>
      </c>
      <c r="D6108" s="1">
        <v>43374</v>
      </c>
      <c r="E6108" t="s">
        <v>34</v>
      </c>
      <c r="F6108" t="s">
        <v>35</v>
      </c>
      <c r="G6108" t="s">
        <v>32</v>
      </c>
      <c r="H6108">
        <v>13712</v>
      </c>
      <c r="I6108" t="s">
        <v>127</v>
      </c>
      <c r="J6108">
        <v>0</v>
      </c>
      <c r="L6108">
        <v>13712</v>
      </c>
      <c r="M6108" t="s">
        <v>128</v>
      </c>
      <c r="N6108">
        <v>25282</v>
      </c>
      <c r="O6108" t="s">
        <v>146</v>
      </c>
      <c r="P6108">
        <v>2802</v>
      </c>
      <c r="R6108">
        <v>28084</v>
      </c>
      <c r="S6108" t="s">
        <v>147</v>
      </c>
      <c r="T6108">
        <v>408826</v>
      </c>
      <c r="V6108">
        <v>961833</v>
      </c>
      <c r="X6108">
        <v>837510</v>
      </c>
      <c r="Z6108">
        <v>124323</v>
      </c>
    </row>
    <row r="6109" spans="2:26" hidden="1" x14ac:dyDescent="0.35">
      <c r="B6109" t="s">
        <v>144</v>
      </c>
      <c r="C6109" t="s">
        <v>145</v>
      </c>
      <c r="D6109" s="1">
        <v>43374</v>
      </c>
      <c r="E6109" t="s">
        <v>34</v>
      </c>
      <c r="F6109" t="s">
        <v>33</v>
      </c>
      <c r="G6109" t="s">
        <v>34</v>
      </c>
      <c r="H6109">
        <v>13712</v>
      </c>
      <c r="I6109" t="s">
        <v>127</v>
      </c>
      <c r="J6109">
        <v>0</v>
      </c>
      <c r="L6109">
        <v>13712</v>
      </c>
      <c r="M6109" t="s">
        <v>128</v>
      </c>
      <c r="N6109">
        <v>24709</v>
      </c>
      <c r="O6109" t="s">
        <v>146</v>
      </c>
      <c r="P6109">
        <v>2703</v>
      </c>
      <c r="R6109">
        <v>27412</v>
      </c>
      <c r="S6109" t="s">
        <v>147</v>
      </c>
      <c r="T6109">
        <v>415900</v>
      </c>
      <c r="V6109">
        <v>976814</v>
      </c>
      <c r="X6109">
        <v>850025</v>
      </c>
      <c r="Z6109">
        <v>126789</v>
      </c>
    </row>
    <row r="6110" spans="2:26" hidden="1" x14ac:dyDescent="0.35">
      <c r="B6110" t="s">
        <v>144</v>
      </c>
      <c r="C6110" t="s">
        <v>145</v>
      </c>
      <c r="D6110" s="1">
        <v>43405</v>
      </c>
      <c r="E6110" t="s">
        <v>34</v>
      </c>
      <c r="F6110" t="s">
        <v>35</v>
      </c>
      <c r="G6110" t="s">
        <v>32</v>
      </c>
      <c r="H6110">
        <v>13587</v>
      </c>
      <c r="I6110" t="s">
        <v>127</v>
      </c>
      <c r="J6110">
        <v>0</v>
      </c>
      <c r="L6110">
        <v>13587</v>
      </c>
      <c r="M6110" t="s">
        <v>128</v>
      </c>
      <c r="N6110">
        <v>23046</v>
      </c>
      <c r="O6110" t="s">
        <v>146</v>
      </c>
      <c r="P6110">
        <v>2275</v>
      </c>
      <c r="R6110">
        <v>25321</v>
      </c>
      <c r="S6110" t="s">
        <v>147</v>
      </c>
      <c r="T6110">
        <v>410560</v>
      </c>
      <c r="V6110">
        <v>967235</v>
      </c>
      <c r="X6110">
        <v>842458</v>
      </c>
      <c r="Z6110">
        <v>124777</v>
      </c>
    </row>
    <row r="6111" spans="2:26" hidden="1" x14ac:dyDescent="0.35">
      <c r="B6111" t="s">
        <v>144</v>
      </c>
      <c r="C6111" t="s">
        <v>145</v>
      </c>
      <c r="D6111" s="1">
        <v>43405</v>
      </c>
      <c r="E6111" t="s">
        <v>34</v>
      </c>
      <c r="F6111" t="s">
        <v>33</v>
      </c>
      <c r="G6111" t="s">
        <v>34</v>
      </c>
      <c r="H6111">
        <v>13587</v>
      </c>
      <c r="I6111" t="s">
        <v>127</v>
      </c>
      <c r="J6111">
        <v>0</v>
      </c>
      <c r="L6111">
        <v>13587</v>
      </c>
      <c r="M6111" t="s">
        <v>128</v>
      </c>
      <c r="N6111">
        <v>22491</v>
      </c>
      <c r="O6111" t="s">
        <v>146</v>
      </c>
      <c r="P6111">
        <v>2206</v>
      </c>
      <c r="R6111">
        <v>24697</v>
      </c>
      <c r="S6111" t="s">
        <v>147</v>
      </c>
      <c r="T6111">
        <v>415129</v>
      </c>
      <c r="V6111">
        <v>977643</v>
      </c>
      <c r="X6111">
        <v>851055</v>
      </c>
      <c r="Z6111">
        <v>126588</v>
      </c>
    </row>
    <row r="6112" spans="2:26" hidden="1" x14ac:dyDescent="0.35">
      <c r="B6112" t="s">
        <v>144</v>
      </c>
      <c r="C6112" t="s">
        <v>145</v>
      </c>
      <c r="D6112" s="1">
        <v>43435</v>
      </c>
      <c r="E6112" t="s">
        <v>34</v>
      </c>
      <c r="F6112" t="s">
        <v>35</v>
      </c>
      <c r="G6112" t="s">
        <v>32</v>
      </c>
      <c r="H6112">
        <v>15055</v>
      </c>
      <c r="I6112" t="s">
        <v>127</v>
      </c>
      <c r="J6112">
        <v>0</v>
      </c>
      <c r="L6112">
        <v>15055</v>
      </c>
      <c r="M6112" t="s">
        <v>128</v>
      </c>
      <c r="N6112">
        <v>26837</v>
      </c>
      <c r="O6112" t="s">
        <v>146</v>
      </c>
      <c r="P6112">
        <v>2651</v>
      </c>
      <c r="R6112">
        <v>29488</v>
      </c>
      <c r="S6112" t="s">
        <v>147</v>
      </c>
      <c r="T6112">
        <v>408800</v>
      </c>
      <c r="V6112">
        <v>966801</v>
      </c>
      <c r="X6112">
        <v>842606</v>
      </c>
      <c r="Z6112">
        <v>124195</v>
      </c>
    </row>
    <row r="6113" spans="2:26" hidden="1" x14ac:dyDescent="0.35">
      <c r="B6113" t="s">
        <v>144</v>
      </c>
      <c r="C6113" t="s">
        <v>145</v>
      </c>
      <c r="D6113" s="1">
        <v>43435</v>
      </c>
      <c r="E6113" t="s">
        <v>34</v>
      </c>
      <c r="F6113" t="s">
        <v>33</v>
      </c>
      <c r="G6113" t="s">
        <v>34</v>
      </c>
      <c r="H6113">
        <v>15055</v>
      </c>
      <c r="I6113" t="s">
        <v>127</v>
      </c>
      <c r="J6113">
        <v>0</v>
      </c>
      <c r="L6113">
        <v>15055</v>
      </c>
      <c r="M6113" t="s">
        <v>128</v>
      </c>
      <c r="N6113">
        <v>26163</v>
      </c>
      <c r="O6113" t="s">
        <v>146</v>
      </c>
      <c r="P6113">
        <v>2513</v>
      </c>
      <c r="R6113">
        <v>28676</v>
      </c>
      <c r="S6113" t="s">
        <v>147</v>
      </c>
      <c r="T6113">
        <v>414548</v>
      </c>
      <c r="V6113">
        <v>979447</v>
      </c>
      <c r="X6113">
        <v>852749</v>
      </c>
      <c r="Z6113">
        <v>126698</v>
      </c>
    </row>
    <row r="6114" spans="2:26" hidden="1" x14ac:dyDescent="0.35">
      <c r="B6114" t="s">
        <v>144</v>
      </c>
      <c r="C6114" t="s">
        <v>145</v>
      </c>
      <c r="D6114" s="1">
        <v>43466</v>
      </c>
      <c r="E6114" t="s">
        <v>34</v>
      </c>
      <c r="F6114" t="s">
        <v>35</v>
      </c>
      <c r="G6114" t="s">
        <v>32</v>
      </c>
      <c r="H6114">
        <v>14697</v>
      </c>
      <c r="I6114" t="s">
        <v>127</v>
      </c>
      <c r="J6114">
        <v>0</v>
      </c>
      <c r="L6114">
        <v>14697</v>
      </c>
      <c r="M6114" t="s">
        <v>128</v>
      </c>
      <c r="N6114">
        <v>26344</v>
      </c>
      <c r="O6114" t="s">
        <v>146</v>
      </c>
      <c r="P6114">
        <v>3300</v>
      </c>
      <c r="R6114">
        <v>29644</v>
      </c>
      <c r="S6114" t="s">
        <v>147</v>
      </c>
      <c r="T6114">
        <v>410266</v>
      </c>
      <c r="V6114">
        <v>971345</v>
      </c>
      <c r="X6114">
        <v>846069</v>
      </c>
      <c r="Z6114">
        <v>125276</v>
      </c>
    </row>
    <row r="6115" spans="2:26" hidden="1" x14ac:dyDescent="0.35">
      <c r="B6115" t="s">
        <v>144</v>
      </c>
      <c r="C6115" t="s">
        <v>145</v>
      </c>
      <c r="D6115" s="1">
        <v>43466</v>
      </c>
      <c r="E6115" t="s">
        <v>34</v>
      </c>
      <c r="F6115" t="s">
        <v>33</v>
      </c>
      <c r="G6115" t="s">
        <v>34</v>
      </c>
      <c r="H6115">
        <v>14697</v>
      </c>
      <c r="I6115" t="s">
        <v>127</v>
      </c>
      <c r="J6115">
        <v>0</v>
      </c>
      <c r="L6115">
        <v>14697</v>
      </c>
      <c r="M6115" t="s">
        <v>128</v>
      </c>
      <c r="N6115">
        <v>25812</v>
      </c>
      <c r="O6115" t="s">
        <v>146</v>
      </c>
      <c r="P6115">
        <v>3185</v>
      </c>
      <c r="R6115">
        <v>28997</v>
      </c>
      <c r="S6115" t="s">
        <v>147</v>
      </c>
      <c r="T6115">
        <v>416003</v>
      </c>
      <c r="V6115">
        <v>983156</v>
      </c>
      <c r="X6115">
        <v>855544</v>
      </c>
      <c r="Z6115">
        <v>127612</v>
      </c>
    </row>
    <row r="6116" spans="2:26" hidden="1" x14ac:dyDescent="0.35">
      <c r="B6116" t="s">
        <v>144</v>
      </c>
      <c r="C6116" t="s">
        <v>145</v>
      </c>
      <c r="D6116" s="1">
        <v>43497</v>
      </c>
      <c r="E6116" t="s">
        <v>34</v>
      </c>
      <c r="F6116" t="s">
        <v>35</v>
      </c>
      <c r="G6116" t="s">
        <v>32</v>
      </c>
      <c r="H6116">
        <v>12177</v>
      </c>
      <c r="I6116" t="s">
        <v>127</v>
      </c>
      <c r="J6116">
        <v>0</v>
      </c>
      <c r="L6116">
        <v>12177</v>
      </c>
      <c r="M6116" t="s">
        <v>128</v>
      </c>
      <c r="N6116">
        <v>23723</v>
      </c>
      <c r="O6116" t="s">
        <v>146</v>
      </c>
      <c r="P6116">
        <v>2980</v>
      </c>
      <c r="R6116">
        <v>26703</v>
      </c>
      <c r="S6116" t="s">
        <v>147</v>
      </c>
      <c r="T6116">
        <v>411409</v>
      </c>
      <c r="V6116">
        <v>973985</v>
      </c>
      <c r="X6116">
        <v>847971</v>
      </c>
      <c r="Z6116">
        <v>126014</v>
      </c>
    </row>
    <row r="6117" spans="2:26" hidden="1" x14ac:dyDescent="0.35">
      <c r="B6117" t="s">
        <v>144</v>
      </c>
      <c r="C6117" t="s">
        <v>145</v>
      </c>
      <c r="D6117" s="1">
        <v>43497</v>
      </c>
      <c r="E6117" t="s">
        <v>34</v>
      </c>
      <c r="F6117" t="s">
        <v>33</v>
      </c>
      <c r="G6117" t="s">
        <v>34</v>
      </c>
      <c r="H6117">
        <v>12177</v>
      </c>
      <c r="I6117" t="s">
        <v>127</v>
      </c>
      <c r="J6117">
        <v>0</v>
      </c>
      <c r="L6117">
        <v>12177</v>
      </c>
      <c r="M6117" t="s">
        <v>128</v>
      </c>
      <c r="N6117">
        <v>23045</v>
      </c>
      <c r="O6117" t="s">
        <v>146</v>
      </c>
      <c r="P6117">
        <v>2826</v>
      </c>
      <c r="R6117">
        <v>25871</v>
      </c>
      <c r="S6117" t="s">
        <v>147</v>
      </c>
      <c r="T6117">
        <v>417334</v>
      </c>
      <c r="V6117">
        <v>985423</v>
      </c>
      <c r="X6117">
        <v>857163</v>
      </c>
      <c r="Z6117">
        <v>128260</v>
      </c>
    </row>
    <row r="6118" spans="2:26" hidden="1" x14ac:dyDescent="0.35">
      <c r="B6118" t="s">
        <v>144</v>
      </c>
      <c r="C6118" t="s">
        <v>145</v>
      </c>
      <c r="D6118" s="1">
        <v>43525</v>
      </c>
      <c r="E6118" t="s">
        <v>34</v>
      </c>
      <c r="F6118" t="s">
        <v>35</v>
      </c>
      <c r="G6118" t="s">
        <v>32</v>
      </c>
      <c r="H6118">
        <v>13251</v>
      </c>
      <c r="I6118" t="s">
        <v>127</v>
      </c>
      <c r="J6118">
        <v>0</v>
      </c>
      <c r="L6118">
        <v>13251</v>
      </c>
      <c r="M6118" t="s">
        <v>128</v>
      </c>
      <c r="N6118">
        <v>25632</v>
      </c>
      <c r="O6118" t="s">
        <v>146</v>
      </c>
      <c r="P6118">
        <v>3255</v>
      </c>
      <c r="R6118">
        <v>28887</v>
      </c>
      <c r="S6118" t="s">
        <v>147</v>
      </c>
      <c r="T6118">
        <v>413235</v>
      </c>
      <c r="V6118">
        <v>977708</v>
      </c>
      <c r="X6118">
        <v>850833</v>
      </c>
      <c r="Z6118">
        <v>126875</v>
      </c>
    </row>
    <row r="6119" spans="2:26" hidden="1" x14ac:dyDescent="0.35">
      <c r="B6119" t="s">
        <v>144</v>
      </c>
      <c r="C6119" t="s">
        <v>145</v>
      </c>
      <c r="D6119" s="1">
        <v>43525</v>
      </c>
      <c r="E6119" t="s">
        <v>34</v>
      </c>
      <c r="F6119" t="s">
        <v>33</v>
      </c>
      <c r="G6119" t="s">
        <v>34</v>
      </c>
      <c r="H6119">
        <v>13251</v>
      </c>
      <c r="I6119" t="s">
        <v>127</v>
      </c>
      <c r="J6119">
        <v>0</v>
      </c>
      <c r="L6119">
        <v>13251</v>
      </c>
      <c r="M6119" t="s">
        <v>128</v>
      </c>
      <c r="N6119">
        <v>24999</v>
      </c>
      <c r="O6119" t="s">
        <v>146</v>
      </c>
      <c r="P6119">
        <v>3123</v>
      </c>
      <c r="R6119">
        <v>28122</v>
      </c>
      <c r="S6119" t="s">
        <v>147</v>
      </c>
      <c r="T6119">
        <v>418372</v>
      </c>
      <c r="V6119">
        <v>988001</v>
      </c>
      <c r="X6119">
        <v>859392</v>
      </c>
      <c r="Z6119">
        <v>128609</v>
      </c>
    </row>
    <row r="6120" spans="2:26" hidden="1" x14ac:dyDescent="0.35">
      <c r="B6120" t="s">
        <v>144</v>
      </c>
      <c r="C6120" t="s">
        <v>145</v>
      </c>
      <c r="D6120" s="1">
        <v>43556</v>
      </c>
      <c r="E6120" t="s">
        <v>34</v>
      </c>
      <c r="F6120" t="s">
        <v>33</v>
      </c>
      <c r="G6120" t="s">
        <v>34</v>
      </c>
      <c r="H6120">
        <v>13425</v>
      </c>
      <c r="I6120" t="s">
        <v>127</v>
      </c>
      <c r="J6120">
        <v>0</v>
      </c>
      <c r="L6120">
        <v>13425</v>
      </c>
      <c r="M6120" t="s">
        <v>128</v>
      </c>
      <c r="N6120">
        <v>24977</v>
      </c>
      <c r="O6120" t="s">
        <v>146</v>
      </c>
      <c r="P6120">
        <v>2942</v>
      </c>
      <c r="R6120">
        <v>27919</v>
      </c>
      <c r="S6120" t="s">
        <v>147</v>
      </c>
      <c r="T6120">
        <v>418214</v>
      </c>
      <c r="V6120">
        <v>987718</v>
      </c>
      <c r="X6120">
        <v>858912</v>
      </c>
      <c r="Z6120">
        <v>128806</v>
      </c>
    </row>
    <row r="6121" spans="2:26" hidden="1" x14ac:dyDescent="0.35">
      <c r="B6121" t="s">
        <v>144</v>
      </c>
      <c r="C6121" t="s">
        <v>145</v>
      </c>
      <c r="D6121" s="1">
        <v>43556</v>
      </c>
      <c r="E6121" t="s">
        <v>34</v>
      </c>
      <c r="F6121" t="s">
        <v>35</v>
      </c>
      <c r="G6121" t="s">
        <v>32</v>
      </c>
      <c r="H6121">
        <v>13425</v>
      </c>
      <c r="I6121" t="s">
        <v>127</v>
      </c>
      <c r="J6121">
        <v>0</v>
      </c>
      <c r="L6121">
        <v>13425</v>
      </c>
      <c r="M6121" t="s">
        <v>128</v>
      </c>
      <c r="N6121">
        <v>25610</v>
      </c>
      <c r="O6121" t="s">
        <v>146</v>
      </c>
      <c r="P6121">
        <v>3059</v>
      </c>
      <c r="R6121">
        <v>28669</v>
      </c>
      <c r="S6121" t="s">
        <v>147</v>
      </c>
      <c r="T6121">
        <v>415867</v>
      </c>
      <c r="V6121">
        <v>982927</v>
      </c>
      <c r="X6121">
        <v>854928</v>
      </c>
      <c r="Z6121">
        <v>127999</v>
      </c>
    </row>
    <row r="6122" spans="2:26" hidden="1" x14ac:dyDescent="0.35">
      <c r="B6122" t="s">
        <v>144</v>
      </c>
      <c r="C6122" t="s">
        <v>145</v>
      </c>
      <c r="D6122" s="1">
        <v>43586</v>
      </c>
      <c r="E6122" t="s">
        <v>34</v>
      </c>
      <c r="F6122" t="s">
        <v>35</v>
      </c>
      <c r="G6122" t="s">
        <v>32</v>
      </c>
      <c r="H6122">
        <v>12444</v>
      </c>
      <c r="I6122" t="s">
        <v>127</v>
      </c>
      <c r="J6122">
        <v>0</v>
      </c>
      <c r="L6122">
        <v>12444</v>
      </c>
      <c r="M6122" t="s">
        <v>128</v>
      </c>
      <c r="N6122">
        <v>21643</v>
      </c>
      <c r="O6122" t="s">
        <v>146</v>
      </c>
      <c r="P6122">
        <v>2290</v>
      </c>
      <c r="R6122">
        <v>23933</v>
      </c>
      <c r="S6122" t="s">
        <v>147</v>
      </c>
      <c r="T6122">
        <v>414743</v>
      </c>
      <c r="V6122">
        <v>980658</v>
      </c>
      <c r="X6122">
        <v>852490</v>
      </c>
      <c r="Z6122">
        <v>128168</v>
      </c>
    </row>
    <row r="6123" spans="2:26" hidden="1" x14ac:dyDescent="0.35">
      <c r="B6123" t="s">
        <v>144</v>
      </c>
      <c r="C6123" t="s">
        <v>145</v>
      </c>
      <c r="D6123" s="1">
        <v>43586</v>
      </c>
      <c r="E6123" t="s">
        <v>34</v>
      </c>
      <c r="F6123" t="s">
        <v>33</v>
      </c>
      <c r="G6123" t="s">
        <v>34</v>
      </c>
      <c r="H6123">
        <v>12444</v>
      </c>
      <c r="I6123" t="s">
        <v>127</v>
      </c>
      <c r="J6123">
        <v>0</v>
      </c>
      <c r="L6123">
        <v>12444</v>
      </c>
      <c r="M6123" t="s">
        <v>128</v>
      </c>
      <c r="N6123">
        <v>21176</v>
      </c>
      <c r="O6123" t="s">
        <v>146</v>
      </c>
      <c r="P6123">
        <v>2208</v>
      </c>
      <c r="R6123">
        <v>23384</v>
      </c>
      <c r="S6123" t="s">
        <v>147</v>
      </c>
      <c r="T6123">
        <v>417590</v>
      </c>
      <c r="V6123">
        <v>986415</v>
      </c>
      <c r="X6123">
        <v>857377</v>
      </c>
      <c r="Z6123">
        <v>129038</v>
      </c>
    </row>
    <row r="6124" spans="2:26" hidden="1" x14ac:dyDescent="0.35">
      <c r="B6124" t="s">
        <v>144</v>
      </c>
      <c r="C6124" t="s">
        <v>145</v>
      </c>
      <c r="D6124" s="1">
        <v>43617</v>
      </c>
      <c r="E6124" t="s">
        <v>34</v>
      </c>
      <c r="F6124" t="s">
        <v>33</v>
      </c>
      <c r="G6124" t="s">
        <v>34</v>
      </c>
      <c r="H6124">
        <v>11376</v>
      </c>
      <c r="I6124" t="s">
        <v>127</v>
      </c>
      <c r="J6124">
        <v>0</v>
      </c>
      <c r="L6124">
        <v>11376</v>
      </c>
      <c r="M6124" t="s">
        <v>128</v>
      </c>
      <c r="N6124">
        <v>18968</v>
      </c>
      <c r="O6124" t="s">
        <v>146</v>
      </c>
      <c r="P6124">
        <v>1929</v>
      </c>
      <c r="R6124">
        <v>20897</v>
      </c>
      <c r="S6124" t="s">
        <v>147</v>
      </c>
      <c r="T6124">
        <v>416010</v>
      </c>
      <c r="V6124">
        <v>984652</v>
      </c>
      <c r="X6124">
        <v>856078</v>
      </c>
      <c r="Z6124">
        <v>128574</v>
      </c>
    </row>
    <row r="6125" spans="2:26" hidden="1" x14ac:dyDescent="0.35">
      <c r="B6125" t="s">
        <v>144</v>
      </c>
      <c r="C6125" t="s">
        <v>145</v>
      </c>
      <c r="D6125" s="1">
        <v>43617</v>
      </c>
      <c r="E6125" t="s">
        <v>34</v>
      </c>
      <c r="F6125" t="s">
        <v>35</v>
      </c>
      <c r="G6125" t="s">
        <v>32</v>
      </c>
      <c r="H6125">
        <v>11376</v>
      </c>
      <c r="I6125" t="s">
        <v>127</v>
      </c>
      <c r="J6125">
        <v>0</v>
      </c>
      <c r="L6125">
        <v>11376</v>
      </c>
      <c r="M6125" t="s">
        <v>128</v>
      </c>
      <c r="N6125">
        <v>19480</v>
      </c>
      <c r="O6125" t="s">
        <v>146</v>
      </c>
      <c r="P6125">
        <v>2023</v>
      </c>
      <c r="R6125">
        <v>21503</v>
      </c>
      <c r="S6125" t="s">
        <v>147</v>
      </c>
      <c r="T6125">
        <v>414215</v>
      </c>
      <c r="V6125">
        <v>980671</v>
      </c>
      <c r="X6125">
        <v>852567</v>
      </c>
      <c r="Z6125">
        <v>128104</v>
      </c>
    </row>
    <row r="6126" spans="2:26" hidden="1" x14ac:dyDescent="0.35">
      <c r="B6126" t="s">
        <v>144</v>
      </c>
      <c r="C6126" t="s">
        <v>145</v>
      </c>
      <c r="D6126" s="1">
        <v>43647</v>
      </c>
      <c r="E6126" t="s">
        <v>34</v>
      </c>
      <c r="F6126" t="s">
        <v>35</v>
      </c>
      <c r="G6126" t="s">
        <v>32</v>
      </c>
      <c r="H6126">
        <v>12728</v>
      </c>
      <c r="I6126" t="s">
        <v>127</v>
      </c>
      <c r="J6126">
        <v>0</v>
      </c>
      <c r="L6126">
        <v>12728</v>
      </c>
      <c r="M6126" t="s">
        <v>128</v>
      </c>
      <c r="N6126">
        <v>20523</v>
      </c>
      <c r="O6126" t="s">
        <v>146</v>
      </c>
      <c r="P6126">
        <v>1885</v>
      </c>
      <c r="R6126">
        <v>22408</v>
      </c>
      <c r="S6126" t="s">
        <v>147</v>
      </c>
      <c r="T6126">
        <v>413216</v>
      </c>
      <c r="V6126">
        <v>981843</v>
      </c>
      <c r="X6126">
        <v>854213</v>
      </c>
      <c r="Z6126">
        <v>127630</v>
      </c>
    </row>
    <row r="6127" spans="2:26" hidden="1" x14ac:dyDescent="0.35">
      <c r="B6127" t="s">
        <v>144</v>
      </c>
      <c r="C6127" t="s">
        <v>145</v>
      </c>
      <c r="D6127" s="1">
        <v>43647</v>
      </c>
      <c r="E6127" t="s">
        <v>34</v>
      </c>
      <c r="F6127" t="s">
        <v>33</v>
      </c>
      <c r="G6127" t="s">
        <v>34</v>
      </c>
      <c r="H6127">
        <v>12728</v>
      </c>
      <c r="I6127" t="s">
        <v>127</v>
      </c>
      <c r="J6127">
        <v>0</v>
      </c>
      <c r="L6127">
        <v>12728</v>
      </c>
      <c r="M6127" t="s">
        <v>128</v>
      </c>
      <c r="N6127">
        <v>20432</v>
      </c>
      <c r="O6127" t="s">
        <v>146</v>
      </c>
      <c r="P6127">
        <v>1831</v>
      </c>
      <c r="R6127">
        <v>22263</v>
      </c>
      <c r="S6127" t="s">
        <v>147</v>
      </c>
      <c r="T6127">
        <v>415755</v>
      </c>
      <c r="V6127">
        <v>986744</v>
      </c>
      <c r="X6127">
        <v>858225</v>
      </c>
      <c r="Z6127">
        <v>128519</v>
      </c>
    </row>
    <row r="6128" spans="2:26" hidden="1" x14ac:dyDescent="0.35">
      <c r="B6128" t="s">
        <v>144</v>
      </c>
      <c r="C6128" t="s">
        <v>145</v>
      </c>
      <c r="D6128" s="1">
        <v>43678</v>
      </c>
      <c r="E6128" t="s">
        <v>34</v>
      </c>
      <c r="F6128" t="s">
        <v>35</v>
      </c>
      <c r="G6128" t="s">
        <v>32</v>
      </c>
      <c r="H6128">
        <v>12651</v>
      </c>
      <c r="I6128" t="s">
        <v>127</v>
      </c>
      <c r="J6128">
        <v>0</v>
      </c>
      <c r="L6128">
        <v>12651</v>
      </c>
      <c r="M6128" t="s">
        <v>128</v>
      </c>
      <c r="N6128">
        <v>22242</v>
      </c>
      <c r="O6128" t="s">
        <v>146</v>
      </c>
      <c r="P6128">
        <v>2483</v>
      </c>
      <c r="R6128">
        <v>24725</v>
      </c>
      <c r="S6128" t="s">
        <v>147</v>
      </c>
      <c r="T6128">
        <v>412474</v>
      </c>
      <c r="V6128">
        <v>981102</v>
      </c>
      <c r="X6128">
        <v>853802</v>
      </c>
      <c r="Z6128">
        <v>127300</v>
      </c>
    </row>
    <row r="6129" spans="2:26" hidden="1" x14ac:dyDescent="0.35">
      <c r="B6129" t="s">
        <v>144</v>
      </c>
      <c r="C6129" t="s">
        <v>145</v>
      </c>
      <c r="D6129" s="1">
        <v>43678</v>
      </c>
      <c r="E6129" t="s">
        <v>34</v>
      </c>
      <c r="F6129" t="s">
        <v>33</v>
      </c>
      <c r="G6129" t="s">
        <v>34</v>
      </c>
      <c r="H6129">
        <v>12651</v>
      </c>
      <c r="I6129" t="s">
        <v>127</v>
      </c>
      <c r="J6129">
        <v>0</v>
      </c>
      <c r="L6129">
        <v>12651</v>
      </c>
      <c r="M6129" t="s">
        <v>128</v>
      </c>
      <c r="N6129">
        <v>21686</v>
      </c>
      <c r="O6129" t="s">
        <v>146</v>
      </c>
      <c r="P6129">
        <v>2364</v>
      </c>
      <c r="R6129">
        <v>24050</v>
      </c>
      <c r="S6129" t="s">
        <v>147</v>
      </c>
      <c r="T6129">
        <v>415366</v>
      </c>
      <c r="V6129">
        <v>986569</v>
      </c>
      <c r="X6129">
        <v>858240</v>
      </c>
      <c r="Z6129">
        <v>128329</v>
      </c>
    </row>
    <row r="6130" spans="2:26" hidden="1" x14ac:dyDescent="0.35">
      <c r="B6130" t="s">
        <v>144</v>
      </c>
      <c r="C6130" t="s">
        <v>145</v>
      </c>
      <c r="D6130" s="1">
        <v>43709</v>
      </c>
      <c r="E6130" t="s">
        <v>34</v>
      </c>
      <c r="F6130" t="s">
        <v>33</v>
      </c>
      <c r="G6130" t="s">
        <v>34</v>
      </c>
      <c r="H6130">
        <v>12471</v>
      </c>
      <c r="I6130" t="s">
        <v>127</v>
      </c>
      <c r="J6130">
        <v>0</v>
      </c>
      <c r="L6130">
        <v>12471</v>
      </c>
      <c r="M6130" t="s">
        <v>128</v>
      </c>
      <c r="N6130">
        <v>20461</v>
      </c>
      <c r="O6130" t="s">
        <v>146</v>
      </c>
      <c r="P6130">
        <v>2264</v>
      </c>
      <c r="R6130">
        <v>22725</v>
      </c>
      <c r="S6130" t="s">
        <v>147</v>
      </c>
      <c r="T6130">
        <v>416640</v>
      </c>
      <c r="V6130">
        <v>989593</v>
      </c>
      <c r="X6130">
        <v>860536</v>
      </c>
      <c r="Z6130">
        <v>129057</v>
      </c>
    </row>
    <row r="6131" spans="2:26" hidden="1" x14ac:dyDescent="0.35">
      <c r="B6131" t="s">
        <v>144</v>
      </c>
      <c r="C6131" t="s">
        <v>145</v>
      </c>
      <c r="D6131" s="1">
        <v>43709</v>
      </c>
      <c r="E6131" t="s">
        <v>34</v>
      </c>
      <c r="F6131" t="s">
        <v>35</v>
      </c>
      <c r="G6131" t="s">
        <v>32</v>
      </c>
      <c r="H6131">
        <v>12471</v>
      </c>
      <c r="I6131" t="s">
        <v>127</v>
      </c>
      <c r="J6131">
        <v>0</v>
      </c>
      <c r="L6131">
        <v>12471</v>
      </c>
      <c r="M6131" t="s">
        <v>128</v>
      </c>
      <c r="N6131">
        <v>21017</v>
      </c>
      <c r="O6131" t="s">
        <v>146</v>
      </c>
      <c r="P6131">
        <v>2374</v>
      </c>
      <c r="R6131">
        <v>23391</v>
      </c>
      <c r="S6131" t="s">
        <v>147</v>
      </c>
      <c r="T6131">
        <v>412855</v>
      </c>
      <c r="V6131">
        <v>982201</v>
      </c>
      <c r="X6131">
        <v>854456</v>
      </c>
      <c r="Z6131">
        <v>127745</v>
      </c>
    </row>
    <row r="6132" spans="2:26" hidden="1" x14ac:dyDescent="0.35">
      <c r="B6132" t="s">
        <v>144</v>
      </c>
      <c r="C6132" t="s">
        <v>145</v>
      </c>
      <c r="D6132" s="1">
        <v>43739</v>
      </c>
      <c r="E6132" t="s">
        <v>34</v>
      </c>
      <c r="F6132" t="s">
        <v>35</v>
      </c>
      <c r="G6132" t="s">
        <v>32</v>
      </c>
      <c r="H6132">
        <v>13213</v>
      </c>
      <c r="I6132" t="s">
        <v>127</v>
      </c>
      <c r="J6132">
        <v>0</v>
      </c>
      <c r="L6132">
        <v>13213</v>
      </c>
      <c r="M6132" t="s">
        <v>128</v>
      </c>
      <c r="N6132">
        <v>21895</v>
      </c>
      <c r="O6132" t="s">
        <v>146</v>
      </c>
      <c r="P6132">
        <v>2565</v>
      </c>
      <c r="R6132">
        <v>24460</v>
      </c>
      <c r="S6132" t="s">
        <v>147</v>
      </c>
      <c r="T6132">
        <v>414216</v>
      </c>
      <c r="V6132">
        <v>986932</v>
      </c>
      <c r="X6132">
        <v>858485</v>
      </c>
      <c r="Z6132">
        <v>128447</v>
      </c>
    </row>
    <row r="6133" spans="2:26" hidden="1" x14ac:dyDescent="0.35">
      <c r="B6133" t="s">
        <v>144</v>
      </c>
      <c r="C6133" t="s">
        <v>145</v>
      </c>
      <c r="D6133" s="1">
        <v>43739</v>
      </c>
      <c r="E6133" t="s">
        <v>34</v>
      </c>
      <c r="F6133" t="s">
        <v>33</v>
      </c>
      <c r="G6133" t="s">
        <v>34</v>
      </c>
      <c r="H6133">
        <v>13213</v>
      </c>
      <c r="I6133" t="s">
        <v>127</v>
      </c>
      <c r="J6133">
        <v>0</v>
      </c>
      <c r="L6133">
        <v>13213</v>
      </c>
      <c r="M6133" t="s">
        <v>128</v>
      </c>
      <c r="N6133">
        <v>21502</v>
      </c>
      <c r="O6133" t="s">
        <v>146</v>
      </c>
      <c r="P6133">
        <v>2486</v>
      </c>
      <c r="R6133">
        <v>23988</v>
      </c>
      <c r="S6133" t="s">
        <v>147</v>
      </c>
      <c r="T6133">
        <v>416723</v>
      </c>
      <c r="V6133">
        <v>991798</v>
      </c>
      <c r="X6133">
        <v>862457</v>
      </c>
      <c r="Z6133">
        <v>129341</v>
      </c>
    </row>
    <row r="6134" spans="2:26" hidden="1" x14ac:dyDescent="0.35">
      <c r="B6134" t="s">
        <v>144</v>
      </c>
      <c r="C6134" t="s">
        <v>145</v>
      </c>
      <c r="D6134" s="1">
        <v>43770</v>
      </c>
      <c r="E6134" t="s">
        <v>34</v>
      </c>
      <c r="F6134" t="s">
        <v>33</v>
      </c>
      <c r="G6134" t="s">
        <v>34</v>
      </c>
      <c r="H6134">
        <v>11815</v>
      </c>
      <c r="I6134" t="s">
        <v>127</v>
      </c>
      <c r="J6134">
        <v>0</v>
      </c>
      <c r="L6134">
        <v>11815</v>
      </c>
      <c r="M6134" t="s">
        <v>128</v>
      </c>
      <c r="N6134">
        <v>18817</v>
      </c>
      <c r="O6134" t="s">
        <v>146</v>
      </c>
      <c r="P6134">
        <v>2054</v>
      </c>
      <c r="R6134">
        <v>20871</v>
      </c>
      <c r="S6134" t="s">
        <v>147</v>
      </c>
      <c r="T6134">
        <v>415532</v>
      </c>
      <c r="V6134">
        <v>991693</v>
      </c>
      <c r="X6134">
        <v>862797</v>
      </c>
      <c r="Z6134">
        <v>128896</v>
      </c>
    </row>
    <row r="6135" spans="2:26" hidden="1" x14ac:dyDescent="0.35">
      <c r="B6135" t="s">
        <v>144</v>
      </c>
      <c r="C6135" t="s">
        <v>145</v>
      </c>
      <c r="D6135" s="1">
        <v>43770</v>
      </c>
      <c r="E6135" t="s">
        <v>34</v>
      </c>
      <c r="F6135" t="s">
        <v>35</v>
      </c>
      <c r="G6135" t="s">
        <v>32</v>
      </c>
      <c r="H6135">
        <v>11815</v>
      </c>
      <c r="I6135" t="s">
        <v>127</v>
      </c>
      <c r="J6135">
        <v>0</v>
      </c>
      <c r="L6135">
        <v>11815</v>
      </c>
      <c r="M6135" t="s">
        <v>128</v>
      </c>
      <c r="N6135">
        <v>19490</v>
      </c>
      <c r="O6135" t="s">
        <v>146</v>
      </c>
      <c r="P6135">
        <v>2170</v>
      </c>
      <c r="R6135">
        <v>21660</v>
      </c>
      <c r="S6135" t="s">
        <v>147</v>
      </c>
      <c r="T6135">
        <v>412259</v>
      </c>
      <c r="V6135">
        <v>984653</v>
      </c>
      <c r="X6135">
        <v>856999</v>
      </c>
      <c r="Z6135">
        <v>127654</v>
      </c>
    </row>
    <row r="6136" spans="2:26" hidden="1" x14ac:dyDescent="0.35">
      <c r="B6136" t="s">
        <v>144</v>
      </c>
      <c r="C6136" t="s">
        <v>145</v>
      </c>
      <c r="D6136" s="1">
        <v>43800</v>
      </c>
      <c r="E6136" t="s">
        <v>34</v>
      </c>
      <c r="F6136" t="s">
        <v>35</v>
      </c>
      <c r="G6136" t="s">
        <v>32</v>
      </c>
      <c r="H6136">
        <v>13083</v>
      </c>
      <c r="I6136" t="s">
        <v>127</v>
      </c>
      <c r="J6136">
        <v>0</v>
      </c>
      <c r="L6136">
        <v>13083</v>
      </c>
      <c r="M6136" t="s">
        <v>128</v>
      </c>
      <c r="N6136">
        <v>22644</v>
      </c>
      <c r="O6136" t="s">
        <v>146</v>
      </c>
      <c r="P6136">
        <v>2433</v>
      </c>
      <c r="R6136">
        <v>25077</v>
      </c>
      <c r="S6136" t="s">
        <v>147</v>
      </c>
      <c r="T6136">
        <v>410756</v>
      </c>
      <c r="V6136">
        <v>985201</v>
      </c>
      <c r="X6136">
        <v>857943</v>
      </c>
      <c r="Z6136">
        <v>127258</v>
      </c>
    </row>
    <row r="6137" spans="2:26" hidden="1" x14ac:dyDescent="0.35">
      <c r="B6137" t="s">
        <v>144</v>
      </c>
      <c r="C6137" t="s">
        <v>145</v>
      </c>
      <c r="D6137" s="1">
        <v>43800</v>
      </c>
      <c r="E6137" t="s">
        <v>34</v>
      </c>
      <c r="F6137" t="s">
        <v>33</v>
      </c>
      <c r="G6137" t="s">
        <v>34</v>
      </c>
      <c r="H6137">
        <v>13083</v>
      </c>
      <c r="J6137">
        <v>0</v>
      </c>
      <c r="L6137">
        <v>13083</v>
      </c>
      <c r="N6137">
        <v>21911</v>
      </c>
      <c r="P6137">
        <v>2287</v>
      </c>
      <c r="R6137">
        <v>24198</v>
      </c>
      <c r="T6137">
        <v>415843</v>
      </c>
      <c r="V6137">
        <v>996363</v>
      </c>
      <c r="X6137">
        <v>867048</v>
      </c>
      <c r="Z6137">
        <v>129315</v>
      </c>
    </row>
    <row r="6138" spans="2:26" hidden="1" x14ac:dyDescent="0.35">
      <c r="B6138" t="s">
        <v>144</v>
      </c>
      <c r="C6138" t="s">
        <v>145</v>
      </c>
      <c r="D6138" s="1">
        <v>43831</v>
      </c>
      <c r="E6138" t="s">
        <v>34</v>
      </c>
      <c r="F6138" t="s">
        <v>35</v>
      </c>
      <c r="G6138" t="s">
        <v>32</v>
      </c>
      <c r="H6138">
        <v>12984</v>
      </c>
      <c r="I6138" t="s">
        <v>127</v>
      </c>
      <c r="J6138">
        <v>0</v>
      </c>
      <c r="L6138">
        <v>12984</v>
      </c>
      <c r="M6138" t="s">
        <v>128</v>
      </c>
      <c r="N6138">
        <v>22353</v>
      </c>
      <c r="O6138" t="s">
        <v>146</v>
      </c>
      <c r="P6138">
        <v>2691</v>
      </c>
      <c r="R6138">
        <v>25044</v>
      </c>
      <c r="S6138" t="s">
        <v>147</v>
      </c>
      <c r="T6138">
        <v>413276</v>
      </c>
      <c r="V6138">
        <v>992863</v>
      </c>
      <c r="X6138">
        <v>864655</v>
      </c>
      <c r="Z6138">
        <v>128208</v>
      </c>
    </row>
    <row r="6139" spans="2:26" hidden="1" x14ac:dyDescent="0.35">
      <c r="B6139" t="s">
        <v>144</v>
      </c>
      <c r="C6139" t="s">
        <v>145</v>
      </c>
      <c r="D6139" s="1">
        <v>43831</v>
      </c>
      <c r="E6139" t="s">
        <v>34</v>
      </c>
      <c r="F6139" t="s">
        <v>33</v>
      </c>
      <c r="G6139" t="s">
        <v>34</v>
      </c>
      <c r="H6139">
        <v>12984</v>
      </c>
      <c r="J6139">
        <v>0</v>
      </c>
      <c r="L6139">
        <v>12984</v>
      </c>
      <c r="N6139">
        <v>21768</v>
      </c>
      <c r="P6139">
        <v>2557</v>
      </c>
      <c r="R6139">
        <v>24325</v>
      </c>
      <c r="T6139">
        <v>417145</v>
      </c>
      <c r="V6139">
        <v>1000654</v>
      </c>
      <c r="X6139">
        <v>870862</v>
      </c>
      <c r="Z6139">
        <v>129792</v>
      </c>
    </row>
    <row r="6140" spans="2:26" hidden="1" x14ac:dyDescent="0.35">
      <c r="B6140" t="s">
        <v>144</v>
      </c>
      <c r="C6140" t="s">
        <v>145</v>
      </c>
      <c r="D6140" s="1">
        <v>43862</v>
      </c>
      <c r="E6140" t="s">
        <v>34</v>
      </c>
      <c r="F6140" t="s">
        <v>33</v>
      </c>
      <c r="G6140" t="s">
        <v>34</v>
      </c>
      <c r="H6140">
        <v>11210</v>
      </c>
      <c r="I6140" t="s">
        <v>127</v>
      </c>
      <c r="J6140">
        <v>0</v>
      </c>
      <c r="L6140">
        <v>11210</v>
      </c>
      <c r="M6140" t="s">
        <v>128</v>
      </c>
      <c r="N6140">
        <v>20383</v>
      </c>
      <c r="O6140" t="s">
        <v>146</v>
      </c>
      <c r="P6140">
        <v>2737</v>
      </c>
      <c r="R6140">
        <v>23120</v>
      </c>
      <c r="S6140" t="s">
        <v>147</v>
      </c>
      <c r="T6140">
        <v>416860</v>
      </c>
      <c r="V6140">
        <v>1002190</v>
      </c>
      <c r="X6140">
        <v>872851</v>
      </c>
      <c r="Z6140">
        <v>129339</v>
      </c>
    </row>
    <row r="6141" spans="2:26" hidden="1" x14ac:dyDescent="0.35">
      <c r="B6141" t="s">
        <v>144</v>
      </c>
      <c r="C6141" t="s">
        <v>145</v>
      </c>
      <c r="D6141" s="1">
        <v>43862</v>
      </c>
      <c r="E6141" t="s">
        <v>34</v>
      </c>
      <c r="F6141" t="s">
        <v>35</v>
      </c>
      <c r="G6141" t="s">
        <v>32</v>
      </c>
      <c r="H6141">
        <v>11210</v>
      </c>
      <c r="J6141">
        <v>0</v>
      </c>
      <c r="L6141">
        <v>11210</v>
      </c>
      <c r="N6141">
        <v>20823</v>
      </c>
      <c r="P6141">
        <v>2902</v>
      </c>
      <c r="R6141">
        <v>23725</v>
      </c>
      <c r="T6141">
        <v>413637</v>
      </c>
      <c r="V6141">
        <v>995508</v>
      </c>
      <c r="X6141">
        <v>867292</v>
      </c>
      <c r="Z6141">
        <v>128216</v>
      </c>
    </row>
    <row r="6142" spans="2:26" hidden="1" x14ac:dyDescent="0.35">
      <c r="B6142" t="s">
        <v>144</v>
      </c>
      <c r="C6142" t="s">
        <v>145</v>
      </c>
      <c r="D6142" s="1">
        <v>43891</v>
      </c>
      <c r="E6142" t="s">
        <v>34</v>
      </c>
      <c r="F6142" t="s">
        <v>35</v>
      </c>
      <c r="G6142" t="s">
        <v>32</v>
      </c>
      <c r="H6142">
        <v>13051</v>
      </c>
      <c r="I6142" t="s">
        <v>127</v>
      </c>
      <c r="J6142">
        <v>0</v>
      </c>
      <c r="L6142">
        <v>13051</v>
      </c>
      <c r="M6142" t="s">
        <v>128</v>
      </c>
      <c r="N6142">
        <v>23413</v>
      </c>
      <c r="O6142" t="s">
        <v>146</v>
      </c>
      <c r="P6142">
        <v>2520</v>
      </c>
      <c r="R6142">
        <v>25933</v>
      </c>
      <c r="S6142" t="s">
        <v>147</v>
      </c>
      <c r="T6142">
        <v>414455</v>
      </c>
      <c r="V6142">
        <v>1001783</v>
      </c>
      <c r="X6142">
        <v>873242</v>
      </c>
      <c r="Z6142">
        <v>128541</v>
      </c>
    </row>
    <row r="6143" spans="2:26" hidden="1" x14ac:dyDescent="0.35">
      <c r="B6143" t="s">
        <v>144</v>
      </c>
      <c r="C6143" t="s">
        <v>145</v>
      </c>
      <c r="D6143" s="1">
        <v>43891</v>
      </c>
      <c r="E6143" t="s">
        <v>34</v>
      </c>
      <c r="F6143" t="s">
        <v>33</v>
      </c>
      <c r="G6143" t="s">
        <v>34</v>
      </c>
      <c r="H6143">
        <v>13051</v>
      </c>
      <c r="I6143" t="s">
        <v>127</v>
      </c>
      <c r="J6143">
        <v>0</v>
      </c>
      <c r="L6143">
        <v>13051</v>
      </c>
      <c r="M6143" t="s">
        <v>128</v>
      </c>
      <c r="N6143">
        <v>22393</v>
      </c>
      <c r="O6143" t="s">
        <v>146</v>
      </c>
      <c r="P6143">
        <v>2292</v>
      </c>
      <c r="R6143">
        <v>24685</v>
      </c>
      <c r="S6143" t="s">
        <v>147</v>
      </c>
      <c r="T6143">
        <v>417475</v>
      </c>
      <c r="V6143">
        <v>1009118</v>
      </c>
      <c r="X6143">
        <v>879303</v>
      </c>
      <c r="Z6143">
        <v>129815</v>
      </c>
    </row>
    <row r="6144" spans="2:26" hidden="1" x14ac:dyDescent="0.35">
      <c r="B6144" t="s">
        <v>144</v>
      </c>
      <c r="C6144" t="s">
        <v>145</v>
      </c>
      <c r="D6144" s="1">
        <v>43922</v>
      </c>
      <c r="E6144" t="s">
        <v>34</v>
      </c>
      <c r="F6144" t="s">
        <v>35</v>
      </c>
      <c r="G6144" t="s">
        <v>32</v>
      </c>
      <c r="H6144">
        <v>11974</v>
      </c>
      <c r="I6144" t="s">
        <v>127</v>
      </c>
      <c r="J6144">
        <v>0</v>
      </c>
      <c r="L6144">
        <v>11974</v>
      </c>
      <c r="M6144" t="s">
        <v>128</v>
      </c>
      <c r="N6144">
        <v>30904</v>
      </c>
      <c r="O6144" t="s">
        <v>146</v>
      </c>
      <c r="P6144">
        <v>2602</v>
      </c>
      <c r="R6144">
        <v>33506</v>
      </c>
      <c r="S6144" t="s">
        <v>147</v>
      </c>
      <c r="T6144">
        <v>420389</v>
      </c>
      <c r="V6144">
        <v>1023689</v>
      </c>
      <c r="X6144">
        <v>894474</v>
      </c>
      <c r="Z6144">
        <v>129215</v>
      </c>
    </row>
    <row r="6145" spans="2:26" hidden="1" x14ac:dyDescent="0.35">
      <c r="B6145" t="s">
        <v>144</v>
      </c>
      <c r="C6145" t="s">
        <v>145</v>
      </c>
      <c r="D6145" s="1">
        <v>43922</v>
      </c>
      <c r="E6145" t="s">
        <v>34</v>
      </c>
      <c r="F6145" t="s">
        <v>33</v>
      </c>
      <c r="G6145" t="s">
        <v>34</v>
      </c>
      <c r="H6145">
        <v>11974</v>
      </c>
      <c r="I6145" t="s">
        <v>127</v>
      </c>
      <c r="J6145">
        <v>0</v>
      </c>
      <c r="L6145">
        <v>11974</v>
      </c>
      <c r="M6145" t="s">
        <v>128</v>
      </c>
      <c r="N6145">
        <v>29652</v>
      </c>
      <c r="O6145" t="s">
        <v>146</v>
      </c>
      <c r="P6145">
        <v>2404</v>
      </c>
      <c r="R6145">
        <v>32056</v>
      </c>
      <c r="S6145" t="s">
        <v>147</v>
      </c>
      <c r="T6145">
        <v>422548</v>
      </c>
      <c r="V6145">
        <v>1029603</v>
      </c>
      <c r="X6145">
        <v>899318</v>
      </c>
      <c r="Z6145">
        <v>130285</v>
      </c>
    </row>
    <row r="6146" spans="2:26" hidden="1" x14ac:dyDescent="0.35">
      <c r="B6146" t="s">
        <v>144</v>
      </c>
      <c r="C6146" t="s">
        <v>145</v>
      </c>
      <c r="D6146" s="1">
        <v>43952</v>
      </c>
      <c r="E6146" t="s">
        <v>34</v>
      </c>
      <c r="F6146" t="s">
        <v>35</v>
      </c>
      <c r="G6146" t="s">
        <v>32</v>
      </c>
      <c r="H6146">
        <v>9368</v>
      </c>
      <c r="I6146" t="s">
        <v>127</v>
      </c>
      <c r="J6146">
        <v>0</v>
      </c>
      <c r="L6146">
        <v>9368</v>
      </c>
      <c r="M6146" t="s">
        <v>128</v>
      </c>
      <c r="N6146">
        <v>18133</v>
      </c>
      <c r="O6146" t="s">
        <v>146</v>
      </c>
      <c r="P6146">
        <v>1854</v>
      </c>
      <c r="R6146">
        <v>19987</v>
      </c>
      <c r="S6146" t="s">
        <v>147</v>
      </c>
      <c r="T6146">
        <v>425248</v>
      </c>
      <c r="V6146">
        <v>1040847</v>
      </c>
      <c r="X6146">
        <v>911412</v>
      </c>
      <c r="Z6146">
        <v>129435</v>
      </c>
    </row>
    <row r="6147" spans="2:26" hidden="1" x14ac:dyDescent="0.35">
      <c r="B6147" t="s">
        <v>144</v>
      </c>
      <c r="C6147" t="s">
        <v>145</v>
      </c>
      <c r="D6147" s="1">
        <v>43952</v>
      </c>
      <c r="E6147" t="s">
        <v>34</v>
      </c>
      <c r="F6147" t="s">
        <v>33</v>
      </c>
      <c r="G6147" t="s">
        <v>34</v>
      </c>
      <c r="H6147">
        <v>9368</v>
      </c>
      <c r="I6147" t="s">
        <v>127</v>
      </c>
      <c r="J6147">
        <v>0</v>
      </c>
      <c r="L6147">
        <v>9368</v>
      </c>
      <c r="M6147" t="s">
        <v>128</v>
      </c>
      <c r="N6147">
        <v>17563</v>
      </c>
      <c r="O6147" t="s">
        <v>146</v>
      </c>
      <c r="P6147">
        <v>1780</v>
      </c>
      <c r="R6147">
        <v>19343</v>
      </c>
      <c r="S6147" t="s">
        <v>147</v>
      </c>
      <c r="T6147">
        <v>425922</v>
      </c>
      <c r="V6147">
        <v>1042719</v>
      </c>
      <c r="X6147">
        <v>913167</v>
      </c>
      <c r="Z6147">
        <v>129552</v>
      </c>
    </row>
    <row r="6148" spans="2:26" hidden="1" x14ac:dyDescent="0.35">
      <c r="B6148" t="s">
        <v>144</v>
      </c>
      <c r="C6148" t="s">
        <v>145</v>
      </c>
      <c r="D6148" s="1">
        <v>43983</v>
      </c>
      <c r="E6148" t="s">
        <v>34</v>
      </c>
      <c r="F6148" t="s">
        <v>35</v>
      </c>
      <c r="G6148" t="s">
        <v>32</v>
      </c>
      <c r="H6148">
        <v>9945</v>
      </c>
      <c r="I6148" t="s">
        <v>127</v>
      </c>
      <c r="J6148">
        <v>0</v>
      </c>
      <c r="L6148">
        <v>9945</v>
      </c>
      <c r="M6148" t="s">
        <v>128</v>
      </c>
      <c r="N6148">
        <v>15022</v>
      </c>
      <c r="O6148" t="s">
        <v>146</v>
      </c>
      <c r="P6148">
        <v>912</v>
      </c>
      <c r="R6148">
        <v>15934</v>
      </c>
      <c r="S6148" t="s">
        <v>147</v>
      </c>
      <c r="T6148">
        <v>428089</v>
      </c>
      <c r="V6148">
        <v>1053931</v>
      </c>
      <c r="X6148">
        <v>923362</v>
      </c>
      <c r="Z6148">
        <v>130569</v>
      </c>
    </row>
    <row r="6149" spans="2:26" hidden="1" x14ac:dyDescent="0.35">
      <c r="B6149" t="s">
        <v>144</v>
      </c>
      <c r="C6149" t="s">
        <v>145</v>
      </c>
      <c r="D6149" s="1">
        <v>43983</v>
      </c>
      <c r="E6149" t="s">
        <v>34</v>
      </c>
      <c r="F6149" t="s">
        <v>33</v>
      </c>
      <c r="G6149" t="s">
        <v>34</v>
      </c>
      <c r="H6149">
        <v>9945</v>
      </c>
      <c r="I6149" t="s">
        <v>127</v>
      </c>
      <c r="J6149">
        <v>0</v>
      </c>
      <c r="L6149">
        <v>9945</v>
      </c>
      <c r="M6149" t="s">
        <v>128</v>
      </c>
      <c r="N6149">
        <v>46069</v>
      </c>
      <c r="O6149" t="s">
        <v>146</v>
      </c>
      <c r="P6149">
        <v>3687</v>
      </c>
      <c r="R6149">
        <v>49756</v>
      </c>
      <c r="S6149" t="s">
        <v>147</v>
      </c>
      <c r="T6149">
        <v>428812</v>
      </c>
      <c r="V6149">
        <v>1055751</v>
      </c>
      <c r="X6149">
        <v>925178</v>
      </c>
      <c r="Z6149">
        <v>130573</v>
      </c>
    </row>
    <row r="6150" spans="2:26" hidden="1" x14ac:dyDescent="0.35">
      <c r="B6150" t="s">
        <v>144</v>
      </c>
      <c r="C6150" t="s">
        <v>145</v>
      </c>
      <c r="D6150" s="1">
        <v>44013</v>
      </c>
      <c r="E6150" t="s">
        <v>34</v>
      </c>
      <c r="F6150" t="s">
        <v>33</v>
      </c>
      <c r="G6150" t="s">
        <v>34</v>
      </c>
      <c r="H6150">
        <v>12460</v>
      </c>
      <c r="I6150" t="s">
        <v>127</v>
      </c>
      <c r="J6150">
        <v>0</v>
      </c>
      <c r="L6150">
        <v>12460</v>
      </c>
      <c r="M6150" t="s">
        <v>128</v>
      </c>
      <c r="N6150">
        <v>50557</v>
      </c>
      <c r="O6150" t="s">
        <v>146</v>
      </c>
      <c r="P6150">
        <v>3947</v>
      </c>
      <c r="R6150">
        <v>54504</v>
      </c>
      <c r="S6150" t="s">
        <v>147</v>
      </c>
      <c r="T6150">
        <v>432243</v>
      </c>
      <c r="V6150">
        <v>1069272</v>
      </c>
      <c r="X6150">
        <v>938215</v>
      </c>
      <c r="Z6150">
        <v>131057</v>
      </c>
    </row>
    <row r="6151" spans="2:26" hidden="1" x14ac:dyDescent="0.35">
      <c r="B6151" t="s">
        <v>144</v>
      </c>
      <c r="C6151" t="s">
        <v>145</v>
      </c>
      <c r="D6151" s="1">
        <v>44013</v>
      </c>
      <c r="E6151" t="s">
        <v>34</v>
      </c>
      <c r="F6151" t="s">
        <v>35</v>
      </c>
      <c r="G6151" t="s">
        <v>32</v>
      </c>
      <c r="H6151">
        <v>12460</v>
      </c>
      <c r="I6151" t="s">
        <v>127</v>
      </c>
      <c r="J6151">
        <v>0</v>
      </c>
      <c r="L6151">
        <v>12460</v>
      </c>
      <c r="M6151" t="s">
        <v>128</v>
      </c>
      <c r="N6151">
        <v>52671</v>
      </c>
      <c r="O6151" t="s">
        <v>146</v>
      </c>
      <c r="P6151">
        <v>4009</v>
      </c>
      <c r="R6151">
        <v>56680</v>
      </c>
      <c r="S6151" t="s">
        <v>147</v>
      </c>
      <c r="T6151">
        <v>431034</v>
      </c>
      <c r="V6151">
        <v>1066371</v>
      </c>
      <c r="X6151">
        <v>935537</v>
      </c>
      <c r="Z6151">
        <v>130834</v>
      </c>
    </row>
    <row r="6152" spans="2:26" hidden="1" x14ac:dyDescent="0.35">
      <c r="B6152" t="s">
        <v>144</v>
      </c>
      <c r="C6152" t="s">
        <v>145</v>
      </c>
      <c r="D6152" s="1">
        <v>44044</v>
      </c>
      <c r="E6152" t="s">
        <v>34</v>
      </c>
      <c r="F6152" t="s">
        <v>35</v>
      </c>
      <c r="G6152" t="s">
        <v>32</v>
      </c>
      <c r="H6152">
        <v>12835</v>
      </c>
      <c r="I6152" t="s">
        <v>127</v>
      </c>
      <c r="J6152">
        <v>0</v>
      </c>
      <c r="L6152">
        <v>12835</v>
      </c>
      <c r="M6152" t="s">
        <v>128</v>
      </c>
      <c r="N6152">
        <v>77230</v>
      </c>
      <c r="O6152" t="s">
        <v>146</v>
      </c>
      <c r="P6152">
        <v>5855</v>
      </c>
      <c r="R6152">
        <v>83085</v>
      </c>
      <c r="S6152" t="s">
        <v>147</v>
      </c>
      <c r="T6152">
        <v>433512</v>
      </c>
      <c r="V6152">
        <v>1078440</v>
      </c>
      <c r="X6152">
        <v>946208</v>
      </c>
      <c r="Z6152">
        <v>132232</v>
      </c>
    </row>
    <row r="6153" spans="2:26" hidden="1" x14ac:dyDescent="0.35">
      <c r="B6153" t="s">
        <v>144</v>
      </c>
      <c r="C6153" t="s">
        <v>145</v>
      </c>
      <c r="D6153" s="1">
        <v>44044</v>
      </c>
      <c r="E6153" t="s">
        <v>34</v>
      </c>
      <c r="F6153" t="s">
        <v>33</v>
      </c>
      <c r="G6153" t="s">
        <v>34</v>
      </c>
      <c r="H6153">
        <v>12835</v>
      </c>
      <c r="I6153" t="s">
        <v>127</v>
      </c>
      <c r="J6153">
        <v>0</v>
      </c>
      <c r="L6153">
        <v>12835</v>
      </c>
      <c r="M6153" t="s">
        <v>128</v>
      </c>
      <c r="N6153">
        <v>76498</v>
      </c>
      <c r="O6153" t="s">
        <v>147</v>
      </c>
      <c r="P6153">
        <v>5821</v>
      </c>
      <c r="R6153">
        <v>82319</v>
      </c>
      <c r="S6153" t="s">
        <v>147</v>
      </c>
      <c r="T6153">
        <v>435610</v>
      </c>
      <c r="V6153">
        <v>1082875</v>
      </c>
      <c r="X6153">
        <v>950358</v>
      </c>
      <c r="Z6153">
        <v>132517</v>
      </c>
    </row>
    <row r="6154" spans="2:26" hidden="1" x14ac:dyDescent="0.35">
      <c r="B6154" t="s">
        <v>144</v>
      </c>
      <c r="C6154" t="s">
        <v>145</v>
      </c>
      <c r="D6154" s="1">
        <v>44075</v>
      </c>
      <c r="E6154" t="s">
        <v>34</v>
      </c>
      <c r="F6154" t="s">
        <v>35</v>
      </c>
      <c r="G6154" t="s">
        <v>32</v>
      </c>
      <c r="H6154">
        <v>13002</v>
      </c>
      <c r="I6154" t="s">
        <v>127</v>
      </c>
      <c r="J6154">
        <v>0</v>
      </c>
      <c r="L6154">
        <v>13002</v>
      </c>
      <c r="M6154" t="s">
        <v>128</v>
      </c>
      <c r="N6154">
        <v>72397</v>
      </c>
      <c r="O6154" t="s">
        <v>147</v>
      </c>
      <c r="P6154">
        <v>6400</v>
      </c>
      <c r="R6154">
        <v>78797</v>
      </c>
      <c r="S6154" t="s">
        <v>147</v>
      </c>
      <c r="T6154">
        <v>437897</v>
      </c>
      <c r="V6154">
        <v>1093766</v>
      </c>
      <c r="X6154">
        <v>959953</v>
      </c>
      <c r="Z6154">
        <v>133813</v>
      </c>
    </row>
    <row r="6155" spans="2:26" hidden="1" x14ac:dyDescent="0.35">
      <c r="B6155" t="s">
        <v>144</v>
      </c>
      <c r="C6155" t="s">
        <v>145</v>
      </c>
      <c r="D6155" s="1">
        <v>44075</v>
      </c>
      <c r="E6155" t="s">
        <v>34</v>
      </c>
      <c r="F6155" t="s">
        <v>33</v>
      </c>
      <c r="G6155" t="s">
        <v>34</v>
      </c>
      <c r="H6155">
        <v>13002</v>
      </c>
      <c r="I6155" t="s">
        <v>127</v>
      </c>
      <c r="J6155">
        <v>0</v>
      </c>
      <c r="L6155">
        <v>13002</v>
      </c>
      <c r="M6155" t="s">
        <v>128</v>
      </c>
      <c r="N6155">
        <v>72034</v>
      </c>
      <c r="O6155" t="s">
        <v>147</v>
      </c>
      <c r="P6155">
        <v>6355</v>
      </c>
      <c r="R6155">
        <v>78389</v>
      </c>
      <c r="S6155" t="s">
        <v>147</v>
      </c>
      <c r="T6155">
        <v>439060</v>
      </c>
      <c r="V6155">
        <v>1096491</v>
      </c>
      <c r="X6155">
        <v>962464</v>
      </c>
      <c r="Z6155">
        <v>134027</v>
      </c>
    </row>
    <row r="6156" spans="2:26" hidden="1" x14ac:dyDescent="0.35">
      <c r="B6156" t="s">
        <v>144</v>
      </c>
      <c r="C6156" t="s">
        <v>145</v>
      </c>
      <c r="D6156" s="1">
        <v>44105</v>
      </c>
      <c r="E6156" t="s">
        <v>34</v>
      </c>
      <c r="F6156" t="s">
        <v>33</v>
      </c>
      <c r="G6156" t="s">
        <v>34</v>
      </c>
      <c r="H6156">
        <v>13732</v>
      </c>
      <c r="I6156" t="s">
        <v>127</v>
      </c>
      <c r="J6156">
        <v>0</v>
      </c>
      <c r="L6156">
        <v>13732</v>
      </c>
      <c r="M6156" t="s">
        <v>128</v>
      </c>
      <c r="N6156">
        <v>73840</v>
      </c>
      <c r="O6156" t="s">
        <v>147</v>
      </c>
      <c r="P6156">
        <v>6641</v>
      </c>
      <c r="R6156">
        <v>80481</v>
      </c>
      <c r="S6156" t="s">
        <v>147</v>
      </c>
      <c r="T6156">
        <v>441961</v>
      </c>
      <c r="V6156">
        <v>1109661</v>
      </c>
      <c r="X6156">
        <v>974428</v>
      </c>
      <c r="Z6156">
        <v>135233</v>
      </c>
    </row>
    <row r="6157" spans="2:26" hidden="1" x14ac:dyDescent="0.35">
      <c r="B6157" t="s">
        <v>144</v>
      </c>
      <c r="C6157" t="s">
        <v>145</v>
      </c>
      <c r="D6157" s="1">
        <v>44105</v>
      </c>
      <c r="E6157" t="s">
        <v>34</v>
      </c>
      <c r="F6157" t="s">
        <v>35</v>
      </c>
      <c r="G6157" t="s">
        <v>32</v>
      </c>
      <c r="H6157">
        <v>13732</v>
      </c>
      <c r="I6157" t="s">
        <v>127</v>
      </c>
      <c r="J6157">
        <v>0</v>
      </c>
      <c r="L6157">
        <v>13732</v>
      </c>
      <c r="M6157" t="s">
        <v>128</v>
      </c>
      <c r="N6157">
        <v>74245</v>
      </c>
      <c r="O6157" t="s">
        <v>147</v>
      </c>
      <c r="P6157">
        <v>6664</v>
      </c>
      <c r="R6157">
        <v>80909</v>
      </c>
      <c r="S6157" t="s">
        <v>147</v>
      </c>
      <c r="T6157">
        <v>441361</v>
      </c>
      <c r="V6157">
        <v>1107541</v>
      </c>
      <c r="X6157">
        <v>972371</v>
      </c>
      <c r="Z6157">
        <v>135170</v>
      </c>
    </row>
    <row r="6158" spans="2:26" hidden="1" x14ac:dyDescent="0.35">
      <c r="B6158" t="s">
        <v>144</v>
      </c>
      <c r="C6158" t="s">
        <v>145</v>
      </c>
      <c r="D6158" s="1">
        <v>44136</v>
      </c>
      <c r="E6158" t="s">
        <v>34</v>
      </c>
      <c r="F6158" t="s">
        <v>35</v>
      </c>
      <c r="G6158" t="s">
        <v>32</v>
      </c>
      <c r="H6158">
        <v>15997</v>
      </c>
      <c r="I6158" t="s">
        <v>127</v>
      </c>
      <c r="J6158">
        <v>0</v>
      </c>
      <c r="L6158">
        <v>15997</v>
      </c>
      <c r="M6158" t="s">
        <v>128</v>
      </c>
      <c r="N6158">
        <v>138198</v>
      </c>
      <c r="O6158" t="s">
        <v>147</v>
      </c>
      <c r="P6158">
        <v>8997</v>
      </c>
      <c r="R6158">
        <v>147195</v>
      </c>
      <c r="S6158" t="s">
        <v>147</v>
      </c>
      <c r="T6158">
        <v>444113</v>
      </c>
      <c r="V6158">
        <v>1123474</v>
      </c>
      <c r="X6158">
        <v>986438</v>
      </c>
      <c r="Z6158">
        <v>137036</v>
      </c>
    </row>
    <row r="6159" spans="2:26" hidden="1" x14ac:dyDescent="0.35">
      <c r="B6159" t="s">
        <v>144</v>
      </c>
      <c r="C6159" t="s">
        <v>145</v>
      </c>
      <c r="D6159" s="1">
        <v>44136</v>
      </c>
      <c r="E6159" t="s">
        <v>34</v>
      </c>
      <c r="F6159" t="s">
        <v>33</v>
      </c>
      <c r="G6159" t="s">
        <v>34</v>
      </c>
      <c r="H6159">
        <v>15997</v>
      </c>
      <c r="I6159" t="s">
        <v>127</v>
      </c>
      <c r="J6159">
        <v>0</v>
      </c>
      <c r="L6159">
        <v>15997</v>
      </c>
      <c r="M6159" t="s">
        <v>128</v>
      </c>
      <c r="N6159">
        <v>151871</v>
      </c>
      <c r="O6159" t="s">
        <v>147</v>
      </c>
      <c r="P6159">
        <v>17522</v>
      </c>
      <c r="R6159">
        <v>169393</v>
      </c>
      <c r="S6159" t="s">
        <v>147</v>
      </c>
      <c r="T6159">
        <v>445602</v>
      </c>
      <c r="V6159">
        <v>1128356</v>
      </c>
      <c r="X6159">
        <v>990936</v>
      </c>
      <c r="Z6159">
        <v>137420</v>
      </c>
    </row>
    <row r="6160" spans="2:26" hidden="1" x14ac:dyDescent="0.35">
      <c r="B6160" t="s">
        <v>144</v>
      </c>
      <c r="C6160" t="s">
        <v>145</v>
      </c>
      <c r="D6160" s="1">
        <v>44166</v>
      </c>
      <c r="E6160" t="s">
        <v>34</v>
      </c>
      <c r="F6160" t="s">
        <v>35</v>
      </c>
      <c r="G6160" t="s">
        <v>32</v>
      </c>
      <c r="H6160">
        <v>17591</v>
      </c>
      <c r="I6160" t="s">
        <v>127</v>
      </c>
      <c r="J6160">
        <v>0</v>
      </c>
      <c r="L6160">
        <v>17591</v>
      </c>
      <c r="M6160" t="s">
        <v>128</v>
      </c>
      <c r="N6160">
        <v>199934</v>
      </c>
      <c r="P6160">
        <v>13734</v>
      </c>
      <c r="R6160">
        <v>213668</v>
      </c>
      <c r="T6160">
        <v>447913</v>
      </c>
      <c r="V6160">
        <v>1144999</v>
      </c>
      <c r="X6160">
        <v>1005443</v>
      </c>
      <c r="Z6160">
        <v>139556</v>
      </c>
    </row>
    <row r="6161" spans="2:26" hidden="1" x14ac:dyDescent="0.35">
      <c r="B6161" t="s">
        <v>144</v>
      </c>
      <c r="C6161" t="s">
        <v>145</v>
      </c>
      <c r="D6161" s="1">
        <v>44166</v>
      </c>
      <c r="E6161" t="s">
        <v>34</v>
      </c>
      <c r="F6161" t="s">
        <v>33</v>
      </c>
      <c r="G6161" t="s">
        <v>34</v>
      </c>
      <c r="H6161">
        <v>17591</v>
      </c>
      <c r="I6161" t="s">
        <v>127</v>
      </c>
      <c r="J6161">
        <v>0</v>
      </c>
      <c r="L6161">
        <v>17591</v>
      </c>
      <c r="M6161" t="s">
        <v>128</v>
      </c>
      <c r="N6161">
        <v>198732</v>
      </c>
      <c r="P6161">
        <v>13672</v>
      </c>
      <c r="R6161">
        <v>212404</v>
      </c>
      <c r="T6161">
        <v>449426</v>
      </c>
      <c r="V6161">
        <v>1150385</v>
      </c>
      <c r="X6161">
        <v>1010314</v>
      </c>
      <c r="Z6161">
        <v>140071</v>
      </c>
    </row>
    <row r="6162" spans="2:26" hidden="1" x14ac:dyDescent="0.35">
      <c r="B6162" t="s">
        <v>144</v>
      </c>
      <c r="C6162" t="s">
        <v>145</v>
      </c>
      <c r="D6162" s="1">
        <v>44197</v>
      </c>
      <c r="E6162" t="s">
        <v>34</v>
      </c>
      <c r="F6162" t="s">
        <v>33</v>
      </c>
      <c r="G6162" t="s">
        <v>34</v>
      </c>
      <c r="H6162">
        <v>13724</v>
      </c>
      <c r="I6162" t="s">
        <v>127</v>
      </c>
      <c r="J6162">
        <v>0</v>
      </c>
      <c r="L6162">
        <v>13724</v>
      </c>
      <c r="M6162" t="s">
        <v>128</v>
      </c>
      <c r="N6162">
        <v>131813</v>
      </c>
      <c r="P6162">
        <v>9773</v>
      </c>
      <c r="R6162">
        <v>141586</v>
      </c>
      <c r="T6162">
        <v>451336</v>
      </c>
      <c r="V6162">
        <v>1160651</v>
      </c>
      <c r="X6162">
        <v>1019624</v>
      </c>
      <c r="Z6162">
        <v>141027</v>
      </c>
    </row>
    <row r="6163" spans="2:26" hidden="1" x14ac:dyDescent="0.35">
      <c r="B6163" t="s">
        <v>144</v>
      </c>
      <c r="C6163" t="s">
        <v>145</v>
      </c>
      <c r="D6163" s="1">
        <v>44197</v>
      </c>
      <c r="E6163" t="s">
        <v>34</v>
      </c>
      <c r="F6163" t="s">
        <v>35</v>
      </c>
      <c r="G6163" t="s">
        <v>32</v>
      </c>
      <c r="H6163">
        <v>13724</v>
      </c>
      <c r="I6163" t="s">
        <v>127</v>
      </c>
      <c r="J6163">
        <v>0</v>
      </c>
      <c r="L6163">
        <v>13724</v>
      </c>
      <c r="M6163" t="s">
        <v>128</v>
      </c>
      <c r="N6163">
        <v>132764</v>
      </c>
      <c r="P6163">
        <v>9830</v>
      </c>
      <c r="R6163">
        <v>142594</v>
      </c>
      <c r="T6163">
        <v>450881</v>
      </c>
      <c r="V6163">
        <v>1158938</v>
      </c>
      <c r="X6163">
        <v>1018009</v>
      </c>
      <c r="Z6163">
        <v>140929</v>
      </c>
    </row>
    <row r="6164" spans="2:26" hidden="1" x14ac:dyDescent="0.35">
      <c r="B6164" t="s">
        <v>144</v>
      </c>
      <c r="C6164" t="s">
        <v>145</v>
      </c>
      <c r="D6164" s="1">
        <v>44228</v>
      </c>
      <c r="E6164" t="s">
        <v>34</v>
      </c>
      <c r="F6164" t="s">
        <v>33</v>
      </c>
      <c r="G6164" t="s">
        <v>34</v>
      </c>
      <c r="H6164">
        <v>13755</v>
      </c>
      <c r="I6164" t="s">
        <v>127</v>
      </c>
      <c r="J6164">
        <v>0</v>
      </c>
      <c r="L6164">
        <v>13755</v>
      </c>
      <c r="M6164" t="s">
        <v>128</v>
      </c>
      <c r="N6164">
        <v>340452</v>
      </c>
      <c r="P6164">
        <v>15807</v>
      </c>
      <c r="R6164">
        <v>356259</v>
      </c>
      <c r="T6164">
        <v>453263</v>
      </c>
      <c r="V6164">
        <v>1172052</v>
      </c>
      <c r="X6164">
        <v>1029161</v>
      </c>
      <c r="Z6164">
        <v>142891</v>
      </c>
    </row>
    <row r="6165" spans="2:26" hidden="1" x14ac:dyDescent="0.35">
      <c r="B6165" t="s">
        <v>144</v>
      </c>
      <c r="C6165" t="s">
        <v>145</v>
      </c>
      <c r="D6165" s="1">
        <v>44228</v>
      </c>
      <c r="E6165" t="s">
        <v>34</v>
      </c>
      <c r="F6165" t="s">
        <v>35</v>
      </c>
      <c r="G6165" t="s">
        <v>32</v>
      </c>
      <c r="H6165">
        <v>13755</v>
      </c>
      <c r="J6165">
        <v>0</v>
      </c>
      <c r="L6165">
        <v>13755</v>
      </c>
      <c r="N6165">
        <v>342628</v>
      </c>
      <c r="P6165">
        <v>15865</v>
      </c>
      <c r="R6165">
        <v>358493</v>
      </c>
      <c r="T6165">
        <v>452198</v>
      </c>
      <c r="V6165">
        <v>1167156</v>
      </c>
      <c r="X6165">
        <v>1024460</v>
      </c>
      <c r="Z6165">
        <v>142696</v>
      </c>
    </row>
    <row r="6166" spans="2:26" hidden="1" x14ac:dyDescent="0.35">
      <c r="B6166" t="s">
        <v>144</v>
      </c>
      <c r="C6166" t="s">
        <v>145</v>
      </c>
      <c r="D6166" s="1">
        <v>44256</v>
      </c>
      <c r="E6166" t="s">
        <v>34</v>
      </c>
      <c r="F6166" t="s">
        <v>35</v>
      </c>
      <c r="G6166" t="s">
        <v>32</v>
      </c>
      <c r="H6166">
        <v>15224</v>
      </c>
      <c r="I6166" t="s">
        <v>127</v>
      </c>
      <c r="J6166">
        <v>0</v>
      </c>
      <c r="L6166">
        <v>15224</v>
      </c>
      <c r="M6166" t="s">
        <v>128</v>
      </c>
      <c r="N6166">
        <v>152216</v>
      </c>
      <c r="P6166">
        <v>13915</v>
      </c>
      <c r="R6166">
        <v>166131</v>
      </c>
      <c r="T6166">
        <v>454601</v>
      </c>
      <c r="V6166">
        <v>1180002</v>
      </c>
      <c r="X6166">
        <v>1033924</v>
      </c>
      <c r="Z6166">
        <v>146078</v>
      </c>
    </row>
    <row r="6167" spans="2:26" hidden="1" x14ac:dyDescent="0.35">
      <c r="B6167" t="s">
        <v>144</v>
      </c>
      <c r="C6167" t="s">
        <v>145</v>
      </c>
      <c r="D6167" s="1">
        <v>44256</v>
      </c>
      <c r="E6167" t="s">
        <v>34</v>
      </c>
      <c r="F6167" t="s">
        <v>33</v>
      </c>
      <c r="G6167" t="s">
        <v>34</v>
      </c>
      <c r="H6167">
        <v>15224</v>
      </c>
      <c r="I6167" t="s">
        <v>127</v>
      </c>
      <c r="J6167">
        <v>0</v>
      </c>
      <c r="L6167">
        <v>15224</v>
      </c>
      <c r="M6167" t="s">
        <v>128</v>
      </c>
      <c r="N6167">
        <v>150531</v>
      </c>
      <c r="P6167">
        <v>13817</v>
      </c>
      <c r="R6167">
        <v>164348</v>
      </c>
      <c r="T6167">
        <v>455252</v>
      </c>
      <c r="V6167">
        <v>1182896</v>
      </c>
      <c r="X6167">
        <v>1036775</v>
      </c>
      <c r="Z6167">
        <v>146121</v>
      </c>
    </row>
    <row r="6168" spans="2:26" hidden="1" x14ac:dyDescent="0.35">
      <c r="B6168" t="s">
        <v>144</v>
      </c>
      <c r="C6168" t="s">
        <v>145</v>
      </c>
      <c r="D6168" s="1">
        <v>44287</v>
      </c>
      <c r="E6168" t="s">
        <v>34</v>
      </c>
      <c r="F6168" t="s">
        <v>35</v>
      </c>
      <c r="G6168" t="s">
        <v>32</v>
      </c>
      <c r="H6168">
        <v>14177</v>
      </c>
      <c r="I6168" t="s">
        <v>127</v>
      </c>
      <c r="J6168">
        <v>0</v>
      </c>
      <c r="L6168">
        <v>14177</v>
      </c>
      <c r="M6168" t="s">
        <v>128</v>
      </c>
      <c r="N6168">
        <v>134906</v>
      </c>
      <c r="P6168">
        <v>10511</v>
      </c>
      <c r="R6168">
        <v>145417</v>
      </c>
      <c r="T6168">
        <v>456365</v>
      </c>
      <c r="V6168">
        <v>1189859</v>
      </c>
      <c r="X6168">
        <v>1038709</v>
      </c>
      <c r="Z6168">
        <v>151150</v>
      </c>
    </row>
    <row r="6169" spans="2:26" hidden="1" x14ac:dyDescent="0.35">
      <c r="B6169" t="s">
        <v>144</v>
      </c>
      <c r="C6169" t="s">
        <v>145</v>
      </c>
      <c r="D6169" s="1">
        <v>44287</v>
      </c>
      <c r="E6169" t="s">
        <v>34</v>
      </c>
      <c r="F6169" t="s">
        <v>33</v>
      </c>
      <c r="G6169" t="s">
        <v>34</v>
      </c>
      <c r="H6169">
        <v>14177</v>
      </c>
      <c r="I6169" t="s">
        <v>127</v>
      </c>
      <c r="J6169">
        <v>0</v>
      </c>
      <c r="L6169">
        <v>14177</v>
      </c>
      <c r="M6169" t="s">
        <v>128</v>
      </c>
      <c r="N6169">
        <v>132769</v>
      </c>
      <c r="P6169">
        <v>10296</v>
      </c>
      <c r="R6169">
        <v>143065</v>
      </c>
      <c r="T6169">
        <v>457059</v>
      </c>
      <c r="V6169">
        <v>1192969</v>
      </c>
      <c r="X6169">
        <v>1041756</v>
      </c>
      <c r="Z6169">
        <v>151213</v>
      </c>
    </row>
    <row r="6170" spans="2:26" hidden="1" x14ac:dyDescent="0.35">
      <c r="B6170" t="s">
        <v>144</v>
      </c>
      <c r="C6170" t="s">
        <v>145</v>
      </c>
      <c r="D6170" s="1">
        <v>44317</v>
      </c>
      <c r="E6170" t="s">
        <v>34</v>
      </c>
      <c r="F6170" t="s">
        <v>35</v>
      </c>
      <c r="G6170" t="s">
        <v>32</v>
      </c>
      <c r="H6170">
        <v>13340</v>
      </c>
      <c r="I6170" t="s">
        <v>127</v>
      </c>
      <c r="J6170">
        <v>0</v>
      </c>
      <c r="L6170">
        <v>13340</v>
      </c>
      <c r="M6170" t="s">
        <v>128</v>
      </c>
      <c r="N6170">
        <v>136383</v>
      </c>
      <c r="P6170">
        <v>10462</v>
      </c>
      <c r="R6170">
        <v>146845</v>
      </c>
      <c r="T6170">
        <v>457554</v>
      </c>
      <c r="V6170">
        <v>1198138</v>
      </c>
      <c r="X6170">
        <v>1045272</v>
      </c>
      <c r="Z6170">
        <v>152866</v>
      </c>
    </row>
    <row r="6171" spans="2:26" hidden="1" x14ac:dyDescent="0.35">
      <c r="B6171" t="s">
        <v>144</v>
      </c>
      <c r="C6171" t="s">
        <v>145</v>
      </c>
      <c r="D6171" s="1">
        <v>44317</v>
      </c>
      <c r="E6171" t="s">
        <v>34</v>
      </c>
      <c r="F6171" t="s">
        <v>33</v>
      </c>
      <c r="G6171" t="s">
        <v>34</v>
      </c>
      <c r="H6171">
        <v>13340</v>
      </c>
      <c r="I6171" t="s">
        <v>127</v>
      </c>
      <c r="J6171">
        <v>0</v>
      </c>
      <c r="L6171">
        <v>13340</v>
      </c>
      <c r="M6171" t="s">
        <v>128</v>
      </c>
      <c r="N6171">
        <v>134668</v>
      </c>
      <c r="P6171">
        <v>10319</v>
      </c>
      <c r="R6171">
        <v>144987</v>
      </c>
      <c r="T6171">
        <v>458457</v>
      </c>
      <c r="V6171">
        <v>1201710</v>
      </c>
      <c r="X6171">
        <v>1048744</v>
      </c>
      <c r="Z6171">
        <v>152966</v>
      </c>
    </row>
    <row r="6172" spans="2:26" hidden="1" x14ac:dyDescent="0.35">
      <c r="B6172" t="s">
        <v>144</v>
      </c>
      <c r="C6172" t="s">
        <v>145</v>
      </c>
      <c r="D6172" s="1">
        <v>44348</v>
      </c>
      <c r="E6172" t="s">
        <v>34</v>
      </c>
      <c r="F6172" t="s">
        <v>35</v>
      </c>
      <c r="G6172" t="s">
        <v>32</v>
      </c>
      <c r="H6172">
        <v>13745</v>
      </c>
      <c r="I6172" t="s">
        <v>127</v>
      </c>
      <c r="J6172">
        <v>0</v>
      </c>
      <c r="L6172">
        <v>13745</v>
      </c>
      <c r="M6172" t="s">
        <v>128</v>
      </c>
      <c r="N6172">
        <v>125378</v>
      </c>
      <c r="P6172">
        <v>10146</v>
      </c>
      <c r="R6172">
        <v>135524</v>
      </c>
      <c r="T6172">
        <v>459076</v>
      </c>
      <c r="V6172">
        <v>1206932</v>
      </c>
      <c r="X6172">
        <v>1051793</v>
      </c>
      <c r="Z6172">
        <v>155139</v>
      </c>
    </row>
    <row r="6173" spans="2:26" hidden="1" x14ac:dyDescent="0.35">
      <c r="B6173" t="s">
        <v>144</v>
      </c>
      <c r="C6173" t="s">
        <v>145</v>
      </c>
      <c r="D6173" s="1">
        <v>44348</v>
      </c>
      <c r="E6173" t="s">
        <v>34</v>
      </c>
      <c r="F6173" t="s">
        <v>33</v>
      </c>
      <c r="G6173" t="s">
        <v>34</v>
      </c>
      <c r="H6173">
        <v>13745</v>
      </c>
      <c r="I6173" t="s">
        <v>127</v>
      </c>
      <c r="J6173">
        <v>0</v>
      </c>
      <c r="L6173">
        <v>13745</v>
      </c>
      <c r="M6173" t="s">
        <v>128</v>
      </c>
      <c r="N6173">
        <v>122936</v>
      </c>
      <c r="P6173">
        <v>9913</v>
      </c>
      <c r="R6173">
        <v>132849</v>
      </c>
      <c r="T6173">
        <v>459928</v>
      </c>
      <c r="V6173">
        <v>1210010</v>
      </c>
      <c r="X6173">
        <v>1054752</v>
      </c>
      <c r="Z6173">
        <v>155258</v>
      </c>
    </row>
    <row r="6174" spans="2:26" hidden="1" x14ac:dyDescent="0.35">
      <c r="B6174" t="s">
        <v>144</v>
      </c>
      <c r="C6174" t="s">
        <v>145</v>
      </c>
      <c r="D6174" s="1">
        <v>44378</v>
      </c>
      <c r="E6174" t="s">
        <v>34</v>
      </c>
      <c r="F6174" t="s">
        <v>35</v>
      </c>
      <c r="G6174" t="s">
        <v>32</v>
      </c>
      <c r="H6174">
        <v>13219</v>
      </c>
      <c r="I6174" t="s">
        <v>127</v>
      </c>
      <c r="J6174">
        <v>0</v>
      </c>
      <c r="L6174">
        <v>13219</v>
      </c>
      <c r="M6174" t="s">
        <v>128</v>
      </c>
      <c r="N6174">
        <v>126609</v>
      </c>
      <c r="P6174">
        <v>10521</v>
      </c>
      <c r="R6174">
        <v>137130</v>
      </c>
      <c r="T6174">
        <v>460948</v>
      </c>
      <c r="V6174">
        <v>1215481</v>
      </c>
      <c r="X6174">
        <v>1058086</v>
      </c>
      <c r="Z6174">
        <v>157395</v>
      </c>
    </row>
    <row r="6175" spans="2:26" hidden="1" x14ac:dyDescent="0.35">
      <c r="B6175" t="s">
        <v>144</v>
      </c>
      <c r="C6175" t="s">
        <v>145</v>
      </c>
      <c r="D6175" s="1">
        <v>44378</v>
      </c>
      <c r="E6175" t="s">
        <v>34</v>
      </c>
      <c r="F6175" t="s">
        <v>33</v>
      </c>
      <c r="G6175" t="s">
        <v>34</v>
      </c>
      <c r="H6175">
        <v>13219</v>
      </c>
      <c r="J6175">
        <v>0</v>
      </c>
      <c r="L6175">
        <v>13219</v>
      </c>
      <c r="N6175">
        <v>124412</v>
      </c>
      <c r="P6175">
        <v>10364</v>
      </c>
      <c r="R6175">
        <v>134776</v>
      </c>
      <c r="T6175">
        <v>461971</v>
      </c>
      <c r="V6175">
        <v>1219271</v>
      </c>
      <c r="X6175">
        <v>1061698</v>
      </c>
      <c r="Z6175">
        <v>157573</v>
      </c>
    </row>
    <row r="6176" spans="2:26" hidden="1" x14ac:dyDescent="0.35">
      <c r="B6176" t="s">
        <v>144</v>
      </c>
      <c r="C6176" t="s">
        <v>145</v>
      </c>
      <c r="D6176" s="1">
        <v>44409</v>
      </c>
      <c r="E6176" t="s">
        <v>34</v>
      </c>
      <c r="F6176" t="s">
        <v>35</v>
      </c>
      <c r="G6176" t="s">
        <v>32</v>
      </c>
      <c r="H6176">
        <v>14172</v>
      </c>
      <c r="J6176">
        <v>0</v>
      </c>
      <c r="L6176">
        <v>14172</v>
      </c>
      <c r="N6176">
        <v>136527</v>
      </c>
      <c r="P6176">
        <v>12422</v>
      </c>
      <c r="R6176">
        <v>148949</v>
      </c>
      <c r="T6176">
        <v>463220</v>
      </c>
      <c r="V6176">
        <v>1226517</v>
      </c>
      <c r="X6176">
        <v>1066327</v>
      </c>
      <c r="Z6176">
        <v>160190</v>
      </c>
    </row>
    <row r="6177" spans="2:26" hidden="1" x14ac:dyDescent="0.35">
      <c r="B6177" t="s">
        <v>144</v>
      </c>
      <c r="C6177" t="s">
        <v>145</v>
      </c>
      <c r="D6177" s="1">
        <v>44409</v>
      </c>
      <c r="E6177" t="s">
        <v>34</v>
      </c>
      <c r="F6177" t="s">
        <v>33</v>
      </c>
      <c r="G6177" t="s">
        <v>34</v>
      </c>
      <c r="H6177">
        <v>14172</v>
      </c>
      <c r="J6177">
        <v>0</v>
      </c>
      <c r="L6177">
        <v>14172</v>
      </c>
      <c r="N6177">
        <v>134186</v>
      </c>
      <c r="P6177">
        <v>12198</v>
      </c>
      <c r="R6177">
        <v>146384</v>
      </c>
      <c r="T6177">
        <v>463971</v>
      </c>
      <c r="V6177">
        <v>1229591</v>
      </c>
      <c r="X6177">
        <v>1069424</v>
      </c>
      <c r="Z6177">
        <v>160167</v>
      </c>
    </row>
    <row r="6178" spans="2:26" hidden="1" x14ac:dyDescent="0.35">
      <c r="B6178" t="s">
        <v>144</v>
      </c>
      <c r="C6178" t="s">
        <v>145</v>
      </c>
      <c r="D6178" s="1">
        <v>44440</v>
      </c>
      <c r="E6178" t="s">
        <v>34</v>
      </c>
      <c r="F6178" t="s">
        <v>35</v>
      </c>
      <c r="G6178" t="s">
        <v>32</v>
      </c>
      <c r="H6178">
        <v>13832</v>
      </c>
      <c r="J6178">
        <v>0</v>
      </c>
      <c r="L6178">
        <v>13832</v>
      </c>
      <c r="N6178">
        <v>146204</v>
      </c>
      <c r="P6178">
        <v>12611</v>
      </c>
      <c r="R6178">
        <v>158815</v>
      </c>
      <c r="T6178">
        <v>464279</v>
      </c>
      <c r="V6178">
        <v>1234175</v>
      </c>
      <c r="X6178">
        <v>1071498</v>
      </c>
      <c r="Z6178">
        <v>162677</v>
      </c>
    </row>
    <row r="6179" spans="2:26" hidden="1" x14ac:dyDescent="0.35">
      <c r="B6179" t="s">
        <v>144</v>
      </c>
      <c r="C6179" t="s">
        <v>145</v>
      </c>
      <c r="D6179" s="1">
        <v>44440</v>
      </c>
      <c r="E6179" t="s">
        <v>34</v>
      </c>
      <c r="F6179" t="s">
        <v>33</v>
      </c>
      <c r="G6179" t="s">
        <v>34</v>
      </c>
      <c r="H6179">
        <v>13832</v>
      </c>
      <c r="J6179">
        <v>0</v>
      </c>
      <c r="L6179">
        <v>13832</v>
      </c>
      <c r="N6179">
        <v>143448</v>
      </c>
      <c r="P6179">
        <v>12407</v>
      </c>
      <c r="R6179">
        <v>155855</v>
      </c>
      <c r="T6179">
        <v>465402</v>
      </c>
      <c r="V6179">
        <v>1237837</v>
      </c>
      <c r="X6179">
        <v>1074994</v>
      </c>
      <c r="Z6179">
        <v>162843</v>
      </c>
    </row>
    <row r="6180" spans="2:26" hidden="1" x14ac:dyDescent="0.35">
      <c r="B6180" t="s">
        <v>144</v>
      </c>
      <c r="C6180" t="s">
        <v>145</v>
      </c>
      <c r="D6180" s="1">
        <v>44470</v>
      </c>
      <c r="E6180" t="s">
        <v>34</v>
      </c>
      <c r="F6180" t="s">
        <v>35</v>
      </c>
      <c r="G6180" t="s">
        <v>32</v>
      </c>
      <c r="H6180">
        <v>13683</v>
      </c>
      <c r="J6180">
        <v>0</v>
      </c>
      <c r="L6180">
        <v>13683</v>
      </c>
      <c r="N6180">
        <v>151093</v>
      </c>
      <c r="P6180">
        <v>12705</v>
      </c>
      <c r="R6180">
        <v>163798</v>
      </c>
      <c r="T6180">
        <v>465615</v>
      </c>
      <c r="V6180">
        <v>1241791</v>
      </c>
      <c r="X6180">
        <v>1076815</v>
      </c>
      <c r="Z6180">
        <v>164976</v>
      </c>
    </row>
    <row r="6181" spans="2:26" hidden="1" x14ac:dyDescent="0.35">
      <c r="B6181" t="s">
        <v>144</v>
      </c>
      <c r="C6181" t="s">
        <v>145</v>
      </c>
      <c r="D6181" s="1">
        <v>44470</v>
      </c>
      <c r="E6181" t="s">
        <v>34</v>
      </c>
      <c r="F6181" t="s">
        <v>33</v>
      </c>
      <c r="G6181" t="s">
        <v>34</v>
      </c>
      <c r="H6181">
        <v>13683</v>
      </c>
      <c r="J6181">
        <v>0</v>
      </c>
      <c r="L6181">
        <v>13683</v>
      </c>
      <c r="N6181">
        <v>148762</v>
      </c>
      <c r="P6181">
        <v>12473</v>
      </c>
      <c r="R6181">
        <v>161235</v>
      </c>
      <c r="T6181">
        <v>466948</v>
      </c>
      <c r="V6181">
        <v>1246420</v>
      </c>
      <c r="X6181">
        <v>1081170</v>
      </c>
      <c r="Z6181">
        <v>165250</v>
      </c>
    </row>
    <row r="6182" spans="2:26" hidden="1" x14ac:dyDescent="0.35">
      <c r="B6182" t="s">
        <v>144</v>
      </c>
      <c r="C6182" t="s">
        <v>145</v>
      </c>
      <c r="D6182" s="1">
        <v>44501</v>
      </c>
      <c r="E6182" t="s">
        <v>34</v>
      </c>
      <c r="F6182" t="s">
        <v>35</v>
      </c>
      <c r="G6182" t="s">
        <v>32</v>
      </c>
      <c r="H6182">
        <v>12879</v>
      </c>
      <c r="J6182">
        <v>0</v>
      </c>
      <c r="L6182">
        <v>12879</v>
      </c>
      <c r="N6182">
        <v>150621</v>
      </c>
      <c r="P6182">
        <v>14682</v>
      </c>
      <c r="R6182">
        <v>165303</v>
      </c>
      <c r="T6182">
        <v>467629</v>
      </c>
      <c r="V6182">
        <v>1252453</v>
      </c>
      <c r="X6182">
        <v>1084648</v>
      </c>
      <c r="Z6182">
        <v>167805</v>
      </c>
    </row>
    <row r="6183" spans="2:26" hidden="1" x14ac:dyDescent="0.35">
      <c r="B6183" t="s">
        <v>144</v>
      </c>
      <c r="C6183" t="s">
        <v>145</v>
      </c>
      <c r="D6183" s="1">
        <v>44501</v>
      </c>
      <c r="E6183" t="s">
        <v>34</v>
      </c>
      <c r="F6183" t="s">
        <v>33</v>
      </c>
      <c r="G6183" t="s">
        <v>34</v>
      </c>
      <c r="H6183">
        <v>12879</v>
      </c>
      <c r="J6183">
        <v>0</v>
      </c>
      <c r="L6183">
        <v>12879</v>
      </c>
      <c r="N6183">
        <v>147665</v>
      </c>
      <c r="P6183">
        <v>14469</v>
      </c>
      <c r="R6183">
        <v>162134</v>
      </c>
      <c r="T6183">
        <v>468812</v>
      </c>
      <c r="V6183">
        <v>1256231</v>
      </c>
      <c r="X6183">
        <v>1088036</v>
      </c>
      <c r="Z6183">
        <v>168195</v>
      </c>
    </row>
    <row r="6184" spans="2:26" hidden="1" x14ac:dyDescent="0.35">
      <c r="B6184" t="s">
        <v>144</v>
      </c>
      <c r="C6184" t="s">
        <v>145</v>
      </c>
      <c r="D6184" s="1">
        <v>44531</v>
      </c>
      <c r="E6184" t="s">
        <v>34</v>
      </c>
      <c r="F6184" t="s">
        <v>35</v>
      </c>
      <c r="G6184" t="s">
        <v>32</v>
      </c>
      <c r="H6184">
        <v>12841</v>
      </c>
      <c r="J6184">
        <v>0</v>
      </c>
      <c r="L6184">
        <v>12841</v>
      </c>
      <c r="N6184">
        <v>281819</v>
      </c>
      <c r="P6184">
        <v>18425</v>
      </c>
      <c r="R6184">
        <v>300244</v>
      </c>
      <c r="T6184">
        <v>469076</v>
      </c>
      <c r="V6184">
        <v>1261727</v>
      </c>
      <c r="X6184">
        <v>1091099</v>
      </c>
      <c r="Z6184">
        <v>170628</v>
      </c>
    </row>
    <row r="6185" spans="2:26" hidden="1" x14ac:dyDescent="0.35">
      <c r="B6185" t="s">
        <v>144</v>
      </c>
      <c r="C6185" t="s">
        <v>145</v>
      </c>
      <c r="D6185" s="1">
        <v>44531</v>
      </c>
      <c r="E6185" t="s">
        <v>34</v>
      </c>
      <c r="F6185" t="s">
        <v>33</v>
      </c>
      <c r="G6185" t="s">
        <v>34</v>
      </c>
      <c r="H6185">
        <v>12841</v>
      </c>
      <c r="J6185">
        <v>0</v>
      </c>
      <c r="L6185">
        <v>12841</v>
      </c>
      <c r="N6185">
        <v>279587</v>
      </c>
      <c r="P6185">
        <v>18110</v>
      </c>
      <c r="R6185">
        <v>297697</v>
      </c>
      <c r="T6185">
        <v>470834</v>
      </c>
      <c r="V6185">
        <v>1268094</v>
      </c>
      <c r="X6185">
        <v>1096847</v>
      </c>
      <c r="Z6185">
        <v>171247</v>
      </c>
    </row>
    <row r="6186" spans="2:26" hidden="1" x14ac:dyDescent="0.35">
      <c r="B6186" t="s">
        <v>144</v>
      </c>
      <c r="C6186" t="s">
        <v>145</v>
      </c>
      <c r="D6186" s="1">
        <v>44562</v>
      </c>
      <c r="E6186" t="s">
        <v>34</v>
      </c>
      <c r="F6186" t="s">
        <v>35</v>
      </c>
      <c r="G6186" t="s">
        <v>32</v>
      </c>
      <c r="H6186">
        <v>14063</v>
      </c>
      <c r="J6186">
        <v>0</v>
      </c>
      <c r="L6186">
        <v>14063</v>
      </c>
      <c r="N6186">
        <v>135959</v>
      </c>
      <c r="P6186">
        <v>14277</v>
      </c>
      <c r="R6186">
        <v>150236</v>
      </c>
      <c r="T6186">
        <v>470875</v>
      </c>
      <c r="V6186">
        <v>1271797</v>
      </c>
      <c r="X6186">
        <v>1099249</v>
      </c>
      <c r="Z6186">
        <v>172548</v>
      </c>
    </row>
    <row r="6187" spans="2:26" hidden="1" x14ac:dyDescent="0.35">
      <c r="B6187" t="s">
        <v>144</v>
      </c>
      <c r="C6187" t="s">
        <v>145</v>
      </c>
      <c r="D6187" s="1">
        <v>44562</v>
      </c>
      <c r="E6187" t="s">
        <v>34</v>
      </c>
      <c r="F6187" t="s">
        <v>33</v>
      </c>
      <c r="G6187" t="s">
        <v>34</v>
      </c>
      <c r="H6187">
        <v>14063</v>
      </c>
      <c r="J6187">
        <v>0</v>
      </c>
      <c r="L6187">
        <v>14063</v>
      </c>
      <c r="N6187">
        <v>132968</v>
      </c>
      <c r="P6187">
        <v>13839</v>
      </c>
      <c r="R6187">
        <v>146807</v>
      </c>
      <c r="T6187">
        <v>472679</v>
      </c>
      <c r="V6187">
        <v>1278609</v>
      </c>
      <c r="X6187">
        <v>1105455</v>
      </c>
      <c r="Z6187">
        <v>173154</v>
      </c>
    </row>
    <row r="6188" spans="2:26" hidden="1" x14ac:dyDescent="0.35">
      <c r="B6188" t="s">
        <v>144</v>
      </c>
      <c r="C6188" t="s">
        <v>145</v>
      </c>
      <c r="D6188" s="1">
        <v>44593</v>
      </c>
      <c r="E6188" t="s">
        <v>34</v>
      </c>
      <c r="F6188" t="s">
        <v>35</v>
      </c>
      <c r="G6188" t="s">
        <v>32</v>
      </c>
      <c r="H6188">
        <v>11777</v>
      </c>
      <c r="J6188">
        <v>0</v>
      </c>
      <c r="L6188">
        <v>11777</v>
      </c>
      <c r="N6188">
        <v>143510</v>
      </c>
      <c r="P6188">
        <v>14031</v>
      </c>
      <c r="R6188">
        <v>157541</v>
      </c>
      <c r="T6188">
        <v>472151</v>
      </c>
      <c r="V6188">
        <v>1279521</v>
      </c>
      <c r="X6188">
        <v>1106674</v>
      </c>
      <c r="Z6188">
        <v>172847</v>
      </c>
    </row>
    <row r="6189" spans="2:26" hidden="1" x14ac:dyDescent="0.35">
      <c r="B6189" t="s">
        <v>144</v>
      </c>
      <c r="C6189" t="s">
        <v>145</v>
      </c>
      <c r="D6189" s="1">
        <v>44593</v>
      </c>
      <c r="E6189" t="s">
        <v>34</v>
      </c>
      <c r="F6189" t="s">
        <v>33</v>
      </c>
      <c r="G6189" t="s">
        <v>34</v>
      </c>
      <c r="H6189">
        <v>11777</v>
      </c>
      <c r="J6189">
        <v>0</v>
      </c>
      <c r="L6189">
        <v>11777</v>
      </c>
      <c r="N6189">
        <v>138649</v>
      </c>
      <c r="P6189">
        <v>13877</v>
      </c>
      <c r="R6189">
        <v>152526</v>
      </c>
      <c r="T6189">
        <v>473529</v>
      </c>
      <c r="V6189">
        <v>1284314</v>
      </c>
      <c r="X6189">
        <v>1111214</v>
      </c>
      <c r="Z6189">
        <v>173100</v>
      </c>
    </row>
    <row r="6190" spans="2:26" hidden="1" x14ac:dyDescent="0.35">
      <c r="B6190" t="s">
        <v>144</v>
      </c>
      <c r="C6190" t="s">
        <v>145</v>
      </c>
      <c r="D6190" s="1">
        <v>44621</v>
      </c>
      <c r="E6190" t="s">
        <v>34</v>
      </c>
      <c r="F6190" t="s">
        <v>35</v>
      </c>
      <c r="G6190" t="s">
        <v>32</v>
      </c>
      <c r="H6190">
        <v>13370</v>
      </c>
      <c r="J6190">
        <v>0</v>
      </c>
      <c r="L6190">
        <v>13370</v>
      </c>
      <c r="N6190">
        <v>189632</v>
      </c>
      <c r="P6190">
        <v>15759</v>
      </c>
      <c r="R6190">
        <v>205391</v>
      </c>
      <c r="T6190">
        <v>473792</v>
      </c>
      <c r="V6190">
        <v>1288498</v>
      </c>
      <c r="X6190">
        <v>1115845</v>
      </c>
      <c r="Z6190">
        <v>172653</v>
      </c>
    </row>
    <row r="6191" spans="2:26" hidden="1" x14ac:dyDescent="0.35">
      <c r="B6191" t="s">
        <v>144</v>
      </c>
      <c r="C6191" t="s">
        <v>145</v>
      </c>
      <c r="D6191" s="1">
        <v>44621</v>
      </c>
      <c r="E6191" t="s">
        <v>34</v>
      </c>
      <c r="F6191" t="s">
        <v>33</v>
      </c>
      <c r="G6191" t="s">
        <v>34</v>
      </c>
      <c r="H6191">
        <v>13370</v>
      </c>
      <c r="J6191">
        <v>0</v>
      </c>
      <c r="L6191">
        <v>13370</v>
      </c>
      <c r="N6191">
        <v>187593</v>
      </c>
      <c r="P6191">
        <v>15566</v>
      </c>
      <c r="R6191">
        <v>203159</v>
      </c>
      <c r="T6191">
        <v>474330</v>
      </c>
      <c r="V6191">
        <v>1290739</v>
      </c>
      <c r="X6191">
        <v>1118116</v>
      </c>
      <c r="Z6191">
        <v>172623</v>
      </c>
    </row>
    <row r="6192" spans="2:26" hidden="1" x14ac:dyDescent="0.35">
      <c r="B6192" t="s">
        <v>144</v>
      </c>
      <c r="C6192" t="s">
        <v>145</v>
      </c>
      <c r="D6192" s="1">
        <v>44652</v>
      </c>
      <c r="E6192" t="s">
        <v>34</v>
      </c>
      <c r="F6192" t="s">
        <v>35</v>
      </c>
      <c r="G6192" t="s">
        <v>32</v>
      </c>
      <c r="H6192">
        <v>12631</v>
      </c>
      <c r="J6192">
        <v>0</v>
      </c>
      <c r="L6192">
        <v>12631</v>
      </c>
      <c r="N6192">
        <v>118951</v>
      </c>
      <c r="P6192">
        <v>11665</v>
      </c>
      <c r="R6192">
        <v>130616</v>
      </c>
      <c r="T6192">
        <v>474987</v>
      </c>
      <c r="V6192">
        <v>1294746</v>
      </c>
      <c r="X6192">
        <v>1121753</v>
      </c>
      <c r="Z6192">
        <v>172993</v>
      </c>
    </row>
    <row r="6193" spans="2:26" hidden="1" x14ac:dyDescent="0.35">
      <c r="B6193" t="s">
        <v>144</v>
      </c>
      <c r="C6193" t="s">
        <v>145</v>
      </c>
      <c r="D6193" s="1">
        <v>44652</v>
      </c>
      <c r="E6193" t="s">
        <v>34</v>
      </c>
      <c r="F6193" t="s">
        <v>33</v>
      </c>
      <c r="G6193" t="s">
        <v>34</v>
      </c>
      <c r="H6193">
        <v>12631</v>
      </c>
      <c r="J6193">
        <v>0</v>
      </c>
      <c r="L6193">
        <v>12631</v>
      </c>
      <c r="N6193">
        <v>117298</v>
      </c>
      <c r="P6193">
        <v>11549</v>
      </c>
      <c r="R6193">
        <v>128847</v>
      </c>
      <c r="T6193">
        <v>475620</v>
      </c>
      <c r="V6193">
        <v>1297319</v>
      </c>
      <c r="X6193">
        <v>1124324</v>
      </c>
      <c r="Z6193">
        <v>172995</v>
      </c>
    </row>
    <row r="6194" spans="2:26" hidden="1" x14ac:dyDescent="0.35">
      <c r="B6194" t="s">
        <v>144</v>
      </c>
      <c r="C6194" t="s">
        <v>145</v>
      </c>
      <c r="D6194" s="1">
        <v>44682</v>
      </c>
      <c r="E6194" t="s">
        <v>34</v>
      </c>
      <c r="F6194" t="s">
        <v>35</v>
      </c>
      <c r="G6194" t="s">
        <v>32</v>
      </c>
      <c r="H6194">
        <v>12524</v>
      </c>
      <c r="J6194">
        <v>0</v>
      </c>
      <c r="L6194">
        <v>12524</v>
      </c>
      <c r="N6194">
        <v>126981</v>
      </c>
      <c r="P6194">
        <v>13443</v>
      </c>
      <c r="R6194">
        <v>140424</v>
      </c>
      <c r="T6194">
        <v>475820</v>
      </c>
      <c r="V6194">
        <v>1301209</v>
      </c>
      <c r="X6194">
        <v>1127337</v>
      </c>
      <c r="Z6194">
        <v>173872</v>
      </c>
    </row>
    <row r="6195" spans="2:26" hidden="1" x14ac:dyDescent="0.35">
      <c r="B6195" t="s">
        <v>144</v>
      </c>
      <c r="C6195" t="s">
        <v>145</v>
      </c>
      <c r="D6195" s="1">
        <v>44682</v>
      </c>
      <c r="E6195" t="s">
        <v>34</v>
      </c>
      <c r="F6195" t="s">
        <v>33</v>
      </c>
      <c r="G6195" t="s">
        <v>34</v>
      </c>
      <c r="H6195">
        <v>12524</v>
      </c>
      <c r="J6195">
        <v>0</v>
      </c>
      <c r="L6195">
        <v>12524</v>
      </c>
      <c r="N6195">
        <v>126295</v>
      </c>
      <c r="P6195">
        <v>13357</v>
      </c>
      <c r="R6195">
        <v>139652</v>
      </c>
      <c r="T6195">
        <v>476289</v>
      </c>
      <c r="V6195">
        <v>1303226</v>
      </c>
      <c r="X6195">
        <v>1129360</v>
      </c>
      <c r="Z6195">
        <v>173866</v>
      </c>
    </row>
    <row r="6196" spans="2:26" hidden="1" x14ac:dyDescent="0.35">
      <c r="B6196" t="s">
        <v>144</v>
      </c>
      <c r="C6196" t="s">
        <v>145</v>
      </c>
      <c r="D6196" s="1">
        <v>44713</v>
      </c>
      <c r="E6196" t="s">
        <v>34</v>
      </c>
      <c r="F6196" t="s">
        <v>35</v>
      </c>
      <c r="G6196" t="s">
        <v>32</v>
      </c>
      <c r="H6196">
        <v>12817</v>
      </c>
      <c r="J6196">
        <v>0</v>
      </c>
      <c r="L6196">
        <v>12817</v>
      </c>
      <c r="N6196">
        <v>149517</v>
      </c>
      <c r="P6196">
        <v>13756</v>
      </c>
      <c r="R6196">
        <v>163273</v>
      </c>
      <c r="T6196">
        <v>476646</v>
      </c>
      <c r="V6196">
        <v>1307811</v>
      </c>
      <c r="X6196">
        <v>1132380</v>
      </c>
      <c r="Z6196">
        <v>175431</v>
      </c>
    </row>
    <row r="6197" spans="2:26" hidden="1" x14ac:dyDescent="0.35">
      <c r="B6197" t="s">
        <v>144</v>
      </c>
      <c r="C6197" t="s">
        <v>145</v>
      </c>
      <c r="D6197" s="1">
        <v>44713</v>
      </c>
      <c r="E6197" t="s">
        <v>34</v>
      </c>
      <c r="F6197" t="s">
        <v>33</v>
      </c>
      <c r="G6197" t="s">
        <v>34</v>
      </c>
      <c r="H6197">
        <v>12817</v>
      </c>
      <c r="J6197">
        <v>0</v>
      </c>
      <c r="L6197">
        <v>12817</v>
      </c>
      <c r="N6197">
        <v>147435</v>
      </c>
      <c r="P6197">
        <v>13573</v>
      </c>
      <c r="R6197">
        <v>161008</v>
      </c>
      <c r="T6197">
        <v>477096</v>
      </c>
      <c r="V6197">
        <v>1310089</v>
      </c>
      <c r="X6197">
        <v>1134690</v>
      </c>
      <c r="Z6197">
        <v>175399</v>
      </c>
    </row>
    <row r="6198" spans="2:26" hidden="1" x14ac:dyDescent="0.35">
      <c r="B6198" t="s">
        <v>144</v>
      </c>
      <c r="C6198" t="s">
        <v>145</v>
      </c>
      <c r="D6198" s="1">
        <v>44743</v>
      </c>
      <c r="E6198" t="s">
        <v>34</v>
      </c>
      <c r="F6198" t="s">
        <v>35</v>
      </c>
      <c r="G6198" t="s">
        <v>32</v>
      </c>
      <c r="H6198">
        <v>12057</v>
      </c>
      <c r="J6198">
        <v>0</v>
      </c>
      <c r="L6198">
        <v>12057</v>
      </c>
      <c r="N6198">
        <v>142528</v>
      </c>
      <c r="P6198">
        <v>13474</v>
      </c>
      <c r="R6198">
        <v>156002</v>
      </c>
      <c r="T6198">
        <v>483368</v>
      </c>
      <c r="V6198">
        <v>1331443</v>
      </c>
      <c r="X6198">
        <v>1154652</v>
      </c>
      <c r="Z6198">
        <v>176791</v>
      </c>
    </row>
    <row r="6199" spans="2:26" hidden="1" x14ac:dyDescent="0.35">
      <c r="B6199" t="s">
        <v>144</v>
      </c>
      <c r="C6199" t="s">
        <v>145</v>
      </c>
      <c r="D6199" s="1">
        <v>44743</v>
      </c>
      <c r="E6199" t="s">
        <v>34</v>
      </c>
      <c r="F6199" t="s">
        <v>33</v>
      </c>
      <c r="G6199" t="s">
        <v>34</v>
      </c>
      <c r="H6199">
        <v>12057</v>
      </c>
      <c r="J6199">
        <v>0</v>
      </c>
      <c r="L6199">
        <v>12057</v>
      </c>
      <c r="N6199">
        <v>140546</v>
      </c>
      <c r="P6199">
        <v>13335</v>
      </c>
      <c r="R6199">
        <v>153881</v>
      </c>
      <c r="T6199">
        <v>484093</v>
      </c>
      <c r="V6199">
        <v>1334459</v>
      </c>
      <c r="X6199">
        <v>1157527</v>
      </c>
      <c r="Z6199">
        <v>176932</v>
      </c>
    </row>
    <row r="6200" spans="2:26" hidden="1" x14ac:dyDescent="0.35">
      <c r="B6200" t="s">
        <v>144</v>
      </c>
      <c r="C6200" t="s">
        <v>145</v>
      </c>
      <c r="D6200" s="1">
        <v>44774</v>
      </c>
      <c r="E6200" t="s">
        <v>34</v>
      </c>
      <c r="F6200" t="s">
        <v>35</v>
      </c>
      <c r="G6200" t="s">
        <v>32</v>
      </c>
      <c r="H6200">
        <v>14972</v>
      </c>
      <c r="J6200">
        <v>0</v>
      </c>
      <c r="L6200">
        <v>14972</v>
      </c>
      <c r="N6200">
        <v>168866</v>
      </c>
      <c r="P6200">
        <v>17086</v>
      </c>
      <c r="R6200">
        <v>185952</v>
      </c>
      <c r="T6200">
        <v>484814</v>
      </c>
      <c r="V6200">
        <v>1340217</v>
      </c>
      <c r="X6200">
        <v>1161063</v>
      </c>
      <c r="Z6200">
        <v>179154</v>
      </c>
    </row>
    <row r="6201" spans="2:26" hidden="1" x14ac:dyDescent="0.35">
      <c r="B6201" t="s">
        <v>144</v>
      </c>
      <c r="C6201" t="s">
        <v>145</v>
      </c>
      <c r="D6201" s="1">
        <v>44774</v>
      </c>
      <c r="E6201" t="s">
        <v>34</v>
      </c>
      <c r="F6201" t="s">
        <v>33</v>
      </c>
      <c r="G6201" t="s">
        <v>34</v>
      </c>
      <c r="H6201">
        <v>14972</v>
      </c>
      <c r="J6201">
        <v>0</v>
      </c>
      <c r="L6201">
        <v>14972</v>
      </c>
      <c r="N6201">
        <v>166666</v>
      </c>
      <c r="P6201">
        <v>16932</v>
      </c>
      <c r="R6201">
        <v>183598</v>
      </c>
      <c r="T6201">
        <v>485683</v>
      </c>
      <c r="V6201">
        <v>1343029</v>
      </c>
      <c r="X6201">
        <v>1163965</v>
      </c>
      <c r="Z6201">
        <v>179064</v>
      </c>
    </row>
    <row r="6202" spans="2:26" hidden="1" x14ac:dyDescent="0.35">
      <c r="B6202" t="s">
        <v>144</v>
      </c>
      <c r="C6202" t="s">
        <v>145</v>
      </c>
      <c r="D6202" s="1">
        <v>44805</v>
      </c>
      <c r="E6202" t="s">
        <v>34</v>
      </c>
      <c r="F6202" t="s">
        <v>35</v>
      </c>
      <c r="G6202" t="s">
        <v>32</v>
      </c>
      <c r="H6202">
        <v>13233</v>
      </c>
      <c r="J6202">
        <v>0</v>
      </c>
      <c r="L6202">
        <v>13233</v>
      </c>
      <c r="N6202">
        <v>162537</v>
      </c>
      <c r="P6202">
        <v>16286</v>
      </c>
      <c r="R6202">
        <v>178823</v>
      </c>
      <c r="T6202">
        <v>486087</v>
      </c>
      <c r="V6202">
        <v>1347299</v>
      </c>
      <c r="X6202">
        <v>1165916</v>
      </c>
      <c r="Z6202">
        <v>181383</v>
      </c>
    </row>
    <row r="6203" spans="2:26" hidden="1" x14ac:dyDescent="0.35">
      <c r="B6203" t="s">
        <v>144</v>
      </c>
      <c r="C6203" t="s">
        <v>145</v>
      </c>
      <c r="D6203" s="1">
        <v>44805</v>
      </c>
      <c r="E6203" t="s">
        <v>34</v>
      </c>
      <c r="F6203" t="s">
        <v>33</v>
      </c>
      <c r="G6203" t="s">
        <v>34</v>
      </c>
      <c r="H6203">
        <v>13233</v>
      </c>
      <c r="J6203">
        <v>0</v>
      </c>
      <c r="L6203">
        <v>13233</v>
      </c>
      <c r="N6203">
        <v>160538</v>
      </c>
      <c r="P6203">
        <v>16121</v>
      </c>
      <c r="R6203">
        <v>176659</v>
      </c>
      <c r="T6203">
        <v>486981</v>
      </c>
      <c r="V6203">
        <v>1350686</v>
      </c>
      <c r="X6203">
        <v>1172046</v>
      </c>
      <c r="Z6203">
        <v>178640</v>
      </c>
    </row>
    <row r="6204" spans="2:26" hidden="1" x14ac:dyDescent="0.35">
      <c r="B6204" t="s">
        <v>144</v>
      </c>
      <c r="C6204" t="s">
        <v>145</v>
      </c>
      <c r="D6204" s="1">
        <v>44835</v>
      </c>
      <c r="E6204" t="s">
        <v>34</v>
      </c>
      <c r="F6204" t="s">
        <v>35</v>
      </c>
      <c r="G6204" t="s">
        <v>32</v>
      </c>
      <c r="H6204">
        <v>13080</v>
      </c>
      <c r="J6204">
        <v>0</v>
      </c>
      <c r="L6204">
        <v>13080</v>
      </c>
      <c r="N6204">
        <v>172486</v>
      </c>
      <c r="P6204">
        <v>16355</v>
      </c>
      <c r="R6204">
        <v>188841</v>
      </c>
      <c r="T6204">
        <v>486610</v>
      </c>
      <c r="V6204">
        <v>1353988</v>
      </c>
      <c r="X6204">
        <v>1172705</v>
      </c>
      <c r="Z6204">
        <v>181283</v>
      </c>
    </row>
    <row r="6205" spans="2:26" hidden="1" x14ac:dyDescent="0.35">
      <c r="B6205" t="s">
        <v>144</v>
      </c>
      <c r="C6205" t="s">
        <v>145</v>
      </c>
      <c r="D6205" s="1">
        <v>44835</v>
      </c>
      <c r="E6205" t="s">
        <v>34</v>
      </c>
      <c r="F6205" t="s">
        <v>33</v>
      </c>
      <c r="G6205" t="s">
        <v>34</v>
      </c>
      <c r="H6205">
        <v>13080</v>
      </c>
      <c r="J6205">
        <v>0</v>
      </c>
      <c r="L6205">
        <v>13080</v>
      </c>
      <c r="N6205">
        <v>170145</v>
      </c>
      <c r="P6205">
        <v>16183</v>
      </c>
      <c r="R6205">
        <v>186328</v>
      </c>
      <c r="T6205">
        <v>487889</v>
      </c>
      <c r="V6205">
        <v>1358701</v>
      </c>
      <c r="X6205">
        <v>1178725</v>
      </c>
      <c r="Z6205">
        <v>179976</v>
      </c>
    </row>
    <row r="6206" spans="2:26" hidden="1" x14ac:dyDescent="0.35">
      <c r="B6206" t="s">
        <v>144</v>
      </c>
      <c r="C6206" t="s">
        <v>145</v>
      </c>
      <c r="D6206" s="1">
        <v>44866</v>
      </c>
      <c r="E6206" t="s">
        <v>34</v>
      </c>
      <c r="F6206" t="s">
        <v>35</v>
      </c>
      <c r="G6206" t="s">
        <v>32</v>
      </c>
      <c r="H6206">
        <v>12948</v>
      </c>
      <c r="J6206">
        <v>0</v>
      </c>
      <c r="L6206">
        <v>12948</v>
      </c>
      <c r="N6206">
        <v>166491</v>
      </c>
      <c r="P6206">
        <v>17078</v>
      </c>
      <c r="R6206">
        <v>183569</v>
      </c>
      <c r="T6206">
        <v>488210</v>
      </c>
      <c r="V6206">
        <v>1365160</v>
      </c>
      <c r="X6206">
        <v>1181538</v>
      </c>
      <c r="Z6206">
        <v>183622</v>
      </c>
    </row>
    <row r="6207" spans="2:26" hidden="1" x14ac:dyDescent="0.35">
      <c r="B6207" t="s">
        <v>144</v>
      </c>
      <c r="C6207" t="s">
        <v>145</v>
      </c>
      <c r="D6207" s="1">
        <v>44866</v>
      </c>
      <c r="E6207" t="s">
        <v>34</v>
      </c>
      <c r="F6207" t="s">
        <v>33</v>
      </c>
      <c r="G6207" t="s">
        <v>34</v>
      </c>
      <c r="H6207">
        <v>12948</v>
      </c>
      <c r="J6207">
        <v>0</v>
      </c>
      <c r="L6207">
        <v>12948</v>
      </c>
      <c r="N6207">
        <v>164275</v>
      </c>
      <c r="P6207">
        <v>16862</v>
      </c>
      <c r="R6207">
        <v>181137</v>
      </c>
      <c r="T6207">
        <v>489153</v>
      </c>
      <c r="V6207">
        <v>1368797</v>
      </c>
      <c r="X6207">
        <v>1184752</v>
      </c>
      <c r="Z6207">
        <v>184045</v>
      </c>
    </row>
    <row r="6208" spans="2:26" hidden="1" x14ac:dyDescent="0.35">
      <c r="B6208" t="s">
        <v>144</v>
      </c>
      <c r="C6208" t="s">
        <v>145</v>
      </c>
      <c r="D6208" s="1">
        <v>44896</v>
      </c>
      <c r="E6208" t="s">
        <v>34</v>
      </c>
      <c r="F6208" t="s">
        <v>35</v>
      </c>
      <c r="G6208" t="s">
        <v>32</v>
      </c>
      <c r="H6208">
        <v>12614</v>
      </c>
      <c r="J6208">
        <v>0</v>
      </c>
      <c r="L6208">
        <v>12614</v>
      </c>
      <c r="N6208">
        <v>338737</v>
      </c>
      <c r="P6208">
        <v>23653</v>
      </c>
      <c r="R6208">
        <v>362390</v>
      </c>
      <c r="T6208">
        <v>489397</v>
      </c>
      <c r="V6208">
        <v>1374967</v>
      </c>
      <c r="X6208">
        <v>1187826</v>
      </c>
      <c r="Z6208">
        <v>187141</v>
      </c>
    </row>
    <row r="6209" spans="2:26" hidden="1" x14ac:dyDescent="0.35">
      <c r="B6209" t="s">
        <v>144</v>
      </c>
      <c r="C6209" t="s">
        <v>145</v>
      </c>
      <c r="D6209" s="1">
        <v>44896</v>
      </c>
      <c r="E6209" t="s">
        <v>34</v>
      </c>
      <c r="F6209" t="s">
        <v>33</v>
      </c>
      <c r="G6209" t="s">
        <v>34</v>
      </c>
      <c r="H6209">
        <v>12614</v>
      </c>
      <c r="J6209">
        <v>0</v>
      </c>
      <c r="L6209">
        <v>12614</v>
      </c>
      <c r="N6209">
        <v>335415</v>
      </c>
      <c r="P6209">
        <v>23471</v>
      </c>
      <c r="R6209">
        <v>358886</v>
      </c>
      <c r="T6209">
        <v>490841</v>
      </c>
      <c r="V6209">
        <v>1380287</v>
      </c>
      <c r="X6209">
        <v>1192600</v>
      </c>
      <c r="Z6209">
        <v>187687</v>
      </c>
    </row>
    <row r="6210" spans="2:26" hidden="1" x14ac:dyDescent="0.35">
      <c r="B6210" t="s">
        <v>144</v>
      </c>
      <c r="C6210" t="s">
        <v>145</v>
      </c>
      <c r="D6210" s="1">
        <v>44927</v>
      </c>
      <c r="E6210" t="s">
        <v>34</v>
      </c>
      <c r="F6210" t="s">
        <v>35</v>
      </c>
      <c r="G6210" t="s">
        <v>32</v>
      </c>
      <c r="H6210">
        <v>13975</v>
      </c>
      <c r="J6210">
        <v>0</v>
      </c>
      <c r="L6210">
        <v>13975</v>
      </c>
      <c r="N6210">
        <v>187878</v>
      </c>
      <c r="P6210">
        <v>20476</v>
      </c>
      <c r="R6210">
        <v>208354</v>
      </c>
      <c r="T6210">
        <v>492686</v>
      </c>
      <c r="V6210">
        <v>1387757</v>
      </c>
      <c r="X6210">
        <v>1197744</v>
      </c>
      <c r="Z6210">
        <v>190013</v>
      </c>
    </row>
    <row r="6211" spans="2:26" hidden="1" x14ac:dyDescent="0.35">
      <c r="B6211" t="s">
        <v>144</v>
      </c>
      <c r="C6211" t="s">
        <v>145</v>
      </c>
      <c r="D6211" s="1">
        <v>44927</v>
      </c>
      <c r="E6211" t="s">
        <v>34</v>
      </c>
      <c r="F6211" t="s">
        <v>33</v>
      </c>
      <c r="G6211" t="s">
        <v>34</v>
      </c>
      <c r="H6211">
        <v>13975</v>
      </c>
      <c r="J6211">
        <v>0</v>
      </c>
      <c r="L6211">
        <v>13975</v>
      </c>
      <c r="N6211">
        <v>185361</v>
      </c>
      <c r="P6211">
        <v>20228</v>
      </c>
      <c r="R6211">
        <v>205589</v>
      </c>
      <c r="T6211">
        <v>493741</v>
      </c>
      <c r="V6211">
        <v>1391681</v>
      </c>
      <c r="X6211">
        <v>1201394</v>
      </c>
      <c r="Z6211">
        <v>190287</v>
      </c>
    </row>
    <row r="6212" spans="2:26" hidden="1" x14ac:dyDescent="0.35">
      <c r="B6212" t="s">
        <v>144</v>
      </c>
      <c r="C6212" t="s">
        <v>145</v>
      </c>
      <c r="D6212" s="1">
        <v>44958</v>
      </c>
      <c r="E6212" t="s">
        <v>34</v>
      </c>
      <c r="F6212" t="s">
        <v>35</v>
      </c>
      <c r="G6212" t="s">
        <v>32</v>
      </c>
      <c r="H6212">
        <v>11112</v>
      </c>
      <c r="J6212">
        <v>0</v>
      </c>
      <c r="L6212">
        <v>11112</v>
      </c>
      <c r="N6212">
        <v>194340</v>
      </c>
      <c r="P6212">
        <v>16646</v>
      </c>
      <c r="R6212">
        <v>210986</v>
      </c>
      <c r="T6212">
        <v>493871</v>
      </c>
      <c r="V6212">
        <v>1394491</v>
      </c>
      <c r="X6212">
        <v>1204106</v>
      </c>
      <c r="Z6212">
        <v>190385</v>
      </c>
    </row>
    <row r="6213" spans="2:26" hidden="1" x14ac:dyDescent="0.35">
      <c r="B6213" t="s">
        <v>144</v>
      </c>
      <c r="C6213" t="s">
        <v>145</v>
      </c>
      <c r="D6213" s="1">
        <v>44958</v>
      </c>
      <c r="E6213" t="s">
        <v>34</v>
      </c>
      <c r="F6213" t="s">
        <v>33</v>
      </c>
      <c r="G6213" t="s">
        <v>34</v>
      </c>
      <c r="H6213">
        <v>11112</v>
      </c>
      <c r="J6213">
        <v>0</v>
      </c>
      <c r="L6213">
        <v>11112</v>
      </c>
      <c r="N6213">
        <v>192231</v>
      </c>
      <c r="P6213">
        <v>16475</v>
      </c>
      <c r="R6213">
        <v>208706</v>
      </c>
      <c r="T6213">
        <v>494759</v>
      </c>
      <c r="V6213">
        <v>1397824</v>
      </c>
      <c r="X6213">
        <v>1207313</v>
      </c>
      <c r="Z6213">
        <v>190511</v>
      </c>
    </row>
    <row r="6214" spans="2:26" hidden="1" x14ac:dyDescent="0.35">
      <c r="B6214" t="s">
        <v>144</v>
      </c>
      <c r="C6214" t="s">
        <v>145</v>
      </c>
      <c r="D6214" s="1">
        <v>44986</v>
      </c>
      <c r="E6214" t="s">
        <v>34</v>
      </c>
      <c r="F6214" t="s">
        <v>35</v>
      </c>
      <c r="G6214" t="s">
        <v>32</v>
      </c>
      <c r="H6214">
        <v>12914</v>
      </c>
      <c r="J6214">
        <v>0</v>
      </c>
      <c r="L6214">
        <v>12914</v>
      </c>
      <c r="N6214">
        <v>208223</v>
      </c>
      <c r="P6214">
        <v>16183</v>
      </c>
      <c r="R6214">
        <v>224406</v>
      </c>
      <c r="T6214">
        <v>494640</v>
      </c>
      <c r="V6214">
        <v>1401992</v>
      </c>
      <c r="X6214">
        <v>1213001</v>
      </c>
      <c r="Z6214">
        <v>188991</v>
      </c>
    </row>
    <row r="6215" spans="2:26" hidden="1" x14ac:dyDescent="0.35">
      <c r="B6215" t="s">
        <v>144</v>
      </c>
      <c r="C6215" t="s">
        <v>145</v>
      </c>
      <c r="D6215" s="1">
        <v>44986</v>
      </c>
      <c r="E6215" t="s">
        <v>34</v>
      </c>
      <c r="F6215" t="s">
        <v>33</v>
      </c>
      <c r="G6215" t="s">
        <v>34</v>
      </c>
      <c r="H6215">
        <v>12914</v>
      </c>
      <c r="J6215">
        <v>0</v>
      </c>
      <c r="L6215">
        <v>12914</v>
      </c>
      <c r="N6215">
        <v>206033</v>
      </c>
      <c r="P6215">
        <v>16129</v>
      </c>
      <c r="R6215">
        <v>222162</v>
      </c>
      <c r="T6215">
        <v>495391</v>
      </c>
      <c r="V6215">
        <v>1404587</v>
      </c>
      <c r="X6215">
        <v>1215714</v>
      </c>
      <c r="Z6215">
        <v>188873</v>
      </c>
    </row>
    <row r="6216" spans="2:26" hidden="1" x14ac:dyDescent="0.35">
      <c r="B6216" t="s">
        <v>144</v>
      </c>
      <c r="C6216" t="s">
        <v>145</v>
      </c>
      <c r="D6216" s="1">
        <v>45017</v>
      </c>
      <c r="E6216" t="s">
        <v>34</v>
      </c>
      <c r="F6216" t="s">
        <v>35</v>
      </c>
      <c r="G6216" t="s">
        <v>32</v>
      </c>
      <c r="H6216">
        <v>11463</v>
      </c>
      <c r="J6216">
        <v>0</v>
      </c>
      <c r="L6216">
        <v>11463</v>
      </c>
      <c r="N6216">
        <v>208815</v>
      </c>
      <c r="P6216">
        <v>20428</v>
      </c>
      <c r="R6216">
        <v>229243</v>
      </c>
      <c r="T6216">
        <v>495070</v>
      </c>
      <c r="V6216">
        <v>1407716</v>
      </c>
      <c r="X6216">
        <v>1220823</v>
      </c>
      <c r="Z6216">
        <v>186893</v>
      </c>
    </row>
    <row r="6217" spans="2:26" hidden="1" x14ac:dyDescent="0.35">
      <c r="B6217" t="s">
        <v>144</v>
      </c>
      <c r="C6217" t="s">
        <v>145</v>
      </c>
      <c r="D6217" s="1">
        <v>45017</v>
      </c>
      <c r="E6217" t="s">
        <v>34</v>
      </c>
      <c r="F6217" t="s">
        <v>33</v>
      </c>
      <c r="G6217" t="s">
        <v>34</v>
      </c>
      <c r="H6217">
        <v>11463</v>
      </c>
      <c r="J6217">
        <v>0</v>
      </c>
      <c r="L6217">
        <v>11463</v>
      </c>
      <c r="N6217">
        <v>206215</v>
      </c>
      <c r="P6217">
        <v>20377</v>
      </c>
      <c r="R6217">
        <v>226592</v>
      </c>
      <c r="T6217">
        <v>495986</v>
      </c>
      <c r="V6217">
        <v>1411181</v>
      </c>
      <c r="X6217">
        <v>1224253</v>
      </c>
      <c r="Z6217">
        <v>186928</v>
      </c>
    </row>
    <row r="6218" spans="2:26" hidden="1" x14ac:dyDescent="0.35">
      <c r="B6218" t="s">
        <v>144</v>
      </c>
      <c r="C6218" t="s">
        <v>145</v>
      </c>
      <c r="D6218" s="1">
        <v>45047</v>
      </c>
      <c r="E6218" t="s">
        <v>34</v>
      </c>
      <c r="F6218" t="s">
        <v>35</v>
      </c>
      <c r="G6218" t="s">
        <v>32</v>
      </c>
      <c r="H6218">
        <v>13255</v>
      </c>
      <c r="J6218">
        <v>0</v>
      </c>
      <c r="L6218">
        <v>13255</v>
      </c>
      <c r="N6218">
        <v>231814</v>
      </c>
      <c r="P6218">
        <v>23782</v>
      </c>
      <c r="R6218">
        <v>255596</v>
      </c>
      <c r="T6218">
        <v>495928</v>
      </c>
      <c r="V6218">
        <v>1415497</v>
      </c>
      <c r="X6218">
        <v>1229514</v>
      </c>
      <c r="Z6218">
        <v>185983</v>
      </c>
    </row>
    <row r="6219" spans="2:26" hidden="1" x14ac:dyDescent="0.35">
      <c r="B6219" t="s">
        <v>144</v>
      </c>
      <c r="C6219" t="s">
        <v>145</v>
      </c>
      <c r="D6219" s="1">
        <v>45047</v>
      </c>
      <c r="E6219" t="s">
        <v>34</v>
      </c>
      <c r="F6219" t="s">
        <v>33</v>
      </c>
      <c r="G6219" t="s">
        <v>34</v>
      </c>
      <c r="H6219">
        <v>13255</v>
      </c>
      <c r="J6219">
        <v>0</v>
      </c>
      <c r="L6219">
        <v>13255</v>
      </c>
      <c r="N6219">
        <v>229302</v>
      </c>
      <c r="P6219">
        <v>23722</v>
      </c>
      <c r="R6219">
        <v>253024</v>
      </c>
      <c r="T6219">
        <v>496629</v>
      </c>
      <c r="V6219">
        <v>1417860</v>
      </c>
      <c r="X6219">
        <v>1231725</v>
      </c>
      <c r="Z6219">
        <v>186135</v>
      </c>
    </row>
    <row r="6220" spans="2:26" hidden="1" x14ac:dyDescent="0.35">
      <c r="B6220" t="s">
        <v>144</v>
      </c>
      <c r="C6220" t="s">
        <v>145</v>
      </c>
      <c r="D6220" s="1">
        <v>45078</v>
      </c>
      <c r="E6220" t="s">
        <v>34</v>
      </c>
      <c r="F6220" t="s">
        <v>35</v>
      </c>
      <c r="G6220" t="s">
        <v>32</v>
      </c>
      <c r="H6220">
        <v>12049</v>
      </c>
      <c r="J6220">
        <v>0</v>
      </c>
      <c r="L6220">
        <v>12049</v>
      </c>
      <c r="N6220">
        <v>275472</v>
      </c>
      <c r="P6220">
        <v>25768</v>
      </c>
      <c r="R6220">
        <v>301240</v>
      </c>
      <c r="T6220">
        <v>496703</v>
      </c>
      <c r="V6220">
        <v>1421312</v>
      </c>
      <c r="X6220">
        <v>1234928</v>
      </c>
      <c r="Z6220">
        <v>186384</v>
      </c>
    </row>
    <row r="6221" spans="2:26" hidden="1" x14ac:dyDescent="0.35">
      <c r="B6221" t="s">
        <v>144</v>
      </c>
      <c r="C6221" t="s">
        <v>145</v>
      </c>
      <c r="D6221" s="1">
        <v>45078</v>
      </c>
      <c r="E6221" t="s">
        <v>34</v>
      </c>
      <c r="F6221" t="s">
        <v>33</v>
      </c>
      <c r="G6221" t="s">
        <v>34</v>
      </c>
      <c r="H6221">
        <v>12049</v>
      </c>
      <c r="J6221">
        <v>0</v>
      </c>
      <c r="L6221">
        <v>12049</v>
      </c>
      <c r="N6221">
        <v>272892</v>
      </c>
      <c r="P6221">
        <v>25698</v>
      </c>
      <c r="R6221">
        <v>298590</v>
      </c>
      <c r="T6221">
        <v>497448</v>
      </c>
      <c r="V6221">
        <v>1423935</v>
      </c>
      <c r="X6221">
        <v>1237366</v>
      </c>
      <c r="Z6221">
        <v>186569</v>
      </c>
    </row>
    <row r="6222" spans="2:26" hidden="1" x14ac:dyDescent="0.35">
      <c r="B6222" t="s">
        <v>144</v>
      </c>
      <c r="C6222" t="s">
        <v>145</v>
      </c>
      <c r="D6222" s="1">
        <v>45108</v>
      </c>
      <c r="E6222" t="s">
        <v>34</v>
      </c>
      <c r="F6222" t="s">
        <v>35</v>
      </c>
      <c r="G6222" t="s">
        <v>32</v>
      </c>
      <c r="H6222">
        <v>13214</v>
      </c>
      <c r="J6222">
        <v>0</v>
      </c>
      <c r="L6222">
        <v>13214</v>
      </c>
      <c r="N6222">
        <v>216122</v>
      </c>
      <c r="P6222">
        <v>21498</v>
      </c>
      <c r="R6222">
        <v>237620</v>
      </c>
      <c r="T6222">
        <v>496385</v>
      </c>
      <c r="V6222">
        <v>1456893</v>
      </c>
      <c r="X6222">
        <v>1270336</v>
      </c>
      <c r="Z6222">
        <v>186557</v>
      </c>
    </row>
    <row r="6223" spans="2:26" hidden="1" x14ac:dyDescent="0.35">
      <c r="B6223" t="s">
        <v>144</v>
      </c>
      <c r="C6223" t="s">
        <v>145</v>
      </c>
      <c r="D6223" s="1">
        <v>45108</v>
      </c>
      <c r="E6223" t="s">
        <v>34</v>
      </c>
      <c r="F6223" t="s">
        <v>33</v>
      </c>
      <c r="G6223" t="s">
        <v>34</v>
      </c>
      <c r="H6223">
        <v>13214</v>
      </c>
      <c r="J6223">
        <v>0</v>
      </c>
      <c r="L6223">
        <v>13214</v>
      </c>
      <c r="N6223">
        <v>213804</v>
      </c>
      <c r="P6223">
        <v>21366</v>
      </c>
      <c r="R6223">
        <v>235170</v>
      </c>
      <c r="T6223">
        <v>497637</v>
      </c>
      <c r="V6223">
        <v>1462700</v>
      </c>
      <c r="X6223">
        <v>1275854</v>
      </c>
      <c r="Z6223">
        <v>186846</v>
      </c>
    </row>
    <row r="6224" spans="2:26" hidden="1" x14ac:dyDescent="0.35">
      <c r="B6224" t="s">
        <v>144</v>
      </c>
      <c r="C6224" t="s">
        <v>145</v>
      </c>
      <c r="D6224" s="1">
        <v>45139</v>
      </c>
      <c r="E6224" t="s">
        <v>34</v>
      </c>
      <c r="F6224" t="s">
        <v>35</v>
      </c>
      <c r="G6224" t="s">
        <v>32</v>
      </c>
      <c r="H6224">
        <v>14904</v>
      </c>
      <c r="J6224">
        <v>0</v>
      </c>
      <c r="L6224">
        <v>14904</v>
      </c>
      <c r="N6224">
        <v>231635</v>
      </c>
      <c r="P6224">
        <v>20161</v>
      </c>
      <c r="R6224">
        <v>251796</v>
      </c>
      <c r="T6224">
        <v>497710</v>
      </c>
      <c r="V6224">
        <v>1458544</v>
      </c>
      <c r="X6224">
        <v>1271242</v>
      </c>
      <c r="Z6224">
        <v>187302</v>
      </c>
    </row>
    <row r="6225" spans="2:26" hidden="1" x14ac:dyDescent="0.35">
      <c r="B6225" t="s">
        <v>144</v>
      </c>
      <c r="C6225" t="s">
        <v>145</v>
      </c>
      <c r="D6225" s="1">
        <v>45139</v>
      </c>
      <c r="E6225" t="s">
        <v>34</v>
      </c>
      <c r="F6225" t="s">
        <v>33</v>
      </c>
      <c r="G6225" t="s">
        <v>34</v>
      </c>
      <c r="H6225">
        <v>14904</v>
      </c>
      <c r="J6225">
        <v>0</v>
      </c>
      <c r="L6225">
        <v>14904</v>
      </c>
      <c r="N6225">
        <v>229404</v>
      </c>
      <c r="P6225">
        <v>20066</v>
      </c>
      <c r="R6225">
        <v>249470</v>
      </c>
      <c r="T6225">
        <v>498813</v>
      </c>
      <c r="V6225">
        <v>1462907</v>
      </c>
      <c r="X6225">
        <v>1275279</v>
      </c>
      <c r="Z6225">
        <v>187628</v>
      </c>
    </row>
    <row r="6226" spans="2:26" hidden="1" x14ac:dyDescent="0.35">
      <c r="B6226" t="s">
        <v>144</v>
      </c>
      <c r="C6226" t="s">
        <v>145</v>
      </c>
      <c r="D6226" s="1">
        <v>45170</v>
      </c>
      <c r="E6226" t="s">
        <v>34</v>
      </c>
      <c r="F6226" t="s">
        <v>35</v>
      </c>
      <c r="G6226" t="s">
        <v>32</v>
      </c>
      <c r="H6226">
        <v>14213</v>
      </c>
      <c r="J6226">
        <v>0</v>
      </c>
      <c r="L6226">
        <v>14213</v>
      </c>
      <c r="N6226">
        <v>227410</v>
      </c>
      <c r="P6226">
        <v>20403</v>
      </c>
      <c r="R6226">
        <v>247813</v>
      </c>
      <c r="T6226">
        <v>498191</v>
      </c>
      <c r="V6226">
        <v>1456942</v>
      </c>
      <c r="X6226">
        <v>1269345</v>
      </c>
      <c r="Z6226">
        <v>187597</v>
      </c>
    </row>
    <row r="6227" spans="2:26" hidden="1" x14ac:dyDescent="0.35">
      <c r="B6227" t="s">
        <v>144</v>
      </c>
      <c r="C6227" t="s">
        <v>145</v>
      </c>
      <c r="D6227" s="1">
        <v>45170</v>
      </c>
      <c r="E6227" t="s">
        <v>34</v>
      </c>
      <c r="F6227" t="s">
        <v>33</v>
      </c>
      <c r="G6227" t="s">
        <v>34</v>
      </c>
      <c r="H6227">
        <v>14213</v>
      </c>
      <c r="J6227">
        <v>0</v>
      </c>
      <c r="L6227">
        <v>14213</v>
      </c>
      <c r="N6227">
        <v>224305</v>
      </c>
      <c r="P6227">
        <v>20269</v>
      </c>
      <c r="R6227">
        <v>244574</v>
      </c>
      <c r="T6227">
        <v>499589</v>
      </c>
      <c r="V6227">
        <v>1467556</v>
      </c>
      <c r="X6227">
        <v>1279595</v>
      </c>
      <c r="Z6227">
        <v>187961</v>
      </c>
    </row>
    <row r="6228" spans="2:26" hidden="1" x14ac:dyDescent="0.35">
      <c r="B6228" t="s">
        <v>144</v>
      </c>
      <c r="C6228" t="s">
        <v>145</v>
      </c>
      <c r="D6228" s="1">
        <v>45200</v>
      </c>
      <c r="E6228" t="s">
        <v>34</v>
      </c>
      <c r="F6228" t="s">
        <v>35</v>
      </c>
      <c r="G6228" t="s">
        <v>32</v>
      </c>
      <c r="H6228">
        <v>15337</v>
      </c>
      <c r="J6228">
        <v>0</v>
      </c>
      <c r="L6228">
        <v>15337</v>
      </c>
      <c r="N6228">
        <v>246016</v>
      </c>
      <c r="P6228">
        <v>20205</v>
      </c>
      <c r="R6228">
        <v>266221</v>
      </c>
      <c r="T6228">
        <v>497729</v>
      </c>
      <c r="V6228">
        <v>1452336</v>
      </c>
      <c r="X6228">
        <v>1264890</v>
      </c>
      <c r="Z6228">
        <v>187446</v>
      </c>
    </row>
    <row r="6229" spans="2:26" hidden="1" x14ac:dyDescent="0.35">
      <c r="B6229" t="s">
        <v>144</v>
      </c>
      <c r="C6229" t="s">
        <v>145</v>
      </c>
      <c r="D6229" s="1">
        <v>45200</v>
      </c>
      <c r="E6229" t="s">
        <v>34</v>
      </c>
      <c r="F6229" t="s">
        <v>33</v>
      </c>
      <c r="G6229" t="s">
        <v>34</v>
      </c>
      <c r="H6229">
        <v>15337</v>
      </c>
      <c r="J6229">
        <v>0</v>
      </c>
      <c r="L6229">
        <v>15337</v>
      </c>
      <c r="N6229">
        <v>242699</v>
      </c>
      <c r="P6229">
        <v>20120</v>
      </c>
      <c r="R6229">
        <v>262819</v>
      </c>
      <c r="T6229">
        <v>498987</v>
      </c>
      <c r="V6229">
        <v>1459217</v>
      </c>
      <c r="X6229">
        <v>1271357</v>
      </c>
      <c r="Z6229">
        <v>187860</v>
      </c>
    </row>
    <row r="6230" spans="2:26" hidden="1" x14ac:dyDescent="0.35">
      <c r="B6230" t="s">
        <v>144</v>
      </c>
      <c r="C6230" t="s">
        <v>145</v>
      </c>
      <c r="D6230" s="1">
        <v>45231</v>
      </c>
      <c r="E6230" t="s">
        <v>34</v>
      </c>
      <c r="F6230" t="s">
        <v>35</v>
      </c>
      <c r="G6230" t="s">
        <v>32</v>
      </c>
      <c r="H6230">
        <v>15001</v>
      </c>
      <c r="J6230">
        <v>0</v>
      </c>
      <c r="L6230">
        <v>15001</v>
      </c>
      <c r="N6230">
        <v>214661</v>
      </c>
      <c r="P6230">
        <v>18636</v>
      </c>
      <c r="R6230">
        <v>233297</v>
      </c>
      <c r="T6230">
        <v>498948</v>
      </c>
      <c r="V6230">
        <v>1455692</v>
      </c>
      <c r="X6230">
        <v>1267008</v>
      </c>
      <c r="Z6230">
        <v>188684</v>
      </c>
    </row>
    <row r="6231" spans="2:26" hidden="1" x14ac:dyDescent="0.35">
      <c r="B6231" t="s">
        <v>144</v>
      </c>
      <c r="C6231" t="s">
        <v>145</v>
      </c>
      <c r="D6231" s="1">
        <v>45231</v>
      </c>
      <c r="E6231" t="s">
        <v>34</v>
      </c>
      <c r="F6231" t="s">
        <v>33</v>
      </c>
      <c r="G6231" t="s">
        <v>34</v>
      </c>
      <c r="H6231">
        <v>15001</v>
      </c>
      <c r="J6231">
        <v>0</v>
      </c>
      <c r="L6231">
        <v>15001</v>
      </c>
      <c r="N6231">
        <v>211228</v>
      </c>
      <c r="P6231">
        <v>18524</v>
      </c>
      <c r="R6231">
        <v>229752</v>
      </c>
      <c r="T6231">
        <v>500177</v>
      </c>
      <c r="V6231">
        <v>1463655</v>
      </c>
      <c r="X6231">
        <v>1274545</v>
      </c>
      <c r="Z6231">
        <v>189110</v>
      </c>
    </row>
    <row r="6232" spans="2:26" hidden="1" x14ac:dyDescent="0.35">
      <c r="B6232" t="s">
        <v>144</v>
      </c>
      <c r="C6232" t="s">
        <v>145</v>
      </c>
      <c r="D6232" s="1">
        <v>45261</v>
      </c>
      <c r="E6232" t="s">
        <v>34</v>
      </c>
      <c r="F6232" t="s">
        <v>35</v>
      </c>
      <c r="G6232" t="s">
        <v>32</v>
      </c>
      <c r="H6232">
        <v>15037</v>
      </c>
      <c r="J6232">
        <v>0</v>
      </c>
      <c r="L6232">
        <v>15037</v>
      </c>
      <c r="N6232">
        <v>435560</v>
      </c>
      <c r="P6232">
        <v>32220</v>
      </c>
      <c r="R6232">
        <v>467780</v>
      </c>
      <c r="T6232">
        <v>497203</v>
      </c>
      <c r="V6232">
        <v>1454774</v>
      </c>
      <c r="X6232">
        <v>1266146</v>
      </c>
      <c r="Z6232">
        <v>188628</v>
      </c>
    </row>
    <row r="6233" spans="2:26" hidden="1" x14ac:dyDescent="0.35">
      <c r="B6233" t="s">
        <v>144</v>
      </c>
      <c r="C6233" t="s">
        <v>145</v>
      </c>
      <c r="D6233" s="1">
        <v>45261</v>
      </c>
      <c r="E6233" t="s">
        <v>34</v>
      </c>
      <c r="F6233" t="s">
        <v>33</v>
      </c>
      <c r="G6233" t="s">
        <v>34</v>
      </c>
      <c r="H6233">
        <v>15037</v>
      </c>
      <c r="J6233">
        <v>0</v>
      </c>
      <c r="L6233">
        <v>15037</v>
      </c>
      <c r="N6233">
        <v>432207</v>
      </c>
      <c r="P6233">
        <v>32205</v>
      </c>
      <c r="R6233">
        <v>464412</v>
      </c>
      <c r="T6233">
        <v>498708</v>
      </c>
      <c r="V6233">
        <v>1461809</v>
      </c>
      <c r="X6233">
        <v>1272486</v>
      </c>
      <c r="Z6233">
        <v>189323</v>
      </c>
    </row>
    <row r="6234" spans="2:26" hidden="1" x14ac:dyDescent="0.35">
      <c r="B6234" t="s">
        <v>144</v>
      </c>
      <c r="C6234" t="s">
        <v>145</v>
      </c>
      <c r="D6234" s="1">
        <v>45292</v>
      </c>
      <c r="E6234" t="s">
        <v>34</v>
      </c>
      <c r="F6234" t="s">
        <v>35</v>
      </c>
      <c r="G6234" t="s">
        <v>32</v>
      </c>
      <c r="H6234">
        <v>16477</v>
      </c>
      <c r="J6234">
        <v>0</v>
      </c>
      <c r="L6234">
        <v>16477</v>
      </c>
      <c r="N6234">
        <v>236810</v>
      </c>
      <c r="P6234">
        <v>22414</v>
      </c>
      <c r="R6234">
        <v>259224</v>
      </c>
      <c r="T6234">
        <v>496157</v>
      </c>
      <c r="V6234">
        <v>1450489</v>
      </c>
      <c r="X6234">
        <v>1262394</v>
      </c>
      <c r="Z6234">
        <v>188095</v>
      </c>
    </row>
    <row r="6235" spans="2:26" hidden="1" x14ac:dyDescent="0.35">
      <c r="B6235" t="s">
        <v>144</v>
      </c>
      <c r="C6235" t="s">
        <v>145</v>
      </c>
      <c r="D6235" s="1">
        <v>45292</v>
      </c>
      <c r="E6235" t="s">
        <v>34</v>
      </c>
      <c r="F6235" t="s">
        <v>33</v>
      </c>
      <c r="G6235" t="s">
        <v>34</v>
      </c>
      <c r="H6235">
        <v>16477</v>
      </c>
      <c r="J6235">
        <v>0</v>
      </c>
      <c r="L6235">
        <v>16477</v>
      </c>
      <c r="N6235">
        <v>234064</v>
      </c>
      <c r="P6235">
        <v>22179</v>
      </c>
      <c r="R6235">
        <v>256243</v>
      </c>
      <c r="T6235">
        <v>497682</v>
      </c>
      <c r="V6235">
        <v>1456301</v>
      </c>
      <c r="X6235">
        <v>1267574</v>
      </c>
      <c r="Z6235">
        <v>188727</v>
      </c>
    </row>
    <row r="6236" spans="2:26" hidden="1" x14ac:dyDescent="0.35">
      <c r="B6236" t="s">
        <v>144</v>
      </c>
      <c r="C6236" t="s">
        <v>145</v>
      </c>
      <c r="D6236" s="1">
        <v>45323</v>
      </c>
      <c r="E6236" t="s">
        <v>34</v>
      </c>
      <c r="F6236" t="s">
        <v>35</v>
      </c>
      <c r="G6236" t="s">
        <v>32</v>
      </c>
      <c r="H6236">
        <v>14937</v>
      </c>
      <c r="J6236">
        <v>0</v>
      </c>
      <c r="L6236">
        <v>14937</v>
      </c>
      <c r="N6236">
        <v>270032</v>
      </c>
      <c r="P6236">
        <v>31595</v>
      </c>
      <c r="R6236">
        <v>301627</v>
      </c>
      <c r="T6236">
        <v>494788</v>
      </c>
      <c r="V6236">
        <v>1448647</v>
      </c>
      <c r="X6236">
        <v>1262324</v>
      </c>
      <c r="Z6236">
        <v>186323</v>
      </c>
    </row>
    <row r="6237" spans="2:26" hidden="1" x14ac:dyDescent="0.35">
      <c r="B6237" t="s">
        <v>144</v>
      </c>
      <c r="C6237" t="s">
        <v>145</v>
      </c>
      <c r="D6237" s="1">
        <v>45323</v>
      </c>
      <c r="E6237" t="s">
        <v>34</v>
      </c>
      <c r="F6237" t="s">
        <v>33</v>
      </c>
      <c r="G6237" t="s">
        <v>34</v>
      </c>
      <c r="H6237">
        <v>14937</v>
      </c>
      <c r="J6237">
        <v>0</v>
      </c>
      <c r="L6237">
        <v>14937</v>
      </c>
      <c r="N6237">
        <v>267293</v>
      </c>
      <c r="P6237">
        <v>31565</v>
      </c>
      <c r="R6237">
        <v>298858</v>
      </c>
      <c r="T6237">
        <v>496081</v>
      </c>
      <c r="V6237">
        <v>1453285</v>
      </c>
      <c r="X6237">
        <v>1266567</v>
      </c>
      <c r="Z6237">
        <v>186718</v>
      </c>
    </row>
    <row r="6238" spans="2:26" hidden="1" x14ac:dyDescent="0.35">
      <c r="B6238" t="s">
        <v>144</v>
      </c>
      <c r="C6238" t="s">
        <v>145</v>
      </c>
      <c r="D6238" s="1">
        <v>45352</v>
      </c>
      <c r="E6238" t="s">
        <v>34</v>
      </c>
      <c r="F6238" t="s">
        <v>35</v>
      </c>
      <c r="G6238" t="s">
        <v>32</v>
      </c>
      <c r="H6238">
        <v>14851</v>
      </c>
      <c r="J6238">
        <v>0</v>
      </c>
      <c r="L6238">
        <v>14851</v>
      </c>
      <c r="N6238">
        <v>241897</v>
      </c>
      <c r="P6238">
        <v>22849</v>
      </c>
      <c r="R6238">
        <v>264746</v>
      </c>
      <c r="T6238">
        <v>493111</v>
      </c>
      <c r="V6238">
        <v>1439079</v>
      </c>
      <c r="X6238">
        <v>1254885</v>
      </c>
      <c r="Z6238">
        <v>184194</v>
      </c>
    </row>
    <row r="6239" spans="2:26" hidden="1" x14ac:dyDescent="0.35">
      <c r="B6239" t="s">
        <v>148</v>
      </c>
      <c r="C6239" t="s">
        <v>149</v>
      </c>
      <c r="D6239" s="1">
        <v>41518</v>
      </c>
      <c r="E6239" t="s">
        <v>34</v>
      </c>
      <c r="F6239" t="s">
        <v>33</v>
      </c>
      <c r="G6239" t="s">
        <v>34</v>
      </c>
      <c r="V6239">
        <v>2386046</v>
      </c>
    </row>
    <row r="6240" spans="2:26" hidden="1" x14ac:dyDescent="0.35">
      <c r="B6240" t="s">
        <v>148</v>
      </c>
      <c r="C6240" t="s">
        <v>149</v>
      </c>
      <c r="D6240" s="1">
        <v>42887</v>
      </c>
      <c r="E6240" t="s">
        <v>34</v>
      </c>
      <c r="F6240" t="s">
        <v>33</v>
      </c>
      <c r="G6240" t="s">
        <v>34</v>
      </c>
      <c r="H6240">
        <v>85493</v>
      </c>
      <c r="I6240" t="s">
        <v>38</v>
      </c>
      <c r="J6240">
        <v>0</v>
      </c>
      <c r="L6240">
        <v>85493</v>
      </c>
      <c r="M6240" t="s">
        <v>38</v>
      </c>
      <c r="N6240">
        <v>51396</v>
      </c>
      <c r="O6240" t="s">
        <v>150</v>
      </c>
      <c r="P6240">
        <v>8883</v>
      </c>
      <c r="Q6240" t="s">
        <v>151</v>
      </c>
      <c r="R6240">
        <v>60279</v>
      </c>
      <c r="S6240" t="s">
        <v>150</v>
      </c>
      <c r="T6240">
        <v>1391039</v>
      </c>
      <c r="V6240">
        <v>2949330</v>
      </c>
      <c r="X6240">
        <v>2772759</v>
      </c>
      <c r="Z6240">
        <v>176571</v>
      </c>
    </row>
    <row r="6241" spans="2:26" hidden="1" x14ac:dyDescent="0.35">
      <c r="B6241" t="s">
        <v>148</v>
      </c>
      <c r="C6241" t="s">
        <v>149</v>
      </c>
      <c r="D6241" s="1">
        <v>42887</v>
      </c>
      <c r="E6241" t="s">
        <v>34</v>
      </c>
      <c r="F6241" t="s">
        <v>35</v>
      </c>
      <c r="G6241" t="s">
        <v>32</v>
      </c>
      <c r="H6241">
        <v>67402</v>
      </c>
      <c r="I6241" t="s">
        <v>38</v>
      </c>
      <c r="J6241">
        <v>0</v>
      </c>
      <c r="L6241">
        <v>67402</v>
      </c>
      <c r="M6241" t="s">
        <v>38</v>
      </c>
      <c r="N6241">
        <v>39821</v>
      </c>
      <c r="O6241" t="s">
        <v>150</v>
      </c>
      <c r="P6241">
        <v>8883</v>
      </c>
      <c r="Q6241" t="s">
        <v>151</v>
      </c>
      <c r="R6241">
        <v>48704</v>
      </c>
      <c r="S6241" t="s">
        <v>150</v>
      </c>
      <c r="T6241">
        <v>1383571</v>
      </c>
      <c r="V6241">
        <v>2928888</v>
      </c>
      <c r="X6241">
        <v>2752317</v>
      </c>
      <c r="Z6241">
        <v>176571</v>
      </c>
    </row>
    <row r="6242" spans="2:26" hidden="1" x14ac:dyDescent="0.35">
      <c r="B6242" t="s">
        <v>148</v>
      </c>
      <c r="C6242" t="s">
        <v>149</v>
      </c>
      <c r="D6242" s="1">
        <v>42917</v>
      </c>
      <c r="E6242" t="s">
        <v>34</v>
      </c>
      <c r="F6242" t="s">
        <v>33</v>
      </c>
      <c r="G6242" t="s">
        <v>34</v>
      </c>
      <c r="H6242">
        <v>81664</v>
      </c>
      <c r="I6242" t="s">
        <v>38</v>
      </c>
      <c r="J6242">
        <v>0</v>
      </c>
      <c r="L6242">
        <v>81664</v>
      </c>
      <c r="M6242" t="s">
        <v>38</v>
      </c>
      <c r="N6242">
        <v>47709</v>
      </c>
      <c r="O6242" t="s">
        <v>150</v>
      </c>
      <c r="P6242">
        <v>7668</v>
      </c>
      <c r="Q6242" t="s">
        <v>151</v>
      </c>
      <c r="R6242">
        <v>55377</v>
      </c>
      <c r="S6242" t="s">
        <v>150</v>
      </c>
      <c r="T6242">
        <v>1418388</v>
      </c>
      <c r="V6242">
        <v>3001087</v>
      </c>
      <c r="X6242">
        <v>2714446</v>
      </c>
      <c r="Z6242">
        <v>286641</v>
      </c>
    </row>
    <row r="6243" spans="2:26" hidden="1" x14ac:dyDescent="0.35">
      <c r="B6243" t="s">
        <v>148</v>
      </c>
      <c r="C6243" t="s">
        <v>149</v>
      </c>
      <c r="D6243" s="1">
        <v>42917</v>
      </c>
      <c r="E6243" t="s">
        <v>34</v>
      </c>
      <c r="F6243" t="s">
        <v>35</v>
      </c>
      <c r="G6243" t="s">
        <v>32</v>
      </c>
      <c r="H6243">
        <v>75826</v>
      </c>
      <c r="I6243" t="s">
        <v>38</v>
      </c>
      <c r="J6243">
        <v>0</v>
      </c>
      <c r="L6243">
        <v>75826</v>
      </c>
      <c r="M6243" t="s">
        <v>38</v>
      </c>
      <c r="N6243">
        <v>45641</v>
      </c>
      <c r="O6243" t="s">
        <v>150</v>
      </c>
      <c r="P6243">
        <v>7668</v>
      </c>
      <c r="Q6243" t="s">
        <v>151</v>
      </c>
      <c r="R6243">
        <v>53309</v>
      </c>
      <c r="S6243" t="s">
        <v>150</v>
      </c>
      <c r="T6243">
        <v>1418388</v>
      </c>
      <c r="V6243">
        <v>3001087</v>
      </c>
      <c r="X6243">
        <v>2714446</v>
      </c>
      <c r="Z6243">
        <v>286641</v>
      </c>
    </row>
    <row r="6244" spans="2:26" hidden="1" x14ac:dyDescent="0.35">
      <c r="B6244" t="s">
        <v>148</v>
      </c>
      <c r="C6244" t="s">
        <v>149</v>
      </c>
      <c r="D6244" s="1">
        <v>42948</v>
      </c>
      <c r="E6244" t="s">
        <v>34</v>
      </c>
      <c r="F6244" t="s">
        <v>35</v>
      </c>
      <c r="G6244" t="s">
        <v>32</v>
      </c>
      <c r="H6244">
        <v>76719</v>
      </c>
      <c r="I6244" t="s">
        <v>38</v>
      </c>
      <c r="J6244">
        <v>0</v>
      </c>
      <c r="L6244">
        <v>76719</v>
      </c>
      <c r="M6244" t="s">
        <v>38</v>
      </c>
      <c r="N6244">
        <v>45488</v>
      </c>
      <c r="O6244" t="s">
        <v>150</v>
      </c>
      <c r="P6244">
        <v>9447</v>
      </c>
      <c r="Q6244" t="s">
        <v>151</v>
      </c>
      <c r="R6244">
        <v>54935</v>
      </c>
      <c r="S6244" t="s">
        <v>150</v>
      </c>
      <c r="T6244">
        <v>1424292</v>
      </c>
      <c r="V6244">
        <v>3013365</v>
      </c>
      <c r="X6244">
        <v>2725645</v>
      </c>
      <c r="Z6244">
        <v>287720</v>
      </c>
    </row>
    <row r="6245" spans="2:26" hidden="1" x14ac:dyDescent="0.35">
      <c r="B6245" t="s">
        <v>148</v>
      </c>
      <c r="C6245" t="s">
        <v>149</v>
      </c>
      <c r="D6245" s="1">
        <v>42948</v>
      </c>
      <c r="E6245" t="s">
        <v>34</v>
      </c>
      <c r="F6245" t="s">
        <v>33</v>
      </c>
      <c r="G6245" t="s">
        <v>34</v>
      </c>
      <c r="H6245">
        <v>92808</v>
      </c>
      <c r="I6245" t="s">
        <v>38</v>
      </c>
      <c r="J6245">
        <v>0</v>
      </c>
      <c r="L6245">
        <v>92808</v>
      </c>
      <c r="M6245" t="s">
        <v>38</v>
      </c>
      <c r="N6245">
        <v>54935</v>
      </c>
      <c r="O6245" t="s">
        <v>150</v>
      </c>
      <c r="P6245">
        <v>9447</v>
      </c>
      <c r="Q6245" t="s">
        <v>151</v>
      </c>
      <c r="R6245">
        <v>64382</v>
      </c>
      <c r="S6245" t="s">
        <v>150</v>
      </c>
      <c r="T6245">
        <v>1424292</v>
      </c>
      <c r="V6245">
        <v>3013365</v>
      </c>
      <c r="X6245">
        <v>2725645</v>
      </c>
      <c r="Z6245">
        <v>287720</v>
      </c>
    </row>
    <row r="6246" spans="2:26" hidden="1" x14ac:dyDescent="0.35">
      <c r="B6246" t="s">
        <v>148</v>
      </c>
      <c r="C6246" t="s">
        <v>149</v>
      </c>
      <c r="D6246" s="1">
        <v>42979</v>
      </c>
      <c r="E6246" t="s">
        <v>34</v>
      </c>
      <c r="F6246" t="s">
        <v>33</v>
      </c>
      <c r="G6246" t="s">
        <v>34</v>
      </c>
      <c r="H6246">
        <v>84799</v>
      </c>
      <c r="I6246" t="s">
        <v>38</v>
      </c>
      <c r="J6246">
        <v>0</v>
      </c>
      <c r="L6246">
        <v>84799</v>
      </c>
      <c r="M6246" t="s">
        <v>38</v>
      </c>
      <c r="N6246">
        <v>48511</v>
      </c>
      <c r="O6246" t="s">
        <v>150</v>
      </c>
      <c r="P6246">
        <v>8973</v>
      </c>
      <c r="Q6246" t="s">
        <v>151</v>
      </c>
      <c r="R6246">
        <v>57484</v>
      </c>
      <c r="S6246" t="s">
        <v>150</v>
      </c>
      <c r="T6246">
        <v>1423244</v>
      </c>
      <c r="V6246">
        <v>3010042</v>
      </c>
      <c r="X6246">
        <v>2722276</v>
      </c>
      <c r="Z6246">
        <v>287766</v>
      </c>
    </row>
    <row r="6247" spans="2:26" hidden="1" x14ac:dyDescent="0.35">
      <c r="B6247" t="s">
        <v>148</v>
      </c>
      <c r="C6247" t="s">
        <v>149</v>
      </c>
      <c r="D6247" s="1">
        <v>42979</v>
      </c>
      <c r="E6247" t="s">
        <v>34</v>
      </c>
      <c r="F6247" t="s">
        <v>35</v>
      </c>
      <c r="G6247" t="s">
        <v>32</v>
      </c>
      <c r="H6247">
        <v>66098</v>
      </c>
      <c r="I6247" t="s">
        <v>38</v>
      </c>
      <c r="J6247">
        <v>0</v>
      </c>
      <c r="L6247">
        <v>66098</v>
      </c>
      <c r="M6247" t="s">
        <v>38</v>
      </c>
      <c r="N6247">
        <v>36758</v>
      </c>
      <c r="O6247" t="s">
        <v>150</v>
      </c>
      <c r="P6247">
        <v>8973</v>
      </c>
      <c r="Q6247" t="s">
        <v>151</v>
      </c>
      <c r="R6247">
        <v>45731</v>
      </c>
      <c r="S6247" t="s">
        <v>150</v>
      </c>
      <c r="T6247">
        <v>1423244</v>
      </c>
      <c r="V6247">
        <v>3010042</v>
      </c>
      <c r="X6247">
        <v>2722276</v>
      </c>
      <c r="Z6247">
        <v>287766</v>
      </c>
    </row>
    <row r="6248" spans="2:26" hidden="1" x14ac:dyDescent="0.35">
      <c r="B6248" t="s">
        <v>148</v>
      </c>
      <c r="C6248" t="s">
        <v>149</v>
      </c>
      <c r="D6248" s="1">
        <v>43009</v>
      </c>
      <c r="E6248" t="s">
        <v>34</v>
      </c>
      <c r="F6248" t="s">
        <v>35</v>
      </c>
      <c r="G6248" t="s">
        <v>32</v>
      </c>
      <c r="H6248">
        <v>83150</v>
      </c>
      <c r="I6248" t="s">
        <v>38</v>
      </c>
      <c r="J6248">
        <v>0</v>
      </c>
      <c r="L6248">
        <v>83150</v>
      </c>
      <c r="M6248" t="s">
        <v>38</v>
      </c>
      <c r="N6248">
        <v>47952</v>
      </c>
      <c r="O6248" t="s">
        <v>150</v>
      </c>
      <c r="P6248">
        <v>9936</v>
      </c>
      <c r="Q6248" t="s">
        <v>151</v>
      </c>
      <c r="R6248">
        <v>57888</v>
      </c>
      <c r="S6248" t="s">
        <v>150</v>
      </c>
      <c r="T6248">
        <v>1427431</v>
      </c>
      <c r="V6248">
        <v>3017805</v>
      </c>
      <c r="X6248">
        <v>2727128</v>
      </c>
      <c r="Z6248">
        <v>290677</v>
      </c>
    </row>
    <row r="6249" spans="2:26" hidden="1" x14ac:dyDescent="0.35">
      <c r="B6249" t="s">
        <v>148</v>
      </c>
      <c r="C6249" t="s">
        <v>149</v>
      </c>
      <c r="D6249" s="1">
        <v>43009</v>
      </c>
      <c r="E6249" t="s">
        <v>34</v>
      </c>
      <c r="F6249" t="s">
        <v>33</v>
      </c>
      <c r="G6249" t="s">
        <v>34</v>
      </c>
      <c r="H6249">
        <v>92419</v>
      </c>
      <c r="I6249" t="s">
        <v>38</v>
      </c>
      <c r="J6249">
        <v>0</v>
      </c>
      <c r="L6249">
        <v>92419</v>
      </c>
      <c r="M6249" t="s">
        <v>38</v>
      </c>
      <c r="N6249">
        <v>52562</v>
      </c>
      <c r="O6249" t="s">
        <v>150</v>
      </c>
      <c r="P6249">
        <v>9936</v>
      </c>
      <c r="Q6249" t="s">
        <v>151</v>
      </c>
      <c r="R6249">
        <v>62498</v>
      </c>
      <c r="S6249" t="s">
        <v>150</v>
      </c>
      <c r="T6249">
        <v>1427431</v>
      </c>
      <c r="V6249">
        <v>3017805</v>
      </c>
      <c r="X6249">
        <v>2727128</v>
      </c>
      <c r="Z6249">
        <v>290677</v>
      </c>
    </row>
    <row r="6250" spans="2:26" hidden="1" x14ac:dyDescent="0.35">
      <c r="B6250" t="s">
        <v>148</v>
      </c>
      <c r="C6250" t="s">
        <v>149</v>
      </c>
      <c r="D6250" s="1">
        <v>43040</v>
      </c>
      <c r="E6250" t="s">
        <v>34</v>
      </c>
      <c r="F6250" t="s">
        <v>33</v>
      </c>
      <c r="G6250" t="s">
        <v>34</v>
      </c>
      <c r="H6250">
        <v>90081</v>
      </c>
      <c r="I6250" t="s">
        <v>38</v>
      </c>
      <c r="J6250">
        <v>0</v>
      </c>
      <c r="L6250">
        <v>90081</v>
      </c>
      <c r="M6250" t="s">
        <v>38</v>
      </c>
      <c r="N6250">
        <v>56510</v>
      </c>
      <c r="O6250" t="s">
        <v>150</v>
      </c>
      <c r="P6250">
        <v>9602</v>
      </c>
      <c r="Q6250" t="s">
        <v>151</v>
      </c>
      <c r="R6250">
        <v>66112</v>
      </c>
      <c r="S6250" t="s">
        <v>150</v>
      </c>
      <c r="T6250">
        <v>1431255</v>
      </c>
      <c r="V6250">
        <v>3033755</v>
      </c>
      <c r="X6250">
        <v>2741429</v>
      </c>
      <c r="Z6250">
        <v>292326</v>
      </c>
    </row>
    <row r="6251" spans="2:26" hidden="1" x14ac:dyDescent="0.35">
      <c r="B6251" t="s">
        <v>148</v>
      </c>
      <c r="C6251" t="s">
        <v>149</v>
      </c>
      <c r="D6251" s="1">
        <v>43040</v>
      </c>
      <c r="E6251" t="s">
        <v>34</v>
      </c>
      <c r="F6251" t="s">
        <v>35</v>
      </c>
      <c r="G6251" t="s">
        <v>32</v>
      </c>
      <c r="H6251">
        <v>72233</v>
      </c>
      <c r="J6251">
        <v>0</v>
      </c>
      <c r="L6251">
        <v>72233</v>
      </c>
      <c r="N6251">
        <v>56510</v>
      </c>
      <c r="P6251">
        <v>9602</v>
      </c>
      <c r="R6251">
        <v>66112</v>
      </c>
      <c r="T6251">
        <v>1431255</v>
      </c>
      <c r="V6251">
        <v>3033755</v>
      </c>
      <c r="X6251">
        <v>2741429</v>
      </c>
      <c r="Z6251">
        <v>292326</v>
      </c>
    </row>
    <row r="6252" spans="2:26" hidden="1" x14ac:dyDescent="0.35">
      <c r="B6252" t="s">
        <v>148</v>
      </c>
      <c r="C6252" t="s">
        <v>149</v>
      </c>
      <c r="D6252" s="1">
        <v>43070</v>
      </c>
      <c r="E6252" t="s">
        <v>34</v>
      </c>
      <c r="F6252" t="s">
        <v>33</v>
      </c>
      <c r="G6252" t="s">
        <v>34</v>
      </c>
      <c r="H6252">
        <v>86015</v>
      </c>
      <c r="I6252" t="s">
        <v>38</v>
      </c>
      <c r="J6252">
        <v>0</v>
      </c>
      <c r="L6252">
        <v>86015</v>
      </c>
      <c r="M6252" t="s">
        <v>38</v>
      </c>
      <c r="N6252">
        <v>57721</v>
      </c>
      <c r="O6252" t="s">
        <v>150</v>
      </c>
      <c r="P6252">
        <v>11405</v>
      </c>
      <c r="Q6252" t="s">
        <v>151</v>
      </c>
      <c r="R6252">
        <v>69126</v>
      </c>
      <c r="S6252" t="s">
        <v>150</v>
      </c>
      <c r="T6252">
        <v>1433406</v>
      </c>
      <c r="V6252">
        <v>3045093</v>
      </c>
      <c r="X6252">
        <v>2751601</v>
      </c>
      <c r="Z6252">
        <v>293492</v>
      </c>
    </row>
    <row r="6253" spans="2:26" hidden="1" x14ac:dyDescent="0.35">
      <c r="B6253" t="s">
        <v>148</v>
      </c>
      <c r="C6253" t="s">
        <v>149</v>
      </c>
      <c r="D6253" s="1">
        <v>43070</v>
      </c>
      <c r="E6253" t="s">
        <v>34</v>
      </c>
      <c r="F6253" t="s">
        <v>35</v>
      </c>
      <c r="G6253" t="s">
        <v>32</v>
      </c>
      <c r="H6253">
        <v>72789</v>
      </c>
      <c r="I6253" t="s">
        <v>38</v>
      </c>
      <c r="J6253">
        <v>0</v>
      </c>
      <c r="L6253">
        <v>72789</v>
      </c>
      <c r="M6253" t="s">
        <v>38</v>
      </c>
      <c r="N6253">
        <v>47908</v>
      </c>
      <c r="O6253" t="s">
        <v>150</v>
      </c>
      <c r="P6253">
        <v>11405</v>
      </c>
      <c r="Q6253" t="s">
        <v>151</v>
      </c>
      <c r="R6253">
        <v>59313</v>
      </c>
      <c r="S6253" t="s">
        <v>150</v>
      </c>
      <c r="T6253">
        <v>1433406</v>
      </c>
      <c r="V6253">
        <v>3045093</v>
      </c>
      <c r="X6253">
        <v>2751601</v>
      </c>
      <c r="Z6253">
        <v>293492</v>
      </c>
    </row>
    <row r="6254" spans="2:26" hidden="1" x14ac:dyDescent="0.35">
      <c r="B6254" t="s">
        <v>148</v>
      </c>
      <c r="C6254" t="s">
        <v>149</v>
      </c>
      <c r="D6254" s="1">
        <v>43101</v>
      </c>
      <c r="E6254" t="s">
        <v>34</v>
      </c>
      <c r="F6254" t="s">
        <v>33</v>
      </c>
      <c r="G6254" t="s">
        <v>34</v>
      </c>
      <c r="H6254">
        <v>95922</v>
      </c>
      <c r="I6254" t="s">
        <v>38</v>
      </c>
      <c r="J6254">
        <v>0</v>
      </c>
      <c r="L6254">
        <v>95922</v>
      </c>
      <c r="M6254" t="s">
        <v>38</v>
      </c>
      <c r="N6254">
        <v>58757</v>
      </c>
      <c r="O6254" t="s">
        <v>150</v>
      </c>
      <c r="P6254">
        <v>11107</v>
      </c>
      <c r="Q6254" t="s">
        <v>151</v>
      </c>
      <c r="R6254">
        <v>69864</v>
      </c>
      <c r="S6254" t="s">
        <v>150</v>
      </c>
      <c r="T6254">
        <v>1436097</v>
      </c>
      <c r="V6254">
        <v>3051993</v>
      </c>
      <c r="X6254">
        <v>2757616</v>
      </c>
      <c r="Z6254">
        <v>294377</v>
      </c>
    </row>
    <row r="6255" spans="2:26" hidden="1" x14ac:dyDescent="0.35">
      <c r="B6255" t="s">
        <v>148</v>
      </c>
      <c r="C6255" t="s">
        <v>149</v>
      </c>
      <c r="D6255" s="1">
        <v>43101</v>
      </c>
      <c r="E6255" t="s">
        <v>34</v>
      </c>
      <c r="F6255" t="s">
        <v>35</v>
      </c>
      <c r="G6255" t="s">
        <v>32</v>
      </c>
      <c r="H6255">
        <v>82495</v>
      </c>
      <c r="I6255" t="s">
        <v>38</v>
      </c>
      <c r="J6255">
        <v>0</v>
      </c>
      <c r="L6255">
        <v>82495</v>
      </c>
      <c r="M6255" t="s">
        <v>38</v>
      </c>
      <c r="N6255">
        <v>51066</v>
      </c>
      <c r="O6255" t="s">
        <v>150</v>
      </c>
      <c r="P6255">
        <v>11107</v>
      </c>
      <c r="Q6255" t="s">
        <v>151</v>
      </c>
      <c r="R6255">
        <v>62173</v>
      </c>
      <c r="S6255" t="s">
        <v>150</v>
      </c>
      <c r="T6255">
        <v>1436097</v>
      </c>
      <c r="V6255">
        <v>3051993</v>
      </c>
      <c r="X6255">
        <v>2757616</v>
      </c>
      <c r="Z6255">
        <v>294377</v>
      </c>
    </row>
    <row r="6256" spans="2:26" hidden="1" x14ac:dyDescent="0.35">
      <c r="B6256" t="s">
        <v>148</v>
      </c>
      <c r="C6256" t="s">
        <v>149</v>
      </c>
      <c r="D6256" s="1">
        <v>43132</v>
      </c>
      <c r="E6256" t="s">
        <v>34</v>
      </c>
      <c r="F6256" t="s">
        <v>33</v>
      </c>
      <c r="G6256" t="s">
        <v>34</v>
      </c>
      <c r="H6256">
        <v>80253</v>
      </c>
      <c r="I6256" t="s">
        <v>38</v>
      </c>
      <c r="J6256">
        <v>0</v>
      </c>
      <c r="L6256">
        <v>80253</v>
      </c>
      <c r="M6256" t="s">
        <v>38</v>
      </c>
      <c r="N6256">
        <v>48196</v>
      </c>
      <c r="O6256" t="s">
        <v>150</v>
      </c>
      <c r="P6256">
        <v>9965</v>
      </c>
      <c r="Q6256" t="s">
        <v>151</v>
      </c>
      <c r="R6256">
        <v>58161</v>
      </c>
      <c r="S6256" t="s">
        <v>150</v>
      </c>
      <c r="T6256">
        <v>1436080</v>
      </c>
      <c r="V6256">
        <v>3052124</v>
      </c>
      <c r="X6256">
        <v>2758554</v>
      </c>
      <c r="Z6256">
        <v>293570</v>
      </c>
    </row>
    <row r="6257" spans="2:26" hidden="1" x14ac:dyDescent="0.35">
      <c r="B6257" t="s">
        <v>148</v>
      </c>
      <c r="C6257" t="s">
        <v>149</v>
      </c>
      <c r="D6257" s="1">
        <v>43132</v>
      </c>
      <c r="E6257" t="s">
        <v>34</v>
      </c>
      <c r="F6257" t="s">
        <v>35</v>
      </c>
      <c r="G6257" t="s">
        <v>32</v>
      </c>
      <c r="H6257">
        <v>67524</v>
      </c>
      <c r="I6257" t="s">
        <v>38</v>
      </c>
      <c r="J6257">
        <v>0</v>
      </c>
      <c r="L6257">
        <v>67524</v>
      </c>
      <c r="M6257" t="s">
        <v>38</v>
      </c>
      <c r="N6257">
        <v>40585</v>
      </c>
      <c r="O6257" t="s">
        <v>150</v>
      </c>
      <c r="P6257">
        <v>9965</v>
      </c>
      <c r="Q6257" t="s">
        <v>151</v>
      </c>
      <c r="R6257">
        <v>50550</v>
      </c>
      <c r="S6257" t="s">
        <v>150</v>
      </c>
      <c r="T6257">
        <v>1436080</v>
      </c>
      <c r="V6257">
        <v>3052124</v>
      </c>
      <c r="X6257">
        <v>2758554</v>
      </c>
      <c r="Z6257">
        <v>293570</v>
      </c>
    </row>
    <row r="6258" spans="2:26" hidden="1" x14ac:dyDescent="0.35">
      <c r="B6258" t="s">
        <v>148</v>
      </c>
      <c r="C6258" t="s">
        <v>149</v>
      </c>
      <c r="D6258" s="1">
        <v>43160</v>
      </c>
      <c r="E6258" t="s">
        <v>34</v>
      </c>
      <c r="F6258" t="s">
        <v>35</v>
      </c>
      <c r="G6258" t="s">
        <v>32</v>
      </c>
      <c r="H6258">
        <v>66177</v>
      </c>
      <c r="I6258" t="s">
        <v>38</v>
      </c>
      <c r="J6258">
        <v>0</v>
      </c>
      <c r="L6258">
        <v>66177</v>
      </c>
      <c r="M6258" t="s">
        <v>38</v>
      </c>
      <c r="N6258">
        <v>51715</v>
      </c>
      <c r="O6258" t="s">
        <v>150</v>
      </c>
      <c r="P6258">
        <v>10626</v>
      </c>
      <c r="Q6258" t="s">
        <v>151</v>
      </c>
      <c r="R6258">
        <v>62341</v>
      </c>
      <c r="S6258" t="s">
        <v>150</v>
      </c>
      <c r="T6258">
        <v>1437214</v>
      </c>
      <c r="V6258">
        <v>3052840</v>
      </c>
      <c r="X6258">
        <v>2759353</v>
      </c>
      <c r="Z6258">
        <v>293487</v>
      </c>
    </row>
    <row r="6259" spans="2:26" hidden="1" x14ac:dyDescent="0.35">
      <c r="B6259" t="s">
        <v>148</v>
      </c>
      <c r="C6259" t="s">
        <v>149</v>
      </c>
      <c r="D6259" s="1">
        <v>43160</v>
      </c>
      <c r="E6259" t="s">
        <v>34</v>
      </c>
      <c r="F6259" t="s">
        <v>33</v>
      </c>
      <c r="G6259" t="s">
        <v>34</v>
      </c>
      <c r="H6259">
        <v>84721</v>
      </c>
      <c r="I6259" t="s">
        <v>38</v>
      </c>
      <c r="J6259">
        <v>0</v>
      </c>
      <c r="L6259">
        <v>84721</v>
      </c>
      <c r="M6259" t="s">
        <v>38</v>
      </c>
      <c r="N6259">
        <v>51716</v>
      </c>
      <c r="O6259" t="s">
        <v>150</v>
      </c>
      <c r="P6259">
        <v>10626</v>
      </c>
      <c r="Q6259" t="s">
        <v>151</v>
      </c>
      <c r="R6259">
        <v>62342</v>
      </c>
      <c r="S6259" t="s">
        <v>150</v>
      </c>
      <c r="T6259">
        <v>1437214</v>
      </c>
      <c r="V6259">
        <v>3052840</v>
      </c>
      <c r="X6259">
        <v>2759353</v>
      </c>
      <c r="Z6259">
        <v>293487</v>
      </c>
    </row>
    <row r="6260" spans="2:26" hidden="1" x14ac:dyDescent="0.35">
      <c r="B6260" t="s">
        <v>148</v>
      </c>
      <c r="C6260" t="s">
        <v>149</v>
      </c>
      <c r="D6260" s="1">
        <v>43191</v>
      </c>
      <c r="E6260" t="s">
        <v>34</v>
      </c>
      <c r="F6260" t="s">
        <v>35</v>
      </c>
      <c r="G6260" t="s">
        <v>32</v>
      </c>
      <c r="H6260">
        <v>82826</v>
      </c>
      <c r="I6260" t="s">
        <v>38</v>
      </c>
      <c r="J6260">
        <v>0</v>
      </c>
      <c r="L6260">
        <v>82826</v>
      </c>
      <c r="M6260" t="s">
        <v>38</v>
      </c>
      <c r="N6260">
        <v>49255</v>
      </c>
      <c r="O6260" t="s">
        <v>150</v>
      </c>
      <c r="P6260">
        <v>6799</v>
      </c>
      <c r="Q6260" t="s">
        <v>151</v>
      </c>
      <c r="R6260">
        <v>56054</v>
      </c>
      <c r="S6260" t="s">
        <v>150</v>
      </c>
      <c r="T6260">
        <v>1430838</v>
      </c>
      <c r="V6260">
        <v>3043199</v>
      </c>
      <c r="X6260">
        <v>2754619</v>
      </c>
      <c r="Z6260">
        <v>288580</v>
      </c>
    </row>
    <row r="6261" spans="2:26" hidden="1" x14ac:dyDescent="0.35">
      <c r="B6261" t="s">
        <v>148</v>
      </c>
      <c r="C6261" t="s">
        <v>149</v>
      </c>
      <c r="D6261" s="1">
        <v>43191</v>
      </c>
      <c r="E6261" t="s">
        <v>34</v>
      </c>
      <c r="F6261" t="s">
        <v>33</v>
      </c>
      <c r="G6261" t="s">
        <v>34</v>
      </c>
      <c r="H6261">
        <v>88329</v>
      </c>
      <c r="I6261" t="s">
        <v>38</v>
      </c>
      <c r="J6261">
        <v>0</v>
      </c>
      <c r="L6261">
        <v>88329</v>
      </c>
      <c r="M6261" t="s">
        <v>38</v>
      </c>
      <c r="N6261">
        <v>51605</v>
      </c>
      <c r="O6261" t="s">
        <v>150</v>
      </c>
      <c r="P6261">
        <v>6799</v>
      </c>
      <c r="Q6261" t="s">
        <v>151</v>
      </c>
      <c r="R6261">
        <v>58404</v>
      </c>
      <c r="S6261" t="s">
        <v>150</v>
      </c>
      <c r="T6261">
        <v>1430838</v>
      </c>
      <c r="V6261">
        <v>3043199</v>
      </c>
      <c r="X6261">
        <v>2754619</v>
      </c>
      <c r="Z6261">
        <v>288580</v>
      </c>
    </row>
    <row r="6262" spans="2:26" hidden="1" x14ac:dyDescent="0.35">
      <c r="B6262" t="s">
        <v>148</v>
      </c>
      <c r="C6262" t="s">
        <v>149</v>
      </c>
      <c r="D6262" s="1">
        <v>43221</v>
      </c>
      <c r="E6262" t="s">
        <v>34</v>
      </c>
      <c r="F6262" t="s">
        <v>33</v>
      </c>
      <c r="G6262" t="s">
        <v>34</v>
      </c>
      <c r="H6262">
        <v>87119</v>
      </c>
      <c r="I6262" t="s">
        <v>38</v>
      </c>
      <c r="J6262">
        <v>0</v>
      </c>
      <c r="L6262">
        <v>87119</v>
      </c>
      <c r="M6262" t="s">
        <v>38</v>
      </c>
      <c r="N6262">
        <v>52889</v>
      </c>
      <c r="O6262" t="s">
        <v>150</v>
      </c>
      <c r="P6262">
        <v>9091</v>
      </c>
      <c r="Q6262" t="s">
        <v>151</v>
      </c>
      <c r="R6262">
        <v>61980</v>
      </c>
      <c r="S6262" t="s">
        <v>150</v>
      </c>
      <c r="T6262">
        <v>1433213</v>
      </c>
      <c r="V6262">
        <v>3046181</v>
      </c>
      <c r="X6262">
        <v>2757255</v>
      </c>
      <c r="Z6262">
        <v>288926</v>
      </c>
    </row>
    <row r="6263" spans="2:26" hidden="1" x14ac:dyDescent="0.35">
      <c r="B6263" t="s">
        <v>148</v>
      </c>
      <c r="C6263" t="s">
        <v>149</v>
      </c>
      <c r="D6263" s="1">
        <v>43221</v>
      </c>
      <c r="E6263" t="s">
        <v>34</v>
      </c>
      <c r="F6263" t="s">
        <v>35</v>
      </c>
      <c r="G6263" t="s">
        <v>32</v>
      </c>
      <c r="H6263">
        <v>74470</v>
      </c>
      <c r="I6263" t="s">
        <v>38</v>
      </c>
      <c r="J6263">
        <v>0</v>
      </c>
      <c r="L6263">
        <v>74470</v>
      </c>
      <c r="M6263" t="s">
        <v>38</v>
      </c>
      <c r="N6263">
        <v>45631</v>
      </c>
      <c r="O6263" t="s">
        <v>150</v>
      </c>
      <c r="P6263">
        <v>9091</v>
      </c>
      <c r="Q6263" t="s">
        <v>151</v>
      </c>
      <c r="R6263">
        <v>54722</v>
      </c>
      <c r="S6263" t="s">
        <v>150</v>
      </c>
      <c r="T6263">
        <v>1433213</v>
      </c>
      <c r="V6263">
        <v>3046181</v>
      </c>
      <c r="X6263">
        <v>2757255</v>
      </c>
      <c r="Z6263">
        <v>288926</v>
      </c>
    </row>
    <row r="6264" spans="2:26" hidden="1" x14ac:dyDescent="0.35">
      <c r="B6264" t="s">
        <v>148</v>
      </c>
      <c r="C6264" t="s">
        <v>149</v>
      </c>
      <c r="D6264" s="1">
        <v>43252</v>
      </c>
      <c r="E6264" t="s">
        <v>34</v>
      </c>
      <c r="F6264" t="s">
        <v>33</v>
      </c>
      <c r="G6264" t="s">
        <v>34</v>
      </c>
      <c r="H6264">
        <v>84456</v>
      </c>
      <c r="I6264" t="s">
        <v>38</v>
      </c>
      <c r="J6264">
        <v>0</v>
      </c>
      <c r="L6264">
        <v>84456</v>
      </c>
      <c r="M6264" t="s">
        <v>38</v>
      </c>
      <c r="N6264">
        <v>49026</v>
      </c>
      <c r="O6264" t="s">
        <v>150</v>
      </c>
      <c r="P6264">
        <v>8969</v>
      </c>
      <c r="Q6264" t="s">
        <v>151</v>
      </c>
      <c r="R6264">
        <v>57995</v>
      </c>
      <c r="S6264" t="s">
        <v>150</v>
      </c>
      <c r="T6264">
        <v>1431445</v>
      </c>
      <c r="V6264">
        <v>3037148</v>
      </c>
      <c r="X6264">
        <v>2748392</v>
      </c>
      <c r="Z6264">
        <v>288756</v>
      </c>
    </row>
    <row r="6265" spans="2:26" hidden="1" x14ac:dyDescent="0.35">
      <c r="B6265" t="s">
        <v>148</v>
      </c>
      <c r="C6265" t="s">
        <v>149</v>
      </c>
      <c r="D6265" s="1">
        <v>43252</v>
      </c>
      <c r="E6265" t="s">
        <v>34</v>
      </c>
      <c r="F6265" t="s">
        <v>35</v>
      </c>
      <c r="G6265" t="s">
        <v>32</v>
      </c>
      <c r="H6265">
        <v>65991</v>
      </c>
      <c r="I6265" t="s">
        <v>38</v>
      </c>
      <c r="J6265">
        <v>0</v>
      </c>
      <c r="L6265">
        <v>65991</v>
      </c>
      <c r="M6265" t="s">
        <v>38</v>
      </c>
      <c r="N6265">
        <v>37527</v>
      </c>
      <c r="O6265" t="s">
        <v>150</v>
      </c>
      <c r="P6265">
        <v>8969</v>
      </c>
      <c r="Q6265" t="s">
        <v>151</v>
      </c>
      <c r="R6265">
        <v>46496</v>
      </c>
      <c r="S6265" t="s">
        <v>150</v>
      </c>
      <c r="T6265">
        <v>1431445</v>
      </c>
      <c r="V6265">
        <v>3037148</v>
      </c>
      <c r="X6265">
        <v>2748392</v>
      </c>
      <c r="Z6265">
        <v>288756</v>
      </c>
    </row>
    <row r="6266" spans="2:26" hidden="1" x14ac:dyDescent="0.35">
      <c r="B6266" t="s">
        <v>148</v>
      </c>
      <c r="C6266" t="s">
        <v>149</v>
      </c>
      <c r="D6266" s="1">
        <v>43282</v>
      </c>
      <c r="E6266" t="s">
        <v>34</v>
      </c>
      <c r="F6266" t="s">
        <v>33</v>
      </c>
      <c r="G6266" t="s">
        <v>34</v>
      </c>
      <c r="H6266">
        <v>91063</v>
      </c>
      <c r="I6266" t="s">
        <v>38</v>
      </c>
      <c r="J6266">
        <v>0</v>
      </c>
      <c r="L6266">
        <v>91063</v>
      </c>
      <c r="M6266" t="s">
        <v>38</v>
      </c>
      <c r="N6266">
        <v>82826</v>
      </c>
      <c r="O6266" t="s">
        <v>38</v>
      </c>
      <c r="P6266">
        <v>9120</v>
      </c>
      <c r="R6266">
        <v>91946</v>
      </c>
      <c r="S6266" t="s">
        <v>38</v>
      </c>
      <c r="T6266">
        <v>1431388</v>
      </c>
      <c r="V6266">
        <v>3033379</v>
      </c>
      <c r="X6266">
        <v>2744327</v>
      </c>
      <c r="Z6266">
        <v>289052</v>
      </c>
    </row>
    <row r="6267" spans="2:26" hidden="1" x14ac:dyDescent="0.35">
      <c r="B6267" t="s">
        <v>148</v>
      </c>
      <c r="C6267" t="s">
        <v>149</v>
      </c>
      <c r="D6267" s="1">
        <v>43282</v>
      </c>
      <c r="E6267" t="s">
        <v>34</v>
      </c>
      <c r="F6267" t="s">
        <v>35</v>
      </c>
      <c r="G6267" t="s">
        <v>32</v>
      </c>
      <c r="H6267">
        <v>81660</v>
      </c>
      <c r="I6267" t="s">
        <v>38</v>
      </c>
      <c r="J6267">
        <v>0</v>
      </c>
      <c r="L6267">
        <v>81660</v>
      </c>
      <c r="M6267" t="s">
        <v>38</v>
      </c>
      <c r="N6267">
        <v>75094</v>
      </c>
      <c r="O6267" t="s">
        <v>38</v>
      </c>
      <c r="P6267">
        <v>9120</v>
      </c>
      <c r="R6267">
        <v>84214</v>
      </c>
      <c r="S6267" t="s">
        <v>38</v>
      </c>
      <c r="T6267">
        <v>1431388</v>
      </c>
      <c r="V6267">
        <v>3033379</v>
      </c>
      <c r="X6267">
        <v>2744327</v>
      </c>
      <c r="Z6267">
        <v>289052</v>
      </c>
    </row>
    <row r="6268" spans="2:26" hidden="1" x14ac:dyDescent="0.35">
      <c r="B6268" t="s">
        <v>148</v>
      </c>
      <c r="C6268" t="s">
        <v>149</v>
      </c>
      <c r="D6268" s="1">
        <v>43313</v>
      </c>
      <c r="E6268" t="s">
        <v>34</v>
      </c>
      <c r="F6268" t="s">
        <v>35</v>
      </c>
      <c r="G6268" t="s">
        <v>32</v>
      </c>
      <c r="H6268">
        <v>77239</v>
      </c>
      <c r="I6268" t="s">
        <v>38</v>
      </c>
      <c r="J6268">
        <v>0</v>
      </c>
      <c r="L6268">
        <v>77239</v>
      </c>
      <c r="M6268" t="s">
        <v>38</v>
      </c>
      <c r="N6268">
        <v>91865</v>
      </c>
      <c r="O6268" t="s">
        <v>38</v>
      </c>
      <c r="P6268">
        <v>9984</v>
      </c>
      <c r="R6268">
        <v>101849</v>
      </c>
      <c r="S6268" t="s">
        <v>38</v>
      </c>
      <c r="T6268">
        <v>1433189</v>
      </c>
      <c r="V6268">
        <v>3032672</v>
      </c>
      <c r="X6268">
        <v>2741763</v>
      </c>
      <c r="Z6268">
        <v>290909</v>
      </c>
    </row>
    <row r="6269" spans="2:26" hidden="1" x14ac:dyDescent="0.35">
      <c r="B6269" t="s">
        <v>148</v>
      </c>
      <c r="C6269" t="s">
        <v>149</v>
      </c>
      <c r="D6269" s="1">
        <v>43313</v>
      </c>
      <c r="E6269" t="s">
        <v>34</v>
      </c>
      <c r="F6269" t="s">
        <v>33</v>
      </c>
      <c r="G6269" t="s">
        <v>34</v>
      </c>
      <c r="H6269">
        <v>96596</v>
      </c>
      <c r="I6269" t="s">
        <v>38</v>
      </c>
      <c r="J6269">
        <v>0</v>
      </c>
      <c r="L6269">
        <v>96596</v>
      </c>
      <c r="M6269" t="s">
        <v>38</v>
      </c>
      <c r="N6269">
        <v>91865</v>
      </c>
      <c r="O6269" t="s">
        <v>38</v>
      </c>
      <c r="P6269">
        <v>9984</v>
      </c>
      <c r="R6269">
        <v>101849</v>
      </c>
      <c r="S6269" t="s">
        <v>38</v>
      </c>
      <c r="T6269">
        <v>1433189</v>
      </c>
      <c r="V6269">
        <v>3032672</v>
      </c>
      <c r="X6269">
        <v>2741763</v>
      </c>
      <c r="Z6269">
        <v>290909</v>
      </c>
    </row>
    <row r="6270" spans="2:26" hidden="1" x14ac:dyDescent="0.35">
      <c r="B6270" t="s">
        <v>148</v>
      </c>
      <c r="C6270" t="s">
        <v>149</v>
      </c>
      <c r="D6270" s="1">
        <v>43344</v>
      </c>
      <c r="E6270" t="s">
        <v>34</v>
      </c>
      <c r="F6270" t="s">
        <v>35</v>
      </c>
      <c r="G6270" t="s">
        <v>32</v>
      </c>
      <c r="H6270">
        <v>65232</v>
      </c>
      <c r="I6270" t="s">
        <v>38</v>
      </c>
      <c r="J6270">
        <v>0</v>
      </c>
      <c r="L6270">
        <v>65232</v>
      </c>
      <c r="M6270" t="s">
        <v>38</v>
      </c>
      <c r="N6270">
        <v>57939</v>
      </c>
      <c r="O6270" t="s">
        <v>38</v>
      </c>
      <c r="P6270">
        <v>9445</v>
      </c>
      <c r="R6270">
        <v>67384</v>
      </c>
      <c r="S6270" t="s">
        <v>38</v>
      </c>
      <c r="T6270">
        <v>1426362</v>
      </c>
      <c r="V6270">
        <v>3016323</v>
      </c>
      <c r="X6270">
        <v>2725574</v>
      </c>
      <c r="Z6270">
        <v>290749</v>
      </c>
    </row>
    <row r="6271" spans="2:26" hidden="1" x14ac:dyDescent="0.35">
      <c r="B6271" t="s">
        <v>148</v>
      </c>
      <c r="C6271" t="s">
        <v>149</v>
      </c>
      <c r="D6271" s="1">
        <v>43344</v>
      </c>
      <c r="E6271" t="s">
        <v>34</v>
      </c>
      <c r="F6271" t="s">
        <v>33</v>
      </c>
      <c r="G6271" t="s">
        <v>34</v>
      </c>
      <c r="H6271">
        <v>86410</v>
      </c>
      <c r="I6271" t="s">
        <v>38</v>
      </c>
      <c r="J6271">
        <v>0</v>
      </c>
      <c r="L6271">
        <v>86410</v>
      </c>
      <c r="M6271" t="s">
        <v>38</v>
      </c>
      <c r="N6271">
        <v>76879</v>
      </c>
      <c r="O6271" t="s">
        <v>38</v>
      </c>
      <c r="P6271">
        <v>9445</v>
      </c>
      <c r="R6271">
        <v>86324</v>
      </c>
      <c r="S6271" t="s">
        <v>38</v>
      </c>
      <c r="T6271">
        <v>1426362</v>
      </c>
      <c r="V6271">
        <v>3016323</v>
      </c>
      <c r="X6271">
        <v>2725574</v>
      </c>
      <c r="Z6271">
        <v>290749</v>
      </c>
    </row>
    <row r="6272" spans="2:26" hidden="1" x14ac:dyDescent="0.35">
      <c r="B6272" t="s">
        <v>148</v>
      </c>
      <c r="C6272" t="s">
        <v>149</v>
      </c>
      <c r="D6272" s="1">
        <v>43374</v>
      </c>
      <c r="E6272" t="s">
        <v>34</v>
      </c>
      <c r="F6272" t="s">
        <v>33</v>
      </c>
      <c r="G6272" t="s">
        <v>34</v>
      </c>
      <c r="H6272">
        <v>100808</v>
      </c>
      <c r="I6272" t="s">
        <v>38</v>
      </c>
      <c r="J6272">
        <v>0</v>
      </c>
      <c r="L6272">
        <v>100808</v>
      </c>
      <c r="M6272" t="s">
        <v>38</v>
      </c>
      <c r="N6272">
        <v>89708</v>
      </c>
      <c r="O6272" t="s">
        <v>38</v>
      </c>
      <c r="P6272">
        <v>10855</v>
      </c>
      <c r="R6272">
        <v>100563</v>
      </c>
      <c r="S6272" t="s">
        <v>38</v>
      </c>
      <c r="T6272">
        <v>1426633</v>
      </c>
      <c r="V6272">
        <v>3014811</v>
      </c>
      <c r="X6272">
        <v>2721282</v>
      </c>
      <c r="Z6272">
        <v>293529</v>
      </c>
    </row>
    <row r="6273" spans="2:26" hidden="1" x14ac:dyDescent="0.35">
      <c r="B6273" t="s">
        <v>148</v>
      </c>
      <c r="C6273" t="s">
        <v>149</v>
      </c>
      <c r="D6273" s="1">
        <v>43374</v>
      </c>
      <c r="E6273" t="s">
        <v>34</v>
      </c>
      <c r="F6273" t="s">
        <v>35</v>
      </c>
      <c r="G6273" t="s">
        <v>32</v>
      </c>
      <c r="H6273">
        <v>87125</v>
      </c>
      <c r="I6273" t="s">
        <v>38</v>
      </c>
      <c r="J6273">
        <v>0</v>
      </c>
      <c r="L6273">
        <v>87125</v>
      </c>
      <c r="M6273" t="s">
        <v>38</v>
      </c>
      <c r="N6273">
        <v>76876</v>
      </c>
      <c r="O6273" t="s">
        <v>38</v>
      </c>
      <c r="P6273">
        <v>10855</v>
      </c>
      <c r="R6273">
        <v>87731</v>
      </c>
      <c r="S6273" t="s">
        <v>38</v>
      </c>
      <c r="T6273">
        <v>1426633</v>
      </c>
      <c r="V6273">
        <v>3014811</v>
      </c>
      <c r="X6273">
        <v>2721282</v>
      </c>
      <c r="Z6273">
        <v>293529</v>
      </c>
    </row>
    <row r="6274" spans="2:26" hidden="1" x14ac:dyDescent="0.35">
      <c r="B6274" t="s">
        <v>148</v>
      </c>
      <c r="C6274" t="s">
        <v>149</v>
      </c>
      <c r="D6274" s="1">
        <v>43405</v>
      </c>
      <c r="E6274" t="s">
        <v>34</v>
      </c>
      <c r="F6274" t="s">
        <v>35</v>
      </c>
      <c r="G6274" t="s">
        <v>32</v>
      </c>
      <c r="H6274">
        <v>88473</v>
      </c>
      <c r="I6274" t="s">
        <v>38</v>
      </c>
      <c r="J6274">
        <v>0</v>
      </c>
      <c r="L6274">
        <v>88473</v>
      </c>
      <c r="M6274" t="s">
        <v>38</v>
      </c>
      <c r="N6274">
        <v>61142</v>
      </c>
      <c r="O6274" t="s">
        <v>38</v>
      </c>
      <c r="P6274">
        <v>8883</v>
      </c>
      <c r="R6274">
        <v>70025</v>
      </c>
      <c r="S6274" t="s">
        <v>38</v>
      </c>
      <c r="T6274">
        <v>1424466</v>
      </c>
      <c r="V6274">
        <v>3012915</v>
      </c>
      <c r="X6274">
        <v>2718143</v>
      </c>
      <c r="Z6274">
        <v>294772</v>
      </c>
    </row>
    <row r="6275" spans="2:26" hidden="1" x14ac:dyDescent="0.35">
      <c r="B6275" t="s">
        <v>148</v>
      </c>
      <c r="C6275" t="s">
        <v>149</v>
      </c>
      <c r="D6275" s="1">
        <v>43405</v>
      </c>
      <c r="E6275" t="s">
        <v>34</v>
      </c>
      <c r="F6275" t="s">
        <v>33</v>
      </c>
      <c r="G6275" t="s">
        <v>34</v>
      </c>
      <c r="H6275">
        <v>90347</v>
      </c>
      <c r="I6275" t="s">
        <v>38</v>
      </c>
      <c r="J6275">
        <v>0</v>
      </c>
      <c r="L6275">
        <v>90347</v>
      </c>
      <c r="M6275" t="s">
        <v>38</v>
      </c>
      <c r="N6275">
        <v>81561</v>
      </c>
      <c r="O6275" t="s">
        <v>38</v>
      </c>
      <c r="P6275">
        <v>8883</v>
      </c>
      <c r="R6275">
        <v>90444</v>
      </c>
      <c r="S6275" t="s">
        <v>38</v>
      </c>
      <c r="T6275">
        <v>1424466</v>
      </c>
      <c r="V6275">
        <v>3012915</v>
      </c>
      <c r="X6275">
        <v>2718143</v>
      </c>
      <c r="Z6275">
        <v>294772</v>
      </c>
    </row>
    <row r="6276" spans="2:26" hidden="1" x14ac:dyDescent="0.35">
      <c r="B6276" t="s">
        <v>148</v>
      </c>
      <c r="C6276" t="s">
        <v>149</v>
      </c>
      <c r="D6276" s="1">
        <v>43435</v>
      </c>
      <c r="E6276" t="s">
        <v>34</v>
      </c>
      <c r="F6276" t="s">
        <v>33</v>
      </c>
      <c r="G6276" t="s">
        <v>34</v>
      </c>
      <c r="H6276">
        <v>84383</v>
      </c>
      <c r="I6276" t="s">
        <v>38</v>
      </c>
      <c r="J6276">
        <v>0</v>
      </c>
      <c r="L6276">
        <v>84383</v>
      </c>
      <c r="M6276" t="s">
        <v>38</v>
      </c>
      <c r="N6276">
        <v>82996</v>
      </c>
      <c r="O6276" t="s">
        <v>38</v>
      </c>
      <c r="P6276">
        <v>9700</v>
      </c>
      <c r="R6276">
        <v>92696</v>
      </c>
      <c r="S6276" t="s">
        <v>38</v>
      </c>
      <c r="T6276">
        <v>1420979</v>
      </c>
      <c r="V6276">
        <v>3011424</v>
      </c>
      <c r="X6276">
        <v>2717450</v>
      </c>
      <c r="Z6276">
        <v>293974</v>
      </c>
    </row>
    <row r="6277" spans="2:26" hidden="1" x14ac:dyDescent="0.35">
      <c r="B6277" t="s">
        <v>148</v>
      </c>
      <c r="C6277" t="s">
        <v>149</v>
      </c>
      <c r="D6277" s="1">
        <v>43435</v>
      </c>
      <c r="E6277" t="s">
        <v>34</v>
      </c>
      <c r="F6277" t="s">
        <v>35</v>
      </c>
      <c r="G6277" t="s">
        <v>32</v>
      </c>
      <c r="H6277">
        <v>80296</v>
      </c>
      <c r="I6277" t="s">
        <v>38</v>
      </c>
      <c r="J6277">
        <v>0</v>
      </c>
      <c r="L6277">
        <v>80296</v>
      </c>
      <c r="M6277" t="s">
        <v>38</v>
      </c>
      <c r="N6277">
        <v>80609</v>
      </c>
      <c r="O6277" t="s">
        <v>38</v>
      </c>
      <c r="P6277">
        <v>9700</v>
      </c>
      <c r="R6277">
        <v>90309</v>
      </c>
      <c r="S6277" t="s">
        <v>38</v>
      </c>
      <c r="T6277">
        <v>1420979</v>
      </c>
      <c r="V6277">
        <v>3011424</v>
      </c>
      <c r="X6277">
        <v>2717450</v>
      </c>
      <c r="Z6277">
        <v>293974</v>
      </c>
    </row>
    <row r="6278" spans="2:26" hidden="1" x14ac:dyDescent="0.35">
      <c r="B6278" t="s">
        <v>148</v>
      </c>
      <c r="C6278" t="s">
        <v>149</v>
      </c>
      <c r="D6278" s="1">
        <v>43466</v>
      </c>
      <c r="E6278" t="s">
        <v>34</v>
      </c>
      <c r="F6278" t="s">
        <v>33</v>
      </c>
      <c r="G6278" t="s">
        <v>34</v>
      </c>
      <c r="H6278">
        <v>99201</v>
      </c>
      <c r="I6278" t="s">
        <v>38</v>
      </c>
      <c r="J6278">
        <v>0</v>
      </c>
      <c r="L6278">
        <v>99201</v>
      </c>
      <c r="M6278" t="s">
        <v>38</v>
      </c>
      <c r="N6278">
        <v>92104</v>
      </c>
      <c r="O6278" t="s">
        <v>38</v>
      </c>
      <c r="P6278">
        <v>11680</v>
      </c>
      <c r="R6278">
        <v>103784</v>
      </c>
      <c r="S6278" t="s">
        <v>38</v>
      </c>
      <c r="T6278">
        <v>1424353</v>
      </c>
      <c r="V6278">
        <v>3016820</v>
      </c>
      <c r="X6278">
        <v>2720791</v>
      </c>
      <c r="Z6278">
        <v>296029</v>
      </c>
    </row>
    <row r="6279" spans="2:26" hidden="1" x14ac:dyDescent="0.35">
      <c r="B6279" t="s">
        <v>148</v>
      </c>
      <c r="C6279" t="s">
        <v>149</v>
      </c>
      <c r="D6279" s="1">
        <v>43466</v>
      </c>
      <c r="E6279" t="s">
        <v>34</v>
      </c>
      <c r="F6279" t="s">
        <v>35</v>
      </c>
      <c r="G6279" t="s">
        <v>32</v>
      </c>
      <c r="H6279">
        <v>83047</v>
      </c>
      <c r="I6279" t="s">
        <v>38</v>
      </c>
      <c r="J6279">
        <v>0</v>
      </c>
      <c r="L6279">
        <v>83047</v>
      </c>
      <c r="M6279" t="s">
        <v>38</v>
      </c>
      <c r="N6279">
        <v>77015</v>
      </c>
      <c r="O6279" t="s">
        <v>38</v>
      </c>
      <c r="P6279">
        <v>11680</v>
      </c>
      <c r="R6279">
        <v>88695</v>
      </c>
      <c r="S6279" t="s">
        <v>38</v>
      </c>
      <c r="T6279">
        <v>1424353</v>
      </c>
      <c r="V6279">
        <v>3016820</v>
      </c>
      <c r="X6279">
        <v>2720791</v>
      </c>
      <c r="Z6279">
        <v>296029</v>
      </c>
    </row>
    <row r="6280" spans="2:26" hidden="1" x14ac:dyDescent="0.35">
      <c r="B6280" t="s">
        <v>148</v>
      </c>
      <c r="C6280" t="s">
        <v>149</v>
      </c>
      <c r="D6280" s="1">
        <v>43497</v>
      </c>
      <c r="E6280" t="s">
        <v>34</v>
      </c>
      <c r="F6280" t="s">
        <v>33</v>
      </c>
      <c r="G6280" t="s">
        <v>34</v>
      </c>
      <c r="H6280">
        <v>83044</v>
      </c>
      <c r="I6280" t="s">
        <v>38</v>
      </c>
      <c r="J6280">
        <v>0</v>
      </c>
      <c r="L6280">
        <v>83044</v>
      </c>
      <c r="M6280" t="s">
        <v>38</v>
      </c>
      <c r="N6280">
        <v>78044</v>
      </c>
      <c r="O6280" t="s">
        <v>38</v>
      </c>
      <c r="P6280">
        <v>9391</v>
      </c>
      <c r="R6280">
        <v>87435</v>
      </c>
      <c r="S6280" t="s">
        <v>38</v>
      </c>
      <c r="T6280">
        <v>1422014</v>
      </c>
      <c r="V6280">
        <v>3010265</v>
      </c>
      <c r="X6280">
        <v>2714943</v>
      </c>
      <c r="Z6280">
        <v>295322</v>
      </c>
    </row>
    <row r="6281" spans="2:26" hidden="1" x14ac:dyDescent="0.35">
      <c r="B6281" t="s">
        <v>148</v>
      </c>
      <c r="C6281" t="s">
        <v>149</v>
      </c>
      <c r="D6281" s="1">
        <v>43497</v>
      </c>
      <c r="E6281" t="s">
        <v>34</v>
      </c>
      <c r="F6281" t="s">
        <v>35</v>
      </c>
      <c r="G6281" t="s">
        <v>32</v>
      </c>
      <c r="H6281">
        <v>65431</v>
      </c>
      <c r="I6281" t="s">
        <v>38</v>
      </c>
      <c r="J6281">
        <v>0</v>
      </c>
      <c r="L6281">
        <v>65431</v>
      </c>
      <c r="M6281" t="s">
        <v>38</v>
      </c>
      <c r="N6281">
        <v>61401</v>
      </c>
      <c r="O6281" t="s">
        <v>38</v>
      </c>
      <c r="P6281">
        <v>9391</v>
      </c>
      <c r="R6281">
        <v>70792</v>
      </c>
      <c r="S6281" t="s">
        <v>38</v>
      </c>
      <c r="T6281">
        <v>1422014</v>
      </c>
      <c r="V6281">
        <v>3010265</v>
      </c>
      <c r="X6281">
        <v>2714943</v>
      </c>
      <c r="Z6281">
        <v>295322</v>
      </c>
    </row>
    <row r="6282" spans="2:26" hidden="1" x14ac:dyDescent="0.35">
      <c r="B6282" t="s">
        <v>148</v>
      </c>
      <c r="C6282" t="s">
        <v>149</v>
      </c>
      <c r="D6282" s="1">
        <v>43525</v>
      </c>
      <c r="E6282" t="s">
        <v>34</v>
      </c>
      <c r="F6282" t="s">
        <v>35</v>
      </c>
      <c r="G6282" t="s">
        <v>32</v>
      </c>
      <c r="H6282">
        <v>73666</v>
      </c>
      <c r="I6282" t="s">
        <v>38</v>
      </c>
      <c r="J6282">
        <v>0</v>
      </c>
      <c r="L6282">
        <v>73666</v>
      </c>
      <c r="M6282" t="s">
        <v>38</v>
      </c>
      <c r="N6282">
        <v>78041</v>
      </c>
      <c r="O6282" t="s">
        <v>38</v>
      </c>
      <c r="P6282">
        <v>9846</v>
      </c>
      <c r="R6282">
        <v>87887</v>
      </c>
      <c r="S6282" t="s">
        <v>38</v>
      </c>
      <c r="T6282">
        <v>1425541</v>
      </c>
      <c r="V6282">
        <v>3017489</v>
      </c>
      <c r="X6282">
        <v>2721282</v>
      </c>
      <c r="Z6282">
        <v>296207</v>
      </c>
    </row>
    <row r="6283" spans="2:26" hidden="1" x14ac:dyDescent="0.35">
      <c r="B6283" t="s">
        <v>148</v>
      </c>
      <c r="C6283" t="s">
        <v>149</v>
      </c>
      <c r="D6283" s="1">
        <v>43525</v>
      </c>
      <c r="E6283" t="s">
        <v>34</v>
      </c>
      <c r="F6283" t="s">
        <v>33</v>
      </c>
      <c r="G6283" t="s">
        <v>34</v>
      </c>
      <c r="H6283">
        <v>95678</v>
      </c>
      <c r="I6283" t="s">
        <v>38</v>
      </c>
      <c r="J6283">
        <v>0</v>
      </c>
      <c r="L6283">
        <v>95678</v>
      </c>
      <c r="M6283" t="s">
        <v>38</v>
      </c>
      <c r="N6283">
        <v>87958</v>
      </c>
      <c r="O6283" t="s">
        <v>38</v>
      </c>
      <c r="P6283">
        <v>9846</v>
      </c>
      <c r="R6283">
        <v>97804</v>
      </c>
      <c r="S6283" t="s">
        <v>38</v>
      </c>
      <c r="T6283">
        <v>1425541</v>
      </c>
      <c r="V6283">
        <v>3017489</v>
      </c>
      <c r="X6283">
        <v>2721282</v>
      </c>
      <c r="Z6283">
        <v>296207</v>
      </c>
    </row>
    <row r="6284" spans="2:26" hidden="1" x14ac:dyDescent="0.35">
      <c r="B6284" t="s">
        <v>148</v>
      </c>
      <c r="C6284" t="s">
        <v>149</v>
      </c>
      <c r="D6284" s="1">
        <v>43556</v>
      </c>
      <c r="E6284" t="s">
        <v>34</v>
      </c>
      <c r="F6284" t="s">
        <v>33</v>
      </c>
      <c r="G6284" t="s">
        <v>34</v>
      </c>
      <c r="H6284">
        <v>95185</v>
      </c>
      <c r="I6284" t="s">
        <v>38</v>
      </c>
      <c r="J6284">
        <v>0</v>
      </c>
      <c r="L6284">
        <v>95185</v>
      </c>
      <c r="M6284" t="s">
        <v>38</v>
      </c>
      <c r="N6284">
        <v>91606</v>
      </c>
      <c r="O6284" t="s">
        <v>38</v>
      </c>
      <c r="P6284">
        <v>10861</v>
      </c>
      <c r="R6284">
        <v>102467</v>
      </c>
      <c r="S6284" t="s">
        <v>38</v>
      </c>
      <c r="T6284">
        <v>1425386</v>
      </c>
      <c r="V6284">
        <v>3017274</v>
      </c>
      <c r="X6284">
        <v>2720905</v>
      </c>
      <c r="Z6284">
        <v>296369</v>
      </c>
    </row>
    <row r="6285" spans="2:26" hidden="1" x14ac:dyDescent="0.35">
      <c r="B6285" t="s">
        <v>148</v>
      </c>
      <c r="C6285" t="s">
        <v>149</v>
      </c>
      <c r="D6285" s="1">
        <v>43556</v>
      </c>
      <c r="E6285" t="s">
        <v>34</v>
      </c>
      <c r="F6285" t="s">
        <v>35</v>
      </c>
      <c r="G6285" t="s">
        <v>32</v>
      </c>
      <c r="H6285">
        <v>84865</v>
      </c>
      <c r="I6285" t="s">
        <v>38</v>
      </c>
      <c r="J6285">
        <v>0</v>
      </c>
      <c r="L6285">
        <v>84865</v>
      </c>
      <c r="M6285" t="s">
        <v>38</v>
      </c>
      <c r="N6285">
        <v>83736</v>
      </c>
      <c r="O6285" t="s">
        <v>38</v>
      </c>
      <c r="P6285">
        <v>10861</v>
      </c>
      <c r="R6285">
        <v>94597</v>
      </c>
      <c r="S6285" t="s">
        <v>38</v>
      </c>
      <c r="T6285">
        <v>1425386</v>
      </c>
      <c r="V6285">
        <v>3017274</v>
      </c>
      <c r="X6285">
        <v>2720905</v>
      </c>
      <c r="Z6285">
        <v>296369</v>
      </c>
    </row>
    <row r="6286" spans="2:26" hidden="1" x14ac:dyDescent="0.35">
      <c r="B6286" t="s">
        <v>148</v>
      </c>
      <c r="C6286" t="s">
        <v>149</v>
      </c>
      <c r="D6286" s="1">
        <v>43586</v>
      </c>
      <c r="E6286" t="s">
        <v>34</v>
      </c>
      <c r="F6286" t="s">
        <v>33</v>
      </c>
      <c r="G6286" t="s">
        <v>34</v>
      </c>
      <c r="H6286">
        <v>93066</v>
      </c>
      <c r="I6286" t="s">
        <v>38</v>
      </c>
      <c r="J6286">
        <v>0</v>
      </c>
      <c r="L6286">
        <v>93066</v>
      </c>
      <c r="M6286" t="s">
        <v>38</v>
      </c>
      <c r="N6286">
        <v>86781</v>
      </c>
      <c r="O6286" t="s">
        <v>38</v>
      </c>
      <c r="P6286">
        <v>10132</v>
      </c>
      <c r="R6286">
        <v>96913</v>
      </c>
      <c r="S6286" t="s">
        <v>38</v>
      </c>
      <c r="T6286">
        <v>1424527</v>
      </c>
      <c r="V6286">
        <v>3014563</v>
      </c>
      <c r="X6286">
        <v>2717787</v>
      </c>
      <c r="Z6286">
        <v>296776</v>
      </c>
    </row>
    <row r="6287" spans="2:26" hidden="1" x14ac:dyDescent="0.35">
      <c r="B6287" t="s">
        <v>148</v>
      </c>
      <c r="C6287" t="s">
        <v>149</v>
      </c>
      <c r="D6287" s="1">
        <v>43586</v>
      </c>
      <c r="E6287" t="s">
        <v>34</v>
      </c>
      <c r="F6287" t="s">
        <v>35</v>
      </c>
      <c r="G6287" t="s">
        <v>32</v>
      </c>
      <c r="H6287">
        <v>76350</v>
      </c>
      <c r="I6287" t="s">
        <v>38</v>
      </c>
      <c r="J6287">
        <v>0</v>
      </c>
      <c r="L6287">
        <v>76350</v>
      </c>
      <c r="M6287" t="s">
        <v>38</v>
      </c>
      <c r="N6287">
        <v>71059</v>
      </c>
      <c r="O6287" t="s">
        <v>38</v>
      </c>
      <c r="P6287">
        <v>10132</v>
      </c>
      <c r="R6287">
        <v>81191</v>
      </c>
      <c r="S6287" t="s">
        <v>38</v>
      </c>
      <c r="T6287">
        <v>1424527</v>
      </c>
      <c r="V6287">
        <v>3014563</v>
      </c>
      <c r="X6287">
        <v>2717787</v>
      </c>
      <c r="Z6287">
        <v>296776</v>
      </c>
    </row>
    <row r="6288" spans="2:26" hidden="1" x14ac:dyDescent="0.35">
      <c r="B6288" t="s">
        <v>148</v>
      </c>
      <c r="C6288" t="s">
        <v>149</v>
      </c>
      <c r="D6288" s="1">
        <v>43617</v>
      </c>
      <c r="E6288" t="s">
        <v>34</v>
      </c>
      <c r="F6288" t="s">
        <v>33</v>
      </c>
      <c r="G6288" t="s">
        <v>34</v>
      </c>
      <c r="H6288">
        <v>88353</v>
      </c>
      <c r="I6288" t="s">
        <v>38</v>
      </c>
      <c r="J6288">
        <v>0</v>
      </c>
      <c r="L6288">
        <v>88353</v>
      </c>
      <c r="M6288" t="s">
        <v>38</v>
      </c>
      <c r="N6288">
        <v>79715</v>
      </c>
      <c r="O6288" t="s">
        <v>38</v>
      </c>
      <c r="P6288">
        <v>9258</v>
      </c>
      <c r="R6288">
        <v>88973</v>
      </c>
      <c r="S6288" t="s">
        <v>38</v>
      </c>
      <c r="T6288">
        <v>1420174</v>
      </c>
      <c r="V6288">
        <v>3004032</v>
      </c>
      <c r="X6288">
        <v>2708396</v>
      </c>
      <c r="Z6288">
        <v>295636</v>
      </c>
    </row>
    <row r="6289" spans="2:26" hidden="1" x14ac:dyDescent="0.35">
      <c r="B6289" t="s">
        <v>148</v>
      </c>
      <c r="C6289" t="s">
        <v>149</v>
      </c>
      <c r="D6289" s="1">
        <v>43617</v>
      </c>
      <c r="E6289" t="s">
        <v>34</v>
      </c>
      <c r="F6289" t="s">
        <v>35</v>
      </c>
      <c r="G6289" t="s">
        <v>32</v>
      </c>
      <c r="H6289">
        <v>67386</v>
      </c>
      <c r="I6289" t="s">
        <v>38</v>
      </c>
      <c r="J6289">
        <v>0</v>
      </c>
      <c r="L6289">
        <v>67386</v>
      </c>
      <c r="M6289" t="s">
        <v>38</v>
      </c>
      <c r="N6289">
        <v>60297</v>
      </c>
      <c r="O6289" t="s">
        <v>38</v>
      </c>
      <c r="P6289">
        <v>9258</v>
      </c>
      <c r="R6289">
        <v>69555</v>
      </c>
      <c r="S6289" t="s">
        <v>38</v>
      </c>
      <c r="T6289">
        <v>1420174</v>
      </c>
      <c r="V6289">
        <v>3004032</v>
      </c>
      <c r="X6289">
        <v>2708396</v>
      </c>
      <c r="Z6289">
        <v>295636</v>
      </c>
    </row>
    <row r="6290" spans="2:26" hidden="1" x14ac:dyDescent="0.35">
      <c r="B6290" t="s">
        <v>148</v>
      </c>
      <c r="C6290" t="s">
        <v>149</v>
      </c>
      <c r="D6290" s="1">
        <v>43647</v>
      </c>
      <c r="E6290" t="s">
        <v>34</v>
      </c>
      <c r="F6290" t="s">
        <v>33</v>
      </c>
      <c r="G6290" t="s">
        <v>34</v>
      </c>
      <c r="H6290">
        <v>99081</v>
      </c>
      <c r="I6290" t="s">
        <v>38</v>
      </c>
      <c r="J6290">
        <v>0</v>
      </c>
      <c r="L6290">
        <v>99081</v>
      </c>
      <c r="M6290" t="s">
        <v>38</v>
      </c>
      <c r="N6290">
        <v>90484</v>
      </c>
      <c r="O6290" t="s">
        <v>38</v>
      </c>
      <c r="P6290">
        <v>10455</v>
      </c>
      <c r="R6290">
        <v>100939</v>
      </c>
      <c r="S6290" t="s">
        <v>38</v>
      </c>
      <c r="T6290">
        <v>1422445</v>
      </c>
      <c r="V6290">
        <v>3007088</v>
      </c>
      <c r="X6290">
        <v>2710177</v>
      </c>
      <c r="Z6290">
        <v>296911</v>
      </c>
    </row>
    <row r="6291" spans="2:26" hidden="1" x14ac:dyDescent="0.35">
      <c r="B6291" t="s">
        <v>148</v>
      </c>
      <c r="C6291" t="s">
        <v>149</v>
      </c>
      <c r="D6291" s="1">
        <v>43647</v>
      </c>
      <c r="E6291" t="s">
        <v>34</v>
      </c>
      <c r="F6291" t="s">
        <v>35</v>
      </c>
      <c r="G6291" t="s">
        <v>32</v>
      </c>
      <c r="H6291">
        <v>85235</v>
      </c>
      <c r="I6291" t="s">
        <v>38</v>
      </c>
      <c r="J6291">
        <v>0</v>
      </c>
      <c r="L6291">
        <v>85235</v>
      </c>
      <c r="M6291" t="s">
        <v>38</v>
      </c>
      <c r="N6291">
        <v>78781</v>
      </c>
      <c r="O6291" t="s">
        <v>38</v>
      </c>
      <c r="P6291">
        <v>10455</v>
      </c>
      <c r="R6291">
        <v>89236</v>
      </c>
      <c r="S6291" t="s">
        <v>38</v>
      </c>
      <c r="T6291">
        <v>1422445</v>
      </c>
      <c r="V6291">
        <v>3007088</v>
      </c>
      <c r="X6291">
        <v>2710177</v>
      </c>
      <c r="Z6291">
        <v>296911</v>
      </c>
    </row>
    <row r="6292" spans="2:26" hidden="1" x14ac:dyDescent="0.35">
      <c r="B6292" t="s">
        <v>148</v>
      </c>
      <c r="C6292" t="s">
        <v>149</v>
      </c>
      <c r="D6292" s="1">
        <v>43678</v>
      </c>
      <c r="E6292" t="s">
        <v>34</v>
      </c>
      <c r="F6292" t="s">
        <v>33</v>
      </c>
      <c r="G6292" t="s">
        <v>34</v>
      </c>
      <c r="H6292">
        <v>97905</v>
      </c>
      <c r="I6292" t="s">
        <v>38</v>
      </c>
      <c r="J6292">
        <v>0</v>
      </c>
      <c r="L6292">
        <v>97905</v>
      </c>
      <c r="M6292" t="s">
        <v>38</v>
      </c>
      <c r="N6292">
        <v>92456</v>
      </c>
      <c r="O6292" t="s">
        <v>38</v>
      </c>
      <c r="P6292">
        <v>10917</v>
      </c>
      <c r="R6292">
        <v>103373</v>
      </c>
      <c r="S6292" t="s">
        <v>38</v>
      </c>
      <c r="T6292">
        <v>1425001</v>
      </c>
      <c r="V6292">
        <v>3008789</v>
      </c>
      <c r="X6292">
        <v>2710312</v>
      </c>
      <c r="Z6292">
        <v>298477</v>
      </c>
    </row>
    <row r="6293" spans="2:26" hidden="1" x14ac:dyDescent="0.35">
      <c r="B6293" t="s">
        <v>148</v>
      </c>
      <c r="C6293" t="s">
        <v>149</v>
      </c>
      <c r="D6293" s="1">
        <v>43678</v>
      </c>
      <c r="E6293" t="s">
        <v>34</v>
      </c>
      <c r="F6293" t="s">
        <v>35</v>
      </c>
      <c r="G6293" t="s">
        <v>32</v>
      </c>
      <c r="H6293">
        <v>77744</v>
      </c>
      <c r="I6293" t="s">
        <v>38</v>
      </c>
      <c r="J6293">
        <v>0</v>
      </c>
      <c r="L6293">
        <v>77744</v>
      </c>
      <c r="M6293" t="s">
        <v>38</v>
      </c>
      <c r="N6293">
        <v>71726</v>
      </c>
      <c r="O6293" t="s">
        <v>38</v>
      </c>
      <c r="P6293">
        <v>10917</v>
      </c>
      <c r="R6293">
        <v>82643</v>
      </c>
      <c r="S6293" t="s">
        <v>38</v>
      </c>
      <c r="T6293">
        <v>1425001</v>
      </c>
      <c r="V6293">
        <v>3008789</v>
      </c>
      <c r="X6293">
        <v>2710312</v>
      </c>
      <c r="Z6293">
        <v>298477</v>
      </c>
    </row>
    <row r="6294" spans="2:26" hidden="1" x14ac:dyDescent="0.35">
      <c r="B6294" t="s">
        <v>148</v>
      </c>
      <c r="C6294" t="s">
        <v>149</v>
      </c>
      <c r="D6294" s="1">
        <v>43709</v>
      </c>
      <c r="E6294" t="s">
        <v>34</v>
      </c>
      <c r="F6294" t="s">
        <v>33</v>
      </c>
      <c r="G6294" t="s">
        <v>34</v>
      </c>
      <c r="H6294">
        <v>91808</v>
      </c>
      <c r="I6294" t="s">
        <v>38</v>
      </c>
      <c r="J6294">
        <v>0</v>
      </c>
      <c r="L6294">
        <v>91808</v>
      </c>
      <c r="M6294" t="s">
        <v>38</v>
      </c>
      <c r="N6294">
        <v>83478</v>
      </c>
      <c r="O6294" t="s">
        <v>38</v>
      </c>
      <c r="P6294">
        <v>9177</v>
      </c>
      <c r="R6294">
        <v>92655</v>
      </c>
      <c r="S6294" t="s">
        <v>38</v>
      </c>
      <c r="T6294">
        <v>1417499</v>
      </c>
      <c r="V6294">
        <v>2992777</v>
      </c>
      <c r="X6294">
        <v>2696358</v>
      </c>
      <c r="Z6294">
        <v>296419</v>
      </c>
    </row>
    <row r="6295" spans="2:26" hidden="1" x14ac:dyDescent="0.35">
      <c r="B6295" t="s">
        <v>148</v>
      </c>
      <c r="C6295" t="s">
        <v>149</v>
      </c>
      <c r="D6295" s="1">
        <v>43709</v>
      </c>
      <c r="E6295" t="s">
        <v>34</v>
      </c>
      <c r="F6295" t="s">
        <v>35</v>
      </c>
      <c r="G6295" t="s">
        <v>32</v>
      </c>
      <c r="H6295">
        <v>85936</v>
      </c>
      <c r="I6295" t="s">
        <v>38</v>
      </c>
      <c r="J6295">
        <v>0</v>
      </c>
      <c r="L6295">
        <v>85936</v>
      </c>
      <c r="M6295" t="s">
        <v>38</v>
      </c>
      <c r="N6295">
        <v>82280</v>
      </c>
      <c r="O6295" t="s">
        <v>38</v>
      </c>
      <c r="P6295">
        <v>9177</v>
      </c>
      <c r="R6295">
        <v>91457</v>
      </c>
      <c r="S6295" t="s">
        <v>38</v>
      </c>
      <c r="T6295">
        <v>1417499</v>
      </c>
      <c r="V6295">
        <v>2992777</v>
      </c>
      <c r="X6295">
        <v>2696358</v>
      </c>
      <c r="Z6295">
        <v>296419</v>
      </c>
    </row>
    <row r="6296" spans="2:26" hidden="1" x14ac:dyDescent="0.35">
      <c r="B6296" t="s">
        <v>148</v>
      </c>
      <c r="C6296" t="s">
        <v>149</v>
      </c>
      <c r="D6296" s="1">
        <v>43739</v>
      </c>
      <c r="E6296" t="s">
        <v>34</v>
      </c>
      <c r="F6296" t="s">
        <v>33</v>
      </c>
      <c r="G6296" t="s">
        <v>34</v>
      </c>
      <c r="H6296">
        <v>101762</v>
      </c>
      <c r="I6296" t="s">
        <v>38</v>
      </c>
      <c r="J6296">
        <v>0</v>
      </c>
      <c r="L6296">
        <v>101762</v>
      </c>
      <c r="M6296" t="s">
        <v>38</v>
      </c>
      <c r="N6296">
        <v>94282</v>
      </c>
      <c r="O6296" t="s">
        <v>38</v>
      </c>
      <c r="P6296">
        <v>11956</v>
      </c>
      <c r="R6296">
        <v>106238</v>
      </c>
      <c r="S6296" t="s">
        <v>38</v>
      </c>
      <c r="T6296">
        <v>1419352</v>
      </c>
      <c r="V6296">
        <v>2993527</v>
      </c>
      <c r="X6296">
        <v>2693701</v>
      </c>
      <c r="Z6296">
        <v>299826</v>
      </c>
    </row>
    <row r="6297" spans="2:26" hidden="1" x14ac:dyDescent="0.35">
      <c r="B6297" t="s">
        <v>148</v>
      </c>
      <c r="C6297" t="s">
        <v>149</v>
      </c>
      <c r="D6297" s="1">
        <v>43739</v>
      </c>
      <c r="E6297" t="s">
        <v>34</v>
      </c>
      <c r="F6297" t="s">
        <v>35</v>
      </c>
      <c r="G6297" t="s">
        <v>32</v>
      </c>
      <c r="H6297">
        <v>85391</v>
      </c>
      <c r="I6297" t="s">
        <v>38</v>
      </c>
      <c r="J6297">
        <v>0</v>
      </c>
      <c r="L6297">
        <v>85391</v>
      </c>
      <c r="M6297" t="s">
        <v>38</v>
      </c>
      <c r="N6297">
        <v>81095</v>
      </c>
      <c r="O6297" t="s">
        <v>38</v>
      </c>
      <c r="P6297">
        <v>11956</v>
      </c>
      <c r="R6297">
        <v>93051</v>
      </c>
      <c r="S6297" t="s">
        <v>38</v>
      </c>
      <c r="T6297">
        <v>1419352</v>
      </c>
      <c r="V6297">
        <v>2993527</v>
      </c>
      <c r="X6297">
        <v>2693701</v>
      </c>
      <c r="Z6297">
        <v>299826</v>
      </c>
    </row>
    <row r="6298" spans="2:26" hidden="1" x14ac:dyDescent="0.35">
      <c r="B6298" t="s">
        <v>148</v>
      </c>
      <c r="C6298" t="s">
        <v>149</v>
      </c>
      <c r="D6298" s="1">
        <v>43770</v>
      </c>
      <c r="E6298" t="s">
        <v>34</v>
      </c>
      <c r="F6298" t="s">
        <v>33</v>
      </c>
      <c r="G6298" t="s">
        <v>34</v>
      </c>
      <c r="H6298">
        <v>90851</v>
      </c>
      <c r="I6298" t="s">
        <v>38</v>
      </c>
      <c r="J6298">
        <v>0</v>
      </c>
      <c r="L6298">
        <v>90851</v>
      </c>
      <c r="M6298" t="s">
        <v>38</v>
      </c>
      <c r="N6298">
        <v>85171</v>
      </c>
      <c r="O6298" t="s">
        <v>38</v>
      </c>
      <c r="P6298">
        <v>10422</v>
      </c>
      <c r="R6298">
        <v>95593</v>
      </c>
      <c r="S6298" t="s">
        <v>38</v>
      </c>
      <c r="T6298">
        <v>1415684</v>
      </c>
      <c r="V6298">
        <v>2987581</v>
      </c>
      <c r="X6298">
        <v>2686536</v>
      </c>
      <c r="Z6298">
        <v>301045</v>
      </c>
    </row>
    <row r="6299" spans="2:26" hidden="1" x14ac:dyDescent="0.35">
      <c r="B6299" t="s">
        <v>148</v>
      </c>
      <c r="C6299" t="s">
        <v>149</v>
      </c>
      <c r="D6299" s="1">
        <v>43770</v>
      </c>
      <c r="E6299" t="s">
        <v>34</v>
      </c>
      <c r="F6299" t="s">
        <v>35</v>
      </c>
      <c r="G6299" t="s">
        <v>32</v>
      </c>
      <c r="H6299">
        <v>76370</v>
      </c>
      <c r="I6299" t="s">
        <v>38</v>
      </c>
      <c r="J6299">
        <v>0</v>
      </c>
      <c r="L6299">
        <v>76370</v>
      </c>
      <c r="M6299" t="s">
        <v>38</v>
      </c>
      <c r="N6299">
        <v>70980</v>
      </c>
      <c r="O6299" t="s">
        <v>38</v>
      </c>
      <c r="P6299">
        <v>10422</v>
      </c>
      <c r="R6299">
        <v>81402</v>
      </c>
      <c r="S6299" t="s">
        <v>38</v>
      </c>
      <c r="T6299">
        <v>1415684</v>
      </c>
      <c r="V6299">
        <v>2987581</v>
      </c>
      <c r="X6299">
        <v>2686536</v>
      </c>
      <c r="Z6299">
        <v>301045</v>
      </c>
    </row>
    <row r="6300" spans="2:26" hidden="1" x14ac:dyDescent="0.35">
      <c r="B6300" t="s">
        <v>148</v>
      </c>
      <c r="C6300" t="s">
        <v>149</v>
      </c>
      <c r="D6300" s="1">
        <v>43800</v>
      </c>
      <c r="E6300" t="s">
        <v>34</v>
      </c>
      <c r="F6300" t="s">
        <v>33</v>
      </c>
      <c r="G6300" t="s">
        <v>34</v>
      </c>
      <c r="H6300">
        <v>92703</v>
      </c>
      <c r="I6300" t="s">
        <v>38</v>
      </c>
      <c r="J6300">
        <v>0</v>
      </c>
      <c r="L6300">
        <v>92703</v>
      </c>
      <c r="M6300" t="s">
        <v>38</v>
      </c>
      <c r="N6300">
        <v>88845</v>
      </c>
      <c r="O6300" t="s">
        <v>38</v>
      </c>
      <c r="P6300">
        <v>12091</v>
      </c>
      <c r="R6300">
        <v>100936</v>
      </c>
      <c r="S6300" t="s">
        <v>38</v>
      </c>
      <c r="T6300">
        <v>1412936</v>
      </c>
      <c r="V6300">
        <v>2986439</v>
      </c>
      <c r="X6300">
        <v>2685303</v>
      </c>
      <c r="Z6300">
        <v>301136</v>
      </c>
    </row>
    <row r="6301" spans="2:26" hidden="1" x14ac:dyDescent="0.35">
      <c r="B6301" t="s">
        <v>148</v>
      </c>
      <c r="C6301" t="s">
        <v>149</v>
      </c>
      <c r="D6301" s="1">
        <v>43800</v>
      </c>
      <c r="E6301" t="s">
        <v>34</v>
      </c>
      <c r="F6301" t="s">
        <v>35</v>
      </c>
      <c r="G6301" t="s">
        <v>32</v>
      </c>
      <c r="H6301">
        <v>83499</v>
      </c>
      <c r="I6301" t="s">
        <v>38</v>
      </c>
      <c r="J6301">
        <v>0</v>
      </c>
      <c r="L6301">
        <v>83499</v>
      </c>
      <c r="M6301" t="s">
        <v>38</v>
      </c>
      <c r="N6301">
        <v>82345</v>
      </c>
      <c r="O6301" t="s">
        <v>38</v>
      </c>
      <c r="P6301">
        <v>12091</v>
      </c>
      <c r="R6301">
        <v>94436</v>
      </c>
      <c r="S6301" t="s">
        <v>38</v>
      </c>
      <c r="T6301">
        <v>1412936</v>
      </c>
      <c r="V6301">
        <v>2986439</v>
      </c>
      <c r="X6301">
        <v>2685303</v>
      </c>
      <c r="Z6301">
        <v>301136</v>
      </c>
    </row>
    <row r="6302" spans="2:26" hidden="1" x14ac:dyDescent="0.35">
      <c r="B6302" t="s">
        <v>148</v>
      </c>
      <c r="C6302" t="s">
        <v>149</v>
      </c>
      <c r="D6302" s="1">
        <v>43831</v>
      </c>
      <c r="E6302" t="s">
        <v>34</v>
      </c>
      <c r="F6302" t="s">
        <v>35</v>
      </c>
      <c r="G6302" t="s">
        <v>32</v>
      </c>
      <c r="H6302">
        <v>109427</v>
      </c>
      <c r="I6302" t="s">
        <v>38</v>
      </c>
      <c r="J6302">
        <v>0</v>
      </c>
      <c r="L6302">
        <v>109427</v>
      </c>
      <c r="M6302" t="s">
        <v>38</v>
      </c>
      <c r="N6302">
        <v>73873</v>
      </c>
      <c r="O6302" t="s">
        <v>38</v>
      </c>
      <c r="P6302">
        <v>11544</v>
      </c>
      <c r="R6302">
        <v>85417</v>
      </c>
      <c r="S6302" t="s">
        <v>38</v>
      </c>
      <c r="T6302">
        <v>1417222</v>
      </c>
      <c r="V6302">
        <v>2995303</v>
      </c>
      <c r="X6302">
        <v>2693097</v>
      </c>
      <c r="Z6302">
        <v>302206</v>
      </c>
    </row>
    <row r="6303" spans="2:26" hidden="1" x14ac:dyDescent="0.35">
      <c r="B6303" t="s">
        <v>148</v>
      </c>
      <c r="C6303" t="s">
        <v>149</v>
      </c>
      <c r="D6303" s="1">
        <v>43831</v>
      </c>
      <c r="E6303" t="s">
        <v>34</v>
      </c>
      <c r="F6303" t="s">
        <v>33</v>
      </c>
      <c r="G6303" t="s">
        <v>34</v>
      </c>
      <c r="H6303">
        <v>110675</v>
      </c>
      <c r="J6303">
        <v>0</v>
      </c>
      <c r="L6303">
        <v>110675</v>
      </c>
      <c r="N6303">
        <v>67067</v>
      </c>
      <c r="P6303">
        <v>11544</v>
      </c>
      <c r="R6303">
        <v>78611</v>
      </c>
      <c r="T6303">
        <v>1417222</v>
      </c>
      <c r="V6303">
        <v>2995303</v>
      </c>
      <c r="X6303">
        <v>2693097</v>
      </c>
      <c r="Z6303">
        <v>302206</v>
      </c>
    </row>
    <row r="6304" spans="2:26" hidden="1" x14ac:dyDescent="0.35">
      <c r="B6304" t="s">
        <v>148</v>
      </c>
      <c r="C6304" t="s">
        <v>149</v>
      </c>
      <c r="D6304" s="1">
        <v>43862</v>
      </c>
      <c r="E6304" t="s">
        <v>34</v>
      </c>
      <c r="F6304" t="s">
        <v>33</v>
      </c>
      <c r="G6304" t="s">
        <v>34</v>
      </c>
      <c r="H6304">
        <v>90788</v>
      </c>
      <c r="I6304" t="s">
        <v>38</v>
      </c>
      <c r="J6304">
        <v>0</v>
      </c>
      <c r="L6304">
        <v>90788</v>
      </c>
      <c r="M6304" t="s">
        <v>38</v>
      </c>
      <c r="N6304">
        <v>84637</v>
      </c>
      <c r="O6304" t="s">
        <v>38</v>
      </c>
      <c r="P6304">
        <v>10410</v>
      </c>
      <c r="R6304">
        <v>95047</v>
      </c>
      <c r="S6304" t="s">
        <v>38</v>
      </c>
      <c r="T6304">
        <v>1412736</v>
      </c>
      <c r="V6304">
        <v>2989204</v>
      </c>
      <c r="X6304">
        <v>2687743</v>
      </c>
      <c r="Z6304">
        <v>301461</v>
      </c>
    </row>
    <row r="6305" spans="2:26" hidden="1" x14ac:dyDescent="0.35">
      <c r="B6305" t="s">
        <v>148</v>
      </c>
      <c r="C6305" t="s">
        <v>149</v>
      </c>
      <c r="D6305" s="1">
        <v>43862</v>
      </c>
      <c r="E6305" t="s">
        <v>34</v>
      </c>
      <c r="F6305" t="s">
        <v>35</v>
      </c>
      <c r="G6305" t="s">
        <v>32</v>
      </c>
      <c r="H6305">
        <v>68376</v>
      </c>
      <c r="I6305" t="s">
        <v>38</v>
      </c>
      <c r="J6305">
        <v>0</v>
      </c>
      <c r="L6305">
        <v>68376</v>
      </c>
      <c r="M6305" t="s">
        <v>38</v>
      </c>
      <c r="N6305">
        <v>61979</v>
      </c>
      <c r="O6305" t="s">
        <v>38</v>
      </c>
      <c r="P6305">
        <v>10410</v>
      </c>
      <c r="R6305">
        <v>72389</v>
      </c>
      <c r="S6305" t="s">
        <v>38</v>
      </c>
      <c r="T6305">
        <v>1412736</v>
      </c>
      <c r="V6305">
        <v>2989204</v>
      </c>
      <c r="X6305">
        <v>2687743</v>
      </c>
      <c r="Z6305">
        <v>301461</v>
      </c>
    </row>
    <row r="6306" spans="2:26" hidden="1" x14ac:dyDescent="0.35">
      <c r="B6306" t="s">
        <v>148</v>
      </c>
      <c r="C6306" t="s">
        <v>149</v>
      </c>
      <c r="D6306" s="1">
        <v>43891</v>
      </c>
      <c r="E6306" t="s">
        <v>34</v>
      </c>
      <c r="F6306" t="s">
        <v>33</v>
      </c>
      <c r="G6306" t="s">
        <v>34</v>
      </c>
      <c r="H6306">
        <v>99102</v>
      </c>
      <c r="I6306" t="s">
        <v>38</v>
      </c>
      <c r="J6306">
        <v>0</v>
      </c>
      <c r="L6306">
        <v>99102</v>
      </c>
      <c r="M6306" t="s">
        <v>38</v>
      </c>
      <c r="N6306">
        <v>95525</v>
      </c>
      <c r="O6306" t="s">
        <v>38</v>
      </c>
      <c r="P6306">
        <v>14396</v>
      </c>
      <c r="R6306">
        <v>109921</v>
      </c>
      <c r="S6306" t="s">
        <v>38</v>
      </c>
      <c r="T6306">
        <v>1427133</v>
      </c>
      <c r="V6306">
        <v>3011408</v>
      </c>
      <c r="X6306">
        <v>2700151</v>
      </c>
      <c r="Z6306">
        <v>311257</v>
      </c>
    </row>
    <row r="6307" spans="2:26" hidden="1" x14ac:dyDescent="0.35">
      <c r="B6307" t="s">
        <v>148</v>
      </c>
      <c r="C6307" t="s">
        <v>149</v>
      </c>
      <c r="D6307" s="1">
        <v>43891</v>
      </c>
      <c r="E6307" t="s">
        <v>34</v>
      </c>
      <c r="F6307" t="s">
        <v>35</v>
      </c>
      <c r="G6307" t="s">
        <v>32</v>
      </c>
      <c r="H6307">
        <v>87299</v>
      </c>
      <c r="I6307" t="s">
        <v>38</v>
      </c>
      <c r="J6307">
        <v>0</v>
      </c>
      <c r="L6307">
        <v>87299</v>
      </c>
      <c r="M6307" t="s">
        <v>38</v>
      </c>
      <c r="N6307">
        <v>86381</v>
      </c>
      <c r="O6307" t="s">
        <v>38</v>
      </c>
      <c r="P6307">
        <v>14396</v>
      </c>
      <c r="R6307">
        <v>100777</v>
      </c>
      <c r="S6307" t="s">
        <v>38</v>
      </c>
      <c r="T6307">
        <v>1427133</v>
      </c>
      <c r="V6307">
        <v>3011408</v>
      </c>
      <c r="X6307">
        <v>2700151</v>
      </c>
      <c r="Z6307">
        <v>311257</v>
      </c>
    </row>
    <row r="6308" spans="2:26" hidden="1" x14ac:dyDescent="0.35">
      <c r="B6308" t="s">
        <v>148</v>
      </c>
      <c r="C6308" t="s">
        <v>149</v>
      </c>
      <c r="D6308" s="1">
        <v>43922</v>
      </c>
      <c r="E6308" t="s">
        <v>34</v>
      </c>
      <c r="F6308" t="s">
        <v>33</v>
      </c>
      <c r="G6308" t="s">
        <v>34</v>
      </c>
      <c r="H6308">
        <v>95217</v>
      </c>
      <c r="I6308" t="s">
        <v>38</v>
      </c>
      <c r="J6308">
        <v>0</v>
      </c>
      <c r="L6308">
        <v>95217</v>
      </c>
      <c r="M6308" t="s">
        <v>38</v>
      </c>
      <c r="N6308">
        <v>142603</v>
      </c>
      <c r="O6308" t="s">
        <v>38</v>
      </c>
      <c r="P6308">
        <v>8959</v>
      </c>
      <c r="R6308">
        <v>151562</v>
      </c>
      <c r="S6308" t="s">
        <v>38</v>
      </c>
      <c r="T6308">
        <v>1446682</v>
      </c>
      <c r="V6308">
        <v>3060956</v>
      </c>
      <c r="X6308">
        <v>2747857</v>
      </c>
      <c r="Z6308">
        <v>313099</v>
      </c>
    </row>
    <row r="6309" spans="2:26" hidden="1" x14ac:dyDescent="0.35">
      <c r="B6309" t="s">
        <v>148</v>
      </c>
      <c r="C6309" t="s">
        <v>149</v>
      </c>
      <c r="D6309" s="1">
        <v>43922</v>
      </c>
      <c r="E6309" t="s">
        <v>34</v>
      </c>
      <c r="F6309" t="s">
        <v>35</v>
      </c>
      <c r="G6309" t="s">
        <v>32</v>
      </c>
      <c r="H6309">
        <v>77752</v>
      </c>
      <c r="I6309" t="s">
        <v>38</v>
      </c>
      <c r="J6309">
        <v>0</v>
      </c>
      <c r="L6309">
        <v>77752</v>
      </c>
      <c r="M6309" t="s">
        <v>38</v>
      </c>
      <c r="N6309">
        <v>111606</v>
      </c>
      <c r="O6309" t="s">
        <v>38</v>
      </c>
      <c r="P6309">
        <v>8959</v>
      </c>
      <c r="R6309">
        <v>120565</v>
      </c>
      <c r="S6309" t="s">
        <v>38</v>
      </c>
      <c r="T6309">
        <v>1446682</v>
      </c>
      <c r="V6309">
        <v>3060956</v>
      </c>
      <c r="X6309">
        <v>2747857</v>
      </c>
      <c r="Z6309">
        <v>313099</v>
      </c>
    </row>
    <row r="6310" spans="2:26" hidden="1" x14ac:dyDescent="0.35">
      <c r="B6310" t="s">
        <v>148</v>
      </c>
      <c r="C6310" t="s">
        <v>149</v>
      </c>
      <c r="D6310" s="1">
        <v>43952</v>
      </c>
      <c r="E6310" t="s">
        <v>34</v>
      </c>
      <c r="F6310" t="s">
        <v>33</v>
      </c>
      <c r="G6310" t="s">
        <v>34</v>
      </c>
      <c r="H6310">
        <v>66733</v>
      </c>
      <c r="I6310" t="s">
        <v>38</v>
      </c>
      <c r="J6310">
        <v>0</v>
      </c>
      <c r="L6310">
        <v>66733</v>
      </c>
      <c r="M6310" t="s">
        <v>38</v>
      </c>
      <c r="N6310">
        <v>80881</v>
      </c>
      <c r="O6310" t="s">
        <v>38</v>
      </c>
      <c r="P6310">
        <v>3986</v>
      </c>
      <c r="R6310">
        <v>84867</v>
      </c>
      <c r="S6310" t="s">
        <v>38</v>
      </c>
      <c r="T6310">
        <v>1451911</v>
      </c>
      <c r="V6310">
        <v>3094732</v>
      </c>
      <c r="X6310">
        <v>2794633</v>
      </c>
      <c r="Z6310">
        <v>300099</v>
      </c>
    </row>
    <row r="6311" spans="2:26" hidden="1" x14ac:dyDescent="0.35">
      <c r="B6311" t="s">
        <v>148</v>
      </c>
      <c r="C6311" t="s">
        <v>149</v>
      </c>
      <c r="D6311" s="1">
        <v>43952</v>
      </c>
      <c r="E6311" t="s">
        <v>34</v>
      </c>
      <c r="F6311" t="s">
        <v>35</v>
      </c>
      <c r="G6311" t="s">
        <v>32</v>
      </c>
      <c r="H6311">
        <v>53025</v>
      </c>
      <c r="I6311" t="s">
        <v>38</v>
      </c>
      <c r="J6311">
        <v>0</v>
      </c>
      <c r="L6311">
        <v>53025</v>
      </c>
      <c r="M6311" t="s">
        <v>38</v>
      </c>
      <c r="N6311">
        <v>67091</v>
      </c>
      <c r="O6311" t="s">
        <v>38</v>
      </c>
      <c r="P6311">
        <v>3986</v>
      </c>
      <c r="R6311">
        <v>71077</v>
      </c>
      <c r="S6311" t="s">
        <v>38</v>
      </c>
      <c r="T6311">
        <v>1451911</v>
      </c>
      <c r="V6311">
        <v>3094732</v>
      </c>
      <c r="X6311">
        <v>2794633</v>
      </c>
      <c r="Z6311">
        <v>300099</v>
      </c>
    </row>
    <row r="6312" spans="2:26" hidden="1" x14ac:dyDescent="0.35">
      <c r="B6312" t="s">
        <v>148</v>
      </c>
      <c r="C6312" t="s">
        <v>149</v>
      </c>
      <c r="D6312" s="1">
        <v>43983</v>
      </c>
      <c r="E6312" t="s">
        <v>34</v>
      </c>
      <c r="F6312" t="s">
        <v>35</v>
      </c>
      <c r="G6312" t="s">
        <v>32</v>
      </c>
      <c r="H6312">
        <v>54313</v>
      </c>
      <c r="I6312" t="s">
        <v>38</v>
      </c>
      <c r="J6312">
        <v>0</v>
      </c>
      <c r="L6312">
        <v>54313</v>
      </c>
      <c r="M6312" t="s">
        <v>38</v>
      </c>
      <c r="N6312">
        <v>58910</v>
      </c>
      <c r="O6312" t="s">
        <v>38</v>
      </c>
      <c r="P6312">
        <v>3359</v>
      </c>
      <c r="R6312">
        <v>62269</v>
      </c>
      <c r="S6312" t="s">
        <v>38</v>
      </c>
      <c r="T6312">
        <v>1456527</v>
      </c>
      <c r="V6312">
        <v>3119757</v>
      </c>
      <c r="X6312">
        <v>2824900</v>
      </c>
      <c r="Z6312">
        <v>294857</v>
      </c>
    </row>
    <row r="6313" spans="2:26" hidden="1" x14ac:dyDescent="0.35">
      <c r="B6313" t="s">
        <v>148</v>
      </c>
      <c r="C6313" t="s">
        <v>149</v>
      </c>
      <c r="D6313" s="1">
        <v>43983</v>
      </c>
      <c r="E6313" t="s">
        <v>34</v>
      </c>
      <c r="F6313" t="s">
        <v>33</v>
      </c>
      <c r="G6313" t="s">
        <v>34</v>
      </c>
      <c r="H6313">
        <v>61284</v>
      </c>
      <c r="I6313" t="s">
        <v>38</v>
      </c>
      <c r="J6313">
        <v>0</v>
      </c>
      <c r="L6313">
        <v>61284</v>
      </c>
      <c r="M6313" t="s">
        <v>38</v>
      </c>
      <c r="N6313">
        <v>64761</v>
      </c>
      <c r="O6313" t="s">
        <v>38</v>
      </c>
      <c r="P6313">
        <v>3359</v>
      </c>
      <c r="R6313">
        <v>68120</v>
      </c>
      <c r="S6313" t="s">
        <v>38</v>
      </c>
      <c r="T6313">
        <v>1456527</v>
      </c>
      <c r="V6313">
        <v>3119757</v>
      </c>
      <c r="X6313">
        <v>2824900</v>
      </c>
      <c r="Z6313">
        <v>294857</v>
      </c>
    </row>
    <row r="6314" spans="2:26" hidden="1" x14ac:dyDescent="0.35">
      <c r="B6314" t="s">
        <v>148</v>
      </c>
      <c r="C6314" t="s">
        <v>149</v>
      </c>
      <c r="D6314" s="1">
        <v>44013</v>
      </c>
      <c r="E6314" t="s">
        <v>34</v>
      </c>
      <c r="F6314" t="s">
        <v>35</v>
      </c>
      <c r="G6314" t="s">
        <v>32</v>
      </c>
      <c r="H6314">
        <v>64136</v>
      </c>
      <c r="I6314" t="s">
        <v>38</v>
      </c>
      <c r="J6314">
        <v>0</v>
      </c>
      <c r="L6314">
        <v>64136</v>
      </c>
      <c r="M6314" t="s">
        <v>38</v>
      </c>
      <c r="N6314">
        <v>48440</v>
      </c>
      <c r="O6314" t="s">
        <v>38</v>
      </c>
      <c r="P6314">
        <v>3417</v>
      </c>
      <c r="R6314">
        <v>51857</v>
      </c>
      <c r="S6314" t="s">
        <v>38</v>
      </c>
      <c r="T6314">
        <v>1463675</v>
      </c>
      <c r="V6314">
        <v>3149552</v>
      </c>
      <c r="X6314">
        <v>2856188</v>
      </c>
      <c r="Z6314">
        <v>293364</v>
      </c>
    </row>
    <row r="6315" spans="2:26" hidden="1" x14ac:dyDescent="0.35">
      <c r="B6315" t="s">
        <v>148</v>
      </c>
      <c r="C6315" t="s">
        <v>149</v>
      </c>
      <c r="D6315" s="1">
        <v>44013</v>
      </c>
      <c r="E6315" t="s">
        <v>34</v>
      </c>
      <c r="F6315" t="s">
        <v>33</v>
      </c>
      <c r="G6315" t="s">
        <v>34</v>
      </c>
      <c r="H6315">
        <v>65143</v>
      </c>
      <c r="I6315" t="s">
        <v>38</v>
      </c>
      <c r="J6315">
        <v>0</v>
      </c>
      <c r="L6315">
        <v>65143</v>
      </c>
      <c r="M6315" t="s">
        <v>38</v>
      </c>
      <c r="N6315">
        <v>62449</v>
      </c>
      <c r="O6315" t="s">
        <v>38</v>
      </c>
      <c r="P6315">
        <v>3417</v>
      </c>
      <c r="R6315">
        <v>65866</v>
      </c>
      <c r="S6315" t="s">
        <v>38</v>
      </c>
      <c r="T6315">
        <v>1463675</v>
      </c>
      <c r="V6315">
        <v>3149552</v>
      </c>
      <c r="X6315">
        <v>2856188</v>
      </c>
      <c r="Z6315">
        <v>293364</v>
      </c>
    </row>
    <row r="6316" spans="2:26" hidden="1" x14ac:dyDescent="0.35">
      <c r="B6316" t="s">
        <v>148</v>
      </c>
      <c r="C6316" t="s">
        <v>149</v>
      </c>
      <c r="D6316" s="1">
        <v>44044</v>
      </c>
      <c r="E6316" t="s">
        <v>34</v>
      </c>
      <c r="F6316" t="s">
        <v>35</v>
      </c>
      <c r="G6316" t="s">
        <v>32</v>
      </c>
      <c r="H6316">
        <v>63753</v>
      </c>
      <c r="I6316" t="s">
        <v>38</v>
      </c>
      <c r="J6316">
        <v>0</v>
      </c>
      <c r="L6316">
        <v>63753</v>
      </c>
      <c r="M6316" t="s">
        <v>38</v>
      </c>
      <c r="N6316">
        <v>46613</v>
      </c>
      <c r="O6316" t="s">
        <v>38</v>
      </c>
      <c r="P6316">
        <v>3943</v>
      </c>
      <c r="R6316">
        <v>50556</v>
      </c>
      <c r="S6316" t="s">
        <v>38</v>
      </c>
      <c r="T6316">
        <v>1475869</v>
      </c>
      <c r="V6316">
        <v>3184383</v>
      </c>
      <c r="X6316">
        <v>2889243</v>
      </c>
      <c r="Z6316">
        <v>295140</v>
      </c>
    </row>
    <row r="6317" spans="2:26" hidden="1" x14ac:dyDescent="0.35">
      <c r="B6317" t="s">
        <v>148</v>
      </c>
      <c r="C6317" t="s">
        <v>149</v>
      </c>
      <c r="D6317" s="1">
        <v>44044</v>
      </c>
      <c r="E6317" t="s">
        <v>34</v>
      </c>
      <c r="F6317" t="s">
        <v>33</v>
      </c>
      <c r="G6317" t="s">
        <v>34</v>
      </c>
      <c r="H6317">
        <v>69511</v>
      </c>
      <c r="I6317" t="s">
        <v>38</v>
      </c>
      <c r="J6317">
        <v>0</v>
      </c>
      <c r="L6317">
        <v>69511</v>
      </c>
      <c r="M6317" t="s">
        <v>38</v>
      </c>
      <c r="N6317">
        <v>66288</v>
      </c>
      <c r="O6317" t="s">
        <v>38</v>
      </c>
      <c r="P6317">
        <v>3943</v>
      </c>
      <c r="R6317">
        <v>70231</v>
      </c>
      <c r="S6317" t="s">
        <v>38</v>
      </c>
      <c r="T6317">
        <v>1475869</v>
      </c>
      <c r="V6317">
        <v>3184383</v>
      </c>
      <c r="X6317">
        <v>2889243</v>
      </c>
      <c r="Z6317">
        <v>295140</v>
      </c>
    </row>
    <row r="6318" spans="2:26" hidden="1" x14ac:dyDescent="0.35">
      <c r="B6318" t="s">
        <v>148</v>
      </c>
      <c r="C6318" t="s">
        <v>149</v>
      </c>
      <c r="D6318" s="1">
        <v>44075</v>
      </c>
      <c r="E6318" t="s">
        <v>34</v>
      </c>
      <c r="F6318" t="s">
        <v>35</v>
      </c>
      <c r="G6318" t="s">
        <v>32</v>
      </c>
      <c r="H6318">
        <v>57027</v>
      </c>
      <c r="I6318" t="s">
        <v>38</v>
      </c>
      <c r="J6318">
        <v>0</v>
      </c>
      <c r="L6318">
        <v>57027</v>
      </c>
      <c r="M6318" t="s">
        <v>38</v>
      </c>
      <c r="N6318">
        <v>59212</v>
      </c>
      <c r="O6318" t="s">
        <v>38</v>
      </c>
      <c r="P6318">
        <v>3629</v>
      </c>
      <c r="R6318">
        <v>62841</v>
      </c>
      <c r="S6318" t="s">
        <v>38</v>
      </c>
      <c r="T6318">
        <v>1483548</v>
      </c>
      <c r="V6318">
        <v>3212864</v>
      </c>
      <c r="X6318">
        <v>2918236</v>
      </c>
      <c r="Z6318">
        <v>294628</v>
      </c>
    </row>
    <row r="6319" spans="2:26" hidden="1" x14ac:dyDescent="0.35">
      <c r="B6319" t="s">
        <v>148</v>
      </c>
      <c r="C6319" t="s">
        <v>149</v>
      </c>
      <c r="D6319" s="1">
        <v>44075</v>
      </c>
      <c r="E6319" t="s">
        <v>34</v>
      </c>
      <c r="F6319" t="s">
        <v>33</v>
      </c>
      <c r="G6319" t="s">
        <v>34</v>
      </c>
      <c r="H6319">
        <v>67668</v>
      </c>
      <c r="I6319" t="s">
        <v>38</v>
      </c>
      <c r="J6319">
        <v>0</v>
      </c>
      <c r="L6319">
        <v>67668</v>
      </c>
      <c r="M6319" t="s">
        <v>38</v>
      </c>
      <c r="N6319">
        <v>67045</v>
      </c>
      <c r="O6319" t="s">
        <v>38</v>
      </c>
      <c r="P6319">
        <v>3629</v>
      </c>
      <c r="R6319">
        <v>70674</v>
      </c>
      <c r="S6319" t="s">
        <v>38</v>
      </c>
      <c r="T6319">
        <v>1483548</v>
      </c>
      <c r="V6319">
        <v>3212864</v>
      </c>
      <c r="X6319">
        <v>2918236</v>
      </c>
      <c r="Z6319">
        <v>294628</v>
      </c>
    </row>
    <row r="6320" spans="2:26" hidden="1" x14ac:dyDescent="0.35">
      <c r="B6320" t="s">
        <v>148</v>
      </c>
      <c r="C6320" t="s">
        <v>149</v>
      </c>
      <c r="D6320" s="1">
        <v>44105</v>
      </c>
      <c r="E6320" t="s">
        <v>34</v>
      </c>
      <c r="F6320" t="s">
        <v>35</v>
      </c>
      <c r="G6320" t="s">
        <v>32</v>
      </c>
      <c r="H6320">
        <v>55532</v>
      </c>
      <c r="I6320" t="s">
        <v>38</v>
      </c>
      <c r="J6320">
        <v>0</v>
      </c>
      <c r="L6320">
        <v>55532</v>
      </c>
      <c r="M6320" t="s">
        <v>38</v>
      </c>
      <c r="N6320">
        <v>33504</v>
      </c>
      <c r="O6320" t="s">
        <v>38</v>
      </c>
      <c r="P6320">
        <v>4178</v>
      </c>
      <c r="R6320">
        <v>37682</v>
      </c>
      <c r="S6320" t="s">
        <v>38</v>
      </c>
      <c r="T6320">
        <v>1493504</v>
      </c>
      <c r="V6320">
        <v>3242930</v>
      </c>
      <c r="X6320">
        <v>2947314</v>
      </c>
      <c r="Z6320">
        <v>295616</v>
      </c>
    </row>
    <row r="6321" spans="2:26" hidden="1" x14ac:dyDescent="0.35">
      <c r="B6321" t="s">
        <v>148</v>
      </c>
      <c r="C6321" t="s">
        <v>149</v>
      </c>
      <c r="D6321" s="1">
        <v>44105</v>
      </c>
      <c r="E6321" t="s">
        <v>34</v>
      </c>
      <c r="F6321" t="s">
        <v>33</v>
      </c>
      <c r="G6321" t="s">
        <v>34</v>
      </c>
      <c r="H6321">
        <v>74304</v>
      </c>
      <c r="I6321" t="s">
        <v>38</v>
      </c>
      <c r="J6321">
        <v>0</v>
      </c>
      <c r="L6321">
        <v>74304</v>
      </c>
      <c r="M6321" t="s">
        <v>38</v>
      </c>
      <c r="N6321">
        <v>72222</v>
      </c>
      <c r="O6321" t="s">
        <v>38</v>
      </c>
      <c r="P6321">
        <v>4178</v>
      </c>
      <c r="R6321">
        <v>76400</v>
      </c>
      <c r="S6321" t="s">
        <v>38</v>
      </c>
      <c r="T6321">
        <v>1493504</v>
      </c>
      <c r="V6321">
        <v>3242930</v>
      </c>
      <c r="X6321">
        <v>2947314</v>
      </c>
      <c r="Z6321">
        <v>295616</v>
      </c>
    </row>
    <row r="6322" spans="2:26" hidden="1" x14ac:dyDescent="0.35">
      <c r="B6322" t="s">
        <v>148</v>
      </c>
      <c r="C6322" t="s">
        <v>149</v>
      </c>
      <c r="D6322" s="1">
        <v>44136</v>
      </c>
      <c r="E6322" t="s">
        <v>34</v>
      </c>
      <c r="F6322" t="s">
        <v>35</v>
      </c>
      <c r="G6322" t="s">
        <v>32</v>
      </c>
      <c r="H6322">
        <v>78234</v>
      </c>
      <c r="I6322" t="s">
        <v>38</v>
      </c>
      <c r="J6322">
        <v>18486</v>
      </c>
      <c r="L6322">
        <v>96720</v>
      </c>
      <c r="M6322" t="s">
        <v>38</v>
      </c>
      <c r="N6322">
        <v>65209</v>
      </c>
      <c r="O6322" t="s">
        <v>38</v>
      </c>
      <c r="P6322">
        <v>3493</v>
      </c>
      <c r="R6322">
        <v>68702</v>
      </c>
      <c r="S6322" t="s">
        <v>38</v>
      </c>
      <c r="T6322">
        <v>1499414</v>
      </c>
      <c r="V6322">
        <v>3270683</v>
      </c>
      <c r="X6322">
        <v>2975354</v>
      </c>
      <c r="Z6322">
        <v>295329</v>
      </c>
    </row>
    <row r="6323" spans="2:26" hidden="1" x14ac:dyDescent="0.35">
      <c r="B6323" t="s">
        <v>148</v>
      </c>
      <c r="C6323" t="s">
        <v>149</v>
      </c>
      <c r="D6323" s="1">
        <v>44136</v>
      </c>
      <c r="E6323" t="s">
        <v>34</v>
      </c>
      <c r="F6323" t="s">
        <v>33</v>
      </c>
      <c r="G6323" t="s">
        <v>34</v>
      </c>
      <c r="H6323">
        <v>89987</v>
      </c>
      <c r="J6323">
        <v>18486</v>
      </c>
      <c r="L6323">
        <v>108473</v>
      </c>
      <c r="N6323">
        <v>68953</v>
      </c>
      <c r="P6323">
        <v>3493</v>
      </c>
      <c r="R6323">
        <v>72446</v>
      </c>
      <c r="T6323">
        <v>1499414</v>
      </c>
      <c r="V6323">
        <v>3270683</v>
      </c>
      <c r="X6323">
        <v>2975354</v>
      </c>
      <c r="Z6323">
        <v>295329</v>
      </c>
    </row>
    <row r="6324" spans="2:26" hidden="1" x14ac:dyDescent="0.35">
      <c r="B6324" t="s">
        <v>148</v>
      </c>
      <c r="C6324" t="s">
        <v>149</v>
      </c>
      <c r="D6324" s="1">
        <v>44166</v>
      </c>
      <c r="E6324" t="s">
        <v>34</v>
      </c>
      <c r="F6324" t="s">
        <v>35</v>
      </c>
      <c r="G6324" t="s">
        <v>32</v>
      </c>
      <c r="H6324">
        <v>82141</v>
      </c>
      <c r="I6324" t="s">
        <v>38</v>
      </c>
      <c r="J6324">
        <v>26981</v>
      </c>
      <c r="L6324">
        <v>109122</v>
      </c>
      <c r="M6324" t="s">
        <v>38</v>
      </c>
      <c r="N6324">
        <v>72849</v>
      </c>
      <c r="O6324" t="s">
        <v>38</v>
      </c>
      <c r="P6324">
        <v>3777</v>
      </c>
      <c r="R6324">
        <v>76626</v>
      </c>
      <c r="S6324" t="s">
        <v>38</v>
      </c>
      <c r="T6324">
        <v>1507733</v>
      </c>
      <c r="V6324">
        <v>3303119</v>
      </c>
      <c r="X6324">
        <v>3007081</v>
      </c>
      <c r="Z6324">
        <v>296038</v>
      </c>
    </row>
    <row r="6325" spans="2:26" hidden="1" x14ac:dyDescent="0.35">
      <c r="B6325" t="s">
        <v>148</v>
      </c>
      <c r="C6325" t="s">
        <v>149</v>
      </c>
      <c r="D6325" s="1">
        <v>44166</v>
      </c>
      <c r="E6325" t="s">
        <v>34</v>
      </c>
      <c r="F6325" t="s">
        <v>33</v>
      </c>
      <c r="G6325" t="s">
        <v>34</v>
      </c>
      <c r="H6325">
        <v>99357</v>
      </c>
      <c r="I6325" t="s">
        <v>38</v>
      </c>
      <c r="J6325">
        <v>26981</v>
      </c>
      <c r="L6325">
        <v>126338</v>
      </c>
      <c r="M6325" t="s">
        <v>38</v>
      </c>
      <c r="N6325">
        <v>87024</v>
      </c>
      <c r="O6325" t="s">
        <v>38</v>
      </c>
      <c r="P6325">
        <v>3777</v>
      </c>
      <c r="R6325">
        <v>90801</v>
      </c>
      <c r="S6325" t="s">
        <v>38</v>
      </c>
      <c r="T6325">
        <v>1507733</v>
      </c>
      <c r="V6325">
        <v>3303119</v>
      </c>
      <c r="X6325">
        <v>3007081</v>
      </c>
      <c r="Z6325">
        <v>296038</v>
      </c>
    </row>
    <row r="6326" spans="2:26" hidden="1" x14ac:dyDescent="0.35">
      <c r="B6326" t="s">
        <v>148</v>
      </c>
      <c r="C6326" t="s">
        <v>149</v>
      </c>
      <c r="D6326" s="1">
        <v>44197</v>
      </c>
      <c r="E6326" t="s">
        <v>34</v>
      </c>
      <c r="F6326" t="s">
        <v>33</v>
      </c>
      <c r="G6326" t="s">
        <v>34</v>
      </c>
      <c r="H6326">
        <v>87477</v>
      </c>
      <c r="I6326" t="s">
        <v>38</v>
      </c>
      <c r="J6326">
        <v>11378</v>
      </c>
      <c r="L6326">
        <v>98855</v>
      </c>
      <c r="M6326" t="s">
        <v>38</v>
      </c>
      <c r="N6326">
        <v>72832</v>
      </c>
      <c r="O6326" t="s">
        <v>38</v>
      </c>
      <c r="P6326">
        <v>4074</v>
      </c>
      <c r="R6326">
        <v>76906</v>
      </c>
      <c r="S6326" t="s">
        <v>38</v>
      </c>
      <c r="T6326">
        <v>1514243</v>
      </c>
      <c r="V6326">
        <v>3329984</v>
      </c>
      <c r="X6326">
        <v>3034636</v>
      </c>
      <c r="Z6326">
        <v>295348</v>
      </c>
    </row>
    <row r="6327" spans="2:26" hidden="1" x14ac:dyDescent="0.35">
      <c r="B6327" t="s">
        <v>148</v>
      </c>
      <c r="C6327" t="s">
        <v>149</v>
      </c>
      <c r="D6327" s="1">
        <v>44197</v>
      </c>
      <c r="E6327" t="s">
        <v>34</v>
      </c>
      <c r="F6327" t="s">
        <v>35</v>
      </c>
      <c r="G6327" t="s">
        <v>32</v>
      </c>
      <c r="H6327">
        <v>64365</v>
      </c>
      <c r="I6327" t="s">
        <v>38</v>
      </c>
      <c r="J6327">
        <v>11378</v>
      </c>
      <c r="L6327">
        <v>75743</v>
      </c>
      <c r="M6327" t="s">
        <v>38</v>
      </c>
      <c r="N6327">
        <v>36886</v>
      </c>
      <c r="O6327" t="s">
        <v>38</v>
      </c>
      <c r="P6327">
        <v>4074</v>
      </c>
      <c r="R6327">
        <v>40960</v>
      </c>
      <c r="S6327" t="s">
        <v>38</v>
      </c>
      <c r="T6327">
        <v>1514243</v>
      </c>
      <c r="V6327">
        <v>3329984</v>
      </c>
      <c r="X6327">
        <v>3034636</v>
      </c>
      <c r="Z6327">
        <v>295348</v>
      </c>
    </row>
    <row r="6328" spans="2:26" hidden="1" x14ac:dyDescent="0.35">
      <c r="B6328" t="s">
        <v>148</v>
      </c>
      <c r="C6328" t="s">
        <v>149</v>
      </c>
      <c r="D6328" s="1">
        <v>44228</v>
      </c>
      <c r="E6328" t="s">
        <v>34</v>
      </c>
      <c r="F6328" t="s">
        <v>35</v>
      </c>
      <c r="G6328" t="s">
        <v>32</v>
      </c>
      <c r="H6328">
        <v>49892</v>
      </c>
      <c r="I6328" t="s">
        <v>38</v>
      </c>
      <c r="J6328">
        <v>5565</v>
      </c>
      <c r="L6328">
        <v>55457</v>
      </c>
      <c r="M6328" t="s">
        <v>38</v>
      </c>
      <c r="N6328">
        <v>48939</v>
      </c>
      <c r="O6328" t="s">
        <v>38</v>
      </c>
      <c r="P6328">
        <v>3451</v>
      </c>
      <c r="R6328">
        <v>52390</v>
      </c>
      <c r="S6328" t="s">
        <v>38</v>
      </c>
      <c r="T6328">
        <v>1517827</v>
      </c>
      <c r="V6328">
        <v>3345840</v>
      </c>
      <c r="X6328">
        <v>3051646</v>
      </c>
      <c r="Z6328">
        <v>294194</v>
      </c>
    </row>
    <row r="6329" spans="2:26" hidden="1" x14ac:dyDescent="0.35">
      <c r="B6329" t="s">
        <v>148</v>
      </c>
      <c r="C6329" t="s">
        <v>149</v>
      </c>
      <c r="D6329" s="1">
        <v>44228</v>
      </c>
      <c r="E6329" t="s">
        <v>34</v>
      </c>
      <c r="F6329" t="s">
        <v>33</v>
      </c>
      <c r="G6329" t="s">
        <v>34</v>
      </c>
      <c r="H6329">
        <v>69988</v>
      </c>
      <c r="I6329" t="s">
        <v>38</v>
      </c>
      <c r="J6329">
        <v>5565</v>
      </c>
      <c r="L6329">
        <v>75553</v>
      </c>
      <c r="M6329" t="s">
        <v>38</v>
      </c>
      <c r="N6329">
        <v>65636</v>
      </c>
      <c r="O6329" t="s">
        <v>38</v>
      </c>
      <c r="P6329">
        <v>3451</v>
      </c>
      <c r="R6329">
        <v>69087</v>
      </c>
      <c r="S6329" t="s">
        <v>38</v>
      </c>
      <c r="T6329">
        <v>1517827</v>
      </c>
      <c r="V6329">
        <v>3345840</v>
      </c>
      <c r="X6329">
        <v>3051646</v>
      </c>
      <c r="Z6329">
        <v>294194</v>
      </c>
    </row>
    <row r="6330" spans="2:26" hidden="1" x14ac:dyDescent="0.35">
      <c r="B6330" t="s">
        <v>148</v>
      </c>
      <c r="C6330" t="s">
        <v>149</v>
      </c>
      <c r="D6330" s="1">
        <v>44256</v>
      </c>
      <c r="E6330" t="s">
        <v>34</v>
      </c>
      <c r="F6330" t="s">
        <v>35</v>
      </c>
      <c r="G6330" t="s">
        <v>32</v>
      </c>
      <c r="H6330">
        <v>66460</v>
      </c>
      <c r="I6330" t="s">
        <v>38</v>
      </c>
      <c r="J6330">
        <v>6188</v>
      </c>
      <c r="L6330">
        <v>72648</v>
      </c>
      <c r="M6330" t="s">
        <v>38</v>
      </c>
      <c r="N6330">
        <v>38823</v>
      </c>
      <c r="O6330" t="s">
        <v>38</v>
      </c>
      <c r="P6330">
        <v>3244</v>
      </c>
      <c r="R6330">
        <v>42067</v>
      </c>
      <c r="S6330" t="s">
        <v>38</v>
      </c>
      <c r="T6330">
        <v>1523869</v>
      </c>
      <c r="V6330">
        <v>3365904</v>
      </c>
      <c r="X6330">
        <v>3071774</v>
      </c>
      <c r="Z6330">
        <v>294130</v>
      </c>
    </row>
    <row r="6331" spans="2:26" hidden="1" x14ac:dyDescent="0.35">
      <c r="B6331" t="s">
        <v>148</v>
      </c>
      <c r="C6331" t="s">
        <v>149</v>
      </c>
      <c r="D6331" s="1">
        <v>44256</v>
      </c>
      <c r="E6331" t="s">
        <v>34</v>
      </c>
      <c r="F6331" t="s">
        <v>33</v>
      </c>
      <c r="G6331" t="s">
        <v>34</v>
      </c>
      <c r="H6331">
        <v>78102</v>
      </c>
      <c r="I6331" t="s">
        <v>38</v>
      </c>
      <c r="J6331">
        <v>6188</v>
      </c>
      <c r="L6331">
        <v>84290</v>
      </c>
      <c r="M6331" t="s">
        <v>38</v>
      </c>
      <c r="N6331">
        <v>68474</v>
      </c>
      <c r="O6331" t="s">
        <v>38</v>
      </c>
      <c r="P6331">
        <v>3244</v>
      </c>
      <c r="R6331">
        <v>71718</v>
      </c>
      <c r="S6331" t="s">
        <v>38</v>
      </c>
      <c r="T6331">
        <v>1523869</v>
      </c>
      <c r="V6331">
        <v>3365904</v>
      </c>
      <c r="X6331">
        <v>3071774</v>
      </c>
      <c r="Z6331">
        <v>294130</v>
      </c>
    </row>
    <row r="6332" spans="2:26" hidden="1" x14ac:dyDescent="0.35">
      <c r="B6332" t="s">
        <v>148</v>
      </c>
      <c r="C6332" t="s">
        <v>149</v>
      </c>
      <c r="D6332" s="1">
        <v>44287</v>
      </c>
      <c r="E6332" t="s">
        <v>34</v>
      </c>
      <c r="F6332" t="s">
        <v>35</v>
      </c>
      <c r="G6332" t="s">
        <v>32</v>
      </c>
      <c r="H6332">
        <v>54319</v>
      </c>
      <c r="J6332">
        <v>6299</v>
      </c>
      <c r="L6332">
        <v>60618</v>
      </c>
      <c r="N6332">
        <v>45152</v>
      </c>
      <c r="P6332">
        <v>2753</v>
      </c>
      <c r="R6332">
        <v>47905</v>
      </c>
      <c r="T6332">
        <v>1528683</v>
      </c>
      <c r="V6332">
        <v>3383454</v>
      </c>
      <c r="X6332">
        <v>3091655</v>
      </c>
      <c r="Z6332">
        <v>291799</v>
      </c>
    </row>
    <row r="6333" spans="2:26" hidden="1" x14ac:dyDescent="0.35">
      <c r="B6333" t="s">
        <v>148</v>
      </c>
      <c r="C6333" t="s">
        <v>149</v>
      </c>
      <c r="D6333" s="1">
        <v>44287</v>
      </c>
      <c r="E6333" t="s">
        <v>34</v>
      </c>
      <c r="F6333" t="s">
        <v>33</v>
      </c>
      <c r="G6333" t="s">
        <v>34</v>
      </c>
      <c r="H6333">
        <v>71834</v>
      </c>
      <c r="J6333">
        <v>6299</v>
      </c>
      <c r="L6333">
        <v>78133</v>
      </c>
      <c r="N6333">
        <v>60021</v>
      </c>
      <c r="P6333">
        <v>2753</v>
      </c>
      <c r="R6333">
        <v>62774</v>
      </c>
      <c r="T6333">
        <v>1528683</v>
      </c>
      <c r="V6333">
        <v>3383454</v>
      </c>
      <c r="X6333">
        <v>3091655</v>
      </c>
      <c r="Z6333">
        <v>291799</v>
      </c>
    </row>
    <row r="6334" spans="2:26" hidden="1" x14ac:dyDescent="0.35">
      <c r="B6334" t="s">
        <v>148</v>
      </c>
      <c r="C6334" t="s">
        <v>149</v>
      </c>
      <c r="D6334" s="1">
        <v>44317</v>
      </c>
      <c r="E6334" t="s">
        <v>34</v>
      </c>
      <c r="F6334" t="s">
        <v>35</v>
      </c>
      <c r="G6334" t="s">
        <v>32</v>
      </c>
      <c r="H6334">
        <v>62614</v>
      </c>
      <c r="I6334" t="s">
        <v>38</v>
      </c>
      <c r="J6334">
        <v>6882</v>
      </c>
      <c r="L6334">
        <v>69496</v>
      </c>
      <c r="M6334" t="s">
        <v>38</v>
      </c>
      <c r="N6334">
        <v>51842</v>
      </c>
      <c r="O6334" t="s">
        <v>38</v>
      </c>
      <c r="P6334">
        <v>2737</v>
      </c>
      <c r="R6334">
        <v>54579</v>
      </c>
      <c r="S6334" t="s">
        <v>38</v>
      </c>
      <c r="T6334">
        <v>1528704</v>
      </c>
      <c r="V6334">
        <v>3393651</v>
      </c>
      <c r="X6334">
        <v>3107906</v>
      </c>
      <c r="Z6334">
        <v>285745</v>
      </c>
    </row>
    <row r="6335" spans="2:26" hidden="1" x14ac:dyDescent="0.35">
      <c r="B6335" t="s">
        <v>148</v>
      </c>
      <c r="C6335" t="s">
        <v>149</v>
      </c>
      <c r="D6335" s="1">
        <v>44317</v>
      </c>
      <c r="E6335" t="s">
        <v>34</v>
      </c>
      <c r="F6335" t="s">
        <v>33</v>
      </c>
      <c r="G6335" t="s">
        <v>34</v>
      </c>
      <c r="H6335">
        <v>65434</v>
      </c>
      <c r="I6335" t="s">
        <v>38</v>
      </c>
      <c r="J6335">
        <v>6882</v>
      </c>
      <c r="L6335">
        <v>72316</v>
      </c>
      <c r="M6335" t="s">
        <v>38</v>
      </c>
      <c r="N6335">
        <v>51845</v>
      </c>
      <c r="O6335" t="s">
        <v>38</v>
      </c>
      <c r="P6335">
        <v>2737</v>
      </c>
      <c r="R6335">
        <v>54582</v>
      </c>
      <c r="S6335" t="s">
        <v>38</v>
      </c>
      <c r="T6335">
        <v>1528704</v>
      </c>
      <c r="V6335">
        <v>3393651</v>
      </c>
      <c r="X6335">
        <v>3107906</v>
      </c>
      <c r="Z6335">
        <v>285745</v>
      </c>
    </row>
    <row r="6336" spans="2:26" hidden="1" x14ac:dyDescent="0.35">
      <c r="B6336" t="s">
        <v>148</v>
      </c>
      <c r="C6336" t="s">
        <v>149</v>
      </c>
      <c r="D6336" s="1">
        <v>44348</v>
      </c>
      <c r="E6336" t="s">
        <v>34</v>
      </c>
      <c r="F6336" t="s">
        <v>35</v>
      </c>
      <c r="G6336" t="s">
        <v>32</v>
      </c>
      <c r="H6336">
        <v>55207</v>
      </c>
      <c r="I6336" t="s">
        <v>38</v>
      </c>
      <c r="J6336">
        <v>5964</v>
      </c>
      <c r="L6336">
        <v>61171</v>
      </c>
      <c r="M6336" t="s">
        <v>38</v>
      </c>
      <c r="N6336">
        <v>45670</v>
      </c>
      <c r="O6336" t="s">
        <v>38</v>
      </c>
      <c r="P6336">
        <v>2692</v>
      </c>
      <c r="R6336">
        <v>48362</v>
      </c>
      <c r="S6336" t="s">
        <v>38</v>
      </c>
      <c r="T6336">
        <v>1528984</v>
      </c>
      <c r="V6336">
        <v>3405675</v>
      </c>
      <c r="X6336">
        <v>3125365</v>
      </c>
      <c r="Z6336">
        <v>280310</v>
      </c>
    </row>
    <row r="6337" spans="2:26" hidden="1" x14ac:dyDescent="0.35">
      <c r="B6337" t="s">
        <v>148</v>
      </c>
      <c r="C6337" t="s">
        <v>149</v>
      </c>
      <c r="D6337" s="1">
        <v>44348</v>
      </c>
      <c r="E6337" t="s">
        <v>34</v>
      </c>
      <c r="F6337" t="s">
        <v>33</v>
      </c>
      <c r="G6337" t="s">
        <v>34</v>
      </c>
      <c r="H6337">
        <v>65800</v>
      </c>
      <c r="I6337" t="s">
        <v>38</v>
      </c>
      <c r="J6337">
        <v>5964</v>
      </c>
      <c r="L6337">
        <v>71764</v>
      </c>
      <c r="M6337" t="s">
        <v>38</v>
      </c>
      <c r="N6337">
        <v>55041</v>
      </c>
      <c r="O6337" t="s">
        <v>38</v>
      </c>
      <c r="P6337">
        <v>2692</v>
      </c>
      <c r="R6337">
        <v>57733</v>
      </c>
      <c r="S6337" t="s">
        <v>38</v>
      </c>
      <c r="T6337">
        <v>1528984</v>
      </c>
      <c r="V6337">
        <v>3405675</v>
      </c>
      <c r="X6337">
        <v>3125365</v>
      </c>
      <c r="Z6337">
        <v>280310</v>
      </c>
    </row>
    <row r="6338" spans="2:26" hidden="1" x14ac:dyDescent="0.35">
      <c r="B6338" t="s">
        <v>148</v>
      </c>
      <c r="C6338" t="s">
        <v>149</v>
      </c>
      <c r="D6338" s="1">
        <v>44378</v>
      </c>
      <c r="E6338" t="s">
        <v>34</v>
      </c>
      <c r="F6338" t="s">
        <v>35</v>
      </c>
      <c r="G6338" t="s">
        <v>32</v>
      </c>
      <c r="H6338">
        <v>49989</v>
      </c>
      <c r="I6338" t="s">
        <v>38</v>
      </c>
      <c r="J6338">
        <v>6554</v>
      </c>
      <c r="L6338">
        <v>56543</v>
      </c>
      <c r="M6338" t="s">
        <v>38</v>
      </c>
      <c r="N6338">
        <v>38727</v>
      </c>
      <c r="O6338" t="s">
        <v>38</v>
      </c>
      <c r="P6338">
        <v>2424</v>
      </c>
      <c r="R6338">
        <v>41151</v>
      </c>
      <c r="S6338" t="s">
        <v>38</v>
      </c>
      <c r="T6338">
        <v>1532891</v>
      </c>
      <c r="V6338">
        <v>3422966</v>
      </c>
      <c r="X6338">
        <v>3145878</v>
      </c>
      <c r="Z6338">
        <v>277088</v>
      </c>
    </row>
    <row r="6339" spans="2:26" hidden="1" x14ac:dyDescent="0.35">
      <c r="B6339" t="s">
        <v>148</v>
      </c>
      <c r="C6339" t="s">
        <v>149</v>
      </c>
      <c r="D6339" s="1">
        <v>44378</v>
      </c>
      <c r="E6339" t="s">
        <v>34</v>
      </c>
      <c r="F6339" t="s">
        <v>33</v>
      </c>
      <c r="G6339" t="s">
        <v>34</v>
      </c>
      <c r="H6339">
        <v>67034</v>
      </c>
      <c r="I6339" t="s">
        <v>38</v>
      </c>
      <c r="J6339">
        <v>6554</v>
      </c>
      <c r="L6339">
        <v>73588</v>
      </c>
      <c r="M6339" t="s">
        <v>38</v>
      </c>
      <c r="N6339">
        <v>50322</v>
      </c>
      <c r="O6339" t="s">
        <v>38</v>
      </c>
      <c r="P6339">
        <v>2424</v>
      </c>
      <c r="R6339">
        <v>52746</v>
      </c>
      <c r="S6339" t="s">
        <v>38</v>
      </c>
      <c r="T6339">
        <v>1532891</v>
      </c>
      <c r="V6339">
        <v>3422966</v>
      </c>
      <c r="X6339">
        <v>3145878</v>
      </c>
      <c r="Z6339">
        <v>277088</v>
      </c>
    </row>
    <row r="6340" spans="2:26" hidden="1" x14ac:dyDescent="0.35">
      <c r="B6340" t="s">
        <v>148</v>
      </c>
      <c r="C6340" t="s">
        <v>149</v>
      </c>
      <c r="D6340" s="1">
        <v>44409</v>
      </c>
      <c r="E6340" t="s">
        <v>34</v>
      </c>
      <c r="F6340" t="s">
        <v>35</v>
      </c>
      <c r="G6340" t="s">
        <v>32</v>
      </c>
      <c r="H6340">
        <v>66775</v>
      </c>
      <c r="I6340" t="s">
        <v>38</v>
      </c>
      <c r="J6340">
        <v>8138</v>
      </c>
      <c r="L6340">
        <v>74913</v>
      </c>
      <c r="M6340" t="s">
        <v>38</v>
      </c>
      <c r="N6340">
        <v>50818</v>
      </c>
      <c r="O6340" t="s">
        <v>38</v>
      </c>
      <c r="P6340">
        <v>2830</v>
      </c>
      <c r="R6340">
        <v>53648</v>
      </c>
      <c r="S6340" t="s">
        <v>38</v>
      </c>
      <c r="T6340">
        <v>1538624</v>
      </c>
      <c r="V6340">
        <v>3444045</v>
      </c>
      <c r="X6340">
        <v>3169221</v>
      </c>
      <c r="Z6340">
        <v>274824</v>
      </c>
    </row>
    <row r="6341" spans="2:26" hidden="1" x14ac:dyDescent="0.35">
      <c r="B6341" t="s">
        <v>148</v>
      </c>
      <c r="C6341" t="s">
        <v>149</v>
      </c>
      <c r="D6341" s="1">
        <v>44409</v>
      </c>
      <c r="E6341" t="s">
        <v>34</v>
      </c>
      <c r="F6341" t="s">
        <v>33</v>
      </c>
      <c r="G6341" t="s">
        <v>34</v>
      </c>
      <c r="H6341">
        <v>75878</v>
      </c>
      <c r="I6341" t="s">
        <v>38</v>
      </c>
      <c r="J6341">
        <v>8138</v>
      </c>
      <c r="L6341">
        <v>84016</v>
      </c>
      <c r="M6341" t="s">
        <v>38</v>
      </c>
      <c r="N6341">
        <v>55931</v>
      </c>
      <c r="O6341" t="s">
        <v>38</v>
      </c>
      <c r="P6341">
        <v>2830</v>
      </c>
      <c r="R6341">
        <v>58761</v>
      </c>
      <c r="S6341" t="s">
        <v>38</v>
      </c>
      <c r="T6341">
        <v>1538624</v>
      </c>
      <c r="V6341">
        <v>3444045</v>
      </c>
      <c r="X6341">
        <v>3169221</v>
      </c>
      <c r="Z6341">
        <v>274824</v>
      </c>
    </row>
    <row r="6342" spans="2:26" hidden="1" x14ac:dyDescent="0.35">
      <c r="B6342" t="s">
        <v>148</v>
      </c>
      <c r="C6342" t="s">
        <v>149</v>
      </c>
      <c r="D6342" s="1">
        <v>44440</v>
      </c>
      <c r="E6342" t="s">
        <v>34</v>
      </c>
      <c r="F6342" t="s">
        <v>35</v>
      </c>
      <c r="G6342" t="s">
        <v>32</v>
      </c>
      <c r="H6342">
        <v>59191</v>
      </c>
      <c r="I6342" t="s">
        <v>38</v>
      </c>
      <c r="J6342">
        <v>4055</v>
      </c>
      <c r="L6342">
        <v>63246</v>
      </c>
      <c r="M6342" t="s">
        <v>38</v>
      </c>
      <c r="N6342">
        <v>51510</v>
      </c>
      <c r="O6342" t="s">
        <v>38</v>
      </c>
      <c r="P6342">
        <v>2792</v>
      </c>
      <c r="R6342">
        <v>54302</v>
      </c>
      <c r="S6342" t="s">
        <v>38</v>
      </c>
      <c r="T6342">
        <v>1544457</v>
      </c>
      <c r="V6342">
        <v>3465577</v>
      </c>
      <c r="X6342">
        <v>3192373</v>
      </c>
      <c r="Z6342">
        <v>273204</v>
      </c>
    </row>
    <row r="6343" spans="2:26" hidden="1" x14ac:dyDescent="0.35">
      <c r="B6343" t="s">
        <v>148</v>
      </c>
      <c r="C6343" t="s">
        <v>149</v>
      </c>
      <c r="D6343" s="1">
        <v>44440</v>
      </c>
      <c r="E6343" t="s">
        <v>34</v>
      </c>
      <c r="F6343" t="s">
        <v>33</v>
      </c>
      <c r="G6343" t="s">
        <v>34</v>
      </c>
      <c r="H6343">
        <v>74288</v>
      </c>
      <c r="I6343" t="s">
        <v>38</v>
      </c>
      <c r="J6343">
        <v>4055</v>
      </c>
      <c r="L6343">
        <v>78343</v>
      </c>
      <c r="M6343" t="s">
        <v>38</v>
      </c>
      <c r="N6343">
        <v>64448</v>
      </c>
      <c r="O6343" t="s">
        <v>38</v>
      </c>
      <c r="P6343">
        <v>2792</v>
      </c>
      <c r="R6343">
        <v>67240</v>
      </c>
      <c r="S6343" t="s">
        <v>38</v>
      </c>
      <c r="T6343">
        <v>1544457</v>
      </c>
      <c r="V6343">
        <v>3465577</v>
      </c>
      <c r="X6343">
        <v>3192373</v>
      </c>
      <c r="Z6343">
        <v>273204</v>
      </c>
    </row>
    <row r="6344" spans="2:26" hidden="1" x14ac:dyDescent="0.35">
      <c r="B6344" t="s">
        <v>148</v>
      </c>
      <c r="C6344" t="s">
        <v>149</v>
      </c>
      <c r="D6344" s="1">
        <v>44470</v>
      </c>
      <c r="E6344" t="s">
        <v>34</v>
      </c>
      <c r="F6344" t="s">
        <v>35</v>
      </c>
      <c r="G6344" t="s">
        <v>32</v>
      </c>
      <c r="H6344">
        <v>52571</v>
      </c>
      <c r="I6344" t="s">
        <v>38</v>
      </c>
      <c r="J6344">
        <v>4272</v>
      </c>
      <c r="L6344">
        <v>56843</v>
      </c>
      <c r="M6344" t="s">
        <v>38</v>
      </c>
      <c r="N6344">
        <v>51599</v>
      </c>
      <c r="O6344" t="s">
        <v>38</v>
      </c>
      <c r="P6344">
        <v>2747</v>
      </c>
      <c r="R6344">
        <v>54346</v>
      </c>
      <c r="S6344" t="s">
        <v>38</v>
      </c>
      <c r="T6344">
        <v>1549818</v>
      </c>
      <c r="V6344">
        <v>3485696</v>
      </c>
      <c r="X6344">
        <v>3214137</v>
      </c>
      <c r="Z6344">
        <v>271559</v>
      </c>
    </row>
    <row r="6345" spans="2:26" hidden="1" x14ac:dyDescent="0.35">
      <c r="B6345" t="s">
        <v>148</v>
      </c>
      <c r="C6345" t="s">
        <v>149</v>
      </c>
      <c r="D6345" s="1">
        <v>44470</v>
      </c>
      <c r="E6345" t="s">
        <v>34</v>
      </c>
      <c r="F6345" t="s">
        <v>33</v>
      </c>
      <c r="G6345" t="s">
        <v>34</v>
      </c>
      <c r="H6345">
        <v>74155</v>
      </c>
      <c r="I6345" t="s">
        <v>38</v>
      </c>
      <c r="J6345">
        <v>4272</v>
      </c>
      <c r="L6345">
        <v>78427</v>
      </c>
      <c r="M6345" t="s">
        <v>38</v>
      </c>
      <c r="N6345">
        <v>68177</v>
      </c>
      <c r="O6345" t="s">
        <v>38</v>
      </c>
      <c r="P6345">
        <v>2747</v>
      </c>
      <c r="R6345">
        <v>70924</v>
      </c>
      <c r="S6345" t="s">
        <v>38</v>
      </c>
      <c r="T6345">
        <v>1549818</v>
      </c>
      <c r="V6345">
        <v>3485696</v>
      </c>
      <c r="X6345">
        <v>3214137</v>
      </c>
      <c r="Z6345">
        <v>271559</v>
      </c>
    </row>
    <row r="6346" spans="2:26" hidden="1" x14ac:dyDescent="0.35">
      <c r="B6346" t="s">
        <v>148</v>
      </c>
      <c r="C6346" t="s">
        <v>149</v>
      </c>
      <c r="D6346" s="1">
        <v>44501</v>
      </c>
      <c r="E6346" t="s">
        <v>34</v>
      </c>
      <c r="F6346" t="s">
        <v>35</v>
      </c>
      <c r="G6346" t="s">
        <v>32</v>
      </c>
      <c r="H6346">
        <v>65322</v>
      </c>
      <c r="I6346" t="s">
        <v>38</v>
      </c>
      <c r="J6346">
        <v>25313</v>
      </c>
      <c r="L6346">
        <v>90635</v>
      </c>
      <c r="M6346" t="s">
        <v>38</v>
      </c>
      <c r="N6346">
        <v>63625</v>
      </c>
      <c r="O6346" t="s">
        <v>38</v>
      </c>
      <c r="P6346">
        <v>3636</v>
      </c>
      <c r="R6346">
        <v>67261</v>
      </c>
      <c r="S6346" t="s">
        <v>38</v>
      </c>
      <c r="T6346">
        <v>1552224</v>
      </c>
      <c r="V6346">
        <v>3504694</v>
      </c>
      <c r="X6346">
        <v>3235562</v>
      </c>
      <c r="Z6346">
        <v>269132</v>
      </c>
    </row>
    <row r="6347" spans="2:26" hidden="1" x14ac:dyDescent="0.35">
      <c r="B6347" t="s">
        <v>148</v>
      </c>
      <c r="C6347" t="s">
        <v>149</v>
      </c>
      <c r="D6347" s="1">
        <v>44501</v>
      </c>
      <c r="E6347" t="s">
        <v>34</v>
      </c>
      <c r="F6347" t="s">
        <v>33</v>
      </c>
      <c r="G6347" t="s">
        <v>34</v>
      </c>
      <c r="H6347">
        <v>78308</v>
      </c>
      <c r="I6347" t="s">
        <v>38</v>
      </c>
      <c r="J6347">
        <v>25313</v>
      </c>
      <c r="L6347">
        <v>103621</v>
      </c>
      <c r="M6347" t="s">
        <v>38</v>
      </c>
      <c r="N6347">
        <v>71026</v>
      </c>
      <c r="O6347" t="s">
        <v>38</v>
      </c>
      <c r="P6347">
        <v>3636</v>
      </c>
      <c r="R6347">
        <v>74662</v>
      </c>
      <c r="S6347" t="s">
        <v>38</v>
      </c>
      <c r="T6347">
        <v>1552224</v>
      </c>
      <c r="V6347">
        <v>3504694</v>
      </c>
      <c r="X6347">
        <v>3235562</v>
      </c>
      <c r="Z6347">
        <v>269132</v>
      </c>
    </row>
    <row r="6348" spans="2:26" hidden="1" x14ac:dyDescent="0.35">
      <c r="B6348" t="s">
        <v>148</v>
      </c>
      <c r="C6348" t="s">
        <v>149</v>
      </c>
      <c r="D6348" s="1">
        <v>44531</v>
      </c>
      <c r="E6348" t="s">
        <v>34</v>
      </c>
      <c r="F6348" t="s">
        <v>35</v>
      </c>
      <c r="G6348" t="s">
        <v>32</v>
      </c>
      <c r="H6348">
        <v>57293</v>
      </c>
      <c r="I6348" t="s">
        <v>38</v>
      </c>
      <c r="J6348">
        <v>18032</v>
      </c>
      <c r="L6348">
        <v>75325</v>
      </c>
      <c r="M6348" t="s">
        <v>38</v>
      </c>
      <c r="N6348">
        <v>60689</v>
      </c>
      <c r="O6348" t="s">
        <v>38</v>
      </c>
      <c r="P6348">
        <v>3911</v>
      </c>
      <c r="R6348">
        <v>64600</v>
      </c>
      <c r="S6348" t="s">
        <v>38</v>
      </c>
      <c r="T6348">
        <v>1556340</v>
      </c>
      <c r="V6348">
        <v>3523735</v>
      </c>
      <c r="X6348">
        <v>3255429</v>
      </c>
      <c r="Z6348">
        <v>268306</v>
      </c>
    </row>
    <row r="6349" spans="2:26" hidden="1" x14ac:dyDescent="0.35">
      <c r="B6349" t="s">
        <v>148</v>
      </c>
      <c r="C6349" t="s">
        <v>149</v>
      </c>
      <c r="D6349" s="1">
        <v>44531</v>
      </c>
      <c r="E6349" t="s">
        <v>34</v>
      </c>
      <c r="F6349" t="s">
        <v>33</v>
      </c>
      <c r="G6349" t="s">
        <v>34</v>
      </c>
      <c r="H6349">
        <v>72068</v>
      </c>
      <c r="I6349" t="s">
        <v>38</v>
      </c>
      <c r="J6349">
        <v>18032</v>
      </c>
      <c r="L6349">
        <v>90100</v>
      </c>
      <c r="M6349" t="s">
        <v>38</v>
      </c>
      <c r="N6349">
        <v>71569</v>
      </c>
      <c r="O6349" t="s">
        <v>38</v>
      </c>
      <c r="P6349">
        <v>3911</v>
      </c>
      <c r="R6349">
        <v>75480</v>
      </c>
      <c r="S6349" t="s">
        <v>38</v>
      </c>
      <c r="T6349">
        <v>1556340</v>
      </c>
      <c r="V6349">
        <v>3523735</v>
      </c>
      <c r="X6349">
        <v>3255429</v>
      </c>
      <c r="Z6349">
        <v>268306</v>
      </c>
    </row>
    <row r="6350" spans="2:26" hidden="1" x14ac:dyDescent="0.35">
      <c r="B6350" t="s">
        <v>148</v>
      </c>
      <c r="C6350" t="s">
        <v>149</v>
      </c>
      <c r="D6350" s="1">
        <v>44562</v>
      </c>
      <c r="E6350" t="s">
        <v>34</v>
      </c>
      <c r="F6350" t="s">
        <v>35</v>
      </c>
      <c r="G6350" t="s">
        <v>32</v>
      </c>
      <c r="H6350">
        <v>72644</v>
      </c>
      <c r="I6350" t="s">
        <v>38</v>
      </c>
      <c r="J6350">
        <v>11570</v>
      </c>
      <c r="L6350">
        <v>84214</v>
      </c>
      <c r="M6350" t="s">
        <v>38</v>
      </c>
      <c r="N6350">
        <v>65047</v>
      </c>
      <c r="O6350" t="s">
        <v>38</v>
      </c>
      <c r="P6350">
        <v>3118</v>
      </c>
      <c r="R6350">
        <v>68165</v>
      </c>
      <c r="S6350" t="s">
        <v>38</v>
      </c>
      <c r="T6350">
        <v>1560758</v>
      </c>
      <c r="V6350">
        <v>3542093</v>
      </c>
      <c r="X6350">
        <v>3274668</v>
      </c>
      <c r="Z6350">
        <v>267425</v>
      </c>
    </row>
    <row r="6351" spans="2:26" hidden="1" x14ac:dyDescent="0.35">
      <c r="B6351" t="s">
        <v>148</v>
      </c>
      <c r="C6351" t="s">
        <v>149</v>
      </c>
      <c r="D6351" s="1">
        <v>44562</v>
      </c>
      <c r="E6351" t="s">
        <v>34</v>
      </c>
      <c r="F6351" t="s">
        <v>33</v>
      </c>
      <c r="G6351" t="s">
        <v>34</v>
      </c>
      <c r="H6351">
        <v>80259</v>
      </c>
      <c r="I6351" t="s">
        <v>38</v>
      </c>
      <c r="J6351">
        <v>11570</v>
      </c>
      <c r="L6351">
        <v>91829</v>
      </c>
      <c r="M6351" t="s">
        <v>38</v>
      </c>
      <c r="N6351">
        <v>68237</v>
      </c>
      <c r="O6351" t="s">
        <v>38</v>
      </c>
      <c r="P6351">
        <v>3118</v>
      </c>
      <c r="R6351">
        <v>71355</v>
      </c>
      <c r="S6351" t="s">
        <v>38</v>
      </c>
      <c r="T6351">
        <v>1560758</v>
      </c>
      <c r="V6351">
        <v>3542093</v>
      </c>
      <c r="X6351">
        <v>3274668</v>
      </c>
      <c r="Z6351">
        <v>267425</v>
      </c>
    </row>
    <row r="6352" spans="2:26" hidden="1" x14ac:dyDescent="0.35">
      <c r="B6352" t="s">
        <v>148</v>
      </c>
      <c r="C6352" t="s">
        <v>149</v>
      </c>
      <c r="D6352" s="1">
        <v>44593</v>
      </c>
      <c r="E6352" t="s">
        <v>34</v>
      </c>
      <c r="F6352" t="s">
        <v>35</v>
      </c>
      <c r="G6352" t="s">
        <v>32</v>
      </c>
      <c r="H6352">
        <v>63634</v>
      </c>
      <c r="I6352" t="s">
        <v>38</v>
      </c>
      <c r="J6352">
        <v>4334</v>
      </c>
      <c r="L6352">
        <v>67968</v>
      </c>
      <c r="M6352" t="s">
        <v>38</v>
      </c>
      <c r="N6352">
        <v>63175</v>
      </c>
      <c r="O6352" t="s">
        <v>38</v>
      </c>
      <c r="P6352">
        <v>2973</v>
      </c>
      <c r="R6352">
        <v>66148</v>
      </c>
      <c r="S6352" t="s">
        <v>38</v>
      </c>
      <c r="T6352">
        <v>1563964</v>
      </c>
      <c r="V6352">
        <v>3555204</v>
      </c>
      <c r="X6352">
        <v>3289243</v>
      </c>
      <c r="Z6352">
        <v>265961</v>
      </c>
    </row>
    <row r="6353" spans="2:26" hidden="1" x14ac:dyDescent="0.35">
      <c r="B6353" t="s">
        <v>148</v>
      </c>
      <c r="C6353" t="s">
        <v>149</v>
      </c>
      <c r="D6353" s="1">
        <v>44593</v>
      </c>
      <c r="E6353" t="s">
        <v>34</v>
      </c>
      <c r="F6353" t="s">
        <v>33</v>
      </c>
      <c r="G6353" t="s">
        <v>34</v>
      </c>
      <c r="H6353">
        <v>70655</v>
      </c>
      <c r="I6353" t="s">
        <v>38</v>
      </c>
      <c r="J6353">
        <v>4334</v>
      </c>
      <c r="L6353">
        <v>74989</v>
      </c>
      <c r="M6353" t="s">
        <v>38</v>
      </c>
      <c r="N6353">
        <v>66232</v>
      </c>
      <c r="O6353" t="s">
        <v>38</v>
      </c>
      <c r="P6353">
        <v>2973</v>
      </c>
      <c r="R6353">
        <v>69205</v>
      </c>
      <c r="S6353" t="s">
        <v>38</v>
      </c>
      <c r="T6353">
        <v>1563964</v>
      </c>
      <c r="V6353">
        <v>3555204</v>
      </c>
      <c r="X6353">
        <v>3289243</v>
      </c>
      <c r="Z6353">
        <v>265961</v>
      </c>
    </row>
    <row r="6354" spans="2:26" hidden="1" x14ac:dyDescent="0.35">
      <c r="B6354" t="s">
        <v>148</v>
      </c>
      <c r="C6354" t="s">
        <v>149</v>
      </c>
      <c r="D6354" s="1">
        <v>44621</v>
      </c>
      <c r="E6354" t="s">
        <v>34</v>
      </c>
      <c r="F6354" t="s">
        <v>35</v>
      </c>
      <c r="G6354" t="s">
        <v>32</v>
      </c>
      <c r="H6354">
        <v>62894</v>
      </c>
      <c r="I6354" t="s">
        <v>38</v>
      </c>
      <c r="J6354">
        <v>5055</v>
      </c>
      <c r="L6354">
        <v>67949</v>
      </c>
      <c r="M6354" t="s">
        <v>38</v>
      </c>
      <c r="N6354">
        <v>60269</v>
      </c>
      <c r="O6354" t="s">
        <v>38</v>
      </c>
      <c r="P6354">
        <v>2699</v>
      </c>
      <c r="R6354">
        <v>62968</v>
      </c>
      <c r="S6354" t="s">
        <v>38</v>
      </c>
      <c r="T6354">
        <v>1567937</v>
      </c>
      <c r="V6354">
        <v>3570327</v>
      </c>
      <c r="X6354">
        <v>3305833</v>
      </c>
      <c r="Z6354">
        <v>264494</v>
      </c>
    </row>
    <row r="6355" spans="2:26" hidden="1" x14ac:dyDescent="0.35">
      <c r="B6355" t="s">
        <v>148</v>
      </c>
      <c r="C6355" t="s">
        <v>149</v>
      </c>
      <c r="D6355" s="1">
        <v>44621</v>
      </c>
      <c r="E6355" t="s">
        <v>34</v>
      </c>
      <c r="F6355" t="s">
        <v>33</v>
      </c>
      <c r="G6355" t="s">
        <v>34</v>
      </c>
      <c r="H6355">
        <v>78902</v>
      </c>
      <c r="I6355" t="s">
        <v>38</v>
      </c>
      <c r="J6355">
        <v>5055</v>
      </c>
      <c r="L6355">
        <v>83957</v>
      </c>
      <c r="M6355" t="s">
        <v>38</v>
      </c>
      <c r="N6355">
        <v>72088</v>
      </c>
      <c r="O6355" t="s">
        <v>38</v>
      </c>
      <c r="P6355">
        <v>2699</v>
      </c>
      <c r="R6355">
        <v>74787</v>
      </c>
      <c r="S6355" t="s">
        <v>38</v>
      </c>
      <c r="T6355">
        <v>1567937</v>
      </c>
      <c r="V6355">
        <v>3570327</v>
      </c>
      <c r="X6355">
        <v>3305833</v>
      </c>
      <c r="Z6355">
        <v>264494</v>
      </c>
    </row>
    <row r="6356" spans="2:26" hidden="1" x14ac:dyDescent="0.35">
      <c r="B6356" t="s">
        <v>148</v>
      </c>
      <c r="C6356" t="s">
        <v>149</v>
      </c>
      <c r="D6356" s="1">
        <v>44652</v>
      </c>
      <c r="E6356" t="s">
        <v>34</v>
      </c>
      <c r="F6356" t="s">
        <v>35</v>
      </c>
      <c r="G6356" t="s">
        <v>32</v>
      </c>
      <c r="H6356">
        <v>51690</v>
      </c>
      <c r="I6356" t="s">
        <v>38</v>
      </c>
      <c r="J6356">
        <v>5425</v>
      </c>
      <c r="L6356">
        <v>57115</v>
      </c>
      <c r="M6356" t="s">
        <v>38</v>
      </c>
      <c r="N6356">
        <v>48080</v>
      </c>
      <c r="O6356" t="s">
        <v>38</v>
      </c>
      <c r="P6356">
        <v>2409</v>
      </c>
      <c r="R6356">
        <v>50489</v>
      </c>
      <c r="S6356" t="s">
        <v>38</v>
      </c>
      <c r="T6356">
        <v>1569511</v>
      </c>
      <c r="V6356">
        <v>3582469</v>
      </c>
      <c r="X6356">
        <v>3320152</v>
      </c>
      <c r="Z6356">
        <v>262317</v>
      </c>
    </row>
    <row r="6357" spans="2:26" hidden="1" x14ac:dyDescent="0.35">
      <c r="B6357" t="s">
        <v>148</v>
      </c>
      <c r="C6357" t="s">
        <v>149</v>
      </c>
      <c r="D6357" s="1">
        <v>44652</v>
      </c>
      <c r="E6357" t="s">
        <v>34</v>
      </c>
      <c r="F6357" t="s">
        <v>33</v>
      </c>
      <c r="G6357" t="s">
        <v>34</v>
      </c>
      <c r="H6357">
        <v>69865</v>
      </c>
      <c r="I6357" t="s">
        <v>38</v>
      </c>
      <c r="J6357">
        <v>5425</v>
      </c>
      <c r="L6357">
        <v>75290</v>
      </c>
      <c r="M6357" t="s">
        <v>38</v>
      </c>
      <c r="N6357">
        <v>62278</v>
      </c>
      <c r="O6357" t="s">
        <v>38</v>
      </c>
      <c r="P6357">
        <v>2409</v>
      </c>
      <c r="R6357">
        <v>64687</v>
      </c>
      <c r="S6357" t="s">
        <v>38</v>
      </c>
      <c r="T6357">
        <v>1569511</v>
      </c>
      <c r="V6357">
        <v>3582469</v>
      </c>
      <c r="X6357">
        <v>3320152</v>
      </c>
      <c r="Z6357">
        <v>262317</v>
      </c>
    </row>
    <row r="6358" spans="2:26" hidden="1" x14ac:dyDescent="0.35">
      <c r="B6358" t="s">
        <v>148</v>
      </c>
      <c r="C6358" t="s">
        <v>149</v>
      </c>
      <c r="D6358" s="1">
        <v>44682</v>
      </c>
      <c r="E6358" t="s">
        <v>34</v>
      </c>
      <c r="F6358" t="s">
        <v>35</v>
      </c>
      <c r="G6358" t="s">
        <v>32</v>
      </c>
      <c r="H6358">
        <v>64110</v>
      </c>
      <c r="I6358" t="s">
        <v>38</v>
      </c>
      <c r="J6358">
        <v>4103</v>
      </c>
      <c r="L6358">
        <v>68213</v>
      </c>
      <c r="M6358" t="s">
        <v>38</v>
      </c>
      <c r="N6358">
        <v>58706</v>
      </c>
      <c r="O6358" t="s">
        <v>38</v>
      </c>
      <c r="P6358">
        <v>2381</v>
      </c>
      <c r="R6358">
        <v>61087</v>
      </c>
      <c r="S6358" t="s">
        <v>38</v>
      </c>
      <c r="T6358">
        <v>1570500</v>
      </c>
      <c r="V6358">
        <v>3592984</v>
      </c>
      <c r="X6358">
        <v>3331850</v>
      </c>
      <c r="Z6358">
        <v>261134</v>
      </c>
    </row>
    <row r="6359" spans="2:26" hidden="1" x14ac:dyDescent="0.35">
      <c r="B6359" t="s">
        <v>148</v>
      </c>
      <c r="C6359" t="s">
        <v>149</v>
      </c>
      <c r="D6359" s="1">
        <v>44682</v>
      </c>
      <c r="E6359" t="s">
        <v>34</v>
      </c>
      <c r="F6359" t="s">
        <v>33</v>
      </c>
      <c r="G6359" t="s">
        <v>34</v>
      </c>
      <c r="H6359">
        <v>71108</v>
      </c>
      <c r="I6359" t="s">
        <v>38</v>
      </c>
      <c r="J6359">
        <v>4103</v>
      </c>
      <c r="L6359">
        <v>75211</v>
      </c>
      <c r="M6359" t="s">
        <v>38</v>
      </c>
      <c r="N6359">
        <v>61491</v>
      </c>
      <c r="O6359" t="s">
        <v>38</v>
      </c>
      <c r="P6359">
        <v>2381</v>
      </c>
      <c r="R6359">
        <v>63872</v>
      </c>
      <c r="S6359" t="s">
        <v>38</v>
      </c>
      <c r="T6359">
        <v>1570500</v>
      </c>
      <c r="V6359">
        <v>3592984</v>
      </c>
      <c r="X6359">
        <v>3331850</v>
      </c>
      <c r="Z6359">
        <v>261134</v>
      </c>
    </row>
    <row r="6360" spans="2:26" hidden="1" x14ac:dyDescent="0.35">
      <c r="B6360" t="s">
        <v>148</v>
      </c>
      <c r="C6360" t="s">
        <v>149</v>
      </c>
      <c r="D6360" s="1">
        <v>44713</v>
      </c>
      <c r="E6360" t="s">
        <v>34</v>
      </c>
      <c r="F6360" t="s">
        <v>35</v>
      </c>
      <c r="G6360" t="s">
        <v>32</v>
      </c>
      <c r="H6360">
        <v>58561</v>
      </c>
      <c r="I6360" t="s">
        <v>38</v>
      </c>
      <c r="J6360">
        <v>3742</v>
      </c>
      <c r="L6360">
        <v>62303</v>
      </c>
      <c r="M6360" t="s">
        <v>38</v>
      </c>
      <c r="N6360">
        <v>52020</v>
      </c>
      <c r="O6360" t="s">
        <v>38</v>
      </c>
      <c r="P6360">
        <v>2424</v>
      </c>
      <c r="R6360">
        <v>54444</v>
      </c>
      <c r="S6360" t="s">
        <v>38</v>
      </c>
      <c r="T6360">
        <v>1572837</v>
      </c>
      <c r="V6360">
        <v>3605718</v>
      </c>
      <c r="X6360">
        <v>3345711</v>
      </c>
      <c r="Z6360">
        <v>260007</v>
      </c>
    </row>
    <row r="6361" spans="2:26" hidden="1" x14ac:dyDescent="0.35">
      <c r="B6361" t="s">
        <v>148</v>
      </c>
      <c r="C6361" t="s">
        <v>149</v>
      </c>
      <c r="D6361" s="1">
        <v>44713</v>
      </c>
      <c r="E6361" t="s">
        <v>34</v>
      </c>
      <c r="F6361" t="s">
        <v>33</v>
      </c>
      <c r="G6361" t="s">
        <v>34</v>
      </c>
      <c r="H6361">
        <v>73984</v>
      </c>
      <c r="I6361" t="s">
        <v>38</v>
      </c>
      <c r="J6361">
        <v>3742</v>
      </c>
      <c r="L6361">
        <v>77726</v>
      </c>
      <c r="M6361" t="s">
        <v>38</v>
      </c>
      <c r="N6361">
        <v>64003</v>
      </c>
      <c r="O6361" t="s">
        <v>38</v>
      </c>
      <c r="P6361">
        <v>2424</v>
      </c>
      <c r="R6361">
        <v>66427</v>
      </c>
      <c r="S6361" t="s">
        <v>38</v>
      </c>
      <c r="T6361">
        <v>1572837</v>
      </c>
      <c r="V6361">
        <v>3605718</v>
      </c>
      <c r="X6361">
        <v>3345711</v>
      </c>
      <c r="Z6361">
        <v>260007</v>
      </c>
    </row>
    <row r="6362" spans="2:26" hidden="1" x14ac:dyDescent="0.35">
      <c r="B6362" t="s">
        <v>148</v>
      </c>
      <c r="C6362" t="s">
        <v>149</v>
      </c>
      <c r="D6362" s="1">
        <v>44743</v>
      </c>
      <c r="E6362" t="s">
        <v>34</v>
      </c>
      <c r="F6362" t="s">
        <v>35</v>
      </c>
      <c r="G6362" t="s">
        <v>32</v>
      </c>
      <c r="H6362">
        <v>51683</v>
      </c>
      <c r="I6362" t="s">
        <v>38</v>
      </c>
      <c r="J6362">
        <v>3681</v>
      </c>
      <c r="L6362">
        <v>55364</v>
      </c>
      <c r="M6362" t="s">
        <v>38</v>
      </c>
      <c r="N6362">
        <v>46944</v>
      </c>
      <c r="O6362" t="s">
        <v>38</v>
      </c>
      <c r="P6362">
        <v>2346</v>
      </c>
      <c r="R6362">
        <v>49290</v>
      </c>
      <c r="S6362" t="s">
        <v>38</v>
      </c>
      <c r="T6362">
        <v>1577452</v>
      </c>
      <c r="V6362">
        <v>3621759</v>
      </c>
      <c r="X6362">
        <v>3362021</v>
      </c>
      <c r="Z6362">
        <v>259738</v>
      </c>
    </row>
    <row r="6363" spans="2:26" hidden="1" x14ac:dyDescent="0.35">
      <c r="B6363" t="s">
        <v>148</v>
      </c>
      <c r="C6363" t="s">
        <v>149</v>
      </c>
      <c r="D6363" s="1">
        <v>44743</v>
      </c>
      <c r="E6363" t="s">
        <v>34</v>
      </c>
      <c r="F6363" t="s">
        <v>33</v>
      </c>
      <c r="G6363" t="s">
        <v>34</v>
      </c>
      <c r="H6363">
        <v>70664</v>
      </c>
      <c r="I6363" t="s">
        <v>38</v>
      </c>
      <c r="J6363">
        <v>3681</v>
      </c>
      <c r="L6363">
        <v>74345</v>
      </c>
      <c r="M6363" t="s">
        <v>38</v>
      </c>
      <c r="N6363">
        <v>61491</v>
      </c>
      <c r="O6363" t="s">
        <v>38</v>
      </c>
      <c r="P6363">
        <v>2346</v>
      </c>
      <c r="R6363">
        <v>63837</v>
      </c>
      <c r="S6363" t="s">
        <v>38</v>
      </c>
      <c r="T6363">
        <v>1577452</v>
      </c>
      <c r="V6363">
        <v>3621759</v>
      </c>
      <c r="X6363">
        <v>3362021</v>
      </c>
      <c r="Z6363">
        <v>259738</v>
      </c>
    </row>
    <row r="6364" spans="2:26" hidden="1" x14ac:dyDescent="0.35">
      <c r="B6364" t="s">
        <v>148</v>
      </c>
      <c r="C6364" t="s">
        <v>149</v>
      </c>
      <c r="D6364" s="1">
        <v>44774</v>
      </c>
      <c r="E6364" t="s">
        <v>34</v>
      </c>
      <c r="F6364" t="s">
        <v>35</v>
      </c>
      <c r="G6364" t="s">
        <v>32</v>
      </c>
      <c r="H6364">
        <v>68355</v>
      </c>
      <c r="I6364" t="s">
        <v>38</v>
      </c>
      <c r="J6364">
        <v>4583</v>
      </c>
      <c r="L6364">
        <v>72938</v>
      </c>
      <c r="M6364" t="s">
        <v>38</v>
      </c>
      <c r="N6364">
        <v>59499</v>
      </c>
      <c r="O6364" t="s">
        <v>38</v>
      </c>
      <c r="P6364">
        <v>3000</v>
      </c>
      <c r="R6364">
        <v>62499</v>
      </c>
      <c r="S6364" t="s">
        <v>38</v>
      </c>
      <c r="T6364">
        <v>1581944</v>
      </c>
      <c r="V6364">
        <v>3638737</v>
      </c>
      <c r="X6364">
        <v>3379171</v>
      </c>
      <c r="Z6364">
        <v>259566</v>
      </c>
    </row>
    <row r="6365" spans="2:26" hidden="1" x14ac:dyDescent="0.35">
      <c r="B6365" t="s">
        <v>148</v>
      </c>
      <c r="C6365" t="s">
        <v>149</v>
      </c>
      <c r="D6365" s="1">
        <v>44774</v>
      </c>
      <c r="E6365" t="s">
        <v>34</v>
      </c>
      <c r="F6365" t="s">
        <v>33</v>
      </c>
      <c r="G6365" t="s">
        <v>34</v>
      </c>
      <c r="H6365">
        <v>80896</v>
      </c>
      <c r="I6365" t="s">
        <v>38</v>
      </c>
      <c r="J6365">
        <v>4583</v>
      </c>
      <c r="L6365">
        <v>85479</v>
      </c>
      <c r="M6365" t="s">
        <v>38</v>
      </c>
      <c r="N6365">
        <v>68461</v>
      </c>
      <c r="O6365" t="s">
        <v>38</v>
      </c>
      <c r="P6365">
        <v>3000</v>
      </c>
      <c r="R6365">
        <v>71461</v>
      </c>
      <c r="S6365" t="s">
        <v>38</v>
      </c>
      <c r="T6365">
        <v>1581944</v>
      </c>
      <c r="V6365">
        <v>3638737</v>
      </c>
      <c r="X6365">
        <v>3379171</v>
      </c>
      <c r="Z6365">
        <v>259566</v>
      </c>
    </row>
    <row r="6366" spans="2:26" hidden="1" x14ac:dyDescent="0.35">
      <c r="B6366" t="s">
        <v>148</v>
      </c>
      <c r="C6366" t="s">
        <v>149</v>
      </c>
      <c r="D6366" s="1">
        <v>44805</v>
      </c>
      <c r="E6366" t="s">
        <v>34</v>
      </c>
      <c r="F6366" t="s">
        <v>35</v>
      </c>
      <c r="G6366" t="s">
        <v>32</v>
      </c>
      <c r="H6366">
        <v>56753</v>
      </c>
      <c r="I6366" t="s">
        <v>38</v>
      </c>
      <c r="J6366">
        <v>3627</v>
      </c>
      <c r="L6366">
        <v>60380</v>
      </c>
      <c r="M6366" t="s">
        <v>38</v>
      </c>
      <c r="N6366">
        <v>49125</v>
      </c>
      <c r="O6366" t="s">
        <v>38</v>
      </c>
      <c r="P6366">
        <v>2566</v>
      </c>
      <c r="R6366">
        <v>51691</v>
      </c>
      <c r="S6366" t="s">
        <v>38</v>
      </c>
      <c r="T6366">
        <v>1561941</v>
      </c>
      <c r="V6366">
        <v>3612679</v>
      </c>
      <c r="X6366">
        <v>3355704</v>
      </c>
      <c r="Z6366">
        <v>256975</v>
      </c>
    </row>
    <row r="6367" spans="2:26" hidden="1" x14ac:dyDescent="0.35">
      <c r="B6367" t="s">
        <v>148</v>
      </c>
      <c r="C6367" t="s">
        <v>149</v>
      </c>
      <c r="D6367" s="1">
        <v>44805</v>
      </c>
      <c r="E6367" t="s">
        <v>34</v>
      </c>
      <c r="F6367" t="s">
        <v>33</v>
      </c>
      <c r="G6367" t="s">
        <v>34</v>
      </c>
      <c r="H6367">
        <v>75825</v>
      </c>
      <c r="I6367" t="s">
        <v>38</v>
      </c>
      <c r="J6367">
        <v>3627</v>
      </c>
      <c r="L6367">
        <v>79452</v>
      </c>
      <c r="M6367" t="s">
        <v>38</v>
      </c>
      <c r="N6367">
        <v>64439</v>
      </c>
      <c r="O6367" t="s">
        <v>38</v>
      </c>
      <c r="P6367">
        <v>2566</v>
      </c>
      <c r="R6367">
        <v>67005</v>
      </c>
      <c r="S6367" t="s">
        <v>38</v>
      </c>
      <c r="T6367">
        <v>1566245</v>
      </c>
      <c r="V6367">
        <v>3626994</v>
      </c>
      <c r="X6367">
        <v>3367833</v>
      </c>
      <c r="Z6367">
        <v>259161</v>
      </c>
    </row>
    <row r="6368" spans="2:26" hidden="1" x14ac:dyDescent="0.35">
      <c r="B6368" t="s">
        <v>148</v>
      </c>
      <c r="C6368" t="s">
        <v>149</v>
      </c>
      <c r="D6368" s="1">
        <v>44835</v>
      </c>
      <c r="E6368" t="s">
        <v>34</v>
      </c>
      <c r="F6368" t="s">
        <v>35</v>
      </c>
      <c r="G6368" t="s">
        <v>32</v>
      </c>
      <c r="H6368">
        <v>72168</v>
      </c>
      <c r="I6368" t="s">
        <v>38</v>
      </c>
      <c r="J6368">
        <v>4107</v>
      </c>
      <c r="L6368">
        <v>76275</v>
      </c>
      <c r="M6368" t="s">
        <v>38</v>
      </c>
      <c r="N6368">
        <v>64311</v>
      </c>
      <c r="O6368" t="s">
        <v>38</v>
      </c>
      <c r="P6368">
        <v>2614</v>
      </c>
      <c r="R6368">
        <v>66925</v>
      </c>
      <c r="S6368" t="s">
        <v>38</v>
      </c>
      <c r="T6368">
        <v>1566997</v>
      </c>
      <c r="V6368">
        <v>3633427</v>
      </c>
      <c r="X6368">
        <v>3380400</v>
      </c>
      <c r="Z6368">
        <v>253027</v>
      </c>
    </row>
    <row r="6369" spans="2:26" hidden="1" x14ac:dyDescent="0.35">
      <c r="B6369" t="s">
        <v>148</v>
      </c>
      <c r="C6369" t="s">
        <v>149</v>
      </c>
      <c r="D6369" s="1">
        <v>44835</v>
      </c>
      <c r="E6369" t="s">
        <v>34</v>
      </c>
      <c r="F6369" t="s">
        <v>33</v>
      </c>
      <c r="G6369" t="s">
        <v>34</v>
      </c>
      <c r="H6369">
        <v>79363</v>
      </c>
      <c r="I6369" t="s">
        <v>38</v>
      </c>
      <c r="J6369">
        <v>4107</v>
      </c>
      <c r="L6369">
        <v>83470</v>
      </c>
      <c r="M6369" t="s">
        <v>38</v>
      </c>
      <c r="N6369">
        <v>67462</v>
      </c>
      <c r="O6369" t="s">
        <v>38</v>
      </c>
      <c r="P6369">
        <v>2614</v>
      </c>
      <c r="R6369">
        <v>70076</v>
      </c>
      <c r="S6369" t="s">
        <v>38</v>
      </c>
      <c r="T6369">
        <v>1569778</v>
      </c>
      <c r="V6369">
        <v>3640482</v>
      </c>
      <c r="X6369">
        <v>3386362</v>
      </c>
      <c r="Z6369">
        <v>254120</v>
      </c>
    </row>
    <row r="6370" spans="2:26" hidden="1" x14ac:dyDescent="0.35">
      <c r="B6370" t="s">
        <v>148</v>
      </c>
      <c r="C6370" t="s">
        <v>149</v>
      </c>
      <c r="D6370" s="1">
        <v>44866</v>
      </c>
      <c r="E6370" t="s">
        <v>34</v>
      </c>
      <c r="F6370" t="s">
        <v>35</v>
      </c>
      <c r="G6370" t="s">
        <v>32</v>
      </c>
      <c r="H6370">
        <v>61150</v>
      </c>
      <c r="I6370" t="s">
        <v>38</v>
      </c>
      <c r="J6370">
        <v>33921</v>
      </c>
      <c r="L6370">
        <v>95071</v>
      </c>
      <c r="M6370" t="s">
        <v>38</v>
      </c>
      <c r="N6370">
        <v>58473</v>
      </c>
      <c r="O6370" t="s">
        <v>38</v>
      </c>
      <c r="P6370">
        <v>3062</v>
      </c>
      <c r="R6370">
        <v>61535</v>
      </c>
      <c r="S6370" t="s">
        <v>38</v>
      </c>
      <c r="T6370">
        <v>1569645</v>
      </c>
      <c r="V6370">
        <v>3647375</v>
      </c>
      <c r="X6370">
        <v>3393728</v>
      </c>
      <c r="Z6370">
        <v>253647</v>
      </c>
    </row>
    <row r="6371" spans="2:26" hidden="1" x14ac:dyDescent="0.35">
      <c r="B6371" t="s">
        <v>148</v>
      </c>
      <c r="C6371" t="s">
        <v>149</v>
      </c>
      <c r="D6371" s="1">
        <v>44866</v>
      </c>
      <c r="E6371" t="s">
        <v>34</v>
      </c>
      <c r="F6371" t="s">
        <v>33</v>
      </c>
      <c r="G6371" t="s">
        <v>34</v>
      </c>
      <c r="H6371">
        <v>77959</v>
      </c>
      <c r="I6371" t="s">
        <v>38</v>
      </c>
      <c r="J6371">
        <v>33921</v>
      </c>
      <c r="L6371">
        <v>111880</v>
      </c>
      <c r="M6371" t="s">
        <v>38</v>
      </c>
      <c r="N6371">
        <v>69287</v>
      </c>
      <c r="O6371" t="s">
        <v>38</v>
      </c>
      <c r="P6371">
        <v>3062</v>
      </c>
      <c r="R6371">
        <v>72349</v>
      </c>
      <c r="S6371" t="s">
        <v>38</v>
      </c>
      <c r="T6371">
        <v>1572649</v>
      </c>
      <c r="V6371">
        <v>3659332</v>
      </c>
      <c r="X6371">
        <v>3405253</v>
      </c>
      <c r="Z6371">
        <v>254079</v>
      </c>
    </row>
    <row r="6372" spans="2:26" hidden="1" x14ac:dyDescent="0.35">
      <c r="B6372" t="s">
        <v>148</v>
      </c>
      <c r="C6372" t="s">
        <v>149</v>
      </c>
      <c r="D6372" s="1">
        <v>44896</v>
      </c>
      <c r="E6372" t="s">
        <v>34</v>
      </c>
      <c r="F6372" t="s">
        <v>35</v>
      </c>
      <c r="G6372" t="s">
        <v>32</v>
      </c>
      <c r="H6372">
        <v>57309</v>
      </c>
      <c r="I6372" t="s">
        <v>38</v>
      </c>
      <c r="J6372">
        <v>16596</v>
      </c>
      <c r="L6372">
        <v>73905</v>
      </c>
      <c r="M6372" t="s">
        <v>38</v>
      </c>
      <c r="N6372">
        <v>59348</v>
      </c>
      <c r="O6372" t="s">
        <v>38</v>
      </c>
      <c r="P6372">
        <v>3746</v>
      </c>
      <c r="R6372">
        <v>63094</v>
      </c>
      <c r="S6372" t="s">
        <v>38</v>
      </c>
      <c r="T6372">
        <v>1574902</v>
      </c>
      <c r="V6372">
        <v>3669479</v>
      </c>
      <c r="X6372">
        <v>3414767</v>
      </c>
      <c r="Z6372">
        <v>254712</v>
      </c>
    </row>
    <row r="6373" spans="2:26" hidden="1" x14ac:dyDescent="0.35">
      <c r="B6373" t="s">
        <v>148</v>
      </c>
      <c r="C6373" t="s">
        <v>149</v>
      </c>
      <c r="D6373" s="1">
        <v>44896</v>
      </c>
      <c r="E6373" t="s">
        <v>34</v>
      </c>
      <c r="F6373" t="s">
        <v>33</v>
      </c>
      <c r="G6373" t="s">
        <v>34</v>
      </c>
      <c r="H6373">
        <v>72598</v>
      </c>
      <c r="I6373" t="s">
        <v>38</v>
      </c>
      <c r="J6373">
        <v>16596</v>
      </c>
      <c r="L6373">
        <v>89194</v>
      </c>
      <c r="M6373" t="s">
        <v>38</v>
      </c>
      <c r="N6373">
        <v>69416</v>
      </c>
      <c r="O6373" t="s">
        <v>38</v>
      </c>
      <c r="P6373">
        <v>3746</v>
      </c>
      <c r="R6373">
        <v>73162</v>
      </c>
      <c r="S6373" t="s">
        <v>38</v>
      </c>
      <c r="T6373">
        <v>1575816</v>
      </c>
      <c r="V6373">
        <v>3674072</v>
      </c>
      <c r="X6373">
        <v>3419180</v>
      </c>
      <c r="Z6373">
        <v>254892</v>
      </c>
    </row>
    <row r="6374" spans="2:26" hidden="1" x14ac:dyDescent="0.35">
      <c r="B6374" t="s">
        <v>148</v>
      </c>
      <c r="C6374" t="s">
        <v>149</v>
      </c>
      <c r="D6374" s="1">
        <v>44927</v>
      </c>
      <c r="E6374" t="s">
        <v>34</v>
      </c>
      <c r="F6374" t="s">
        <v>35</v>
      </c>
      <c r="G6374" t="s">
        <v>32</v>
      </c>
      <c r="H6374">
        <v>81907</v>
      </c>
      <c r="I6374" t="s">
        <v>38</v>
      </c>
      <c r="J6374">
        <v>10239</v>
      </c>
      <c r="L6374">
        <v>92146</v>
      </c>
      <c r="M6374" t="s">
        <v>38</v>
      </c>
      <c r="N6374">
        <v>64785</v>
      </c>
      <c r="O6374" t="s">
        <v>38</v>
      </c>
      <c r="P6374">
        <v>3011</v>
      </c>
      <c r="R6374">
        <v>67796</v>
      </c>
      <c r="S6374" t="s">
        <v>38</v>
      </c>
      <c r="T6374">
        <v>1577039</v>
      </c>
      <c r="V6374">
        <v>3682052</v>
      </c>
      <c r="X6374">
        <v>3428274</v>
      </c>
      <c r="Z6374">
        <v>253778</v>
      </c>
    </row>
    <row r="6375" spans="2:26" hidden="1" x14ac:dyDescent="0.35">
      <c r="B6375" t="s">
        <v>148</v>
      </c>
      <c r="C6375" t="s">
        <v>149</v>
      </c>
      <c r="D6375" s="1">
        <v>44927</v>
      </c>
      <c r="E6375" t="s">
        <v>34</v>
      </c>
      <c r="F6375" t="s">
        <v>33</v>
      </c>
      <c r="G6375" t="s">
        <v>34</v>
      </c>
      <c r="H6375">
        <v>81907</v>
      </c>
      <c r="I6375" t="s">
        <v>38</v>
      </c>
      <c r="J6375">
        <v>10239</v>
      </c>
      <c r="L6375">
        <v>92146</v>
      </c>
      <c r="M6375" t="s">
        <v>38</v>
      </c>
      <c r="N6375">
        <v>71000</v>
      </c>
      <c r="O6375" t="s">
        <v>38</v>
      </c>
      <c r="P6375">
        <v>3011</v>
      </c>
      <c r="R6375">
        <v>74011</v>
      </c>
      <c r="S6375" t="s">
        <v>38</v>
      </c>
      <c r="T6375">
        <v>1581355</v>
      </c>
      <c r="V6375">
        <v>3695842</v>
      </c>
      <c r="X6375">
        <v>3441065</v>
      </c>
      <c r="Z6375">
        <v>254777</v>
      </c>
    </row>
    <row r="6376" spans="2:26" hidden="1" x14ac:dyDescent="0.35">
      <c r="B6376" t="s">
        <v>148</v>
      </c>
      <c r="C6376" t="s">
        <v>149</v>
      </c>
      <c r="D6376" s="1">
        <v>44958</v>
      </c>
      <c r="E6376" t="s">
        <v>34</v>
      </c>
      <c r="F6376" t="s">
        <v>35</v>
      </c>
      <c r="G6376" t="s">
        <v>32</v>
      </c>
      <c r="H6376">
        <v>66940</v>
      </c>
      <c r="I6376" t="s">
        <v>38</v>
      </c>
      <c r="J6376">
        <v>5189</v>
      </c>
      <c r="L6376">
        <v>72129</v>
      </c>
      <c r="M6376" t="s">
        <v>38</v>
      </c>
      <c r="N6376">
        <v>57413</v>
      </c>
      <c r="O6376" t="s">
        <v>38</v>
      </c>
      <c r="P6376">
        <v>2933</v>
      </c>
      <c r="R6376">
        <v>60346</v>
      </c>
      <c r="S6376" t="s">
        <v>38</v>
      </c>
      <c r="T6376">
        <v>1581538</v>
      </c>
      <c r="V6376">
        <v>3698210</v>
      </c>
      <c r="X6376">
        <v>3445221</v>
      </c>
      <c r="Z6376">
        <v>252989</v>
      </c>
    </row>
    <row r="6377" spans="2:26" hidden="1" x14ac:dyDescent="0.35">
      <c r="B6377" t="s">
        <v>148</v>
      </c>
      <c r="C6377" t="s">
        <v>149</v>
      </c>
      <c r="D6377" s="1">
        <v>44958</v>
      </c>
      <c r="E6377" t="s">
        <v>34</v>
      </c>
      <c r="F6377" t="s">
        <v>33</v>
      </c>
      <c r="G6377" t="s">
        <v>34</v>
      </c>
      <c r="H6377">
        <v>66940</v>
      </c>
      <c r="I6377" t="s">
        <v>38</v>
      </c>
      <c r="J6377">
        <v>5189</v>
      </c>
      <c r="L6377">
        <v>72129</v>
      </c>
      <c r="M6377" t="s">
        <v>38</v>
      </c>
      <c r="N6377">
        <v>63455</v>
      </c>
      <c r="O6377" t="s">
        <v>38</v>
      </c>
      <c r="P6377">
        <v>2933</v>
      </c>
      <c r="R6377">
        <v>66388</v>
      </c>
      <c r="S6377" t="s">
        <v>38</v>
      </c>
      <c r="T6377">
        <v>1585127</v>
      </c>
      <c r="V6377">
        <v>3711321</v>
      </c>
      <c r="X6377">
        <v>3458336</v>
      </c>
      <c r="Z6377">
        <v>252985</v>
      </c>
    </row>
    <row r="6378" spans="2:26" hidden="1" x14ac:dyDescent="0.35">
      <c r="B6378" t="s">
        <v>148</v>
      </c>
      <c r="C6378" t="s">
        <v>149</v>
      </c>
      <c r="D6378" s="1">
        <v>44986</v>
      </c>
      <c r="E6378" t="s">
        <v>34</v>
      </c>
      <c r="F6378" t="s">
        <v>35</v>
      </c>
      <c r="G6378" t="s">
        <v>32</v>
      </c>
      <c r="H6378">
        <v>78749</v>
      </c>
      <c r="I6378" t="s">
        <v>38</v>
      </c>
      <c r="J6378">
        <v>4489</v>
      </c>
      <c r="L6378">
        <v>83238</v>
      </c>
      <c r="M6378" t="s">
        <v>38</v>
      </c>
      <c r="N6378">
        <v>52937</v>
      </c>
      <c r="O6378" t="s">
        <v>38</v>
      </c>
      <c r="P6378">
        <v>2773</v>
      </c>
      <c r="R6378">
        <v>55710</v>
      </c>
      <c r="S6378" t="s">
        <v>38</v>
      </c>
      <c r="T6378">
        <v>1584330</v>
      </c>
      <c r="V6378">
        <v>3713633</v>
      </c>
      <c r="X6378">
        <v>3462649</v>
      </c>
      <c r="Z6378">
        <v>250984</v>
      </c>
    </row>
    <row r="6379" spans="2:26" hidden="1" x14ac:dyDescent="0.35">
      <c r="B6379" t="s">
        <v>148</v>
      </c>
      <c r="C6379" t="s">
        <v>149</v>
      </c>
      <c r="D6379" s="1">
        <v>44986</v>
      </c>
      <c r="E6379" t="s">
        <v>34</v>
      </c>
      <c r="F6379" t="s">
        <v>33</v>
      </c>
      <c r="G6379" t="s">
        <v>34</v>
      </c>
      <c r="H6379">
        <v>78749</v>
      </c>
      <c r="I6379" t="s">
        <v>38</v>
      </c>
      <c r="J6379">
        <v>4489</v>
      </c>
      <c r="L6379">
        <v>83238</v>
      </c>
      <c r="M6379" t="s">
        <v>38</v>
      </c>
      <c r="N6379">
        <v>66951</v>
      </c>
      <c r="O6379" t="s">
        <v>38</v>
      </c>
      <c r="P6379">
        <v>2773</v>
      </c>
      <c r="R6379">
        <v>69724</v>
      </c>
      <c r="S6379" t="s">
        <v>38</v>
      </c>
      <c r="T6379">
        <v>1587964</v>
      </c>
      <c r="V6379">
        <v>3730393</v>
      </c>
      <c r="X6379">
        <v>3479427</v>
      </c>
      <c r="Z6379">
        <v>250966</v>
      </c>
    </row>
    <row r="6380" spans="2:26" hidden="1" x14ac:dyDescent="0.35">
      <c r="B6380" t="s">
        <v>148</v>
      </c>
      <c r="C6380" t="s">
        <v>149</v>
      </c>
      <c r="D6380" s="1">
        <v>45017</v>
      </c>
      <c r="E6380" t="s">
        <v>34</v>
      </c>
      <c r="F6380" t="s">
        <v>35</v>
      </c>
      <c r="G6380" t="s">
        <v>32</v>
      </c>
      <c r="H6380">
        <v>72668</v>
      </c>
      <c r="I6380" t="s">
        <v>38</v>
      </c>
      <c r="J6380">
        <v>4298</v>
      </c>
      <c r="L6380">
        <v>76966</v>
      </c>
      <c r="M6380" t="s">
        <v>38</v>
      </c>
      <c r="N6380">
        <v>41512</v>
      </c>
      <c r="O6380" t="s">
        <v>38</v>
      </c>
      <c r="P6380">
        <v>1905</v>
      </c>
      <c r="R6380">
        <v>43417</v>
      </c>
      <c r="S6380" t="s">
        <v>38</v>
      </c>
      <c r="T6380">
        <v>1586729</v>
      </c>
      <c r="V6380">
        <v>3728305</v>
      </c>
      <c r="X6380">
        <v>3477772</v>
      </c>
      <c r="Z6380">
        <v>250533</v>
      </c>
    </row>
    <row r="6381" spans="2:26" hidden="1" x14ac:dyDescent="0.35">
      <c r="B6381" t="s">
        <v>148</v>
      </c>
      <c r="C6381" t="s">
        <v>149</v>
      </c>
      <c r="D6381" s="1">
        <v>45017</v>
      </c>
      <c r="E6381" t="s">
        <v>34</v>
      </c>
      <c r="F6381" t="s">
        <v>33</v>
      </c>
      <c r="G6381" t="s">
        <v>34</v>
      </c>
      <c r="H6381">
        <v>72668</v>
      </c>
      <c r="I6381" t="s">
        <v>38</v>
      </c>
      <c r="J6381">
        <v>4298</v>
      </c>
      <c r="L6381">
        <v>76966</v>
      </c>
      <c r="M6381" t="s">
        <v>38</v>
      </c>
      <c r="N6381">
        <v>35032</v>
      </c>
      <c r="O6381" t="s">
        <v>38</v>
      </c>
      <c r="P6381">
        <v>1905</v>
      </c>
      <c r="R6381">
        <v>36937</v>
      </c>
      <c r="S6381" t="s">
        <v>38</v>
      </c>
      <c r="T6381">
        <v>1590469</v>
      </c>
      <c r="V6381">
        <v>3741046</v>
      </c>
      <c r="X6381">
        <v>3490269</v>
      </c>
      <c r="Z6381">
        <v>250777</v>
      </c>
    </row>
    <row r="6382" spans="2:26" hidden="1" x14ac:dyDescent="0.35">
      <c r="B6382" t="s">
        <v>148</v>
      </c>
      <c r="C6382" t="s">
        <v>149</v>
      </c>
      <c r="D6382" s="1">
        <v>45047</v>
      </c>
      <c r="E6382" t="s">
        <v>34</v>
      </c>
      <c r="F6382" t="s">
        <v>35</v>
      </c>
      <c r="G6382" t="s">
        <v>32</v>
      </c>
      <c r="H6382">
        <v>80919</v>
      </c>
      <c r="I6382" t="s">
        <v>38</v>
      </c>
      <c r="J6382">
        <v>4505</v>
      </c>
      <c r="L6382">
        <v>85424</v>
      </c>
      <c r="M6382" t="s">
        <v>38</v>
      </c>
      <c r="N6382">
        <v>72568</v>
      </c>
      <c r="O6382" t="s">
        <v>38</v>
      </c>
      <c r="P6382">
        <v>14104</v>
      </c>
      <c r="R6382">
        <v>86672</v>
      </c>
      <c r="S6382" t="s">
        <v>38</v>
      </c>
      <c r="T6382">
        <v>1583098</v>
      </c>
      <c r="V6382">
        <v>3726429</v>
      </c>
      <c r="X6382">
        <v>3478287</v>
      </c>
      <c r="Z6382">
        <v>248142</v>
      </c>
    </row>
    <row r="6383" spans="2:26" hidden="1" x14ac:dyDescent="0.35">
      <c r="B6383" t="s">
        <v>148</v>
      </c>
      <c r="C6383" t="s">
        <v>149</v>
      </c>
      <c r="D6383" s="1">
        <v>45047</v>
      </c>
      <c r="E6383" t="s">
        <v>34</v>
      </c>
      <c r="F6383" t="s">
        <v>33</v>
      </c>
      <c r="G6383" t="s">
        <v>34</v>
      </c>
      <c r="H6383">
        <v>80919</v>
      </c>
      <c r="I6383" t="s">
        <v>38</v>
      </c>
      <c r="J6383">
        <v>4505</v>
      </c>
      <c r="L6383">
        <v>85424</v>
      </c>
      <c r="M6383" t="s">
        <v>38</v>
      </c>
      <c r="N6383">
        <v>79328</v>
      </c>
      <c r="O6383" t="s">
        <v>38</v>
      </c>
      <c r="P6383">
        <v>14104</v>
      </c>
      <c r="R6383">
        <v>93432</v>
      </c>
      <c r="S6383" t="s">
        <v>38</v>
      </c>
      <c r="T6383">
        <v>1585122</v>
      </c>
      <c r="V6383">
        <v>3735737</v>
      </c>
      <c r="X6383">
        <v>3487594</v>
      </c>
      <c r="Z6383">
        <v>248143</v>
      </c>
    </row>
    <row r="6384" spans="2:26" hidden="1" x14ac:dyDescent="0.35">
      <c r="B6384" t="s">
        <v>148</v>
      </c>
      <c r="C6384" t="s">
        <v>149</v>
      </c>
      <c r="D6384" s="1">
        <v>45078</v>
      </c>
      <c r="E6384" t="s">
        <v>34</v>
      </c>
      <c r="F6384" t="s">
        <v>35</v>
      </c>
      <c r="G6384" t="s">
        <v>32</v>
      </c>
      <c r="H6384">
        <v>85098</v>
      </c>
      <c r="I6384" t="s">
        <v>38</v>
      </c>
      <c r="J6384">
        <v>4774</v>
      </c>
      <c r="L6384">
        <v>89872</v>
      </c>
      <c r="M6384" t="s">
        <v>38</v>
      </c>
      <c r="N6384">
        <v>55126</v>
      </c>
      <c r="O6384" t="s">
        <v>38</v>
      </c>
      <c r="P6384">
        <v>6491</v>
      </c>
      <c r="R6384">
        <v>61617</v>
      </c>
      <c r="S6384" t="s">
        <v>38</v>
      </c>
      <c r="T6384">
        <v>1570301</v>
      </c>
      <c r="V6384">
        <v>3679659</v>
      </c>
      <c r="X6384">
        <v>3425634</v>
      </c>
      <c r="Z6384">
        <v>254025</v>
      </c>
    </row>
    <row r="6385" spans="2:26" hidden="1" x14ac:dyDescent="0.35">
      <c r="B6385" t="s">
        <v>148</v>
      </c>
      <c r="C6385" t="s">
        <v>149</v>
      </c>
      <c r="D6385" s="1">
        <v>45078</v>
      </c>
      <c r="E6385" t="s">
        <v>34</v>
      </c>
      <c r="F6385" t="s">
        <v>33</v>
      </c>
      <c r="G6385" t="s">
        <v>34</v>
      </c>
      <c r="H6385">
        <v>85098</v>
      </c>
      <c r="I6385" t="s">
        <v>38</v>
      </c>
      <c r="J6385">
        <v>4774</v>
      </c>
      <c r="L6385">
        <v>89872</v>
      </c>
      <c r="M6385" t="s">
        <v>38</v>
      </c>
      <c r="N6385">
        <v>71786</v>
      </c>
      <c r="O6385" t="s">
        <v>38</v>
      </c>
      <c r="P6385">
        <v>6491</v>
      </c>
      <c r="R6385">
        <v>78277</v>
      </c>
      <c r="S6385" t="s">
        <v>38</v>
      </c>
      <c r="T6385">
        <v>1574902</v>
      </c>
      <c r="V6385">
        <v>3694128</v>
      </c>
      <c r="X6385">
        <v>3439685</v>
      </c>
      <c r="Z6385">
        <v>254443</v>
      </c>
    </row>
    <row r="6386" spans="2:26" hidden="1" x14ac:dyDescent="0.35">
      <c r="B6386" t="s">
        <v>148</v>
      </c>
      <c r="C6386" t="s">
        <v>149</v>
      </c>
      <c r="D6386" s="1">
        <v>45108</v>
      </c>
      <c r="E6386" t="s">
        <v>34</v>
      </c>
      <c r="F6386" t="s">
        <v>35</v>
      </c>
      <c r="G6386" t="s">
        <v>32</v>
      </c>
      <c r="H6386">
        <v>88876</v>
      </c>
      <c r="I6386" t="s">
        <v>38</v>
      </c>
      <c r="J6386">
        <v>4869</v>
      </c>
      <c r="L6386">
        <v>93745</v>
      </c>
      <c r="M6386" t="s">
        <v>38</v>
      </c>
      <c r="N6386">
        <v>72490</v>
      </c>
      <c r="O6386" t="s">
        <v>38</v>
      </c>
      <c r="P6386">
        <v>4422</v>
      </c>
      <c r="R6386">
        <v>76912</v>
      </c>
      <c r="S6386" t="s">
        <v>38</v>
      </c>
      <c r="T6386">
        <v>1560796</v>
      </c>
      <c r="V6386">
        <v>3635220</v>
      </c>
      <c r="X6386">
        <v>3379179</v>
      </c>
      <c r="Z6386">
        <v>256041</v>
      </c>
    </row>
    <row r="6387" spans="2:26" hidden="1" x14ac:dyDescent="0.35">
      <c r="B6387" t="s">
        <v>148</v>
      </c>
      <c r="C6387" t="s">
        <v>149</v>
      </c>
      <c r="D6387" s="1">
        <v>45108</v>
      </c>
      <c r="E6387" t="s">
        <v>34</v>
      </c>
      <c r="F6387" t="s">
        <v>33</v>
      </c>
      <c r="G6387" t="s">
        <v>34</v>
      </c>
      <c r="H6387">
        <v>88876</v>
      </c>
      <c r="I6387" t="s">
        <v>38</v>
      </c>
      <c r="J6387">
        <v>4869</v>
      </c>
      <c r="L6387">
        <v>93745</v>
      </c>
      <c r="M6387" t="s">
        <v>38</v>
      </c>
      <c r="N6387">
        <v>75917</v>
      </c>
      <c r="O6387" t="s">
        <v>38</v>
      </c>
      <c r="P6387">
        <v>6456</v>
      </c>
      <c r="R6387">
        <v>82373</v>
      </c>
      <c r="S6387" t="s">
        <v>38</v>
      </c>
      <c r="T6387">
        <v>1564230</v>
      </c>
      <c r="V6387">
        <v>3644466</v>
      </c>
      <c r="X6387">
        <v>3388164</v>
      </c>
      <c r="Z6387">
        <v>256302</v>
      </c>
    </row>
    <row r="6388" spans="2:26" hidden="1" x14ac:dyDescent="0.35">
      <c r="B6388" t="s">
        <v>148</v>
      </c>
      <c r="C6388" t="s">
        <v>149</v>
      </c>
      <c r="D6388" s="1">
        <v>45139</v>
      </c>
      <c r="E6388" t="s">
        <v>34</v>
      </c>
      <c r="F6388" t="s">
        <v>35</v>
      </c>
      <c r="G6388" t="s">
        <v>32</v>
      </c>
      <c r="H6388">
        <v>106610</v>
      </c>
      <c r="I6388" t="s">
        <v>38</v>
      </c>
      <c r="J6388">
        <v>5627</v>
      </c>
      <c r="L6388">
        <v>112237</v>
      </c>
      <c r="M6388" t="s">
        <v>38</v>
      </c>
      <c r="N6388">
        <v>75092</v>
      </c>
      <c r="O6388" t="s">
        <v>38</v>
      </c>
      <c r="P6388">
        <v>4410</v>
      </c>
      <c r="R6388">
        <v>79502</v>
      </c>
      <c r="S6388" t="s">
        <v>38</v>
      </c>
      <c r="T6388">
        <v>1543395</v>
      </c>
      <c r="V6388">
        <v>3579377</v>
      </c>
      <c r="X6388">
        <v>3319595</v>
      </c>
      <c r="Z6388">
        <v>259782</v>
      </c>
    </row>
    <row r="6389" spans="2:26" hidden="1" x14ac:dyDescent="0.35">
      <c r="B6389" t="s">
        <v>148</v>
      </c>
      <c r="C6389" t="s">
        <v>149</v>
      </c>
      <c r="D6389" s="1">
        <v>45139</v>
      </c>
      <c r="E6389" t="s">
        <v>34</v>
      </c>
      <c r="F6389" t="s">
        <v>33</v>
      </c>
      <c r="G6389" t="s">
        <v>34</v>
      </c>
      <c r="H6389">
        <v>106610</v>
      </c>
      <c r="I6389" t="s">
        <v>38</v>
      </c>
      <c r="J6389">
        <v>5627</v>
      </c>
      <c r="L6389">
        <v>112237</v>
      </c>
      <c r="M6389" t="s">
        <v>38</v>
      </c>
      <c r="N6389">
        <v>91503</v>
      </c>
      <c r="O6389" t="s">
        <v>38</v>
      </c>
      <c r="P6389">
        <v>8736</v>
      </c>
      <c r="R6389">
        <v>100239</v>
      </c>
      <c r="S6389" t="s">
        <v>38</v>
      </c>
      <c r="T6389">
        <v>1551020</v>
      </c>
      <c r="V6389">
        <v>3598200</v>
      </c>
      <c r="X6389">
        <v>3336669</v>
      </c>
      <c r="Z6389">
        <v>261531</v>
      </c>
    </row>
    <row r="6390" spans="2:26" hidden="1" x14ac:dyDescent="0.35">
      <c r="B6390" t="s">
        <v>148</v>
      </c>
      <c r="C6390" t="s">
        <v>149</v>
      </c>
      <c r="D6390" s="1">
        <v>45170</v>
      </c>
      <c r="E6390" t="s">
        <v>34</v>
      </c>
      <c r="F6390" t="s">
        <v>35</v>
      </c>
      <c r="G6390" t="s">
        <v>32</v>
      </c>
      <c r="H6390">
        <v>100913</v>
      </c>
      <c r="I6390" t="s">
        <v>38</v>
      </c>
      <c r="J6390">
        <v>5802</v>
      </c>
      <c r="L6390">
        <v>106715</v>
      </c>
      <c r="M6390" t="s">
        <v>38</v>
      </c>
      <c r="N6390">
        <v>66208</v>
      </c>
      <c r="O6390" t="s">
        <v>38</v>
      </c>
      <c r="P6390">
        <v>5455</v>
      </c>
      <c r="R6390">
        <v>71663</v>
      </c>
      <c r="S6390" t="s">
        <v>38</v>
      </c>
      <c r="T6390">
        <v>1517664</v>
      </c>
      <c r="V6390">
        <v>3499762</v>
      </c>
      <c r="X6390">
        <v>3241304</v>
      </c>
      <c r="Z6390">
        <v>258458</v>
      </c>
    </row>
    <row r="6391" spans="2:26" hidden="1" x14ac:dyDescent="0.35">
      <c r="B6391" t="s">
        <v>148</v>
      </c>
      <c r="C6391" t="s">
        <v>149</v>
      </c>
      <c r="D6391" s="1">
        <v>45170</v>
      </c>
      <c r="E6391" t="s">
        <v>34</v>
      </c>
      <c r="F6391" t="s">
        <v>33</v>
      </c>
      <c r="G6391" t="s">
        <v>34</v>
      </c>
      <c r="H6391">
        <v>100913</v>
      </c>
      <c r="I6391" t="s">
        <v>38</v>
      </c>
      <c r="J6391">
        <v>5802</v>
      </c>
      <c r="L6391">
        <v>106715</v>
      </c>
      <c r="M6391" t="s">
        <v>38</v>
      </c>
      <c r="N6391">
        <v>77289</v>
      </c>
      <c r="O6391" t="s">
        <v>38</v>
      </c>
      <c r="P6391">
        <v>10335</v>
      </c>
      <c r="R6391">
        <v>87624</v>
      </c>
      <c r="S6391" t="s">
        <v>38</v>
      </c>
      <c r="T6391">
        <v>1529703</v>
      </c>
      <c r="V6391">
        <v>3527282</v>
      </c>
      <c r="X6391">
        <v>3264766</v>
      </c>
      <c r="Z6391">
        <v>262516</v>
      </c>
    </row>
    <row r="6392" spans="2:26" hidden="1" x14ac:dyDescent="0.35">
      <c r="B6392" t="s">
        <v>148</v>
      </c>
      <c r="C6392" t="s">
        <v>149</v>
      </c>
      <c r="D6392" s="1">
        <v>45200</v>
      </c>
      <c r="E6392" t="s">
        <v>34</v>
      </c>
      <c r="F6392" t="s">
        <v>35</v>
      </c>
      <c r="G6392" t="s">
        <v>32</v>
      </c>
      <c r="H6392">
        <v>107132</v>
      </c>
      <c r="I6392" t="s">
        <v>38</v>
      </c>
      <c r="J6392">
        <v>6069</v>
      </c>
      <c r="L6392">
        <v>113201</v>
      </c>
      <c r="M6392" t="s">
        <v>38</v>
      </c>
      <c r="N6392">
        <v>83515</v>
      </c>
      <c r="O6392" t="s">
        <v>38</v>
      </c>
      <c r="P6392">
        <v>12446</v>
      </c>
      <c r="R6392">
        <v>95961</v>
      </c>
      <c r="S6392" t="s">
        <v>38</v>
      </c>
      <c r="T6392">
        <v>1507070</v>
      </c>
      <c r="V6392">
        <v>3450273</v>
      </c>
      <c r="X6392">
        <v>3184319</v>
      </c>
      <c r="Z6392">
        <v>265954</v>
      </c>
    </row>
    <row r="6393" spans="2:26" hidden="1" x14ac:dyDescent="0.35">
      <c r="B6393" t="s">
        <v>148</v>
      </c>
      <c r="C6393" t="s">
        <v>149</v>
      </c>
      <c r="D6393" s="1">
        <v>45200</v>
      </c>
      <c r="E6393" t="s">
        <v>34</v>
      </c>
      <c r="F6393" t="s">
        <v>33</v>
      </c>
      <c r="G6393" t="s">
        <v>34</v>
      </c>
      <c r="H6393">
        <v>107132</v>
      </c>
      <c r="I6393" t="s">
        <v>38</v>
      </c>
      <c r="J6393">
        <v>6069</v>
      </c>
      <c r="L6393">
        <v>113201</v>
      </c>
      <c r="M6393" t="s">
        <v>38</v>
      </c>
      <c r="N6393">
        <v>101491</v>
      </c>
      <c r="O6393" t="s">
        <v>38</v>
      </c>
      <c r="P6393">
        <v>14191</v>
      </c>
      <c r="R6393">
        <v>115682</v>
      </c>
      <c r="S6393" t="s">
        <v>38</v>
      </c>
      <c r="T6393">
        <v>1522393</v>
      </c>
      <c r="V6393">
        <v>3480589</v>
      </c>
      <c r="X6393">
        <v>3207239</v>
      </c>
      <c r="Z6393">
        <v>273350</v>
      </c>
    </row>
    <row r="6394" spans="2:26" hidden="1" x14ac:dyDescent="0.35">
      <c r="B6394" t="s">
        <v>148</v>
      </c>
      <c r="C6394" t="s">
        <v>149</v>
      </c>
      <c r="D6394" s="1">
        <v>45231</v>
      </c>
      <c r="E6394" t="s">
        <v>34</v>
      </c>
      <c r="F6394" t="s">
        <v>35</v>
      </c>
      <c r="G6394" t="s">
        <v>32</v>
      </c>
      <c r="H6394">
        <v>119561</v>
      </c>
      <c r="I6394" t="s">
        <v>38</v>
      </c>
      <c r="J6394">
        <v>37931</v>
      </c>
      <c r="L6394">
        <v>157492</v>
      </c>
      <c r="M6394" t="s">
        <v>38</v>
      </c>
      <c r="N6394">
        <v>76753</v>
      </c>
      <c r="O6394" t="s">
        <v>38</v>
      </c>
      <c r="P6394">
        <v>9359</v>
      </c>
      <c r="R6394">
        <v>86112</v>
      </c>
      <c r="S6394" t="s">
        <v>38</v>
      </c>
      <c r="T6394">
        <v>1509650</v>
      </c>
      <c r="V6394">
        <v>3417857</v>
      </c>
      <c r="X6394">
        <v>3135113</v>
      </c>
      <c r="Z6394">
        <v>282744</v>
      </c>
    </row>
    <row r="6395" spans="2:26" hidden="1" x14ac:dyDescent="0.35">
      <c r="B6395" t="s">
        <v>148</v>
      </c>
      <c r="C6395" t="s">
        <v>149</v>
      </c>
      <c r="D6395" s="1">
        <v>45231</v>
      </c>
      <c r="E6395" t="s">
        <v>34</v>
      </c>
      <c r="F6395" t="s">
        <v>33</v>
      </c>
      <c r="G6395" t="s">
        <v>34</v>
      </c>
      <c r="H6395">
        <v>119561</v>
      </c>
      <c r="I6395" t="s">
        <v>38</v>
      </c>
      <c r="J6395">
        <v>37931</v>
      </c>
      <c r="L6395">
        <v>157492</v>
      </c>
      <c r="M6395" t="s">
        <v>38</v>
      </c>
      <c r="N6395">
        <v>97297</v>
      </c>
      <c r="O6395" t="s">
        <v>38</v>
      </c>
      <c r="P6395">
        <v>11539</v>
      </c>
      <c r="R6395">
        <v>108836</v>
      </c>
      <c r="S6395" t="s">
        <v>38</v>
      </c>
      <c r="T6395">
        <v>1520028</v>
      </c>
      <c r="V6395">
        <v>3443182</v>
      </c>
      <c r="X6395">
        <v>3157738</v>
      </c>
      <c r="Z6395">
        <v>285444</v>
      </c>
    </row>
    <row r="6396" spans="2:26" hidden="1" x14ac:dyDescent="0.35">
      <c r="B6396" t="s">
        <v>148</v>
      </c>
      <c r="C6396" t="s">
        <v>149</v>
      </c>
      <c r="D6396" s="1">
        <v>45261</v>
      </c>
      <c r="E6396" t="s">
        <v>34</v>
      </c>
      <c r="F6396" t="s">
        <v>35</v>
      </c>
      <c r="G6396" t="s">
        <v>32</v>
      </c>
      <c r="H6396">
        <v>96095</v>
      </c>
      <c r="I6396" t="s">
        <v>38</v>
      </c>
      <c r="J6396">
        <v>17867</v>
      </c>
      <c r="L6396">
        <v>113962</v>
      </c>
      <c r="M6396" t="s">
        <v>38</v>
      </c>
      <c r="N6396">
        <v>84512</v>
      </c>
      <c r="O6396" t="s">
        <v>38</v>
      </c>
      <c r="P6396">
        <v>9470</v>
      </c>
      <c r="R6396">
        <v>93982</v>
      </c>
      <c r="S6396" t="s">
        <v>38</v>
      </c>
      <c r="T6396">
        <v>1504429</v>
      </c>
      <c r="V6396">
        <v>3387011</v>
      </c>
      <c r="X6396">
        <v>3097508</v>
      </c>
      <c r="Z6396">
        <v>289503</v>
      </c>
    </row>
    <row r="6397" spans="2:26" hidden="1" x14ac:dyDescent="0.35">
      <c r="B6397" t="s">
        <v>148</v>
      </c>
      <c r="C6397" t="s">
        <v>149</v>
      </c>
      <c r="D6397" s="1">
        <v>45261</v>
      </c>
      <c r="E6397" t="s">
        <v>34</v>
      </c>
      <c r="F6397" t="s">
        <v>33</v>
      </c>
      <c r="G6397" t="s">
        <v>34</v>
      </c>
      <c r="H6397">
        <v>96095</v>
      </c>
      <c r="I6397" t="s">
        <v>38</v>
      </c>
      <c r="J6397">
        <v>17867</v>
      </c>
      <c r="L6397">
        <v>113962</v>
      </c>
      <c r="M6397" t="s">
        <v>38</v>
      </c>
      <c r="N6397">
        <v>98710</v>
      </c>
      <c r="O6397" t="s">
        <v>38</v>
      </c>
      <c r="P6397">
        <v>11242</v>
      </c>
      <c r="R6397">
        <v>109952</v>
      </c>
      <c r="S6397" t="s">
        <v>38</v>
      </c>
      <c r="T6397">
        <v>1506074</v>
      </c>
      <c r="V6397">
        <v>3392187</v>
      </c>
      <c r="X6397">
        <v>3102062</v>
      </c>
      <c r="Z6397">
        <v>290125</v>
      </c>
    </row>
    <row r="6398" spans="2:26" hidden="1" x14ac:dyDescent="0.35">
      <c r="B6398" t="s">
        <v>148</v>
      </c>
      <c r="C6398" t="s">
        <v>149</v>
      </c>
      <c r="D6398" s="1">
        <v>45292</v>
      </c>
      <c r="E6398" t="s">
        <v>34</v>
      </c>
      <c r="F6398" t="s">
        <v>35</v>
      </c>
      <c r="G6398" t="s">
        <v>32</v>
      </c>
      <c r="H6398">
        <v>112734</v>
      </c>
      <c r="I6398" t="s">
        <v>38</v>
      </c>
      <c r="J6398">
        <v>13171</v>
      </c>
      <c r="L6398">
        <v>125905</v>
      </c>
      <c r="M6398" t="s">
        <v>38</v>
      </c>
      <c r="N6398">
        <v>87998</v>
      </c>
      <c r="O6398" t="s">
        <v>38</v>
      </c>
      <c r="P6398">
        <v>8309</v>
      </c>
      <c r="R6398">
        <v>96307</v>
      </c>
      <c r="S6398" t="s">
        <v>38</v>
      </c>
      <c r="T6398">
        <v>1489700</v>
      </c>
      <c r="V6398">
        <v>3330956</v>
      </c>
      <c r="X6398">
        <v>3041919</v>
      </c>
      <c r="Z6398">
        <v>289037</v>
      </c>
    </row>
    <row r="6399" spans="2:26" hidden="1" x14ac:dyDescent="0.35">
      <c r="B6399" t="s">
        <v>148</v>
      </c>
      <c r="C6399" t="s">
        <v>149</v>
      </c>
      <c r="D6399" s="1">
        <v>45292</v>
      </c>
      <c r="E6399" t="s">
        <v>34</v>
      </c>
      <c r="F6399" t="s">
        <v>33</v>
      </c>
      <c r="G6399" t="s">
        <v>34</v>
      </c>
      <c r="H6399">
        <v>112734</v>
      </c>
      <c r="I6399" t="s">
        <v>38</v>
      </c>
      <c r="J6399">
        <v>13171</v>
      </c>
      <c r="L6399">
        <v>125905</v>
      </c>
      <c r="M6399" t="s">
        <v>38</v>
      </c>
      <c r="N6399">
        <v>103112</v>
      </c>
      <c r="O6399" t="s">
        <v>38</v>
      </c>
      <c r="P6399">
        <v>9706</v>
      </c>
      <c r="R6399">
        <v>112818</v>
      </c>
      <c r="S6399" t="s">
        <v>38</v>
      </c>
      <c r="T6399">
        <v>1504843</v>
      </c>
      <c r="V6399">
        <v>3361187</v>
      </c>
      <c r="X6399">
        <v>3065228</v>
      </c>
      <c r="Z6399">
        <v>295959</v>
      </c>
    </row>
    <row r="6400" spans="2:26" hidden="1" x14ac:dyDescent="0.35">
      <c r="B6400" t="s">
        <v>148</v>
      </c>
      <c r="C6400" t="s">
        <v>149</v>
      </c>
      <c r="D6400" s="1">
        <v>45323</v>
      </c>
      <c r="E6400" t="s">
        <v>34</v>
      </c>
      <c r="F6400" t="s">
        <v>35</v>
      </c>
      <c r="G6400" t="s">
        <v>32</v>
      </c>
      <c r="H6400">
        <v>100760</v>
      </c>
      <c r="I6400" t="s">
        <v>38</v>
      </c>
      <c r="J6400">
        <v>5594</v>
      </c>
      <c r="L6400">
        <v>106354</v>
      </c>
      <c r="M6400" t="s">
        <v>38</v>
      </c>
      <c r="N6400">
        <v>80633</v>
      </c>
      <c r="O6400" t="s">
        <v>38</v>
      </c>
      <c r="P6400">
        <v>7641</v>
      </c>
      <c r="R6400">
        <v>88274</v>
      </c>
      <c r="S6400" t="s">
        <v>38</v>
      </c>
      <c r="T6400">
        <v>1496728</v>
      </c>
      <c r="V6400">
        <v>3312828</v>
      </c>
      <c r="X6400">
        <v>3014749</v>
      </c>
      <c r="Z6400">
        <v>298079</v>
      </c>
    </row>
    <row r="6401" spans="2:26" hidden="1" x14ac:dyDescent="0.35">
      <c r="B6401" t="s">
        <v>148</v>
      </c>
      <c r="C6401" t="s">
        <v>149</v>
      </c>
      <c r="D6401" s="1">
        <v>45323</v>
      </c>
      <c r="E6401" t="s">
        <v>34</v>
      </c>
      <c r="F6401" t="s">
        <v>33</v>
      </c>
      <c r="G6401" t="s">
        <v>34</v>
      </c>
      <c r="H6401">
        <v>100760</v>
      </c>
      <c r="I6401" t="s">
        <v>38</v>
      </c>
      <c r="J6401">
        <v>5594</v>
      </c>
      <c r="L6401">
        <v>106354</v>
      </c>
      <c r="M6401" t="s">
        <v>38</v>
      </c>
      <c r="N6401">
        <v>99850</v>
      </c>
      <c r="O6401" t="s">
        <v>38</v>
      </c>
      <c r="P6401">
        <v>9587</v>
      </c>
      <c r="R6401">
        <v>109437</v>
      </c>
      <c r="S6401" t="s">
        <v>38</v>
      </c>
      <c r="T6401">
        <v>1505740</v>
      </c>
      <c r="V6401">
        <v>3336943</v>
      </c>
      <c r="X6401">
        <v>3038372</v>
      </c>
      <c r="Z6401">
        <v>298571</v>
      </c>
    </row>
    <row r="6402" spans="2:26" hidden="1" x14ac:dyDescent="0.35">
      <c r="B6402" t="s">
        <v>148</v>
      </c>
      <c r="C6402" t="s">
        <v>149</v>
      </c>
      <c r="D6402" s="1">
        <v>45352</v>
      </c>
      <c r="E6402" t="s">
        <v>34</v>
      </c>
      <c r="F6402" t="s">
        <v>35</v>
      </c>
      <c r="G6402" t="s">
        <v>32</v>
      </c>
      <c r="H6402">
        <v>75870</v>
      </c>
      <c r="I6402" t="s">
        <v>38</v>
      </c>
      <c r="J6402">
        <v>5593</v>
      </c>
      <c r="L6402">
        <v>81463</v>
      </c>
      <c r="M6402" t="s">
        <v>38</v>
      </c>
      <c r="N6402">
        <v>76642</v>
      </c>
      <c r="O6402" t="s">
        <v>38</v>
      </c>
      <c r="P6402">
        <v>7277</v>
      </c>
      <c r="R6402">
        <v>83919</v>
      </c>
      <c r="S6402" t="s">
        <v>38</v>
      </c>
      <c r="T6402">
        <v>1487463</v>
      </c>
      <c r="V6402">
        <v>3261399</v>
      </c>
      <c r="X6402">
        <v>2965207</v>
      </c>
      <c r="Z6402">
        <v>296192</v>
      </c>
    </row>
    <row r="6403" spans="2:26" hidden="1" x14ac:dyDescent="0.35">
      <c r="B6403" t="s">
        <v>152</v>
      </c>
      <c r="C6403" t="s">
        <v>153</v>
      </c>
      <c r="D6403" s="1">
        <v>41518</v>
      </c>
      <c r="E6403" t="s">
        <v>34</v>
      </c>
      <c r="F6403" t="s">
        <v>33</v>
      </c>
      <c r="G6403" t="s">
        <v>34</v>
      </c>
      <c r="V6403">
        <v>190833</v>
      </c>
    </row>
    <row r="6404" spans="2:26" hidden="1" x14ac:dyDescent="0.35">
      <c r="B6404" t="s">
        <v>152</v>
      </c>
      <c r="C6404" t="s">
        <v>153</v>
      </c>
      <c r="D6404" s="1">
        <v>42887</v>
      </c>
      <c r="E6404" t="s">
        <v>34</v>
      </c>
      <c r="F6404" t="s">
        <v>35</v>
      </c>
      <c r="G6404" t="s">
        <v>32</v>
      </c>
      <c r="H6404">
        <v>0</v>
      </c>
      <c r="I6404" t="s">
        <v>154</v>
      </c>
      <c r="J6404">
        <v>4613</v>
      </c>
      <c r="L6404">
        <v>4613</v>
      </c>
      <c r="M6404" t="s">
        <v>154</v>
      </c>
      <c r="N6404">
        <v>5023</v>
      </c>
      <c r="P6404">
        <v>627</v>
      </c>
      <c r="R6404">
        <v>5650</v>
      </c>
      <c r="T6404">
        <v>121210</v>
      </c>
      <c r="V6404">
        <v>313369</v>
      </c>
      <c r="X6404">
        <v>288720</v>
      </c>
      <c r="Z6404">
        <v>24649</v>
      </c>
    </row>
    <row r="6405" spans="2:26" hidden="1" x14ac:dyDescent="0.35">
      <c r="B6405" t="s">
        <v>152</v>
      </c>
      <c r="C6405" t="s">
        <v>153</v>
      </c>
      <c r="D6405" s="1">
        <v>42887</v>
      </c>
      <c r="E6405" t="s">
        <v>34</v>
      </c>
      <c r="F6405" t="s">
        <v>33</v>
      </c>
      <c r="G6405" t="s">
        <v>34</v>
      </c>
      <c r="H6405">
        <v>0</v>
      </c>
      <c r="I6405" t="s">
        <v>154</v>
      </c>
      <c r="J6405">
        <v>4613</v>
      </c>
      <c r="L6405">
        <v>4613</v>
      </c>
      <c r="M6405" t="s">
        <v>154</v>
      </c>
      <c r="N6405">
        <v>5023</v>
      </c>
      <c r="P6405">
        <v>627</v>
      </c>
      <c r="R6405">
        <v>5650</v>
      </c>
      <c r="T6405">
        <v>121821</v>
      </c>
      <c r="V6405">
        <v>314845</v>
      </c>
      <c r="X6405">
        <v>289918</v>
      </c>
      <c r="Z6405">
        <v>24927</v>
      </c>
    </row>
    <row r="6406" spans="2:26" hidden="1" x14ac:dyDescent="0.35">
      <c r="B6406" t="s">
        <v>152</v>
      </c>
      <c r="C6406" t="s">
        <v>153</v>
      </c>
      <c r="D6406" s="1">
        <v>42917</v>
      </c>
      <c r="E6406" t="s">
        <v>34</v>
      </c>
      <c r="F6406" t="s">
        <v>35</v>
      </c>
      <c r="G6406" t="s">
        <v>32</v>
      </c>
      <c r="H6406">
        <v>3889</v>
      </c>
      <c r="I6406" t="s">
        <v>154</v>
      </c>
      <c r="J6406">
        <v>0</v>
      </c>
      <c r="L6406">
        <v>3889</v>
      </c>
      <c r="M6406" t="s">
        <v>154</v>
      </c>
      <c r="N6406">
        <v>5119</v>
      </c>
      <c r="P6406">
        <v>706</v>
      </c>
      <c r="R6406">
        <v>5825</v>
      </c>
      <c r="T6406">
        <v>121328</v>
      </c>
      <c r="V6406">
        <v>313103</v>
      </c>
      <c r="X6406">
        <v>287916</v>
      </c>
      <c r="Z6406">
        <v>25187</v>
      </c>
    </row>
    <row r="6407" spans="2:26" hidden="1" x14ac:dyDescent="0.35">
      <c r="B6407" t="s">
        <v>152</v>
      </c>
      <c r="C6407" t="s">
        <v>153</v>
      </c>
      <c r="D6407" s="1">
        <v>42917</v>
      </c>
      <c r="E6407" t="s">
        <v>34</v>
      </c>
      <c r="F6407" t="s">
        <v>33</v>
      </c>
      <c r="G6407" t="s">
        <v>34</v>
      </c>
      <c r="H6407">
        <v>3889</v>
      </c>
      <c r="I6407" t="s">
        <v>154</v>
      </c>
      <c r="J6407">
        <v>0</v>
      </c>
      <c r="L6407">
        <v>3889</v>
      </c>
      <c r="M6407" t="s">
        <v>154</v>
      </c>
      <c r="N6407">
        <v>5119</v>
      </c>
      <c r="P6407">
        <v>706</v>
      </c>
      <c r="R6407">
        <v>5825</v>
      </c>
      <c r="T6407">
        <v>121328</v>
      </c>
      <c r="V6407">
        <v>313103</v>
      </c>
      <c r="X6407">
        <v>287916</v>
      </c>
      <c r="Z6407">
        <v>25187</v>
      </c>
    </row>
    <row r="6408" spans="2:26" hidden="1" x14ac:dyDescent="0.35">
      <c r="B6408" t="s">
        <v>152</v>
      </c>
      <c r="C6408" t="s">
        <v>153</v>
      </c>
      <c r="D6408" s="1">
        <v>42948</v>
      </c>
      <c r="E6408" t="s">
        <v>34</v>
      </c>
      <c r="F6408" t="s">
        <v>35</v>
      </c>
      <c r="G6408" t="s">
        <v>32</v>
      </c>
      <c r="H6408">
        <v>3889</v>
      </c>
      <c r="I6408" t="s">
        <v>154</v>
      </c>
      <c r="J6408">
        <v>0</v>
      </c>
      <c r="L6408">
        <v>3889</v>
      </c>
      <c r="M6408" t="s">
        <v>154</v>
      </c>
      <c r="N6408">
        <v>5775</v>
      </c>
      <c r="P6408">
        <v>754</v>
      </c>
      <c r="R6408">
        <v>6529</v>
      </c>
      <c r="T6408">
        <v>122070</v>
      </c>
      <c r="V6408">
        <v>313546</v>
      </c>
      <c r="X6408">
        <v>287109</v>
      </c>
      <c r="Z6408">
        <v>26437</v>
      </c>
    </row>
    <row r="6409" spans="2:26" hidden="1" x14ac:dyDescent="0.35">
      <c r="B6409" t="s">
        <v>152</v>
      </c>
      <c r="C6409" t="s">
        <v>153</v>
      </c>
      <c r="D6409" s="1">
        <v>42948</v>
      </c>
      <c r="E6409" t="s">
        <v>34</v>
      </c>
      <c r="F6409" t="s">
        <v>33</v>
      </c>
      <c r="G6409" t="s">
        <v>34</v>
      </c>
      <c r="H6409">
        <v>3889</v>
      </c>
      <c r="I6409" t="s">
        <v>154</v>
      </c>
      <c r="J6409">
        <v>0</v>
      </c>
      <c r="L6409">
        <v>3889</v>
      </c>
      <c r="M6409" t="s">
        <v>154</v>
      </c>
      <c r="N6409">
        <v>5775</v>
      </c>
      <c r="P6409">
        <v>754</v>
      </c>
      <c r="R6409">
        <v>6529</v>
      </c>
      <c r="T6409">
        <v>122969</v>
      </c>
      <c r="V6409">
        <v>315776</v>
      </c>
      <c r="X6409">
        <v>289160</v>
      </c>
      <c r="Z6409">
        <v>26616</v>
      </c>
    </row>
    <row r="6410" spans="2:26" hidden="1" x14ac:dyDescent="0.35">
      <c r="B6410" t="s">
        <v>152</v>
      </c>
      <c r="C6410" t="s">
        <v>153</v>
      </c>
      <c r="D6410" s="1">
        <v>42979</v>
      </c>
      <c r="E6410" t="s">
        <v>34</v>
      </c>
      <c r="F6410" t="s">
        <v>35</v>
      </c>
      <c r="G6410" t="s">
        <v>32</v>
      </c>
      <c r="H6410">
        <v>4053</v>
      </c>
      <c r="I6410" t="s">
        <v>154</v>
      </c>
      <c r="J6410">
        <v>0</v>
      </c>
      <c r="L6410">
        <v>4053</v>
      </c>
      <c r="M6410" t="s">
        <v>154</v>
      </c>
      <c r="N6410">
        <v>5041</v>
      </c>
      <c r="P6410">
        <v>607</v>
      </c>
      <c r="R6410">
        <v>5648</v>
      </c>
      <c r="T6410">
        <v>120981</v>
      </c>
      <c r="V6410">
        <v>307726</v>
      </c>
      <c r="X6410">
        <v>280328</v>
      </c>
      <c r="Z6410">
        <v>27398</v>
      </c>
    </row>
    <row r="6411" spans="2:26" hidden="1" x14ac:dyDescent="0.35">
      <c r="B6411" t="s">
        <v>152</v>
      </c>
      <c r="C6411" t="s">
        <v>153</v>
      </c>
      <c r="D6411" s="1">
        <v>42979</v>
      </c>
      <c r="E6411" t="s">
        <v>34</v>
      </c>
      <c r="F6411" t="s">
        <v>33</v>
      </c>
      <c r="G6411" t="s">
        <v>34</v>
      </c>
      <c r="H6411">
        <v>4053</v>
      </c>
      <c r="J6411">
        <v>0</v>
      </c>
      <c r="L6411">
        <v>4053</v>
      </c>
      <c r="N6411">
        <v>5041</v>
      </c>
      <c r="P6411">
        <v>607</v>
      </c>
      <c r="R6411">
        <v>5648</v>
      </c>
      <c r="T6411">
        <v>122193</v>
      </c>
      <c r="V6411">
        <v>309904</v>
      </c>
      <c r="X6411">
        <v>282355</v>
      </c>
      <c r="Z6411">
        <v>27549</v>
      </c>
    </row>
    <row r="6412" spans="2:26" hidden="1" x14ac:dyDescent="0.35">
      <c r="B6412" t="s">
        <v>152</v>
      </c>
      <c r="C6412" t="s">
        <v>153</v>
      </c>
      <c r="D6412" s="1">
        <v>43009</v>
      </c>
      <c r="E6412" t="s">
        <v>34</v>
      </c>
      <c r="F6412" t="s">
        <v>33</v>
      </c>
      <c r="G6412" t="s">
        <v>34</v>
      </c>
      <c r="H6412">
        <v>4216</v>
      </c>
      <c r="J6412">
        <v>0</v>
      </c>
      <c r="L6412">
        <v>4216</v>
      </c>
      <c r="N6412">
        <v>5342</v>
      </c>
      <c r="P6412">
        <v>615</v>
      </c>
      <c r="R6412">
        <v>5957</v>
      </c>
      <c r="T6412">
        <v>123476</v>
      </c>
      <c r="V6412">
        <v>314924</v>
      </c>
      <c r="X6412">
        <v>286849</v>
      </c>
      <c r="Z6412">
        <v>28075</v>
      </c>
    </row>
    <row r="6413" spans="2:26" hidden="1" x14ac:dyDescent="0.35">
      <c r="B6413" t="s">
        <v>152</v>
      </c>
      <c r="C6413" t="s">
        <v>153</v>
      </c>
      <c r="D6413" s="1">
        <v>43009</v>
      </c>
      <c r="E6413" t="s">
        <v>34</v>
      </c>
      <c r="F6413" t="s">
        <v>35</v>
      </c>
      <c r="G6413" t="s">
        <v>32</v>
      </c>
      <c r="H6413">
        <v>4216</v>
      </c>
      <c r="J6413">
        <v>0</v>
      </c>
      <c r="L6413">
        <v>4216</v>
      </c>
      <c r="N6413">
        <v>5342</v>
      </c>
      <c r="P6413">
        <v>615</v>
      </c>
      <c r="R6413">
        <v>5957</v>
      </c>
      <c r="T6413">
        <v>123144</v>
      </c>
      <c r="V6413">
        <v>314026</v>
      </c>
      <c r="X6413">
        <v>286014</v>
      </c>
      <c r="Z6413">
        <v>28012</v>
      </c>
    </row>
    <row r="6414" spans="2:26" hidden="1" x14ac:dyDescent="0.35">
      <c r="B6414" t="s">
        <v>152</v>
      </c>
      <c r="C6414" t="s">
        <v>153</v>
      </c>
      <c r="D6414" s="1">
        <v>43040</v>
      </c>
      <c r="E6414" t="s">
        <v>34</v>
      </c>
      <c r="F6414" t="s">
        <v>35</v>
      </c>
      <c r="G6414" t="s">
        <v>32</v>
      </c>
      <c r="H6414">
        <v>5946</v>
      </c>
      <c r="J6414">
        <v>0</v>
      </c>
      <c r="L6414">
        <v>5946</v>
      </c>
      <c r="N6414">
        <v>7350</v>
      </c>
      <c r="P6414">
        <v>869</v>
      </c>
      <c r="R6414">
        <v>8219</v>
      </c>
      <c r="T6414">
        <v>122779</v>
      </c>
      <c r="V6414">
        <v>310325</v>
      </c>
      <c r="X6414">
        <v>281308</v>
      </c>
      <c r="Z6414">
        <v>29017</v>
      </c>
    </row>
    <row r="6415" spans="2:26" hidden="1" x14ac:dyDescent="0.35">
      <c r="B6415" t="s">
        <v>152</v>
      </c>
      <c r="C6415" t="s">
        <v>153</v>
      </c>
      <c r="D6415" s="1">
        <v>43040</v>
      </c>
      <c r="E6415" t="s">
        <v>34</v>
      </c>
      <c r="F6415" t="s">
        <v>33</v>
      </c>
      <c r="G6415" t="s">
        <v>34</v>
      </c>
      <c r="H6415">
        <v>5946</v>
      </c>
      <c r="J6415">
        <v>0</v>
      </c>
      <c r="L6415">
        <v>5946</v>
      </c>
      <c r="N6415">
        <v>7350</v>
      </c>
      <c r="P6415">
        <v>869</v>
      </c>
      <c r="R6415">
        <v>8219</v>
      </c>
      <c r="T6415">
        <v>123596</v>
      </c>
      <c r="V6415">
        <v>313203</v>
      </c>
      <c r="X6415">
        <v>284078</v>
      </c>
      <c r="Z6415">
        <v>29125</v>
      </c>
    </row>
    <row r="6416" spans="2:26" hidden="1" x14ac:dyDescent="0.35">
      <c r="B6416" t="s">
        <v>152</v>
      </c>
      <c r="C6416" t="s">
        <v>153</v>
      </c>
      <c r="D6416" s="1">
        <v>43070</v>
      </c>
      <c r="E6416" t="s">
        <v>34</v>
      </c>
      <c r="F6416" t="s">
        <v>35</v>
      </c>
      <c r="G6416" t="s">
        <v>32</v>
      </c>
      <c r="H6416">
        <v>5917</v>
      </c>
      <c r="J6416">
        <v>0</v>
      </c>
      <c r="L6416">
        <v>5917</v>
      </c>
      <c r="N6416">
        <v>0</v>
      </c>
      <c r="P6416">
        <v>0</v>
      </c>
      <c r="R6416">
        <v>0</v>
      </c>
      <c r="T6416">
        <v>123138</v>
      </c>
      <c r="V6416">
        <v>312705</v>
      </c>
      <c r="X6416">
        <v>283382</v>
      </c>
      <c r="Z6416">
        <v>29323</v>
      </c>
    </row>
    <row r="6417" spans="2:26" hidden="1" x14ac:dyDescent="0.35">
      <c r="B6417" t="s">
        <v>152</v>
      </c>
      <c r="C6417" t="s">
        <v>153</v>
      </c>
      <c r="D6417" s="1">
        <v>43070</v>
      </c>
      <c r="E6417" t="s">
        <v>34</v>
      </c>
      <c r="F6417" t="s">
        <v>33</v>
      </c>
      <c r="G6417" t="s">
        <v>34</v>
      </c>
      <c r="H6417">
        <v>5917</v>
      </c>
      <c r="J6417">
        <v>0</v>
      </c>
      <c r="L6417">
        <v>5917</v>
      </c>
      <c r="N6417">
        <v>0</v>
      </c>
      <c r="P6417">
        <v>0</v>
      </c>
      <c r="R6417">
        <v>0</v>
      </c>
      <c r="T6417">
        <v>123138</v>
      </c>
      <c r="V6417">
        <v>312705</v>
      </c>
      <c r="X6417">
        <v>283382</v>
      </c>
      <c r="Z6417">
        <v>29323</v>
      </c>
    </row>
    <row r="6418" spans="2:26" hidden="1" x14ac:dyDescent="0.35">
      <c r="B6418" t="s">
        <v>152</v>
      </c>
      <c r="C6418" t="s">
        <v>153</v>
      </c>
      <c r="D6418" s="1">
        <v>43101</v>
      </c>
      <c r="E6418" t="s">
        <v>34</v>
      </c>
      <c r="F6418" t="s">
        <v>33</v>
      </c>
      <c r="G6418" t="s">
        <v>34</v>
      </c>
      <c r="H6418">
        <v>3594</v>
      </c>
      <c r="I6418" t="s">
        <v>154</v>
      </c>
      <c r="J6418">
        <v>0</v>
      </c>
      <c r="L6418">
        <v>3594</v>
      </c>
      <c r="M6418" t="s">
        <v>154</v>
      </c>
      <c r="N6418">
        <v>5213</v>
      </c>
      <c r="P6418">
        <v>658</v>
      </c>
      <c r="R6418">
        <v>5871</v>
      </c>
      <c r="T6418">
        <v>123448</v>
      </c>
      <c r="V6418">
        <v>313552</v>
      </c>
      <c r="X6418">
        <v>283708</v>
      </c>
      <c r="Z6418">
        <v>29844</v>
      </c>
    </row>
    <row r="6419" spans="2:26" hidden="1" x14ac:dyDescent="0.35">
      <c r="B6419" t="s">
        <v>152</v>
      </c>
      <c r="C6419" t="s">
        <v>153</v>
      </c>
      <c r="D6419" s="1">
        <v>43101</v>
      </c>
      <c r="E6419" t="s">
        <v>34</v>
      </c>
      <c r="F6419" t="s">
        <v>35</v>
      </c>
      <c r="G6419" t="s">
        <v>32</v>
      </c>
      <c r="H6419">
        <v>3445</v>
      </c>
      <c r="J6419">
        <v>0</v>
      </c>
      <c r="L6419">
        <v>3445</v>
      </c>
      <c r="N6419">
        <v>0</v>
      </c>
      <c r="P6419">
        <v>0</v>
      </c>
      <c r="R6419">
        <v>0</v>
      </c>
      <c r="T6419">
        <v>123160</v>
      </c>
      <c r="V6419">
        <v>312602</v>
      </c>
      <c r="X6419">
        <v>282658</v>
      </c>
      <c r="Z6419">
        <v>29944</v>
      </c>
    </row>
    <row r="6420" spans="2:26" hidden="1" x14ac:dyDescent="0.35">
      <c r="B6420" t="s">
        <v>152</v>
      </c>
      <c r="C6420" t="s">
        <v>153</v>
      </c>
      <c r="D6420" s="1">
        <v>43132</v>
      </c>
      <c r="E6420" t="s">
        <v>34</v>
      </c>
      <c r="F6420" t="s">
        <v>35</v>
      </c>
      <c r="G6420" t="s">
        <v>32</v>
      </c>
      <c r="H6420">
        <v>2754</v>
      </c>
      <c r="I6420" t="s">
        <v>154</v>
      </c>
      <c r="J6420">
        <v>0</v>
      </c>
      <c r="L6420">
        <v>2754</v>
      </c>
      <c r="M6420" t="s">
        <v>154</v>
      </c>
      <c r="N6420">
        <v>3646</v>
      </c>
      <c r="P6420">
        <v>480</v>
      </c>
      <c r="R6420">
        <v>4126</v>
      </c>
      <c r="T6420">
        <v>122891</v>
      </c>
      <c r="V6420">
        <v>311695</v>
      </c>
      <c r="X6420">
        <v>282151</v>
      </c>
      <c r="Z6420">
        <v>29544</v>
      </c>
    </row>
    <row r="6421" spans="2:26" hidden="1" x14ac:dyDescent="0.35">
      <c r="B6421" t="s">
        <v>152</v>
      </c>
      <c r="C6421" t="s">
        <v>153</v>
      </c>
      <c r="D6421" s="1">
        <v>43132</v>
      </c>
      <c r="E6421" t="s">
        <v>34</v>
      </c>
      <c r="F6421" t="s">
        <v>33</v>
      </c>
      <c r="G6421" t="s">
        <v>34</v>
      </c>
      <c r="H6421">
        <v>2754</v>
      </c>
      <c r="I6421" t="s">
        <v>154</v>
      </c>
      <c r="J6421">
        <v>0</v>
      </c>
      <c r="L6421">
        <v>2754</v>
      </c>
      <c r="M6421" t="s">
        <v>154</v>
      </c>
      <c r="N6421">
        <v>3646</v>
      </c>
      <c r="P6421">
        <v>480</v>
      </c>
      <c r="R6421">
        <v>4126</v>
      </c>
      <c r="T6421">
        <v>122891</v>
      </c>
      <c r="V6421">
        <v>311695</v>
      </c>
      <c r="X6421">
        <v>282151</v>
      </c>
      <c r="Z6421">
        <v>29544</v>
      </c>
    </row>
    <row r="6422" spans="2:26" hidden="1" x14ac:dyDescent="0.35">
      <c r="B6422" t="s">
        <v>152</v>
      </c>
      <c r="C6422" t="s">
        <v>153</v>
      </c>
      <c r="D6422" s="1">
        <v>43160</v>
      </c>
      <c r="E6422" t="s">
        <v>34</v>
      </c>
      <c r="F6422" t="s">
        <v>35</v>
      </c>
      <c r="G6422" t="s">
        <v>32</v>
      </c>
      <c r="H6422">
        <v>2572</v>
      </c>
      <c r="I6422" t="s">
        <v>154</v>
      </c>
      <c r="J6422">
        <v>0</v>
      </c>
      <c r="L6422">
        <v>2572</v>
      </c>
      <c r="M6422" t="s">
        <v>154</v>
      </c>
      <c r="N6422">
        <v>3384</v>
      </c>
      <c r="P6422">
        <v>461</v>
      </c>
      <c r="R6422">
        <v>3845</v>
      </c>
      <c r="T6422">
        <v>122600</v>
      </c>
      <c r="V6422">
        <v>310414</v>
      </c>
      <c r="X6422">
        <v>280697</v>
      </c>
      <c r="Z6422">
        <v>29717</v>
      </c>
    </row>
    <row r="6423" spans="2:26" hidden="1" x14ac:dyDescent="0.35">
      <c r="B6423" t="s">
        <v>152</v>
      </c>
      <c r="C6423" t="s">
        <v>153</v>
      </c>
      <c r="D6423" s="1">
        <v>43160</v>
      </c>
      <c r="E6423" t="s">
        <v>34</v>
      </c>
      <c r="F6423" t="s">
        <v>33</v>
      </c>
      <c r="G6423" t="s">
        <v>34</v>
      </c>
      <c r="H6423">
        <v>2572</v>
      </c>
      <c r="I6423" t="s">
        <v>154</v>
      </c>
      <c r="J6423">
        <v>0</v>
      </c>
      <c r="L6423">
        <v>2572</v>
      </c>
      <c r="M6423" t="s">
        <v>154</v>
      </c>
      <c r="N6423">
        <v>3384</v>
      </c>
      <c r="P6423">
        <v>461</v>
      </c>
      <c r="R6423">
        <v>3845</v>
      </c>
      <c r="T6423">
        <v>122781</v>
      </c>
      <c r="V6423">
        <v>311036</v>
      </c>
      <c r="X6423">
        <v>281430</v>
      </c>
      <c r="Z6423">
        <v>29606</v>
      </c>
    </row>
    <row r="6424" spans="2:26" hidden="1" x14ac:dyDescent="0.35">
      <c r="B6424" t="s">
        <v>152</v>
      </c>
      <c r="C6424" t="s">
        <v>153</v>
      </c>
      <c r="D6424" s="1">
        <v>43191</v>
      </c>
      <c r="E6424" t="s">
        <v>34</v>
      </c>
      <c r="F6424" t="s">
        <v>35</v>
      </c>
      <c r="G6424" t="s">
        <v>32</v>
      </c>
      <c r="H6424">
        <v>2586</v>
      </c>
      <c r="I6424" t="s">
        <v>154</v>
      </c>
      <c r="J6424">
        <v>0</v>
      </c>
      <c r="L6424">
        <v>2586</v>
      </c>
      <c r="M6424" t="s">
        <v>154</v>
      </c>
      <c r="N6424">
        <v>3388</v>
      </c>
      <c r="P6424">
        <v>460</v>
      </c>
      <c r="R6424">
        <v>3848</v>
      </c>
      <c r="T6424">
        <v>122914</v>
      </c>
      <c r="V6424">
        <v>311370</v>
      </c>
      <c r="X6424">
        <v>281480</v>
      </c>
      <c r="Z6424">
        <v>29890</v>
      </c>
    </row>
    <row r="6425" spans="2:26" hidden="1" x14ac:dyDescent="0.35">
      <c r="B6425" t="s">
        <v>152</v>
      </c>
      <c r="C6425" t="s">
        <v>153</v>
      </c>
      <c r="D6425" s="1">
        <v>43191</v>
      </c>
      <c r="E6425" t="s">
        <v>34</v>
      </c>
      <c r="F6425" t="s">
        <v>33</v>
      </c>
      <c r="G6425" t="s">
        <v>34</v>
      </c>
      <c r="H6425">
        <v>2586</v>
      </c>
      <c r="I6425" t="s">
        <v>154</v>
      </c>
      <c r="J6425">
        <v>0</v>
      </c>
      <c r="L6425">
        <v>2586</v>
      </c>
      <c r="M6425" t="s">
        <v>154</v>
      </c>
      <c r="N6425">
        <v>3388</v>
      </c>
      <c r="P6425">
        <v>460</v>
      </c>
      <c r="R6425">
        <v>3848</v>
      </c>
      <c r="T6425">
        <v>123260</v>
      </c>
      <c r="V6425">
        <v>312463</v>
      </c>
      <c r="X6425">
        <v>282577</v>
      </c>
      <c r="Z6425">
        <v>29886</v>
      </c>
    </row>
    <row r="6426" spans="2:26" hidden="1" x14ac:dyDescent="0.35">
      <c r="B6426" t="s">
        <v>152</v>
      </c>
      <c r="C6426" t="s">
        <v>153</v>
      </c>
      <c r="D6426" s="1">
        <v>43221</v>
      </c>
      <c r="E6426" t="s">
        <v>34</v>
      </c>
      <c r="F6426" t="s">
        <v>35</v>
      </c>
      <c r="G6426" t="s">
        <v>32</v>
      </c>
      <c r="H6426">
        <v>2495</v>
      </c>
      <c r="I6426" t="s">
        <v>154</v>
      </c>
      <c r="J6426">
        <v>0</v>
      </c>
      <c r="L6426">
        <v>2495</v>
      </c>
      <c r="M6426" t="s">
        <v>154</v>
      </c>
      <c r="N6426">
        <v>3551</v>
      </c>
      <c r="P6426">
        <v>535</v>
      </c>
      <c r="R6426">
        <v>4086</v>
      </c>
      <c r="T6426">
        <v>123104</v>
      </c>
      <c r="V6426">
        <v>311567</v>
      </c>
      <c r="X6426">
        <v>281368</v>
      </c>
      <c r="Z6426">
        <v>30199</v>
      </c>
    </row>
    <row r="6427" spans="2:26" hidden="1" x14ac:dyDescent="0.35">
      <c r="B6427" t="s">
        <v>152</v>
      </c>
      <c r="C6427" t="s">
        <v>153</v>
      </c>
      <c r="D6427" s="1">
        <v>43221</v>
      </c>
      <c r="E6427" t="s">
        <v>34</v>
      </c>
      <c r="F6427" t="s">
        <v>33</v>
      </c>
      <c r="G6427" t="s">
        <v>34</v>
      </c>
      <c r="H6427">
        <v>2495</v>
      </c>
      <c r="I6427" t="s">
        <v>154</v>
      </c>
      <c r="J6427">
        <v>0</v>
      </c>
      <c r="L6427">
        <v>2495</v>
      </c>
      <c r="M6427" t="s">
        <v>154</v>
      </c>
      <c r="N6427">
        <v>3551</v>
      </c>
      <c r="P6427">
        <v>535</v>
      </c>
      <c r="R6427">
        <v>4086</v>
      </c>
      <c r="T6427">
        <v>123360</v>
      </c>
      <c r="V6427">
        <v>312490</v>
      </c>
      <c r="X6427">
        <v>282333</v>
      </c>
      <c r="Z6427">
        <v>30157</v>
      </c>
    </row>
    <row r="6428" spans="2:26" hidden="1" x14ac:dyDescent="0.35">
      <c r="B6428" t="s">
        <v>152</v>
      </c>
      <c r="C6428" t="s">
        <v>153</v>
      </c>
      <c r="D6428" s="1">
        <v>43252</v>
      </c>
      <c r="E6428" t="s">
        <v>34</v>
      </c>
      <c r="F6428" t="s">
        <v>35</v>
      </c>
      <c r="G6428" t="s">
        <v>32</v>
      </c>
      <c r="H6428">
        <v>2469</v>
      </c>
      <c r="I6428" t="s">
        <v>154</v>
      </c>
      <c r="J6428">
        <v>0</v>
      </c>
      <c r="L6428">
        <v>2469</v>
      </c>
      <c r="M6428" t="s">
        <v>154</v>
      </c>
      <c r="N6428">
        <v>3578</v>
      </c>
      <c r="P6428">
        <v>538</v>
      </c>
      <c r="R6428">
        <v>4116</v>
      </c>
      <c r="T6428">
        <v>122731</v>
      </c>
      <c r="V6428">
        <v>310148</v>
      </c>
      <c r="X6428">
        <v>279614</v>
      </c>
      <c r="Z6428">
        <v>30534</v>
      </c>
    </row>
    <row r="6429" spans="2:26" hidden="1" x14ac:dyDescent="0.35">
      <c r="B6429" t="s">
        <v>152</v>
      </c>
      <c r="C6429" t="s">
        <v>153</v>
      </c>
      <c r="D6429" s="1">
        <v>43252</v>
      </c>
      <c r="E6429" t="s">
        <v>34</v>
      </c>
      <c r="F6429" t="s">
        <v>33</v>
      </c>
      <c r="G6429" t="s">
        <v>34</v>
      </c>
      <c r="H6429">
        <v>2469</v>
      </c>
      <c r="I6429" t="s">
        <v>154</v>
      </c>
      <c r="J6429">
        <v>0</v>
      </c>
      <c r="L6429">
        <v>2469</v>
      </c>
      <c r="M6429" t="s">
        <v>154</v>
      </c>
      <c r="N6429">
        <v>3578</v>
      </c>
      <c r="P6429">
        <v>538</v>
      </c>
      <c r="R6429">
        <v>4116</v>
      </c>
      <c r="T6429">
        <v>122980</v>
      </c>
      <c r="V6429">
        <v>310875</v>
      </c>
      <c r="X6429">
        <v>280395</v>
      </c>
      <c r="Z6429">
        <v>30480</v>
      </c>
    </row>
    <row r="6430" spans="2:26" hidden="1" x14ac:dyDescent="0.35">
      <c r="B6430" t="s">
        <v>152</v>
      </c>
      <c r="C6430" t="s">
        <v>153</v>
      </c>
      <c r="D6430" s="1">
        <v>43282</v>
      </c>
      <c r="E6430" t="s">
        <v>34</v>
      </c>
      <c r="F6430" t="s">
        <v>35</v>
      </c>
      <c r="G6430" t="s">
        <v>32</v>
      </c>
      <c r="H6430">
        <v>2375</v>
      </c>
      <c r="I6430" t="s">
        <v>154</v>
      </c>
      <c r="J6430">
        <v>0</v>
      </c>
      <c r="L6430">
        <v>2375</v>
      </c>
      <c r="M6430" t="s">
        <v>154</v>
      </c>
      <c r="N6430">
        <v>3321</v>
      </c>
      <c r="P6430">
        <v>464</v>
      </c>
      <c r="R6430">
        <v>3785</v>
      </c>
      <c r="T6430">
        <v>122940</v>
      </c>
      <c r="V6430">
        <v>310587</v>
      </c>
      <c r="X6430">
        <v>279646</v>
      </c>
      <c r="Z6430">
        <v>30941</v>
      </c>
    </row>
    <row r="6431" spans="2:26" hidden="1" x14ac:dyDescent="0.35">
      <c r="B6431" t="s">
        <v>152</v>
      </c>
      <c r="C6431" t="s">
        <v>153</v>
      </c>
      <c r="D6431" s="1">
        <v>43282</v>
      </c>
      <c r="E6431" t="s">
        <v>34</v>
      </c>
      <c r="F6431" t="s">
        <v>33</v>
      </c>
      <c r="G6431" t="s">
        <v>34</v>
      </c>
      <c r="H6431">
        <v>2375</v>
      </c>
      <c r="I6431" t="s">
        <v>154</v>
      </c>
      <c r="J6431">
        <v>0</v>
      </c>
      <c r="L6431">
        <v>2375</v>
      </c>
      <c r="M6431" t="s">
        <v>154</v>
      </c>
      <c r="N6431">
        <v>3321</v>
      </c>
      <c r="P6431">
        <v>464</v>
      </c>
      <c r="R6431">
        <v>3785</v>
      </c>
      <c r="T6431">
        <v>123141</v>
      </c>
      <c r="V6431">
        <v>311231</v>
      </c>
      <c r="X6431">
        <v>280244</v>
      </c>
      <c r="Z6431">
        <v>30987</v>
      </c>
    </row>
    <row r="6432" spans="2:26" hidden="1" x14ac:dyDescent="0.35">
      <c r="B6432" t="s">
        <v>152</v>
      </c>
      <c r="C6432" t="s">
        <v>153</v>
      </c>
      <c r="D6432" s="1">
        <v>43313</v>
      </c>
      <c r="E6432" t="s">
        <v>34</v>
      </c>
      <c r="F6432" t="s">
        <v>33</v>
      </c>
      <c r="G6432" t="s">
        <v>34</v>
      </c>
      <c r="H6432">
        <v>2670</v>
      </c>
      <c r="I6432" t="s">
        <v>154</v>
      </c>
      <c r="J6432">
        <v>0</v>
      </c>
      <c r="L6432">
        <v>2670</v>
      </c>
      <c r="M6432" t="s">
        <v>154</v>
      </c>
      <c r="N6432">
        <v>3529</v>
      </c>
      <c r="P6432">
        <v>544</v>
      </c>
      <c r="R6432">
        <v>4073</v>
      </c>
      <c r="T6432">
        <v>123512</v>
      </c>
      <c r="V6432">
        <v>312377</v>
      </c>
      <c r="X6432">
        <v>280763</v>
      </c>
      <c r="Z6432">
        <v>31614</v>
      </c>
    </row>
    <row r="6433" spans="2:26" hidden="1" x14ac:dyDescent="0.35">
      <c r="B6433" t="s">
        <v>152</v>
      </c>
      <c r="C6433" t="s">
        <v>153</v>
      </c>
      <c r="D6433" s="1">
        <v>43313</v>
      </c>
      <c r="E6433" t="s">
        <v>34</v>
      </c>
      <c r="F6433" t="s">
        <v>35</v>
      </c>
      <c r="G6433" t="s">
        <v>32</v>
      </c>
      <c r="H6433">
        <v>2670</v>
      </c>
      <c r="I6433" t="s">
        <v>154</v>
      </c>
      <c r="J6433">
        <v>0</v>
      </c>
      <c r="L6433">
        <v>2670</v>
      </c>
      <c r="M6433" t="s">
        <v>154</v>
      </c>
      <c r="N6433">
        <v>3529</v>
      </c>
      <c r="P6433">
        <v>544</v>
      </c>
      <c r="R6433">
        <v>4073</v>
      </c>
      <c r="T6433">
        <v>123136</v>
      </c>
      <c r="V6433">
        <v>311323</v>
      </c>
      <c r="X6433">
        <v>279807</v>
      </c>
      <c r="Z6433">
        <v>31516</v>
      </c>
    </row>
    <row r="6434" spans="2:26" hidden="1" x14ac:dyDescent="0.35">
      <c r="B6434" t="s">
        <v>152</v>
      </c>
      <c r="C6434" t="s">
        <v>153</v>
      </c>
      <c r="D6434" s="1">
        <v>43344</v>
      </c>
      <c r="E6434" t="s">
        <v>34</v>
      </c>
      <c r="F6434" t="s">
        <v>35</v>
      </c>
      <c r="G6434" t="s">
        <v>32</v>
      </c>
      <c r="H6434">
        <v>2239</v>
      </c>
      <c r="I6434" t="s">
        <v>154</v>
      </c>
      <c r="J6434">
        <v>0</v>
      </c>
      <c r="L6434">
        <v>2239</v>
      </c>
      <c r="M6434" t="s">
        <v>154</v>
      </c>
      <c r="N6434">
        <v>2874</v>
      </c>
      <c r="P6434">
        <v>602</v>
      </c>
      <c r="R6434">
        <v>3476</v>
      </c>
      <c r="T6434">
        <v>122823</v>
      </c>
      <c r="V6434">
        <v>309833</v>
      </c>
      <c r="X6434">
        <v>277960</v>
      </c>
      <c r="Z6434">
        <v>31873</v>
      </c>
    </row>
    <row r="6435" spans="2:26" hidden="1" x14ac:dyDescent="0.35">
      <c r="B6435" t="s">
        <v>152</v>
      </c>
      <c r="C6435" t="s">
        <v>153</v>
      </c>
      <c r="D6435" s="1">
        <v>43344</v>
      </c>
      <c r="E6435" t="s">
        <v>34</v>
      </c>
      <c r="F6435" t="s">
        <v>33</v>
      </c>
      <c r="G6435" t="s">
        <v>34</v>
      </c>
      <c r="H6435">
        <v>2239</v>
      </c>
      <c r="I6435" t="s">
        <v>154</v>
      </c>
      <c r="J6435">
        <v>0</v>
      </c>
      <c r="L6435">
        <v>2239</v>
      </c>
      <c r="M6435" t="s">
        <v>154</v>
      </c>
      <c r="N6435">
        <v>2874</v>
      </c>
      <c r="P6435">
        <v>602</v>
      </c>
      <c r="R6435">
        <v>3476</v>
      </c>
      <c r="T6435">
        <v>122971</v>
      </c>
      <c r="V6435">
        <v>310961</v>
      </c>
      <c r="X6435">
        <v>278985</v>
      </c>
      <c r="Z6435">
        <v>31976</v>
      </c>
    </row>
    <row r="6436" spans="2:26" hidden="1" x14ac:dyDescent="0.35">
      <c r="B6436" t="s">
        <v>152</v>
      </c>
      <c r="C6436" t="s">
        <v>153</v>
      </c>
      <c r="D6436" s="1">
        <v>43374</v>
      </c>
      <c r="E6436" t="s">
        <v>34</v>
      </c>
      <c r="F6436" t="s">
        <v>35</v>
      </c>
      <c r="G6436" t="s">
        <v>32</v>
      </c>
      <c r="H6436">
        <v>2252</v>
      </c>
      <c r="I6436" t="s">
        <v>154</v>
      </c>
      <c r="J6436">
        <v>0</v>
      </c>
      <c r="L6436">
        <v>2252</v>
      </c>
      <c r="M6436" t="s">
        <v>154</v>
      </c>
      <c r="N6436">
        <v>2765</v>
      </c>
      <c r="P6436">
        <v>351</v>
      </c>
      <c r="R6436">
        <v>3116</v>
      </c>
      <c r="T6436">
        <v>122984</v>
      </c>
      <c r="V6436">
        <v>310448</v>
      </c>
      <c r="X6436">
        <v>278209</v>
      </c>
      <c r="Z6436">
        <v>32239</v>
      </c>
    </row>
    <row r="6437" spans="2:26" hidden="1" x14ac:dyDescent="0.35">
      <c r="B6437" t="s">
        <v>152</v>
      </c>
      <c r="C6437" t="s">
        <v>153</v>
      </c>
      <c r="D6437" s="1">
        <v>43374</v>
      </c>
      <c r="E6437" t="s">
        <v>34</v>
      </c>
      <c r="F6437" t="s">
        <v>33</v>
      </c>
      <c r="G6437" t="s">
        <v>34</v>
      </c>
      <c r="H6437">
        <v>2252</v>
      </c>
      <c r="I6437" t="s">
        <v>154</v>
      </c>
      <c r="J6437">
        <v>0</v>
      </c>
      <c r="L6437">
        <v>2252</v>
      </c>
      <c r="M6437" t="s">
        <v>154</v>
      </c>
      <c r="N6437">
        <v>2765</v>
      </c>
      <c r="P6437">
        <v>351</v>
      </c>
      <c r="R6437">
        <v>3116</v>
      </c>
      <c r="T6437">
        <v>123462</v>
      </c>
      <c r="V6437">
        <v>311844</v>
      </c>
      <c r="X6437">
        <v>279644</v>
      </c>
      <c r="Z6437">
        <v>32200</v>
      </c>
    </row>
    <row r="6438" spans="2:26" hidden="1" x14ac:dyDescent="0.35">
      <c r="B6438" t="s">
        <v>152</v>
      </c>
      <c r="C6438" t="s">
        <v>153</v>
      </c>
      <c r="D6438" s="1">
        <v>43405</v>
      </c>
      <c r="E6438" t="s">
        <v>34</v>
      </c>
      <c r="F6438" t="s">
        <v>33</v>
      </c>
      <c r="G6438" t="s">
        <v>34</v>
      </c>
      <c r="H6438">
        <v>2803</v>
      </c>
      <c r="I6438" t="s">
        <v>154</v>
      </c>
      <c r="J6438">
        <v>0</v>
      </c>
      <c r="L6438">
        <v>2803</v>
      </c>
      <c r="M6438" t="s">
        <v>154</v>
      </c>
      <c r="N6438">
        <v>4190</v>
      </c>
      <c r="P6438">
        <v>592</v>
      </c>
      <c r="R6438">
        <v>4782</v>
      </c>
      <c r="T6438">
        <v>122616</v>
      </c>
      <c r="V6438">
        <v>309688</v>
      </c>
      <c r="X6438">
        <v>277278</v>
      </c>
      <c r="Z6438">
        <v>32410</v>
      </c>
    </row>
    <row r="6439" spans="2:26" hidden="1" x14ac:dyDescent="0.35">
      <c r="B6439" t="s">
        <v>152</v>
      </c>
      <c r="C6439" t="s">
        <v>153</v>
      </c>
      <c r="D6439" s="1">
        <v>43405</v>
      </c>
      <c r="E6439" t="s">
        <v>34</v>
      </c>
      <c r="F6439" t="s">
        <v>35</v>
      </c>
      <c r="G6439" t="s">
        <v>32</v>
      </c>
      <c r="H6439">
        <v>2803</v>
      </c>
      <c r="I6439" t="s">
        <v>154</v>
      </c>
      <c r="J6439">
        <v>0</v>
      </c>
      <c r="L6439">
        <v>2803</v>
      </c>
      <c r="M6439" t="s">
        <v>154</v>
      </c>
      <c r="N6439">
        <v>4190</v>
      </c>
      <c r="P6439">
        <v>592</v>
      </c>
      <c r="R6439">
        <v>4782</v>
      </c>
      <c r="T6439">
        <v>122290</v>
      </c>
      <c r="V6439">
        <v>308678</v>
      </c>
      <c r="X6439">
        <v>276462</v>
      </c>
      <c r="Z6439">
        <v>32216</v>
      </c>
    </row>
    <row r="6440" spans="2:26" hidden="1" x14ac:dyDescent="0.35">
      <c r="B6440" t="s">
        <v>152</v>
      </c>
      <c r="C6440" t="s">
        <v>153</v>
      </c>
      <c r="D6440" s="1">
        <v>43435</v>
      </c>
      <c r="E6440" t="s">
        <v>34</v>
      </c>
      <c r="F6440" t="s">
        <v>33</v>
      </c>
      <c r="G6440" t="s">
        <v>34</v>
      </c>
      <c r="H6440">
        <v>3741</v>
      </c>
      <c r="I6440" t="s">
        <v>154</v>
      </c>
      <c r="J6440">
        <v>0</v>
      </c>
      <c r="L6440">
        <v>3741</v>
      </c>
      <c r="M6440" t="s">
        <v>154</v>
      </c>
      <c r="N6440">
        <v>4831</v>
      </c>
      <c r="P6440">
        <v>630</v>
      </c>
      <c r="R6440">
        <v>5461</v>
      </c>
      <c r="T6440">
        <v>122710</v>
      </c>
      <c r="V6440">
        <v>311254</v>
      </c>
      <c r="X6440">
        <v>278432</v>
      </c>
      <c r="Z6440">
        <v>32822</v>
      </c>
    </row>
    <row r="6441" spans="2:26" hidden="1" x14ac:dyDescent="0.35">
      <c r="B6441" t="s">
        <v>152</v>
      </c>
      <c r="C6441" t="s">
        <v>153</v>
      </c>
      <c r="D6441" s="1">
        <v>43435</v>
      </c>
      <c r="E6441" t="s">
        <v>34</v>
      </c>
      <c r="F6441" t="s">
        <v>35</v>
      </c>
      <c r="G6441" t="s">
        <v>32</v>
      </c>
      <c r="H6441">
        <v>3741</v>
      </c>
      <c r="I6441" t="s">
        <v>154</v>
      </c>
      <c r="J6441">
        <v>0</v>
      </c>
      <c r="L6441">
        <v>3741</v>
      </c>
      <c r="M6441" t="s">
        <v>154</v>
      </c>
      <c r="N6441">
        <v>4831</v>
      </c>
      <c r="P6441">
        <v>630</v>
      </c>
      <c r="R6441">
        <v>5461</v>
      </c>
      <c r="T6441">
        <v>122373</v>
      </c>
      <c r="V6441">
        <v>310392</v>
      </c>
      <c r="X6441">
        <v>277723</v>
      </c>
      <c r="Z6441">
        <v>32669</v>
      </c>
    </row>
    <row r="6442" spans="2:26" hidden="1" x14ac:dyDescent="0.35">
      <c r="B6442" t="s">
        <v>152</v>
      </c>
      <c r="C6442" t="s">
        <v>153</v>
      </c>
      <c r="D6442" s="1">
        <v>43466</v>
      </c>
      <c r="E6442" t="s">
        <v>34</v>
      </c>
      <c r="F6442" t="s">
        <v>35</v>
      </c>
      <c r="G6442" t="s">
        <v>32</v>
      </c>
      <c r="H6442">
        <v>2348</v>
      </c>
      <c r="I6442" t="s">
        <v>154</v>
      </c>
      <c r="J6442">
        <v>0</v>
      </c>
      <c r="L6442">
        <v>2348</v>
      </c>
      <c r="M6442" t="s">
        <v>154</v>
      </c>
      <c r="N6442">
        <v>3597</v>
      </c>
      <c r="P6442">
        <v>527</v>
      </c>
      <c r="R6442">
        <v>4124</v>
      </c>
      <c r="T6442">
        <v>122501</v>
      </c>
      <c r="V6442">
        <v>308844</v>
      </c>
      <c r="X6442">
        <v>275859</v>
      </c>
      <c r="Z6442">
        <v>32985</v>
      </c>
    </row>
    <row r="6443" spans="2:26" hidden="1" x14ac:dyDescent="0.35">
      <c r="B6443" t="s">
        <v>152</v>
      </c>
      <c r="C6443" t="s">
        <v>153</v>
      </c>
      <c r="D6443" s="1">
        <v>43466</v>
      </c>
      <c r="E6443" t="s">
        <v>34</v>
      </c>
      <c r="F6443" t="s">
        <v>33</v>
      </c>
      <c r="G6443" t="s">
        <v>34</v>
      </c>
      <c r="H6443">
        <v>2478</v>
      </c>
      <c r="I6443" t="s">
        <v>154</v>
      </c>
      <c r="J6443">
        <v>0</v>
      </c>
      <c r="L6443">
        <v>2478</v>
      </c>
      <c r="M6443" t="s">
        <v>154</v>
      </c>
      <c r="N6443">
        <v>4831</v>
      </c>
      <c r="P6443">
        <v>630</v>
      </c>
      <c r="R6443">
        <v>5461</v>
      </c>
      <c r="T6443">
        <v>122779</v>
      </c>
      <c r="V6443">
        <v>309557</v>
      </c>
      <c r="X6443">
        <v>276472</v>
      </c>
      <c r="Z6443">
        <v>33085</v>
      </c>
    </row>
    <row r="6444" spans="2:26" hidden="1" x14ac:dyDescent="0.35">
      <c r="B6444" t="s">
        <v>152</v>
      </c>
      <c r="C6444" t="s">
        <v>153</v>
      </c>
      <c r="D6444" s="1">
        <v>43497</v>
      </c>
      <c r="E6444" t="s">
        <v>34</v>
      </c>
      <c r="F6444" t="s">
        <v>35</v>
      </c>
      <c r="G6444" t="s">
        <v>32</v>
      </c>
      <c r="H6444">
        <v>1982</v>
      </c>
      <c r="I6444" t="s">
        <v>154</v>
      </c>
      <c r="J6444">
        <v>0</v>
      </c>
      <c r="L6444">
        <v>1982</v>
      </c>
      <c r="M6444" t="s">
        <v>154</v>
      </c>
      <c r="N6444">
        <v>2943</v>
      </c>
      <c r="P6444">
        <v>406</v>
      </c>
      <c r="R6444">
        <v>3349</v>
      </c>
      <c r="T6444">
        <v>121965</v>
      </c>
      <c r="V6444">
        <v>305183</v>
      </c>
      <c r="X6444">
        <v>272554</v>
      </c>
      <c r="Z6444">
        <v>32629</v>
      </c>
    </row>
    <row r="6445" spans="2:26" hidden="1" x14ac:dyDescent="0.35">
      <c r="B6445" t="s">
        <v>152</v>
      </c>
      <c r="C6445" t="s">
        <v>153</v>
      </c>
      <c r="D6445" s="1">
        <v>43497</v>
      </c>
      <c r="E6445" t="s">
        <v>34</v>
      </c>
      <c r="F6445" t="s">
        <v>33</v>
      </c>
      <c r="G6445" t="s">
        <v>34</v>
      </c>
      <c r="H6445">
        <v>1982</v>
      </c>
      <c r="I6445" t="s">
        <v>154</v>
      </c>
      <c r="J6445">
        <v>0</v>
      </c>
      <c r="L6445">
        <v>1982</v>
      </c>
      <c r="M6445" t="s">
        <v>154</v>
      </c>
      <c r="N6445">
        <v>2943</v>
      </c>
      <c r="P6445">
        <v>406</v>
      </c>
      <c r="R6445">
        <v>3349</v>
      </c>
      <c r="T6445">
        <v>122340</v>
      </c>
      <c r="V6445">
        <v>305218</v>
      </c>
      <c r="X6445">
        <v>272489</v>
      </c>
      <c r="Z6445">
        <v>32729</v>
      </c>
    </row>
    <row r="6446" spans="2:26" hidden="1" x14ac:dyDescent="0.35">
      <c r="B6446" t="s">
        <v>152</v>
      </c>
      <c r="C6446" t="s">
        <v>153</v>
      </c>
      <c r="D6446" s="1">
        <v>43525</v>
      </c>
      <c r="E6446" t="s">
        <v>34</v>
      </c>
      <c r="F6446" t="s">
        <v>33</v>
      </c>
      <c r="G6446" t="s">
        <v>34</v>
      </c>
      <c r="H6446">
        <v>1975</v>
      </c>
      <c r="I6446" t="s">
        <v>154</v>
      </c>
      <c r="J6446">
        <v>0</v>
      </c>
      <c r="L6446">
        <v>1975</v>
      </c>
      <c r="M6446" t="s">
        <v>154</v>
      </c>
      <c r="N6446">
        <v>3112</v>
      </c>
      <c r="P6446">
        <v>427</v>
      </c>
      <c r="R6446">
        <v>3539</v>
      </c>
      <c r="T6446">
        <v>122261</v>
      </c>
      <c r="V6446">
        <v>304979</v>
      </c>
      <c r="X6446">
        <v>271732</v>
      </c>
      <c r="Z6446">
        <v>33247</v>
      </c>
    </row>
    <row r="6447" spans="2:26" hidden="1" x14ac:dyDescent="0.35">
      <c r="B6447" t="s">
        <v>152</v>
      </c>
      <c r="C6447" t="s">
        <v>153</v>
      </c>
      <c r="D6447" s="1">
        <v>43525</v>
      </c>
      <c r="E6447" t="s">
        <v>34</v>
      </c>
      <c r="F6447" t="s">
        <v>35</v>
      </c>
      <c r="G6447" t="s">
        <v>32</v>
      </c>
      <c r="H6447">
        <v>1975</v>
      </c>
      <c r="I6447" t="s">
        <v>154</v>
      </c>
      <c r="J6447">
        <v>0</v>
      </c>
      <c r="L6447">
        <v>1975</v>
      </c>
      <c r="M6447" t="s">
        <v>154</v>
      </c>
      <c r="N6447">
        <v>3112</v>
      </c>
      <c r="P6447">
        <v>427</v>
      </c>
      <c r="R6447">
        <v>3539</v>
      </c>
      <c r="T6447">
        <v>121920</v>
      </c>
      <c r="V6447">
        <v>304312</v>
      </c>
      <c r="X6447">
        <v>271285</v>
      </c>
      <c r="Z6447">
        <v>33027</v>
      </c>
    </row>
    <row r="6448" spans="2:26" hidden="1" x14ac:dyDescent="0.35">
      <c r="B6448" t="s">
        <v>152</v>
      </c>
      <c r="C6448" t="s">
        <v>153</v>
      </c>
      <c r="D6448" s="1">
        <v>43556</v>
      </c>
      <c r="E6448" t="s">
        <v>34</v>
      </c>
      <c r="F6448" t="s">
        <v>35</v>
      </c>
      <c r="G6448" t="s">
        <v>32</v>
      </c>
      <c r="H6448">
        <v>2108</v>
      </c>
      <c r="I6448" t="s">
        <v>154</v>
      </c>
      <c r="J6448">
        <v>0</v>
      </c>
      <c r="L6448">
        <v>2108</v>
      </c>
      <c r="M6448" t="s">
        <v>154</v>
      </c>
      <c r="N6448">
        <v>3303</v>
      </c>
      <c r="P6448">
        <v>487</v>
      </c>
      <c r="R6448">
        <v>3790</v>
      </c>
      <c r="T6448">
        <v>120545</v>
      </c>
      <c r="V6448">
        <v>302798</v>
      </c>
      <c r="X6448">
        <v>272055</v>
      </c>
      <c r="Z6448">
        <v>30743</v>
      </c>
    </row>
    <row r="6449" spans="2:26" hidden="1" x14ac:dyDescent="0.35">
      <c r="B6449" t="s">
        <v>152</v>
      </c>
      <c r="C6449" t="s">
        <v>153</v>
      </c>
      <c r="D6449" s="1">
        <v>43556</v>
      </c>
      <c r="E6449" t="s">
        <v>34</v>
      </c>
      <c r="F6449" t="s">
        <v>33</v>
      </c>
      <c r="G6449" t="s">
        <v>34</v>
      </c>
      <c r="H6449">
        <v>2108</v>
      </c>
      <c r="I6449" t="s">
        <v>154</v>
      </c>
      <c r="J6449">
        <v>0</v>
      </c>
      <c r="L6449">
        <v>2108</v>
      </c>
      <c r="M6449" t="s">
        <v>154</v>
      </c>
      <c r="N6449">
        <v>3303</v>
      </c>
      <c r="P6449">
        <v>487</v>
      </c>
      <c r="R6449">
        <v>3790</v>
      </c>
      <c r="T6449">
        <v>120783</v>
      </c>
      <c r="V6449">
        <v>303377</v>
      </c>
      <c r="X6449">
        <v>272618</v>
      </c>
      <c r="Z6449">
        <v>30759</v>
      </c>
    </row>
    <row r="6450" spans="2:26" hidden="1" x14ac:dyDescent="0.35">
      <c r="B6450" t="s">
        <v>152</v>
      </c>
      <c r="C6450" t="s">
        <v>153</v>
      </c>
      <c r="D6450" s="1">
        <v>43586</v>
      </c>
      <c r="E6450" t="s">
        <v>34</v>
      </c>
      <c r="F6450" t="s">
        <v>35</v>
      </c>
      <c r="G6450" t="s">
        <v>32</v>
      </c>
      <c r="H6450">
        <v>1861</v>
      </c>
      <c r="I6450" t="s">
        <v>154</v>
      </c>
      <c r="J6450">
        <v>0</v>
      </c>
      <c r="L6450">
        <v>1861</v>
      </c>
      <c r="M6450" t="s">
        <v>154</v>
      </c>
      <c r="N6450">
        <v>2863</v>
      </c>
      <c r="P6450">
        <v>367</v>
      </c>
      <c r="R6450">
        <v>3230</v>
      </c>
      <c r="T6450">
        <v>120403</v>
      </c>
      <c r="V6450">
        <v>301110</v>
      </c>
      <c r="X6450">
        <v>269484</v>
      </c>
      <c r="Z6450">
        <v>31626</v>
      </c>
    </row>
    <row r="6451" spans="2:26" hidden="1" x14ac:dyDescent="0.35">
      <c r="B6451" t="s">
        <v>152</v>
      </c>
      <c r="C6451" t="s">
        <v>153</v>
      </c>
      <c r="D6451" s="1">
        <v>43586</v>
      </c>
      <c r="E6451" t="s">
        <v>34</v>
      </c>
      <c r="F6451" t="s">
        <v>33</v>
      </c>
      <c r="G6451" t="s">
        <v>34</v>
      </c>
      <c r="H6451">
        <v>1861</v>
      </c>
      <c r="I6451" t="s">
        <v>154</v>
      </c>
      <c r="J6451">
        <v>0</v>
      </c>
      <c r="L6451">
        <v>1861</v>
      </c>
      <c r="M6451" t="s">
        <v>154</v>
      </c>
      <c r="N6451">
        <v>2863</v>
      </c>
      <c r="P6451">
        <v>367</v>
      </c>
      <c r="R6451">
        <v>3230</v>
      </c>
      <c r="T6451">
        <v>120639</v>
      </c>
      <c r="V6451">
        <v>301912</v>
      </c>
      <c r="X6451">
        <v>270273</v>
      </c>
      <c r="Z6451">
        <v>31639</v>
      </c>
    </row>
    <row r="6452" spans="2:26" hidden="1" x14ac:dyDescent="0.35">
      <c r="B6452" t="s">
        <v>152</v>
      </c>
      <c r="C6452" t="s">
        <v>153</v>
      </c>
      <c r="D6452" s="1">
        <v>43617</v>
      </c>
      <c r="E6452" t="s">
        <v>34</v>
      </c>
      <c r="F6452" t="s">
        <v>33</v>
      </c>
      <c r="G6452" t="s">
        <v>34</v>
      </c>
      <c r="H6452">
        <v>1696</v>
      </c>
      <c r="I6452" t="s">
        <v>154</v>
      </c>
      <c r="J6452">
        <v>0</v>
      </c>
      <c r="L6452">
        <v>1696</v>
      </c>
      <c r="M6452" t="s">
        <v>154</v>
      </c>
      <c r="N6452">
        <v>2598</v>
      </c>
      <c r="P6452">
        <v>347</v>
      </c>
      <c r="R6452">
        <v>2945</v>
      </c>
      <c r="T6452">
        <v>120003</v>
      </c>
      <c r="V6452">
        <v>300759</v>
      </c>
      <c r="X6452">
        <v>269191</v>
      </c>
      <c r="Z6452">
        <v>31568</v>
      </c>
    </row>
    <row r="6453" spans="2:26" hidden="1" x14ac:dyDescent="0.35">
      <c r="B6453" t="s">
        <v>152</v>
      </c>
      <c r="C6453" t="s">
        <v>153</v>
      </c>
      <c r="D6453" s="1">
        <v>43617</v>
      </c>
      <c r="E6453" t="s">
        <v>34</v>
      </c>
      <c r="F6453" t="s">
        <v>35</v>
      </c>
      <c r="G6453" t="s">
        <v>32</v>
      </c>
      <c r="H6453">
        <v>1696</v>
      </c>
      <c r="I6453" t="s">
        <v>154</v>
      </c>
      <c r="J6453">
        <v>0</v>
      </c>
      <c r="L6453">
        <v>1696</v>
      </c>
      <c r="M6453" t="s">
        <v>154</v>
      </c>
      <c r="N6453">
        <v>2598</v>
      </c>
      <c r="P6453">
        <v>347</v>
      </c>
      <c r="R6453">
        <v>2945</v>
      </c>
      <c r="T6453">
        <v>120192</v>
      </c>
      <c r="V6453">
        <v>301635</v>
      </c>
      <c r="X6453">
        <v>269807</v>
      </c>
      <c r="Z6453">
        <v>31828</v>
      </c>
    </row>
    <row r="6454" spans="2:26" hidden="1" x14ac:dyDescent="0.35">
      <c r="B6454" t="s">
        <v>152</v>
      </c>
      <c r="C6454" t="s">
        <v>153</v>
      </c>
      <c r="D6454" s="1">
        <v>43647</v>
      </c>
      <c r="E6454" t="s">
        <v>34</v>
      </c>
      <c r="F6454" t="s">
        <v>33</v>
      </c>
      <c r="G6454" t="s">
        <v>34</v>
      </c>
      <c r="H6454">
        <v>1913</v>
      </c>
      <c r="I6454" t="s">
        <v>154</v>
      </c>
      <c r="J6454">
        <v>0</v>
      </c>
      <c r="L6454">
        <v>1913</v>
      </c>
      <c r="M6454" t="s">
        <v>154</v>
      </c>
      <c r="N6454">
        <v>3012</v>
      </c>
      <c r="P6454">
        <v>435</v>
      </c>
      <c r="R6454">
        <v>3447</v>
      </c>
      <c r="T6454">
        <v>120129</v>
      </c>
      <c r="V6454">
        <v>301142</v>
      </c>
      <c r="X6454">
        <v>268803</v>
      </c>
      <c r="Z6454">
        <v>32339</v>
      </c>
    </row>
    <row r="6455" spans="2:26" hidden="1" x14ac:dyDescent="0.35">
      <c r="B6455" t="s">
        <v>152</v>
      </c>
      <c r="C6455" t="s">
        <v>153</v>
      </c>
      <c r="D6455" s="1">
        <v>43647</v>
      </c>
      <c r="E6455" t="s">
        <v>34</v>
      </c>
      <c r="F6455" t="s">
        <v>35</v>
      </c>
      <c r="G6455" t="s">
        <v>32</v>
      </c>
      <c r="H6455">
        <v>1913</v>
      </c>
      <c r="I6455" t="s">
        <v>154</v>
      </c>
      <c r="J6455">
        <v>0</v>
      </c>
      <c r="L6455">
        <v>1913</v>
      </c>
      <c r="M6455" t="s">
        <v>154</v>
      </c>
      <c r="N6455">
        <v>3012</v>
      </c>
      <c r="P6455">
        <v>435</v>
      </c>
      <c r="R6455">
        <v>3447</v>
      </c>
      <c r="T6455">
        <v>119657</v>
      </c>
      <c r="V6455">
        <v>300526</v>
      </c>
      <c r="X6455">
        <v>268234</v>
      </c>
      <c r="Z6455">
        <v>32292</v>
      </c>
    </row>
    <row r="6456" spans="2:26" hidden="1" x14ac:dyDescent="0.35">
      <c r="B6456" t="s">
        <v>152</v>
      </c>
      <c r="C6456" t="s">
        <v>153</v>
      </c>
      <c r="D6456" s="1">
        <v>43678</v>
      </c>
      <c r="E6456" t="s">
        <v>34</v>
      </c>
      <c r="F6456" t="s">
        <v>35</v>
      </c>
      <c r="G6456" t="s">
        <v>32</v>
      </c>
      <c r="H6456">
        <v>1875</v>
      </c>
      <c r="I6456" t="s">
        <v>154</v>
      </c>
      <c r="J6456">
        <v>0</v>
      </c>
      <c r="L6456">
        <v>1875</v>
      </c>
      <c r="M6456" t="s">
        <v>154</v>
      </c>
      <c r="N6456">
        <v>2915</v>
      </c>
      <c r="P6456">
        <v>413</v>
      </c>
      <c r="R6456">
        <v>3328</v>
      </c>
      <c r="T6456">
        <v>119496</v>
      </c>
      <c r="V6456">
        <v>300392</v>
      </c>
      <c r="X6456">
        <v>267955</v>
      </c>
      <c r="Z6456">
        <v>32437</v>
      </c>
    </row>
    <row r="6457" spans="2:26" hidden="1" x14ac:dyDescent="0.35">
      <c r="B6457" t="s">
        <v>152</v>
      </c>
      <c r="C6457" t="s">
        <v>153</v>
      </c>
      <c r="D6457" s="1">
        <v>43678</v>
      </c>
      <c r="E6457" t="s">
        <v>34</v>
      </c>
      <c r="F6457" t="s">
        <v>33</v>
      </c>
      <c r="G6457" t="s">
        <v>34</v>
      </c>
      <c r="H6457">
        <v>1875</v>
      </c>
      <c r="I6457" t="s">
        <v>154</v>
      </c>
      <c r="J6457">
        <v>0</v>
      </c>
      <c r="L6457">
        <v>1875</v>
      </c>
      <c r="M6457" t="s">
        <v>154</v>
      </c>
      <c r="N6457">
        <v>2915</v>
      </c>
      <c r="P6457">
        <v>413</v>
      </c>
      <c r="R6457">
        <v>3328</v>
      </c>
      <c r="T6457">
        <v>119943</v>
      </c>
      <c r="V6457">
        <v>301223</v>
      </c>
      <c r="X6457">
        <v>268738</v>
      </c>
      <c r="Z6457">
        <v>32485</v>
      </c>
    </row>
    <row r="6458" spans="2:26" hidden="1" x14ac:dyDescent="0.35">
      <c r="B6458" t="s">
        <v>152</v>
      </c>
      <c r="C6458" t="s">
        <v>153</v>
      </c>
      <c r="D6458" s="1">
        <v>43709</v>
      </c>
      <c r="E6458" t="s">
        <v>34</v>
      </c>
      <c r="F6458" t="s">
        <v>35</v>
      </c>
      <c r="G6458" t="s">
        <v>32</v>
      </c>
      <c r="H6458">
        <v>1526</v>
      </c>
      <c r="I6458" t="s">
        <v>154</v>
      </c>
      <c r="J6458">
        <v>0</v>
      </c>
      <c r="L6458">
        <v>1526</v>
      </c>
      <c r="M6458" t="s">
        <v>154</v>
      </c>
      <c r="N6458">
        <v>2213</v>
      </c>
      <c r="P6458">
        <v>256</v>
      </c>
      <c r="R6458">
        <v>2469</v>
      </c>
      <c r="T6458">
        <v>118134</v>
      </c>
      <c r="V6458">
        <v>297619</v>
      </c>
      <c r="X6458">
        <v>265079</v>
      </c>
      <c r="Z6458">
        <v>32540</v>
      </c>
    </row>
    <row r="6459" spans="2:26" hidden="1" x14ac:dyDescent="0.35">
      <c r="B6459" t="s">
        <v>152</v>
      </c>
      <c r="C6459" t="s">
        <v>153</v>
      </c>
      <c r="D6459" s="1">
        <v>43709</v>
      </c>
      <c r="E6459" t="s">
        <v>34</v>
      </c>
      <c r="F6459" t="s">
        <v>33</v>
      </c>
      <c r="G6459" t="s">
        <v>34</v>
      </c>
      <c r="H6459">
        <v>1526</v>
      </c>
      <c r="I6459" t="s">
        <v>154</v>
      </c>
      <c r="J6459">
        <v>0</v>
      </c>
      <c r="L6459">
        <v>1526</v>
      </c>
      <c r="M6459" t="s">
        <v>154</v>
      </c>
      <c r="N6459">
        <v>2213</v>
      </c>
      <c r="P6459">
        <v>256</v>
      </c>
      <c r="R6459">
        <v>2469</v>
      </c>
      <c r="T6459">
        <v>118486</v>
      </c>
      <c r="V6459">
        <v>298266</v>
      </c>
      <c r="X6459">
        <v>265705</v>
      </c>
      <c r="Z6459">
        <v>32561</v>
      </c>
    </row>
    <row r="6460" spans="2:26" hidden="1" x14ac:dyDescent="0.35">
      <c r="B6460" t="s">
        <v>152</v>
      </c>
      <c r="C6460" t="s">
        <v>153</v>
      </c>
      <c r="D6460" s="1">
        <v>43739</v>
      </c>
      <c r="E6460" t="s">
        <v>34</v>
      </c>
      <c r="F6460" t="s">
        <v>33</v>
      </c>
      <c r="G6460" t="s">
        <v>34</v>
      </c>
      <c r="H6460">
        <v>1324</v>
      </c>
      <c r="I6460" t="s">
        <v>154</v>
      </c>
      <c r="J6460">
        <v>0</v>
      </c>
      <c r="L6460">
        <v>1324</v>
      </c>
      <c r="M6460" t="s">
        <v>154</v>
      </c>
      <c r="N6460">
        <v>1742</v>
      </c>
      <c r="P6460">
        <v>149</v>
      </c>
      <c r="R6460">
        <v>1891</v>
      </c>
      <c r="T6460">
        <v>118303</v>
      </c>
      <c r="V6460">
        <v>298297</v>
      </c>
      <c r="X6460">
        <v>265561</v>
      </c>
      <c r="Z6460">
        <v>32736</v>
      </c>
    </row>
    <row r="6461" spans="2:26" hidden="1" x14ac:dyDescent="0.35">
      <c r="B6461" t="s">
        <v>152</v>
      </c>
      <c r="C6461" t="s">
        <v>153</v>
      </c>
      <c r="D6461" s="1">
        <v>43739</v>
      </c>
      <c r="E6461" t="s">
        <v>34</v>
      </c>
      <c r="F6461" t="s">
        <v>35</v>
      </c>
      <c r="G6461" t="s">
        <v>32</v>
      </c>
      <c r="H6461">
        <v>1324</v>
      </c>
      <c r="I6461" t="s">
        <v>154</v>
      </c>
      <c r="J6461">
        <v>0</v>
      </c>
      <c r="L6461">
        <v>1324</v>
      </c>
      <c r="M6461" t="s">
        <v>154</v>
      </c>
      <c r="N6461">
        <v>1742</v>
      </c>
      <c r="P6461">
        <v>149</v>
      </c>
      <c r="R6461">
        <v>1891</v>
      </c>
      <c r="T6461">
        <v>117987</v>
      </c>
      <c r="V6461">
        <v>297841</v>
      </c>
      <c r="X6461">
        <v>265142</v>
      </c>
      <c r="Z6461">
        <v>32699</v>
      </c>
    </row>
    <row r="6462" spans="2:26" hidden="1" x14ac:dyDescent="0.35">
      <c r="B6462" t="s">
        <v>152</v>
      </c>
      <c r="C6462" t="s">
        <v>153</v>
      </c>
      <c r="D6462" s="1">
        <v>43770</v>
      </c>
      <c r="E6462" t="s">
        <v>34</v>
      </c>
      <c r="F6462" t="s">
        <v>33</v>
      </c>
      <c r="G6462" t="s">
        <v>34</v>
      </c>
      <c r="H6462">
        <v>1566</v>
      </c>
      <c r="I6462" t="s">
        <v>154</v>
      </c>
      <c r="J6462">
        <v>0</v>
      </c>
      <c r="L6462">
        <v>1566</v>
      </c>
      <c r="M6462" t="s">
        <v>154</v>
      </c>
      <c r="N6462">
        <v>2037</v>
      </c>
      <c r="P6462">
        <v>149</v>
      </c>
      <c r="R6462">
        <v>2186</v>
      </c>
      <c r="T6462">
        <v>116959</v>
      </c>
      <c r="V6462">
        <v>291798</v>
      </c>
      <c r="X6462">
        <v>258989</v>
      </c>
      <c r="Z6462">
        <v>32809</v>
      </c>
    </row>
    <row r="6463" spans="2:26" hidden="1" x14ac:dyDescent="0.35">
      <c r="B6463" t="s">
        <v>152</v>
      </c>
      <c r="C6463" t="s">
        <v>153</v>
      </c>
      <c r="D6463" s="1">
        <v>43770</v>
      </c>
      <c r="E6463" t="s">
        <v>34</v>
      </c>
      <c r="F6463" t="s">
        <v>35</v>
      </c>
      <c r="G6463" t="s">
        <v>32</v>
      </c>
      <c r="H6463">
        <v>1566</v>
      </c>
      <c r="I6463" t="s">
        <v>154</v>
      </c>
      <c r="J6463">
        <v>0</v>
      </c>
      <c r="L6463">
        <v>1566</v>
      </c>
      <c r="M6463" t="s">
        <v>154</v>
      </c>
      <c r="N6463">
        <v>2037</v>
      </c>
      <c r="P6463">
        <v>149</v>
      </c>
      <c r="R6463">
        <v>2186</v>
      </c>
      <c r="T6463">
        <v>116583</v>
      </c>
      <c r="V6463">
        <v>290961</v>
      </c>
      <c r="X6463">
        <v>258198</v>
      </c>
      <c r="Z6463">
        <v>32763</v>
      </c>
    </row>
    <row r="6464" spans="2:26" hidden="1" x14ac:dyDescent="0.35">
      <c r="B6464" t="s">
        <v>152</v>
      </c>
      <c r="C6464" t="s">
        <v>153</v>
      </c>
      <c r="D6464" s="1">
        <v>43800</v>
      </c>
      <c r="E6464" t="s">
        <v>34</v>
      </c>
      <c r="F6464" t="s">
        <v>35</v>
      </c>
      <c r="G6464" t="s">
        <v>32</v>
      </c>
      <c r="H6464">
        <v>2065</v>
      </c>
      <c r="I6464" t="s">
        <v>154</v>
      </c>
      <c r="J6464">
        <v>0</v>
      </c>
      <c r="L6464">
        <v>2065</v>
      </c>
      <c r="M6464" t="s">
        <v>154</v>
      </c>
      <c r="N6464">
        <v>2333</v>
      </c>
      <c r="P6464">
        <v>154</v>
      </c>
      <c r="R6464">
        <v>2487</v>
      </c>
      <c r="T6464">
        <v>116478</v>
      </c>
      <c r="V6464">
        <v>291161</v>
      </c>
      <c r="X6464">
        <v>258005</v>
      </c>
      <c r="Z6464">
        <v>33156</v>
      </c>
    </row>
    <row r="6465" spans="2:26" hidden="1" x14ac:dyDescent="0.35">
      <c r="B6465" t="s">
        <v>152</v>
      </c>
      <c r="C6465" t="s">
        <v>153</v>
      </c>
      <c r="D6465" s="1">
        <v>43800</v>
      </c>
      <c r="E6465" t="s">
        <v>34</v>
      </c>
      <c r="F6465" t="s">
        <v>33</v>
      </c>
      <c r="G6465" t="s">
        <v>34</v>
      </c>
      <c r="H6465">
        <v>2065</v>
      </c>
      <c r="I6465" t="s">
        <v>154</v>
      </c>
      <c r="J6465">
        <v>0</v>
      </c>
      <c r="L6465">
        <v>2065</v>
      </c>
      <c r="M6465" t="s">
        <v>154</v>
      </c>
      <c r="N6465">
        <v>2333</v>
      </c>
      <c r="P6465">
        <v>154</v>
      </c>
      <c r="R6465">
        <v>2487</v>
      </c>
      <c r="T6465">
        <v>116855</v>
      </c>
      <c r="V6465">
        <v>292050</v>
      </c>
      <c r="X6465">
        <v>258860</v>
      </c>
      <c r="Z6465">
        <v>33190</v>
      </c>
    </row>
    <row r="6466" spans="2:26" hidden="1" x14ac:dyDescent="0.35">
      <c r="B6466" t="s">
        <v>152</v>
      </c>
      <c r="C6466" t="s">
        <v>153</v>
      </c>
      <c r="D6466" s="1">
        <v>43831</v>
      </c>
      <c r="E6466" t="s">
        <v>34</v>
      </c>
      <c r="F6466" t="s">
        <v>35</v>
      </c>
      <c r="G6466" t="s">
        <v>32</v>
      </c>
      <c r="H6466">
        <v>1584</v>
      </c>
      <c r="I6466" t="s">
        <v>154</v>
      </c>
      <c r="J6466">
        <v>0</v>
      </c>
      <c r="L6466">
        <v>1584</v>
      </c>
      <c r="M6466" t="s">
        <v>154</v>
      </c>
      <c r="N6466">
        <v>2106</v>
      </c>
      <c r="P6466">
        <v>138</v>
      </c>
      <c r="R6466">
        <v>2244</v>
      </c>
      <c r="T6466">
        <v>117068</v>
      </c>
      <c r="V6466">
        <v>292906</v>
      </c>
      <c r="X6466">
        <v>259512</v>
      </c>
      <c r="Z6466">
        <v>33394</v>
      </c>
    </row>
    <row r="6467" spans="2:26" hidden="1" x14ac:dyDescent="0.35">
      <c r="B6467" t="s">
        <v>152</v>
      </c>
      <c r="C6467" t="s">
        <v>153</v>
      </c>
      <c r="D6467" s="1">
        <v>43831</v>
      </c>
      <c r="E6467" t="s">
        <v>34</v>
      </c>
      <c r="F6467" t="s">
        <v>33</v>
      </c>
      <c r="G6467" t="s">
        <v>34</v>
      </c>
      <c r="H6467">
        <v>1584</v>
      </c>
      <c r="I6467" t="s">
        <v>154</v>
      </c>
      <c r="J6467">
        <v>0</v>
      </c>
      <c r="L6467">
        <v>1584</v>
      </c>
      <c r="M6467" t="s">
        <v>154</v>
      </c>
      <c r="N6467">
        <v>2106</v>
      </c>
      <c r="P6467">
        <v>138</v>
      </c>
      <c r="R6467">
        <v>2244</v>
      </c>
      <c r="T6467">
        <v>117301</v>
      </c>
      <c r="V6467">
        <v>293293</v>
      </c>
      <c r="X6467">
        <v>259908</v>
      </c>
      <c r="Z6467">
        <v>33385</v>
      </c>
    </row>
    <row r="6468" spans="2:26" hidden="1" x14ac:dyDescent="0.35">
      <c r="B6468" t="s">
        <v>152</v>
      </c>
      <c r="C6468" t="s">
        <v>153</v>
      </c>
      <c r="D6468" s="1">
        <v>43862</v>
      </c>
      <c r="E6468" t="s">
        <v>34</v>
      </c>
      <c r="F6468" t="s">
        <v>33</v>
      </c>
      <c r="G6468" t="s">
        <v>34</v>
      </c>
      <c r="H6468">
        <v>1282</v>
      </c>
      <c r="I6468" t="s">
        <v>154</v>
      </c>
      <c r="J6468">
        <v>0</v>
      </c>
      <c r="L6468">
        <v>1282</v>
      </c>
      <c r="M6468" t="s">
        <v>154</v>
      </c>
      <c r="N6468">
        <v>1716</v>
      </c>
      <c r="P6468">
        <v>103</v>
      </c>
      <c r="R6468">
        <v>1819</v>
      </c>
      <c r="T6468">
        <v>116420</v>
      </c>
      <c r="V6468">
        <v>289944</v>
      </c>
      <c r="X6468">
        <v>256120</v>
      </c>
      <c r="Z6468">
        <v>33824</v>
      </c>
    </row>
    <row r="6469" spans="2:26" hidden="1" x14ac:dyDescent="0.35">
      <c r="B6469" t="s">
        <v>152</v>
      </c>
      <c r="C6469" t="s">
        <v>153</v>
      </c>
      <c r="D6469" s="1">
        <v>43862</v>
      </c>
      <c r="E6469" t="s">
        <v>34</v>
      </c>
      <c r="F6469" t="s">
        <v>35</v>
      </c>
      <c r="G6469" t="s">
        <v>32</v>
      </c>
      <c r="H6469">
        <v>1282</v>
      </c>
      <c r="I6469" t="s">
        <v>154</v>
      </c>
      <c r="J6469">
        <v>0</v>
      </c>
      <c r="L6469">
        <v>1282</v>
      </c>
      <c r="M6469" t="s">
        <v>154</v>
      </c>
      <c r="N6469">
        <v>1716</v>
      </c>
      <c r="P6469">
        <v>103</v>
      </c>
      <c r="R6469">
        <v>1819</v>
      </c>
      <c r="T6469">
        <v>116154</v>
      </c>
      <c r="V6469">
        <v>289542</v>
      </c>
      <c r="X6469">
        <v>255767</v>
      </c>
      <c r="Z6469">
        <v>33775</v>
      </c>
    </row>
    <row r="6470" spans="2:26" hidden="1" x14ac:dyDescent="0.35">
      <c r="B6470" t="s">
        <v>152</v>
      </c>
      <c r="C6470" t="s">
        <v>153</v>
      </c>
      <c r="D6470" s="1">
        <v>43891</v>
      </c>
      <c r="E6470" t="s">
        <v>34</v>
      </c>
      <c r="F6470" t="s">
        <v>35</v>
      </c>
      <c r="G6470" t="s">
        <v>32</v>
      </c>
      <c r="H6470">
        <v>1964</v>
      </c>
      <c r="I6470" t="s">
        <v>154</v>
      </c>
      <c r="J6470">
        <v>0</v>
      </c>
      <c r="L6470">
        <v>1964</v>
      </c>
      <c r="M6470" t="s">
        <v>154</v>
      </c>
      <c r="N6470">
        <v>2333</v>
      </c>
      <c r="P6470">
        <v>121</v>
      </c>
      <c r="R6470">
        <v>2454</v>
      </c>
      <c r="T6470">
        <v>116123</v>
      </c>
      <c r="V6470">
        <v>291565</v>
      </c>
      <c r="X6470">
        <v>257744</v>
      </c>
      <c r="Z6470">
        <v>33821</v>
      </c>
    </row>
    <row r="6471" spans="2:26" hidden="1" x14ac:dyDescent="0.35">
      <c r="B6471" t="s">
        <v>152</v>
      </c>
      <c r="C6471" t="s">
        <v>153</v>
      </c>
      <c r="D6471" s="1">
        <v>43891</v>
      </c>
      <c r="E6471" t="s">
        <v>34</v>
      </c>
      <c r="F6471" t="s">
        <v>33</v>
      </c>
      <c r="G6471" t="s">
        <v>34</v>
      </c>
      <c r="H6471">
        <v>1964</v>
      </c>
      <c r="I6471" t="s">
        <v>154</v>
      </c>
      <c r="J6471">
        <v>0</v>
      </c>
      <c r="L6471">
        <v>1964</v>
      </c>
      <c r="M6471" t="s">
        <v>154</v>
      </c>
      <c r="N6471">
        <v>2333</v>
      </c>
      <c r="P6471">
        <v>121</v>
      </c>
      <c r="R6471">
        <v>2454</v>
      </c>
      <c r="T6471">
        <v>116392</v>
      </c>
      <c r="V6471">
        <v>292639</v>
      </c>
      <c r="X6471">
        <v>258801</v>
      </c>
      <c r="Z6471">
        <v>33838</v>
      </c>
    </row>
    <row r="6472" spans="2:26" hidden="1" x14ac:dyDescent="0.35">
      <c r="B6472" t="s">
        <v>152</v>
      </c>
      <c r="C6472" t="s">
        <v>153</v>
      </c>
      <c r="D6472" s="1">
        <v>43922</v>
      </c>
      <c r="E6472" t="s">
        <v>34</v>
      </c>
      <c r="F6472" t="s">
        <v>33</v>
      </c>
      <c r="G6472" t="s">
        <v>34</v>
      </c>
      <c r="H6472">
        <v>2026</v>
      </c>
      <c r="I6472" t="s">
        <v>154</v>
      </c>
      <c r="J6472">
        <v>0</v>
      </c>
      <c r="L6472">
        <v>2026</v>
      </c>
      <c r="M6472" t="s">
        <v>154</v>
      </c>
      <c r="N6472">
        <v>2547</v>
      </c>
      <c r="P6472">
        <v>143</v>
      </c>
      <c r="R6472">
        <v>2690</v>
      </c>
      <c r="T6472">
        <v>117251</v>
      </c>
      <c r="V6472">
        <v>299750</v>
      </c>
      <c r="X6472">
        <v>269345</v>
      </c>
      <c r="Z6472">
        <v>30405</v>
      </c>
    </row>
    <row r="6473" spans="2:26" hidden="1" x14ac:dyDescent="0.35">
      <c r="B6473" t="s">
        <v>152</v>
      </c>
      <c r="C6473" t="s">
        <v>153</v>
      </c>
      <c r="D6473" s="1">
        <v>43922</v>
      </c>
      <c r="E6473" t="s">
        <v>34</v>
      </c>
      <c r="F6473" t="s">
        <v>35</v>
      </c>
      <c r="G6473" t="s">
        <v>32</v>
      </c>
      <c r="H6473">
        <v>2026</v>
      </c>
      <c r="I6473" t="s">
        <v>154</v>
      </c>
      <c r="J6473">
        <v>0</v>
      </c>
      <c r="L6473">
        <v>2026</v>
      </c>
      <c r="M6473" t="s">
        <v>154</v>
      </c>
      <c r="N6473">
        <v>2547</v>
      </c>
      <c r="P6473">
        <v>143</v>
      </c>
      <c r="R6473">
        <v>2690</v>
      </c>
      <c r="T6473">
        <v>116915</v>
      </c>
      <c r="V6473">
        <v>298971</v>
      </c>
      <c r="X6473">
        <v>268592</v>
      </c>
      <c r="Z6473">
        <v>30379</v>
      </c>
    </row>
    <row r="6474" spans="2:26" hidden="1" x14ac:dyDescent="0.35">
      <c r="B6474" t="s">
        <v>152</v>
      </c>
      <c r="C6474" t="s">
        <v>153</v>
      </c>
      <c r="D6474" s="1">
        <v>43952</v>
      </c>
      <c r="E6474" t="s">
        <v>34</v>
      </c>
      <c r="F6474" t="s">
        <v>35</v>
      </c>
      <c r="G6474" t="s">
        <v>32</v>
      </c>
      <c r="H6474">
        <v>1110</v>
      </c>
      <c r="I6474" t="s">
        <v>154</v>
      </c>
      <c r="J6474">
        <v>0</v>
      </c>
      <c r="L6474">
        <v>1110</v>
      </c>
      <c r="M6474" t="s">
        <v>154</v>
      </c>
      <c r="N6474">
        <v>1653</v>
      </c>
      <c r="P6474">
        <v>114</v>
      </c>
      <c r="R6474">
        <v>1767</v>
      </c>
      <c r="T6474">
        <v>117056</v>
      </c>
      <c r="V6474">
        <v>301723</v>
      </c>
      <c r="X6474">
        <v>272408</v>
      </c>
      <c r="Z6474">
        <v>29315</v>
      </c>
    </row>
    <row r="6475" spans="2:26" hidden="1" x14ac:dyDescent="0.35">
      <c r="B6475" t="s">
        <v>152</v>
      </c>
      <c r="C6475" t="s">
        <v>153</v>
      </c>
      <c r="D6475" s="1">
        <v>43952</v>
      </c>
      <c r="E6475" t="s">
        <v>34</v>
      </c>
      <c r="F6475" t="s">
        <v>33</v>
      </c>
      <c r="G6475" t="s">
        <v>34</v>
      </c>
      <c r="H6475">
        <v>1110</v>
      </c>
      <c r="I6475" t="s">
        <v>154</v>
      </c>
      <c r="J6475">
        <v>0</v>
      </c>
      <c r="L6475">
        <v>1110</v>
      </c>
      <c r="M6475" t="s">
        <v>154</v>
      </c>
      <c r="N6475">
        <v>1653</v>
      </c>
      <c r="P6475">
        <v>114</v>
      </c>
      <c r="R6475">
        <v>1767</v>
      </c>
      <c r="T6475">
        <v>117371</v>
      </c>
      <c r="V6475">
        <v>302288</v>
      </c>
      <c r="X6475">
        <v>272941</v>
      </c>
      <c r="Z6475">
        <v>29347</v>
      </c>
    </row>
    <row r="6476" spans="2:26" hidden="1" x14ac:dyDescent="0.35">
      <c r="B6476" t="s">
        <v>152</v>
      </c>
      <c r="C6476" t="s">
        <v>153</v>
      </c>
      <c r="D6476" s="1">
        <v>43983</v>
      </c>
      <c r="E6476" t="s">
        <v>34</v>
      </c>
      <c r="F6476" t="s">
        <v>35</v>
      </c>
      <c r="G6476" t="s">
        <v>32</v>
      </c>
      <c r="H6476">
        <v>1080</v>
      </c>
      <c r="I6476" t="s">
        <v>154</v>
      </c>
      <c r="J6476">
        <v>0</v>
      </c>
      <c r="L6476">
        <v>1080</v>
      </c>
      <c r="M6476" t="s">
        <v>154</v>
      </c>
      <c r="N6476">
        <v>1727</v>
      </c>
      <c r="P6476">
        <v>100</v>
      </c>
      <c r="R6476">
        <v>1827</v>
      </c>
      <c r="T6476">
        <v>117808</v>
      </c>
      <c r="V6476">
        <v>305208</v>
      </c>
      <c r="X6476">
        <v>275893</v>
      </c>
      <c r="Z6476">
        <v>29315</v>
      </c>
    </row>
    <row r="6477" spans="2:26" hidden="1" x14ac:dyDescent="0.35">
      <c r="B6477" t="s">
        <v>152</v>
      </c>
      <c r="C6477" t="s">
        <v>153</v>
      </c>
      <c r="D6477" s="1">
        <v>43983</v>
      </c>
      <c r="E6477" t="s">
        <v>34</v>
      </c>
      <c r="F6477" t="s">
        <v>33</v>
      </c>
      <c r="G6477" t="s">
        <v>34</v>
      </c>
      <c r="H6477">
        <v>1080</v>
      </c>
      <c r="I6477" t="s">
        <v>154</v>
      </c>
      <c r="J6477">
        <v>0</v>
      </c>
      <c r="L6477">
        <v>1080</v>
      </c>
      <c r="M6477" t="s">
        <v>154</v>
      </c>
      <c r="N6477">
        <v>1727</v>
      </c>
      <c r="P6477">
        <v>100</v>
      </c>
      <c r="R6477">
        <v>1827</v>
      </c>
      <c r="T6477">
        <v>118125</v>
      </c>
      <c r="V6477">
        <v>305900</v>
      </c>
      <c r="X6477">
        <v>276577</v>
      </c>
      <c r="Z6477">
        <v>29323</v>
      </c>
    </row>
    <row r="6478" spans="2:26" hidden="1" x14ac:dyDescent="0.35">
      <c r="B6478" t="s">
        <v>152</v>
      </c>
      <c r="C6478" t="s">
        <v>153</v>
      </c>
      <c r="D6478" s="1">
        <v>44013</v>
      </c>
      <c r="E6478" t="s">
        <v>34</v>
      </c>
      <c r="F6478" t="s">
        <v>33</v>
      </c>
      <c r="G6478" t="s">
        <v>34</v>
      </c>
      <c r="H6478">
        <v>1303</v>
      </c>
      <c r="I6478" t="s">
        <v>154</v>
      </c>
      <c r="J6478">
        <v>0</v>
      </c>
      <c r="L6478">
        <v>1303</v>
      </c>
      <c r="M6478" t="s">
        <v>154</v>
      </c>
      <c r="N6478">
        <v>2049</v>
      </c>
      <c r="P6478">
        <v>134</v>
      </c>
      <c r="R6478">
        <v>2183</v>
      </c>
      <c r="T6478">
        <v>118819</v>
      </c>
      <c r="V6478">
        <v>309281</v>
      </c>
      <c r="X6478">
        <v>279583</v>
      </c>
      <c r="Z6478">
        <v>29698</v>
      </c>
    </row>
    <row r="6479" spans="2:26" hidden="1" x14ac:dyDescent="0.35">
      <c r="B6479" t="s">
        <v>152</v>
      </c>
      <c r="C6479" t="s">
        <v>153</v>
      </c>
      <c r="D6479" s="1">
        <v>44013</v>
      </c>
      <c r="E6479" t="s">
        <v>34</v>
      </c>
      <c r="F6479" t="s">
        <v>35</v>
      </c>
      <c r="G6479" t="s">
        <v>32</v>
      </c>
      <c r="H6479">
        <v>1303</v>
      </c>
      <c r="I6479" t="s">
        <v>154</v>
      </c>
      <c r="J6479">
        <v>0</v>
      </c>
      <c r="L6479">
        <v>1303</v>
      </c>
      <c r="M6479" t="s">
        <v>154</v>
      </c>
      <c r="N6479">
        <v>2049</v>
      </c>
      <c r="P6479">
        <v>134</v>
      </c>
      <c r="R6479">
        <v>2183</v>
      </c>
      <c r="T6479">
        <v>118597</v>
      </c>
      <c r="V6479">
        <v>308847</v>
      </c>
      <c r="X6479">
        <v>279162</v>
      </c>
      <c r="Z6479">
        <v>29685</v>
      </c>
    </row>
    <row r="6480" spans="2:26" hidden="1" x14ac:dyDescent="0.35">
      <c r="B6480" t="s">
        <v>152</v>
      </c>
      <c r="C6480" t="s">
        <v>153</v>
      </c>
      <c r="D6480" s="1">
        <v>44044</v>
      </c>
      <c r="E6480" t="s">
        <v>34</v>
      </c>
      <c r="F6480" t="s">
        <v>35</v>
      </c>
      <c r="G6480" t="s">
        <v>32</v>
      </c>
      <c r="H6480">
        <v>1629</v>
      </c>
      <c r="I6480" t="s">
        <v>154</v>
      </c>
      <c r="J6480">
        <v>0</v>
      </c>
      <c r="L6480">
        <v>1629</v>
      </c>
      <c r="M6480" t="s">
        <v>154</v>
      </c>
      <c r="N6480">
        <v>2445</v>
      </c>
      <c r="P6480">
        <v>177</v>
      </c>
      <c r="R6480">
        <v>2622</v>
      </c>
      <c r="T6480">
        <v>119180</v>
      </c>
      <c r="V6480">
        <v>312213</v>
      </c>
      <c r="X6480">
        <v>282121</v>
      </c>
      <c r="Z6480">
        <v>30092</v>
      </c>
    </row>
    <row r="6481" spans="2:26" hidden="1" x14ac:dyDescent="0.35">
      <c r="B6481" t="s">
        <v>152</v>
      </c>
      <c r="C6481" t="s">
        <v>153</v>
      </c>
      <c r="D6481" s="1">
        <v>44044</v>
      </c>
      <c r="E6481" t="s">
        <v>34</v>
      </c>
      <c r="F6481" t="s">
        <v>33</v>
      </c>
      <c r="G6481" t="s">
        <v>34</v>
      </c>
      <c r="H6481">
        <v>1629</v>
      </c>
      <c r="I6481" t="s">
        <v>154</v>
      </c>
      <c r="J6481">
        <v>0</v>
      </c>
      <c r="L6481">
        <v>1629</v>
      </c>
      <c r="M6481" t="s">
        <v>154</v>
      </c>
      <c r="N6481">
        <v>2445</v>
      </c>
      <c r="P6481">
        <v>177</v>
      </c>
      <c r="R6481">
        <v>2622</v>
      </c>
      <c r="T6481">
        <v>119408</v>
      </c>
      <c r="V6481">
        <v>312577</v>
      </c>
      <c r="X6481">
        <v>282483</v>
      </c>
      <c r="Z6481">
        <v>30094</v>
      </c>
    </row>
    <row r="6482" spans="2:26" hidden="1" x14ac:dyDescent="0.35">
      <c r="B6482" t="s">
        <v>152</v>
      </c>
      <c r="C6482" t="s">
        <v>153</v>
      </c>
      <c r="D6482" s="1">
        <v>44075</v>
      </c>
      <c r="E6482" t="s">
        <v>34</v>
      </c>
      <c r="F6482" t="s">
        <v>33</v>
      </c>
      <c r="G6482" t="s">
        <v>34</v>
      </c>
      <c r="H6482">
        <v>1523</v>
      </c>
      <c r="I6482" t="s">
        <v>154</v>
      </c>
      <c r="J6482">
        <v>0</v>
      </c>
      <c r="L6482">
        <v>1523</v>
      </c>
      <c r="M6482" t="s">
        <v>154</v>
      </c>
      <c r="N6482">
        <v>2318</v>
      </c>
      <c r="P6482">
        <v>164</v>
      </c>
      <c r="R6482">
        <v>2482</v>
      </c>
      <c r="T6482">
        <v>120090</v>
      </c>
      <c r="V6482">
        <v>315723</v>
      </c>
      <c r="X6482">
        <v>285464</v>
      </c>
      <c r="Z6482">
        <v>30259</v>
      </c>
    </row>
    <row r="6483" spans="2:26" hidden="1" x14ac:dyDescent="0.35">
      <c r="B6483" t="s">
        <v>152</v>
      </c>
      <c r="C6483" t="s">
        <v>153</v>
      </c>
      <c r="D6483" s="1">
        <v>44075</v>
      </c>
      <c r="E6483" t="s">
        <v>34</v>
      </c>
      <c r="F6483" t="s">
        <v>35</v>
      </c>
      <c r="G6483" t="s">
        <v>32</v>
      </c>
      <c r="H6483">
        <v>1523</v>
      </c>
      <c r="I6483" t="s">
        <v>154</v>
      </c>
      <c r="J6483">
        <v>0</v>
      </c>
      <c r="L6483">
        <v>1523</v>
      </c>
      <c r="M6483" t="s">
        <v>154</v>
      </c>
      <c r="N6483">
        <v>2318</v>
      </c>
      <c r="P6483">
        <v>164</v>
      </c>
      <c r="R6483">
        <v>2482</v>
      </c>
      <c r="T6483">
        <v>119876</v>
      </c>
      <c r="V6483">
        <v>315457</v>
      </c>
      <c r="X6483">
        <v>285201</v>
      </c>
      <c r="Z6483">
        <v>30256</v>
      </c>
    </row>
    <row r="6484" spans="2:26" hidden="1" x14ac:dyDescent="0.35">
      <c r="B6484" t="s">
        <v>152</v>
      </c>
      <c r="C6484" t="s">
        <v>153</v>
      </c>
      <c r="D6484" s="1">
        <v>44105</v>
      </c>
      <c r="E6484" t="s">
        <v>34</v>
      </c>
      <c r="F6484" t="s">
        <v>35</v>
      </c>
      <c r="G6484" t="s">
        <v>32</v>
      </c>
      <c r="H6484">
        <v>1332</v>
      </c>
      <c r="I6484" t="s">
        <v>154</v>
      </c>
      <c r="J6484">
        <v>0</v>
      </c>
      <c r="L6484">
        <v>1332</v>
      </c>
      <c r="M6484" t="s">
        <v>154</v>
      </c>
      <c r="N6484">
        <v>1687</v>
      </c>
      <c r="P6484">
        <v>105</v>
      </c>
      <c r="R6484">
        <v>1792</v>
      </c>
      <c r="T6484">
        <v>120379</v>
      </c>
      <c r="V6484">
        <v>318137</v>
      </c>
      <c r="X6484">
        <v>287686</v>
      </c>
      <c r="Z6484">
        <v>30451</v>
      </c>
    </row>
    <row r="6485" spans="2:26" hidden="1" x14ac:dyDescent="0.35">
      <c r="B6485" t="s">
        <v>152</v>
      </c>
      <c r="C6485" t="s">
        <v>153</v>
      </c>
      <c r="D6485" s="1">
        <v>44105</v>
      </c>
      <c r="E6485" t="s">
        <v>34</v>
      </c>
      <c r="F6485" t="s">
        <v>33</v>
      </c>
      <c r="G6485" t="s">
        <v>34</v>
      </c>
      <c r="H6485">
        <v>1332</v>
      </c>
      <c r="I6485" t="s">
        <v>154</v>
      </c>
      <c r="J6485">
        <v>0</v>
      </c>
      <c r="L6485">
        <v>1332</v>
      </c>
      <c r="M6485" t="s">
        <v>154</v>
      </c>
      <c r="N6485">
        <v>1687</v>
      </c>
      <c r="P6485">
        <v>105</v>
      </c>
      <c r="R6485">
        <v>1792</v>
      </c>
      <c r="T6485">
        <v>120659</v>
      </c>
      <c r="V6485">
        <v>318399</v>
      </c>
      <c r="X6485">
        <v>287948</v>
      </c>
      <c r="Z6485">
        <v>30451</v>
      </c>
    </row>
    <row r="6486" spans="2:26" hidden="1" x14ac:dyDescent="0.35">
      <c r="B6486" t="s">
        <v>152</v>
      </c>
      <c r="C6486" t="s">
        <v>153</v>
      </c>
      <c r="D6486" s="1">
        <v>44136</v>
      </c>
      <c r="E6486" t="s">
        <v>34</v>
      </c>
      <c r="F6486" t="s">
        <v>35</v>
      </c>
      <c r="G6486" t="s">
        <v>32</v>
      </c>
      <c r="H6486">
        <v>1593</v>
      </c>
      <c r="I6486" t="s">
        <v>154</v>
      </c>
      <c r="J6486">
        <v>0</v>
      </c>
      <c r="L6486">
        <v>1593</v>
      </c>
      <c r="M6486" t="s">
        <v>154</v>
      </c>
      <c r="N6486">
        <v>2218</v>
      </c>
      <c r="P6486">
        <v>120</v>
      </c>
      <c r="R6486">
        <v>2338</v>
      </c>
      <c r="T6486">
        <v>120934</v>
      </c>
      <c r="V6486">
        <v>320927</v>
      </c>
      <c r="X6486">
        <v>289993</v>
      </c>
      <c r="Z6486">
        <v>30934</v>
      </c>
    </row>
    <row r="6487" spans="2:26" hidden="1" x14ac:dyDescent="0.35">
      <c r="B6487" t="s">
        <v>152</v>
      </c>
      <c r="C6487" t="s">
        <v>153</v>
      </c>
      <c r="D6487" s="1">
        <v>44136</v>
      </c>
      <c r="E6487" t="s">
        <v>34</v>
      </c>
      <c r="F6487" t="s">
        <v>33</v>
      </c>
      <c r="G6487" t="s">
        <v>34</v>
      </c>
      <c r="H6487">
        <v>1593</v>
      </c>
      <c r="I6487" t="s">
        <v>154</v>
      </c>
      <c r="J6487">
        <v>0</v>
      </c>
      <c r="L6487">
        <v>1593</v>
      </c>
      <c r="M6487" t="s">
        <v>154</v>
      </c>
      <c r="N6487">
        <v>2218</v>
      </c>
      <c r="P6487">
        <v>120</v>
      </c>
      <c r="R6487">
        <v>2338</v>
      </c>
      <c r="T6487">
        <v>121362</v>
      </c>
      <c r="V6487">
        <v>321551</v>
      </c>
      <c r="X6487">
        <v>290584</v>
      </c>
      <c r="Z6487">
        <v>30967</v>
      </c>
    </row>
    <row r="6488" spans="2:26" hidden="1" x14ac:dyDescent="0.35">
      <c r="B6488" t="s">
        <v>152</v>
      </c>
      <c r="C6488" t="s">
        <v>153</v>
      </c>
      <c r="D6488" s="1">
        <v>44166</v>
      </c>
      <c r="E6488" t="s">
        <v>34</v>
      </c>
      <c r="F6488" t="s">
        <v>33</v>
      </c>
      <c r="G6488" t="s">
        <v>34</v>
      </c>
      <c r="H6488">
        <v>2005</v>
      </c>
      <c r="I6488" t="s">
        <v>154</v>
      </c>
      <c r="J6488">
        <v>0</v>
      </c>
      <c r="L6488">
        <v>2005</v>
      </c>
      <c r="M6488" t="s">
        <v>154</v>
      </c>
      <c r="N6488">
        <v>2622</v>
      </c>
      <c r="P6488">
        <v>141</v>
      </c>
      <c r="R6488">
        <v>2763</v>
      </c>
      <c r="T6488">
        <v>122059</v>
      </c>
      <c r="V6488">
        <v>325713</v>
      </c>
      <c r="X6488">
        <v>294208</v>
      </c>
      <c r="Z6488">
        <v>31505</v>
      </c>
    </row>
    <row r="6489" spans="2:26" hidden="1" x14ac:dyDescent="0.35">
      <c r="B6489" t="s">
        <v>152</v>
      </c>
      <c r="C6489" t="s">
        <v>153</v>
      </c>
      <c r="D6489" s="1">
        <v>44166</v>
      </c>
      <c r="E6489" t="s">
        <v>34</v>
      </c>
      <c r="F6489" t="s">
        <v>35</v>
      </c>
      <c r="G6489" t="s">
        <v>32</v>
      </c>
      <c r="H6489">
        <v>2005</v>
      </c>
      <c r="I6489" t="s">
        <v>154</v>
      </c>
      <c r="J6489">
        <v>0</v>
      </c>
      <c r="L6489">
        <v>2005</v>
      </c>
      <c r="M6489" t="s">
        <v>154</v>
      </c>
      <c r="N6489">
        <v>2622</v>
      </c>
      <c r="P6489">
        <v>141</v>
      </c>
      <c r="R6489">
        <v>2763</v>
      </c>
      <c r="T6489">
        <v>121861</v>
      </c>
      <c r="V6489">
        <v>325630</v>
      </c>
      <c r="X6489">
        <v>294145</v>
      </c>
      <c r="Z6489">
        <v>31485</v>
      </c>
    </row>
    <row r="6490" spans="2:26" hidden="1" x14ac:dyDescent="0.35">
      <c r="B6490" t="s">
        <v>152</v>
      </c>
      <c r="C6490" t="s">
        <v>153</v>
      </c>
      <c r="D6490" s="1">
        <v>44197</v>
      </c>
      <c r="E6490" t="s">
        <v>34</v>
      </c>
      <c r="F6490" t="s">
        <v>33</v>
      </c>
      <c r="G6490" t="s">
        <v>34</v>
      </c>
      <c r="H6490">
        <v>1667</v>
      </c>
      <c r="I6490" t="s">
        <v>154</v>
      </c>
      <c r="J6490">
        <v>0</v>
      </c>
      <c r="L6490">
        <v>1667</v>
      </c>
      <c r="M6490" t="s">
        <v>154</v>
      </c>
      <c r="N6490">
        <v>2109</v>
      </c>
      <c r="P6490">
        <v>113</v>
      </c>
      <c r="R6490">
        <v>2222</v>
      </c>
      <c r="T6490">
        <v>122291</v>
      </c>
      <c r="V6490">
        <v>328028</v>
      </c>
      <c r="X6490">
        <v>296087</v>
      </c>
      <c r="Z6490">
        <v>31941</v>
      </c>
    </row>
    <row r="6491" spans="2:26" hidden="1" x14ac:dyDescent="0.35">
      <c r="B6491" t="s">
        <v>152</v>
      </c>
      <c r="C6491" t="s">
        <v>153</v>
      </c>
      <c r="D6491" s="1">
        <v>44197</v>
      </c>
      <c r="E6491" t="s">
        <v>34</v>
      </c>
      <c r="F6491" t="s">
        <v>35</v>
      </c>
      <c r="G6491" t="s">
        <v>32</v>
      </c>
      <c r="H6491">
        <v>1667</v>
      </c>
      <c r="I6491" t="s">
        <v>154</v>
      </c>
      <c r="J6491">
        <v>0</v>
      </c>
      <c r="L6491">
        <v>1667</v>
      </c>
      <c r="M6491" t="s">
        <v>154</v>
      </c>
      <c r="N6491">
        <v>2109</v>
      </c>
      <c r="P6491">
        <v>113</v>
      </c>
      <c r="R6491">
        <v>2222</v>
      </c>
      <c r="T6491">
        <v>122285</v>
      </c>
      <c r="V6491">
        <v>328423</v>
      </c>
      <c r="X6491">
        <v>296410</v>
      </c>
      <c r="Z6491">
        <v>32013</v>
      </c>
    </row>
    <row r="6492" spans="2:26" hidden="1" x14ac:dyDescent="0.35">
      <c r="B6492" t="s">
        <v>152</v>
      </c>
      <c r="C6492" t="s">
        <v>153</v>
      </c>
      <c r="D6492" s="1">
        <v>44228</v>
      </c>
      <c r="E6492" t="s">
        <v>34</v>
      </c>
      <c r="F6492" t="s">
        <v>33</v>
      </c>
      <c r="G6492" t="s">
        <v>34</v>
      </c>
      <c r="H6492">
        <v>1261</v>
      </c>
      <c r="I6492" t="s">
        <v>154</v>
      </c>
      <c r="J6492">
        <v>0</v>
      </c>
      <c r="L6492">
        <v>1261</v>
      </c>
      <c r="M6492" t="s">
        <v>154</v>
      </c>
      <c r="N6492">
        <v>1636</v>
      </c>
      <c r="P6492">
        <v>115</v>
      </c>
      <c r="R6492">
        <v>1751</v>
      </c>
      <c r="T6492">
        <v>122786</v>
      </c>
      <c r="V6492">
        <v>329764</v>
      </c>
      <c r="X6492">
        <v>297493</v>
      </c>
      <c r="Z6492">
        <v>32271</v>
      </c>
    </row>
    <row r="6493" spans="2:26" hidden="1" x14ac:dyDescent="0.35">
      <c r="B6493" t="s">
        <v>152</v>
      </c>
      <c r="C6493" t="s">
        <v>153</v>
      </c>
      <c r="D6493" s="1">
        <v>44228</v>
      </c>
      <c r="E6493" t="s">
        <v>34</v>
      </c>
      <c r="F6493" t="s">
        <v>35</v>
      </c>
      <c r="G6493" t="s">
        <v>32</v>
      </c>
      <c r="H6493">
        <v>1261</v>
      </c>
      <c r="I6493" t="s">
        <v>154</v>
      </c>
      <c r="J6493">
        <v>0</v>
      </c>
      <c r="L6493">
        <v>1261</v>
      </c>
      <c r="M6493" t="s">
        <v>154</v>
      </c>
      <c r="N6493">
        <v>1636</v>
      </c>
      <c r="P6493">
        <v>115</v>
      </c>
      <c r="R6493">
        <v>1751</v>
      </c>
      <c r="T6493">
        <v>122548</v>
      </c>
      <c r="V6493">
        <v>329158</v>
      </c>
      <c r="X6493">
        <v>296894</v>
      </c>
      <c r="Z6493">
        <v>32264</v>
      </c>
    </row>
    <row r="6494" spans="2:26" hidden="1" x14ac:dyDescent="0.35">
      <c r="B6494" t="s">
        <v>152</v>
      </c>
      <c r="C6494" t="s">
        <v>153</v>
      </c>
      <c r="D6494" s="1">
        <v>44256</v>
      </c>
      <c r="E6494" t="s">
        <v>34</v>
      </c>
      <c r="F6494" t="s">
        <v>33</v>
      </c>
      <c r="G6494" t="s">
        <v>34</v>
      </c>
      <c r="H6494">
        <v>1552</v>
      </c>
      <c r="I6494" t="s">
        <v>154</v>
      </c>
      <c r="J6494">
        <v>0</v>
      </c>
      <c r="L6494">
        <v>1552</v>
      </c>
      <c r="M6494" t="s">
        <v>154</v>
      </c>
      <c r="N6494">
        <v>1912</v>
      </c>
      <c r="P6494">
        <v>129</v>
      </c>
      <c r="R6494">
        <v>2041</v>
      </c>
      <c r="T6494">
        <v>122982</v>
      </c>
      <c r="V6494">
        <v>331508</v>
      </c>
      <c r="X6494">
        <v>298941</v>
      </c>
      <c r="Z6494">
        <v>32567</v>
      </c>
    </row>
    <row r="6495" spans="2:26" hidden="1" x14ac:dyDescent="0.35">
      <c r="B6495" t="s">
        <v>152</v>
      </c>
      <c r="C6495" t="s">
        <v>153</v>
      </c>
      <c r="D6495" s="1">
        <v>44256</v>
      </c>
      <c r="E6495" t="s">
        <v>34</v>
      </c>
      <c r="F6495" t="s">
        <v>35</v>
      </c>
      <c r="G6495" t="s">
        <v>32</v>
      </c>
      <c r="H6495">
        <v>1552</v>
      </c>
      <c r="I6495" t="s">
        <v>154</v>
      </c>
      <c r="J6495">
        <v>0</v>
      </c>
      <c r="L6495">
        <v>1552</v>
      </c>
      <c r="M6495" t="s">
        <v>154</v>
      </c>
      <c r="N6495">
        <v>1912</v>
      </c>
      <c r="P6495">
        <v>129</v>
      </c>
      <c r="R6495">
        <v>2041</v>
      </c>
      <c r="T6495">
        <v>122750</v>
      </c>
      <c r="V6495">
        <v>331453</v>
      </c>
      <c r="X6495">
        <v>298893</v>
      </c>
      <c r="Z6495">
        <v>32560</v>
      </c>
    </row>
    <row r="6496" spans="2:26" hidden="1" x14ac:dyDescent="0.35">
      <c r="B6496" t="s">
        <v>152</v>
      </c>
      <c r="C6496" t="s">
        <v>153</v>
      </c>
      <c r="D6496" s="1">
        <v>44287</v>
      </c>
      <c r="E6496" t="s">
        <v>34</v>
      </c>
      <c r="F6496" t="s">
        <v>33</v>
      </c>
      <c r="G6496" t="s">
        <v>34</v>
      </c>
      <c r="H6496">
        <v>1270</v>
      </c>
      <c r="I6496" t="s">
        <v>154</v>
      </c>
      <c r="J6496">
        <v>0</v>
      </c>
      <c r="L6496">
        <v>1270</v>
      </c>
      <c r="M6496" t="s">
        <v>154</v>
      </c>
      <c r="N6496">
        <v>1696</v>
      </c>
      <c r="P6496">
        <v>104</v>
      </c>
      <c r="R6496">
        <v>1800</v>
      </c>
      <c r="T6496">
        <v>123389</v>
      </c>
      <c r="V6496">
        <v>333565</v>
      </c>
      <c r="X6496">
        <v>300650</v>
      </c>
      <c r="Z6496">
        <v>32915</v>
      </c>
    </row>
    <row r="6497" spans="2:26" hidden="1" x14ac:dyDescent="0.35">
      <c r="B6497" t="s">
        <v>152</v>
      </c>
      <c r="C6497" t="s">
        <v>153</v>
      </c>
      <c r="D6497" s="1">
        <v>44287</v>
      </c>
      <c r="E6497" t="s">
        <v>34</v>
      </c>
      <c r="F6497" t="s">
        <v>35</v>
      </c>
      <c r="G6497" t="s">
        <v>32</v>
      </c>
      <c r="H6497">
        <v>1270</v>
      </c>
      <c r="I6497" t="s">
        <v>154</v>
      </c>
      <c r="J6497">
        <v>0</v>
      </c>
      <c r="L6497">
        <v>1270</v>
      </c>
      <c r="M6497" t="s">
        <v>154</v>
      </c>
      <c r="N6497">
        <v>1696</v>
      </c>
      <c r="P6497">
        <v>104</v>
      </c>
      <c r="R6497">
        <v>1800</v>
      </c>
      <c r="T6497">
        <v>123216</v>
      </c>
      <c r="V6497">
        <v>333993</v>
      </c>
      <c r="X6497">
        <v>301076</v>
      </c>
      <c r="Z6497">
        <v>32917</v>
      </c>
    </row>
    <row r="6498" spans="2:26" hidden="1" x14ac:dyDescent="0.35">
      <c r="B6498" t="s">
        <v>152</v>
      </c>
      <c r="C6498" t="s">
        <v>153</v>
      </c>
      <c r="D6498" s="1">
        <v>44317</v>
      </c>
      <c r="E6498" t="s">
        <v>34</v>
      </c>
      <c r="F6498" t="s">
        <v>33</v>
      </c>
      <c r="G6498" t="s">
        <v>34</v>
      </c>
      <c r="H6498">
        <v>1238</v>
      </c>
      <c r="I6498" t="s">
        <v>154</v>
      </c>
      <c r="J6498">
        <v>0</v>
      </c>
      <c r="L6498">
        <v>1238</v>
      </c>
      <c r="M6498" t="s">
        <v>154</v>
      </c>
      <c r="N6498">
        <v>1645</v>
      </c>
      <c r="P6498">
        <v>115</v>
      </c>
      <c r="R6498">
        <v>1760</v>
      </c>
      <c r="T6498">
        <v>123630</v>
      </c>
      <c r="V6498">
        <v>334758</v>
      </c>
      <c r="X6498">
        <v>301539</v>
      </c>
      <c r="Z6498">
        <v>33219</v>
      </c>
    </row>
    <row r="6499" spans="2:26" hidden="1" x14ac:dyDescent="0.35">
      <c r="B6499" t="s">
        <v>152</v>
      </c>
      <c r="C6499" t="s">
        <v>153</v>
      </c>
      <c r="D6499" s="1">
        <v>44317</v>
      </c>
      <c r="E6499" t="s">
        <v>34</v>
      </c>
      <c r="F6499" t="s">
        <v>35</v>
      </c>
      <c r="G6499" t="s">
        <v>32</v>
      </c>
      <c r="H6499">
        <v>1238</v>
      </c>
      <c r="I6499" t="s">
        <v>154</v>
      </c>
      <c r="J6499">
        <v>0</v>
      </c>
      <c r="L6499">
        <v>1238</v>
      </c>
      <c r="M6499" t="s">
        <v>154</v>
      </c>
      <c r="N6499">
        <v>1645</v>
      </c>
      <c r="P6499">
        <v>115</v>
      </c>
      <c r="R6499">
        <v>1760</v>
      </c>
      <c r="T6499">
        <v>123427</v>
      </c>
      <c r="V6499">
        <v>334556</v>
      </c>
      <c r="X6499">
        <v>301346</v>
      </c>
      <c r="Z6499">
        <v>33210</v>
      </c>
    </row>
    <row r="6500" spans="2:26" hidden="1" x14ac:dyDescent="0.35">
      <c r="B6500" t="s">
        <v>152</v>
      </c>
      <c r="C6500" t="s">
        <v>153</v>
      </c>
      <c r="D6500" s="1">
        <v>44348</v>
      </c>
      <c r="E6500" t="s">
        <v>34</v>
      </c>
      <c r="F6500" t="s">
        <v>35</v>
      </c>
      <c r="G6500" t="s">
        <v>32</v>
      </c>
      <c r="H6500">
        <v>1264</v>
      </c>
      <c r="I6500" t="s">
        <v>154</v>
      </c>
      <c r="J6500">
        <v>0</v>
      </c>
      <c r="L6500">
        <v>1264</v>
      </c>
      <c r="M6500" t="s">
        <v>154</v>
      </c>
      <c r="N6500">
        <v>1753</v>
      </c>
      <c r="P6500">
        <v>119</v>
      </c>
      <c r="R6500">
        <v>1872</v>
      </c>
      <c r="T6500">
        <v>123661</v>
      </c>
      <c r="V6500">
        <v>336152</v>
      </c>
      <c r="X6500">
        <v>302529</v>
      </c>
      <c r="Z6500">
        <v>33623</v>
      </c>
    </row>
    <row r="6501" spans="2:26" hidden="1" x14ac:dyDescent="0.35">
      <c r="B6501" t="s">
        <v>152</v>
      </c>
      <c r="C6501" t="s">
        <v>153</v>
      </c>
      <c r="D6501" s="1">
        <v>44348</v>
      </c>
      <c r="E6501" t="s">
        <v>34</v>
      </c>
      <c r="F6501" t="s">
        <v>33</v>
      </c>
      <c r="G6501" t="s">
        <v>34</v>
      </c>
      <c r="H6501">
        <v>1264</v>
      </c>
      <c r="I6501" t="s">
        <v>154</v>
      </c>
      <c r="J6501">
        <v>0</v>
      </c>
      <c r="L6501">
        <v>1264</v>
      </c>
      <c r="M6501" t="s">
        <v>154</v>
      </c>
      <c r="N6501">
        <v>1753</v>
      </c>
      <c r="P6501">
        <v>119</v>
      </c>
      <c r="R6501">
        <v>1872</v>
      </c>
      <c r="T6501">
        <v>123942</v>
      </c>
      <c r="V6501">
        <v>336631</v>
      </c>
      <c r="X6501">
        <v>302999</v>
      </c>
      <c r="Z6501">
        <v>33632</v>
      </c>
    </row>
    <row r="6502" spans="2:26" hidden="1" x14ac:dyDescent="0.35">
      <c r="B6502" t="s">
        <v>152</v>
      </c>
      <c r="C6502" t="s">
        <v>153</v>
      </c>
      <c r="D6502" s="1">
        <v>44378</v>
      </c>
      <c r="E6502" t="s">
        <v>34</v>
      </c>
      <c r="F6502" t="s">
        <v>35</v>
      </c>
      <c r="G6502" t="s">
        <v>32</v>
      </c>
      <c r="H6502">
        <v>1327</v>
      </c>
      <c r="I6502" t="s">
        <v>154</v>
      </c>
      <c r="J6502">
        <v>0</v>
      </c>
      <c r="L6502">
        <v>1327</v>
      </c>
      <c r="M6502" t="s">
        <v>154</v>
      </c>
      <c r="N6502">
        <v>1831</v>
      </c>
      <c r="P6502">
        <v>112</v>
      </c>
      <c r="R6502">
        <v>1943</v>
      </c>
      <c r="T6502">
        <v>124032</v>
      </c>
      <c r="V6502">
        <v>337913</v>
      </c>
      <c r="X6502">
        <v>304022</v>
      </c>
      <c r="Z6502">
        <v>33891</v>
      </c>
    </row>
    <row r="6503" spans="2:26" hidden="1" x14ac:dyDescent="0.35">
      <c r="B6503" t="s">
        <v>152</v>
      </c>
      <c r="C6503" t="s">
        <v>153</v>
      </c>
      <c r="D6503" s="1">
        <v>44378</v>
      </c>
      <c r="E6503" t="s">
        <v>34</v>
      </c>
      <c r="F6503" t="s">
        <v>33</v>
      </c>
      <c r="G6503" t="s">
        <v>34</v>
      </c>
      <c r="H6503">
        <v>1327</v>
      </c>
      <c r="I6503" t="s">
        <v>154</v>
      </c>
      <c r="J6503">
        <v>0</v>
      </c>
      <c r="L6503">
        <v>1327</v>
      </c>
      <c r="M6503" t="s">
        <v>154</v>
      </c>
      <c r="N6503">
        <v>1831</v>
      </c>
      <c r="P6503">
        <v>112</v>
      </c>
      <c r="R6503">
        <v>1943</v>
      </c>
      <c r="T6503">
        <v>124225</v>
      </c>
      <c r="V6503">
        <v>338291</v>
      </c>
      <c r="X6503">
        <v>304385</v>
      </c>
      <c r="Z6503">
        <v>33906</v>
      </c>
    </row>
    <row r="6504" spans="2:26" hidden="1" x14ac:dyDescent="0.35">
      <c r="B6504" t="s">
        <v>152</v>
      </c>
      <c r="C6504" t="s">
        <v>153</v>
      </c>
      <c r="D6504" s="1">
        <v>44409</v>
      </c>
      <c r="E6504" t="s">
        <v>34</v>
      </c>
      <c r="F6504" t="s">
        <v>35</v>
      </c>
      <c r="G6504" t="s">
        <v>32</v>
      </c>
      <c r="H6504">
        <v>1596</v>
      </c>
      <c r="I6504" t="s">
        <v>154</v>
      </c>
      <c r="J6504">
        <v>0</v>
      </c>
      <c r="L6504">
        <v>1596</v>
      </c>
      <c r="M6504" t="s">
        <v>154</v>
      </c>
      <c r="N6504">
        <v>2109</v>
      </c>
      <c r="P6504">
        <v>149</v>
      </c>
      <c r="R6504">
        <v>2258</v>
      </c>
      <c r="T6504">
        <v>124374</v>
      </c>
      <c r="V6504">
        <v>339942</v>
      </c>
      <c r="X6504">
        <v>305604</v>
      </c>
      <c r="Z6504">
        <v>34338</v>
      </c>
    </row>
    <row r="6505" spans="2:26" hidden="1" x14ac:dyDescent="0.35">
      <c r="B6505" t="s">
        <v>152</v>
      </c>
      <c r="C6505" t="s">
        <v>153</v>
      </c>
      <c r="D6505" s="1">
        <v>44409</v>
      </c>
      <c r="E6505" t="s">
        <v>34</v>
      </c>
      <c r="F6505" t="s">
        <v>33</v>
      </c>
      <c r="G6505" t="s">
        <v>34</v>
      </c>
      <c r="H6505">
        <v>1596</v>
      </c>
      <c r="I6505" t="s">
        <v>154</v>
      </c>
      <c r="J6505">
        <v>0</v>
      </c>
      <c r="L6505">
        <v>1596</v>
      </c>
      <c r="M6505" t="s">
        <v>154</v>
      </c>
      <c r="N6505">
        <v>2109</v>
      </c>
      <c r="P6505">
        <v>149</v>
      </c>
      <c r="R6505">
        <v>2258</v>
      </c>
      <c r="T6505">
        <v>124548</v>
      </c>
      <c r="V6505">
        <v>340212</v>
      </c>
      <c r="X6505">
        <v>305871</v>
      </c>
      <c r="Z6505">
        <v>34341</v>
      </c>
    </row>
    <row r="6506" spans="2:26" hidden="1" x14ac:dyDescent="0.35">
      <c r="B6506" t="s">
        <v>152</v>
      </c>
      <c r="C6506" t="s">
        <v>153</v>
      </c>
      <c r="D6506" s="1">
        <v>44440</v>
      </c>
      <c r="E6506" t="s">
        <v>34</v>
      </c>
      <c r="F6506" t="s">
        <v>35</v>
      </c>
      <c r="G6506" t="s">
        <v>32</v>
      </c>
      <c r="H6506">
        <v>1341</v>
      </c>
      <c r="I6506" t="s">
        <v>154</v>
      </c>
      <c r="J6506">
        <v>0</v>
      </c>
      <c r="L6506">
        <v>1341</v>
      </c>
      <c r="M6506" t="s">
        <v>154</v>
      </c>
      <c r="N6506">
        <v>1789</v>
      </c>
      <c r="P6506">
        <v>148</v>
      </c>
      <c r="R6506">
        <v>1937</v>
      </c>
      <c r="T6506">
        <v>124531</v>
      </c>
      <c r="V6506">
        <v>341124</v>
      </c>
      <c r="X6506">
        <v>306397</v>
      </c>
      <c r="Z6506">
        <v>34727</v>
      </c>
    </row>
    <row r="6507" spans="2:26" hidden="1" x14ac:dyDescent="0.35">
      <c r="B6507" t="s">
        <v>152</v>
      </c>
      <c r="C6507" t="s">
        <v>153</v>
      </c>
      <c r="D6507" s="1">
        <v>44440</v>
      </c>
      <c r="E6507" t="s">
        <v>34</v>
      </c>
      <c r="F6507" t="s">
        <v>33</v>
      </c>
      <c r="G6507" t="s">
        <v>34</v>
      </c>
      <c r="H6507">
        <v>1341</v>
      </c>
      <c r="I6507" t="s">
        <v>154</v>
      </c>
      <c r="J6507">
        <v>0</v>
      </c>
      <c r="L6507">
        <v>1341</v>
      </c>
      <c r="M6507" t="s">
        <v>154</v>
      </c>
      <c r="N6507">
        <v>1789</v>
      </c>
      <c r="P6507">
        <v>148</v>
      </c>
      <c r="R6507">
        <v>1937</v>
      </c>
      <c r="T6507">
        <v>125030</v>
      </c>
      <c r="V6507">
        <v>342408</v>
      </c>
      <c r="X6507">
        <v>307419</v>
      </c>
      <c r="Z6507">
        <v>34989</v>
      </c>
    </row>
    <row r="6508" spans="2:26" hidden="1" x14ac:dyDescent="0.35">
      <c r="B6508" t="s">
        <v>152</v>
      </c>
      <c r="C6508" t="s">
        <v>153</v>
      </c>
      <c r="D6508" s="1">
        <v>44470</v>
      </c>
      <c r="E6508" t="s">
        <v>34</v>
      </c>
      <c r="F6508" t="s">
        <v>35</v>
      </c>
      <c r="G6508" t="s">
        <v>32</v>
      </c>
      <c r="H6508">
        <v>1224</v>
      </c>
      <c r="I6508" t="s">
        <v>154</v>
      </c>
      <c r="J6508">
        <v>0</v>
      </c>
      <c r="L6508">
        <v>1224</v>
      </c>
      <c r="M6508" t="s">
        <v>154</v>
      </c>
      <c r="N6508">
        <v>1520</v>
      </c>
      <c r="P6508">
        <v>138</v>
      </c>
      <c r="R6508">
        <v>1658</v>
      </c>
      <c r="T6508">
        <v>125429</v>
      </c>
      <c r="V6508">
        <v>342408</v>
      </c>
      <c r="X6508">
        <v>307419</v>
      </c>
      <c r="Z6508">
        <v>34989</v>
      </c>
    </row>
    <row r="6509" spans="2:26" hidden="1" x14ac:dyDescent="0.35">
      <c r="B6509" t="s">
        <v>152</v>
      </c>
      <c r="C6509" t="s">
        <v>153</v>
      </c>
      <c r="D6509" s="1">
        <v>44470</v>
      </c>
      <c r="E6509" t="s">
        <v>34</v>
      </c>
      <c r="F6509" t="s">
        <v>33</v>
      </c>
      <c r="G6509" t="s">
        <v>34</v>
      </c>
      <c r="H6509">
        <v>1224</v>
      </c>
      <c r="I6509" t="s">
        <v>154</v>
      </c>
      <c r="J6509">
        <v>0</v>
      </c>
      <c r="L6509">
        <v>1224</v>
      </c>
      <c r="M6509" t="s">
        <v>154</v>
      </c>
      <c r="N6509">
        <v>1520</v>
      </c>
      <c r="P6509">
        <v>138</v>
      </c>
      <c r="R6509">
        <v>1658</v>
      </c>
      <c r="T6509">
        <v>124970</v>
      </c>
      <c r="V6509">
        <v>342734</v>
      </c>
      <c r="X6509">
        <v>307732</v>
      </c>
      <c r="Z6509">
        <v>35002</v>
      </c>
    </row>
    <row r="6510" spans="2:26" hidden="1" x14ac:dyDescent="0.35">
      <c r="B6510" t="s">
        <v>152</v>
      </c>
      <c r="C6510" t="s">
        <v>153</v>
      </c>
      <c r="D6510" s="1">
        <v>44501</v>
      </c>
      <c r="E6510" t="s">
        <v>34</v>
      </c>
      <c r="F6510" t="s">
        <v>35</v>
      </c>
      <c r="G6510" t="s">
        <v>32</v>
      </c>
      <c r="H6510">
        <v>1639</v>
      </c>
      <c r="I6510" t="s">
        <v>154</v>
      </c>
      <c r="J6510">
        <v>0</v>
      </c>
      <c r="L6510">
        <v>1639</v>
      </c>
      <c r="M6510" t="s">
        <v>154</v>
      </c>
      <c r="N6510">
        <v>1762</v>
      </c>
      <c r="P6510">
        <v>121</v>
      </c>
      <c r="R6510">
        <v>1883</v>
      </c>
      <c r="T6510">
        <v>124866</v>
      </c>
      <c r="V6510">
        <v>343753</v>
      </c>
      <c r="X6510">
        <v>308452</v>
      </c>
      <c r="Z6510">
        <v>35301</v>
      </c>
    </row>
    <row r="6511" spans="2:26" hidden="1" x14ac:dyDescent="0.35">
      <c r="B6511" t="s">
        <v>152</v>
      </c>
      <c r="C6511" t="s">
        <v>153</v>
      </c>
      <c r="D6511" s="1">
        <v>44501</v>
      </c>
      <c r="E6511" t="s">
        <v>34</v>
      </c>
      <c r="F6511" t="s">
        <v>33</v>
      </c>
      <c r="G6511" t="s">
        <v>34</v>
      </c>
      <c r="H6511">
        <v>1639</v>
      </c>
      <c r="I6511" t="s">
        <v>154</v>
      </c>
      <c r="J6511">
        <v>0</v>
      </c>
      <c r="L6511">
        <v>1639</v>
      </c>
      <c r="M6511" t="s">
        <v>154</v>
      </c>
      <c r="N6511">
        <v>1762</v>
      </c>
      <c r="P6511">
        <v>121</v>
      </c>
      <c r="R6511">
        <v>1883</v>
      </c>
      <c r="T6511">
        <v>125200</v>
      </c>
      <c r="V6511">
        <v>344557</v>
      </c>
      <c r="X6511">
        <v>309245</v>
      </c>
      <c r="Z6511">
        <v>35312</v>
      </c>
    </row>
    <row r="6512" spans="2:26" hidden="1" x14ac:dyDescent="0.35">
      <c r="B6512" t="s">
        <v>152</v>
      </c>
      <c r="C6512" t="s">
        <v>153</v>
      </c>
      <c r="D6512" s="1">
        <v>44531</v>
      </c>
      <c r="E6512" t="s">
        <v>34</v>
      </c>
      <c r="F6512" t="s">
        <v>35</v>
      </c>
      <c r="G6512" t="s">
        <v>32</v>
      </c>
      <c r="H6512">
        <v>1772</v>
      </c>
      <c r="I6512" t="s">
        <v>154</v>
      </c>
      <c r="J6512">
        <v>0</v>
      </c>
      <c r="L6512">
        <v>1772</v>
      </c>
      <c r="M6512" t="s">
        <v>154</v>
      </c>
      <c r="N6512">
        <v>1404</v>
      </c>
      <c r="P6512">
        <v>76</v>
      </c>
      <c r="R6512">
        <v>1480</v>
      </c>
      <c r="T6512">
        <v>124341</v>
      </c>
      <c r="V6512">
        <v>343714</v>
      </c>
      <c r="X6512">
        <v>308433</v>
      </c>
      <c r="Z6512">
        <v>35281</v>
      </c>
    </row>
    <row r="6513" spans="2:26" hidden="1" x14ac:dyDescent="0.35">
      <c r="B6513" t="s">
        <v>152</v>
      </c>
      <c r="C6513" t="s">
        <v>153</v>
      </c>
      <c r="D6513" s="1">
        <v>44531</v>
      </c>
      <c r="E6513" t="s">
        <v>34</v>
      </c>
      <c r="F6513" t="s">
        <v>33</v>
      </c>
      <c r="G6513" t="s">
        <v>34</v>
      </c>
      <c r="H6513">
        <v>1772</v>
      </c>
      <c r="I6513" t="s">
        <v>154</v>
      </c>
      <c r="J6513">
        <v>0</v>
      </c>
      <c r="L6513">
        <v>1772</v>
      </c>
      <c r="M6513" t="s">
        <v>154</v>
      </c>
      <c r="N6513">
        <v>1404</v>
      </c>
      <c r="P6513">
        <v>76</v>
      </c>
      <c r="R6513">
        <v>1480</v>
      </c>
      <c r="T6513">
        <v>124749</v>
      </c>
      <c r="V6513">
        <v>344318</v>
      </c>
      <c r="X6513">
        <v>309008</v>
      </c>
      <c r="Z6513">
        <v>35310</v>
      </c>
    </row>
    <row r="6514" spans="2:26" hidden="1" x14ac:dyDescent="0.35">
      <c r="B6514" t="s">
        <v>152</v>
      </c>
      <c r="C6514" t="s">
        <v>153</v>
      </c>
      <c r="D6514" s="1">
        <v>44562</v>
      </c>
      <c r="E6514" t="s">
        <v>34</v>
      </c>
      <c r="F6514" t="s">
        <v>35</v>
      </c>
      <c r="G6514" t="s">
        <v>32</v>
      </c>
      <c r="H6514">
        <v>1895</v>
      </c>
      <c r="I6514" t="s">
        <v>154</v>
      </c>
      <c r="J6514">
        <v>0</v>
      </c>
      <c r="L6514">
        <v>1895</v>
      </c>
      <c r="M6514" t="s">
        <v>154</v>
      </c>
      <c r="N6514">
        <v>1497</v>
      </c>
      <c r="P6514">
        <v>101</v>
      </c>
      <c r="R6514">
        <v>1598</v>
      </c>
      <c r="T6514">
        <v>124579</v>
      </c>
      <c r="V6514">
        <v>345182</v>
      </c>
      <c r="X6514">
        <v>309438</v>
      </c>
      <c r="Z6514">
        <v>35744</v>
      </c>
    </row>
    <row r="6515" spans="2:26" hidden="1" x14ac:dyDescent="0.35">
      <c r="B6515" t="s">
        <v>152</v>
      </c>
      <c r="C6515" t="s">
        <v>153</v>
      </c>
      <c r="D6515" s="1">
        <v>44562</v>
      </c>
      <c r="E6515" t="s">
        <v>34</v>
      </c>
      <c r="F6515" t="s">
        <v>33</v>
      </c>
      <c r="G6515" t="s">
        <v>34</v>
      </c>
      <c r="H6515">
        <v>1895</v>
      </c>
      <c r="I6515" t="s">
        <v>154</v>
      </c>
      <c r="J6515">
        <v>0</v>
      </c>
      <c r="L6515">
        <v>1895</v>
      </c>
      <c r="M6515" t="s">
        <v>154</v>
      </c>
      <c r="N6515">
        <v>1497</v>
      </c>
      <c r="P6515">
        <v>101</v>
      </c>
      <c r="R6515">
        <v>1598</v>
      </c>
      <c r="T6515">
        <v>125062</v>
      </c>
      <c r="V6515">
        <v>345734</v>
      </c>
      <c r="X6515">
        <v>309966</v>
      </c>
      <c r="Z6515">
        <v>35768</v>
      </c>
    </row>
    <row r="6516" spans="2:26" hidden="1" x14ac:dyDescent="0.35">
      <c r="B6516" t="s">
        <v>152</v>
      </c>
      <c r="C6516" t="s">
        <v>153</v>
      </c>
      <c r="D6516" s="1">
        <v>44593</v>
      </c>
      <c r="E6516" t="s">
        <v>34</v>
      </c>
      <c r="F6516" t="s">
        <v>35</v>
      </c>
      <c r="G6516" t="s">
        <v>32</v>
      </c>
      <c r="H6516">
        <v>1213</v>
      </c>
      <c r="I6516" t="s">
        <v>154</v>
      </c>
      <c r="J6516">
        <v>0</v>
      </c>
      <c r="L6516">
        <v>1213</v>
      </c>
      <c r="M6516" t="s">
        <v>154</v>
      </c>
      <c r="N6516">
        <v>938</v>
      </c>
      <c r="P6516">
        <v>85</v>
      </c>
      <c r="R6516">
        <v>1023</v>
      </c>
      <c r="T6516">
        <v>124861</v>
      </c>
      <c r="V6516">
        <v>346545</v>
      </c>
      <c r="X6516">
        <v>310587</v>
      </c>
      <c r="Z6516">
        <v>35958</v>
      </c>
    </row>
    <row r="6517" spans="2:26" hidden="1" x14ac:dyDescent="0.35">
      <c r="B6517" t="s">
        <v>152</v>
      </c>
      <c r="C6517" t="s">
        <v>153</v>
      </c>
      <c r="D6517" s="1">
        <v>44593</v>
      </c>
      <c r="E6517" t="s">
        <v>34</v>
      </c>
      <c r="F6517" t="s">
        <v>33</v>
      </c>
      <c r="G6517" t="s">
        <v>34</v>
      </c>
      <c r="H6517">
        <v>1213</v>
      </c>
      <c r="I6517" t="s">
        <v>154</v>
      </c>
      <c r="J6517">
        <v>0</v>
      </c>
      <c r="L6517">
        <v>1213</v>
      </c>
      <c r="M6517" t="s">
        <v>154</v>
      </c>
      <c r="N6517">
        <v>938</v>
      </c>
      <c r="P6517">
        <v>85</v>
      </c>
      <c r="R6517">
        <v>1023</v>
      </c>
      <c r="T6517">
        <v>125144</v>
      </c>
      <c r="V6517">
        <v>347056</v>
      </c>
      <c r="X6517">
        <v>311088</v>
      </c>
      <c r="Z6517">
        <v>35968</v>
      </c>
    </row>
    <row r="6518" spans="2:26" hidden="1" x14ac:dyDescent="0.35">
      <c r="B6518" t="s">
        <v>152</v>
      </c>
      <c r="C6518" t="s">
        <v>153</v>
      </c>
      <c r="D6518" s="1">
        <v>44621</v>
      </c>
      <c r="E6518" t="s">
        <v>34</v>
      </c>
      <c r="F6518" t="s">
        <v>35</v>
      </c>
      <c r="G6518" t="s">
        <v>32</v>
      </c>
      <c r="H6518">
        <v>1477</v>
      </c>
      <c r="I6518" t="s">
        <v>154</v>
      </c>
      <c r="J6518">
        <v>0</v>
      </c>
      <c r="L6518">
        <v>1477</v>
      </c>
      <c r="M6518" t="s">
        <v>154</v>
      </c>
      <c r="N6518">
        <v>1162</v>
      </c>
      <c r="P6518">
        <v>89</v>
      </c>
      <c r="R6518">
        <v>1251</v>
      </c>
      <c r="T6518">
        <v>125118</v>
      </c>
      <c r="V6518">
        <v>348016</v>
      </c>
      <c r="X6518">
        <v>311787</v>
      </c>
      <c r="Z6518">
        <v>36229</v>
      </c>
    </row>
    <row r="6519" spans="2:26" hidden="1" x14ac:dyDescent="0.35">
      <c r="B6519" t="s">
        <v>152</v>
      </c>
      <c r="C6519" t="s">
        <v>153</v>
      </c>
      <c r="D6519" s="1">
        <v>44621</v>
      </c>
      <c r="E6519" t="s">
        <v>34</v>
      </c>
      <c r="F6519" t="s">
        <v>33</v>
      </c>
      <c r="G6519" t="s">
        <v>34</v>
      </c>
      <c r="H6519">
        <v>1477</v>
      </c>
      <c r="I6519" t="s">
        <v>154</v>
      </c>
      <c r="J6519">
        <v>0</v>
      </c>
      <c r="L6519">
        <v>1477</v>
      </c>
      <c r="M6519" t="s">
        <v>154</v>
      </c>
      <c r="N6519">
        <v>1162</v>
      </c>
      <c r="P6519">
        <v>89</v>
      </c>
      <c r="R6519">
        <v>1251</v>
      </c>
      <c r="T6519">
        <v>125396</v>
      </c>
      <c r="V6519">
        <v>348478</v>
      </c>
      <c r="X6519">
        <v>312240</v>
      </c>
      <c r="Z6519">
        <v>36238</v>
      </c>
    </row>
    <row r="6520" spans="2:26" hidden="1" x14ac:dyDescent="0.35">
      <c r="B6520" t="s">
        <v>152</v>
      </c>
      <c r="C6520" t="s">
        <v>153</v>
      </c>
      <c r="D6520" s="1">
        <v>44652</v>
      </c>
      <c r="E6520" t="s">
        <v>34</v>
      </c>
      <c r="F6520" t="s">
        <v>35</v>
      </c>
      <c r="G6520" t="s">
        <v>32</v>
      </c>
      <c r="H6520">
        <v>1240</v>
      </c>
      <c r="I6520" t="s">
        <v>154</v>
      </c>
      <c r="J6520">
        <v>0</v>
      </c>
      <c r="L6520">
        <v>1240</v>
      </c>
      <c r="M6520" t="s">
        <v>154</v>
      </c>
      <c r="N6520">
        <v>915</v>
      </c>
      <c r="P6520">
        <v>74</v>
      </c>
      <c r="R6520">
        <v>989</v>
      </c>
      <c r="T6520">
        <v>125050</v>
      </c>
      <c r="V6520">
        <v>349170</v>
      </c>
      <c r="X6520">
        <v>314376</v>
      </c>
      <c r="Z6520">
        <v>34794</v>
      </c>
    </row>
    <row r="6521" spans="2:26" hidden="1" x14ac:dyDescent="0.35">
      <c r="B6521" t="s">
        <v>152</v>
      </c>
      <c r="C6521" t="s">
        <v>153</v>
      </c>
      <c r="D6521" s="1">
        <v>44652</v>
      </c>
      <c r="E6521" t="s">
        <v>34</v>
      </c>
      <c r="F6521" t="s">
        <v>33</v>
      </c>
      <c r="G6521" t="s">
        <v>34</v>
      </c>
      <c r="H6521">
        <v>1240</v>
      </c>
      <c r="I6521" t="s">
        <v>154</v>
      </c>
      <c r="J6521">
        <v>0</v>
      </c>
      <c r="L6521">
        <v>1240</v>
      </c>
      <c r="M6521" t="s">
        <v>154</v>
      </c>
      <c r="N6521">
        <v>915</v>
      </c>
      <c r="P6521">
        <v>74</v>
      </c>
      <c r="R6521">
        <v>989</v>
      </c>
      <c r="T6521">
        <v>125379</v>
      </c>
      <c r="V6521">
        <v>349624</v>
      </c>
      <c r="X6521">
        <v>314816</v>
      </c>
      <c r="Z6521">
        <v>34808</v>
      </c>
    </row>
    <row r="6522" spans="2:26" hidden="1" x14ac:dyDescent="0.35">
      <c r="B6522" t="s">
        <v>152</v>
      </c>
      <c r="C6522" t="s">
        <v>153</v>
      </c>
      <c r="D6522" s="1">
        <v>44682</v>
      </c>
      <c r="E6522" t="s">
        <v>34</v>
      </c>
      <c r="F6522" t="s">
        <v>35</v>
      </c>
      <c r="G6522" t="s">
        <v>32</v>
      </c>
      <c r="H6522">
        <v>1229</v>
      </c>
      <c r="I6522" t="s">
        <v>154</v>
      </c>
      <c r="J6522">
        <v>0</v>
      </c>
      <c r="L6522">
        <v>1229</v>
      </c>
      <c r="M6522" t="s">
        <v>154</v>
      </c>
      <c r="N6522">
        <v>825</v>
      </c>
      <c r="P6522">
        <v>90</v>
      </c>
      <c r="R6522">
        <v>915</v>
      </c>
      <c r="T6522">
        <v>125235</v>
      </c>
      <c r="V6522">
        <v>350336</v>
      </c>
      <c r="X6522">
        <v>315356</v>
      </c>
      <c r="Z6522">
        <v>34980</v>
      </c>
    </row>
    <row r="6523" spans="2:26" hidden="1" x14ac:dyDescent="0.35">
      <c r="B6523" t="s">
        <v>152</v>
      </c>
      <c r="C6523" t="s">
        <v>153</v>
      </c>
      <c r="D6523" s="1">
        <v>44682</v>
      </c>
      <c r="E6523" t="s">
        <v>34</v>
      </c>
      <c r="F6523" t="s">
        <v>33</v>
      </c>
      <c r="G6523" t="s">
        <v>34</v>
      </c>
      <c r="H6523">
        <v>1229</v>
      </c>
      <c r="I6523" t="s">
        <v>154</v>
      </c>
      <c r="J6523">
        <v>0</v>
      </c>
      <c r="L6523">
        <v>1229</v>
      </c>
      <c r="M6523" t="s">
        <v>154</v>
      </c>
      <c r="N6523">
        <v>825</v>
      </c>
      <c r="P6523">
        <v>90</v>
      </c>
      <c r="R6523">
        <v>915</v>
      </c>
      <c r="T6523">
        <v>125715</v>
      </c>
      <c r="V6523">
        <v>350882</v>
      </c>
      <c r="X6523">
        <v>315884</v>
      </c>
      <c r="Z6523">
        <v>34998</v>
      </c>
    </row>
    <row r="6524" spans="2:26" hidden="1" x14ac:dyDescent="0.35">
      <c r="B6524" t="s">
        <v>152</v>
      </c>
      <c r="C6524" t="s">
        <v>153</v>
      </c>
      <c r="D6524" s="1">
        <v>44713</v>
      </c>
      <c r="E6524" t="s">
        <v>34</v>
      </c>
      <c r="F6524" t="s">
        <v>35</v>
      </c>
      <c r="G6524" t="s">
        <v>32</v>
      </c>
      <c r="H6524">
        <v>1408</v>
      </c>
      <c r="I6524" t="s">
        <v>154</v>
      </c>
      <c r="J6524">
        <v>0</v>
      </c>
      <c r="L6524">
        <v>1408</v>
      </c>
      <c r="M6524" t="s">
        <v>154</v>
      </c>
      <c r="N6524">
        <v>1006</v>
      </c>
      <c r="P6524">
        <v>74</v>
      </c>
      <c r="R6524">
        <v>1080</v>
      </c>
      <c r="T6524">
        <v>125720</v>
      </c>
      <c r="V6524">
        <v>351936</v>
      </c>
      <c r="X6524">
        <v>316587</v>
      </c>
      <c r="Z6524">
        <v>35349</v>
      </c>
    </row>
    <row r="6525" spans="2:26" hidden="1" x14ac:dyDescent="0.35">
      <c r="B6525" t="s">
        <v>152</v>
      </c>
      <c r="C6525" t="s">
        <v>153</v>
      </c>
      <c r="D6525" s="1">
        <v>44713</v>
      </c>
      <c r="E6525" t="s">
        <v>34</v>
      </c>
      <c r="F6525" t="s">
        <v>33</v>
      </c>
      <c r="G6525" t="s">
        <v>34</v>
      </c>
      <c r="H6525">
        <v>1408</v>
      </c>
      <c r="I6525" t="s">
        <v>154</v>
      </c>
      <c r="J6525">
        <v>0</v>
      </c>
      <c r="L6525">
        <v>1408</v>
      </c>
      <c r="M6525" t="s">
        <v>154</v>
      </c>
      <c r="N6525">
        <v>1006</v>
      </c>
      <c r="P6525">
        <v>74</v>
      </c>
      <c r="R6525">
        <v>1080</v>
      </c>
      <c r="T6525">
        <v>125991</v>
      </c>
      <c r="V6525">
        <v>352367</v>
      </c>
      <c r="X6525">
        <v>316996</v>
      </c>
      <c r="Z6525">
        <v>35371</v>
      </c>
    </row>
    <row r="6526" spans="2:26" hidden="1" x14ac:dyDescent="0.35">
      <c r="B6526" t="s">
        <v>152</v>
      </c>
      <c r="C6526" t="s">
        <v>153</v>
      </c>
      <c r="D6526" s="1">
        <v>44743</v>
      </c>
      <c r="E6526" t="s">
        <v>34</v>
      </c>
      <c r="F6526" t="s">
        <v>35</v>
      </c>
      <c r="G6526" t="s">
        <v>32</v>
      </c>
      <c r="H6526">
        <v>1227</v>
      </c>
      <c r="I6526" t="s">
        <v>154</v>
      </c>
      <c r="J6526">
        <v>0</v>
      </c>
      <c r="L6526">
        <v>1227</v>
      </c>
      <c r="M6526" t="s">
        <v>154</v>
      </c>
      <c r="N6526">
        <v>932</v>
      </c>
      <c r="P6526">
        <v>96</v>
      </c>
      <c r="R6526">
        <v>1028</v>
      </c>
      <c r="T6526">
        <v>125898</v>
      </c>
      <c r="V6526">
        <v>352986</v>
      </c>
      <c r="X6526">
        <v>317518</v>
      </c>
      <c r="Z6526">
        <v>35468</v>
      </c>
    </row>
    <row r="6527" spans="2:26" hidden="1" x14ac:dyDescent="0.35">
      <c r="B6527" t="s">
        <v>152</v>
      </c>
      <c r="C6527" t="s">
        <v>153</v>
      </c>
      <c r="D6527" s="1">
        <v>44743</v>
      </c>
      <c r="E6527" t="s">
        <v>34</v>
      </c>
      <c r="F6527" t="s">
        <v>33</v>
      </c>
      <c r="G6527" t="s">
        <v>34</v>
      </c>
      <c r="H6527">
        <v>1227</v>
      </c>
      <c r="I6527" t="s">
        <v>154</v>
      </c>
      <c r="J6527">
        <v>0</v>
      </c>
      <c r="L6527">
        <v>1227</v>
      </c>
      <c r="M6527" t="s">
        <v>154</v>
      </c>
      <c r="N6527">
        <v>932</v>
      </c>
      <c r="P6527">
        <v>96</v>
      </c>
      <c r="R6527">
        <v>1028</v>
      </c>
      <c r="T6527">
        <v>126171</v>
      </c>
      <c r="V6527">
        <v>353502</v>
      </c>
      <c r="X6527">
        <v>318021</v>
      </c>
      <c r="Z6527">
        <v>35481</v>
      </c>
    </row>
    <row r="6528" spans="2:26" hidden="1" x14ac:dyDescent="0.35">
      <c r="B6528" t="s">
        <v>152</v>
      </c>
      <c r="C6528" t="s">
        <v>153</v>
      </c>
      <c r="D6528" s="1">
        <v>44774</v>
      </c>
      <c r="E6528" t="s">
        <v>34</v>
      </c>
      <c r="F6528" t="s">
        <v>35</v>
      </c>
      <c r="G6528" t="s">
        <v>32</v>
      </c>
      <c r="H6528">
        <v>1553</v>
      </c>
      <c r="I6528" t="s">
        <v>154</v>
      </c>
      <c r="J6528">
        <v>0</v>
      </c>
      <c r="L6528">
        <v>1553</v>
      </c>
      <c r="M6528" t="s">
        <v>154</v>
      </c>
      <c r="N6528">
        <v>1143</v>
      </c>
      <c r="P6528">
        <v>82</v>
      </c>
      <c r="R6528">
        <v>1225</v>
      </c>
      <c r="T6528">
        <v>126309</v>
      </c>
      <c r="V6528">
        <v>354900</v>
      </c>
      <c r="X6528">
        <v>319835</v>
      </c>
      <c r="Z6528">
        <v>35065</v>
      </c>
    </row>
    <row r="6529" spans="2:26" hidden="1" x14ac:dyDescent="0.35">
      <c r="B6529" t="s">
        <v>152</v>
      </c>
      <c r="C6529" t="s">
        <v>153</v>
      </c>
      <c r="D6529" s="1">
        <v>44774</v>
      </c>
      <c r="E6529" t="s">
        <v>34</v>
      </c>
      <c r="F6529" t="s">
        <v>33</v>
      </c>
      <c r="G6529" t="s">
        <v>34</v>
      </c>
      <c r="H6529">
        <v>1553</v>
      </c>
      <c r="I6529" t="s">
        <v>154</v>
      </c>
      <c r="J6529">
        <v>0</v>
      </c>
      <c r="L6529">
        <v>1553</v>
      </c>
      <c r="M6529" t="s">
        <v>154</v>
      </c>
      <c r="N6529">
        <v>1143</v>
      </c>
      <c r="P6529">
        <v>82</v>
      </c>
      <c r="R6529">
        <v>1225</v>
      </c>
      <c r="T6529">
        <v>126694</v>
      </c>
      <c r="V6529">
        <v>355465</v>
      </c>
      <c r="X6529">
        <v>320369</v>
      </c>
      <c r="Z6529">
        <v>35096</v>
      </c>
    </row>
    <row r="6530" spans="2:26" hidden="1" x14ac:dyDescent="0.35">
      <c r="B6530" t="s">
        <v>152</v>
      </c>
      <c r="C6530" t="s">
        <v>153</v>
      </c>
      <c r="D6530" s="1">
        <v>44805</v>
      </c>
      <c r="E6530" t="s">
        <v>34</v>
      </c>
      <c r="F6530" t="s">
        <v>35</v>
      </c>
      <c r="G6530" t="s">
        <v>32</v>
      </c>
      <c r="H6530">
        <v>1369</v>
      </c>
      <c r="I6530" t="s">
        <v>154</v>
      </c>
      <c r="J6530">
        <v>0</v>
      </c>
      <c r="L6530">
        <v>1369</v>
      </c>
      <c r="M6530" t="s">
        <v>154</v>
      </c>
      <c r="N6530">
        <v>1057</v>
      </c>
      <c r="P6530">
        <v>82</v>
      </c>
      <c r="R6530">
        <v>1139</v>
      </c>
      <c r="T6530">
        <v>126747</v>
      </c>
      <c r="V6530">
        <v>356556</v>
      </c>
      <c r="X6530">
        <v>321296</v>
      </c>
      <c r="Z6530">
        <v>35260</v>
      </c>
    </row>
    <row r="6531" spans="2:26" hidden="1" x14ac:dyDescent="0.35">
      <c r="B6531" t="s">
        <v>152</v>
      </c>
      <c r="C6531" t="s">
        <v>153</v>
      </c>
      <c r="D6531" s="1">
        <v>44805</v>
      </c>
      <c r="E6531" t="s">
        <v>34</v>
      </c>
      <c r="F6531" t="s">
        <v>33</v>
      </c>
      <c r="G6531" t="s">
        <v>34</v>
      </c>
      <c r="H6531">
        <v>1369</v>
      </c>
      <c r="I6531" t="s">
        <v>154</v>
      </c>
      <c r="J6531">
        <v>0</v>
      </c>
      <c r="L6531">
        <v>1369</v>
      </c>
      <c r="M6531" t="s">
        <v>154</v>
      </c>
      <c r="N6531">
        <v>1057</v>
      </c>
      <c r="P6531">
        <v>82</v>
      </c>
      <c r="R6531">
        <v>1139</v>
      </c>
      <c r="T6531">
        <v>127066</v>
      </c>
      <c r="V6531">
        <v>357068</v>
      </c>
      <c r="X6531">
        <v>321798</v>
      </c>
      <c r="Z6531">
        <v>35270</v>
      </c>
    </row>
    <row r="6532" spans="2:26" hidden="1" x14ac:dyDescent="0.35">
      <c r="B6532" t="s">
        <v>152</v>
      </c>
      <c r="C6532" t="s">
        <v>153</v>
      </c>
      <c r="D6532" s="1">
        <v>44835</v>
      </c>
      <c r="E6532" t="s">
        <v>34</v>
      </c>
      <c r="F6532" t="s">
        <v>35</v>
      </c>
      <c r="G6532" t="s">
        <v>32</v>
      </c>
      <c r="H6532">
        <v>1585</v>
      </c>
      <c r="I6532" t="s">
        <v>154</v>
      </c>
      <c r="J6532">
        <v>0</v>
      </c>
      <c r="L6532">
        <v>1585</v>
      </c>
      <c r="M6532" t="s">
        <v>154</v>
      </c>
      <c r="N6532">
        <v>1237</v>
      </c>
      <c r="P6532">
        <v>78</v>
      </c>
      <c r="R6532">
        <v>1315</v>
      </c>
      <c r="T6532">
        <v>127152</v>
      </c>
      <c r="V6532">
        <v>357950</v>
      </c>
      <c r="X6532">
        <v>322367</v>
      </c>
      <c r="Z6532">
        <v>35583</v>
      </c>
    </row>
    <row r="6533" spans="2:26" hidden="1" x14ac:dyDescent="0.35">
      <c r="B6533" t="s">
        <v>152</v>
      </c>
      <c r="C6533" t="s">
        <v>153</v>
      </c>
      <c r="D6533" s="1">
        <v>44835</v>
      </c>
      <c r="E6533" t="s">
        <v>34</v>
      </c>
      <c r="F6533" t="s">
        <v>33</v>
      </c>
      <c r="G6533" t="s">
        <v>34</v>
      </c>
      <c r="H6533">
        <v>1585</v>
      </c>
      <c r="I6533" t="s">
        <v>154</v>
      </c>
      <c r="J6533">
        <v>0</v>
      </c>
      <c r="L6533">
        <v>1585</v>
      </c>
      <c r="M6533" t="s">
        <v>154</v>
      </c>
      <c r="N6533">
        <v>1237</v>
      </c>
      <c r="P6533">
        <v>78</v>
      </c>
      <c r="R6533">
        <v>1315</v>
      </c>
      <c r="T6533">
        <v>127923</v>
      </c>
      <c r="V6533">
        <v>360020</v>
      </c>
      <c r="X6533">
        <v>324136</v>
      </c>
      <c r="Z6533">
        <v>35884</v>
      </c>
    </row>
    <row r="6534" spans="2:26" hidden="1" x14ac:dyDescent="0.35">
      <c r="B6534" t="s">
        <v>152</v>
      </c>
      <c r="C6534" t="s">
        <v>153</v>
      </c>
      <c r="D6534" s="1">
        <v>44866</v>
      </c>
      <c r="E6534" t="s">
        <v>34</v>
      </c>
      <c r="F6534" t="s">
        <v>35</v>
      </c>
      <c r="G6534" t="s">
        <v>32</v>
      </c>
      <c r="H6534">
        <v>1632</v>
      </c>
      <c r="I6534" t="s">
        <v>154</v>
      </c>
      <c r="J6534">
        <v>0</v>
      </c>
      <c r="L6534">
        <v>1632</v>
      </c>
      <c r="M6534" t="s">
        <v>154</v>
      </c>
      <c r="N6534">
        <v>1220</v>
      </c>
      <c r="P6534">
        <v>104</v>
      </c>
      <c r="R6534">
        <v>1324</v>
      </c>
      <c r="T6534">
        <v>127923</v>
      </c>
      <c r="V6534">
        <v>360020</v>
      </c>
      <c r="X6534">
        <v>324136</v>
      </c>
      <c r="Z6534">
        <v>35884</v>
      </c>
    </row>
    <row r="6535" spans="2:26" hidden="1" x14ac:dyDescent="0.35">
      <c r="B6535" t="s">
        <v>152</v>
      </c>
      <c r="C6535" t="s">
        <v>153</v>
      </c>
      <c r="D6535" s="1">
        <v>44866</v>
      </c>
      <c r="E6535" t="s">
        <v>34</v>
      </c>
      <c r="F6535" t="s">
        <v>33</v>
      </c>
      <c r="G6535" t="s">
        <v>34</v>
      </c>
      <c r="H6535">
        <v>1632</v>
      </c>
      <c r="I6535" t="s">
        <v>154</v>
      </c>
      <c r="J6535">
        <v>0</v>
      </c>
      <c r="L6535">
        <v>1632</v>
      </c>
      <c r="M6535" t="s">
        <v>154</v>
      </c>
      <c r="N6535">
        <v>1220</v>
      </c>
      <c r="P6535">
        <v>104</v>
      </c>
      <c r="R6535">
        <v>1324</v>
      </c>
      <c r="T6535">
        <v>128363</v>
      </c>
      <c r="V6535">
        <v>360705</v>
      </c>
      <c r="X6535">
        <v>324814</v>
      </c>
      <c r="Z6535">
        <v>35891</v>
      </c>
    </row>
    <row r="6536" spans="2:26" hidden="1" x14ac:dyDescent="0.35">
      <c r="B6536" t="s">
        <v>152</v>
      </c>
      <c r="C6536" t="s">
        <v>153</v>
      </c>
      <c r="D6536" s="1">
        <v>44896</v>
      </c>
      <c r="E6536" t="s">
        <v>34</v>
      </c>
      <c r="F6536" t="s">
        <v>35</v>
      </c>
      <c r="G6536" t="s">
        <v>32</v>
      </c>
      <c r="H6536">
        <v>1657</v>
      </c>
      <c r="I6536" t="s">
        <v>154</v>
      </c>
      <c r="J6536">
        <v>0</v>
      </c>
      <c r="L6536">
        <v>1657</v>
      </c>
      <c r="M6536" t="s">
        <v>154</v>
      </c>
      <c r="N6536">
        <v>1136</v>
      </c>
      <c r="P6536">
        <v>94</v>
      </c>
      <c r="R6536">
        <v>1230</v>
      </c>
      <c r="T6536">
        <v>128212</v>
      </c>
      <c r="V6536">
        <v>361827</v>
      </c>
      <c r="X6536">
        <v>325490</v>
      </c>
      <c r="Z6536">
        <v>36337</v>
      </c>
    </row>
    <row r="6537" spans="2:26" hidden="1" x14ac:dyDescent="0.35">
      <c r="B6537" t="s">
        <v>152</v>
      </c>
      <c r="C6537" t="s">
        <v>153</v>
      </c>
      <c r="D6537" s="1">
        <v>44896</v>
      </c>
      <c r="E6537" t="s">
        <v>34</v>
      </c>
      <c r="F6537" t="s">
        <v>33</v>
      </c>
      <c r="G6537" t="s">
        <v>34</v>
      </c>
      <c r="H6537">
        <v>1657</v>
      </c>
      <c r="I6537" t="s">
        <v>154</v>
      </c>
      <c r="J6537">
        <v>0</v>
      </c>
      <c r="L6537">
        <v>1657</v>
      </c>
      <c r="M6537" t="s">
        <v>154</v>
      </c>
      <c r="N6537">
        <v>1136</v>
      </c>
      <c r="P6537">
        <v>94</v>
      </c>
      <c r="R6537">
        <v>1230</v>
      </c>
      <c r="T6537">
        <v>128699</v>
      </c>
      <c r="V6537">
        <v>362512</v>
      </c>
      <c r="X6537">
        <v>326168</v>
      </c>
      <c r="Z6537">
        <v>36344</v>
      </c>
    </row>
    <row r="6538" spans="2:26" hidden="1" x14ac:dyDescent="0.35">
      <c r="B6538" t="s">
        <v>152</v>
      </c>
      <c r="C6538" t="s">
        <v>153</v>
      </c>
      <c r="D6538" s="1">
        <v>44927</v>
      </c>
      <c r="E6538" t="s">
        <v>34</v>
      </c>
      <c r="F6538" t="s">
        <v>35</v>
      </c>
      <c r="G6538" t="s">
        <v>32</v>
      </c>
      <c r="H6538">
        <v>1762</v>
      </c>
      <c r="I6538" t="s">
        <v>154</v>
      </c>
      <c r="J6538">
        <v>0</v>
      </c>
      <c r="L6538">
        <v>1762</v>
      </c>
      <c r="M6538" t="s">
        <v>154</v>
      </c>
      <c r="N6538">
        <v>1269</v>
      </c>
      <c r="P6538">
        <v>74</v>
      </c>
      <c r="R6538">
        <v>1343</v>
      </c>
      <c r="T6538">
        <v>128717</v>
      </c>
      <c r="V6538">
        <v>364027</v>
      </c>
      <c r="X6538">
        <v>327421</v>
      </c>
      <c r="Z6538">
        <v>36606</v>
      </c>
    </row>
    <row r="6539" spans="2:26" hidden="1" x14ac:dyDescent="0.35">
      <c r="B6539" t="s">
        <v>152</v>
      </c>
      <c r="C6539" t="s">
        <v>153</v>
      </c>
      <c r="D6539" s="1">
        <v>44927</v>
      </c>
      <c r="E6539" t="s">
        <v>34</v>
      </c>
      <c r="F6539" t="s">
        <v>33</v>
      </c>
      <c r="G6539" t="s">
        <v>34</v>
      </c>
      <c r="H6539">
        <v>1762</v>
      </c>
      <c r="I6539" t="s">
        <v>154</v>
      </c>
      <c r="J6539">
        <v>0</v>
      </c>
      <c r="L6539">
        <v>1762</v>
      </c>
      <c r="M6539" t="s">
        <v>154</v>
      </c>
      <c r="N6539">
        <v>1269</v>
      </c>
      <c r="P6539">
        <v>74</v>
      </c>
      <c r="R6539">
        <v>1343</v>
      </c>
      <c r="T6539">
        <v>129345</v>
      </c>
      <c r="V6539">
        <v>365005</v>
      </c>
      <c r="X6539">
        <v>328374</v>
      </c>
      <c r="Z6539">
        <v>36631</v>
      </c>
    </row>
    <row r="6540" spans="2:26" hidden="1" x14ac:dyDescent="0.35">
      <c r="B6540" t="s">
        <v>152</v>
      </c>
      <c r="C6540" t="s">
        <v>153</v>
      </c>
      <c r="D6540" s="1">
        <v>44958</v>
      </c>
      <c r="E6540" t="s">
        <v>34</v>
      </c>
      <c r="F6540" t="s">
        <v>35</v>
      </c>
      <c r="G6540" t="s">
        <v>32</v>
      </c>
      <c r="H6540">
        <v>1240</v>
      </c>
      <c r="I6540" t="s">
        <v>154</v>
      </c>
      <c r="J6540">
        <v>0</v>
      </c>
      <c r="L6540">
        <v>1240</v>
      </c>
      <c r="M6540" t="s">
        <v>154</v>
      </c>
      <c r="N6540">
        <v>878</v>
      </c>
      <c r="P6540">
        <v>82</v>
      </c>
      <c r="R6540">
        <v>960</v>
      </c>
      <c r="T6540">
        <v>129178</v>
      </c>
      <c r="V6540">
        <v>365630</v>
      </c>
      <c r="X6540">
        <v>328691</v>
      </c>
      <c r="Z6540">
        <v>36939</v>
      </c>
    </row>
    <row r="6541" spans="2:26" hidden="1" x14ac:dyDescent="0.35">
      <c r="B6541" t="s">
        <v>152</v>
      </c>
      <c r="C6541" t="s">
        <v>153</v>
      </c>
      <c r="D6541" s="1">
        <v>44958</v>
      </c>
      <c r="E6541" t="s">
        <v>34</v>
      </c>
      <c r="F6541" t="s">
        <v>33</v>
      </c>
      <c r="G6541" t="s">
        <v>34</v>
      </c>
      <c r="H6541">
        <v>1240</v>
      </c>
      <c r="I6541" t="s">
        <v>154</v>
      </c>
      <c r="J6541">
        <v>0</v>
      </c>
      <c r="L6541">
        <v>1240</v>
      </c>
      <c r="M6541" t="s">
        <v>154</v>
      </c>
      <c r="N6541">
        <v>0</v>
      </c>
      <c r="P6541">
        <v>0</v>
      </c>
      <c r="R6541">
        <v>0</v>
      </c>
      <c r="T6541">
        <v>129951</v>
      </c>
      <c r="V6541">
        <v>368307</v>
      </c>
      <c r="X6541">
        <v>331336</v>
      </c>
      <c r="Z6541">
        <v>36971</v>
      </c>
    </row>
    <row r="6542" spans="2:26" hidden="1" x14ac:dyDescent="0.35">
      <c r="B6542" t="s">
        <v>152</v>
      </c>
      <c r="C6542" t="s">
        <v>153</v>
      </c>
      <c r="D6542" s="1">
        <v>44986</v>
      </c>
      <c r="E6542" t="s">
        <v>34</v>
      </c>
      <c r="F6542" t="s">
        <v>35</v>
      </c>
      <c r="G6542" t="s">
        <v>32</v>
      </c>
      <c r="H6542">
        <v>1445</v>
      </c>
      <c r="I6542" t="s">
        <v>154</v>
      </c>
      <c r="J6542">
        <v>0</v>
      </c>
      <c r="L6542">
        <v>1445</v>
      </c>
      <c r="M6542" t="s">
        <v>154</v>
      </c>
      <c r="N6542">
        <v>1100</v>
      </c>
      <c r="P6542">
        <v>72</v>
      </c>
      <c r="R6542">
        <v>1172</v>
      </c>
      <c r="T6542">
        <v>130011</v>
      </c>
      <c r="V6542">
        <v>369652</v>
      </c>
      <c r="X6542">
        <v>332528</v>
      </c>
      <c r="Z6542">
        <v>37124</v>
      </c>
    </row>
    <row r="6543" spans="2:26" hidden="1" x14ac:dyDescent="0.35">
      <c r="B6543" t="s">
        <v>152</v>
      </c>
      <c r="C6543" t="s">
        <v>153</v>
      </c>
      <c r="D6543" s="1">
        <v>44986</v>
      </c>
      <c r="E6543" t="s">
        <v>34</v>
      </c>
      <c r="F6543" t="s">
        <v>33</v>
      </c>
      <c r="G6543" t="s">
        <v>34</v>
      </c>
      <c r="H6543">
        <v>1445</v>
      </c>
      <c r="I6543" t="s">
        <v>154</v>
      </c>
      <c r="J6543">
        <v>0</v>
      </c>
      <c r="L6543">
        <v>1445</v>
      </c>
      <c r="M6543" t="s">
        <v>154</v>
      </c>
      <c r="N6543">
        <v>1100</v>
      </c>
      <c r="P6543">
        <v>72</v>
      </c>
      <c r="R6543">
        <v>1172</v>
      </c>
      <c r="T6543">
        <v>130318</v>
      </c>
      <c r="V6543">
        <v>370167</v>
      </c>
      <c r="X6543">
        <v>333040</v>
      </c>
      <c r="Z6543">
        <v>37127</v>
      </c>
    </row>
    <row r="6544" spans="2:26" hidden="1" x14ac:dyDescent="0.35">
      <c r="B6544" t="s">
        <v>152</v>
      </c>
      <c r="C6544" t="s">
        <v>153</v>
      </c>
      <c r="D6544" s="1">
        <v>45017</v>
      </c>
      <c r="E6544" t="s">
        <v>34</v>
      </c>
      <c r="F6544" t="s">
        <v>35</v>
      </c>
      <c r="G6544" t="s">
        <v>32</v>
      </c>
      <c r="H6544">
        <v>1246</v>
      </c>
      <c r="I6544" t="s">
        <v>154</v>
      </c>
      <c r="J6544">
        <v>0</v>
      </c>
      <c r="L6544">
        <v>1246</v>
      </c>
      <c r="M6544" t="s">
        <v>154</v>
      </c>
      <c r="N6544">
        <v>1041</v>
      </c>
      <c r="P6544">
        <v>64</v>
      </c>
      <c r="R6544">
        <v>1105</v>
      </c>
      <c r="T6544">
        <v>130269</v>
      </c>
      <c r="V6544">
        <v>371752</v>
      </c>
      <c r="X6544">
        <v>335272</v>
      </c>
      <c r="Z6544">
        <v>36480</v>
      </c>
    </row>
    <row r="6545" spans="2:26" hidden="1" x14ac:dyDescent="0.35">
      <c r="B6545" t="s">
        <v>152</v>
      </c>
      <c r="C6545" t="s">
        <v>153</v>
      </c>
      <c r="D6545" s="1">
        <v>45017</v>
      </c>
      <c r="E6545" t="s">
        <v>34</v>
      </c>
      <c r="F6545" t="s">
        <v>33</v>
      </c>
      <c r="G6545" t="s">
        <v>34</v>
      </c>
      <c r="H6545">
        <v>1246</v>
      </c>
      <c r="I6545" t="s">
        <v>154</v>
      </c>
      <c r="J6545">
        <v>0</v>
      </c>
      <c r="L6545">
        <v>1246</v>
      </c>
      <c r="M6545" t="s">
        <v>154</v>
      </c>
      <c r="N6545">
        <v>1041</v>
      </c>
      <c r="P6545">
        <v>64</v>
      </c>
      <c r="R6545">
        <v>1105</v>
      </c>
      <c r="T6545">
        <v>130631</v>
      </c>
      <c r="V6545">
        <v>372312</v>
      </c>
      <c r="X6545">
        <v>335828</v>
      </c>
      <c r="Z6545">
        <v>36484</v>
      </c>
    </row>
    <row r="6546" spans="2:26" hidden="1" x14ac:dyDescent="0.35">
      <c r="B6546" t="s">
        <v>152</v>
      </c>
      <c r="C6546" t="s">
        <v>153</v>
      </c>
      <c r="D6546" s="1">
        <v>45047</v>
      </c>
      <c r="E6546" t="s">
        <v>34</v>
      </c>
      <c r="F6546" t="s">
        <v>35</v>
      </c>
      <c r="G6546" t="s">
        <v>32</v>
      </c>
      <c r="H6546">
        <v>1377</v>
      </c>
      <c r="I6546" t="s">
        <v>154</v>
      </c>
      <c r="J6546">
        <v>0</v>
      </c>
      <c r="L6546">
        <v>1377</v>
      </c>
      <c r="M6546" t="s">
        <v>154</v>
      </c>
      <c r="N6546">
        <v>1206</v>
      </c>
      <c r="P6546">
        <v>85</v>
      </c>
      <c r="R6546">
        <v>1291</v>
      </c>
      <c r="T6546">
        <v>130660</v>
      </c>
      <c r="V6546">
        <v>373318</v>
      </c>
      <c r="X6546">
        <v>336815</v>
      </c>
      <c r="Z6546">
        <v>36503</v>
      </c>
    </row>
    <row r="6547" spans="2:26" hidden="1" x14ac:dyDescent="0.35">
      <c r="B6547" t="s">
        <v>152</v>
      </c>
      <c r="C6547" t="s">
        <v>153</v>
      </c>
      <c r="D6547" s="1">
        <v>45047</v>
      </c>
      <c r="E6547" t="s">
        <v>34</v>
      </c>
      <c r="F6547" t="s">
        <v>33</v>
      </c>
      <c r="G6547" t="s">
        <v>34</v>
      </c>
      <c r="H6547">
        <v>1377</v>
      </c>
      <c r="I6547" t="s">
        <v>154</v>
      </c>
      <c r="J6547">
        <v>0</v>
      </c>
      <c r="L6547">
        <v>1377</v>
      </c>
      <c r="M6547" t="s">
        <v>154</v>
      </c>
      <c r="N6547">
        <v>1206</v>
      </c>
      <c r="P6547">
        <v>85</v>
      </c>
      <c r="R6547">
        <v>1291</v>
      </c>
      <c r="T6547">
        <v>130998</v>
      </c>
      <c r="V6547">
        <v>373989</v>
      </c>
      <c r="X6547">
        <v>337476</v>
      </c>
      <c r="Z6547">
        <v>36513</v>
      </c>
    </row>
    <row r="6548" spans="2:26" hidden="1" x14ac:dyDescent="0.35">
      <c r="B6548" t="s">
        <v>152</v>
      </c>
      <c r="C6548" t="s">
        <v>153</v>
      </c>
      <c r="D6548" s="1">
        <v>45078</v>
      </c>
      <c r="E6548" t="s">
        <v>34</v>
      </c>
      <c r="F6548" t="s">
        <v>35</v>
      </c>
      <c r="G6548" t="s">
        <v>32</v>
      </c>
      <c r="H6548">
        <v>1434</v>
      </c>
      <c r="I6548" t="s">
        <v>154</v>
      </c>
      <c r="J6548">
        <v>0</v>
      </c>
      <c r="L6548">
        <v>1434</v>
      </c>
      <c r="M6548" t="s">
        <v>154</v>
      </c>
      <c r="N6548">
        <v>1226</v>
      </c>
      <c r="P6548">
        <v>90</v>
      </c>
      <c r="R6548">
        <v>1316</v>
      </c>
      <c r="T6548">
        <v>131070</v>
      </c>
      <c r="V6548">
        <v>372574</v>
      </c>
      <c r="X6548">
        <v>335923</v>
      </c>
      <c r="Z6548">
        <v>36651</v>
      </c>
    </row>
    <row r="6549" spans="2:26" hidden="1" x14ac:dyDescent="0.35">
      <c r="B6549" t="s">
        <v>152</v>
      </c>
      <c r="C6549" t="s">
        <v>153</v>
      </c>
      <c r="D6549" s="1">
        <v>45078</v>
      </c>
      <c r="E6549" t="s">
        <v>34</v>
      </c>
      <c r="F6549" t="s">
        <v>33</v>
      </c>
      <c r="G6549" t="s">
        <v>34</v>
      </c>
      <c r="H6549">
        <v>1434</v>
      </c>
      <c r="I6549" t="s">
        <v>154</v>
      </c>
      <c r="J6549">
        <v>0</v>
      </c>
      <c r="L6549">
        <v>1434</v>
      </c>
      <c r="M6549" t="s">
        <v>154</v>
      </c>
      <c r="N6549">
        <v>1226</v>
      </c>
      <c r="P6549">
        <v>90</v>
      </c>
      <c r="R6549">
        <v>1316</v>
      </c>
      <c r="T6549">
        <v>131376</v>
      </c>
      <c r="V6549">
        <v>372991</v>
      </c>
      <c r="X6549">
        <v>336336</v>
      </c>
      <c r="Z6549">
        <v>36655</v>
      </c>
    </row>
    <row r="6550" spans="2:26" hidden="1" x14ac:dyDescent="0.35">
      <c r="B6550" t="s">
        <v>152</v>
      </c>
      <c r="C6550" t="s">
        <v>153</v>
      </c>
      <c r="D6550" s="1">
        <v>45108</v>
      </c>
      <c r="E6550" t="s">
        <v>34</v>
      </c>
      <c r="F6550" t="s">
        <v>35</v>
      </c>
      <c r="G6550" t="s">
        <v>32</v>
      </c>
      <c r="H6550">
        <v>1359</v>
      </c>
      <c r="I6550" t="s">
        <v>154</v>
      </c>
      <c r="J6550">
        <v>0</v>
      </c>
      <c r="L6550">
        <v>1359</v>
      </c>
      <c r="M6550" t="s">
        <v>154</v>
      </c>
      <c r="N6550">
        <v>1147</v>
      </c>
      <c r="P6550">
        <v>79</v>
      </c>
      <c r="R6550">
        <v>1226</v>
      </c>
      <c r="T6550">
        <v>131541</v>
      </c>
      <c r="V6550">
        <v>372618</v>
      </c>
      <c r="X6550">
        <v>335648</v>
      </c>
      <c r="Z6550">
        <v>36970</v>
      </c>
    </row>
    <row r="6551" spans="2:26" hidden="1" x14ac:dyDescent="0.35">
      <c r="B6551" t="s">
        <v>152</v>
      </c>
      <c r="C6551" t="s">
        <v>153</v>
      </c>
      <c r="D6551" s="1">
        <v>45108</v>
      </c>
      <c r="E6551" t="s">
        <v>34</v>
      </c>
      <c r="F6551" t="s">
        <v>33</v>
      </c>
      <c r="G6551" t="s">
        <v>34</v>
      </c>
      <c r="H6551">
        <v>1359</v>
      </c>
      <c r="I6551" t="s">
        <v>154</v>
      </c>
      <c r="J6551">
        <v>0</v>
      </c>
      <c r="L6551">
        <v>1359</v>
      </c>
      <c r="M6551" t="s">
        <v>154</v>
      </c>
      <c r="N6551">
        <v>1147</v>
      </c>
      <c r="P6551">
        <v>79</v>
      </c>
      <c r="R6551">
        <v>1226</v>
      </c>
      <c r="T6551">
        <v>131956</v>
      </c>
      <c r="V6551">
        <v>373260</v>
      </c>
      <c r="X6551">
        <v>336281</v>
      </c>
      <c r="Z6551">
        <v>36979</v>
      </c>
    </row>
    <row r="6552" spans="2:26" hidden="1" x14ac:dyDescent="0.35">
      <c r="B6552" t="s">
        <v>152</v>
      </c>
      <c r="C6552" t="s">
        <v>153</v>
      </c>
      <c r="D6552" s="1">
        <v>45139</v>
      </c>
      <c r="E6552" t="s">
        <v>34</v>
      </c>
      <c r="F6552" t="s">
        <v>35</v>
      </c>
      <c r="G6552" t="s">
        <v>32</v>
      </c>
      <c r="H6552">
        <v>1654</v>
      </c>
      <c r="I6552" t="s">
        <v>154</v>
      </c>
      <c r="J6552">
        <v>0</v>
      </c>
      <c r="L6552">
        <v>1654</v>
      </c>
      <c r="M6552" t="s">
        <v>154</v>
      </c>
      <c r="N6552">
        <v>1339</v>
      </c>
      <c r="P6552">
        <v>75</v>
      </c>
      <c r="R6552">
        <v>1414</v>
      </c>
      <c r="T6552">
        <v>132292</v>
      </c>
      <c r="V6552">
        <v>371578</v>
      </c>
      <c r="X6552">
        <v>334343</v>
      </c>
      <c r="Z6552">
        <v>37235</v>
      </c>
    </row>
    <row r="6553" spans="2:26" hidden="1" x14ac:dyDescent="0.35">
      <c r="B6553" t="s">
        <v>152</v>
      </c>
      <c r="C6553" t="s">
        <v>153</v>
      </c>
      <c r="D6553" s="1">
        <v>45139</v>
      </c>
      <c r="E6553" t="s">
        <v>34</v>
      </c>
      <c r="F6553" t="s">
        <v>33</v>
      </c>
      <c r="G6553" t="s">
        <v>34</v>
      </c>
      <c r="H6553">
        <v>1654</v>
      </c>
      <c r="I6553" t="s">
        <v>154</v>
      </c>
      <c r="J6553">
        <v>0</v>
      </c>
      <c r="L6553">
        <v>1654</v>
      </c>
      <c r="M6553" t="s">
        <v>154</v>
      </c>
      <c r="N6553">
        <v>1339</v>
      </c>
      <c r="P6553">
        <v>75</v>
      </c>
      <c r="R6553">
        <v>1414</v>
      </c>
      <c r="T6553">
        <v>132574</v>
      </c>
      <c r="V6553">
        <v>371940</v>
      </c>
      <c r="X6553">
        <v>334700</v>
      </c>
      <c r="Z6553">
        <v>37240</v>
      </c>
    </row>
    <row r="6554" spans="2:26" hidden="1" x14ac:dyDescent="0.35">
      <c r="B6554" t="s">
        <v>152</v>
      </c>
      <c r="C6554" t="s">
        <v>153</v>
      </c>
      <c r="D6554" s="1">
        <v>45170</v>
      </c>
      <c r="E6554" t="s">
        <v>34</v>
      </c>
      <c r="F6554" t="s">
        <v>35</v>
      </c>
      <c r="G6554" t="s">
        <v>32</v>
      </c>
      <c r="H6554">
        <v>1461</v>
      </c>
      <c r="I6554" t="s">
        <v>154</v>
      </c>
      <c r="J6554">
        <v>0</v>
      </c>
      <c r="L6554">
        <v>1461</v>
      </c>
      <c r="M6554" t="s">
        <v>154</v>
      </c>
      <c r="N6554">
        <v>1112</v>
      </c>
      <c r="P6554">
        <v>59</v>
      </c>
      <c r="R6554">
        <v>1171</v>
      </c>
      <c r="T6554">
        <v>132610</v>
      </c>
      <c r="V6554">
        <v>368219</v>
      </c>
      <c r="X6554">
        <v>330838</v>
      </c>
      <c r="Z6554">
        <v>37381</v>
      </c>
    </row>
    <row r="6555" spans="2:26" hidden="1" x14ac:dyDescent="0.35">
      <c r="B6555" t="s">
        <v>152</v>
      </c>
      <c r="C6555" t="s">
        <v>153</v>
      </c>
      <c r="D6555" s="1">
        <v>45170</v>
      </c>
      <c r="E6555" t="s">
        <v>34</v>
      </c>
      <c r="F6555" t="s">
        <v>33</v>
      </c>
      <c r="G6555" t="s">
        <v>34</v>
      </c>
      <c r="H6555">
        <v>1461</v>
      </c>
      <c r="I6555" t="s">
        <v>154</v>
      </c>
      <c r="J6555">
        <v>0</v>
      </c>
      <c r="L6555">
        <v>1461</v>
      </c>
      <c r="M6555" t="s">
        <v>154</v>
      </c>
      <c r="N6555">
        <v>1112</v>
      </c>
      <c r="P6555">
        <v>59</v>
      </c>
      <c r="R6555">
        <v>1171</v>
      </c>
      <c r="T6555">
        <v>133066</v>
      </c>
      <c r="V6555">
        <v>368687</v>
      </c>
      <c r="X6555">
        <v>331292</v>
      </c>
      <c r="Z6555">
        <v>37395</v>
      </c>
    </row>
    <row r="6556" spans="2:26" hidden="1" x14ac:dyDescent="0.35">
      <c r="B6556" t="s">
        <v>152</v>
      </c>
      <c r="C6556" t="s">
        <v>153</v>
      </c>
      <c r="D6556" s="1">
        <v>45200</v>
      </c>
      <c r="E6556" t="s">
        <v>34</v>
      </c>
      <c r="F6556" t="s">
        <v>35</v>
      </c>
      <c r="G6556" t="s">
        <v>32</v>
      </c>
      <c r="H6556">
        <v>1410</v>
      </c>
      <c r="I6556" t="s">
        <v>154</v>
      </c>
      <c r="J6556">
        <v>0</v>
      </c>
      <c r="L6556">
        <v>1410</v>
      </c>
      <c r="M6556" t="s">
        <v>154</v>
      </c>
      <c r="N6556">
        <v>1115</v>
      </c>
      <c r="P6556">
        <v>44</v>
      </c>
      <c r="R6556">
        <v>1159</v>
      </c>
      <c r="T6556">
        <v>132080</v>
      </c>
      <c r="V6556">
        <v>362020</v>
      </c>
      <c r="X6556">
        <v>325301</v>
      </c>
      <c r="Z6556">
        <v>36719</v>
      </c>
    </row>
    <row r="6557" spans="2:26" hidden="1" x14ac:dyDescent="0.35">
      <c r="B6557" t="s">
        <v>152</v>
      </c>
      <c r="C6557" t="s">
        <v>153</v>
      </c>
      <c r="D6557" s="1">
        <v>45200</v>
      </c>
      <c r="E6557" t="s">
        <v>34</v>
      </c>
      <c r="F6557" t="s">
        <v>33</v>
      </c>
      <c r="G6557" t="s">
        <v>34</v>
      </c>
      <c r="H6557">
        <v>1410</v>
      </c>
      <c r="I6557" t="s">
        <v>154</v>
      </c>
      <c r="J6557">
        <v>0</v>
      </c>
      <c r="L6557">
        <v>1410</v>
      </c>
      <c r="M6557" t="s">
        <v>154</v>
      </c>
      <c r="N6557">
        <v>1115</v>
      </c>
      <c r="P6557">
        <v>44</v>
      </c>
      <c r="R6557">
        <v>1159</v>
      </c>
      <c r="T6557">
        <v>132466</v>
      </c>
      <c r="V6557">
        <v>362738</v>
      </c>
      <c r="X6557">
        <v>326004</v>
      </c>
      <c r="Z6557">
        <v>36734</v>
      </c>
    </row>
    <row r="6558" spans="2:26" hidden="1" x14ac:dyDescent="0.35">
      <c r="B6558" t="s">
        <v>152</v>
      </c>
      <c r="C6558" t="s">
        <v>153</v>
      </c>
      <c r="D6558" s="1">
        <v>45231</v>
      </c>
      <c r="E6558" t="s">
        <v>34</v>
      </c>
      <c r="F6558" t="s">
        <v>35</v>
      </c>
      <c r="G6558" t="s">
        <v>32</v>
      </c>
      <c r="H6558">
        <v>1790</v>
      </c>
      <c r="I6558" t="s">
        <v>154</v>
      </c>
      <c r="J6558">
        <v>0</v>
      </c>
      <c r="L6558">
        <v>1790</v>
      </c>
      <c r="M6558" t="s">
        <v>154</v>
      </c>
      <c r="N6558">
        <v>1594</v>
      </c>
      <c r="P6558">
        <v>61</v>
      </c>
      <c r="R6558">
        <v>1655</v>
      </c>
      <c r="T6558">
        <v>132393</v>
      </c>
      <c r="V6558">
        <v>355487</v>
      </c>
      <c r="X6558">
        <v>318560</v>
      </c>
      <c r="Z6558">
        <v>36927</v>
      </c>
    </row>
    <row r="6559" spans="2:26" hidden="1" x14ac:dyDescent="0.35">
      <c r="B6559" t="s">
        <v>152</v>
      </c>
      <c r="C6559" t="s">
        <v>153</v>
      </c>
      <c r="D6559" s="1">
        <v>45231</v>
      </c>
      <c r="E6559" t="s">
        <v>34</v>
      </c>
      <c r="F6559" t="s">
        <v>33</v>
      </c>
      <c r="G6559" t="s">
        <v>34</v>
      </c>
      <c r="H6559">
        <v>1790</v>
      </c>
      <c r="I6559" t="s">
        <v>154</v>
      </c>
      <c r="J6559">
        <v>0</v>
      </c>
      <c r="L6559">
        <v>1790</v>
      </c>
      <c r="M6559" t="s">
        <v>154</v>
      </c>
      <c r="N6559">
        <v>1594</v>
      </c>
      <c r="P6559">
        <v>61</v>
      </c>
      <c r="R6559">
        <v>1655</v>
      </c>
      <c r="T6559">
        <v>132760</v>
      </c>
      <c r="V6559">
        <v>356334</v>
      </c>
      <c r="X6559">
        <v>319399</v>
      </c>
      <c r="Z6559">
        <v>36935</v>
      </c>
    </row>
    <row r="6560" spans="2:26" hidden="1" x14ac:dyDescent="0.35">
      <c r="B6560" t="s">
        <v>152</v>
      </c>
      <c r="C6560" t="s">
        <v>153</v>
      </c>
      <c r="D6560" s="1">
        <v>45261</v>
      </c>
      <c r="E6560" t="s">
        <v>34</v>
      </c>
      <c r="F6560" t="s">
        <v>35</v>
      </c>
      <c r="G6560" t="s">
        <v>32</v>
      </c>
      <c r="H6560">
        <v>1821</v>
      </c>
      <c r="I6560" t="s">
        <v>154</v>
      </c>
      <c r="J6560">
        <v>0</v>
      </c>
      <c r="L6560">
        <v>1821</v>
      </c>
      <c r="M6560" t="s">
        <v>154</v>
      </c>
      <c r="N6560">
        <v>1557</v>
      </c>
      <c r="P6560">
        <v>65</v>
      </c>
      <c r="R6560">
        <v>1622</v>
      </c>
      <c r="T6560">
        <v>132595</v>
      </c>
      <c r="V6560">
        <v>350855</v>
      </c>
      <c r="X6560">
        <v>313715</v>
      </c>
      <c r="Z6560">
        <v>37140</v>
      </c>
    </row>
    <row r="6561" spans="2:26" hidden="1" x14ac:dyDescent="0.35">
      <c r="B6561" t="s">
        <v>152</v>
      </c>
      <c r="C6561" t="s">
        <v>153</v>
      </c>
      <c r="D6561" s="1">
        <v>45261</v>
      </c>
      <c r="E6561" t="s">
        <v>34</v>
      </c>
      <c r="F6561" t="s">
        <v>33</v>
      </c>
      <c r="G6561" t="s">
        <v>34</v>
      </c>
      <c r="H6561">
        <v>1821</v>
      </c>
      <c r="I6561" t="s">
        <v>154</v>
      </c>
      <c r="J6561">
        <v>0</v>
      </c>
      <c r="L6561">
        <v>1821</v>
      </c>
      <c r="M6561" t="s">
        <v>154</v>
      </c>
      <c r="N6561">
        <v>1557</v>
      </c>
      <c r="P6561">
        <v>65</v>
      </c>
      <c r="R6561">
        <v>1622</v>
      </c>
      <c r="T6561">
        <v>132961</v>
      </c>
      <c r="V6561">
        <v>351551</v>
      </c>
      <c r="X6561">
        <v>314477</v>
      </c>
      <c r="Z6561">
        <v>37074</v>
      </c>
    </row>
    <row r="6562" spans="2:26" hidden="1" x14ac:dyDescent="0.35">
      <c r="B6562" t="s">
        <v>152</v>
      </c>
      <c r="C6562" t="s">
        <v>153</v>
      </c>
      <c r="D6562" s="1">
        <v>45292</v>
      </c>
      <c r="E6562" t="s">
        <v>34</v>
      </c>
      <c r="F6562" t="s">
        <v>35</v>
      </c>
      <c r="G6562" t="s">
        <v>32</v>
      </c>
      <c r="H6562">
        <v>2466</v>
      </c>
      <c r="I6562" t="s">
        <v>154</v>
      </c>
      <c r="J6562">
        <v>0</v>
      </c>
      <c r="L6562">
        <v>2466</v>
      </c>
      <c r="M6562" t="s">
        <v>154</v>
      </c>
      <c r="N6562">
        <v>2122</v>
      </c>
      <c r="P6562">
        <v>85</v>
      </c>
      <c r="R6562">
        <v>2207</v>
      </c>
      <c r="T6562">
        <v>132893</v>
      </c>
      <c r="V6562">
        <v>348165</v>
      </c>
      <c r="X6562">
        <v>311100</v>
      </c>
      <c r="Z6562">
        <v>37065</v>
      </c>
    </row>
    <row r="6563" spans="2:26" hidden="1" x14ac:dyDescent="0.35">
      <c r="B6563" t="s">
        <v>152</v>
      </c>
      <c r="C6563" t="s">
        <v>153</v>
      </c>
      <c r="D6563" s="1">
        <v>45292</v>
      </c>
      <c r="E6563" t="s">
        <v>34</v>
      </c>
      <c r="F6563" t="s">
        <v>33</v>
      </c>
      <c r="G6563" t="s">
        <v>34</v>
      </c>
      <c r="H6563">
        <v>2466</v>
      </c>
      <c r="I6563" t="s">
        <v>154</v>
      </c>
      <c r="J6563">
        <v>0</v>
      </c>
      <c r="L6563">
        <v>2466</v>
      </c>
      <c r="M6563" t="s">
        <v>154</v>
      </c>
      <c r="N6563">
        <v>2122</v>
      </c>
      <c r="P6563">
        <v>85</v>
      </c>
      <c r="R6563">
        <v>2207</v>
      </c>
      <c r="T6563">
        <v>133071</v>
      </c>
      <c r="V6563">
        <v>348662</v>
      </c>
      <c r="X6563">
        <v>311650</v>
      </c>
      <c r="Z6563">
        <v>37012</v>
      </c>
    </row>
    <row r="6564" spans="2:26" hidden="1" x14ac:dyDescent="0.35">
      <c r="B6564" t="s">
        <v>152</v>
      </c>
      <c r="C6564" t="s">
        <v>153</v>
      </c>
      <c r="D6564" s="1">
        <v>45323</v>
      </c>
      <c r="E6564" t="s">
        <v>34</v>
      </c>
      <c r="F6564" t="s">
        <v>35</v>
      </c>
      <c r="G6564" t="s">
        <v>32</v>
      </c>
      <c r="H6564">
        <v>1647</v>
      </c>
      <c r="I6564" t="s">
        <v>154</v>
      </c>
      <c r="J6564">
        <v>0</v>
      </c>
      <c r="L6564">
        <v>1647</v>
      </c>
      <c r="M6564" t="s">
        <v>154</v>
      </c>
      <c r="N6564">
        <v>1363</v>
      </c>
      <c r="P6564">
        <v>73</v>
      </c>
      <c r="R6564">
        <v>1436</v>
      </c>
      <c r="T6564">
        <v>130217</v>
      </c>
      <c r="V6564">
        <v>340305</v>
      </c>
      <c r="X6564">
        <v>303661</v>
      </c>
      <c r="Z6564">
        <v>36644</v>
      </c>
    </row>
    <row r="6565" spans="2:26" hidden="1" x14ac:dyDescent="0.35">
      <c r="B6565" t="s">
        <v>152</v>
      </c>
      <c r="C6565" t="s">
        <v>153</v>
      </c>
      <c r="D6565" s="1">
        <v>45323</v>
      </c>
      <c r="E6565" t="s">
        <v>34</v>
      </c>
      <c r="F6565" t="s">
        <v>33</v>
      </c>
      <c r="G6565" t="s">
        <v>34</v>
      </c>
      <c r="H6565">
        <v>1647</v>
      </c>
      <c r="I6565" t="s">
        <v>154</v>
      </c>
      <c r="J6565">
        <v>0</v>
      </c>
      <c r="L6565">
        <v>1647</v>
      </c>
      <c r="M6565" t="s">
        <v>154</v>
      </c>
      <c r="N6565">
        <v>1363</v>
      </c>
      <c r="P6565">
        <v>73</v>
      </c>
      <c r="R6565">
        <v>1436</v>
      </c>
      <c r="T6565">
        <v>130512</v>
      </c>
      <c r="V6565">
        <v>340876</v>
      </c>
      <c r="X6565">
        <v>304272</v>
      </c>
      <c r="Z6565">
        <v>36604</v>
      </c>
    </row>
    <row r="6566" spans="2:26" hidden="1" x14ac:dyDescent="0.35">
      <c r="B6566" t="s">
        <v>152</v>
      </c>
      <c r="C6566" t="s">
        <v>153</v>
      </c>
      <c r="D6566" s="1">
        <v>45352</v>
      </c>
      <c r="E6566" t="s">
        <v>34</v>
      </c>
      <c r="F6566" t="s">
        <v>35</v>
      </c>
      <c r="G6566" t="s">
        <v>32</v>
      </c>
      <c r="H6566">
        <v>1662</v>
      </c>
      <c r="I6566" t="s">
        <v>154</v>
      </c>
      <c r="J6566">
        <v>0</v>
      </c>
      <c r="L6566">
        <v>1662</v>
      </c>
      <c r="M6566" t="s">
        <v>154</v>
      </c>
      <c r="N6566">
        <v>1450</v>
      </c>
      <c r="P6566">
        <v>49</v>
      </c>
      <c r="R6566">
        <v>1499</v>
      </c>
      <c r="T6566">
        <v>128354</v>
      </c>
      <c r="V6566">
        <v>336231</v>
      </c>
      <c r="X6566">
        <v>300325</v>
      </c>
      <c r="Z6566">
        <v>35906</v>
      </c>
    </row>
    <row r="6567" spans="2:26" hidden="1" x14ac:dyDescent="0.35">
      <c r="B6567" t="s">
        <v>155</v>
      </c>
      <c r="C6567" t="s">
        <v>156</v>
      </c>
      <c r="D6567" s="1">
        <v>41518</v>
      </c>
      <c r="E6567" t="s">
        <v>32</v>
      </c>
      <c r="F6567" t="s">
        <v>33</v>
      </c>
      <c r="G6567" t="s">
        <v>34</v>
      </c>
      <c r="V6567">
        <v>889744</v>
      </c>
    </row>
    <row r="6568" spans="2:26" hidden="1" x14ac:dyDescent="0.35">
      <c r="B6568" t="s">
        <v>155</v>
      </c>
      <c r="C6568" t="s">
        <v>156</v>
      </c>
      <c r="D6568" s="1">
        <v>42887</v>
      </c>
      <c r="E6568" t="s">
        <v>32</v>
      </c>
      <c r="F6568" t="s">
        <v>35</v>
      </c>
      <c r="G6568" t="s">
        <v>32</v>
      </c>
      <c r="H6568">
        <v>22349</v>
      </c>
      <c r="J6568">
        <v>0</v>
      </c>
      <c r="L6568">
        <v>22349</v>
      </c>
      <c r="N6568">
        <v>8927</v>
      </c>
      <c r="O6568" t="s">
        <v>50</v>
      </c>
      <c r="P6568">
        <v>93</v>
      </c>
      <c r="Q6568" t="s">
        <v>51</v>
      </c>
      <c r="R6568">
        <v>9020</v>
      </c>
      <c r="S6568" t="s">
        <v>52</v>
      </c>
      <c r="T6568">
        <v>635095</v>
      </c>
      <c r="V6568">
        <v>1008200</v>
      </c>
      <c r="X6568">
        <v>931134</v>
      </c>
      <c r="Z6568">
        <v>77066</v>
      </c>
    </row>
    <row r="6569" spans="2:26" hidden="1" x14ac:dyDescent="0.35">
      <c r="B6569" t="s">
        <v>155</v>
      </c>
      <c r="C6569" t="s">
        <v>156</v>
      </c>
      <c r="D6569" s="1">
        <v>42887</v>
      </c>
      <c r="E6569" t="s">
        <v>32</v>
      </c>
      <c r="F6569" t="s">
        <v>33</v>
      </c>
      <c r="G6569" t="s">
        <v>34</v>
      </c>
      <c r="H6569">
        <v>22349</v>
      </c>
      <c r="J6569">
        <v>0</v>
      </c>
      <c r="L6569">
        <v>22349</v>
      </c>
      <c r="N6569">
        <v>8927</v>
      </c>
      <c r="O6569" t="s">
        <v>50</v>
      </c>
      <c r="P6569">
        <v>93</v>
      </c>
      <c r="Q6569" t="s">
        <v>51</v>
      </c>
      <c r="R6569">
        <v>9020</v>
      </c>
      <c r="S6569" t="s">
        <v>52</v>
      </c>
      <c r="T6569">
        <v>646903</v>
      </c>
      <c r="V6569">
        <v>1031667</v>
      </c>
      <c r="X6569">
        <v>955856</v>
      </c>
      <c r="Z6569">
        <v>75811</v>
      </c>
    </row>
    <row r="6570" spans="2:26" hidden="1" x14ac:dyDescent="0.35">
      <c r="B6570" t="s">
        <v>155</v>
      </c>
      <c r="C6570" t="s">
        <v>156</v>
      </c>
      <c r="D6570" s="1">
        <v>42917</v>
      </c>
      <c r="E6570" t="s">
        <v>32</v>
      </c>
      <c r="F6570" t="s">
        <v>35</v>
      </c>
      <c r="G6570" t="s">
        <v>32</v>
      </c>
      <c r="H6570">
        <v>20802</v>
      </c>
      <c r="J6570">
        <v>0</v>
      </c>
      <c r="L6570">
        <v>20802</v>
      </c>
      <c r="N6570">
        <v>6110</v>
      </c>
      <c r="O6570" t="s">
        <v>50</v>
      </c>
      <c r="P6570">
        <v>125</v>
      </c>
      <c r="Q6570" t="s">
        <v>51</v>
      </c>
      <c r="R6570">
        <v>6235</v>
      </c>
      <c r="S6570" t="s">
        <v>52</v>
      </c>
      <c r="T6570">
        <v>634195</v>
      </c>
      <c r="V6570">
        <v>1007192</v>
      </c>
      <c r="X6570">
        <v>929925</v>
      </c>
      <c r="Z6570">
        <v>77267</v>
      </c>
    </row>
    <row r="6571" spans="2:26" hidden="1" x14ac:dyDescent="0.35">
      <c r="B6571" t="s">
        <v>155</v>
      </c>
      <c r="C6571" t="s">
        <v>156</v>
      </c>
      <c r="D6571" s="1">
        <v>42917</v>
      </c>
      <c r="E6571" t="s">
        <v>32</v>
      </c>
      <c r="F6571" t="s">
        <v>33</v>
      </c>
      <c r="G6571" t="s">
        <v>34</v>
      </c>
      <c r="H6571">
        <v>20802</v>
      </c>
      <c r="J6571">
        <v>0</v>
      </c>
      <c r="L6571">
        <v>20802</v>
      </c>
      <c r="N6571">
        <v>6110</v>
      </c>
      <c r="O6571" t="s">
        <v>50</v>
      </c>
      <c r="P6571">
        <v>125</v>
      </c>
      <c r="Q6571" t="s">
        <v>51</v>
      </c>
      <c r="R6571">
        <v>6235</v>
      </c>
      <c r="S6571" t="s">
        <v>52</v>
      </c>
      <c r="T6571">
        <v>647949</v>
      </c>
      <c r="V6571">
        <v>1032955</v>
      </c>
      <c r="X6571">
        <v>956376</v>
      </c>
      <c r="Z6571">
        <v>76579</v>
      </c>
    </row>
    <row r="6572" spans="2:26" hidden="1" x14ac:dyDescent="0.35">
      <c r="B6572" t="s">
        <v>155</v>
      </c>
      <c r="C6572" t="s">
        <v>156</v>
      </c>
      <c r="D6572" s="1">
        <v>42948</v>
      </c>
      <c r="E6572" t="s">
        <v>32</v>
      </c>
      <c r="F6572" t="s">
        <v>33</v>
      </c>
      <c r="G6572" t="s">
        <v>34</v>
      </c>
      <c r="H6572">
        <v>22883</v>
      </c>
      <c r="J6572">
        <v>0</v>
      </c>
      <c r="L6572">
        <v>22883</v>
      </c>
      <c r="N6572">
        <v>9708</v>
      </c>
      <c r="P6572">
        <v>171</v>
      </c>
      <c r="R6572">
        <v>9879</v>
      </c>
      <c r="T6572">
        <v>648809</v>
      </c>
      <c r="V6572">
        <v>1033865</v>
      </c>
      <c r="X6572">
        <v>956011</v>
      </c>
      <c r="Z6572">
        <v>77854</v>
      </c>
    </row>
    <row r="6573" spans="2:26" hidden="1" x14ac:dyDescent="0.35">
      <c r="B6573" t="s">
        <v>155</v>
      </c>
      <c r="C6573" t="s">
        <v>156</v>
      </c>
      <c r="D6573" s="1">
        <v>42948</v>
      </c>
      <c r="E6573" t="s">
        <v>32</v>
      </c>
      <c r="F6573" t="s">
        <v>35</v>
      </c>
      <c r="G6573" t="s">
        <v>32</v>
      </c>
      <c r="H6573">
        <v>22883</v>
      </c>
      <c r="J6573">
        <v>0</v>
      </c>
      <c r="L6573">
        <v>22883</v>
      </c>
      <c r="N6573">
        <v>9708</v>
      </c>
      <c r="P6573">
        <v>171</v>
      </c>
      <c r="R6573">
        <v>9879</v>
      </c>
      <c r="T6573">
        <v>635378</v>
      </c>
      <c r="V6573">
        <v>1008737</v>
      </c>
      <c r="X6573">
        <v>930239</v>
      </c>
      <c r="Z6573">
        <v>78498</v>
      </c>
    </row>
    <row r="6574" spans="2:26" hidden="1" x14ac:dyDescent="0.35">
      <c r="B6574" t="s">
        <v>155</v>
      </c>
      <c r="C6574" t="s">
        <v>156</v>
      </c>
      <c r="D6574" s="1">
        <v>42979</v>
      </c>
      <c r="E6574" t="s">
        <v>32</v>
      </c>
      <c r="F6574" t="s">
        <v>35</v>
      </c>
      <c r="G6574" t="s">
        <v>32</v>
      </c>
      <c r="H6574">
        <v>18951</v>
      </c>
      <c r="J6574">
        <v>0</v>
      </c>
      <c r="L6574">
        <v>18951</v>
      </c>
      <c r="N6574">
        <v>8434</v>
      </c>
      <c r="O6574" t="s">
        <v>50</v>
      </c>
      <c r="P6574">
        <v>193</v>
      </c>
      <c r="Q6574" t="s">
        <v>51</v>
      </c>
      <c r="R6574">
        <v>8627</v>
      </c>
      <c r="S6574" t="s">
        <v>52</v>
      </c>
      <c r="T6574">
        <v>634306</v>
      </c>
      <c r="V6574">
        <v>1006719</v>
      </c>
      <c r="X6574">
        <v>927075</v>
      </c>
      <c r="Z6574">
        <v>79644</v>
      </c>
    </row>
    <row r="6575" spans="2:26" hidden="1" x14ac:dyDescent="0.35">
      <c r="B6575" t="s">
        <v>155</v>
      </c>
      <c r="C6575" t="s">
        <v>156</v>
      </c>
      <c r="D6575" s="1">
        <v>42979</v>
      </c>
      <c r="E6575" t="s">
        <v>32</v>
      </c>
      <c r="F6575" t="s">
        <v>33</v>
      </c>
      <c r="G6575" t="s">
        <v>34</v>
      </c>
      <c r="H6575">
        <v>18951</v>
      </c>
      <c r="J6575">
        <v>0</v>
      </c>
      <c r="L6575">
        <v>18951</v>
      </c>
      <c r="N6575">
        <v>8434</v>
      </c>
      <c r="P6575">
        <v>193</v>
      </c>
      <c r="R6575">
        <v>8627</v>
      </c>
      <c r="T6575">
        <v>648025</v>
      </c>
      <c r="V6575">
        <v>1032321</v>
      </c>
      <c r="X6575">
        <v>953301</v>
      </c>
      <c r="Z6575">
        <v>79020</v>
      </c>
    </row>
    <row r="6576" spans="2:26" hidden="1" x14ac:dyDescent="0.35">
      <c r="B6576" t="s">
        <v>155</v>
      </c>
      <c r="C6576" t="s">
        <v>156</v>
      </c>
      <c r="D6576" s="1">
        <v>43009</v>
      </c>
      <c r="E6576" t="s">
        <v>32</v>
      </c>
      <c r="F6576" t="s">
        <v>35</v>
      </c>
      <c r="G6576" t="s">
        <v>32</v>
      </c>
      <c r="H6576">
        <v>23080</v>
      </c>
      <c r="J6576">
        <v>0</v>
      </c>
      <c r="L6576">
        <v>23080</v>
      </c>
      <c r="N6576">
        <v>9288</v>
      </c>
      <c r="P6576">
        <v>193</v>
      </c>
      <c r="R6576">
        <v>9481</v>
      </c>
      <c r="T6576">
        <v>636057</v>
      </c>
      <c r="V6576">
        <v>1009459</v>
      </c>
      <c r="X6576">
        <v>928452</v>
      </c>
      <c r="Z6576">
        <v>81007</v>
      </c>
    </row>
    <row r="6577" spans="2:27" hidden="1" x14ac:dyDescent="0.35">
      <c r="B6577" t="s">
        <v>155</v>
      </c>
      <c r="C6577" t="s">
        <v>156</v>
      </c>
      <c r="D6577" s="1">
        <v>43009</v>
      </c>
      <c r="E6577" t="s">
        <v>32</v>
      </c>
      <c r="F6577" t="s">
        <v>33</v>
      </c>
      <c r="G6577" t="s">
        <v>34</v>
      </c>
      <c r="H6577">
        <v>23080</v>
      </c>
      <c r="J6577">
        <v>0</v>
      </c>
      <c r="L6577">
        <v>23080</v>
      </c>
      <c r="N6577">
        <v>9288</v>
      </c>
      <c r="P6577">
        <v>193</v>
      </c>
      <c r="R6577">
        <v>9481</v>
      </c>
      <c r="T6577">
        <v>648299</v>
      </c>
      <c r="V6577">
        <v>1032730</v>
      </c>
      <c r="X6577">
        <v>952712</v>
      </c>
      <c r="Z6577">
        <v>80018</v>
      </c>
    </row>
    <row r="6578" spans="2:27" hidden="1" x14ac:dyDescent="0.35">
      <c r="B6578" t="s">
        <v>155</v>
      </c>
      <c r="C6578" t="s">
        <v>156</v>
      </c>
      <c r="D6578" s="1">
        <v>43040</v>
      </c>
      <c r="E6578" t="s">
        <v>32</v>
      </c>
      <c r="F6578" t="s">
        <v>35</v>
      </c>
      <c r="G6578" t="s">
        <v>32</v>
      </c>
      <c r="H6578">
        <v>20845</v>
      </c>
      <c r="J6578">
        <v>0</v>
      </c>
      <c r="L6578">
        <v>20845</v>
      </c>
      <c r="N6578">
        <v>7844</v>
      </c>
      <c r="P6578">
        <v>160</v>
      </c>
      <c r="R6578">
        <v>8004</v>
      </c>
      <c r="T6578">
        <v>637210</v>
      </c>
      <c r="V6578">
        <v>1010646</v>
      </c>
      <c r="X6578">
        <v>928928</v>
      </c>
      <c r="Z6578">
        <v>81718</v>
      </c>
    </row>
    <row r="6579" spans="2:27" hidden="1" x14ac:dyDescent="0.35">
      <c r="B6579" t="s">
        <v>155</v>
      </c>
      <c r="C6579" t="s">
        <v>156</v>
      </c>
      <c r="D6579" s="1">
        <v>43040</v>
      </c>
      <c r="E6579" t="s">
        <v>32</v>
      </c>
      <c r="F6579" t="s">
        <v>33</v>
      </c>
      <c r="G6579" t="s">
        <v>34</v>
      </c>
      <c r="H6579">
        <v>20845</v>
      </c>
      <c r="J6579">
        <v>0</v>
      </c>
      <c r="L6579">
        <v>20845</v>
      </c>
      <c r="N6579">
        <v>7844</v>
      </c>
      <c r="P6579">
        <v>160</v>
      </c>
      <c r="R6579">
        <v>8004</v>
      </c>
      <c r="T6579">
        <v>649560</v>
      </c>
      <c r="V6579">
        <v>1034151</v>
      </c>
      <c r="X6579">
        <v>953248</v>
      </c>
      <c r="Z6579">
        <v>80903</v>
      </c>
    </row>
    <row r="6580" spans="2:27" hidden="1" x14ac:dyDescent="0.35">
      <c r="B6580" t="s">
        <v>155</v>
      </c>
      <c r="C6580" t="s">
        <v>156</v>
      </c>
      <c r="D6580" s="1">
        <v>43070</v>
      </c>
      <c r="E6580" t="s">
        <v>32</v>
      </c>
      <c r="F6580" t="s">
        <v>35</v>
      </c>
      <c r="G6580" t="s">
        <v>32</v>
      </c>
      <c r="H6580">
        <v>19106</v>
      </c>
      <c r="J6580">
        <v>0</v>
      </c>
      <c r="L6580">
        <v>19106</v>
      </c>
      <c r="N6580">
        <v>7570</v>
      </c>
      <c r="P6580">
        <v>155</v>
      </c>
      <c r="R6580">
        <v>7725</v>
      </c>
      <c r="T6580">
        <v>635839</v>
      </c>
      <c r="V6580">
        <v>1009409</v>
      </c>
      <c r="X6580">
        <v>927258</v>
      </c>
      <c r="Z6580">
        <v>82151</v>
      </c>
    </row>
    <row r="6581" spans="2:27" hidden="1" x14ac:dyDescent="0.35">
      <c r="B6581" t="s">
        <v>155</v>
      </c>
      <c r="C6581" t="s">
        <v>156</v>
      </c>
      <c r="D6581" s="1">
        <v>43070</v>
      </c>
      <c r="E6581" t="s">
        <v>32</v>
      </c>
      <c r="F6581" t="s">
        <v>33</v>
      </c>
      <c r="G6581" t="s">
        <v>34</v>
      </c>
      <c r="H6581">
        <v>19106</v>
      </c>
      <c r="J6581">
        <v>0</v>
      </c>
      <c r="L6581">
        <v>19106</v>
      </c>
      <c r="N6581">
        <v>7570</v>
      </c>
      <c r="P6581">
        <v>155</v>
      </c>
      <c r="R6581">
        <v>7725</v>
      </c>
      <c r="T6581">
        <v>649599</v>
      </c>
      <c r="V6581">
        <v>1036707</v>
      </c>
      <c r="X6581">
        <v>954803</v>
      </c>
      <c r="Z6581">
        <v>81904</v>
      </c>
    </row>
    <row r="6582" spans="2:27" hidden="1" x14ac:dyDescent="0.35">
      <c r="B6582" t="s">
        <v>155</v>
      </c>
      <c r="C6582" t="s">
        <v>156</v>
      </c>
      <c r="D6582" s="1">
        <v>43101</v>
      </c>
      <c r="E6582" t="s">
        <v>32</v>
      </c>
      <c r="F6582" t="s">
        <v>33</v>
      </c>
      <c r="G6582" t="s">
        <v>34</v>
      </c>
      <c r="H6582">
        <v>23401</v>
      </c>
      <c r="J6582">
        <v>0</v>
      </c>
      <c r="L6582">
        <v>23401</v>
      </c>
      <c r="N6582">
        <v>7046</v>
      </c>
      <c r="O6582" t="s">
        <v>50</v>
      </c>
      <c r="P6582">
        <v>199</v>
      </c>
      <c r="Q6582" t="s">
        <v>51</v>
      </c>
      <c r="R6582">
        <v>7245</v>
      </c>
      <c r="S6582" t="s">
        <v>52</v>
      </c>
      <c r="T6582">
        <v>649960</v>
      </c>
      <c r="V6582">
        <v>1038602</v>
      </c>
      <c r="X6582">
        <v>955716</v>
      </c>
      <c r="Z6582">
        <v>82886</v>
      </c>
    </row>
    <row r="6583" spans="2:27" hidden="1" x14ac:dyDescent="0.35">
      <c r="B6583" t="s">
        <v>155</v>
      </c>
      <c r="C6583" t="s">
        <v>156</v>
      </c>
      <c r="D6583" s="1">
        <v>43101</v>
      </c>
      <c r="E6583" t="s">
        <v>32</v>
      </c>
      <c r="F6583" t="s">
        <v>35</v>
      </c>
      <c r="G6583" t="s">
        <v>32</v>
      </c>
      <c r="H6583">
        <v>23401</v>
      </c>
      <c r="J6583">
        <v>0</v>
      </c>
      <c r="L6583">
        <v>23401</v>
      </c>
      <c r="N6583">
        <v>7046</v>
      </c>
      <c r="O6583" t="s">
        <v>50</v>
      </c>
      <c r="P6583">
        <v>199</v>
      </c>
      <c r="Q6583" t="s">
        <v>51</v>
      </c>
      <c r="R6583">
        <v>7245</v>
      </c>
      <c r="S6583" t="s">
        <v>52</v>
      </c>
      <c r="T6583">
        <v>636832</v>
      </c>
      <c r="V6583">
        <v>1009701</v>
      </c>
      <c r="X6583">
        <v>927276</v>
      </c>
      <c r="Z6583">
        <v>82425</v>
      </c>
    </row>
    <row r="6584" spans="2:27" hidden="1" x14ac:dyDescent="0.35">
      <c r="B6584" t="s">
        <v>155</v>
      </c>
      <c r="C6584" t="s">
        <v>156</v>
      </c>
      <c r="D6584" s="1">
        <v>43132</v>
      </c>
      <c r="E6584" t="s">
        <v>32</v>
      </c>
      <c r="F6584" t="s">
        <v>33</v>
      </c>
      <c r="G6584" t="s">
        <v>34</v>
      </c>
      <c r="H6584">
        <v>22347</v>
      </c>
      <c r="J6584">
        <v>0</v>
      </c>
      <c r="L6584">
        <v>22347</v>
      </c>
      <c r="N6584">
        <v>6532</v>
      </c>
      <c r="O6584" t="s">
        <v>50</v>
      </c>
      <c r="P6584">
        <v>119</v>
      </c>
      <c r="Q6584" t="s">
        <v>51</v>
      </c>
      <c r="R6584">
        <v>6651</v>
      </c>
      <c r="S6584" t="s">
        <v>52</v>
      </c>
      <c r="T6584">
        <v>650554</v>
      </c>
      <c r="V6584">
        <v>1039978</v>
      </c>
      <c r="X6584">
        <v>955846</v>
      </c>
      <c r="Z6584">
        <v>84132</v>
      </c>
    </row>
    <row r="6585" spans="2:27" hidden="1" x14ac:dyDescent="0.35">
      <c r="B6585" t="s">
        <v>155</v>
      </c>
      <c r="C6585" t="s">
        <v>156</v>
      </c>
      <c r="D6585" s="1">
        <v>43132</v>
      </c>
      <c r="E6585" t="s">
        <v>32</v>
      </c>
      <c r="F6585" t="s">
        <v>35</v>
      </c>
      <c r="G6585" t="s">
        <v>32</v>
      </c>
      <c r="H6585">
        <v>22347</v>
      </c>
      <c r="J6585">
        <v>0</v>
      </c>
      <c r="L6585">
        <v>22347</v>
      </c>
      <c r="N6585">
        <v>6532</v>
      </c>
      <c r="O6585" t="s">
        <v>50</v>
      </c>
      <c r="P6585">
        <v>119</v>
      </c>
      <c r="Q6585" t="s">
        <v>51</v>
      </c>
      <c r="R6585">
        <v>6651</v>
      </c>
      <c r="S6585" t="s">
        <v>52</v>
      </c>
      <c r="T6585">
        <v>637785</v>
      </c>
      <c r="V6585">
        <v>1011302</v>
      </c>
      <c r="X6585">
        <v>928436</v>
      </c>
      <c r="Z6585">
        <v>82866</v>
      </c>
    </row>
    <row r="6586" spans="2:27" hidden="1" x14ac:dyDescent="0.35">
      <c r="B6586" t="s">
        <v>155</v>
      </c>
      <c r="C6586" t="s">
        <v>156</v>
      </c>
      <c r="D6586" s="1">
        <v>43160</v>
      </c>
      <c r="E6586" t="s">
        <v>32</v>
      </c>
      <c r="F6586" t="s">
        <v>33</v>
      </c>
      <c r="G6586" t="s">
        <v>34</v>
      </c>
      <c r="H6586">
        <v>22982</v>
      </c>
      <c r="J6586">
        <v>0</v>
      </c>
      <c r="L6586">
        <v>22982</v>
      </c>
      <c r="N6586">
        <v>6412</v>
      </c>
      <c r="O6586" t="s">
        <v>50</v>
      </c>
      <c r="P6586">
        <v>125</v>
      </c>
      <c r="Q6586" t="s">
        <v>51</v>
      </c>
      <c r="R6586">
        <v>6537</v>
      </c>
      <c r="S6586" t="s">
        <v>52</v>
      </c>
      <c r="T6586">
        <v>650358</v>
      </c>
      <c r="V6586">
        <v>1041832</v>
      </c>
      <c r="X6586">
        <v>956913</v>
      </c>
      <c r="Z6586">
        <v>84919</v>
      </c>
      <c r="AA6586" t="s">
        <v>124</v>
      </c>
    </row>
    <row r="6587" spans="2:27" hidden="1" x14ac:dyDescent="0.35">
      <c r="B6587" t="s">
        <v>155</v>
      </c>
      <c r="C6587" t="s">
        <v>156</v>
      </c>
      <c r="D6587" s="1">
        <v>43160</v>
      </c>
      <c r="E6587" t="s">
        <v>32</v>
      </c>
      <c r="F6587" t="s">
        <v>35</v>
      </c>
      <c r="G6587" t="s">
        <v>32</v>
      </c>
      <c r="H6587">
        <v>22982</v>
      </c>
      <c r="J6587">
        <v>0</v>
      </c>
      <c r="L6587">
        <v>22982</v>
      </c>
      <c r="N6587">
        <v>6412</v>
      </c>
      <c r="O6587" t="s">
        <v>50</v>
      </c>
      <c r="P6587">
        <v>125</v>
      </c>
      <c r="Q6587" t="s">
        <v>51</v>
      </c>
      <c r="R6587">
        <v>6537</v>
      </c>
      <c r="S6587" t="s">
        <v>52</v>
      </c>
      <c r="T6587">
        <v>637238</v>
      </c>
      <c r="V6587">
        <v>1014704</v>
      </c>
      <c r="X6587">
        <v>931639</v>
      </c>
      <c r="Z6587">
        <v>83065</v>
      </c>
      <c r="AA6587" t="s">
        <v>124</v>
      </c>
    </row>
    <row r="6588" spans="2:27" hidden="1" x14ac:dyDescent="0.35">
      <c r="B6588" t="s">
        <v>155</v>
      </c>
      <c r="C6588" t="s">
        <v>156</v>
      </c>
      <c r="D6588" s="1">
        <v>43191</v>
      </c>
      <c r="E6588" t="s">
        <v>32</v>
      </c>
      <c r="F6588" t="s">
        <v>33</v>
      </c>
      <c r="G6588" t="s">
        <v>34</v>
      </c>
      <c r="H6588">
        <v>21879</v>
      </c>
      <c r="J6588">
        <v>0</v>
      </c>
      <c r="L6588">
        <v>21879</v>
      </c>
      <c r="N6588">
        <v>7033</v>
      </c>
      <c r="O6588" t="s">
        <v>50</v>
      </c>
      <c r="P6588">
        <v>156</v>
      </c>
      <c r="Q6588" t="s">
        <v>51</v>
      </c>
      <c r="R6588">
        <v>7189</v>
      </c>
      <c r="S6588" t="s">
        <v>52</v>
      </c>
      <c r="T6588">
        <v>651297</v>
      </c>
      <c r="V6588">
        <v>1043534</v>
      </c>
      <c r="X6588">
        <v>956798</v>
      </c>
      <c r="Z6588">
        <v>86736</v>
      </c>
      <c r="AA6588" t="s">
        <v>124</v>
      </c>
    </row>
    <row r="6589" spans="2:27" hidden="1" x14ac:dyDescent="0.35">
      <c r="B6589" t="s">
        <v>155</v>
      </c>
      <c r="C6589" t="s">
        <v>156</v>
      </c>
      <c r="D6589" s="1">
        <v>43191</v>
      </c>
      <c r="E6589" t="s">
        <v>32</v>
      </c>
      <c r="F6589" t="s">
        <v>35</v>
      </c>
      <c r="G6589" t="s">
        <v>32</v>
      </c>
      <c r="H6589">
        <v>21879</v>
      </c>
      <c r="J6589">
        <v>0</v>
      </c>
      <c r="L6589">
        <v>21879</v>
      </c>
      <c r="N6589">
        <v>7033</v>
      </c>
      <c r="O6589" t="s">
        <v>50</v>
      </c>
      <c r="P6589">
        <v>156</v>
      </c>
      <c r="Q6589" t="s">
        <v>51</v>
      </c>
      <c r="R6589">
        <v>7189</v>
      </c>
      <c r="S6589" t="s">
        <v>52</v>
      </c>
      <c r="T6589">
        <v>638546</v>
      </c>
      <c r="V6589">
        <v>1018438</v>
      </c>
      <c r="X6589">
        <v>933447</v>
      </c>
      <c r="Z6589">
        <v>84991</v>
      </c>
      <c r="AA6589" t="s">
        <v>124</v>
      </c>
    </row>
    <row r="6590" spans="2:27" hidden="1" x14ac:dyDescent="0.35">
      <c r="B6590" t="s">
        <v>155</v>
      </c>
      <c r="C6590" t="s">
        <v>156</v>
      </c>
      <c r="D6590" s="1">
        <v>43221</v>
      </c>
      <c r="E6590" t="s">
        <v>32</v>
      </c>
      <c r="F6590" t="s">
        <v>35</v>
      </c>
      <c r="G6590" t="s">
        <v>32</v>
      </c>
      <c r="H6590">
        <v>21766</v>
      </c>
      <c r="J6590">
        <v>0</v>
      </c>
      <c r="L6590">
        <v>21766</v>
      </c>
      <c r="N6590">
        <v>6890</v>
      </c>
      <c r="O6590" t="s">
        <v>50</v>
      </c>
      <c r="P6590">
        <v>168</v>
      </c>
      <c r="Q6590" t="s">
        <v>51</v>
      </c>
      <c r="R6590">
        <v>7058</v>
      </c>
      <c r="S6590" t="s">
        <v>52</v>
      </c>
      <c r="T6590">
        <v>637216</v>
      </c>
      <c r="V6590">
        <v>1017138</v>
      </c>
      <c r="X6590">
        <v>930970</v>
      </c>
      <c r="Z6590">
        <v>86168</v>
      </c>
      <c r="AA6590" t="s">
        <v>124</v>
      </c>
    </row>
    <row r="6591" spans="2:27" hidden="1" x14ac:dyDescent="0.35">
      <c r="B6591" t="s">
        <v>155</v>
      </c>
      <c r="C6591" t="s">
        <v>156</v>
      </c>
      <c r="D6591" s="1">
        <v>43221</v>
      </c>
      <c r="E6591" t="s">
        <v>32</v>
      </c>
      <c r="F6591" t="s">
        <v>33</v>
      </c>
      <c r="G6591" t="s">
        <v>34</v>
      </c>
      <c r="H6591">
        <v>21766</v>
      </c>
      <c r="J6591">
        <v>0</v>
      </c>
      <c r="L6591">
        <v>21766</v>
      </c>
      <c r="N6591">
        <v>6890</v>
      </c>
      <c r="O6591" t="s">
        <v>50</v>
      </c>
      <c r="P6591">
        <v>168</v>
      </c>
      <c r="Q6591" t="s">
        <v>51</v>
      </c>
      <c r="R6591">
        <v>7058</v>
      </c>
      <c r="S6591" t="s">
        <v>52</v>
      </c>
      <c r="T6591">
        <v>650092</v>
      </c>
      <c r="V6591">
        <v>1042153</v>
      </c>
      <c r="X6591">
        <v>954420</v>
      </c>
      <c r="Z6591">
        <v>87733</v>
      </c>
      <c r="AA6591" t="s">
        <v>124</v>
      </c>
    </row>
    <row r="6592" spans="2:27" hidden="1" x14ac:dyDescent="0.35">
      <c r="B6592" t="s">
        <v>155</v>
      </c>
      <c r="C6592" t="s">
        <v>156</v>
      </c>
      <c r="D6592" s="1">
        <v>43252</v>
      </c>
      <c r="E6592" t="s">
        <v>32</v>
      </c>
      <c r="F6592" t="s">
        <v>35</v>
      </c>
      <c r="G6592" t="s">
        <v>32</v>
      </c>
      <c r="H6592">
        <v>25054</v>
      </c>
      <c r="J6592">
        <v>0</v>
      </c>
      <c r="L6592">
        <v>25054</v>
      </c>
      <c r="N6592">
        <v>7426</v>
      </c>
      <c r="O6592" t="s">
        <v>50</v>
      </c>
      <c r="P6592">
        <v>157</v>
      </c>
      <c r="Q6592" t="s">
        <v>51</v>
      </c>
      <c r="R6592">
        <v>7583</v>
      </c>
      <c r="S6592" t="s">
        <v>52</v>
      </c>
      <c r="T6592">
        <v>621459</v>
      </c>
      <c r="V6592">
        <v>994240</v>
      </c>
      <c r="X6592">
        <v>909105</v>
      </c>
      <c r="Z6592">
        <v>85135</v>
      </c>
      <c r="AA6592" t="s">
        <v>124</v>
      </c>
    </row>
    <row r="6593" spans="2:27" hidden="1" x14ac:dyDescent="0.35">
      <c r="B6593" t="s">
        <v>155</v>
      </c>
      <c r="C6593" t="s">
        <v>156</v>
      </c>
      <c r="D6593" s="1">
        <v>43252</v>
      </c>
      <c r="E6593" t="s">
        <v>32</v>
      </c>
      <c r="F6593" t="s">
        <v>33</v>
      </c>
      <c r="G6593" t="s">
        <v>34</v>
      </c>
      <c r="H6593">
        <v>25054</v>
      </c>
      <c r="J6593">
        <v>0</v>
      </c>
      <c r="L6593">
        <v>25054</v>
      </c>
      <c r="N6593">
        <v>7426</v>
      </c>
      <c r="O6593" t="s">
        <v>50</v>
      </c>
      <c r="P6593">
        <v>157</v>
      </c>
      <c r="Q6593" t="s">
        <v>51</v>
      </c>
      <c r="R6593">
        <v>7583</v>
      </c>
      <c r="S6593" t="s">
        <v>52</v>
      </c>
      <c r="T6593">
        <v>640072</v>
      </c>
      <c r="V6593">
        <v>1027262</v>
      </c>
      <c r="X6593">
        <v>940003</v>
      </c>
      <c r="Z6593">
        <v>87259</v>
      </c>
      <c r="AA6593" t="s">
        <v>124</v>
      </c>
    </row>
    <row r="6594" spans="2:27" hidden="1" x14ac:dyDescent="0.35">
      <c r="B6594" t="s">
        <v>155</v>
      </c>
      <c r="C6594" t="s">
        <v>156</v>
      </c>
      <c r="D6594" s="1">
        <v>43282</v>
      </c>
      <c r="E6594" t="s">
        <v>32</v>
      </c>
      <c r="F6594" t="s">
        <v>33</v>
      </c>
      <c r="G6594" t="s">
        <v>34</v>
      </c>
      <c r="H6594">
        <v>25586</v>
      </c>
      <c r="J6594">
        <v>0</v>
      </c>
      <c r="L6594">
        <v>25586</v>
      </c>
      <c r="N6594">
        <v>7207</v>
      </c>
      <c r="O6594" t="s">
        <v>50</v>
      </c>
      <c r="P6594">
        <v>182</v>
      </c>
      <c r="Q6594" t="s">
        <v>51</v>
      </c>
      <c r="R6594">
        <v>7389</v>
      </c>
      <c r="S6594" t="s">
        <v>52</v>
      </c>
      <c r="T6594">
        <v>641446</v>
      </c>
      <c r="V6594">
        <v>1030392</v>
      </c>
      <c r="X6594">
        <v>942125</v>
      </c>
      <c r="Z6594">
        <v>88267</v>
      </c>
      <c r="AA6594" t="s">
        <v>124</v>
      </c>
    </row>
    <row r="6595" spans="2:27" hidden="1" x14ac:dyDescent="0.35">
      <c r="B6595" t="s">
        <v>155</v>
      </c>
      <c r="C6595" t="s">
        <v>156</v>
      </c>
      <c r="D6595" s="1">
        <v>43282</v>
      </c>
      <c r="E6595" t="s">
        <v>32</v>
      </c>
      <c r="F6595" t="s">
        <v>35</v>
      </c>
      <c r="G6595" t="s">
        <v>32</v>
      </c>
      <c r="H6595">
        <v>25586</v>
      </c>
      <c r="J6595">
        <v>0</v>
      </c>
      <c r="L6595">
        <v>25586</v>
      </c>
      <c r="N6595">
        <v>7207</v>
      </c>
      <c r="O6595" t="s">
        <v>50</v>
      </c>
      <c r="P6595">
        <v>182</v>
      </c>
      <c r="Q6595" t="s">
        <v>51</v>
      </c>
      <c r="R6595">
        <v>7389</v>
      </c>
      <c r="S6595" t="s">
        <v>52</v>
      </c>
      <c r="T6595">
        <v>624109</v>
      </c>
      <c r="V6595">
        <v>999452</v>
      </c>
      <c r="X6595">
        <v>914192</v>
      </c>
      <c r="Z6595">
        <v>85260</v>
      </c>
      <c r="AA6595" t="s">
        <v>124</v>
      </c>
    </row>
    <row r="6596" spans="2:27" hidden="1" x14ac:dyDescent="0.35">
      <c r="B6596" t="s">
        <v>155</v>
      </c>
      <c r="C6596" t="s">
        <v>156</v>
      </c>
      <c r="D6596" s="1">
        <v>43313</v>
      </c>
      <c r="E6596" t="s">
        <v>32</v>
      </c>
      <c r="F6596" t="s">
        <v>35</v>
      </c>
      <c r="G6596" t="s">
        <v>32</v>
      </c>
      <c r="H6596">
        <v>27016</v>
      </c>
      <c r="J6596">
        <v>0</v>
      </c>
      <c r="L6596">
        <v>27016</v>
      </c>
      <c r="N6596">
        <v>8424</v>
      </c>
      <c r="O6596" t="s">
        <v>50</v>
      </c>
      <c r="P6596">
        <v>227</v>
      </c>
      <c r="Q6596" t="s">
        <v>51</v>
      </c>
      <c r="R6596">
        <v>8651</v>
      </c>
      <c r="S6596" t="s">
        <v>52</v>
      </c>
      <c r="T6596">
        <v>638063</v>
      </c>
      <c r="V6596">
        <v>1014760</v>
      </c>
      <c r="X6596">
        <v>928966</v>
      </c>
      <c r="Z6596">
        <v>85794</v>
      </c>
      <c r="AA6596" t="s">
        <v>124</v>
      </c>
    </row>
    <row r="6597" spans="2:27" hidden="1" x14ac:dyDescent="0.35">
      <c r="B6597" t="s">
        <v>155</v>
      </c>
      <c r="C6597" t="s">
        <v>156</v>
      </c>
      <c r="D6597" s="1">
        <v>43313</v>
      </c>
      <c r="E6597" t="s">
        <v>32</v>
      </c>
      <c r="F6597" t="s">
        <v>33</v>
      </c>
      <c r="G6597" t="s">
        <v>34</v>
      </c>
      <c r="H6597">
        <v>27016</v>
      </c>
      <c r="J6597">
        <v>0</v>
      </c>
      <c r="L6597">
        <v>27016</v>
      </c>
      <c r="N6597">
        <v>8424</v>
      </c>
      <c r="O6597" t="s">
        <v>50</v>
      </c>
      <c r="P6597">
        <v>227</v>
      </c>
      <c r="Q6597" t="s">
        <v>51</v>
      </c>
      <c r="R6597">
        <v>8651</v>
      </c>
      <c r="S6597" t="s">
        <v>52</v>
      </c>
      <c r="T6597">
        <v>652597</v>
      </c>
      <c r="V6597">
        <v>1041709</v>
      </c>
      <c r="X6597">
        <v>953218</v>
      </c>
      <c r="Z6597">
        <v>88491</v>
      </c>
      <c r="AA6597" t="s">
        <v>124</v>
      </c>
    </row>
    <row r="6598" spans="2:27" hidden="1" x14ac:dyDescent="0.35">
      <c r="B6598" t="s">
        <v>155</v>
      </c>
      <c r="C6598" t="s">
        <v>156</v>
      </c>
      <c r="D6598" s="1">
        <v>43344</v>
      </c>
      <c r="E6598" t="s">
        <v>32</v>
      </c>
      <c r="F6598" t="s">
        <v>35</v>
      </c>
      <c r="G6598" t="s">
        <v>32</v>
      </c>
      <c r="H6598">
        <v>19605</v>
      </c>
      <c r="J6598">
        <v>0</v>
      </c>
      <c r="L6598">
        <v>19605</v>
      </c>
      <c r="N6598">
        <v>5835</v>
      </c>
      <c r="O6598" t="s">
        <v>50</v>
      </c>
      <c r="P6598">
        <v>182</v>
      </c>
      <c r="Q6598" t="s">
        <v>51</v>
      </c>
      <c r="R6598">
        <v>6017</v>
      </c>
      <c r="S6598" t="s">
        <v>52</v>
      </c>
      <c r="T6598">
        <v>635170</v>
      </c>
      <c r="V6598">
        <v>1012160</v>
      </c>
      <c r="X6598">
        <v>926639</v>
      </c>
      <c r="Z6598">
        <v>85521</v>
      </c>
      <c r="AA6598" t="s">
        <v>124</v>
      </c>
    </row>
    <row r="6599" spans="2:27" hidden="1" x14ac:dyDescent="0.35">
      <c r="B6599" t="s">
        <v>155</v>
      </c>
      <c r="C6599" t="s">
        <v>156</v>
      </c>
      <c r="D6599" s="1">
        <v>43344</v>
      </c>
      <c r="E6599" t="s">
        <v>32</v>
      </c>
      <c r="F6599" t="s">
        <v>33</v>
      </c>
      <c r="G6599" t="s">
        <v>34</v>
      </c>
      <c r="H6599">
        <v>19605</v>
      </c>
      <c r="J6599">
        <v>0</v>
      </c>
      <c r="L6599">
        <v>19605</v>
      </c>
      <c r="N6599">
        <v>5835</v>
      </c>
      <c r="O6599" t="s">
        <v>50</v>
      </c>
      <c r="P6599">
        <v>182</v>
      </c>
      <c r="Q6599" t="s">
        <v>51</v>
      </c>
      <c r="R6599">
        <v>6017</v>
      </c>
      <c r="S6599" t="s">
        <v>52</v>
      </c>
      <c r="T6599">
        <v>650369</v>
      </c>
      <c r="V6599">
        <v>1039508</v>
      </c>
      <c r="X6599">
        <v>951101</v>
      </c>
      <c r="Z6599">
        <v>88407</v>
      </c>
      <c r="AA6599" t="s">
        <v>124</v>
      </c>
    </row>
    <row r="6600" spans="2:27" hidden="1" x14ac:dyDescent="0.35">
      <c r="B6600" t="s">
        <v>155</v>
      </c>
      <c r="C6600" t="s">
        <v>156</v>
      </c>
      <c r="D6600" s="1">
        <v>43374</v>
      </c>
      <c r="E6600" t="s">
        <v>32</v>
      </c>
      <c r="F6600" t="s">
        <v>35</v>
      </c>
      <c r="G6600" t="s">
        <v>32</v>
      </c>
      <c r="H6600">
        <v>26330</v>
      </c>
      <c r="J6600">
        <v>0</v>
      </c>
      <c r="L6600">
        <v>26330</v>
      </c>
      <c r="N6600">
        <v>7330</v>
      </c>
      <c r="O6600" t="s">
        <v>50</v>
      </c>
      <c r="P6600">
        <v>271</v>
      </c>
      <c r="Q6600" t="s">
        <v>51</v>
      </c>
      <c r="R6600">
        <v>7601</v>
      </c>
      <c r="S6600" t="s">
        <v>52</v>
      </c>
      <c r="T6600">
        <v>641035</v>
      </c>
      <c r="V6600">
        <v>1021502</v>
      </c>
      <c r="X6600">
        <v>934495</v>
      </c>
      <c r="Z6600">
        <v>87007</v>
      </c>
      <c r="AA6600" t="s">
        <v>124</v>
      </c>
    </row>
    <row r="6601" spans="2:27" hidden="1" x14ac:dyDescent="0.35">
      <c r="B6601" t="s">
        <v>155</v>
      </c>
      <c r="C6601" t="s">
        <v>156</v>
      </c>
      <c r="D6601" s="1">
        <v>43374</v>
      </c>
      <c r="E6601" t="s">
        <v>32</v>
      </c>
      <c r="F6601" t="s">
        <v>33</v>
      </c>
      <c r="G6601" t="s">
        <v>34</v>
      </c>
      <c r="H6601">
        <v>26330</v>
      </c>
      <c r="J6601">
        <v>0</v>
      </c>
      <c r="L6601">
        <v>26330</v>
      </c>
      <c r="N6601">
        <v>7330</v>
      </c>
      <c r="O6601" t="s">
        <v>50</v>
      </c>
      <c r="P6601">
        <v>271</v>
      </c>
      <c r="Q6601" t="s">
        <v>51</v>
      </c>
      <c r="R6601">
        <v>7601</v>
      </c>
      <c r="S6601" t="s">
        <v>52</v>
      </c>
      <c r="T6601">
        <v>652324</v>
      </c>
      <c r="V6601">
        <v>1043092</v>
      </c>
      <c r="X6601">
        <v>954665</v>
      </c>
      <c r="Z6601">
        <v>88427</v>
      </c>
      <c r="AA6601" t="s">
        <v>124</v>
      </c>
    </row>
    <row r="6602" spans="2:27" hidden="1" x14ac:dyDescent="0.35">
      <c r="B6602" t="s">
        <v>155</v>
      </c>
      <c r="C6602" t="s">
        <v>156</v>
      </c>
      <c r="D6602" s="1">
        <v>43405</v>
      </c>
      <c r="E6602" t="s">
        <v>32</v>
      </c>
      <c r="F6602" t="s">
        <v>33</v>
      </c>
      <c r="G6602" t="s">
        <v>34</v>
      </c>
      <c r="H6602">
        <v>22867</v>
      </c>
      <c r="J6602">
        <v>0</v>
      </c>
      <c r="L6602">
        <v>22867</v>
      </c>
      <c r="N6602">
        <v>6614</v>
      </c>
      <c r="O6602" t="s">
        <v>50</v>
      </c>
      <c r="P6602">
        <v>282</v>
      </c>
      <c r="Q6602" t="s">
        <v>51</v>
      </c>
      <c r="R6602">
        <v>6896</v>
      </c>
      <c r="S6602" t="s">
        <v>52</v>
      </c>
      <c r="T6602">
        <v>652298</v>
      </c>
      <c r="V6602">
        <v>1043301</v>
      </c>
      <c r="X6602">
        <v>954359</v>
      </c>
      <c r="Z6602">
        <v>88942</v>
      </c>
      <c r="AA6602" t="s">
        <v>124</v>
      </c>
    </row>
    <row r="6603" spans="2:27" hidden="1" x14ac:dyDescent="0.35">
      <c r="B6603" t="s">
        <v>155</v>
      </c>
      <c r="C6603" t="s">
        <v>156</v>
      </c>
      <c r="D6603" s="1">
        <v>43405</v>
      </c>
      <c r="E6603" t="s">
        <v>32</v>
      </c>
      <c r="F6603" t="s">
        <v>35</v>
      </c>
      <c r="G6603" t="s">
        <v>32</v>
      </c>
      <c r="H6603">
        <v>22867</v>
      </c>
      <c r="J6603">
        <v>0</v>
      </c>
      <c r="L6603">
        <v>22867</v>
      </c>
      <c r="N6603">
        <v>6614</v>
      </c>
      <c r="O6603" t="s">
        <v>50</v>
      </c>
      <c r="P6603">
        <v>282</v>
      </c>
      <c r="Q6603" t="s">
        <v>51</v>
      </c>
      <c r="R6603">
        <v>6896</v>
      </c>
      <c r="S6603" t="s">
        <v>52</v>
      </c>
      <c r="T6603">
        <v>640295</v>
      </c>
      <c r="V6603">
        <v>1020780</v>
      </c>
      <c r="X6603">
        <v>934015</v>
      </c>
      <c r="Z6603">
        <v>86765</v>
      </c>
      <c r="AA6603" t="s">
        <v>124</v>
      </c>
    </row>
    <row r="6604" spans="2:27" hidden="1" x14ac:dyDescent="0.35">
      <c r="B6604" t="s">
        <v>155</v>
      </c>
      <c r="C6604" t="s">
        <v>156</v>
      </c>
      <c r="D6604" s="1">
        <v>43435</v>
      </c>
      <c r="E6604" t="s">
        <v>32</v>
      </c>
      <c r="F6604" t="s">
        <v>35</v>
      </c>
      <c r="G6604" t="s">
        <v>32</v>
      </c>
      <c r="H6604">
        <v>19590</v>
      </c>
      <c r="J6604">
        <v>0</v>
      </c>
      <c r="L6604">
        <v>19590</v>
      </c>
      <c r="N6604">
        <v>6841</v>
      </c>
      <c r="O6604" t="s">
        <v>50</v>
      </c>
      <c r="P6604">
        <v>292</v>
      </c>
      <c r="Q6604" t="s">
        <v>51</v>
      </c>
      <c r="R6604">
        <v>7133</v>
      </c>
      <c r="S6604" t="s">
        <v>52</v>
      </c>
      <c r="T6604">
        <v>641235</v>
      </c>
      <c r="V6604">
        <v>1021579</v>
      </c>
      <c r="X6604">
        <v>933881</v>
      </c>
      <c r="Z6604">
        <v>87698</v>
      </c>
      <c r="AA6604" t="s">
        <v>124</v>
      </c>
    </row>
    <row r="6605" spans="2:27" hidden="1" x14ac:dyDescent="0.35">
      <c r="B6605" t="s">
        <v>155</v>
      </c>
      <c r="C6605" t="s">
        <v>156</v>
      </c>
      <c r="D6605" s="1">
        <v>43435</v>
      </c>
      <c r="E6605" t="s">
        <v>32</v>
      </c>
      <c r="F6605" t="s">
        <v>33</v>
      </c>
      <c r="G6605" t="s">
        <v>34</v>
      </c>
      <c r="H6605">
        <v>19590</v>
      </c>
      <c r="J6605">
        <v>0</v>
      </c>
      <c r="L6605">
        <v>19590</v>
      </c>
      <c r="N6605">
        <v>6841</v>
      </c>
      <c r="O6605" t="s">
        <v>50</v>
      </c>
      <c r="P6605">
        <v>292</v>
      </c>
      <c r="Q6605" t="s">
        <v>51</v>
      </c>
      <c r="R6605">
        <v>7133</v>
      </c>
      <c r="S6605" t="s">
        <v>52</v>
      </c>
      <c r="T6605">
        <v>653431</v>
      </c>
      <c r="V6605">
        <v>1044270</v>
      </c>
      <c r="X6605">
        <v>954472</v>
      </c>
      <c r="Z6605">
        <v>89798</v>
      </c>
      <c r="AA6605" t="s">
        <v>124</v>
      </c>
    </row>
    <row r="6606" spans="2:27" hidden="1" x14ac:dyDescent="0.35">
      <c r="B6606" t="s">
        <v>155</v>
      </c>
      <c r="C6606" t="s">
        <v>156</v>
      </c>
      <c r="D6606" s="1">
        <v>43466</v>
      </c>
      <c r="E6606" t="s">
        <v>32</v>
      </c>
      <c r="F6606" t="s">
        <v>35</v>
      </c>
      <c r="G6606" t="s">
        <v>32</v>
      </c>
      <c r="H6606">
        <v>25718</v>
      </c>
      <c r="J6606">
        <v>0</v>
      </c>
      <c r="L6606">
        <v>25718</v>
      </c>
      <c r="N6606">
        <v>6839</v>
      </c>
      <c r="O6606" t="s">
        <v>50</v>
      </c>
      <c r="P6606">
        <v>285</v>
      </c>
      <c r="Q6606" t="s">
        <v>51</v>
      </c>
      <c r="R6606">
        <v>7124</v>
      </c>
      <c r="S6606" t="s">
        <v>52</v>
      </c>
      <c r="T6606">
        <v>645564</v>
      </c>
      <c r="V6606">
        <v>1028077</v>
      </c>
      <c r="X6606">
        <v>939171</v>
      </c>
      <c r="Z6606">
        <v>88906</v>
      </c>
      <c r="AA6606" t="s">
        <v>124</v>
      </c>
    </row>
    <row r="6607" spans="2:27" hidden="1" x14ac:dyDescent="0.35">
      <c r="B6607" t="s">
        <v>155</v>
      </c>
      <c r="C6607" t="s">
        <v>156</v>
      </c>
      <c r="D6607" s="1">
        <v>43466</v>
      </c>
      <c r="E6607" t="s">
        <v>32</v>
      </c>
      <c r="F6607" t="s">
        <v>33</v>
      </c>
      <c r="G6607" t="s">
        <v>34</v>
      </c>
      <c r="H6607">
        <v>25718</v>
      </c>
      <c r="J6607">
        <v>0</v>
      </c>
      <c r="L6607">
        <v>25718</v>
      </c>
      <c r="N6607">
        <v>6839</v>
      </c>
      <c r="O6607" t="s">
        <v>50</v>
      </c>
      <c r="P6607">
        <v>285</v>
      </c>
      <c r="Q6607" t="s">
        <v>51</v>
      </c>
      <c r="R6607">
        <v>7124</v>
      </c>
      <c r="S6607" t="s">
        <v>52</v>
      </c>
      <c r="T6607">
        <v>656039</v>
      </c>
      <c r="V6607">
        <v>1048346</v>
      </c>
      <c r="X6607">
        <v>957616</v>
      </c>
      <c r="Z6607">
        <v>90730</v>
      </c>
      <c r="AA6607" t="s">
        <v>124</v>
      </c>
    </row>
    <row r="6608" spans="2:27" hidden="1" x14ac:dyDescent="0.35">
      <c r="B6608" t="s">
        <v>155</v>
      </c>
      <c r="C6608" t="s">
        <v>156</v>
      </c>
      <c r="D6608" s="1">
        <v>43497</v>
      </c>
      <c r="E6608" t="s">
        <v>32</v>
      </c>
      <c r="F6608" t="s">
        <v>35</v>
      </c>
      <c r="G6608" t="s">
        <v>32</v>
      </c>
      <c r="H6608">
        <v>30421</v>
      </c>
      <c r="J6608">
        <v>0</v>
      </c>
      <c r="L6608">
        <v>30421</v>
      </c>
      <c r="N6608">
        <v>6524</v>
      </c>
      <c r="O6608" t="s">
        <v>50</v>
      </c>
      <c r="P6608">
        <v>265</v>
      </c>
      <c r="Q6608" t="s">
        <v>51</v>
      </c>
      <c r="R6608">
        <v>6789</v>
      </c>
      <c r="S6608" t="s">
        <v>52</v>
      </c>
      <c r="T6608">
        <v>647864</v>
      </c>
      <c r="V6608">
        <v>1030848</v>
      </c>
      <c r="X6608">
        <v>941175</v>
      </c>
      <c r="Z6608">
        <v>89673</v>
      </c>
      <c r="AA6608" t="s">
        <v>124</v>
      </c>
    </row>
    <row r="6609" spans="2:27" hidden="1" x14ac:dyDescent="0.35">
      <c r="B6609" t="s">
        <v>155</v>
      </c>
      <c r="C6609" t="s">
        <v>156</v>
      </c>
      <c r="D6609" s="1">
        <v>43497</v>
      </c>
      <c r="E6609" t="s">
        <v>32</v>
      </c>
      <c r="F6609" t="s">
        <v>33</v>
      </c>
      <c r="G6609" t="s">
        <v>34</v>
      </c>
      <c r="H6609">
        <v>30421</v>
      </c>
      <c r="J6609">
        <v>0</v>
      </c>
      <c r="L6609">
        <v>30421</v>
      </c>
      <c r="N6609">
        <v>6524</v>
      </c>
      <c r="O6609" t="s">
        <v>50</v>
      </c>
      <c r="P6609">
        <v>265</v>
      </c>
      <c r="Q6609" t="s">
        <v>51</v>
      </c>
      <c r="R6609">
        <v>6789</v>
      </c>
      <c r="S6609" t="s">
        <v>52</v>
      </c>
      <c r="T6609">
        <v>657843</v>
      </c>
      <c r="V6609">
        <v>1050510</v>
      </c>
      <c r="X6609">
        <v>959314</v>
      </c>
      <c r="Z6609">
        <v>91196</v>
      </c>
      <c r="AA6609" t="s">
        <v>124</v>
      </c>
    </row>
    <row r="6610" spans="2:27" hidden="1" x14ac:dyDescent="0.35">
      <c r="B6610" t="s">
        <v>155</v>
      </c>
      <c r="C6610" t="s">
        <v>156</v>
      </c>
      <c r="D6610" s="1">
        <v>43525</v>
      </c>
      <c r="E6610" t="s">
        <v>32</v>
      </c>
      <c r="F6610" t="s">
        <v>35</v>
      </c>
      <c r="G6610" t="s">
        <v>32</v>
      </c>
      <c r="H6610">
        <v>24125</v>
      </c>
      <c r="J6610">
        <v>0</v>
      </c>
      <c r="L6610">
        <v>24125</v>
      </c>
      <c r="N6610">
        <v>5651</v>
      </c>
      <c r="O6610" t="s">
        <v>50</v>
      </c>
      <c r="P6610">
        <v>313</v>
      </c>
      <c r="Q6610" t="s">
        <v>51</v>
      </c>
      <c r="R6610">
        <v>5964</v>
      </c>
      <c r="S6610" t="s">
        <v>52</v>
      </c>
      <c r="T6610">
        <v>650344</v>
      </c>
      <c r="V6610">
        <v>1034333</v>
      </c>
      <c r="X6610">
        <v>944681</v>
      </c>
      <c r="Z6610">
        <v>89652</v>
      </c>
      <c r="AA6610" t="s">
        <v>124</v>
      </c>
    </row>
    <row r="6611" spans="2:27" hidden="1" x14ac:dyDescent="0.35">
      <c r="B6611" t="s">
        <v>155</v>
      </c>
      <c r="C6611" t="s">
        <v>156</v>
      </c>
      <c r="D6611" s="1">
        <v>43525</v>
      </c>
      <c r="E6611" t="s">
        <v>32</v>
      </c>
      <c r="F6611" t="s">
        <v>33</v>
      </c>
      <c r="G6611" t="s">
        <v>34</v>
      </c>
      <c r="H6611">
        <v>24125</v>
      </c>
      <c r="J6611">
        <v>0</v>
      </c>
      <c r="L6611">
        <v>24125</v>
      </c>
      <c r="N6611">
        <v>5651</v>
      </c>
      <c r="O6611" t="s">
        <v>50</v>
      </c>
      <c r="P6611">
        <v>313</v>
      </c>
      <c r="Q6611" t="s">
        <v>51</v>
      </c>
      <c r="R6611">
        <v>5964</v>
      </c>
      <c r="S6611" t="s">
        <v>52</v>
      </c>
      <c r="T6611">
        <v>659644</v>
      </c>
      <c r="V6611">
        <v>1053679</v>
      </c>
      <c r="X6611">
        <v>962728</v>
      </c>
      <c r="Z6611">
        <v>90951</v>
      </c>
      <c r="AA6611" t="s">
        <v>124</v>
      </c>
    </row>
    <row r="6612" spans="2:27" hidden="1" x14ac:dyDescent="0.35">
      <c r="B6612" t="s">
        <v>155</v>
      </c>
      <c r="C6612" t="s">
        <v>156</v>
      </c>
      <c r="D6612" s="1">
        <v>43556</v>
      </c>
      <c r="E6612" t="s">
        <v>32</v>
      </c>
      <c r="F6612" t="s">
        <v>35</v>
      </c>
      <c r="G6612" t="s">
        <v>32</v>
      </c>
      <c r="H6612">
        <v>23789</v>
      </c>
      <c r="J6612">
        <v>0</v>
      </c>
      <c r="L6612">
        <v>23789</v>
      </c>
      <c r="N6612">
        <v>6657</v>
      </c>
      <c r="O6612" t="s">
        <v>50</v>
      </c>
      <c r="P6612">
        <v>195</v>
      </c>
      <c r="Q6612" t="s">
        <v>51</v>
      </c>
      <c r="R6612">
        <v>6852</v>
      </c>
      <c r="S6612" t="s">
        <v>52</v>
      </c>
      <c r="T6612">
        <v>652537</v>
      </c>
      <c r="V6612">
        <v>1035554</v>
      </c>
      <c r="X6612">
        <v>945574</v>
      </c>
      <c r="Z6612">
        <v>89980</v>
      </c>
      <c r="AA6612" t="s">
        <v>124</v>
      </c>
    </row>
    <row r="6613" spans="2:27" hidden="1" x14ac:dyDescent="0.35">
      <c r="B6613" t="s">
        <v>155</v>
      </c>
      <c r="C6613" t="s">
        <v>156</v>
      </c>
      <c r="D6613" s="1">
        <v>43556</v>
      </c>
      <c r="E6613" t="s">
        <v>32</v>
      </c>
      <c r="F6613" t="s">
        <v>33</v>
      </c>
      <c r="G6613" t="s">
        <v>34</v>
      </c>
      <c r="H6613">
        <v>23789</v>
      </c>
      <c r="J6613">
        <v>0</v>
      </c>
      <c r="L6613">
        <v>23789</v>
      </c>
      <c r="N6613">
        <v>6657</v>
      </c>
      <c r="O6613" t="s">
        <v>50</v>
      </c>
      <c r="P6613">
        <v>195</v>
      </c>
      <c r="Q6613" t="s">
        <v>51</v>
      </c>
      <c r="R6613">
        <v>6852</v>
      </c>
      <c r="S6613" t="s">
        <v>52</v>
      </c>
      <c r="T6613">
        <v>661224</v>
      </c>
      <c r="V6613">
        <v>1054717</v>
      </c>
      <c r="X6613">
        <v>963525</v>
      </c>
      <c r="Z6613">
        <v>91192</v>
      </c>
      <c r="AA6613" t="s">
        <v>124</v>
      </c>
    </row>
    <row r="6614" spans="2:27" hidden="1" x14ac:dyDescent="0.35">
      <c r="B6614" t="s">
        <v>155</v>
      </c>
      <c r="C6614" t="s">
        <v>156</v>
      </c>
      <c r="D6614" s="1">
        <v>43586</v>
      </c>
      <c r="E6614" t="s">
        <v>32</v>
      </c>
      <c r="F6614" t="s">
        <v>35</v>
      </c>
      <c r="G6614" t="s">
        <v>32</v>
      </c>
      <c r="H6614">
        <v>23681</v>
      </c>
      <c r="J6614">
        <v>0</v>
      </c>
      <c r="L6614">
        <v>23681</v>
      </c>
      <c r="N6614">
        <v>6361</v>
      </c>
      <c r="O6614" t="s">
        <v>50</v>
      </c>
      <c r="P6614">
        <v>149</v>
      </c>
      <c r="Q6614" t="s">
        <v>51</v>
      </c>
      <c r="R6614">
        <v>6510</v>
      </c>
      <c r="S6614" t="s">
        <v>52</v>
      </c>
      <c r="T6614">
        <v>652470</v>
      </c>
      <c r="V6614">
        <v>1034481</v>
      </c>
      <c r="X6614">
        <v>944382</v>
      </c>
      <c r="Z6614">
        <v>90099</v>
      </c>
      <c r="AA6614" t="s">
        <v>124</v>
      </c>
    </row>
    <row r="6615" spans="2:27" hidden="1" x14ac:dyDescent="0.35">
      <c r="B6615" t="s">
        <v>155</v>
      </c>
      <c r="C6615" t="s">
        <v>156</v>
      </c>
      <c r="D6615" s="1">
        <v>43586</v>
      </c>
      <c r="E6615" t="s">
        <v>32</v>
      </c>
      <c r="F6615" t="s">
        <v>33</v>
      </c>
      <c r="G6615" t="s">
        <v>34</v>
      </c>
      <c r="H6615">
        <v>23681</v>
      </c>
      <c r="J6615">
        <v>0</v>
      </c>
      <c r="L6615">
        <v>23681</v>
      </c>
      <c r="N6615">
        <v>6361</v>
      </c>
      <c r="O6615" t="s">
        <v>50</v>
      </c>
      <c r="P6615">
        <v>149</v>
      </c>
      <c r="Q6615" t="s">
        <v>51</v>
      </c>
      <c r="R6615">
        <v>6510</v>
      </c>
      <c r="S6615" t="s">
        <v>52</v>
      </c>
      <c r="T6615">
        <v>661509</v>
      </c>
      <c r="V6615">
        <v>1055008</v>
      </c>
      <c r="X6615">
        <v>963824</v>
      </c>
      <c r="Z6615">
        <v>91184</v>
      </c>
      <c r="AA6615" t="s">
        <v>124</v>
      </c>
    </row>
    <row r="6616" spans="2:27" hidden="1" x14ac:dyDescent="0.35">
      <c r="B6616" t="s">
        <v>155</v>
      </c>
      <c r="C6616" t="s">
        <v>156</v>
      </c>
      <c r="D6616" s="1">
        <v>43617</v>
      </c>
      <c r="E6616" t="s">
        <v>32</v>
      </c>
      <c r="F6616" t="s">
        <v>33</v>
      </c>
      <c r="G6616" t="s">
        <v>34</v>
      </c>
      <c r="H6616">
        <v>21441</v>
      </c>
      <c r="J6616">
        <v>0</v>
      </c>
      <c r="L6616">
        <v>21441</v>
      </c>
      <c r="N6616">
        <v>6513</v>
      </c>
      <c r="O6616" t="s">
        <v>50</v>
      </c>
      <c r="P6616">
        <v>120</v>
      </c>
      <c r="Q6616" t="s">
        <v>51</v>
      </c>
      <c r="R6616">
        <v>6633</v>
      </c>
      <c r="S6616" t="s">
        <v>52</v>
      </c>
      <c r="T6616">
        <v>661366</v>
      </c>
      <c r="V6616">
        <v>1055203</v>
      </c>
      <c r="X6616">
        <v>964340</v>
      </c>
      <c r="Z6616">
        <v>90863</v>
      </c>
      <c r="AA6616" t="s">
        <v>124</v>
      </c>
    </row>
    <row r="6617" spans="2:27" hidden="1" x14ac:dyDescent="0.35">
      <c r="B6617" t="s">
        <v>155</v>
      </c>
      <c r="C6617" t="s">
        <v>156</v>
      </c>
      <c r="D6617" s="1">
        <v>43617</v>
      </c>
      <c r="E6617" t="s">
        <v>32</v>
      </c>
      <c r="F6617" t="s">
        <v>35</v>
      </c>
      <c r="G6617" t="s">
        <v>32</v>
      </c>
      <c r="H6617">
        <v>21441</v>
      </c>
      <c r="J6617">
        <v>0</v>
      </c>
      <c r="L6617">
        <v>21441</v>
      </c>
      <c r="N6617">
        <v>6513</v>
      </c>
      <c r="O6617" t="s">
        <v>50</v>
      </c>
      <c r="P6617">
        <v>120</v>
      </c>
      <c r="Q6617" t="s">
        <v>51</v>
      </c>
      <c r="R6617">
        <v>6633</v>
      </c>
      <c r="S6617" t="s">
        <v>52</v>
      </c>
      <c r="T6617">
        <v>651768</v>
      </c>
      <c r="V6617">
        <v>1034415</v>
      </c>
      <c r="X6617">
        <v>944736</v>
      </c>
      <c r="Z6617">
        <v>89679</v>
      </c>
      <c r="AA6617" t="s">
        <v>124</v>
      </c>
    </row>
    <row r="6618" spans="2:27" hidden="1" x14ac:dyDescent="0.35">
      <c r="B6618" t="s">
        <v>155</v>
      </c>
      <c r="C6618" t="s">
        <v>156</v>
      </c>
      <c r="D6618" s="1">
        <v>43647</v>
      </c>
      <c r="E6618" t="s">
        <v>32</v>
      </c>
      <c r="F6618" t="s">
        <v>35</v>
      </c>
      <c r="G6618" t="s">
        <v>32</v>
      </c>
      <c r="H6618">
        <v>24019</v>
      </c>
      <c r="J6618">
        <v>0</v>
      </c>
      <c r="L6618">
        <v>24019</v>
      </c>
      <c r="N6618">
        <v>7614</v>
      </c>
      <c r="O6618" t="s">
        <v>50</v>
      </c>
      <c r="P6618">
        <v>152</v>
      </c>
      <c r="Q6618" t="s">
        <v>51</v>
      </c>
      <c r="R6618">
        <v>7766</v>
      </c>
      <c r="S6618" t="s">
        <v>52</v>
      </c>
      <c r="T6618">
        <v>653424</v>
      </c>
      <c r="V6618">
        <v>1037023</v>
      </c>
      <c r="X6618">
        <v>946774</v>
      </c>
      <c r="Z6618">
        <v>90249</v>
      </c>
      <c r="AA6618" t="s">
        <v>124</v>
      </c>
    </row>
    <row r="6619" spans="2:27" hidden="1" x14ac:dyDescent="0.35">
      <c r="B6619" t="s">
        <v>155</v>
      </c>
      <c r="C6619" t="s">
        <v>156</v>
      </c>
      <c r="D6619" s="1">
        <v>43647</v>
      </c>
      <c r="E6619" t="s">
        <v>32</v>
      </c>
      <c r="F6619" t="s">
        <v>33</v>
      </c>
      <c r="G6619" t="s">
        <v>34</v>
      </c>
      <c r="H6619">
        <v>24019</v>
      </c>
      <c r="J6619">
        <v>0</v>
      </c>
      <c r="L6619">
        <v>24019</v>
      </c>
      <c r="N6619">
        <v>7614</v>
      </c>
      <c r="O6619" t="s">
        <v>50</v>
      </c>
      <c r="P6619">
        <v>152</v>
      </c>
      <c r="Q6619" t="s">
        <v>51</v>
      </c>
      <c r="R6619">
        <v>7766</v>
      </c>
      <c r="S6619" t="s">
        <v>52</v>
      </c>
      <c r="T6619">
        <v>663537</v>
      </c>
      <c r="V6619">
        <v>1058406</v>
      </c>
      <c r="X6619">
        <v>966938</v>
      </c>
      <c r="Z6619">
        <v>91468</v>
      </c>
      <c r="AA6619" t="s">
        <v>124</v>
      </c>
    </row>
    <row r="6620" spans="2:27" hidden="1" x14ac:dyDescent="0.35">
      <c r="B6620" t="s">
        <v>155</v>
      </c>
      <c r="C6620" t="s">
        <v>156</v>
      </c>
      <c r="D6620" s="1">
        <v>43678</v>
      </c>
      <c r="E6620" t="s">
        <v>32</v>
      </c>
      <c r="F6620" t="s">
        <v>35</v>
      </c>
      <c r="G6620" t="s">
        <v>32</v>
      </c>
      <c r="H6620">
        <v>25900</v>
      </c>
      <c r="J6620">
        <v>0</v>
      </c>
      <c r="L6620">
        <v>25900</v>
      </c>
      <c r="N6620">
        <v>8348</v>
      </c>
      <c r="O6620" t="s">
        <v>50</v>
      </c>
      <c r="P6620">
        <v>245</v>
      </c>
      <c r="Q6620" t="s">
        <v>51</v>
      </c>
      <c r="R6620">
        <v>8593</v>
      </c>
      <c r="S6620" t="s">
        <v>52</v>
      </c>
      <c r="T6620">
        <v>652779</v>
      </c>
      <c r="V6620">
        <v>1036851</v>
      </c>
      <c r="X6620">
        <v>945582</v>
      </c>
      <c r="Z6620">
        <v>91269</v>
      </c>
      <c r="AA6620" t="s">
        <v>124</v>
      </c>
    </row>
    <row r="6621" spans="2:27" hidden="1" x14ac:dyDescent="0.35">
      <c r="B6621" t="s">
        <v>155</v>
      </c>
      <c r="C6621" t="s">
        <v>156</v>
      </c>
      <c r="D6621" s="1">
        <v>43678</v>
      </c>
      <c r="E6621" t="s">
        <v>32</v>
      </c>
      <c r="F6621" t="s">
        <v>33</v>
      </c>
      <c r="G6621" t="s">
        <v>34</v>
      </c>
      <c r="H6621">
        <v>25900</v>
      </c>
      <c r="J6621">
        <v>0</v>
      </c>
      <c r="L6621">
        <v>25900</v>
      </c>
      <c r="N6621">
        <v>8348</v>
      </c>
      <c r="O6621" t="s">
        <v>50</v>
      </c>
      <c r="P6621">
        <v>245</v>
      </c>
      <c r="Q6621" t="s">
        <v>51</v>
      </c>
      <c r="R6621">
        <v>8593</v>
      </c>
      <c r="S6621" t="s">
        <v>52</v>
      </c>
      <c r="T6621">
        <v>662962</v>
      </c>
      <c r="V6621">
        <v>1058179</v>
      </c>
      <c r="X6621">
        <v>965712</v>
      </c>
      <c r="Z6621">
        <v>92467</v>
      </c>
      <c r="AA6621" t="s">
        <v>124</v>
      </c>
    </row>
    <row r="6622" spans="2:27" hidden="1" x14ac:dyDescent="0.35">
      <c r="B6622" t="s">
        <v>155</v>
      </c>
      <c r="C6622" t="s">
        <v>156</v>
      </c>
      <c r="D6622" s="1">
        <v>43709</v>
      </c>
      <c r="E6622" t="s">
        <v>32</v>
      </c>
      <c r="F6622" t="s">
        <v>35</v>
      </c>
      <c r="G6622" t="s">
        <v>32</v>
      </c>
      <c r="H6622">
        <v>29133</v>
      </c>
      <c r="J6622">
        <v>0</v>
      </c>
      <c r="L6622">
        <v>29133</v>
      </c>
      <c r="N6622">
        <v>6928</v>
      </c>
      <c r="O6622" t="s">
        <v>50</v>
      </c>
      <c r="P6622">
        <v>154</v>
      </c>
      <c r="Q6622" t="s">
        <v>51</v>
      </c>
      <c r="R6622">
        <v>7082</v>
      </c>
      <c r="S6622" t="s">
        <v>52</v>
      </c>
      <c r="T6622">
        <v>653513</v>
      </c>
      <c r="V6622">
        <v>1037259</v>
      </c>
      <c r="X6622">
        <v>945332</v>
      </c>
      <c r="Z6622">
        <v>91927</v>
      </c>
      <c r="AA6622" t="s">
        <v>124</v>
      </c>
    </row>
    <row r="6623" spans="2:27" hidden="1" x14ac:dyDescent="0.35">
      <c r="B6623" t="s">
        <v>155</v>
      </c>
      <c r="C6623" t="s">
        <v>156</v>
      </c>
      <c r="D6623" s="1">
        <v>43709</v>
      </c>
      <c r="E6623" t="s">
        <v>32</v>
      </c>
      <c r="F6623" t="s">
        <v>33</v>
      </c>
      <c r="G6623" t="s">
        <v>34</v>
      </c>
      <c r="H6623">
        <v>29133</v>
      </c>
      <c r="J6623">
        <v>0</v>
      </c>
      <c r="L6623">
        <v>29133</v>
      </c>
      <c r="N6623">
        <v>6928</v>
      </c>
      <c r="P6623">
        <v>154</v>
      </c>
      <c r="R6623">
        <v>7082</v>
      </c>
      <c r="T6623">
        <v>663347</v>
      </c>
      <c r="V6623">
        <v>1057940</v>
      </c>
      <c r="X6623">
        <v>964805</v>
      </c>
      <c r="Z6623">
        <v>93135</v>
      </c>
      <c r="AA6623" t="s">
        <v>124</v>
      </c>
    </row>
    <row r="6624" spans="2:27" hidden="1" x14ac:dyDescent="0.35">
      <c r="B6624" t="s">
        <v>155</v>
      </c>
      <c r="C6624" t="s">
        <v>156</v>
      </c>
      <c r="D6624" s="1">
        <v>43739</v>
      </c>
      <c r="E6624" t="s">
        <v>32</v>
      </c>
      <c r="F6624" t="s">
        <v>33</v>
      </c>
      <c r="G6624" t="s">
        <v>34</v>
      </c>
      <c r="H6624">
        <v>26308</v>
      </c>
      <c r="J6624">
        <v>0</v>
      </c>
      <c r="L6624">
        <v>26308</v>
      </c>
      <c r="N6624">
        <v>8312</v>
      </c>
      <c r="O6624" t="s">
        <v>50</v>
      </c>
      <c r="P6624">
        <v>184</v>
      </c>
      <c r="Q6624" t="s">
        <v>51</v>
      </c>
      <c r="R6624">
        <v>8496</v>
      </c>
      <c r="S6624" t="s">
        <v>52</v>
      </c>
      <c r="T6624">
        <v>661614</v>
      </c>
      <c r="V6624">
        <v>1056098</v>
      </c>
      <c r="X6624">
        <v>962238</v>
      </c>
      <c r="Z6624">
        <v>93860</v>
      </c>
      <c r="AA6624" t="s">
        <v>124</v>
      </c>
    </row>
    <row r="6625" spans="2:27" hidden="1" x14ac:dyDescent="0.35">
      <c r="B6625" t="s">
        <v>155</v>
      </c>
      <c r="C6625" t="s">
        <v>156</v>
      </c>
      <c r="D6625" s="1">
        <v>43739</v>
      </c>
      <c r="E6625" t="s">
        <v>32</v>
      </c>
      <c r="F6625" t="s">
        <v>35</v>
      </c>
      <c r="G6625" t="s">
        <v>32</v>
      </c>
      <c r="H6625">
        <v>26308</v>
      </c>
      <c r="J6625">
        <v>0</v>
      </c>
      <c r="L6625">
        <v>26308</v>
      </c>
      <c r="N6625">
        <v>8312</v>
      </c>
      <c r="O6625" t="s">
        <v>50</v>
      </c>
      <c r="P6625">
        <v>184</v>
      </c>
      <c r="Q6625" t="s">
        <v>51</v>
      </c>
      <c r="R6625">
        <v>8496</v>
      </c>
      <c r="S6625" t="s">
        <v>52</v>
      </c>
      <c r="T6625">
        <v>652750</v>
      </c>
      <c r="V6625">
        <v>1036997</v>
      </c>
      <c r="X6625">
        <v>944278</v>
      </c>
      <c r="Z6625">
        <v>92719</v>
      </c>
      <c r="AA6625" t="s">
        <v>124</v>
      </c>
    </row>
    <row r="6626" spans="2:27" hidden="1" x14ac:dyDescent="0.35">
      <c r="B6626" t="s">
        <v>155</v>
      </c>
      <c r="C6626" t="s">
        <v>156</v>
      </c>
      <c r="D6626" s="1">
        <v>43770</v>
      </c>
      <c r="E6626" t="s">
        <v>32</v>
      </c>
      <c r="F6626" t="s">
        <v>35</v>
      </c>
      <c r="G6626" t="s">
        <v>32</v>
      </c>
      <c r="H6626">
        <v>22171</v>
      </c>
      <c r="J6626">
        <v>0</v>
      </c>
      <c r="L6626">
        <v>22171</v>
      </c>
      <c r="N6626">
        <v>8068</v>
      </c>
      <c r="O6626" t="s">
        <v>50</v>
      </c>
      <c r="P6626">
        <v>177</v>
      </c>
      <c r="Q6626" t="s">
        <v>51</v>
      </c>
      <c r="R6626">
        <v>8245</v>
      </c>
      <c r="S6626" t="s">
        <v>52</v>
      </c>
      <c r="T6626">
        <v>647812</v>
      </c>
      <c r="V6626">
        <v>1029967</v>
      </c>
      <c r="X6626">
        <v>937299</v>
      </c>
      <c r="Z6626">
        <v>92668</v>
      </c>
      <c r="AA6626" t="s">
        <v>124</v>
      </c>
    </row>
    <row r="6627" spans="2:27" hidden="1" x14ac:dyDescent="0.35">
      <c r="B6627" t="s">
        <v>155</v>
      </c>
      <c r="C6627" t="s">
        <v>156</v>
      </c>
      <c r="D6627" s="1">
        <v>43770</v>
      </c>
      <c r="E6627" t="s">
        <v>32</v>
      </c>
      <c r="F6627" t="s">
        <v>33</v>
      </c>
      <c r="G6627" t="s">
        <v>34</v>
      </c>
      <c r="H6627">
        <v>22171</v>
      </c>
      <c r="J6627">
        <v>0</v>
      </c>
      <c r="L6627">
        <v>22171</v>
      </c>
      <c r="N6627">
        <v>8068</v>
      </c>
      <c r="O6627" t="s">
        <v>50</v>
      </c>
      <c r="P6627">
        <v>177</v>
      </c>
      <c r="Q6627" t="s">
        <v>51</v>
      </c>
      <c r="R6627">
        <v>8245</v>
      </c>
      <c r="S6627" t="s">
        <v>52</v>
      </c>
      <c r="T6627">
        <v>658172</v>
      </c>
      <c r="V6627">
        <v>1050850</v>
      </c>
      <c r="X6627">
        <v>956677</v>
      </c>
      <c r="Z6627">
        <v>94173</v>
      </c>
      <c r="AA6627" t="s">
        <v>124</v>
      </c>
    </row>
    <row r="6628" spans="2:27" hidden="1" x14ac:dyDescent="0.35">
      <c r="B6628" t="s">
        <v>155</v>
      </c>
      <c r="C6628" t="s">
        <v>156</v>
      </c>
      <c r="D6628" s="1">
        <v>43800</v>
      </c>
      <c r="E6628" t="s">
        <v>32</v>
      </c>
      <c r="F6628" t="s">
        <v>35</v>
      </c>
      <c r="G6628" t="s">
        <v>32</v>
      </c>
      <c r="H6628">
        <v>23166</v>
      </c>
      <c r="J6628">
        <v>0</v>
      </c>
      <c r="L6628">
        <v>23166</v>
      </c>
      <c r="N6628">
        <v>7353</v>
      </c>
      <c r="O6628" t="s">
        <v>50</v>
      </c>
      <c r="P6628">
        <v>158</v>
      </c>
      <c r="Q6628" t="s">
        <v>51</v>
      </c>
      <c r="R6628">
        <v>7511</v>
      </c>
      <c r="S6628" t="s">
        <v>52</v>
      </c>
      <c r="T6628">
        <v>642096</v>
      </c>
      <c r="V6628">
        <v>1021111</v>
      </c>
      <c r="X6628">
        <v>928458</v>
      </c>
      <c r="Z6628">
        <v>92653</v>
      </c>
      <c r="AA6628" t="s">
        <v>124</v>
      </c>
    </row>
    <row r="6629" spans="2:27" hidden="1" x14ac:dyDescent="0.35">
      <c r="B6629" t="s">
        <v>155</v>
      </c>
      <c r="C6629" t="s">
        <v>156</v>
      </c>
      <c r="D6629" s="1">
        <v>43800</v>
      </c>
      <c r="E6629" t="s">
        <v>32</v>
      </c>
      <c r="F6629" t="s">
        <v>33</v>
      </c>
      <c r="G6629" t="s">
        <v>34</v>
      </c>
      <c r="H6629">
        <v>23166</v>
      </c>
      <c r="J6629">
        <v>0</v>
      </c>
      <c r="L6629">
        <v>23166</v>
      </c>
      <c r="N6629">
        <v>7353</v>
      </c>
      <c r="O6629" t="s">
        <v>50</v>
      </c>
      <c r="P6629">
        <v>158</v>
      </c>
      <c r="Q6629" t="s">
        <v>51</v>
      </c>
      <c r="R6629">
        <v>7511</v>
      </c>
      <c r="S6629" t="s">
        <v>52</v>
      </c>
      <c r="T6629">
        <v>653818</v>
      </c>
      <c r="V6629">
        <v>1044183</v>
      </c>
      <c r="X6629">
        <v>949731</v>
      </c>
      <c r="Z6629">
        <v>94452</v>
      </c>
      <c r="AA6629" t="s">
        <v>124</v>
      </c>
    </row>
    <row r="6630" spans="2:27" hidden="1" x14ac:dyDescent="0.35">
      <c r="B6630" t="s">
        <v>155</v>
      </c>
      <c r="C6630" t="s">
        <v>156</v>
      </c>
      <c r="D6630" s="1">
        <v>43831</v>
      </c>
      <c r="E6630" t="s">
        <v>32</v>
      </c>
      <c r="F6630" t="s">
        <v>35</v>
      </c>
      <c r="G6630" t="s">
        <v>32</v>
      </c>
      <c r="H6630">
        <v>27483</v>
      </c>
      <c r="J6630">
        <v>0</v>
      </c>
      <c r="L6630">
        <v>27483</v>
      </c>
      <c r="N6630">
        <v>7798</v>
      </c>
      <c r="O6630" t="s">
        <v>50</v>
      </c>
      <c r="P6630">
        <v>182</v>
      </c>
      <c r="Q6630" t="s">
        <v>51</v>
      </c>
      <c r="R6630">
        <v>7980</v>
      </c>
      <c r="S6630" t="s">
        <v>52</v>
      </c>
      <c r="T6630">
        <v>638509</v>
      </c>
      <c r="V6630">
        <v>1016305</v>
      </c>
      <c r="X6630">
        <v>923130</v>
      </c>
      <c r="Z6630">
        <v>93175</v>
      </c>
      <c r="AA6630" t="s">
        <v>124</v>
      </c>
    </row>
    <row r="6631" spans="2:27" hidden="1" x14ac:dyDescent="0.35">
      <c r="B6631" t="s">
        <v>155</v>
      </c>
      <c r="C6631" t="s">
        <v>156</v>
      </c>
      <c r="D6631" s="1">
        <v>43831</v>
      </c>
      <c r="E6631" t="s">
        <v>32</v>
      </c>
      <c r="F6631" t="s">
        <v>33</v>
      </c>
      <c r="G6631" t="s">
        <v>34</v>
      </c>
      <c r="H6631">
        <v>27483</v>
      </c>
      <c r="J6631">
        <v>0</v>
      </c>
      <c r="L6631">
        <v>27483</v>
      </c>
      <c r="N6631">
        <v>7798</v>
      </c>
      <c r="O6631" t="s">
        <v>50</v>
      </c>
      <c r="P6631">
        <v>182</v>
      </c>
      <c r="Q6631" t="s">
        <v>51</v>
      </c>
      <c r="R6631">
        <v>7980</v>
      </c>
      <c r="S6631" t="s">
        <v>52</v>
      </c>
      <c r="T6631">
        <v>650532</v>
      </c>
      <c r="V6631">
        <v>1039640</v>
      </c>
      <c r="X6631">
        <v>944294</v>
      </c>
      <c r="Z6631">
        <v>95346</v>
      </c>
      <c r="AA6631" t="s">
        <v>124</v>
      </c>
    </row>
    <row r="6632" spans="2:27" hidden="1" x14ac:dyDescent="0.35">
      <c r="B6632" t="s">
        <v>155</v>
      </c>
      <c r="C6632" t="s">
        <v>156</v>
      </c>
      <c r="D6632" s="1">
        <v>43862</v>
      </c>
      <c r="E6632" t="s">
        <v>32</v>
      </c>
      <c r="F6632" t="s">
        <v>33</v>
      </c>
      <c r="G6632" t="s">
        <v>34</v>
      </c>
      <c r="H6632">
        <v>25578</v>
      </c>
      <c r="J6632">
        <v>0</v>
      </c>
      <c r="L6632">
        <v>25578</v>
      </c>
      <c r="N6632">
        <v>7364</v>
      </c>
      <c r="O6632" t="s">
        <v>50</v>
      </c>
      <c r="P6632">
        <v>213</v>
      </c>
      <c r="Q6632" t="s">
        <v>51</v>
      </c>
      <c r="R6632">
        <v>7577</v>
      </c>
      <c r="S6632" t="s">
        <v>52</v>
      </c>
      <c r="T6632">
        <v>648589</v>
      </c>
      <c r="V6632">
        <v>1036982</v>
      </c>
      <c r="X6632">
        <v>941154</v>
      </c>
      <c r="Z6632">
        <v>95828</v>
      </c>
      <c r="AA6632" t="s">
        <v>124</v>
      </c>
    </row>
    <row r="6633" spans="2:27" hidden="1" x14ac:dyDescent="0.35">
      <c r="B6633" t="s">
        <v>155</v>
      </c>
      <c r="C6633" t="s">
        <v>156</v>
      </c>
      <c r="D6633" s="1">
        <v>43862</v>
      </c>
      <c r="E6633" t="s">
        <v>32</v>
      </c>
      <c r="F6633" t="s">
        <v>35</v>
      </c>
      <c r="G6633" t="s">
        <v>32</v>
      </c>
      <c r="H6633">
        <v>25578</v>
      </c>
      <c r="J6633">
        <v>0</v>
      </c>
      <c r="L6633">
        <v>25578</v>
      </c>
      <c r="N6633">
        <v>7364</v>
      </c>
      <c r="O6633" t="s">
        <v>50</v>
      </c>
      <c r="P6633">
        <v>213</v>
      </c>
      <c r="Q6633" t="s">
        <v>51</v>
      </c>
      <c r="R6633">
        <v>7577</v>
      </c>
      <c r="S6633" t="s">
        <v>52</v>
      </c>
      <c r="T6633">
        <v>637347</v>
      </c>
      <c r="V6633">
        <v>1015327</v>
      </c>
      <c r="X6633">
        <v>921816</v>
      </c>
      <c r="Z6633">
        <v>93511</v>
      </c>
      <c r="AA6633" t="s">
        <v>124</v>
      </c>
    </row>
    <row r="6634" spans="2:27" hidden="1" x14ac:dyDescent="0.35">
      <c r="B6634" t="s">
        <v>155</v>
      </c>
      <c r="C6634" t="s">
        <v>156</v>
      </c>
      <c r="D6634" s="1">
        <v>43891</v>
      </c>
      <c r="E6634" t="s">
        <v>32</v>
      </c>
      <c r="F6634" t="s">
        <v>35</v>
      </c>
      <c r="G6634" t="s">
        <v>32</v>
      </c>
      <c r="H6634">
        <v>24204</v>
      </c>
      <c r="J6634">
        <v>0</v>
      </c>
      <c r="L6634">
        <v>24204</v>
      </c>
      <c r="N6634">
        <v>7516</v>
      </c>
      <c r="O6634" t="s">
        <v>50</v>
      </c>
      <c r="P6634">
        <v>229</v>
      </c>
      <c r="Q6634" t="s">
        <v>51</v>
      </c>
      <c r="R6634">
        <v>7745</v>
      </c>
      <c r="S6634" t="s">
        <v>52</v>
      </c>
      <c r="T6634">
        <v>634783</v>
      </c>
      <c r="V6634">
        <v>1011762</v>
      </c>
      <c r="X6634">
        <v>920159</v>
      </c>
      <c r="Z6634">
        <v>91603</v>
      </c>
      <c r="AA6634" t="s">
        <v>124</v>
      </c>
    </row>
    <row r="6635" spans="2:27" hidden="1" x14ac:dyDescent="0.35">
      <c r="B6635" t="s">
        <v>155</v>
      </c>
      <c r="C6635" t="s">
        <v>156</v>
      </c>
      <c r="D6635" s="1">
        <v>43891</v>
      </c>
      <c r="E6635" t="s">
        <v>32</v>
      </c>
      <c r="F6635" t="s">
        <v>33</v>
      </c>
      <c r="G6635" t="s">
        <v>34</v>
      </c>
      <c r="H6635">
        <v>24204</v>
      </c>
      <c r="J6635">
        <v>0</v>
      </c>
      <c r="L6635">
        <v>24204</v>
      </c>
      <c r="N6635">
        <v>7516</v>
      </c>
      <c r="O6635" t="s">
        <v>50</v>
      </c>
      <c r="P6635">
        <v>229</v>
      </c>
      <c r="Q6635" t="s">
        <v>51</v>
      </c>
      <c r="R6635">
        <v>7745</v>
      </c>
      <c r="S6635" t="s">
        <v>52</v>
      </c>
      <c r="T6635">
        <v>645885</v>
      </c>
      <c r="V6635">
        <v>1032851</v>
      </c>
      <c r="X6635">
        <v>938885</v>
      </c>
      <c r="Z6635">
        <v>93966</v>
      </c>
      <c r="AA6635" t="s">
        <v>124</v>
      </c>
    </row>
    <row r="6636" spans="2:27" hidden="1" x14ac:dyDescent="0.35">
      <c r="B6636" t="s">
        <v>155</v>
      </c>
      <c r="C6636" t="s">
        <v>156</v>
      </c>
      <c r="D6636" s="1">
        <v>43922</v>
      </c>
      <c r="E6636" t="s">
        <v>32</v>
      </c>
      <c r="F6636" t="s">
        <v>35</v>
      </c>
      <c r="G6636" t="s">
        <v>32</v>
      </c>
      <c r="H6636">
        <v>17538</v>
      </c>
      <c r="J6636">
        <v>0</v>
      </c>
      <c r="L6636">
        <v>17538</v>
      </c>
      <c r="N6636">
        <v>4761</v>
      </c>
      <c r="O6636" t="s">
        <v>50</v>
      </c>
      <c r="P6636">
        <v>179</v>
      </c>
      <c r="Q6636" t="s">
        <v>51</v>
      </c>
      <c r="R6636">
        <v>4940</v>
      </c>
      <c r="S6636" t="s">
        <v>52</v>
      </c>
      <c r="T6636">
        <v>640353</v>
      </c>
      <c r="V6636">
        <v>1023355</v>
      </c>
      <c r="X6636">
        <v>930151</v>
      </c>
      <c r="Z6636">
        <v>93204</v>
      </c>
      <c r="AA6636" t="s">
        <v>124</v>
      </c>
    </row>
    <row r="6637" spans="2:27" hidden="1" x14ac:dyDescent="0.35">
      <c r="B6637" t="s">
        <v>155</v>
      </c>
      <c r="C6637" t="s">
        <v>156</v>
      </c>
      <c r="D6637" s="1">
        <v>43922</v>
      </c>
      <c r="E6637" t="s">
        <v>32</v>
      </c>
      <c r="F6637" t="s">
        <v>33</v>
      </c>
      <c r="G6637" t="s">
        <v>34</v>
      </c>
      <c r="H6637">
        <v>17538</v>
      </c>
      <c r="J6637">
        <v>0</v>
      </c>
      <c r="L6637">
        <v>17538</v>
      </c>
      <c r="N6637">
        <v>4761</v>
      </c>
      <c r="O6637" t="s">
        <v>50</v>
      </c>
      <c r="P6637">
        <v>179</v>
      </c>
      <c r="Q6637" t="s">
        <v>51</v>
      </c>
      <c r="R6637">
        <v>4940</v>
      </c>
      <c r="S6637" t="s">
        <v>52</v>
      </c>
      <c r="T6637">
        <v>651108</v>
      </c>
      <c r="V6637">
        <v>1044058</v>
      </c>
      <c r="X6637">
        <v>948756</v>
      </c>
      <c r="Z6637">
        <v>95302</v>
      </c>
      <c r="AA6637" t="s">
        <v>124</v>
      </c>
    </row>
    <row r="6638" spans="2:27" hidden="1" x14ac:dyDescent="0.35">
      <c r="B6638" t="s">
        <v>155</v>
      </c>
      <c r="C6638" t="s">
        <v>156</v>
      </c>
      <c r="D6638" s="1">
        <v>43952</v>
      </c>
      <c r="E6638" t="s">
        <v>32</v>
      </c>
      <c r="F6638" t="s">
        <v>33</v>
      </c>
      <c r="G6638" t="s">
        <v>34</v>
      </c>
      <c r="H6638">
        <v>15203</v>
      </c>
      <c r="J6638">
        <v>0</v>
      </c>
      <c r="L6638">
        <v>15203</v>
      </c>
      <c r="N6638">
        <v>4833</v>
      </c>
      <c r="O6638" t="s">
        <v>50</v>
      </c>
      <c r="P6638">
        <v>228</v>
      </c>
      <c r="Q6638" t="s">
        <v>51</v>
      </c>
      <c r="R6638">
        <v>5061</v>
      </c>
      <c r="S6638" t="s">
        <v>52</v>
      </c>
      <c r="T6638">
        <v>655953</v>
      </c>
      <c r="V6638">
        <v>1054828</v>
      </c>
      <c r="X6638">
        <v>958605</v>
      </c>
      <c r="Z6638">
        <v>96223</v>
      </c>
      <c r="AA6638" t="s">
        <v>124</v>
      </c>
    </row>
    <row r="6639" spans="2:27" hidden="1" x14ac:dyDescent="0.35">
      <c r="B6639" t="s">
        <v>155</v>
      </c>
      <c r="C6639" t="s">
        <v>156</v>
      </c>
      <c r="D6639" s="1">
        <v>43952</v>
      </c>
      <c r="E6639" t="s">
        <v>32</v>
      </c>
      <c r="F6639" t="s">
        <v>35</v>
      </c>
      <c r="G6639" t="s">
        <v>32</v>
      </c>
      <c r="H6639">
        <v>15203</v>
      </c>
      <c r="J6639">
        <v>0</v>
      </c>
      <c r="L6639">
        <v>15203</v>
      </c>
      <c r="N6639">
        <v>4833</v>
      </c>
      <c r="O6639" t="s">
        <v>50</v>
      </c>
      <c r="P6639">
        <v>228</v>
      </c>
      <c r="Q6639" t="s">
        <v>51</v>
      </c>
      <c r="R6639">
        <v>5061</v>
      </c>
      <c r="S6639" t="s">
        <v>52</v>
      </c>
      <c r="T6639">
        <v>645802</v>
      </c>
      <c r="V6639">
        <v>1035055</v>
      </c>
      <c r="X6639">
        <v>940371</v>
      </c>
      <c r="Z6639">
        <v>94684</v>
      </c>
      <c r="AA6639" t="s">
        <v>124</v>
      </c>
    </row>
    <row r="6640" spans="2:27" hidden="1" x14ac:dyDescent="0.35">
      <c r="B6640" t="s">
        <v>155</v>
      </c>
      <c r="C6640" t="s">
        <v>156</v>
      </c>
      <c r="D6640" s="1">
        <v>43983</v>
      </c>
      <c r="E6640" t="s">
        <v>32</v>
      </c>
      <c r="F6640" t="s">
        <v>33</v>
      </c>
      <c r="G6640" t="s">
        <v>34</v>
      </c>
      <c r="H6640">
        <v>17768</v>
      </c>
      <c r="J6640">
        <v>0</v>
      </c>
      <c r="L6640">
        <v>17768</v>
      </c>
      <c r="N6640">
        <v>5574</v>
      </c>
      <c r="O6640" t="s">
        <v>50</v>
      </c>
      <c r="P6640">
        <v>197</v>
      </c>
      <c r="Q6640" t="s">
        <v>51</v>
      </c>
      <c r="R6640">
        <v>5771</v>
      </c>
      <c r="S6640" t="s">
        <v>52</v>
      </c>
      <c r="T6640">
        <v>661209</v>
      </c>
      <c r="V6640">
        <v>1065947</v>
      </c>
      <c r="X6640">
        <v>968954</v>
      </c>
      <c r="Z6640">
        <v>96993</v>
      </c>
      <c r="AA6640" t="s">
        <v>124</v>
      </c>
    </row>
    <row r="6641" spans="2:27" hidden="1" x14ac:dyDescent="0.35">
      <c r="B6641" t="s">
        <v>155</v>
      </c>
      <c r="C6641" t="s">
        <v>156</v>
      </c>
      <c r="D6641" s="1">
        <v>43983</v>
      </c>
      <c r="E6641" t="s">
        <v>32</v>
      </c>
      <c r="F6641" t="s">
        <v>35</v>
      </c>
      <c r="G6641" t="s">
        <v>32</v>
      </c>
      <c r="H6641">
        <v>17768</v>
      </c>
      <c r="J6641">
        <v>0</v>
      </c>
      <c r="L6641">
        <v>17768</v>
      </c>
      <c r="N6641">
        <v>5574</v>
      </c>
      <c r="O6641" t="s">
        <v>50</v>
      </c>
      <c r="P6641">
        <v>197</v>
      </c>
      <c r="Q6641" t="s">
        <v>51</v>
      </c>
      <c r="R6641">
        <v>5771</v>
      </c>
      <c r="S6641" t="s">
        <v>52</v>
      </c>
      <c r="T6641">
        <v>652537</v>
      </c>
      <c r="V6641">
        <v>1048276</v>
      </c>
      <c r="X6641">
        <v>952446</v>
      </c>
      <c r="Z6641">
        <v>95830</v>
      </c>
      <c r="AA6641" t="s">
        <v>124</v>
      </c>
    </row>
    <row r="6642" spans="2:27" hidden="1" x14ac:dyDescent="0.35">
      <c r="B6642" t="s">
        <v>155</v>
      </c>
      <c r="C6642" t="s">
        <v>156</v>
      </c>
      <c r="D6642" s="1">
        <v>44013</v>
      </c>
      <c r="E6642" t="s">
        <v>32</v>
      </c>
      <c r="F6642" t="s">
        <v>33</v>
      </c>
      <c r="G6642" t="s">
        <v>34</v>
      </c>
      <c r="H6642">
        <v>18987</v>
      </c>
      <c r="J6642">
        <v>0</v>
      </c>
      <c r="L6642">
        <v>18987</v>
      </c>
      <c r="N6642">
        <v>5953</v>
      </c>
      <c r="O6642" t="s">
        <v>50</v>
      </c>
      <c r="P6642">
        <v>259</v>
      </c>
      <c r="Q6642" t="s">
        <v>51</v>
      </c>
      <c r="R6642">
        <v>6212</v>
      </c>
      <c r="S6642" t="s">
        <v>52</v>
      </c>
      <c r="T6642">
        <v>666508</v>
      </c>
      <c r="V6642">
        <v>1077781</v>
      </c>
      <c r="X6642">
        <v>979984</v>
      </c>
      <c r="Z6642">
        <v>97797</v>
      </c>
      <c r="AA6642" t="s">
        <v>124</v>
      </c>
    </row>
    <row r="6643" spans="2:27" hidden="1" x14ac:dyDescent="0.35">
      <c r="B6643" t="s">
        <v>155</v>
      </c>
      <c r="C6643" t="s">
        <v>156</v>
      </c>
      <c r="D6643" s="1">
        <v>44013</v>
      </c>
      <c r="E6643" t="s">
        <v>32</v>
      </c>
      <c r="F6643" t="s">
        <v>35</v>
      </c>
      <c r="G6643" t="s">
        <v>32</v>
      </c>
      <c r="H6643">
        <v>18987</v>
      </c>
      <c r="J6643">
        <v>0</v>
      </c>
      <c r="L6643">
        <v>18987</v>
      </c>
      <c r="N6643">
        <v>5953</v>
      </c>
      <c r="O6643" t="s">
        <v>50</v>
      </c>
      <c r="P6643">
        <v>259</v>
      </c>
      <c r="Q6643" t="s">
        <v>51</v>
      </c>
      <c r="R6643">
        <v>6212</v>
      </c>
      <c r="S6643" t="s">
        <v>52</v>
      </c>
      <c r="T6643">
        <v>659001</v>
      </c>
      <c r="V6643">
        <v>1061957</v>
      </c>
      <c r="X6643">
        <v>965018</v>
      </c>
      <c r="Z6643">
        <v>96939</v>
      </c>
      <c r="AA6643" t="s">
        <v>124</v>
      </c>
    </row>
    <row r="6644" spans="2:27" hidden="1" x14ac:dyDescent="0.35">
      <c r="B6644" t="s">
        <v>155</v>
      </c>
      <c r="C6644" t="s">
        <v>156</v>
      </c>
      <c r="D6644" s="1">
        <v>44044</v>
      </c>
      <c r="E6644" t="s">
        <v>32</v>
      </c>
      <c r="F6644" t="s">
        <v>35</v>
      </c>
      <c r="G6644" t="s">
        <v>32</v>
      </c>
      <c r="H6644">
        <v>17611</v>
      </c>
      <c r="J6644">
        <v>0</v>
      </c>
      <c r="L6644">
        <v>17611</v>
      </c>
      <c r="N6644">
        <v>5634</v>
      </c>
      <c r="O6644" t="s">
        <v>50</v>
      </c>
      <c r="P6644">
        <v>235</v>
      </c>
      <c r="Q6644" t="s">
        <v>51</v>
      </c>
      <c r="R6644">
        <v>5869</v>
      </c>
      <c r="S6644" t="s">
        <v>52</v>
      </c>
      <c r="T6644">
        <v>664631</v>
      </c>
      <c r="V6644">
        <v>1074041</v>
      </c>
      <c r="X6644">
        <v>976290</v>
      </c>
      <c r="Z6644">
        <v>97751</v>
      </c>
      <c r="AA6644" t="s">
        <v>124</v>
      </c>
    </row>
    <row r="6645" spans="2:27" hidden="1" x14ac:dyDescent="0.35">
      <c r="B6645" t="s">
        <v>155</v>
      </c>
      <c r="C6645" t="s">
        <v>156</v>
      </c>
      <c r="D6645" s="1">
        <v>44044</v>
      </c>
      <c r="E6645" t="s">
        <v>32</v>
      </c>
      <c r="F6645" t="s">
        <v>33</v>
      </c>
      <c r="G6645" t="s">
        <v>34</v>
      </c>
      <c r="H6645">
        <v>17611</v>
      </c>
      <c r="J6645">
        <v>0</v>
      </c>
      <c r="L6645">
        <v>17611</v>
      </c>
      <c r="N6645">
        <v>5634</v>
      </c>
      <c r="O6645" t="s">
        <v>50</v>
      </c>
      <c r="P6645">
        <v>235</v>
      </c>
      <c r="Q6645" t="s">
        <v>51</v>
      </c>
      <c r="R6645">
        <v>5869</v>
      </c>
      <c r="S6645" t="s">
        <v>52</v>
      </c>
      <c r="T6645">
        <v>671628</v>
      </c>
      <c r="V6645">
        <v>1089141</v>
      </c>
      <c r="X6645">
        <v>990569</v>
      </c>
      <c r="Z6645">
        <v>98572</v>
      </c>
      <c r="AA6645" t="s">
        <v>124</v>
      </c>
    </row>
    <row r="6646" spans="2:27" hidden="1" x14ac:dyDescent="0.35">
      <c r="B6646" t="s">
        <v>155</v>
      </c>
      <c r="C6646" t="s">
        <v>156</v>
      </c>
      <c r="D6646" s="1">
        <v>44075</v>
      </c>
      <c r="E6646" t="s">
        <v>32</v>
      </c>
      <c r="F6646" t="s">
        <v>35</v>
      </c>
      <c r="G6646" t="s">
        <v>32</v>
      </c>
      <c r="H6646">
        <v>19074</v>
      </c>
      <c r="J6646">
        <v>0</v>
      </c>
      <c r="L6646">
        <v>19074</v>
      </c>
      <c r="N6646">
        <v>5705</v>
      </c>
      <c r="O6646" t="s">
        <v>50</v>
      </c>
      <c r="P6646">
        <v>184</v>
      </c>
      <c r="Q6646" t="s">
        <v>51</v>
      </c>
      <c r="R6646">
        <v>5889</v>
      </c>
      <c r="S6646" t="s">
        <v>52</v>
      </c>
      <c r="T6646">
        <v>670301</v>
      </c>
      <c r="V6646">
        <v>1085401</v>
      </c>
      <c r="X6646">
        <v>987085</v>
      </c>
      <c r="Z6646">
        <v>98316</v>
      </c>
      <c r="AA6646" t="s">
        <v>124</v>
      </c>
    </row>
    <row r="6647" spans="2:27" hidden="1" x14ac:dyDescent="0.35">
      <c r="B6647" t="s">
        <v>155</v>
      </c>
      <c r="C6647" t="s">
        <v>156</v>
      </c>
      <c r="D6647" s="1">
        <v>44075</v>
      </c>
      <c r="E6647" t="s">
        <v>32</v>
      </c>
      <c r="F6647" t="s">
        <v>33</v>
      </c>
      <c r="G6647" t="s">
        <v>34</v>
      </c>
      <c r="H6647">
        <v>19074</v>
      </c>
      <c r="J6647">
        <v>0</v>
      </c>
      <c r="L6647">
        <v>19074</v>
      </c>
      <c r="N6647">
        <v>5705</v>
      </c>
      <c r="O6647" t="s">
        <v>50</v>
      </c>
      <c r="P6647">
        <v>184</v>
      </c>
      <c r="Q6647" t="s">
        <v>51</v>
      </c>
      <c r="R6647">
        <v>5889</v>
      </c>
      <c r="S6647" t="s">
        <v>52</v>
      </c>
      <c r="T6647">
        <v>676289</v>
      </c>
      <c r="V6647">
        <v>1098884</v>
      </c>
      <c r="X6647">
        <v>999875</v>
      </c>
      <c r="Z6647">
        <v>99009</v>
      </c>
      <c r="AA6647" t="s">
        <v>124</v>
      </c>
    </row>
    <row r="6648" spans="2:27" hidden="1" x14ac:dyDescent="0.35">
      <c r="B6648" t="s">
        <v>155</v>
      </c>
      <c r="C6648" t="s">
        <v>156</v>
      </c>
      <c r="D6648" s="1">
        <v>44105</v>
      </c>
      <c r="E6648" t="s">
        <v>32</v>
      </c>
      <c r="F6648" t="s">
        <v>35</v>
      </c>
      <c r="G6648" t="s">
        <v>32</v>
      </c>
      <c r="H6648">
        <v>19689</v>
      </c>
      <c r="J6648">
        <v>0</v>
      </c>
      <c r="L6648">
        <v>19689</v>
      </c>
      <c r="N6648">
        <v>6022</v>
      </c>
      <c r="O6648" t="s">
        <v>50</v>
      </c>
      <c r="P6648">
        <v>241</v>
      </c>
      <c r="Q6648" t="s">
        <v>51</v>
      </c>
      <c r="R6648">
        <v>6263</v>
      </c>
      <c r="S6648" t="s">
        <v>52</v>
      </c>
      <c r="T6648">
        <v>675071</v>
      </c>
      <c r="V6648">
        <v>1096109</v>
      </c>
      <c r="X6648">
        <v>997026</v>
      </c>
      <c r="Z6648">
        <v>99083</v>
      </c>
      <c r="AA6648" t="s">
        <v>124</v>
      </c>
    </row>
    <row r="6649" spans="2:27" hidden="1" x14ac:dyDescent="0.35">
      <c r="B6649" t="s">
        <v>155</v>
      </c>
      <c r="C6649" t="s">
        <v>156</v>
      </c>
      <c r="D6649" s="1">
        <v>44105</v>
      </c>
      <c r="E6649" t="s">
        <v>32</v>
      </c>
      <c r="F6649" t="s">
        <v>33</v>
      </c>
      <c r="G6649" t="s">
        <v>34</v>
      </c>
      <c r="H6649">
        <v>19689</v>
      </c>
      <c r="J6649">
        <v>0</v>
      </c>
      <c r="L6649">
        <v>19689</v>
      </c>
      <c r="N6649">
        <v>6022</v>
      </c>
      <c r="O6649" t="s">
        <v>50</v>
      </c>
      <c r="P6649">
        <v>241</v>
      </c>
      <c r="Q6649" t="s">
        <v>51</v>
      </c>
      <c r="R6649">
        <v>6263</v>
      </c>
      <c r="S6649" t="s">
        <v>52</v>
      </c>
      <c r="T6649">
        <v>680340</v>
      </c>
      <c r="V6649">
        <v>1108363</v>
      </c>
      <c r="X6649">
        <v>1008688</v>
      </c>
      <c r="Z6649">
        <v>99675</v>
      </c>
      <c r="AA6649" t="s">
        <v>124</v>
      </c>
    </row>
    <row r="6650" spans="2:27" hidden="1" x14ac:dyDescent="0.35">
      <c r="B6650" t="s">
        <v>155</v>
      </c>
      <c r="C6650" t="s">
        <v>156</v>
      </c>
      <c r="D6650" s="1">
        <v>44136</v>
      </c>
      <c r="E6650" t="s">
        <v>32</v>
      </c>
      <c r="F6650" t="s">
        <v>35</v>
      </c>
      <c r="G6650" t="s">
        <v>32</v>
      </c>
      <c r="H6650">
        <v>16997</v>
      </c>
      <c r="J6650">
        <v>0</v>
      </c>
      <c r="L6650">
        <v>16997</v>
      </c>
      <c r="N6650">
        <v>5738</v>
      </c>
      <c r="P6650">
        <v>310</v>
      </c>
      <c r="R6650">
        <v>6048</v>
      </c>
      <c r="T6650">
        <v>678995</v>
      </c>
      <c r="V6650">
        <v>1105625</v>
      </c>
      <c r="X6650">
        <v>1005524</v>
      </c>
      <c r="Z6650">
        <v>100101</v>
      </c>
      <c r="AA6650" t="s">
        <v>124</v>
      </c>
    </row>
    <row r="6651" spans="2:27" hidden="1" x14ac:dyDescent="0.35">
      <c r="B6651" t="s">
        <v>155</v>
      </c>
      <c r="C6651" t="s">
        <v>156</v>
      </c>
      <c r="D6651" s="1">
        <v>44136</v>
      </c>
      <c r="E6651" t="s">
        <v>32</v>
      </c>
      <c r="F6651" t="s">
        <v>33</v>
      </c>
      <c r="G6651" t="s">
        <v>34</v>
      </c>
      <c r="H6651">
        <v>16997</v>
      </c>
      <c r="J6651">
        <v>0</v>
      </c>
      <c r="L6651">
        <v>16997</v>
      </c>
      <c r="N6651">
        <v>5738</v>
      </c>
      <c r="P6651">
        <v>310</v>
      </c>
      <c r="R6651">
        <v>6048</v>
      </c>
      <c r="T6651">
        <v>684693</v>
      </c>
      <c r="V6651">
        <v>1117794</v>
      </c>
      <c r="X6651">
        <v>1017085</v>
      </c>
      <c r="Z6651">
        <v>100709</v>
      </c>
      <c r="AA6651" t="s">
        <v>124</v>
      </c>
    </row>
    <row r="6652" spans="2:27" hidden="1" x14ac:dyDescent="0.35">
      <c r="B6652" t="s">
        <v>155</v>
      </c>
      <c r="C6652" t="s">
        <v>156</v>
      </c>
      <c r="D6652" s="1">
        <v>44166</v>
      </c>
      <c r="E6652" t="s">
        <v>32</v>
      </c>
      <c r="F6652" t="s">
        <v>33</v>
      </c>
      <c r="G6652" t="s">
        <v>34</v>
      </c>
      <c r="H6652">
        <v>16104</v>
      </c>
      <c r="J6652">
        <v>0</v>
      </c>
      <c r="L6652">
        <v>16104</v>
      </c>
      <c r="N6652">
        <v>6929</v>
      </c>
      <c r="P6652">
        <v>361</v>
      </c>
      <c r="R6652">
        <v>7290</v>
      </c>
      <c r="T6652">
        <v>689462</v>
      </c>
      <c r="V6652">
        <v>1129165</v>
      </c>
      <c r="X6652">
        <v>1027029</v>
      </c>
      <c r="Z6652">
        <v>102136</v>
      </c>
      <c r="AA6652" t="s">
        <v>124</v>
      </c>
    </row>
    <row r="6653" spans="2:27" hidden="1" x14ac:dyDescent="0.35">
      <c r="B6653" t="s">
        <v>155</v>
      </c>
      <c r="C6653" t="s">
        <v>156</v>
      </c>
      <c r="D6653" s="1">
        <v>44166</v>
      </c>
      <c r="E6653" t="s">
        <v>32</v>
      </c>
      <c r="F6653" t="s">
        <v>35</v>
      </c>
      <c r="G6653" t="s">
        <v>32</v>
      </c>
      <c r="H6653">
        <v>16104</v>
      </c>
      <c r="J6653">
        <v>0</v>
      </c>
      <c r="L6653">
        <v>16104</v>
      </c>
      <c r="N6653">
        <v>6929</v>
      </c>
      <c r="P6653">
        <v>361</v>
      </c>
      <c r="R6653">
        <v>7290</v>
      </c>
      <c r="T6653">
        <v>683236</v>
      </c>
      <c r="V6653">
        <v>1115705</v>
      </c>
      <c r="X6653">
        <v>1014302</v>
      </c>
      <c r="Z6653">
        <v>101403</v>
      </c>
      <c r="AA6653" t="s">
        <v>124</v>
      </c>
    </row>
    <row r="6654" spans="2:27" hidden="1" x14ac:dyDescent="0.35">
      <c r="B6654" t="s">
        <v>155</v>
      </c>
      <c r="C6654" t="s">
        <v>156</v>
      </c>
      <c r="D6654" s="1">
        <v>44197</v>
      </c>
      <c r="E6654" t="s">
        <v>32</v>
      </c>
      <c r="F6654" t="s">
        <v>33</v>
      </c>
      <c r="G6654" t="s">
        <v>34</v>
      </c>
      <c r="H6654">
        <v>16323</v>
      </c>
      <c r="J6654">
        <v>0</v>
      </c>
      <c r="L6654">
        <v>16323</v>
      </c>
      <c r="N6654">
        <v>5841</v>
      </c>
      <c r="P6654">
        <v>267</v>
      </c>
      <c r="R6654">
        <v>6108</v>
      </c>
      <c r="T6654">
        <v>693033</v>
      </c>
      <c r="V6654">
        <v>1138380</v>
      </c>
      <c r="X6654">
        <v>1034698</v>
      </c>
      <c r="Z6654">
        <v>103682</v>
      </c>
      <c r="AA6654" t="s">
        <v>124</v>
      </c>
    </row>
    <row r="6655" spans="2:27" hidden="1" x14ac:dyDescent="0.35">
      <c r="B6655" t="s">
        <v>155</v>
      </c>
      <c r="C6655" t="s">
        <v>156</v>
      </c>
      <c r="D6655" s="1">
        <v>44197</v>
      </c>
      <c r="E6655" t="s">
        <v>32</v>
      </c>
      <c r="F6655" t="s">
        <v>35</v>
      </c>
      <c r="G6655" t="s">
        <v>32</v>
      </c>
      <c r="H6655">
        <v>16323</v>
      </c>
      <c r="J6655">
        <v>0</v>
      </c>
      <c r="L6655">
        <v>16323</v>
      </c>
      <c r="N6655">
        <v>5841</v>
      </c>
      <c r="P6655">
        <v>267</v>
      </c>
      <c r="R6655">
        <v>6108</v>
      </c>
      <c r="T6655">
        <v>687651</v>
      </c>
      <c r="V6655">
        <v>1126621</v>
      </c>
      <c r="X6655">
        <v>1023403</v>
      </c>
      <c r="Z6655">
        <v>103218</v>
      </c>
      <c r="AA6655" t="s">
        <v>124</v>
      </c>
    </row>
    <row r="6656" spans="2:27" hidden="1" x14ac:dyDescent="0.35">
      <c r="B6656" t="s">
        <v>155</v>
      </c>
      <c r="C6656" t="s">
        <v>156</v>
      </c>
      <c r="D6656" s="1">
        <v>44228</v>
      </c>
      <c r="E6656" t="s">
        <v>32</v>
      </c>
      <c r="F6656" t="s">
        <v>35</v>
      </c>
      <c r="G6656" t="s">
        <v>32</v>
      </c>
      <c r="H6656">
        <v>15492</v>
      </c>
      <c r="J6656">
        <v>0</v>
      </c>
      <c r="L6656">
        <v>15492</v>
      </c>
      <c r="N6656">
        <v>4413</v>
      </c>
      <c r="P6656">
        <v>207</v>
      </c>
      <c r="R6656">
        <v>4620</v>
      </c>
      <c r="T6656">
        <v>692098</v>
      </c>
      <c r="V6656">
        <v>1135458</v>
      </c>
      <c r="X6656">
        <v>1031806</v>
      </c>
      <c r="Z6656">
        <v>103652</v>
      </c>
      <c r="AA6656" t="s">
        <v>124</v>
      </c>
    </row>
    <row r="6657" spans="2:27" hidden="1" x14ac:dyDescent="0.35">
      <c r="B6657" t="s">
        <v>155</v>
      </c>
      <c r="C6657" t="s">
        <v>156</v>
      </c>
      <c r="D6657" s="1">
        <v>44228</v>
      </c>
      <c r="E6657" t="s">
        <v>32</v>
      </c>
      <c r="F6657" t="s">
        <v>33</v>
      </c>
      <c r="G6657" t="s">
        <v>34</v>
      </c>
      <c r="H6657">
        <v>15492</v>
      </c>
      <c r="J6657">
        <v>0</v>
      </c>
      <c r="L6657">
        <v>15492</v>
      </c>
      <c r="N6657">
        <v>4413</v>
      </c>
      <c r="P6657">
        <v>207</v>
      </c>
      <c r="R6657">
        <v>4620</v>
      </c>
      <c r="T6657">
        <v>696106</v>
      </c>
      <c r="V6657">
        <v>1145600</v>
      </c>
      <c r="X6657">
        <v>1041579</v>
      </c>
      <c r="Z6657">
        <v>104021</v>
      </c>
      <c r="AA6657" t="s">
        <v>124</v>
      </c>
    </row>
    <row r="6658" spans="2:27" hidden="1" x14ac:dyDescent="0.35">
      <c r="B6658" t="s">
        <v>155</v>
      </c>
      <c r="C6658" t="s">
        <v>156</v>
      </c>
      <c r="D6658" s="1">
        <v>44256</v>
      </c>
      <c r="E6658" t="s">
        <v>32</v>
      </c>
      <c r="F6658" t="s">
        <v>35</v>
      </c>
      <c r="G6658" t="s">
        <v>32</v>
      </c>
      <c r="H6658">
        <v>17279</v>
      </c>
      <c r="J6658">
        <v>0</v>
      </c>
      <c r="L6658">
        <v>17279</v>
      </c>
      <c r="N6658">
        <v>4788</v>
      </c>
      <c r="P6658">
        <v>222</v>
      </c>
      <c r="R6658">
        <v>5010</v>
      </c>
      <c r="T6658">
        <v>695686</v>
      </c>
      <c r="V6658">
        <v>1144657</v>
      </c>
      <c r="X6658">
        <v>1040635</v>
      </c>
      <c r="Z6658">
        <v>104022</v>
      </c>
      <c r="AA6658" t="s">
        <v>124</v>
      </c>
    </row>
    <row r="6659" spans="2:27" hidden="1" x14ac:dyDescent="0.35">
      <c r="B6659" t="s">
        <v>155</v>
      </c>
      <c r="C6659" t="s">
        <v>156</v>
      </c>
      <c r="D6659" s="1">
        <v>44256</v>
      </c>
      <c r="E6659" t="s">
        <v>32</v>
      </c>
      <c r="F6659" t="s">
        <v>33</v>
      </c>
      <c r="G6659" t="s">
        <v>34</v>
      </c>
      <c r="H6659">
        <v>17279</v>
      </c>
      <c r="J6659">
        <v>0</v>
      </c>
      <c r="L6659">
        <v>17279</v>
      </c>
      <c r="N6659">
        <v>4788</v>
      </c>
      <c r="P6659">
        <v>222</v>
      </c>
      <c r="R6659">
        <v>5010</v>
      </c>
      <c r="T6659">
        <v>699175</v>
      </c>
      <c r="V6659">
        <v>1153769</v>
      </c>
      <c r="X6659">
        <v>1049439</v>
      </c>
      <c r="Z6659">
        <v>104330</v>
      </c>
      <c r="AA6659" t="s">
        <v>124</v>
      </c>
    </row>
    <row r="6660" spans="2:27" hidden="1" x14ac:dyDescent="0.35">
      <c r="B6660" t="s">
        <v>155</v>
      </c>
      <c r="C6660" t="s">
        <v>156</v>
      </c>
      <c r="D6660" s="1">
        <v>44287</v>
      </c>
      <c r="E6660" t="s">
        <v>32</v>
      </c>
      <c r="F6660" t="s">
        <v>33</v>
      </c>
      <c r="G6660" t="s">
        <v>34</v>
      </c>
      <c r="H6660">
        <v>16111</v>
      </c>
      <c r="J6660">
        <v>0</v>
      </c>
      <c r="L6660">
        <v>16111</v>
      </c>
      <c r="N6660">
        <v>4219</v>
      </c>
      <c r="P6660">
        <v>187</v>
      </c>
      <c r="R6660">
        <v>4406</v>
      </c>
      <c r="T6660">
        <v>702224</v>
      </c>
      <c r="V6660">
        <v>1161382</v>
      </c>
      <c r="X6660">
        <v>1056563</v>
      </c>
      <c r="Z6660">
        <v>104819</v>
      </c>
      <c r="AA6660" t="s">
        <v>124</v>
      </c>
    </row>
    <row r="6661" spans="2:27" hidden="1" x14ac:dyDescent="0.35">
      <c r="B6661" t="s">
        <v>155</v>
      </c>
      <c r="C6661" t="s">
        <v>156</v>
      </c>
      <c r="D6661" s="1">
        <v>44287</v>
      </c>
      <c r="E6661" t="s">
        <v>32</v>
      </c>
      <c r="F6661" t="s">
        <v>35</v>
      </c>
      <c r="G6661" t="s">
        <v>32</v>
      </c>
      <c r="H6661">
        <v>16111</v>
      </c>
      <c r="J6661">
        <v>0</v>
      </c>
      <c r="L6661">
        <v>16111</v>
      </c>
      <c r="N6661">
        <v>4219</v>
      </c>
      <c r="P6661">
        <v>187</v>
      </c>
      <c r="R6661">
        <v>4406</v>
      </c>
      <c r="T6661">
        <v>698714</v>
      </c>
      <c r="V6661">
        <v>1152590</v>
      </c>
      <c r="X6661">
        <v>1048129</v>
      </c>
      <c r="Z6661">
        <v>104461</v>
      </c>
      <c r="AA6661" t="s">
        <v>124</v>
      </c>
    </row>
    <row r="6662" spans="2:27" hidden="1" x14ac:dyDescent="0.35">
      <c r="B6662" t="s">
        <v>155</v>
      </c>
      <c r="C6662" t="s">
        <v>156</v>
      </c>
      <c r="D6662" s="1">
        <v>44317</v>
      </c>
      <c r="E6662" t="s">
        <v>32</v>
      </c>
      <c r="F6662" t="s">
        <v>33</v>
      </c>
      <c r="G6662" t="s">
        <v>34</v>
      </c>
      <c r="H6662">
        <v>14924</v>
      </c>
      <c r="J6662">
        <v>0</v>
      </c>
      <c r="L6662">
        <v>14924</v>
      </c>
      <c r="N6662">
        <v>4742</v>
      </c>
      <c r="P6662">
        <v>258</v>
      </c>
      <c r="R6662">
        <v>5000</v>
      </c>
      <c r="T6662">
        <v>705248</v>
      </c>
      <c r="U6662" t="s">
        <v>134</v>
      </c>
      <c r="V6662">
        <v>1168642</v>
      </c>
      <c r="W6662" t="s">
        <v>134</v>
      </c>
      <c r="X6662">
        <v>1063509</v>
      </c>
      <c r="Y6662" t="s">
        <v>134</v>
      </c>
      <c r="Z6662">
        <v>105133</v>
      </c>
      <c r="AA6662" t="s">
        <v>124</v>
      </c>
    </row>
    <row r="6663" spans="2:27" hidden="1" x14ac:dyDescent="0.35">
      <c r="B6663" t="s">
        <v>155</v>
      </c>
      <c r="C6663" t="s">
        <v>156</v>
      </c>
      <c r="D6663" s="1">
        <v>44317</v>
      </c>
      <c r="E6663" t="s">
        <v>32</v>
      </c>
      <c r="F6663" t="s">
        <v>35</v>
      </c>
      <c r="G6663" t="s">
        <v>32</v>
      </c>
      <c r="H6663">
        <v>14924</v>
      </c>
      <c r="J6663">
        <v>0</v>
      </c>
      <c r="L6663">
        <v>14924</v>
      </c>
      <c r="N6663">
        <v>4742</v>
      </c>
      <c r="P6663">
        <v>258</v>
      </c>
      <c r="R6663">
        <v>5000</v>
      </c>
      <c r="T6663">
        <v>701706</v>
      </c>
      <c r="V6663">
        <v>1159844</v>
      </c>
      <c r="X6663">
        <v>1054989</v>
      </c>
      <c r="Z6663">
        <v>104855</v>
      </c>
      <c r="AA6663" t="s">
        <v>124</v>
      </c>
    </row>
    <row r="6664" spans="2:27" hidden="1" x14ac:dyDescent="0.35">
      <c r="B6664" t="s">
        <v>155</v>
      </c>
      <c r="C6664" t="s">
        <v>156</v>
      </c>
      <c r="D6664" s="1">
        <v>44348</v>
      </c>
      <c r="E6664" t="s">
        <v>32</v>
      </c>
      <c r="F6664" t="s">
        <v>35</v>
      </c>
      <c r="G6664" t="s">
        <v>32</v>
      </c>
      <c r="H6664">
        <v>15589</v>
      </c>
      <c r="J6664">
        <v>0</v>
      </c>
      <c r="L6664">
        <v>15589</v>
      </c>
      <c r="N6664">
        <v>3949</v>
      </c>
      <c r="P6664">
        <v>236</v>
      </c>
      <c r="R6664">
        <v>4185</v>
      </c>
      <c r="T6664">
        <v>704972</v>
      </c>
      <c r="V6664">
        <v>1167790</v>
      </c>
      <c r="X6664">
        <v>1062384</v>
      </c>
      <c r="Z6664">
        <v>105406</v>
      </c>
      <c r="AA6664" t="s">
        <v>124</v>
      </c>
    </row>
    <row r="6665" spans="2:27" hidden="1" x14ac:dyDescent="0.35">
      <c r="B6665" t="s">
        <v>155</v>
      </c>
      <c r="C6665" t="s">
        <v>156</v>
      </c>
      <c r="D6665" s="1">
        <v>44348</v>
      </c>
      <c r="E6665" t="s">
        <v>32</v>
      </c>
      <c r="F6665" t="s">
        <v>33</v>
      </c>
      <c r="G6665" t="s">
        <v>34</v>
      </c>
      <c r="H6665">
        <v>15589</v>
      </c>
      <c r="J6665">
        <v>0</v>
      </c>
      <c r="L6665">
        <v>15589</v>
      </c>
      <c r="N6665">
        <v>3949</v>
      </c>
      <c r="P6665">
        <v>236</v>
      </c>
      <c r="R6665">
        <v>4185</v>
      </c>
      <c r="T6665">
        <v>708511</v>
      </c>
      <c r="U6665" t="s">
        <v>134</v>
      </c>
      <c r="V6665">
        <v>1176742</v>
      </c>
      <c r="W6665" t="s">
        <v>134</v>
      </c>
      <c r="X6665">
        <v>1071049</v>
      </c>
      <c r="Y6665" t="s">
        <v>134</v>
      </c>
      <c r="Z6665">
        <v>105693</v>
      </c>
      <c r="AA6665" t="s">
        <v>124</v>
      </c>
    </row>
    <row r="6666" spans="2:27" hidden="1" x14ac:dyDescent="0.35">
      <c r="B6666" t="s">
        <v>155</v>
      </c>
      <c r="C6666" t="s">
        <v>156</v>
      </c>
      <c r="D6666" s="1">
        <v>44378</v>
      </c>
      <c r="E6666" t="s">
        <v>32</v>
      </c>
      <c r="F6666" t="s">
        <v>35</v>
      </c>
      <c r="G6666" t="s">
        <v>32</v>
      </c>
      <c r="H6666">
        <v>15322</v>
      </c>
      <c r="J6666">
        <v>0</v>
      </c>
      <c r="L6666">
        <v>15322</v>
      </c>
      <c r="N6666">
        <v>3760</v>
      </c>
      <c r="P6666">
        <v>220</v>
      </c>
      <c r="R6666">
        <v>3980</v>
      </c>
      <c r="T6666">
        <v>707996</v>
      </c>
      <c r="V6666">
        <v>1175383</v>
      </c>
      <c r="X6666">
        <v>1069605</v>
      </c>
      <c r="Z6666">
        <v>105778</v>
      </c>
      <c r="AA6666" t="s">
        <v>124</v>
      </c>
    </row>
    <row r="6667" spans="2:27" hidden="1" x14ac:dyDescent="0.35">
      <c r="B6667" t="s">
        <v>155</v>
      </c>
      <c r="C6667" t="s">
        <v>156</v>
      </c>
      <c r="D6667" s="1">
        <v>44378</v>
      </c>
      <c r="E6667" t="s">
        <v>32</v>
      </c>
      <c r="F6667" t="s">
        <v>33</v>
      </c>
      <c r="G6667" t="s">
        <v>34</v>
      </c>
      <c r="H6667">
        <v>15322</v>
      </c>
      <c r="J6667">
        <v>0</v>
      </c>
      <c r="L6667">
        <v>15322</v>
      </c>
      <c r="N6667">
        <v>3760</v>
      </c>
      <c r="P6667">
        <v>220</v>
      </c>
      <c r="R6667">
        <v>3980</v>
      </c>
      <c r="T6667">
        <v>712368</v>
      </c>
      <c r="U6667" t="s">
        <v>134</v>
      </c>
      <c r="V6667">
        <v>1185531</v>
      </c>
      <c r="W6667" t="s">
        <v>134</v>
      </c>
      <c r="X6667">
        <v>1079414</v>
      </c>
      <c r="Y6667" t="s">
        <v>134</v>
      </c>
      <c r="Z6667">
        <v>106117</v>
      </c>
      <c r="AA6667" t="s">
        <v>124</v>
      </c>
    </row>
    <row r="6668" spans="2:27" hidden="1" x14ac:dyDescent="0.35">
      <c r="B6668" t="s">
        <v>155</v>
      </c>
      <c r="C6668" t="s">
        <v>156</v>
      </c>
      <c r="D6668" s="1">
        <v>44409</v>
      </c>
      <c r="E6668" t="s">
        <v>32</v>
      </c>
      <c r="F6668" t="s">
        <v>35</v>
      </c>
      <c r="G6668" t="s">
        <v>32</v>
      </c>
      <c r="H6668">
        <v>15732</v>
      </c>
      <c r="J6668">
        <v>0</v>
      </c>
      <c r="L6668">
        <v>15732</v>
      </c>
      <c r="N6668">
        <v>4822</v>
      </c>
      <c r="P6668">
        <v>297</v>
      </c>
      <c r="R6668">
        <v>5119</v>
      </c>
      <c r="T6668">
        <v>711793</v>
      </c>
      <c r="V6668">
        <v>1183653</v>
      </c>
      <c r="X6668">
        <v>1077347</v>
      </c>
      <c r="Z6668">
        <v>106306</v>
      </c>
      <c r="AA6668" t="s">
        <v>124</v>
      </c>
    </row>
    <row r="6669" spans="2:27" hidden="1" x14ac:dyDescent="0.35">
      <c r="B6669" t="s">
        <v>155</v>
      </c>
      <c r="C6669" t="s">
        <v>156</v>
      </c>
      <c r="D6669" s="1">
        <v>44409</v>
      </c>
      <c r="E6669" t="s">
        <v>32</v>
      </c>
      <c r="F6669" t="s">
        <v>33</v>
      </c>
      <c r="G6669" t="s">
        <v>34</v>
      </c>
      <c r="H6669">
        <v>15732</v>
      </c>
      <c r="J6669">
        <v>0</v>
      </c>
      <c r="L6669">
        <v>15732</v>
      </c>
      <c r="N6669">
        <v>4822</v>
      </c>
      <c r="P6669">
        <v>297</v>
      </c>
      <c r="R6669">
        <v>5119</v>
      </c>
      <c r="T6669">
        <v>716022</v>
      </c>
      <c r="U6669" t="s">
        <v>134</v>
      </c>
      <c r="V6669">
        <v>1193136</v>
      </c>
      <c r="W6669" t="s">
        <v>134</v>
      </c>
      <c r="X6669">
        <v>1086448</v>
      </c>
      <c r="Y6669" t="s">
        <v>134</v>
      </c>
      <c r="Z6669">
        <v>106688</v>
      </c>
      <c r="AA6669" t="s">
        <v>124</v>
      </c>
    </row>
    <row r="6670" spans="2:27" hidden="1" x14ac:dyDescent="0.35">
      <c r="B6670" t="s">
        <v>155</v>
      </c>
      <c r="C6670" t="s">
        <v>156</v>
      </c>
      <c r="D6670" s="1">
        <v>44440</v>
      </c>
      <c r="E6670" t="s">
        <v>32</v>
      </c>
      <c r="F6670" t="s">
        <v>35</v>
      </c>
      <c r="G6670" t="s">
        <v>32</v>
      </c>
      <c r="H6670">
        <v>14320</v>
      </c>
      <c r="J6670">
        <v>0</v>
      </c>
      <c r="L6670">
        <v>14320</v>
      </c>
      <c r="N6670">
        <v>4373</v>
      </c>
      <c r="P6670">
        <v>222</v>
      </c>
      <c r="R6670">
        <v>4595</v>
      </c>
      <c r="T6670">
        <v>714873</v>
      </c>
      <c r="V6670">
        <v>1190855</v>
      </c>
      <c r="X6670">
        <v>1084269</v>
      </c>
      <c r="Z6670">
        <v>106586</v>
      </c>
      <c r="AA6670" t="s">
        <v>124</v>
      </c>
    </row>
    <row r="6671" spans="2:27" hidden="1" x14ac:dyDescent="0.35">
      <c r="B6671" t="s">
        <v>155</v>
      </c>
      <c r="C6671" t="s">
        <v>156</v>
      </c>
      <c r="D6671" s="1">
        <v>44440</v>
      </c>
      <c r="E6671" t="s">
        <v>32</v>
      </c>
      <c r="F6671" t="s">
        <v>33</v>
      </c>
      <c r="G6671" t="s">
        <v>34</v>
      </c>
      <c r="H6671">
        <v>14320</v>
      </c>
      <c r="J6671">
        <v>0</v>
      </c>
      <c r="L6671">
        <v>14320</v>
      </c>
      <c r="N6671">
        <v>4373</v>
      </c>
      <c r="P6671">
        <v>222</v>
      </c>
      <c r="R6671">
        <v>4595</v>
      </c>
      <c r="T6671">
        <v>718768</v>
      </c>
      <c r="U6671" t="s">
        <v>134</v>
      </c>
      <c r="V6671">
        <v>1199622</v>
      </c>
      <c r="W6671" t="s">
        <v>134</v>
      </c>
      <c r="X6671">
        <v>1092717</v>
      </c>
      <c r="Y6671" t="s">
        <v>134</v>
      </c>
      <c r="Z6671">
        <v>106905</v>
      </c>
      <c r="AA6671" t="s">
        <v>124</v>
      </c>
    </row>
    <row r="6672" spans="2:27" hidden="1" x14ac:dyDescent="0.35">
      <c r="B6672" t="s">
        <v>155</v>
      </c>
      <c r="C6672" t="s">
        <v>156</v>
      </c>
      <c r="D6672" s="1">
        <v>44470</v>
      </c>
      <c r="E6672" t="s">
        <v>32</v>
      </c>
      <c r="F6672" t="s">
        <v>35</v>
      </c>
      <c r="G6672" t="s">
        <v>32</v>
      </c>
      <c r="H6672">
        <v>15705</v>
      </c>
      <c r="J6672">
        <v>0</v>
      </c>
      <c r="L6672">
        <v>15705</v>
      </c>
      <c r="N6672">
        <v>4516</v>
      </c>
      <c r="P6672">
        <v>191</v>
      </c>
      <c r="R6672">
        <v>4707</v>
      </c>
      <c r="T6672">
        <v>715812</v>
      </c>
      <c r="V6672">
        <v>1195011</v>
      </c>
      <c r="X6672">
        <v>1088232</v>
      </c>
      <c r="Z6672">
        <v>106779</v>
      </c>
      <c r="AA6672" t="s">
        <v>124</v>
      </c>
    </row>
    <row r="6673" spans="2:27" hidden="1" x14ac:dyDescent="0.35">
      <c r="B6673" t="s">
        <v>155</v>
      </c>
      <c r="C6673" t="s">
        <v>156</v>
      </c>
      <c r="D6673" s="1">
        <v>44470</v>
      </c>
      <c r="E6673" t="s">
        <v>32</v>
      </c>
      <c r="F6673" t="s">
        <v>33</v>
      </c>
      <c r="G6673" t="s">
        <v>34</v>
      </c>
      <c r="H6673">
        <v>15705</v>
      </c>
      <c r="J6673">
        <v>0</v>
      </c>
      <c r="L6673">
        <v>15705</v>
      </c>
      <c r="N6673">
        <v>4516</v>
      </c>
      <c r="P6673">
        <v>191</v>
      </c>
      <c r="R6673">
        <v>4707</v>
      </c>
      <c r="T6673">
        <v>719367</v>
      </c>
      <c r="U6673" t="s">
        <v>134</v>
      </c>
      <c r="V6673">
        <v>1202963</v>
      </c>
      <c r="W6673" t="s">
        <v>134</v>
      </c>
      <c r="X6673">
        <v>1095879</v>
      </c>
      <c r="Y6673" t="s">
        <v>134</v>
      </c>
      <c r="Z6673">
        <v>107084</v>
      </c>
    </row>
    <row r="6674" spans="2:27" hidden="1" x14ac:dyDescent="0.35">
      <c r="B6674" t="s">
        <v>155</v>
      </c>
      <c r="C6674" t="s">
        <v>156</v>
      </c>
      <c r="D6674" s="1">
        <v>44501</v>
      </c>
      <c r="E6674" t="s">
        <v>32</v>
      </c>
      <c r="F6674" t="s">
        <v>35</v>
      </c>
      <c r="G6674" t="s">
        <v>32</v>
      </c>
      <c r="H6674">
        <v>14475</v>
      </c>
      <c r="J6674">
        <v>0</v>
      </c>
      <c r="L6674">
        <v>14475</v>
      </c>
      <c r="N6674">
        <v>4514</v>
      </c>
      <c r="P6674">
        <v>287</v>
      </c>
      <c r="R6674">
        <v>4801</v>
      </c>
      <c r="T6674">
        <v>718393</v>
      </c>
      <c r="V6674">
        <v>1200738</v>
      </c>
      <c r="X6674">
        <v>1093478</v>
      </c>
      <c r="Z6674">
        <v>107260</v>
      </c>
      <c r="AA6674" t="s">
        <v>124</v>
      </c>
    </row>
    <row r="6675" spans="2:27" hidden="1" x14ac:dyDescent="0.35">
      <c r="B6675" t="s">
        <v>155</v>
      </c>
      <c r="C6675" t="s">
        <v>156</v>
      </c>
      <c r="D6675" s="1">
        <v>44501</v>
      </c>
      <c r="E6675" t="s">
        <v>32</v>
      </c>
      <c r="F6675" t="s">
        <v>33</v>
      </c>
      <c r="G6675" t="s">
        <v>34</v>
      </c>
      <c r="H6675">
        <v>14475</v>
      </c>
      <c r="J6675">
        <v>0</v>
      </c>
      <c r="L6675">
        <v>14475</v>
      </c>
      <c r="N6675">
        <v>4514</v>
      </c>
      <c r="P6675">
        <v>287</v>
      </c>
      <c r="R6675">
        <v>4801</v>
      </c>
      <c r="T6675">
        <v>722632</v>
      </c>
      <c r="U6675" t="s">
        <v>134</v>
      </c>
      <c r="V6675">
        <v>1209888</v>
      </c>
      <c r="W6675" t="s">
        <v>134</v>
      </c>
      <c r="X6675">
        <v>1102133</v>
      </c>
      <c r="Y6675" t="s">
        <v>134</v>
      </c>
      <c r="Z6675">
        <v>107755</v>
      </c>
      <c r="AA6675" t="s">
        <v>124</v>
      </c>
    </row>
    <row r="6676" spans="2:27" hidden="1" x14ac:dyDescent="0.35">
      <c r="B6676" t="s">
        <v>155</v>
      </c>
      <c r="C6676" t="s">
        <v>156</v>
      </c>
      <c r="D6676" s="1">
        <v>44531</v>
      </c>
      <c r="E6676" t="s">
        <v>32</v>
      </c>
      <c r="F6676" t="s">
        <v>35</v>
      </c>
      <c r="G6676" t="s">
        <v>32</v>
      </c>
      <c r="H6676">
        <v>13533</v>
      </c>
      <c r="J6676">
        <v>0</v>
      </c>
      <c r="L6676">
        <v>13533</v>
      </c>
      <c r="N6676">
        <v>4435</v>
      </c>
      <c r="P6676">
        <v>252</v>
      </c>
      <c r="R6676">
        <v>4687</v>
      </c>
      <c r="T6676">
        <v>720633</v>
      </c>
      <c r="V6676">
        <v>1207097</v>
      </c>
      <c r="X6676">
        <v>1099502</v>
      </c>
      <c r="Z6676">
        <v>107595</v>
      </c>
      <c r="AA6676" t="s">
        <v>124</v>
      </c>
    </row>
    <row r="6677" spans="2:27" hidden="1" x14ac:dyDescent="0.35">
      <c r="B6677" t="s">
        <v>155</v>
      </c>
      <c r="C6677" t="s">
        <v>156</v>
      </c>
      <c r="D6677" s="1">
        <v>44531</v>
      </c>
      <c r="E6677" t="s">
        <v>32</v>
      </c>
      <c r="F6677" t="s">
        <v>33</v>
      </c>
      <c r="G6677" t="s">
        <v>34</v>
      </c>
      <c r="H6677">
        <v>13533</v>
      </c>
      <c r="J6677">
        <v>0</v>
      </c>
      <c r="L6677">
        <v>13533</v>
      </c>
      <c r="N6677">
        <v>4435</v>
      </c>
      <c r="P6677">
        <v>252</v>
      </c>
      <c r="R6677">
        <v>4687</v>
      </c>
      <c r="T6677">
        <v>725926</v>
      </c>
      <c r="V6677">
        <v>1218518</v>
      </c>
      <c r="X6677">
        <v>1110068</v>
      </c>
      <c r="Z6677">
        <v>108450</v>
      </c>
      <c r="AA6677" t="s">
        <v>124</v>
      </c>
    </row>
    <row r="6678" spans="2:27" hidden="1" x14ac:dyDescent="0.35">
      <c r="B6678" t="s">
        <v>155</v>
      </c>
      <c r="C6678" t="s">
        <v>156</v>
      </c>
      <c r="D6678" s="1">
        <v>44562</v>
      </c>
      <c r="E6678" t="s">
        <v>32</v>
      </c>
      <c r="F6678" t="s">
        <v>35</v>
      </c>
      <c r="G6678" t="s">
        <v>32</v>
      </c>
      <c r="H6678">
        <v>13481</v>
      </c>
      <c r="J6678">
        <v>0</v>
      </c>
      <c r="L6678">
        <v>13481</v>
      </c>
      <c r="N6678">
        <v>3865</v>
      </c>
      <c r="P6678">
        <v>263</v>
      </c>
      <c r="R6678">
        <v>4128</v>
      </c>
      <c r="T6678">
        <v>723457</v>
      </c>
      <c r="V6678">
        <v>1213898</v>
      </c>
      <c r="X6678">
        <v>1105693</v>
      </c>
      <c r="Z6678">
        <v>108205</v>
      </c>
      <c r="AA6678" t="s">
        <v>124</v>
      </c>
    </row>
    <row r="6679" spans="2:27" hidden="1" x14ac:dyDescent="0.35">
      <c r="B6679" t="s">
        <v>155</v>
      </c>
      <c r="C6679" t="s">
        <v>156</v>
      </c>
      <c r="D6679" s="1">
        <v>44562</v>
      </c>
      <c r="E6679" t="s">
        <v>32</v>
      </c>
      <c r="F6679" t="s">
        <v>33</v>
      </c>
      <c r="G6679" t="s">
        <v>34</v>
      </c>
      <c r="H6679">
        <v>13481</v>
      </c>
      <c r="J6679">
        <v>0</v>
      </c>
      <c r="L6679">
        <v>13481</v>
      </c>
      <c r="N6679">
        <v>3865</v>
      </c>
      <c r="P6679">
        <v>263</v>
      </c>
      <c r="R6679">
        <v>4128</v>
      </c>
      <c r="T6679">
        <v>728597</v>
      </c>
      <c r="U6679" t="s">
        <v>134</v>
      </c>
      <c r="V6679">
        <v>1225832</v>
      </c>
      <c r="W6679" t="s">
        <v>134</v>
      </c>
      <c r="X6679">
        <v>1116763</v>
      </c>
      <c r="Y6679" t="s">
        <v>134</v>
      </c>
      <c r="Z6679">
        <v>109069</v>
      </c>
      <c r="AA6679" t="s">
        <v>124</v>
      </c>
    </row>
    <row r="6680" spans="2:27" hidden="1" x14ac:dyDescent="0.35">
      <c r="B6680" t="s">
        <v>155</v>
      </c>
      <c r="C6680" t="s">
        <v>156</v>
      </c>
      <c r="D6680" s="1">
        <v>44593</v>
      </c>
      <c r="E6680" t="s">
        <v>32</v>
      </c>
      <c r="F6680" t="s">
        <v>35</v>
      </c>
      <c r="G6680" t="s">
        <v>32</v>
      </c>
      <c r="H6680">
        <v>14579</v>
      </c>
      <c r="J6680">
        <v>0</v>
      </c>
      <c r="L6680">
        <v>14579</v>
      </c>
      <c r="N6680">
        <v>3887</v>
      </c>
      <c r="P6680">
        <v>220</v>
      </c>
      <c r="R6680">
        <v>4107</v>
      </c>
      <c r="T6680">
        <v>725657</v>
      </c>
      <c r="V6680">
        <v>1220483</v>
      </c>
      <c r="X6680">
        <v>1111991</v>
      </c>
      <c r="Z6680">
        <v>108492</v>
      </c>
      <c r="AA6680" t="s">
        <v>124</v>
      </c>
    </row>
    <row r="6681" spans="2:27" hidden="1" x14ac:dyDescent="0.35">
      <c r="B6681" t="s">
        <v>155</v>
      </c>
      <c r="C6681" t="s">
        <v>156</v>
      </c>
      <c r="D6681" s="1">
        <v>44593</v>
      </c>
      <c r="E6681" t="s">
        <v>32</v>
      </c>
      <c r="F6681" t="s">
        <v>33</v>
      </c>
      <c r="G6681" t="s">
        <v>34</v>
      </c>
      <c r="H6681">
        <v>14579</v>
      </c>
      <c r="J6681">
        <v>0</v>
      </c>
      <c r="L6681">
        <v>14579</v>
      </c>
      <c r="N6681">
        <v>3887</v>
      </c>
      <c r="P6681">
        <v>220</v>
      </c>
      <c r="R6681">
        <v>4107</v>
      </c>
      <c r="T6681">
        <v>730984</v>
      </c>
      <c r="U6681" t="s">
        <v>134</v>
      </c>
      <c r="V6681">
        <v>1232725</v>
      </c>
      <c r="W6681" t="s">
        <v>134</v>
      </c>
      <c r="X6681">
        <v>1123437</v>
      </c>
      <c r="Y6681" t="s">
        <v>134</v>
      </c>
      <c r="Z6681">
        <v>109288</v>
      </c>
      <c r="AA6681" t="s">
        <v>124</v>
      </c>
    </row>
    <row r="6682" spans="2:27" hidden="1" x14ac:dyDescent="0.35">
      <c r="B6682" t="s">
        <v>155</v>
      </c>
      <c r="C6682" t="s">
        <v>156</v>
      </c>
      <c r="D6682" s="1">
        <v>44621</v>
      </c>
      <c r="E6682" t="s">
        <v>32</v>
      </c>
      <c r="F6682" t="s">
        <v>35</v>
      </c>
      <c r="G6682" t="s">
        <v>32</v>
      </c>
      <c r="H6682">
        <v>16206</v>
      </c>
      <c r="J6682">
        <v>0</v>
      </c>
      <c r="L6682">
        <v>16206</v>
      </c>
      <c r="N6682">
        <v>5151</v>
      </c>
      <c r="P6682">
        <v>317</v>
      </c>
      <c r="R6682">
        <v>5468</v>
      </c>
      <c r="T6682">
        <v>729620</v>
      </c>
      <c r="V6682">
        <v>1230315</v>
      </c>
      <c r="X6682">
        <v>1121526</v>
      </c>
      <c r="Z6682">
        <v>108789</v>
      </c>
      <c r="AA6682" t="s">
        <v>124</v>
      </c>
    </row>
    <row r="6683" spans="2:27" hidden="1" x14ac:dyDescent="0.35">
      <c r="B6683" t="s">
        <v>155</v>
      </c>
      <c r="C6683" t="s">
        <v>156</v>
      </c>
      <c r="D6683" s="1">
        <v>44621</v>
      </c>
      <c r="E6683" t="s">
        <v>32</v>
      </c>
      <c r="F6683" t="s">
        <v>33</v>
      </c>
      <c r="G6683" t="s">
        <v>34</v>
      </c>
      <c r="H6683">
        <v>16206</v>
      </c>
      <c r="J6683">
        <v>0</v>
      </c>
      <c r="L6683">
        <v>16206</v>
      </c>
      <c r="N6683">
        <v>5151</v>
      </c>
      <c r="P6683">
        <v>317</v>
      </c>
      <c r="R6683">
        <v>5468</v>
      </c>
      <c r="T6683">
        <v>733873</v>
      </c>
      <c r="U6683" t="s">
        <v>134</v>
      </c>
      <c r="V6683">
        <v>1240891</v>
      </c>
      <c r="W6683" t="s">
        <v>134</v>
      </c>
      <c r="X6683">
        <v>1131545</v>
      </c>
      <c r="Y6683" t="s">
        <v>134</v>
      </c>
      <c r="Z6683">
        <v>109346</v>
      </c>
      <c r="AA6683" t="s">
        <v>124</v>
      </c>
    </row>
    <row r="6684" spans="2:27" hidden="1" x14ac:dyDescent="0.35">
      <c r="B6684" t="s">
        <v>155</v>
      </c>
      <c r="C6684" t="s">
        <v>156</v>
      </c>
      <c r="D6684" s="1">
        <v>44652</v>
      </c>
      <c r="E6684" t="s">
        <v>32</v>
      </c>
      <c r="F6684" t="s">
        <v>35</v>
      </c>
      <c r="G6684" t="s">
        <v>32</v>
      </c>
      <c r="H6684">
        <v>13425</v>
      </c>
      <c r="J6684">
        <v>0</v>
      </c>
      <c r="L6684">
        <v>13425</v>
      </c>
      <c r="N6684">
        <v>4777</v>
      </c>
      <c r="P6684">
        <v>278</v>
      </c>
      <c r="R6684">
        <v>5055</v>
      </c>
      <c r="T6684">
        <v>732150</v>
      </c>
      <c r="V6684">
        <v>1238201</v>
      </c>
      <c r="X6684">
        <v>1129210</v>
      </c>
      <c r="Z6684">
        <v>108991</v>
      </c>
      <c r="AA6684" t="s">
        <v>124</v>
      </c>
    </row>
    <row r="6685" spans="2:27" hidden="1" x14ac:dyDescent="0.35">
      <c r="B6685" t="s">
        <v>155</v>
      </c>
      <c r="C6685" t="s">
        <v>156</v>
      </c>
      <c r="D6685" s="1">
        <v>44652</v>
      </c>
      <c r="E6685" t="s">
        <v>32</v>
      </c>
      <c r="F6685" t="s">
        <v>33</v>
      </c>
      <c r="G6685" t="s">
        <v>34</v>
      </c>
      <c r="H6685">
        <v>13425</v>
      </c>
      <c r="J6685">
        <v>0</v>
      </c>
      <c r="L6685">
        <v>13425</v>
      </c>
      <c r="N6685">
        <v>4777</v>
      </c>
      <c r="P6685">
        <v>278</v>
      </c>
      <c r="R6685">
        <v>5055</v>
      </c>
      <c r="T6685">
        <v>736275</v>
      </c>
      <c r="U6685" t="s">
        <v>134</v>
      </c>
      <c r="V6685">
        <v>1248007</v>
      </c>
      <c r="W6685" t="s">
        <v>134</v>
      </c>
      <c r="X6685">
        <v>1138584</v>
      </c>
      <c r="Y6685" t="s">
        <v>134</v>
      </c>
      <c r="Z6685">
        <v>109423</v>
      </c>
      <c r="AA6685" t="s">
        <v>124</v>
      </c>
    </row>
    <row r="6686" spans="2:27" hidden="1" x14ac:dyDescent="0.35">
      <c r="B6686" t="s">
        <v>155</v>
      </c>
      <c r="C6686" t="s">
        <v>156</v>
      </c>
      <c r="D6686" s="1">
        <v>44682</v>
      </c>
      <c r="E6686" t="s">
        <v>32</v>
      </c>
      <c r="F6686" t="s">
        <v>35</v>
      </c>
      <c r="G6686" t="s">
        <v>32</v>
      </c>
      <c r="H6686">
        <v>13131</v>
      </c>
      <c r="J6686">
        <v>0</v>
      </c>
      <c r="L6686">
        <v>13131</v>
      </c>
      <c r="N6686">
        <v>3947</v>
      </c>
      <c r="P6686">
        <v>206</v>
      </c>
      <c r="R6686">
        <v>4153</v>
      </c>
      <c r="T6686">
        <v>733973</v>
      </c>
      <c r="V6686">
        <v>1244839</v>
      </c>
      <c r="X6686">
        <v>1135589</v>
      </c>
      <c r="Z6686">
        <v>109250</v>
      </c>
      <c r="AA6686" t="s">
        <v>124</v>
      </c>
    </row>
    <row r="6687" spans="2:27" hidden="1" x14ac:dyDescent="0.35">
      <c r="B6687" t="s">
        <v>155</v>
      </c>
      <c r="C6687" t="s">
        <v>156</v>
      </c>
      <c r="D6687" s="1">
        <v>44682</v>
      </c>
      <c r="E6687" t="s">
        <v>32</v>
      </c>
      <c r="F6687" t="s">
        <v>33</v>
      </c>
      <c r="G6687" t="s">
        <v>34</v>
      </c>
      <c r="H6687">
        <v>13131</v>
      </c>
      <c r="J6687">
        <v>0</v>
      </c>
      <c r="L6687">
        <v>13131</v>
      </c>
      <c r="N6687">
        <v>3947</v>
      </c>
      <c r="P6687">
        <v>206</v>
      </c>
      <c r="R6687">
        <v>4153</v>
      </c>
      <c r="T6687">
        <v>737709</v>
      </c>
      <c r="U6687" t="s">
        <v>134</v>
      </c>
      <c r="V6687">
        <v>1253906</v>
      </c>
      <c r="W6687" t="s">
        <v>134</v>
      </c>
      <c r="X6687">
        <v>1144294</v>
      </c>
      <c r="Y6687" t="s">
        <v>134</v>
      </c>
      <c r="Z6687">
        <v>109612</v>
      </c>
      <c r="AA6687" t="s">
        <v>124</v>
      </c>
    </row>
    <row r="6688" spans="2:27" hidden="1" x14ac:dyDescent="0.35">
      <c r="B6688" t="s">
        <v>155</v>
      </c>
      <c r="C6688" t="s">
        <v>156</v>
      </c>
      <c r="D6688" s="1">
        <v>44713</v>
      </c>
      <c r="E6688" t="s">
        <v>32</v>
      </c>
      <c r="F6688" t="s">
        <v>35</v>
      </c>
      <c r="G6688" t="s">
        <v>32</v>
      </c>
      <c r="H6688">
        <v>14350</v>
      </c>
      <c r="J6688">
        <v>0</v>
      </c>
      <c r="L6688">
        <v>14350</v>
      </c>
      <c r="N6688">
        <v>4607</v>
      </c>
      <c r="P6688">
        <v>242</v>
      </c>
      <c r="R6688">
        <v>4849</v>
      </c>
      <c r="T6688">
        <v>736267</v>
      </c>
      <c r="V6688">
        <v>1252640</v>
      </c>
      <c r="X6688">
        <v>1143200</v>
      </c>
      <c r="Z6688">
        <v>109440</v>
      </c>
      <c r="AA6688" t="s">
        <v>124</v>
      </c>
    </row>
    <row r="6689" spans="2:27" hidden="1" x14ac:dyDescent="0.35">
      <c r="B6689" t="s">
        <v>155</v>
      </c>
      <c r="C6689" t="s">
        <v>156</v>
      </c>
      <c r="D6689" s="1">
        <v>44713</v>
      </c>
      <c r="E6689" t="s">
        <v>32</v>
      </c>
      <c r="F6689" t="s">
        <v>33</v>
      </c>
      <c r="G6689" t="s">
        <v>34</v>
      </c>
      <c r="H6689">
        <v>14350</v>
      </c>
      <c r="J6689">
        <v>0</v>
      </c>
      <c r="L6689">
        <v>14350</v>
      </c>
      <c r="N6689">
        <v>4607</v>
      </c>
      <c r="P6689">
        <v>242</v>
      </c>
      <c r="R6689">
        <v>4849</v>
      </c>
      <c r="T6689">
        <v>740122</v>
      </c>
      <c r="U6689" t="s">
        <v>134</v>
      </c>
      <c r="V6689">
        <v>1261689</v>
      </c>
      <c r="W6689" t="s">
        <v>134</v>
      </c>
      <c r="X6689">
        <v>1151903</v>
      </c>
      <c r="Y6689" t="s">
        <v>134</v>
      </c>
      <c r="Z6689">
        <v>109786</v>
      </c>
      <c r="AA6689" t="s">
        <v>124</v>
      </c>
    </row>
    <row r="6690" spans="2:27" hidden="1" x14ac:dyDescent="0.35">
      <c r="B6690" t="s">
        <v>155</v>
      </c>
      <c r="C6690" t="s">
        <v>156</v>
      </c>
      <c r="D6690" s="1">
        <v>44743</v>
      </c>
      <c r="E6690" t="s">
        <v>32</v>
      </c>
      <c r="F6690" t="s">
        <v>35</v>
      </c>
      <c r="G6690" t="s">
        <v>32</v>
      </c>
      <c r="H6690">
        <v>13701</v>
      </c>
      <c r="J6690">
        <v>0</v>
      </c>
      <c r="L6690">
        <v>13701</v>
      </c>
      <c r="N6690">
        <v>4245</v>
      </c>
      <c r="P6690">
        <v>236</v>
      </c>
      <c r="R6690">
        <v>4481</v>
      </c>
      <c r="T6690">
        <v>738777</v>
      </c>
      <c r="V6690">
        <v>1259803</v>
      </c>
      <c r="X6690">
        <v>1150211</v>
      </c>
      <c r="Z6690">
        <v>109592</v>
      </c>
      <c r="AA6690" t="s">
        <v>124</v>
      </c>
    </row>
    <row r="6691" spans="2:27" hidden="1" x14ac:dyDescent="0.35">
      <c r="B6691" t="s">
        <v>155</v>
      </c>
      <c r="C6691" t="s">
        <v>156</v>
      </c>
      <c r="D6691" s="1">
        <v>44743</v>
      </c>
      <c r="E6691" t="s">
        <v>32</v>
      </c>
      <c r="F6691" t="s">
        <v>33</v>
      </c>
      <c r="G6691" t="s">
        <v>34</v>
      </c>
      <c r="H6691">
        <v>13701</v>
      </c>
      <c r="J6691">
        <v>0</v>
      </c>
      <c r="L6691">
        <v>13701</v>
      </c>
      <c r="N6691">
        <v>4245</v>
      </c>
      <c r="P6691">
        <v>236</v>
      </c>
      <c r="R6691">
        <v>4481</v>
      </c>
      <c r="T6691">
        <v>742934</v>
      </c>
      <c r="V6691">
        <v>1269341</v>
      </c>
      <c r="X6691">
        <v>1159359</v>
      </c>
      <c r="Z6691">
        <v>109982</v>
      </c>
      <c r="AA6691" t="s">
        <v>124</v>
      </c>
    </row>
    <row r="6692" spans="2:27" hidden="1" x14ac:dyDescent="0.35">
      <c r="B6692" t="s">
        <v>155</v>
      </c>
      <c r="C6692" t="s">
        <v>156</v>
      </c>
      <c r="D6692" s="1">
        <v>44774</v>
      </c>
      <c r="E6692" t="s">
        <v>32</v>
      </c>
      <c r="F6692" t="s">
        <v>35</v>
      </c>
      <c r="G6692" t="s">
        <v>32</v>
      </c>
      <c r="H6692">
        <v>12633</v>
      </c>
      <c r="J6692">
        <v>0</v>
      </c>
      <c r="L6692">
        <v>12633</v>
      </c>
      <c r="N6692">
        <v>5144</v>
      </c>
      <c r="P6692">
        <v>287</v>
      </c>
      <c r="R6692">
        <v>5431</v>
      </c>
      <c r="T6692">
        <v>742705</v>
      </c>
      <c r="V6692">
        <v>1269307</v>
      </c>
      <c r="X6692">
        <v>1159419</v>
      </c>
      <c r="Z6692">
        <v>109888</v>
      </c>
      <c r="AA6692" t="s">
        <v>124</v>
      </c>
    </row>
    <row r="6693" spans="2:27" hidden="1" x14ac:dyDescent="0.35">
      <c r="B6693" t="s">
        <v>155</v>
      </c>
      <c r="C6693" t="s">
        <v>156</v>
      </c>
      <c r="D6693" s="1">
        <v>44774</v>
      </c>
      <c r="E6693" t="s">
        <v>32</v>
      </c>
      <c r="F6693" t="s">
        <v>33</v>
      </c>
      <c r="G6693" t="s">
        <v>34</v>
      </c>
      <c r="H6693">
        <v>12633</v>
      </c>
      <c r="J6693">
        <v>0</v>
      </c>
      <c r="L6693">
        <v>12633</v>
      </c>
      <c r="N6693">
        <v>5144</v>
      </c>
      <c r="P6693">
        <v>287</v>
      </c>
      <c r="R6693">
        <v>5431</v>
      </c>
      <c r="T6693">
        <v>746630</v>
      </c>
      <c r="V6693">
        <v>1278116</v>
      </c>
      <c r="X6693">
        <v>1167870</v>
      </c>
      <c r="Z6693">
        <v>110246</v>
      </c>
      <c r="AA6693" t="s">
        <v>124</v>
      </c>
    </row>
    <row r="6694" spans="2:27" hidden="1" x14ac:dyDescent="0.35">
      <c r="B6694" t="s">
        <v>155</v>
      </c>
      <c r="C6694" t="s">
        <v>156</v>
      </c>
      <c r="D6694" s="1">
        <v>44805</v>
      </c>
      <c r="E6694" t="s">
        <v>32</v>
      </c>
      <c r="F6694" t="s">
        <v>35</v>
      </c>
      <c r="G6694" t="s">
        <v>32</v>
      </c>
      <c r="H6694">
        <v>10813</v>
      </c>
      <c r="J6694">
        <v>0</v>
      </c>
      <c r="L6694">
        <v>10813</v>
      </c>
      <c r="N6694">
        <v>4663</v>
      </c>
      <c r="P6694">
        <v>238</v>
      </c>
      <c r="R6694">
        <v>4901</v>
      </c>
      <c r="T6694">
        <v>745128</v>
      </c>
      <c r="V6694">
        <v>1276875</v>
      </c>
      <c r="X6694">
        <v>1166729</v>
      </c>
      <c r="Z6694">
        <v>110146</v>
      </c>
      <c r="AA6694" t="s">
        <v>124</v>
      </c>
    </row>
    <row r="6695" spans="2:27" hidden="1" x14ac:dyDescent="0.35">
      <c r="B6695" t="s">
        <v>155</v>
      </c>
      <c r="C6695" t="s">
        <v>156</v>
      </c>
      <c r="D6695" s="1">
        <v>44805</v>
      </c>
      <c r="E6695" t="s">
        <v>32</v>
      </c>
      <c r="F6695" t="s">
        <v>33</v>
      </c>
      <c r="G6695" t="s">
        <v>34</v>
      </c>
      <c r="H6695">
        <v>10813</v>
      </c>
      <c r="J6695">
        <v>0</v>
      </c>
      <c r="L6695">
        <v>10813</v>
      </c>
      <c r="N6695">
        <v>4663</v>
      </c>
      <c r="P6695">
        <v>238</v>
      </c>
      <c r="R6695">
        <v>4901</v>
      </c>
      <c r="T6695">
        <v>748813</v>
      </c>
      <c r="U6695" t="s">
        <v>134</v>
      </c>
      <c r="V6695">
        <v>1284639</v>
      </c>
      <c r="W6695" t="s">
        <v>134</v>
      </c>
      <c r="X6695">
        <v>1174172</v>
      </c>
      <c r="Y6695" t="s">
        <v>134</v>
      </c>
      <c r="Z6695">
        <v>110467</v>
      </c>
      <c r="AA6695" t="s">
        <v>124</v>
      </c>
    </row>
    <row r="6696" spans="2:27" hidden="1" x14ac:dyDescent="0.35">
      <c r="B6696" t="s">
        <v>155</v>
      </c>
      <c r="C6696" t="s">
        <v>156</v>
      </c>
      <c r="D6696" s="1">
        <v>44835</v>
      </c>
      <c r="E6696" t="s">
        <v>32</v>
      </c>
      <c r="F6696" t="s">
        <v>35</v>
      </c>
      <c r="G6696" t="s">
        <v>32</v>
      </c>
      <c r="H6696">
        <v>10654</v>
      </c>
      <c r="J6696">
        <v>0</v>
      </c>
      <c r="L6696">
        <v>10654</v>
      </c>
      <c r="N6696">
        <v>4235</v>
      </c>
      <c r="P6696">
        <v>209</v>
      </c>
      <c r="R6696">
        <v>4444</v>
      </c>
      <c r="T6696">
        <v>747490</v>
      </c>
      <c r="V6696">
        <v>1284231</v>
      </c>
      <c r="X6696">
        <v>1173680</v>
      </c>
      <c r="Z6696">
        <v>110551</v>
      </c>
      <c r="AA6696" t="s">
        <v>124</v>
      </c>
    </row>
    <row r="6697" spans="2:27" hidden="1" x14ac:dyDescent="0.35">
      <c r="B6697" t="s">
        <v>155</v>
      </c>
      <c r="C6697" t="s">
        <v>156</v>
      </c>
      <c r="D6697" s="1">
        <v>44835</v>
      </c>
      <c r="E6697" t="s">
        <v>32</v>
      </c>
      <c r="F6697" t="s">
        <v>33</v>
      </c>
      <c r="G6697" t="s">
        <v>34</v>
      </c>
      <c r="H6697">
        <v>10654</v>
      </c>
      <c r="J6697">
        <v>0</v>
      </c>
      <c r="L6697">
        <v>10654</v>
      </c>
      <c r="N6697">
        <v>4235</v>
      </c>
      <c r="P6697">
        <v>209</v>
      </c>
      <c r="R6697">
        <v>4444</v>
      </c>
      <c r="T6697">
        <v>750785</v>
      </c>
      <c r="V6697">
        <v>1291536</v>
      </c>
      <c r="X6697">
        <v>1180703</v>
      </c>
      <c r="Z6697">
        <v>110833</v>
      </c>
      <c r="AA6697" t="s">
        <v>124</v>
      </c>
    </row>
    <row r="6698" spans="2:27" hidden="1" x14ac:dyDescent="0.35">
      <c r="B6698" t="s">
        <v>155</v>
      </c>
      <c r="C6698" t="s">
        <v>156</v>
      </c>
      <c r="D6698" s="1">
        <v>44866</v>
      </c>
      <c r="E6698" t="s">
        <v>32</v>
      </c>
      <c r="F6698" t="s">
        <v>35</v>
      </c>
      <c r="G6698" t="s">
        <v>32</v>
      </c>
      <c r="H6698">
        <v>10429</v>
      </c>
      <c r="J6698">
        <v>0</v>
      </c>
      <c r="L6698">
        <v>10429</v>
      </c>
      <c r="N6698">
        <v>4763</v>
      </c>
      <c r="P6698">
        <v>373</v>
      </c>
      <c r="R6698">
        <v>5136</v>
      </c>
      <c r="T6698">
        <v>749677</v>
      </c>
      <c r="V6698">
        <v>1290923</v>
      </c>
      <c r="X6698">
        <v>1179802</v>
      </c>
      <c r="Z6698">
        <v>111121</v>
      </c>
      <c r="AA6698" t="s">
        <v>124</v>
      </c>
    </row>
    <row r="6699" spans="2:27" hidden="1" x14ac:dyDescent="0.35">
      <c r="B6699" t="s">
        <v>155</v>
      </c>
      <c r="C6699" t="s">
        <v>156</v>
      </c>
      <c r="D6699" s="1">
        <v>44866</v>
      </c>
      <c r="E6699" t="s">
        <v>32</v>
      </c>
      <c r="F6699" t="s">
        <v>33</v>
      </c>
      <c r="G6699" t="s">
        <v>34</v>
      </c>
      <c r="H6699">
        <v>10429</v>
      </c>
      <c r="J6699">
        <v>0</v>
      </c>
      <c r="L6699">
        <v>10429</v>
      </c>
      <c r="N6699">
        <v>4763</v>
      </c>
      <c r="P6699">
        <v>373</v>
      </c>
      <c r="R6699">
        <v>5136</v>
      </c>
      <c r="T6699">
        <v>753673</v>
      </c>
      <c r="U6699" t="s">
        <v>134</v>
      </c>
      <c r="V6699">
        <v>1301629</v>
      </c>
      <c r="W6699" t="s">
        <v>134</v>
      </c>
      <c r="X6699">
        <v>1189989</v>
      </c>
      <c r="Y6699" t="s">
        <v>134</v>
      </c>
      <c r="Z6699">
        <v>111640</v>
      </c>
      <c r="AA6699" t="s">
        <v>124</v>
      </c>
    </row>
    <row r="6700" spans="2:27" hidden="1" x14ac:dyDescent="0.35">
      <c r="B6700" t="s">
        <v>155</v>
      </c>
      <c r="C6700" t="s">
        <v>156</v>
      </c>
      <c r="D6700" s="1">
        <v>44896</v>
      </c>
      <c r="E6700" t="s">
        <v>32</v>
      </c>
      <c r="F6700" t="s">
        <v>35</v>
      </c>
      <c r="G6700" t="s">
        <v>32</v>
      </c>
      <c r="H6700">
        <v>9706</v>
      </c>
      <c r="J6700">
        <v>0</v>
      </c>
      <c r="L6700">
        <v>9706</v>
      </c>
      <c r="N6700">
        <v>4486</v>
      </c>
      <c r="P6700">
        <v>268</v>
      </c>
      <c r="R6700">
        <v>4754</v>
      </c>
      <c r="T6700">
        <v>751558</v>
      </c>
      <c r="V6700">
        <v>1296844</v>
      </c>
      <c r="X6700">
        <v>1185468</v>
      </c>
      <c r="Z6700">
        <v>111376</v>
      </c>
      <c r="AA6700" t="s">
        <v>124</v>
      </c>
    </row>
    <row r="6701" spans="2:27" hidden="1" x14ac:dyDescent="0.35">
      <c r="B6701" t="s">
        <v>155</v>
      </c>
      <c r="C6701" t="s">
        <v>156</v>
      </c>
      <c r="D6701" s="1">
        <v>44896</v>
      </c>
      <c r="E6701" t="s">
        <v>32</v>
      </c>
      <c r="F6701" t="s">
        <v>33</v>
      </c>
      <c r="G6701" t="s">
        <v>34</v>
      </c>
      <c r="H6701">
        <v>9706</v>
      </c>
      <c r="J6701">
        <v>0</v>
      </c>
      <c r="L6701">
        <v>9706</v>
      </c>
      <c r="N6701">
        <v>4486</v>
      </c>
      <c r="P6701">
        <v>268</v>
      </c>
      <c r="R6701">
        <v>4754</v>
      </c>
      <c r="T6701">
        <v>757011</v>
      </c>
      <c r="V6701">
        <v>1310679</v>
      </c>
      <c r="X6701">
        <v>1198604</v>
      </c>
      <c r="Z6701">
        <v>112075</v>
      </c>
      <c r="AA6701" t="s">
        <v>124</v>
      </c>
    </row>
    <row r="6702" spans="2:27" hidden="1" x14ac:dyDescent="0.35">
      <c r="B6702" t="s">
        <v>155</v>
      </c>
      <c r="C6702" t="s">
        <v>156</v>
      </c>
      <c r="D6702" s="1">
        <v>44927</v>
      </c>
      <c r="E6702" t="s">
        <v>32</v>
      </c>
      <c r="F6702" t="s">
        <v>35</v>
      </c>
      <c r="G6702" t="s">
        <v>32</v>
      </c>
      <c r="H6702">
        <v>11845</v>
      </c>
      <c r="J6702">
        <v>0</v>
      </c>
      <c r="L6702">
        <v>11845</v>
      </c>
      <c r="N6702">
        <v>4674</v>
      </c>
      <c r="P6702">
        <v>264</v>
      </c>
      <c r="R6702">
        <v>4938</v>
      </c>
      <c r="T6702">
        <v>754901</v>
      </c>
      <c r="V6702">
        <v>1296647</v>
      </c>
      <c r="X6702">
        <v>1184901</v>
      </c>
      <c r="Z6702">
        <v>111746</v>
      </c>
      <c r="AA6702" t="s">
        <v>124</v>
      </c>
    </row>
    <row r="6703" spans="2:27" hidden="1" x14ac:dyDescent="0.35">
      <c r="B6703" t="s">
        <v>155</v>
      </c>
      <c r="C6703" t="s">
        <v>156</v>
      </c>
      <c r="D6703" s="1">
        <v>44927</v>
      </c>
      <c r="E6703" t="s">
        <v>32</v>
      </c>
      <c r="F6703" t="s">
        <v>33</v>
      </c>
      <c r="G6703" t="s">
        <v>34</v>
      </c>
      <c r="H6703">
        <v>11845</v>
      </c>
      <c r="J6703">
        <v>0</v>
      </c>
      <c r="L6703">
        <v>11845</v>
      </c>
      <c r="N6703">
        <v>4674</v>
      </c>
      <c r="P6703">
        <v>264</v>
      </c>
      <c r="R6703">
        <v>4938</v>
      </c>
      <c r="T6703">
        <v>759745</v>
      </c>
      <c r="V6703">
        <v>1310180</v>
      </c>
      <c r="X6703">
        <v>1197790</v>
      </c>
      <c r="Z6703">
        <v>112390</v>
      </c>
      <c r="AA6703" t="s">
        <v>124</v>
      </c>
    </row>
    <row r="6704" spans="2:27" hidden="1" x14ac:dyDescent="0.35">
      <c r="B6704" t="s">
        <v>155</v>
      </c>
      <c r="C6704" t="s">
        <v>156</v>
      </c>
      <c r="D6704" s="1">
        <v>44958</v>
      </c>
      <c r="E6704" t="s">
        <v>32</v>
      </c>
      <c r="F6704" t="s">
        <v>35</v>
      </c>
      <c r="G6704" t="s">
        <v>32</v>
      </c>
      <c r="H6704">
        <v>10891</v>
      </c>
      <c r="J6704">
        <v>0</v>
      </c>
      <c r="L6704">
        <v>10891</v>
      </c>
      <c r="N6704">
        <v>4302</v>
      </c>
      <c r="P6704">
        <v>274</v>
      </c>
      <c r="R6704">
        <v>4576</v>
      </c>
      <c r="T6704">
        <v>757060</v>
      </c>
      <c r="V6704">
        <v>1305213</v>
      </c>
      <c r="X6704">
        <v>1193087</v>
      </c>
      <c r="Z6704">
        <v>112126</v>
      </c>
      <c r="AA6704" t="s">
        <v>124</v>
      </c>
    </row>
    <row r="6705" spans="2:27" hidden="1" x14ac:dyDescent="0.35">
      <c r="B6705" t="s">
        <v>155</v>
      </c>
      <c r="C6705" t="s">
        <v>156</v>
      </c>
      <c r="D6705" s="1">
        <v>44958</v>
      </c>
      <c r="E6705" t="s">
        <v>32</v>
      </c>
      <c r="F6705" t="s">
        <v>33</v>
      </c>
      <c r="G6705" t="s">
        <v>34</v>
      </c>
      <c r="H6705">
        <v>10891</v>
      </c>
      <c r="J6705">
        <v>0</v>
      </c>
      <c r="L6705">
        <v>10891</v>
      </c>
      <c r="N6705">
        <v>4302</v>
      </c>
      <c r="P6705">
        <v>274</v>
      </c>
      <c r="R6705">
        <v>4576</v>
      </c>
      <c r="T6705">
        <v>761352</v>
      </c>
      <c r="V6705">
        <v>1316085</v>
      </c>
      <c r="X6705">
        <v>1203614</v>
      </c>
      <c r="Z6705">
        <v>112471</v>
      </c>
      <c r="AA6705" t="s">
        <v>124</v>
      </c>
    </row>
    <row r="6706" spans="2:27" hidden="1" x14ac:dyDescent="0.35">
      <c r="B6706" t="s">
        <v>155</v>
      </c>
      <c r="C6706" t="s">
        <v>156</v>
      </c>
      <c r="D6706" s="1">
        <v>44986</v>
      </c>
      <c r="E6706" t="s">
        <v>32</v>
      </c>
      <c r="F6706" t="s">
        <v>35</v>
      </c>
      <c r="G6706" t="s">
        <v>32</v>
      </c>
      <c r="H6706">
        <v>13741</v>
      </c>
      <c r="J6706">
        <v>0</v>
      </c>
      <c r="L6706">
        <v>13741</v>
      </c>
      <c r="N6706">
        <v>4389</v>
      </c>
      <c r="P6706">
        <v>195</v>
      </c>
      <c r="R6706">
        <v>4584</v>
      </c>
      <c r="T6706">
        <v>759939</v>
      </c>
      <c r="V6706">
        <v>1313651</v>
      </c>
      <c r="X6706">
        <v>1201865</v>
      </c>
      <c r="Z6706">
        <v>111786</v>
      </c>
      <c r="AA6706" t="s">
        <v>124</v>
      </c>
    </row>
    <row r="6707" spans="2:27" hidden="1" x14ac:dyDescent="0.35">
      <c r="B6707" t="s">
        <v>155</v>
      </c>
      <c r="C6707" t="s">
        <v>156</v>
      </c>
      <c r="D6707" s="1">
        <v>44986</v>
      </c>
      <c r="E6707" t="s">
        <v>32</v>
      </c>
      <c r="F6707" t="s">
        <v>33</v>
      </c>
      <c r="G6707" t="s">
        <v>34</v>
      </c>
      <c r="H6707">
        <v>13741</v>
      </c>
      <c r="J6707">
        <v>0</v>
      </c>
      <c r="L6707">
        <v>13741</v>
      </c>
      <c r="N6707">
        <v>4389</v>
      </c>
      <c r="P6707">
        <v>195</v>
      </c>
      <c r="R6707">
        <v>4584</v>
      </c>
      <c r="T6707">
        <v>763438</v>
      </c>
      <c r="U6707" t="s">
        <v>134</v>
      </c>
      <c r="V6707">
        <v>1323486</v>
      </c>
      <c r="W6707" t="s">
        <v>134</v>
      </c>
      <c r="X6707">
        <v>1211431</v>
      </c>
      <c r="Y6707" t="s">
        <v>134</v>
      </c>
      <c r="Z6707">
        <v>112055</v>
      </c>
      <c r="AA6707" t="s">
        <v>124</v>
      </c>
    </row>
    <row r="6708" spans="2:27" hidden="1" x14ac:dyDescent="0.35">
      <c r="B6708" t="s">
        <v>155</v>
      </c>
      <c r="C6708" t="s">
        <v>156</v>
      </c>
      <c r="D6708" s="1">
        <v>45017</v>
      </c>
      <c r="E6708" t="s">
        <v>32</v>
      </c>
      <c r="F6708" t="s">
        <v>35</v>
      </c>
      <c r="G6708" t="s">
        <v>32</v>
      </c>
      <c r="H6708">
        <v>10157</v>
      </c>
      <c r="J6708">
        <v>0</v>
      </c>
      <c r="L6708">
        <v>10157</v>
      </c>
      <c r="N6708">
        <v>3754</v>
      </c>
      <c r="P6708">
        <v>155</v>
      </c>
      <c r="R6708">
        <v>3909</v>
      </c>
      <c r="T6708">
        <v>761111</v>
      </c>
      <c r="V6708">
        <v>1318655</v>
      </c>
      <c r="X6708">
        <v>1207490</v>
      </c>
      <c r="Z6708">
        <v>111165</v>
      </c>
      <c r="AA6708" t="s">
        <v>124</v>
      </c>
    </row>
    <row r="6709" spans="2:27" hidden="1" x14ac:dyDescent="0.35">
      <c r="B6709" t="s">
        <v>155</v>
      </c>
      <c r="C6709" t="s">
        <v>156</v>
      </c>
      <c r="D6709" s="1">
        <v>45017</v>
      </c>
      <c r="E6709" t="s">
        <v>32</v>
      </c>
      <c r="F6709" t="s">
        <v>33</v>
      </c>
      <c r="G6709" t="s">
        <v>34</v>
      </c>
      <c r="H6709">
        <v>10157</v>
      </c>
      <c r="J6709">
        <v>0</v>
      </c>
      <c r="L6709">
        <v>10157</v>
      </c>
      <c r="N6709">
        <v>3754</v>
      </c>
      <c r="P6709">
        <v>155</v>
      </c>
      <c r="R6709">
        <v>3909</v>
      </c>
      <c r="T6709">
        <v>764620</v>
      </c>
      <c r="U6709" t="s">
        <v>134</v>
      </c>
      <c r="V6709">
        <v>1328045</v>
      </c>
      <c r="W6709" t="s">
        <v>134</v>
      </c>
      <c r="X6709">
        <v>1216687</v>
      </c>
      <c r="Y6709" t="s">
        <v>134</v>
      </c>
      <c r="Z6709">
        <v>111358</v>
      </c>
      <c r="AA6709" t="s">
        <v>124</v>
      </c>
    </row>
    <row r="6710" spans="2:27" hidden="1" x14ac:dyDescent="0.35">
      <c r="B6710" t="s">
        <v>155</v>
      </c>
      <c r="C6710" t="s">
        <v>156</v>
      </c>
      <c r="D6710" s="1">
        <v>45047</v>
      </c>
      <c r="E6710" t="s">
        <v>32</v>
      </c>
      <c r="F6710" t="s">
        <v>35</v>
      </c>
      <c r="G6710" t="s">
        <v>32</v>
      </c>
      <c r="H6710">
        <v>12523</v>
      </c>
      <c r="J6710">
        <v>0</v>
      </c>
      <c r="L6710">
        <v>12523</v>
      </c>
      <c r="N6710">
        <v>3624</v>
      </c>
      <c r="P6710">
        <v>116</v>
      </c>
      <c r="R6710">
        <v>3740</v>
      </c>
      <c r="T6710">
        <v>762553</v>
      </c>
      <c r="V6710">
        <v>1323883</v>
      </c>
      <c r="X6710">
        <v>1212866</v>
      </c>
      <c r="Z6710">
        <v>111017</v>
      </c>
      <c r="AA6710" t="s">
        <v>124</v>
      </c>
    </row>
    <row r="6711" spans="2:27" hidden="1" x14ac:dyDescent="0.35">
      <c r="B6711" t="s">
        <v>155</v>
      </c>
      <c r="C6711" t="s">
        <v>156</v>
      </c>
      <c r="D6711" s="1">
        <v>45047</v>
      </c>
      <c r="E6711" t="s">
        <v>32</v>
      </c>
      <c r="F6711" t="s">
        <v>33</v>
      </c>
      <c r="G6711" t="s">
        <v>34</v>
      </c>
      <c r="H6711">
        <v>12523</v>
      </c>
      <c r="J6711">
        <v>0</v>
      </c>
      <c r="L6711">
        <v>12523</v>
      </c>
      <c r="N6711">
        <v>3624</v>
      </c>
      <c r="P6711">
        <v>116</v>
      </c>
      <c r="R6711">
        <v>3740</v>
      </c>
      <c r="T6711">
        <v>766990</v>
      </c>
      <c r="U6711" t="s">
        <v>134</v>
      </c>
      <c r="V6711">
        <v>1334277</v>
      </c>
      <c r="W6711" t="s">
        <v>134</v>
      </c>
      <c r="X6711">
        <v>1222915</v>
      </c>
      <c r="Y6711" t="s">
        <v>134</v>
      </c>
      <c r="Z6711">
        <v>111362</v>
      </c>
      <c r="AA6711" t="s">
        <v>124</v>
      </c>
    </row>
    <row r="6712" spans="2:27" hidden="1" x14ac:dyDescent="0.35">
      <c r="B6712" t="s">
        <v>155</v>
      </c>
      <c r="C6712" t="s">
        <v>156</v>
      </c>
      <c r="D6712" s="1">
        <v>45078</v>
      </c>
      <c r="E6712" t="s">
        <v>32</v>
      </c>
      <c r="F6712" t="s">
        <v>35</v>
      </c>
      <c r="G6712" t="s">
        <v>32</v>
      </c>
      <c r="H6712">
        <v>15815</v>
      </c>
      <c r="J6712">
        <v>0</v>
      </c>
      <c r="L6712">
        <v>15815</v>
      </c>
      <c r="N6712">
        <v>2984</v>
      </c>
      <c r="P6712">
        <v>97</v>
      </c>
      <c r="R6712">
        <v>3081</v>
      </c>
      <c r="T6712">
        <v>722752</v>
      </c>
      <c r="V6712">
        <v>1231532</v>
      </c>
      <c r="X6712">
        <v>1135868</v>
      </c>
      <c r="Z6712">
        <v>95664</v>
      </c>
      <c r="AA6712" t="s">
        <v>124</v>
      </c>
    </row>
    <row r="6713" spans="2:27" hidden="1" x14ac:dyDescent="0.35">
      <c r="B6713" t="s">
        <v>155</v>
      </c>
      <c r="C6713" t="s">
        <v>156</v>
      </c>
      <c r="D6713" s="1">
        <v>45078</v>
      </c>
      <c r="E6713" t="s">
        <v>32</v>
      </c>
      <c r="F6713" t="s">
        <v>33</v>
      </c>
      <c r="G6713" t="s">
        <v>34</v>
      </c>
      <c r="H6713">
        <v>15815</v>
      </c>
      <c r="J6713">
        <v>0</v>
      </c>
      <c r="L6713">
        <v>15815</v>
      </c>
      <c r="N6713">
        <v>2984</v>
      </c>
      <c r="P6713">
        <v>97</v>
      </c>
      <c r="R6713">
        <v>3081</v>
      </c>
      <c r="T6713">
        <v>740710</v>
      </c>
      <c r="U6713" t="s">
        <v>134</v>
      </c>
      <c r="V6713">
        <v>1262925</v>
      </c>
      <c r="W6713" t="s">
        <v>134</v>
      </c>
      <c r="X6713">
        <v>1165030</v>
      </c>
      <c r="Y6713" t="s">
        <v>134</v>
      </c>
      <c r="Z6713">
        <v>97895</v>
      </c>
      <c r="AA6713" t="s">
        <v>124</v>
      </c>
    </row>
    <row r="6714" spans="2:27" hidden="1" x14ac:dyDescent="0.35">
      <c r="B6714" t="s">
        <v>155</v>
      </c>
      <c r="C6714" t="s">
        <v>156</v>
      </c>
      <c r="D6714" s="1">
        <v>45108</v>
      </c>
      <c r="E6714" t="s">
        <v>32</v>
      </c>
      <c r="F6714" t="s">
        <v>35</v>
      </c>
      <c r="G6714" t="s">
        <v>32</v>
      </c>
      <c r="H6714">
        <v>16689</v>
      </c>
      <c r="J6714">
        <v>0</v>
      </c>
      <c r="L6714">
        <v>16689</v>
      </c>
      <c r="N6714">
        <v>3476</v>
      </c>
      <c r="P6714">
        <v>135</v>
      </c>
      <c r="R6714">
        <v>3611</v>
      </c>
      <c r="T6714">
        <v>732178</v>
      </c>
      <c r="V6714">
        <v>1243371</v>
      </c>
      <c r="X6714">
        <v>1146716</v>
      </c>
      <c r="Z6714">
        <v>96655</v>
      </c>
      <c r="AA6714" t="s">
        <v>124</v>
      </c>
    </row>
    <row r="6715" spans="2:27" hidden="1" x14ac:dyDescent="0.35">
      <c r="B6715" t="s">
        <v>155</v>
      </c>
      <c r="C6715" t="s">
        <v>156</v>
      </c>
      <c r="D6715" s="1">
        <v>45108</v>
      </c>
      <c r="E6715" t="s">
        <v>32</v>
      </c>
      <c r="F6715" t="s">
        <v>33</v>
      </c>
      <c r="G6715" t="s">
        <v>34</v>
      </c>
      <c r="H6715">
        <v>16689</v>
      </c>
      <c r="J6715">
        <v>0</v>
      </c>
      <c r="L6715">
        <v>16689</v>
      </c>
      <c r="N6715">
        <v>3476</v>
      </c>
      <c r="P6715">
        <v>135</v>
      </c>
      <c r="R6715">
        <v>3611</v>
      </c>
      <c r="T6715">
        <v>742235</v>
      </c>
      <c r="V6715">
        <v>1264991</v>
      </c>
      <c r="X6715">
        <v>1166656</v>
      </c>
      <c r="Z6715">
        <v>98335</v>
      </c>
      <c r="AA6715" t="s">
        <v>124</v>
      </c>
    </row>
    <row r="6716" spans="2:27" hidden="1" x14ac:dyDescent="0.35">
      <c r="B6716" t="s">
        <v>155</v>
      </c>
      <c r="C6716" t="s">
        <v>156</v>
      </c>
      <c r="D6716" s="1">
        <v>45139</v>
      </c>
      <c r="E6716" t="s">
        <v>32</v>
      </c>
      <c r="F6716" t="s">
        <v>35</v>
      </c>
      <c r="G6716" t="s">
        <v>32</v>
      </c>
      <c r="H6716">
        <v>20305</v>
      </c>
      <c r="J6716">
        <v>0</v>
      </c>
      <c r="L6716">
        <v>20305</v>
      </c>
      <c r="N6716">
        <v>3465</v>
      </c>
      <c r="P6716">
        <v>133</v>
      </c>
      <c r="R6716">
        <v>3598</v>
      </c>
      <c r="T6716">
        <v>733683</v>
      </c>
      <c r="V6716">
        <v>1243976</v>
      </c>
      <c r="X6716">
        <v>1146668</v>
      </c>
      <c r="Z6716">
        <v>97308</v>
      </c>
      <c r="AA6716" t="s">
        <v>124</v>
      </c>
    </row>
    <row r="6717" spans="2:27" hidden="1" x14ac:dyDescent="0.35">
      <c r="B6717" t="s">
        <v>155</v>
      </c>
      <c r="C6717" t="s">
        <v>156</v>
      </c>
      <c r="D6717" s="1">
        <v>45139</v>
      </c>
      <c r="E6717" t="s">
        <v>32</v>
      </c>
      <c r="F6717" t="s">
        <v>33</v>
      </c>
      <c r="G6717" t="s">
        <v>34</v>
      </c>
      <c r="H6717">
        <v>20305</v>
      </c>
      <c r="J6717">
        <v>0</v>
      </c>
      <c r="L6717">
        <v>20305</v>
      </c>
      <c r="N6717">
        <v>3465</v>
      </c>
      <c r="P6717">
        <v>133</v>
      </c>
      <c r="R6717">
        <v>3598</v>
      </c>
      <c r="T6717">
        <v>742684</v>
      </c>
      <c r="U6717" t="s">
        <v>134</v>
      </c>
      <c r="V6717">
        <v>1263559</v>
      </c>
      <c r="W6717" t="s">
        <v>134</v>
      </c>
      <c r="X6717">
        <v>1164885</v>
      </c>
      <c r="Y6717" t="s">
        <v>134</v>
      </c>
      <c r="Z6717">
        <v>98674</v>
      </c>
      <c r="AA6717" t="s">
        <v>124</v>
      </c>
    </row>
    <row r="6718" spans="2:27" hidden="1" x14ac:dyDescent="0.35">
      <c r="B6718" t="s">
        <v>155</v>
      </c>
      <c r="C6718" t="s">
        <v>156</v>
      </c>
      <c r="D6718" s="1">
        <v>45170</v>
      </c>
      <c r="E6718" t="s">
        <v>32</v>
      </c>
      <c r="F6718" t="s">
        <v>35</v>
      </c>
      <c r="G6718" t="s">
        <v>32</v>
      </c>
      <c r="H6718">
        <v>15641</v>
      </c>
      <c r="J6718">
        <v>0</v>
      </c>
      <c r="L6718">
        <v>15641</v>
      </c>
      <c r="N6718">
        <v>4113</v>
      </c>
      <c r="P6718">
        <v>214</v>
      </c>
      <c r="R6718">
        <v>4327</v>
      </c>
      <c r="T6718">
        <v>737123</v>
      </c>
      <c r="V6718">
        <v>1248912</v>
      </c>
      <c r="X6718">
        <v>1149492</v>
      </c>
      <c r="Z6718">
        <v>99420</v>
      </c>
      <c r="AA6718" t="s">
        <v>124</v>
      </c>
    </row>
    <row r="6719" spans="2:27" hidden="1" x14ac:dyDescent="0.35">
      <c r="B6719" t="s">
        <v>155</v>
      </c>
      <c r="C6719" t="s">
        <v>156</v>
      </c>
      <c r="D6719" s="1">
        <v>45170</v>
      </c>
      <c r="E6719" t="s">
        <v>32</v>
      </c>
      <c r="F6719" t="s">
        <v>33</v>
      </c>
      <c r="G6719" t="s">
        <v>34</v>
      </c>
      <c r="H6719">
        <v>15641</v>
      </c>
      <c r="J6719">
        <v>0</v>
      </c>
      <c r="L6719">
        <v>15641</v>
      </c>
      <c r="N6719">
        <v>4113</v>
      </c>
      <c r="P6719">
        <v>214</v>
      </c>
      <c r="R6719">
        <v>4327</v>
      </c>
      <c r="T6719">
        <v>744747</v>
      </c>
      <c r="V6719">
        <v>1265187</v>
      </c>
      <c r="X6719">
        <v>1164659</v>
      </c>
      <c r="Z6719">
        <v>100528</v>
      </c>
      <c r="AA6719" t="s">
        <v>124</v>
      </c>
    </row>
    <row r="6720" spans="2:27" hidden="1" x14ac:dyDescent="0.35">
      <c r="B6720" t="s">
        <v>155</v>
      </c>
      <c r="C6720" t="s">
        <v>156</v>
      </c>
      <c r="D6720" s="1">
        <v>45200</v>
      </c>
      <c r="E6720" t="s">
        <v>32</v>
      </c>
      <c r="F6720" t="s">
        <v>35</v>
      </c>
      <c r="G6720" t="s">
        <v>32</v>
      </c>
      <c r="H6720">
        <v>18235</v>
      </c>
      <c r="J6720">
        <v>0</v>
      </c>
      <c r="L6720">
        <v>18235</v>
      </c>
      <c r="N6720">
        <v>4797</v>
      </c>
      <c r="P6720">
        <v>270</v>
      </c>
      <c r="R6720">
        <v>5067</v>
      </c>
      <c r="T6720">
        <v>728963</v>
      </c>
      <c r="V6720">
        <v>1227642</v>
      </c>
      <c r="X6720">
        <v>1129438</v>
      </c>
      <c r="Z6720">
        <v>98204</v>
      </c>
      <c r="AA6720" t="s">
        <v>124</v>
      </c>
    </row>
    <row r="6721" spans="2:27" hidden="1" x14ac:dyDescent="0.35">
      <c r="B6721" t="s">
        <v>155</v>
      </c>
      <c r="C6721" t="s">
        <v>156</v>
      </c>
      <c r="D6721" s="1">
        <v>45200</v>
      </c>
      <c r="E6721" t="s">
        <v>32</v>
      </c>
      <c r="F6721" t="s">
        <v>33</v>
      </c>
      <c r="G6721" t="s">
        <v>34</v>
      </c>
      <c r="H6721">
        <v>18235</v>
      </c>
      <c r="J6721">
        <v>0</v>
      </c>
      <c r="L6721">
        <v>18235</v>
      </c>
      <c r="N6721">
        <v>4797</v>
      </c>
      <c r="P6721">
        <v>270</v>
      </c>
      <c r="R6721">
        <v>5067</v>
      </c>
      <c r="T6721">
        <v>736750</v>
      </c>
      <c r="U6721" t="s">
        <v>134</v>
      </c>
      <c r="V6721">
        <v>1244479</v>
      </c>
      <c r="W6721" t="s">
        <v>134</v>
      </c>
      <c r="X6721">
        <v>1145095</v>
      </c>
      <c r="Y6721" t="s">
        <v>134</v>
      </c>
      <c r="Z6721">
        <v>99384</v>
      </c>
      <c r="AA6721" t="s">
        <v>124</v>
      </c>
    </row>
    <row r="6722" spans="2:27" hidden="1" x14ac:dyDescent="0.35">
      <c r="B6722" t="s">
        <v>155</v>
      </c>
      <c r="C6722" t="s">
        <v>156</v>
      </c>
      <c r="D6722" s="1">
        <v>45231</v>
      </c>
      <c r="E6722" t="s">
        <v>32</v>
      </c>
      <c r="F6722" t="s">
        <v>35</v>
      </c>
      <c r="G6722" t="s">
        <v>32</v>
      </c>
      <c r="H6722">
        <v>22643</v>
      </c>
      <c r="J6722">
        <v>0</v>
      </c>
      <c r="L6722">
        <v>22643</v>
      </c>
      <c r="N6722">
        <v>6328</v>
      </c>
      <c r="P6722">
        <v>451</v>
      </c>
      <c r="R6722">
        <v>6779</v>
      </c>
      <c r="T6722">
        <v>702197</v>
      </c>
      <c r="V6722">
        <v>1186294</v>
      </c>
      <c r="X6722">
        <v>1088607</v>
      </c>
      <c r="Z6722">
        <v>97687</v>
      </c>
      <c r="AA6722" t="s">
        <v>124</v>
      </c>
    </row>
    <row r="6723" spans="2:27" hidden="1" x14ac:dyDescent="0.35">
      <c r="B6723" t="s">
        <v>155</v>
      </c>
      <c r="C6723" t="s">
        <v>156</v>
      </c>
      <c r="D6723" s="1">
        <v>45231</v>
      </c>
      <c r="E6723" t="s">
        <v>32</v>
      </c>
      <c r="F6723" t="s">
        <v>33</v>
      </c>
      <c r="G6723" t="s">
        <v>34</v>
      </c>
      <c r="H6723">
        <v>22643</v>
      </c>
      <c r="J6723">
        <v>0</v>
      </c>
      <c r="L6723">
        <v>22643</v>
      </c>
      <c r="N6723">
        <v>6328</v>
      </c>
      <c r="P6723">
        <v>451</v>
      </c>
      <c r="R6723">
        <v>6779</v>
      </c>
      <c r="T6723">
        <v>716550</v>
      </c>
      <c r="U6723" t="s">
        <v>134</v>
      </c>
      <c r="V6723">
        <v>1213125</v>
      </c>
      <c r="W6723" t="s">
        <v>134</v>
      </c>
      <c r="X6723">
        <v>1113680</v>
      </c>
      <c r="Y6723" t="s">
        <v>134</v>
      </c>
      <c r="Z6723">
        <v>99445</v>
      </c>
      <c r="AA6723" t="s">
        <v>124</v>
      </c>
    </row>
    <row r="6724" spans="2:27" hidden="1" x14ac:dyDescent="0.35">
      <c r="B6724" t="s">
        <v>155</v>
      </c>
      <c r="C6724" t="s">
        <v>156</v>
      </c>
      <c r="D6724" s="1">
        <v>45261</v>
      </c>
      <c r="E6724" t="s">
        <v>32</v>
      </c>
      <c r="F6724" t="s">
        <v>35</v>
      </c>
      <c r="G6724" t="s">
        <v>32</v>
      </c>
      <c r="H6724">
        <v>17401</v>
      </c>
      <c r="J6724">
        <v>0</v>
      </c>
      <c r="L6724">
        <v>17401</v>
      </c>
      <c r="N6724">
        <v>5174</v>
      </c>
      <c r="P6724">
        <v>344</v>
      </c>
      <c r="R6724">
        <v>5518</v>
      </c>
      <c r="T6724">
        <v>701527</v>
      </c>
      <c r="V6724">
        <v>1182021</v>
      </c>
      <c r="X6724">
        <v>1082107</v>
      </c>
      <c r="Z6724">
        <v>99914</v>
      </c>
      <c r="AA6724" t="s">
        <v>124</v>
      </c>
    </row>
    <row r="6725" spans="2:27" hidden="1" x14ac:dyDescent="0.35">
      <c r="B6725" t="s">
        <v>155</v>
      </c>
      <c r="C6725" t="s">
        <v>156</v>
      </c>
      <c r="D6725" s="1">
        <v>45261</v>
      </c>
      <c r="E6725" t="s">
        <v>32</v>
      </c>
      <c r="F6725" t="s">
        <v>33</v>
      </c>
      <c r="G6725" t="s">
        <v>34</v>
      </c>
      <c r="H6725">
        <v>17401</v>
      </c>
      <c r="J6725">
        <v>0</v>
      </c>
      <c r="L6725">
        <v>17401</v>
      </c>
      <c r="N6725">
        <v>5174</v>
      </c>
      <c r="P6725">
        <v>344</v>
      </c>
      <c r="R6725">
        <v>5518</v>
      </c>
      <c r="T6725">
        <v>715884</v>
      </c>
      <c r="V6725">
        <v>1209326</v>
      </c>
      <c r="X6725">
        <v>1107511</v>
      </c>
      <c r="Z6725">
        <v>101815</v>
      </c>
    </row>
    <row r="6726" spans="2:27" hidden="1" x14ac:dyDescent="0.35">
      <c r="B6726" t="s">
        <v>155</v>
      </c>
      <c r="C6726" t="s">
        <v>156</v>
      </c>
      <c r="D6726" s="1">
        <v>45292</v>
      </c>
      <c r="E6726" t="s">
        <v>32</v>
      </c>
      <c r="F6726" t="s">
        <v>35</v>
      </c>
      <c r="G6726" t="s">
        <v>32</v>
      </c>
      <c r="H6726">
        <v>22126</v>
      </c>
      <c r="J6726">
        <v>0</v>
      </c>
      <c r="L6726">
        <v>22126</v>
      </c>
      <c r="N6726">
        <v>5877</v>
      </c>
      <c r="P6726">
        <v>370</v>
      </c>
      <c r="R6726">
        <v>6247</v>
      </c>
      <c r="T6726">
        <v>697432</v>
      </c>
      <c r="V6726">
        <v>1173572</v>
      </c>
      <c r="X6726">
        <v>1073593</v>
      </c>
      <c r="Z6726">
        <v>99979</v>
      </c>
    </row>
    <row r="6727" spans="2:27" hidden="1" x14ac:dyDescent="0.35">
      <c r="B6727" t="s">
        <v>155</v>
      </c>
      <c r="C6727" t="s">
        <v>156</v>
      </c>
      <c r="D6727" s="1">
        <v>45292</v>
      </c>
      <c r="E6727" t="s">
        <v>32</v>
      </c>
      <c r="F6727" t="s">
        <v>33</v>
      </c>
      <c r="G6727" t="s">
        <v>34</v>
      </c>
      <c r="H6727">
        <v>22126</v>
      </c>
      <c r="J6727">
        <v>0</v>
      </c>
      <c r="L6727">
        <v>22126</v>
      </c>
      <c r="N6727">
        <v>5877</v>
      </c>
      <c r="P6727">
        <v>370</v>
      </c>
      <c r="R6727">
        <v>6247</v>
      </c>
      <c r="T6727">
        <v>711568</v>
      </c>
      <c r="V6727">
        <v>1204898</v>
      </c>
      <c r="X6727">
        <v>1102671</v>
      </c>
      <c r="Z6727">
        <v>102227</v>
      </c>
    </row>
    <row r="6728" spans="2:27" hidden="1" x14ac:dyDescent="0.35">
      <c r="B6728" t="s">
        <v>155</v>
      </c>
      <c r="C6728" t="s">
        <v>156</v>
      </c>
      <c r="D6728" s="1">
        <v>45323</v>
      </c>
      <c r="E6728" t="s">
        <v>32</v>
      </c>
      <c r="F6728" t="s">
        <v>35</v>
      </c>
      <c r="G6728" t="s">
        <v>32</v>
      </c>
      <c r="H6728">
        <v>28577</v>
      </c>
      <c r="J6728">
        <v>0</v>
      </c>
      <c r="L6728">
        <v>28577</v>
      </c>
      <c r="N6728">
        <v>5002</v>
      </c>
      <c r="P6728">
        <v>261</v>
      </c>
      <c r="R6728">
        <v>5263</v>
      </c>
      <c r="T6728">
        <v>690568</v>
      </c>
      <c r="V6728">
        <v>1158279</v>
      </c>
      <c r="X6728">
        <v>1059031</v>
      </c>
      <c r="Z6728">
        <v>99248</v>
      </c>
    </row>
    <row r="6729" spans="2:27" hidden="1" x14ac:dyDescent="0.35">
      <c r="B6729" t="s">
        <v>155</v>
      </c>
      <c r="C6729" t="s">
        <v>156</v>
      </c>
      <c r="D6729" s="1">
        <v>45323</v>
      </c>
      <c r="E6729" t="s">
        <v>32</v>
      </c>
      <c r="F6729" t="s">
        <v>33</v>
      </c>
      <c r="G6729" t="s">
        <v>34</v>
      </c>
      <c r="H6729">
        <v>28577</v>
      </c>
      <c r="J6729">
        <v>0</v>
      </c>
      <c r="L6729">
        <v>28577</v>
      </c>
      <c r="N6729">
        <v>5002</v>
      </c>
      <c r="P6729">
        <v>261</v>
      </c>
      <c r="R6729">
        <v>5263</v>
      </c>
      <c r="T6729">
        <v>690568</v>
      </c>
      <c r="V6729">
        <v>1158279</v>
      </c>
      <c r="X6729">
        <v>1059031</v>
      </c>
      <c r="Z6729">
        <v>99248</v>
      </c>
    </row>
    <row r="6730" spans="2:27" hidden="1" x14ac:dyDescent="0.35">
      <c r="B6730" t="s">
        <v>155</v>
      </c>
      <c r="C6730" t="s">
        <v>156</v>
      </c>
      <c r="D6730" s="1">
        <v>45352</v>
      </c>
      <c r="E6730" t="s">
        <v>32</v>
      </c>
      <c r="F6730" t="s">
        <v>35</v>
      </c>
      <c r="G6730" t="s">
        <v>32</v>
      </c>
      <c r="H6730">
        <v>20602</v>
      </c>
      <c r="J6730">
        <v>0</v>
      </c>
      <c r="L6730">
        <v>20602</v>
      </c>
      <c r="N6730">
        <v>4300</v>
      </c>
      <c r="P6730">
        <v>190</v>
      </c>
      <c r="R6730">
        <v>4490</v>
      </c>
      <c r="T6730">
        <v>682739</v>
      </c>
      <c r="V6730">
        <v>1144304</v>
      </c>
      <c r="X6730">
        <v>1045609</v>
      </c>
      <c r="Z6730">
        <v>98695</v>
      </c>
    </row>
    <row r="6731" spans="2:27" hidden="1" x14ac:dyDescent="0.35">
      <c r="B6731" t="s">
        <v>157</v>
      </c>
      <c r="C6731" t="s">
        <v>158</v>
      </c>
      <c r="D6731" s="1">
        <v>41518</v>
      </c>
      <c r="E6731" t="s">
        <v>34</v>
      </c>
      <c r="F6731" t="s">
        <v>33</v>
      </c>
      <c r="G6731" t="s">
        <v>34</v>
      </c>
      <c r="V6731">
        <v>115501</v>
      </c>
    </row>
    <row r="6732" spans="2:27" hidden="1" x14ac:dyDescent="0.35">
      <c r="B6732" t="s">
        <v>157</v>
      </c>
      <c r="C6732" t="s">
        <v>158</v>
      </c>
      <c r="D6732" s="1">
        <v>42887</v>
      </c>
      <c r="E6732" t="s">
        <v>34</v>
      </c>
      <c r="F6732" t="s">
        <v>35</v>
      </c>
      <c r="G6732" t="s">
        <v>32</v>
      </c>
      <c r="H6732">
        <v>2544</v>
      </c>
      <c r="J6732">
        <v>0</v>
      </c>
      <c r="L6732">
        <v>2544</v>
      </c>
      <c r="N6732">
        <v>1669</v>
      </c>
      <c r="P6732">
        <v>0</v>
      </c>
      <c r="R6732">
        <v>1669</v>
      </c>
      <c r="T6732">
        <v>81672</v>
      </c>
      <c r="V6732">
        <v>113110</v>
      </c>
      <c r="X6732">
        <v>97454</v>
      </c>
      <c r="Z6732">
        <v>15656</v>
      </c>
    </row>
    <row r="6733" spans="2:27" hidden="1" x14ac:dyDescent="0.35">
      <c r="B6733" t="s">
        <v>157</v>
      </c>
      <c r="C6733" t="s">
        <v>158</v>
      </c>
      <c r="D6733" s="1">
        <v>42887</v>
      </c>
      <c r="E6733" t="s">
        <v>34</v>
      </c>
      <c r="F6733" t="s">
        <v>33</v>
      </c>
      <c r="G6733" t="s">
        <v>34</v>
      </c>
      <c r="H6733">
        <v>2544</v>
      </c>
      <c r="I6733" t="s">
        <v>159</v>
      </c>
      <c r="J6733">
        <v>0</v>
      </c>
      <c r="L6733">
        <v>2544</v>
      </c>
      <c r="M6733" t="s">
        <v>160</v>
      </c>
      <c r="N6733">
        <v>1669</v>
      </c>
      <c r="O6733" t="s">
        <v>141</v>
      </c>
      <c r="P6733">
        <v>0</v>
      </c>
      <c r="R6733">
        <v>1669</v>
      </c>
      <c r="S6733" t="s">
        <v>38</v>
      </c>
      <c r="T6733">
        <v>81672</v>
      </c>
      <c r="V6733">
        <v>113110</v>
      </c>
      <c r="X6733">
        <v>97454</v>
      </c>
      <c r="Z6733">
        <v>15656</v>
      </c>
    </row>
    <row r="6734" spans="2:27" hidden="1" x14ac:dyDescent="0.35">
      <c r="B6734" t="s">
        <v>157</v>
      </c>
      <c r="C6734" t="s">
        <v>158</v>
      </c>
      <c r="D6734" s="1">
        <v>42917</v>
      </c>
      <c r="E6734" t="s">
        <v>34</v>
      </c>
      <c r="F6734" t="s">
        <v>35</v>
      </c>
      <c r="G6734" t="s">
        <v>32</v>
      </c>
      <c r="H6734">
        <v>2528</v>
      </c>
      <c r="J6734">
        <v>0</v>
      </c>
      <c r="L6734">
        <v>2528</v>
      </c>
      <c r="N6734">
        <v>1472</v>
      </c>
      <c r="P6734">
        <v>0</v>
      </c>
      <c r="R6734">
        <v>1472</v>
      </c>
      <c r="T6734">
        <v>81141</v>
      </c>
      <c r="V6734">
        <v>112529</v>
      </c>
      <c r="X6734">
        <v>96871</v>
      </c>
      <c r="Z6734">
        <v>15658</v>
      </c>
    </row>
    <row r="6735" spans="2:27" hidden="1" x14ac:dyDescent="0.35">
      <c r="B6735" t="s">
        <v>157</v>
      </c>
      <c r="C6735" t="s">
        <v>158</v>
      </c>
      <c r="D6735" s="1">
        <v>42917</v>
      </c>
      <c r="E6735" t="s">
        <v>34</v>
      </c>
      <c r="F6735" t="s">
        <v>33</v>
      </c>
      <c r="G6735" t="s">
        <v>34</v>
      </c>
      <c r="H6735">
        <v>2528</v>
      </c>
      <c r="I6735" t="s">
        <v>159</v>
      </c>
      <c r="J6735">
        <v>0</v>
      </c>
      <c r="L6735">
        <v>2528</v>
      </c>
      <c r="M6735" t="s">
        <v>160</v>
      </c>
      <c r="N6735">
        <v>1472</v>
      </c>
      <c r="O6735" t="s">
        <v>141</v>
      </c>
      <c r="P6735">
        <v>0</v>
      </c>
      <c r="R6735">
        <v>1472</v>
      </c>
      <c r="S6735" t="s">
        <v>38</v>
      </c>
      <c r="T6735">
        <v>81141</v>
      </c>
      <c r="V6735">
        <v>112529</v>
      </c>
      <c r="X6735">
        <v>96871</v>
      </c>
      <c r="Z6735">
        <v>15658</v>
      </c>
    </row>
    <row r="6736" spans="2:27" hidden="1" x14ac:dyDescent="0.35">
      <c r="B6736" t="s">
        <v>157</v>
      </c>
      <c r="C6736" t="s">
        <v>158</v>
      </c>
      <c r="D6736" s="1">
        <v>42948</v>
      </c>
      <c r="E6736" t="s">
        <v>34</v>
      </c>
      <c r="F6736" t="s">
        <v>35</v>
      </c>
      <c r="G6736" t="s">
        <v>32</v>
      </c>
      <c r="H6736">
        <v>2950</v>
      </c>
      <c r="I6736" t="s">
        <v>159</v>
      </c>
      <c r="J6736">
        <v>0</v>
      </c>
      <c r="L6736">
        <v>2950</v>
      </c>
      <c r="M6736" t="s">
        <v>160</v>
      </c>
      <c r="N6736">
        <v>1818</v>
      </c>
      <c r="O6736" t="s">
        <v>161</v>
      </c>
      <c r="P6736">
        <v>0</v>
      </c>
      <c r="R6736">
        <v>1818</v>
      </c>
      <c r="S6736" t="s">
        <v>103</v>
      </c>
      <c r="T6736">
        <v>81505</v>
      </c>
      <c r="V6736">
        <v>112964</v>
      </c>
      <c r="X6736">
        <v>97248</v>
      </c>
      <c r="Z6736">
        <v>15716</v>
      </c>
    </row>
    <row r="6737" spans="2:26" hidden="1" x14ac:dyDescent="0.35">
      <c r="B6737" t="s">
        <v>157</v>
      </c>
      <c r="C6737" t="s">
        <v>158</v>
      </c>
      <c r="D6737" s="1">
        <v>42948</v>
      </c>
      <c r="E6737" t="s">
        <v>34</v>
      </c>
      <c r="F6737" t="s">
        <v>33</v>
      </c>
      <c r="G6737" t="s">
        <v>34</v>
      </c>
      <c r="H6737">
        <v>2950</v>
      </c>
      <c r="I6737" t="s">
        <v>159</v>
      </c>
      <c r="J6737">
        <v>0</v>
      </c>
      <c r="L6737">
        <v>2950</v>
      </c>
      <c r="M6737" t="s">
        <v>160</v>
      </c>
      <c r="N6737">
        <v>1818</v>
      </c>
      <c r="O6737" t="s">
        <v>141</v>
      </c>
      <c r="P6737">
        <v>0</v>
      </c>
      <c r="R6737">
        <v>1818</v>
      </c>
      <c r="S6737" t="s">
        <v>38</v>
      </c>
      <c r="T6737">
        <v>81505</v>
      </c>
      <c r="V6737">
        <v>112964</v>
      </c>
      <c r="X6737">
        <v>97248</v>
      </c>
      <c r="Z6737">
        <v>15716</v>
      </c>
    </row>
    <row r="6738" spans="2:26" hidden="1" x14ac:dyDescent="0.35">
      <c r="B6738" t="s">
        <v>157</v>
      </c>
      <c r="C6738" t="s">
        <v>158</v>
      </c>
      <c r="D6738" s="1">
        <v>42979</v>
      </c>
      <c r="E6738" t="s">
        <v>34</v>
      </c>
      <c r="F6738" t="s">
        <v>35</v>
      </c>
      <c r="G6738" t="s">
        <v>32</v>
      </c>
      <c r="H6738">
        <v>2671</v>
      </c>
      <c r="I6738" t="s">
        <v>159</v>
      </c>
      <c r="J6738">
        <v>0</v>
      </c>
      <c r="L6738">
        <v>2671</v>
      </c>
      <c r="M6738" t="s">
        <v>160</v>
      </c>
      <c r="N6738">
        <v>1597</v>
      </c>
      <c r="O6738" t="s">
        <v>161</v>
      </c>
      <c r="P6738">
        <v>0</v>
      </c>
      <c r="R6738">
        <v>1597</v>
      </c>
      <c r="S6738" t="s">
        <v>103</v>
      </c>
      <c r="T6738">
        <v>81175</v>
      </c>
      <c r="V6738">
        <v>112653</v>
      </c>
      <c r="X6738">
        <v>96780</v>
      </c>
      <c r="Z6738">
        <v>15873</v>
      </c>
    </row>
    <row r="6739" spans="2:26" hidden="1" x14ac:dyDescent="0.35">
      <c r="B6739" t="s">
        <v>157</v>
      </c>
      <c r="C6739" t="s">
        <v>158</v>
      </c>
      <c r="D6739" s="1">
        <v>42979</v>
      </c>
      <c r="E6739" t="s">
        <v>34</v>
      </c>
      <c r="F6739" t="s">
        <v>33</v>
      </c>
      <c r="G6739" t="s">
        <v>34</v>
      </c>
      <c r="H6739">
        <v>2671</v>
      </c>
      <c r="I6739" t="s">
        <v>159</v>
      </c>
      <c r="J6739">
        <v>0</v>
      </c>
      <c r="L6739">
        <v>2671</v>
      </c>
      <c r="M6739" t="s">
        <v>160</v>
      </c>
      <c r="N6739">
        <v>1597</v>
      </c>
      <c r="O6739" t="s">
        <v>141</v>
      </c>
      <c r="P6739">
        <v>0</v>
      </c>
      <c r="R6739">
        <v>1597</v>
      </c>
      <c r="S6739" t="s">
        <v>38</v>
      </c>
      <c r="T6739">
        <v>81175</v>
      </c>
      <c r="V6739">
        <v>112653</v>
      </c>
      <c r="X6739">
        <v>96780</v>
      </c>
      <c r="Z6739">
        <v>15873</v>
      </c>
    </row>
    <row r="6740" spans="2:26" hidden="1" x14ac:dyDescent="0.35">
      <c r="B6740" t="s">
        <v>157</v>
      </c>
      <c r="C6740" t="s">
        <v>158</v>
      </c>
      <c r="D6740" s="1">
        <v>43009</v>
      </c>
      <c r="E6740" t="s">
        <v>34</v>
      </c>
      <c r="F6740" t="s">
        <v>35</v>
      </c>
      <c r="G6740" t="s">
        <v>32</v>
      </c>
      <c r="H6740">
        <v>2780</v>
      </c>
      <c r="I6740" t="s">
        <v>159</v>
      </c>
      <c r="J6740">
        <v>0</v>
      </c>
      <c r="L6740">
        <v>2780</v>
      </c>
      <c r="M6740" t="s">
        <v>160</v>
      </c>
      <c r="N6740">
        <v>1759</v>
      </c>
      <c r="O6740" t="s">
        <v>161</v>
      </c>
      <c r="P6740">
        <v>0</v>
      </c>
      <c r="R6740">
        <v>1759</v>
      </c>
      <c r="S6740" t="s">
        <v>103</v>
      </c>
      <c r="T6740">
        <v>81142</v>
      </c>
      <c r="V6740">
        <v>112665</v>
      </c>
      <c r="X6740">
        <v>96539</v>
      </c>
      <c r="Z6740">
        <v>16126</v>
      </c>
    </row>
    <row r="6741" spans="2:26" hidden="1" x14ac:dyDescent="0.35">
      <c r="B6741" t="s">
        <v>157</v>
      </c>
      <c r="C6741" t="s">
        <v>158</v>
      </c>
      <c r="D6741" s="1">
        <v>43009</v>
      </c>
      <c r="E6741" t="s">
        <v>34</v>
      </c>
      <c r="F6741" t="s">
        <v>33</v>
      </c>
      <c r="G6741" t="s">
        <v>34</v>
      </c>
      <c r="H6741">
        <v>2780</v>
      </c>
      <c r="I6741" t="s">
        <v>159</v>
      </c>
      <c r="J6741">
        <v>0</v>
      </c>
      <c r="L6741">
        <v>2780</v>
      </c>
      <c r="M6741" t="s">
        <v>160</v>
      </c>
      <c r="N6741">
        <v>1759</v>
      </c>
      <c r="O6741" t="s">
        <v>141</v>
      </c>
      <c r="P6741">
        <v>0</v>
      </c>
      <c r="R6741">
        <v>1759</v>
      </c>
      <c r="S6741" t="s">
        <v>38</v>
      </c>
      <c r="T6741">
        <v>81142</v>
      </c>
      <c r="V6741">
        <v>112665</v>
      </c>
      <c r="X6741">
        <v>96539</v>
      </c>
      <c r="Z6741">
        <v>16126</v>
      </c>
    </row>
    <row r="6742" spans="2:26" hidden="1" x14ac:dyDescent="0.35">
      <c r="B6742" t="s">
        <v>157</v>
      </c>
      <c r="C6742" t="s">
        <v>158</v>
      </c>
      <c r="D6742" s="1">
        <v>43040</v>
      </c>
      <c r="E6742" t="s">
        <v>34</v>
      </c>
      <c r="F6742" t="s">
        <v>35</v>
      </c>
      <c r="G6742" t="s">
        <v>32</v>
      </c>
      <c r="H6742">
        <v>3705</v>
      </c>
      <c r="J6742">
        <v>0</v>
      </c>
      <c r="L6742">
        <v>3705</v>
      </c>
      <c r="N6742">
        <v>1585</v>
      </c>
      <c r="P6742">
        <v>0</v>
      </c>
      <c r="R6742">
        <v>1585</v>
      </c>
      <c r="T6742">
        <v>80887</v>
      </c>
      <c r="V6742">
        <v>112562</v>
      </c>
      <c r="X6742">
        <v>96317</v>
      </c>
      <c r="Z6742">
        <v>16245</v>
      </c>
    </row>
    <row r="6743" spans="2:26" hidden="1" x14ac:dyDescent="0.35">
      <c r="B6743" t="s">
        <v>157</v>
      </c>
      <c r="C6743" t="s">
        <v>158</v>
      </c>
      <c r="D6743" s="1">
        <v>43040</v>
      </c>
      <c r="E6743" t="s">
        <v>34</v>
      </c>
      <c r="F6743" t="s">
        <v>33</v>
      </c>
      <c r="G6743" t="s">
        <v>34</v>
      </c>
      <c r="H6743">
        <v>3705</v>
      </c>
      <c r="I6743" t="s">
        <v>159</v>
      </c>
      <c r="J6743">
        <v>0</v>
      </c>
      <c r="L6743">
        <v>3705</v>
      </c>
      <c r="M6743" t="s">
        <v>160</v>
      </c>
      <c r="N6743">
        <v>1585</v>
      </c>
      <c r="O6743" t="s">
        <v>141</v>
      </c>
      <c r="P6743">
        <v>0</v>
      </c>
      <c r="R6743">
        <v>1585</v>
      </c>
      <c r="S6743" t="s">
        <v>38</v>
      </c>
      <c r="T6743">
        <v>80887</v>
      </c>
      <c r="V6743">
        <v>112562</v>
      </c>
      <c r="X6743">
        <v>96317</v>
      </c>
      <c r="Z6743">
        <v>16245</v>
      </c>
    </row>
    <row r="6744" spans="2:26" hidden="1" x14ac:dyDescent="0.35">
      <c r="B6744" t="s">
        <v>157</v>
      </c>
      <c r="C6744" t="s">
        <v>158</v>
      </c>
      <c r="D6744" s="1">
        <v>43070</v>
      </c>
      <c r="E6744" t="s">
        <v>34</v>
      </c>
      <c r="F6744" t="s">
        <v>35</v>
      </c>
      <c r="G6744" t="s">
        <v>32</v>
      </c>
      <c r="H6744">
        <v>3198</v>
      </c>
      <c r="J6744">
        <v>0</v>
      </c>
      <c r="L6744">
        <v>3198</v>
      </c>
      <c r="N6744">
        <v>1467</v>
      </c>
      <c r="P6744">
        <v>0</v>
      </c>
      <c r="R6744">
        <v>1467</v>
      </c>
      <c r="T6744">
        <v>80698</v>
      </c>
      <c r="V6744">
        <v>112386</v>
      </c>
      <c r="X6744">
        <v>95978</v>
      </c>
      <c r="Z6744">
        <v>16408</v>
      </c>
    </row>
    <row r="6745" spans="2:26" hidden="1" x14ac:dyDescent="0.35">
      <c r="B6745" t="s">
        <v>157</v>
      </c>
      <c r="C6745" t="s">
        <v>158</v>
      </c>
      <c r="D6745" s="1">
        <v>43070</v>
      </c>
      <c r="E6745" t="s">
        <v>34</v>
      </c>
      <c r="F6745" t="s">
        <v>33</v>
      </c>
      <c r="G6745" t="s">
        <v>34</v>
      </c>
      <c r="H6745">
        <v>3198</v>
      </c>
      <c r="I6745" t="s">
        <v>159</v>
      </c>
      <c r="J6745">
        <v>0</v>
      </c>
      <c r="L6745">
        <v>3198</v>
      </c>
      <c r="M6745" t="s">
        <v>160</v>
      </c>
      <c r="N6745">
        <v>1467</v>
      </c>
      <c r="O6745" t="s">
        <v>141</v>
      </c>
      <c r="P6745">
        <v>0</v>
      </c>
      <c r="R6745">
        <v>1467</v>
      </c>
      <c r="S6745" t="s">
        <v>38</v>
      </c>
      <c r="T6745">
        <v>80698</v>
      </c>
      <c r="V6745">
        <v>112386</v>
      </c>
      <c r="X6745">
        <v>95978</v>
      </c>
      <c r="Z6745">
        <v>16408</v>
      </c>
    </row>
    <row r="6746" spans="2:26" hidden="1" x14ac:dyDescent="0.35">
      <c r="B6746" t="s">
        <v>157</v>
      </c>
      <c r="C6746" t="s">
        <v>158</v>
      </c>
      <c r="D6746" s="1">
        <v>43101</v>
      </c>
      <c r="E6746" t="s">
        <v>34</v>
      </c>
      <c r="F6746" t="s">
        <v>35</v>
      </c>
      <c r="G6746" t="s">
        <v>32</v>
      </c>
      <c r="H6746">
        <v>2976</v>
      </c>
      <c r="J6746">
        <v>0</v>
      </c>
      <c r="L6746">
        <v>2976</v>
      </c>
      <c r="N6746">
        <v>1680</v>
      </c>
      <c r="P6746">
        <v>0</v>
      </c>
      <c r="R6746">
        <v>1680</v>
      </c>
      <c r="T6746">
        <v>80813</v>
      </c>
      <c r="V6746">
        <v>112624</v>
      </c>
      <c r="X6746">
        <v>96161</v>
      </c>
      <c r="Z6746">
        <v>16463</v>
      </c>
    </row>
    <row r="6747" spans="2:26" hidden="1" x14ac:dyDescent="0.35">
      <c r="B6747" t="s">
        <v>157</v>
      </c>
      <c r="C6747" t="s">
        <v>158</v>
      </c>
      <c r="D6747" s="1">
        <v>43101</v>
      </c>
      <c r="E6747" t="s">
        <v>34</v>
      </c>
      <c r="F6747" t="s">
        <v>33</v>
      </c>
      <c r="G6747" t="s">
        <v>34</v>
      </c>
      <c r="H6747">
        <v>2976</v>
      </c>
      <c r="I6747" t="s">
        <v>159</v>
      </c>
      <c r="J6747">
        <v>0</v>
      </c>
      <c r="L6747">
        <v>2976</v>
      </c>
      <c r="M6747" t="s">
        <v>160</v>
      </c>
      <c r="N6747">
        <v>1680</v>
      </c>
      <c r="O6747" t="s">
        <v>141</v>
      </c>
      <c r="P6747">
        <v>0</v>
      </c>
      <c r="R6747">
        <v>1680</v>
      </c>
      <c r="S6747" t="s">
        <v>38</v>
      </c>
      <c r="T6747">
        <v>80813</v>
      </c>
      <c r="V6747">
        <v>112624</v>
      </c>
      <c r="X6747">
        <v>96161</v>
      </c>
      <c r="Z6747">
        <v>16463</v>
      </c>
    </row>
    <row r="6748" spans="2:26" hidden="1" x14ac:dyDescent="0.35">
      <c r="B6748" t="s">
        <v>157</v>
      </c>
      <c r="C6748" t="s">
        <v>158</v>
      </c>
      <c r="D6748" s="1">
        <v>43132</v>
      </c>
      <c r="E6748" t="s">
        <v>34</v>
      </c>
      <c r="F6748" t="s">
        <v>35</v>
      </c>
      <c r="G6748" t="s">
        <v>32</v>
      </c>
      <c r="H6748">
        <v>2215</v>
      </c>
      <c r="I6748" t="s">
        <v>159</v>
      </c>
      <c r="J6748">
        <v>0</v>
      </c>
      <c r="L6748">
        <v>2215</v>
      </c>
      <c r="M6748" t="s">
        <v>160</v>
      </c>
      <c r="N6748">
        <v>1381</v>
      </c>
      <c r="O6748" t="s">
        <v>161</v>
      </c>
      <c r="P6748">
        <v>0</v>
      </c>
      <c r="R6748">
        <v>1381</v>
      </c>
      <c r="S6748" t="s">
        <v>103</v>
      </c>
      <c r="T6748">
        <v>81202</v>
      </c>
      <c r="V6748">
        <v>112937</v>
      </c>
      <c r="X6748">
        <v>96517</v>
      </c>
      <c r="Z6748">
        <v>16420</v>
      </c>
    </row>
    <row r="6749" spans="2:26" hidden="1" x14ac:dyDescent="0.35">
      <c r="B6749" t="s">
        <v>157</v>
      </c>
      <c r="C6749" t="s">
        <v>158</v>
      </c>
      <c r="D6749" s="1">
        <v>43132</v>
      </c>
      <c r="E6749" t="s">
        <v>34</v>
      </c>
      <c r="F6749" t="s">
        <v>33</v>
      </c>
      <c r="G6749" t="s">
        <v>34</v>
      </c>
      <c r="H6749">
        <v>2215</v>
      </c>
      <c r="I6749" t="s">
        <v>159</v>
      </c>
      <c r="J6749">
        <v>0</v>
      </c>
      <c r="L6749">
        <v>2215</v>
      </c>
      <c r="M6749" t="s">
        <v>160</v>
      </c>
      <c r="N6749">
        <v>1381</v>
      </c>
      <c r="O6749" t="s">
        <v>141</v>
      </c>
      <c r="P6749">
        <v>0</v>
      </c>
      <c r="R6749">
        <v>1381</v>
      </c>
      <c r="S6749" t="s">
        <v>38</v>
      </c>
      <c r="T6749">
        <v>81202</v>
      </c>
      <c r="V6749">
        <v>112937</v>
      </c>
      <c r="X6749">
        <v>96517</v>
      </c>
      <c r="Z6749">
        <v>16420</v>
      </c>
    </row>
    <row r="6750" spans="2:26" hidden="1" x14ac:dyDescent="0.35">
      <c r="B6750" t="s">
        <v>157</v>
      </c>
      <c r="C6750" t="s">
        <v>158</v>
      </c>
      <c r="D6750" s="1">
        <v>43160</v>
      </c>
      <c r="E6750" t="s">
        <v>34</v>
      </c>
      <c r="F6750" t="s">
        <v>35</v>
      </c>
      <c r="G6750" t="s">
        <v>32</v>
      </c>
      <c r="H6750">
        <v>2429</v>
      </c>
      <c r="J6750">
        <v>0</v>
      </c>
      <c r="L6750">
        <v>2429</v>
      </c>
      <c r="N6750">
        <v>1415</v>
      </c>
      <c r="P6750">
        <v>0</v>
      </c>
      <c r="R6750">
        <v>1415</v>
      </c>
      <c r="T6750">
        <v>80882</v>
      </c>
      <c r="V6750">
        <v>113043</v>
      </c>
      <c r="X6750">
        <v>96826</v>
      </c>
      <c r="Z6750">
        <v>16217</v>
      </c>
    </row>
    <row r="6751" spans="2:26" hidden="1" x14ac:dyDescent="0.35">
      <c r="B6751" t="s">
        <v>157</v>
      </c>
      <c r="C6751" t="s">
        <v>158</v>
      </c>
      <c r="D6751" s="1">
        <v>43160</v>
      </c>
      <c r="E6751" t="s">
        <v>34</v>
      </c>
      <c r="F6751" t="s">
        <v>33</v>
      </c>
      <c r="G6751" t="s">
        <v>34</v>
      </c>
      <c r="H6751">
        <v>2429</v>
      </c>
      <c r="I6751" t="s">
        <v>159</v>
      </c>
      <c r="J6751">
        <v>0</v>
      </c>
      <c r="L6751">
        <v>2429</v>
      </c>
      <c r="M6751" t="s">
        <v>160</v>
      </c>
      <c r="N6751">
        <v>1415</v>
      </c>
      <c r="O6751" t="s">
        <v>141</v>
      </c>
      <c r="P6751">
        <v>0</v>
      </c>
      <c r="R6751">
        <v>1415</v>
      </c>
      <c r="S6751" t="s">
        <v>38</v>
      </c>
      <c r="T6751">
        <v>80882</v>
      </c>
      <c r="V6751">
        <v>113043</v>
      </c>
      <c r="X6751">
        <v>96826</v>
      </c>
      <c r="Z6751">
        <v>16217</v>
      </c>
    </row>
    <row r="6752" spans="2:26" hidden="1" x14ac:dyDescent="0.35">
      <c r="B6752" t="s">
        <v>157</v>
      </c>
      <c r="C6752" t="s">
        <v>158</v>
      </c>
      <c r="D6752" s="1">
        <v>43191</v>
      </c>
      <c r="E6752" t="s">
        <v>34</v>
      </c>
      <c r="F6752" t="s">
        <v>35</v>
      </c>
      <c r="G6752" t="s">
        <v>32</v>
      </c>
      <c r="H6752">
        <v>2368</v>
      </c>
      <c r="I6752" t="s">
        <v>159</v>
      </c>
      <c r="J6752">
        <v>0</v>
      </c>
      <c r="L6752">
        <v>2368</v>
      </c>
      <c r="M6752" t="s">
        <v>160</v>
      </c>
      <c r="N6752">
        <v>1399</v>
      </c>
      <c r="O6752" t="s">
        <v>161</v>
      </c>
      <c r="P6752">
        <v>0</v>
      </c>
      <c r="R6752">
        <v>1399</v>
      </c>
      <c r="S6752" t="s">
        <v>103</v>
      </c>
      <c r="T6752">
        <v>80641</v>
      </c>
      <c r="V6752">
        <v>112852</v>
      </c>
      <c r="X6752">
        <v>96708</v>
      </c>
      <c r="Z6752">
        <v>16144</v>
      </c>
    </row>
    <row r="6753" spans="2:26" hidden="1" x14ac:dyDescent="0.35">
      <c r="B6753" t="s">
        <v>157</v>
      </c>
      <c r="C6753" t="s">
        <v>158</v>
      </c>
      <c r="D6753" s="1">
        <v>43191</v>
      </c>
      <c r="E6753" t="s">
        <v>34</v>
      </c>
      <c r="F6753" t="s">
        <v>33</v>
      </c>
      <c r="G6753" t="s">
        <v>34</v>
      </c>
      <c r="H6753">
        <v>2368</v>
      </c>
      <c r="I6753" t="s">
        <v>159</v>
      </c>
      <c r="J6753">
        <v>0</v>
      </c>
      <c r="L6753">
        <v>2368</v>
      </c>
      <c r="M6753" t="s">
        <v>160</v>
      </c>
      <c r="N6753">
        <v>1399</v>
      </c>
      <c r="O6753" t="s">
        <v>141</v>
      </c>
      <c r="P6753">
        <v>0</v>
      </c>
      <c r="R6753">
        <v>1399</v>
      </c>
      <c r="S6753" t="s">
        <v>38</v>
      </c>
      <c r="T6753">
        <v>80641</v>
      </c>
      <c r="V6753">
        <v>112852</v>
      </c>
      <c r="X6753">
        <v>96708</v>
      </c>
      <c r="Z6753">
        <v>16144</v>
      </c>
    </row>
    <row r="6754" spans="2:26" hidden="1" x14ac:dyDescent="0.35">
      <c r="B6754" t="s">
        <v>157</v>
      </c>
      <c r="C6754" t="s">
        <v>158</v>
      </c>
      <c r="D6754" s="1">
        <v>43221</v>
      </c>
      <c r="E6754" t="s">
        <v>34</v>
      </c>
      <c r="F6754" t="s">
        <v>35</v>
      </c>
      <c r="G6754" t="s">
        <v>32</v>
      </c>
      <c r="H6754">
        <v>2549</v>
      </c>
      <c r="I6754" t="s">
        <v>159</v>
      </c>
      <c r="J6754">
        <v>0</v>
      </c>
      <c r="L6754">
        <v>2549</v>
      </c>
      <c r="M6754" t="s">
        <v>160</v>
      </c>
      <c r="N6754">
        <v>1572</v>
      </c>
      <c r="O6754" t="s">
        <v>161</v>
      </c>
      <c r="P6754">
        <v>0</v>
      </c>
      <c r="R6754">
        <v>1572</v>
      </c>
      <c r="S6754" t="s">
        <v>103</v>
      </c>
      <c r="T6754">
        <v>80712</v>
      </c>
      <c r="V6754">
        <v>112994</v>
      </c>
      <c r="X6754">
        <v>96928</v>
      </c>
      <c r="Z6754">
        <v>16066</v>
      </c>
    </row>
    <row r="6755" spans="2:26" hidden="1" x14ac:dyDescent="0.35">
      <c r="B6755" t="s">
        <v>157</v>
      </c>
      <c r="C6755" t="s">
        <v>158</v>
      </c>
      <c r="D6755" s="1">
        <v>43221</v>
      </c>
      <c r="E6755" t="s">
        <v>34</v>
      </c>
      <c r="F6755" t="s">
        <v>33</v>
      </c>
      <c r="G6755" t="s">
        <v>34</v>
      </c>
      <c r="H6755">
        <v>2549</v>
      </c>
      <c r="I6755" t="s">
        <v>159</v>
      </c>
      <c r="J6755">
        <v>0</v>
      </c>
      <c r="L6755">
        <v>2549</v>
      </c>
      <c r="M6755" t="s">
        <v>160</v>
      </c>
      <c r="N6755">
        <v>1572</v>
      </c>
      <c r="O6755" t="s">
        <v>141</v>
      </c>
      <c r="P6755">
        <v>0</v>
      </c>
      <c r="R6755">
        <v>1572</v>
      </c>
      <c r="S6755" t="s">
        <v>38</v>
      </c>
      <c r="T6755">
        <v>80712</v>
      </c>
      <c r="V6755">
        <v>112994</v>
      </c>
      <c r="X6755">
        <v>96928</v>
      </c>
      <c r="Z6755">
        <v>16066</v>
      </c>
    </row>
    <row r="6756" spans="2:26" hidden="1" x14ac:dyDescent="0.35">
      <c r="B6756" t="s">
        <v>157</v>
      </c>
      <c r="C6756" t="s">
        <v>158</v>
      </c>
      <c r="D6756" s="1">
        <v>43252</v>
      </c>
      <c r="E6756" t="s">
        <v>34</v>
      </c>
      <c r="F6756" t="s">
        <v>35</v>
      </c>
      <c r="G6756" t="s">
        <v>32</v>
      </c>
      <c r="H6756">
        <v>2514</v>
      </c>
      <c r="I6756" t="s">
        <v>159</v>
      </c>
      <c r="J6756">
        <v>0</v>
      </c>
      <c r="L6756">
        <v>2514</v>
      </c>
      <c r="M6756" t="s">
        <v>160</v>
      </c>
      <c r="N6756">
        <v>1496</v>
      </c>
      <c r="O6756" t="s">
        <v>161</v>
      </c>
      <c r="P6756">
        <v>0</v>
      </c>
      <c r="R6756">
        <v>1496</v>
      </c>
      <c r="S6756" t="s">
        <v>103</v>
      </c>
      <c r="T6756">
        <v>80109</v>
      </c>
      <c r="V6756">
        <v>112319</v>
      </c>
      <c r="X6756">
        <v>96419</v>
      </c>
      <c r="Z6756">
        <v>15900</v>
      </c>
    </row>
    <row r="6757" spans="2:26" hidden="1" x14ac:dyDescent="0.35">
      <c r="B6757" t="s">
        <v>157</v>
      </c>
      <c r="C6757" t="s">
        <v>158</v>
      </c>
      <c r="D6757" s="1">
        <v>43252</v>
      </c>
      <c r="E6757" t="s">
        <v>34</v>
      </c>
      <c r="F6757" t="s">
        <v>33</v>
      </c>
      <c r="G6757" t="s">
        <v>34</v>
      </c>
      <c r="H6757">
        <v>2514</v>
      </c>
      <c r="I6757" t="s">
        <v>159</v>
      </c>
      <c r="J6757">
        <v>0</v>
      </c>
      <c r="L6757">
        <v>2514</v>
      </c>
      <c r="M6757" t="s">
        <v>160</v>
      </c>
      <c r="N6757">
        <v>1496</v>
      </c>
      <c r="O6757" t="s">
        <v>141</v>
      </c>
      <c r="P6757">
        <v>0</v>
      </c>
      <c r="R6757">
        <v>1496</v>
      </c>
      <c r="S6757" t="s">
        <v>38</v>
      </c>
      <c r="T6757">
        <v>80109</v>
      </c>
      <c r="V6757">
        <v>112319</v>
      </c>
      <c r="X6757">
        <v>96419</v>
      </c>
      <c r="Z6757">
        <v>15900</v>
      </c>
    </row>
    <row r="6758" spans="2:26" hidden="1" x14ac:dyDescent="0.35">
      <c r="B6758" t="s">
        <v>157</v>
      </c>
      <c r="C6758" t="s">
        <v>158</v>
      </c>
      <c r="D6758" s="1">
        <v>43282</v>
      </c>
      <c r="E6758" t="s">
        <v>34</v>
      </c>
      <c r="F6758" t="s">
        <v>35</v>
      </c>
      <c r="G6758" t="s">
        <v>32</v>
      </c>
      <c r="H6758">
        <v>2819</v>
      </c>
      <c r="I6758" t="s">
        <v>159</v>
      </c>
      <c r="J6758">
        <v>0</v>
      </c>
      <c r="L6758">
        <v>2819</v>
      </c>
      <c r="M6758" t="s">
        <v>160</v>
      </c>
      <c r="N6758">
        <v>1636</v>
      </c>
      <c r="O6758" t="s">
        <v>161</v>
      </c>
      <c r="P6758">
        <v>0</v>
      </c>
      <c r="R6758">
        <v>1636</v>
      </c>
      <c r="S6758" t="s">
        <v>103</v>
      </c>
      <c r="T6758">
        <v>79883</v>
      </c>
      <c r="V6758">
        <v>112018</v>
      </c>
      <c r="X6758">
        <v>96187</v>
      </c>
      <c r="Z6758">
        <v>15831</v>
      </c>
    </row>
    <row r="6759" spans="2:26" hidden="1" x14ac:dyDescent="0.35">
      <c r="B6759" t="s">
        <v>157</v>
      </c>
      <c r="C6759" t="s">
        <v>158</v>
      </c>
      <c r="D6759" s="1">
        <v>43282</v>
      </c>
      <c r="E6759" t="s">
        <v>34</v>
      </c>
      <c r="F6759" t="s">
        <v>33</v>
      </c>
      <c r="G6759" t="s">
        <v>34</v>
      </c>
      <c r="H6759">
        <v>2819</v>
      </c>
      <c r="I6759" t="s">
        <v>159</v>
      </c>
      <c r="J6759">
        <v>0</v>
      </c>
      <c r="L6759">
        <v>2819</v>
      </c>
      <c r="M6759" t="s">
        <v>160</v>
      </c>
      <c r="N6759">
        <v>1636</v>
      </c>
      <c r="O6759" t="s">
        <v>141</v>
      </c>
      <c r="P6759">
        <v>0</v>
      </c>
      <c r="R6759">
        <v>1636</v>
      </c>
      <c r="S6759" t="s">
        <v>38</v>
      </c>
      <c r="T6759">
        <v>79883</v>
      </c>
      <c r="V6759">
        <v>112018</v>
      </c>
      <c r="X6759">
        <v>96187</v>
      </c>
      <c r="Z6759">
        <v>15831</v>
      </c>
    </row>
    <row r="6760" spans="2:26" hidden="1" x14ac:dyDescent="0.35">
      <c r="B6760" t="s">
        <v>157</v>
      </c>
      <c r="C6760" t="s">
        <v>158</v>
      </c>
      <c r="D6760" s="1">
        <v>43313</v>
      </c>
      <c r="E6760" t="s">
        <v>34</v>
      </c>
      <c r="F6760" t="s">
        <v>35</v>
      </c>
      <c r="G6760" t="s">
        <v>32</v>
      </c>
      <c r="H6760">
        <v>2854</v>
      </c>
      <c r="I6760" t="s">
        <v>159</v>
      </c>
      <c r="J6760">
        <v>0</v>
      </c>
      <c r="L6760">
        <v>2854</v>
      </c>
      <c r="M6760" t="s">
        <v>160</v>
      </c>
      <c r="N6760">
        <v>1737</v>
      </c>
      <c r="O6760" t="s">
        <v>161</v>
      </c>
      <c r="P6760">
        <v>0</v>
      </c>
      <c r="R6760">
        <v>1737</v>
      </c>
      <c r="S6760" t="s">
        <v>103</v>
      </c>
      <c r="T6760">
        <v>79845</v>
      </c>
      <c r="V6760">
        <v>112015</v>
      </c>
      <c r="X6760">
        <v>96144</v>
      </c>
      <c r="Z6760">
        <v>15871</v>
      </c>
    </row>
    <row r="6761" spans="2:26" hidden="1" x14ac:dyDescent="0.35">
      <c r="B6761" t="s">
        <v>157</v>
      </c>
      <c r="C6761" t="s">
        <v>158</v>
      </c>
      <c r="D6761" s="1">
        <v>43313</v>
      </c>
      <c r="E6761" t="s">
        <v>34</v>
      </c>
      <c r="F6761" t="s">
        <v>33</v>
      </c>
      <c r="G6761" t="s">
        <v>34</v>
      </c>
      <c r="H6761">
        <v>2854</v>
      </c>
      <c r="I6761" t="s">
        <v>159</v>
      </c>
      <c r="J6761">
        <v>0</v>
      </c>
      <c r="L6761">
        <v>2854</v>
      </c>
      <c r="M6761" t="s">
        <v>160</v>
      </c>
      <c r="N6761">
        <v>1737</v>
      </c>
      <c r="O6761" t="s">
        <v>161</v>
      </c>
      <c r="P6761">
        <v>0</v>
      </c>
      <c r="R6761">
        <v>1737</v>
      </c>
      <c r="S6761" t="s">
        <v>103</v>
      </c>
      <c r="T6761">
        <v>79845</v>
      </c>
      <c r="V6761">
        <v>112015</v>
      </c>
      <c r="X6761">
        <v>96144</v>
      </c>
      <c r="Z6761">
        <v>15871</v>
      </c>
    </row>
    <row r="6762" spans="2:26" hidden="1" x14ac:dyDescent="0.35">
      <c r="B6762" t="s">
        <v>157</v>
      </c>
      <c r="C6762" t="s">
        <v>158</v>
      </c>
      <c r="D6762" s="1">
        <v>43344</v>
      </c>
      <c r="E6762" t="s">
        <v>34</v>
      </c>
      <c r="F6762" t="s">
        <v>35</v>
      </c>
      <c r="G6762" t="s">
        <v>32</v>
      </c>
      <c r="H6762">
        <v>2369</v>
      </c>
      <c r="I6762" t="s">
        <v>159</v>
      </c>
      <c r="J6762">
        <v>0</v>
      </c>
      <c r="L6762">
        <v>2369</v>
      </c>
      <c r="M6762" t="s">
        <v>160</v>
      </c>
      <c r="N6762">
        <v>1460</v>
      </c>
      <c r="O6762" t="s">
        <v>161</v>
      </c>
      <c r="P6762">
        <v>0</v>
      </c>
      <c r="R6762">
        <v>1460</v>
      </c>
      <c r="S6762" t="s">
        <v>103</v>
      </c>
      <c r="T6762">
        <v>79211</v>
      </c>
      <c r="V6762">
        <v>111336</v>
      </c>
      <c r="X6762">
        <v>95538</v>
      </c>
      <c r="Z6762">
        <v>15798</v>
      </c>
    </row>
    <row r="6763" spans="2:26" hidden="1" x14ac:dyDescent="0.35">
      <c r="B6763" t="s">
        <v>157</v>
      </c>
      <c r="C6763" t="s">
        <v>158</v>
      </c>
      <c r="D6763" s="1">
        <v>43344</v>
      </c>
      <c r="E6763" t="s">
        <v>34</v>
      </c>
      <c r="F6763" t="s">
        <v>33</v>
      </c>
      <c r="G6763" t="s">
        <v>34</v>
      </c>
      <c r="H6763">
        <v>2369</v>
      </c>
      <c r="I6763" t="s">
        <v>159</v>
      </c>
      <c r="J6763">
        <v>0</v>
      </c>
      <c r="L6763">
        <v>2369</v>
      </c>
      <c r="M6763" t="s">
        <v>160</v>
      </c>
      <c r="N6763">
        <v>1460</v>
      </c>
      <c r="O6763" t="s">
        <v>161</v>
      </c>
      <c r="P6763">
        <v>0</v>
      </c>
      <c r="R6763">
        <v>1460</v>
      </c>
      <c r="S6763" t="s">
        <v>103</v>
      </c>
      <c r="T6763">
        <v>79211</v>
      </c>
      <c r="V6763">
        <v>111336</v>
      </c>
      <c r="X6763">
        <v>95538</v>
      </c>
      <c r="Z6763">
        <v>15798</v>
      </c>
    </row>
    <row r="6764" spans="2:26" hidden="1" x14ac:dyDescent="0.35">
      <c r="B6764" t="s">
        <v>157</v>
      </c>
      <c r="C6764" t="s">
        <v>158</v>
      </c>
      <c r="D6764" s="1">
        <v>43374</v>
      </c>
      <c r="E6764" t="s">
        <v>34</v>
      </c>
      <c r="F6764" t="s">
        <v>35</v>
      </c>
      <c r="G6764" t="s">
        <v>32</v>
      </c>
      <c r="H6764">
        <v>2872</v>
      </c>
      <c r="I6764" t="s">
        <v>159</v>
      </c>
      <c r="J6764">
        <v>0</v>
      </c>
      <c r="L6764">
        <v>2872</v>
      </c>
      <c r="M6764" t="s">
        <v>160</v>
      </c>
      <c r="N6764">
        <v>1733</v>
      </c>
      <c r="O6764" t="s">
        <v>161</v>
      </c>
      <c r="P6764">
        <v>0</v>
      </c>
      <c r="R6764">
        <v>1733</v>
      </c>
      <c r="S6764" t="s">
        <v>103</v>
      </c>
      <c r="T6764">
        <v>79095</v>
      </c>
      <c r="V6764">
        <v>111179</v>
      </c>
      <c r="X6764">
        <v>95212</v>
      </c>
      <c r="Z6764">
        <v>15967</v>
      </c>
    </row>
    <row r="6765" spans="2:26" hidden="1" x14ac:dyDescent="0.35">
      <c r="B6765" t="s">
        <v>157</v>
      </c>
      <c r="C6765" t="s">
        <v>158</v>
      </c>
      <c r="D6765" s="1">
        <v>43374</v>
      </c>
      <c r="E6765" t="s">
        <v>34</v>
      </c>
      <c r="F6765" t="s">
        <v>33</v>
      </c>
      <c r="G6765" t="s">
        <v>34</v>
      </c>
      <c r="H6765">
        <v>2872</v>
      </c>
      <c r="I6765" t="s">
        <v>159</v>
      </c>
      <c r="J6765">
        <v>0</v>
      </c>
      <c r="L6765">
        <v>2872</v>
      </c>
      <c r="M6765" t="s">
        <v>160</v>
      </c>
      <c r="N6765">
        <v>1733</v>
      </c>
      <c r="O6765" t="s">
        <v>161</v>
      </c>
      <c r="P6765">
        <v>0</v>
      </c>
      <c r="R6765">
        <v>1733</v>
      </c>
      <c r="S6765" t="s">
        <v>103</v>
      </c>
      <c r="T6765">
        <v>79095</v>
      </c>
      <c r="V6765">
        <v>111179</v>
      </c>
      <c r="X6765">
        <v>95212</v>
      </c>
      <c r="Z6765">
        <v>15967</v>
      </c>
    </row>
    <row r="6766" spans="2:26" hidden="1" x14ac:dyDescent="0.35">
      <c r="B6766" t="s">
        <v>157</v>
      </c>
      <c r="C6766" t="s">
        <v>158</v>
      </c>
      <c r="D6766" s="1">
        <v>43405</v>
      </c>
      <c r="E6766" t="s">
        <v>34</v>
      </c>
      <c r="F6766" t="s">
        <v>35</v>
      </c>
      <c r="G6766" t="s">
        <v>32</v>
      </c>
      <c r="H6766">
        <v>3407</v>
      </c>
      <c r="I6766" t="s">
        <v>159</v>
      </c>
      <c r="J6766">
        <v>0</v>
      </c>
      <c r="L6766">
        <v>3407</v>
      </c>
      <c r="M6766" t="s">
        <v>160</v>
      </c>
      <c r="N6766">
        <v>1520</v>
      </c>
      <c r="O6766" t="s">
        <v>161</v>
      </c>
      <c r="P6766">
        <v>0</v>
      </c>
      <c r="R6766">
        <v>1520</v>
      </c>
      <c r="S6766" t="s">
        <v>103</v>
      </c>
      <c r="T6766">
        <v>78844</v>
      </c>
      <c r="V6766">
        <v>110803</v>
      </c>
      <c r="X6766">
        <v>94863</v>
      </c>
      <c r="Z6766">
        <v>15940</v>
      </c>
    </row>
    <row r="6767" spans="2:26" hidden="1" x14ac:dyDescent="0.35">
      <c r="B6767" t="s">
        <v>157</v>
      </c>
      <c r="C6767" t="s">
        <v>158</v>
      </c>
      <c r="D6767" s="1">
        <v>43405</v>
      </c>
      <c r="E6767" t="s">
        <v>34</v>
      </c>
      <c r="F6767" t="s">
        <v>33</v>
      </c>
      <c r="G6767" t="s">
        <v>34</v>
      </c>
      <c r="H6767">
        <v>3407</v>
      </c>
      <c r="I6767" t="s">
        <v>159</v>
      </c>
      <c r="J6767">
        <v>0</v>
      </c>
      <c r="L6767">
        <v>3407</v>
      </c>
      <c r="M6767" t="s">
        <v>160</v>
      </c>
      <c r="N6767">
        <v>1520</v>
      </c>
      <c r="O6767" t="s">
        <v>161</v>
      </c>
      <c r="P6767">
        <v>0</v>
      </c>
      <c r="R6767">
        <v>1520</v>
      </c>
      <c r="S6767" t="s">
        <v>103</v>
      </c>
      <c r="T6767">
        <v>78844</v>
      </c>
      <c r="V6767">
        <v>110803</v>
      </c>
      <c r="X6767">
        <v>94863</v>
      </c>
      <c r="Z6767">
        <v>15940</v>
      </c>
    </row>
    <row r="6768" spans="2:26" hidden="1" x14ac:dyDescent="0.35">
      <c r="B6768" t="s">
        <v>157</v>
      </c>
      <c r="C6768" t="s">
        <v>158</v>
      </c>
      <c r="D6768" s="1">
        <v>43435</v>
      </c>
      <c r="E6768" t="s">
        <v>34</v>
      </c>
      <c r="F6768" t="s">
        <v>35</v>
      </c>
      <c r="G6768" t="s">
        <v>32</v>
      </c>
      <c r="H6768">
        <v>2467</v>
      </c>
      <c r="I6768" t="s">
        <v>159</v>
      </c>
      <c r="J6768">
        <v>0</v>
      </c>
      <c r="L6768">
        <v>2467</v>
      </c>
      <c r="M6768" t="s">
        <v>160</v>
      </c>
      <c r="N6768">
        <v>1445</v>
      </c>
      <c r="O6768" t="s">
        <v>161</v>
      </c>
      <c r="P6768">
        <v>0</v>
      </c>
      <c r="R6768">
        <v>1445</v>
      </c>
      <c r="S6768" t="s">
        <v>103</v>
      </c>
      <c r="T6768">
        <v>78791</v>
      </c>
      <c r="V6768">
        <v>110749</v>
      </c>
      <c r="X6768">
        <v>94829</v>
      </c>
      <c r="Z6768">
        <v>15920</v>
      </c>
    </row>
    <row r="6769" spans="2:26" hidden="1" x14ac:dyDescent="0.35">
      <c r="B6769" t="s">
        <v>157</v>
      </c>
      <c r="C6769" t="s">
        <v>158</v>
      </c>
      <c r="D6769" s="1">
        <v>43435</v>
      </c>
      <c r="E6769" t="s">
        <v>34</v>
      </c>
      <c r="F6769" t="s">
        <v>33</v>
      </c>
      <c r="G6769" t="s">
        <v>34</v>
      </c>
      <c r="H6769">
        <v>2467</v>
      </c>
      <c r="I6769" t="s">
        <v>159</v>
      </c>
      <c r="J6769">
        <v>0</v>
      </c>
      <c r="L6769">
        <v>2467</v>
      </c>
      <c r="M6769" t="s">
        <v>160</v>
      </c>
      <c r="N6769">
        <v>1445</v>
      </c>
      <c r="O6769" t="s">
        <v>161</v>
      </c>
      <c r="P6769">
        <v>0</v>
      </c>
      <c r="R6769">
        <v>1445</v>
      </c>
      <c r="S6769" t="s">
        <v>103</v>
      </c>
      <c r="T6769">
        <v>78791</v>
      </c>
      <c r="V6769">
        <v>110749</v>
      </c>
      <c r="X6769">
        <v>94829</v>
      </c>
      <c r="Z6769">
        <v>15920</v>
      </c>
    </row>
    <row r="6770" spans="2:26" hidden="1" x14ac:dyDescent="0.35">
      <c r="B6770" t="s">
        <v>157</v>
      </c>
      <c r="C6770" t="s">
        <v>158</v>
      </c>
      <c r="D6770" s="1">
        <v>43466</v>
      </c>
      <c r="E6770" t="s">
        <v>34</v>
      </c>
      <c r="F6770" t="s">
        <v>33</v>
      </c>
      <c r="G6770" t="s">
        <v>34</v>
      </c>
      <c r="H6770">
        <v>2801</v>
      </c>
      <c r="I6770" t="s">
        <v>159</v>
      </c>
      <c r="J6770">
        <v>0</v>
      </c>
      <c r="L6770">
        <v>2801</v>
      </c>
      <c r="M6770" t="s">
        <v>160</v>
      </c>
      <c r="N6770">
        <v>1691</v>
      </c>
      <c r="O6770" t="s">
        <v>161</v>
      </c>
      <c r="P6770">
        <v>0</v>
      </c>
      <c r="R6770">
        <v>1691</v>
      </c>
      <c r="S6770" t="s">
        <v>103</v>
      </c>
      <c r="T6770">
        <v>79118</v>
      </c>
      <c r="V6770">
        <v>111178</v>
      </c>
      <c r="X6770">
        <v>95120</v>
      </c>
      <c r="Z6770">
        <v>16058</v>
      </c>
    </row>
    <row r="6771" spans="2:26" hidden="1" x14ac:dyDescent="0.35">
      <c r="B6771" t="s">
        <v>157</v>
      </c>
      <c r="C6771" t="s">
        <v>158</v>
      </c>
      <c r="D6771" s="1">
        <v>43466</v>
      </c>
      <c r="E6771" t="s">
        <v>34</v>
      </c>
      <c r="F6771" t="s">
        <v>35</v>
      </c>
      <c r="G6771" t="s">
        <v>32</v>
      </c>
      <c r="H6771">
        <v>2801</v>
      </c>
      <c r="I6771" t="s">
        <v>159</v>
      </c>
      <c r="J6771">
        <v>0</v>
      </c>
      <c r="L6771">
        <v>2801</v>
      </c>
      <c r="M6771" t="s">
        <v>160</v>
      </c>
      <c r="N6771">
        <v>1691</v>
      </c>
      <c r="O6771" t="s">
        <v>161</v>
      </c>
      <c r="P6771">
        <v>0</v>
      </c>
      <c r="R6771">
        <v>1691</v>
      </c>
      <c r="S6771" t="s">
        <v>103</v>
      </c>
      <c r="T6771">
        <v>79118</v>
      </c>
      <c r="V6771">
        <v>111178</v>
      </c>
      <c r="X6771">
        <v>95120</v>
      </c>
      <c r="Z6771">
        <v>16058</v>
      </c>
    </row>
    <row r="6772" spans="2:26" hidden="1" x14ac:dyDescent="0.35">
      <c r="B6772" t="s">
        <v>157</v>
      </c>
      <c r="C6772" t="s">
        <v>158</v>
      </c>
      <c r="D6772" s="1">
        <v>43497</v>
      </c>
      <c r="E6772" t="s">
        <v>34</v>
      </c>
      <c r="F6772" t="s">
        <v>35</v>
      </c>
      <c r="G6772" t="s">
        <v>32</v>
      </c>
      <c r="H6772">
        <v>2171</v>
      </c>
      <c r="I6772" t="s">
        <v>159</v>
      </c>
      <c r="J6772">
        <v>0</v>
      </c>
      <c r="L6772">
        <v>2171</v>
      </c>
      <c r="M6772" t="s">
        <v>160</v>
      </c>
      <c r="N6772">
        <v>1226</v>
      </c>
      <c r="O6772" t="s">
        <v>161</v>
      </c>
      <c r="P6772">
        <v>0</v>
      </c>
      <c r="R6772">
        <v>1226</v>
      </c>
      <c r="S6772" t="s">
        <v>103</v>
      </c>
      <c r="T6772">
        <v>79184</v>
      </c>
      <c r="V6772">
        <v>111231</v>
      </c>
      <c r="X6772">
        <v>95205</v>
      </c>
      <c r="Z6772">
        <v>16026</v>
      </c>
    </row>
    <row r="6773" spans="2:26" hidden="1" x14ac:dyDescent="0.35">
      <c r="B6773" t="s">
        <v>157</v>
      </c>
      <c r="C6773" t="s">
        <v>158</v>
      </c>
      <c r="D6773" s="1">
        <v>43497</v>
      </c>
      <c r="E6773" t="s">
        <v>34</v>
      </c>
      <c r="F6773" t="s">
        <v>33</v>
      </c>
      <c r="G6773" t="s">
        <v>34</v>
      </c>
      <c r="H6773">
        <v>2171</v>
      </c>
      <c r="I6773" t="s">
        <v>159</v>
      </c>
      <c r="J6773">
        <v>0</v>
      </c>
      <c r="L6773">
        <v>2171</v>
      </c>
      <c r="M6773" t="s">
        <v>160</v>
      </c>
      <c r="N6773">
        <v>1226</v>
      </c>
      <c r="O6773" t="s">
        <v>161</v>
      </c>
      <c r="P6773">
        <v>0</v>
      </c>
      <c r="R6773">
        <v>1226</v>
      </c>
      <c r="S6773" t="s">
        <v>103</v>
      </c>
      <c r="T6773">
        <v>79184</v>
      </c>
      <c r="V6773">
        <v>111231</v>
      </c>
      <c r="X6773">
        <v>95205</v>
      </c>
      <c r="Z6773">
        <v>16026</v>
      </c>
    </row>
    <row r="6774" spans="2:26" hidden="1" x14ac:dyDescent="0.35">
      <c r="B6774" t="s">
        <v>157</v>
      </c>
      <c r="C6774" t="s">
        <v>158</v>
      </c>
      <c r="D6774" s="1">
        <v>43525</v>
      </c>
      <c r="E6774" t="s">
        <v>34</v>
      </c>
      <c r="F6774" t="s">
        <v>35</v>
      </c>
      <c r="G6774" t="s">
        <v>32</v>
      </c>
      <c r="H6774">
        <v>2397</v>
      </c>
      <c r="I6774" t="s">
        <v>159</v>
      </c>
      <c r="J6774">
        <v>0</v>
      </c>
      <c r="L6774">
        <v>2397</v>
      </c>
      <c r="M6774" t="s">
        <v>160</v>
      </c>
      <c r="N6774">
        <v>1321</v>
      </c>
      <c r="O6774" t="s">
        <v>161</v>
      </c>
      <c r="P6774">
        <v>0</v>
      </c>
      <c r="R6774">
        <v>1321</v>
      </c>
      <c r="S6774" t="s">
        <v>103</v>
      </c>
      <c r="T6774">
        <v>78888</v>
      </c>
      <c r="V6774">
        <v>110982</v>
      </c>
      <c r="X6774">
        <v>95058</v>
      </c>
      <c r="Z6774">
        <v>15924</v>
      </c>
    </row>
    <row r="6775" spans="2:26" hidden="1" x14ac:dyDescent="0.35">
      <c r="B6775" t="s">
        <v>157</v>
      </c>
      <c r="C6775" t="s">
        <v>158</v>
      </c>
      <c r="D6775" s="1">
        <v>43525</v>
      </c>
      <c r="E6775" t="s">
        <v>34</v>
      </c>
      <c r="F6775" t="s">
        <v>33</v>
      </c>
      <c r="G6775" t="s">
        <v>34</v>
      </c>
      <c r="H6775">
        <v>2397</v>
      </c>
      <c r="I6775" t="s">
        <v>159</v>
      </c>
      <c r="J6775">
        <v>0</v>
      </c>
      <c r="L6775">
        <v>2397</v>
      </c>
      <c r="M6775" t="s">
        <v>160</v>
      </c>
      <c r="N6775">
        <v>1321</v>
      </c>
      <c r="O6775" t="s">
        <v>161</v>
      </c>
      <c r="P6775">
        <v>0</v>
      </c>
      <c r="R6775">
        <v>1321</v>
      </c>
      <c r="S6775" t="s">
        <v>103</v>
      </c>
      <c r="T6775">
        <v>78888</v>
      </c>
      <c r="V6775">
        <v>110982</v>
      </c>
      <c r="X6775">
        <v>95058</v>
      </c>
      <c r="Z6775">
        <v>15924</v>
      </c>
    </row>
    <row r="6776" spans="2:26" hidden="1" x14ac:dyDescent="0.35">
      <c r="B6776" t="s">
        <v>157</v>
      </c>
      <c r="C6776" t="s">
        <v>158</v>
      </c>
      <c r="D6776" s="1">
        <v>43556</v>
      </c>
      <c r="E6776" t="s">
        <v>34</v>
      </c>
      <c r="F6776" t="s">
        <v>35</v>
      </c>
      <c r="G6776" t="s">
        <v>32</v>
      </c>
      <c r="H6776">
        <v>2488</v>
      </c>
      <c r="I6776" t="s">
        <v>159</v>
      </c>
      <c r="J6776">
        <v>0</v>
      </c>
      <c r="L6776">
        <v>2488</v>
      </c>
      <c r="M6776" t="s">
        <v>160</v>
      </c>
      <c r="N6776">
        <v>1396</v>
      </c>
      <c r="O6776" t="s">
        <v>161</v>
      </c>
      <c r="P6776">
        <v>0</v>
      </c>
      <c r="R6776">
        <v>1396</v>
      </c>
      <c r="S6776" t="s">
        <v>103</v>
      </c>
      <c r="T6776">
        <v>78822</v>
      </c>
      <c r="V6776">
        <v>110889</v>
      </c>
      <c r="X6776">
        <v>95114</v>
      </c>
      <c r="Z6776">
        <v>15775</v>
      </c>
    </row>
    <row r="6777" spans="2:26" hidden="1" x14ac:dyDescent="0.35">
      <c r="B6777" t="s">
        <v>157</v>
      </c>
      <c r="C6777" t="s">
        <v>158</v>
      </c>
      <c r="D6777" s="1">
        <v>43556</v>
      </c>
      <c r="E6777" t="s">
        <v>34</v>
      </c>
      <c r="F6777" t="s">
        <v>33</v>
      </c>
      <c r="G6777" t="s">
        <v>34</v>
      </c>
      <c r="H6777">
        <v>2488</v>
      </c>
      <c r="I6777" t="s">
        <v>159</v>
      </c>
      <c r="J6777">
        <v>0</v>
      </c>
      <c r="L6777">
        <v>2488</v>
      </c>
      <c r="M6777" t="s">
        <v>160</v>
      </c>
      <c r="N6777">
        <v>1396</v>
      </c>
      <c r="O6777" t="s">
        <v>161</v>
      </c>
      <c r="P6777">
        <v>0</v>
      </c>
      <c r="R6777">
        <v>1396</v>
      </c>
      <c r="S6777" t="s">
        <v>103</v>
      </c>
      <c r="T6777">
        <v>78822</v>
      </c>
      <c r="V6777">
        <v>110889</v>
      </c>
      <c r="X6777">
        <v>95114</v>
      </c>
      <c r="Z6777">
        <v>15775</v>
      </c>
    </row>
    <row r="6778" spans="2:26" hidden="1" x14ac:dyDescent="0.35">
      <c r="B6778" t="s">
        <v>157</v>
      </c>
      <c r="C6778" t="s">
        <v>158</v>
      </c>
      <c r="D6778" s="1">
        <v>43586</v>
      </c>
      <c r="E6778" t="s">
        <v>34</v>
      </c>
      <c r="F6778" t="s">
        <v>35</v>
      </c>
      <c r="G6778" t="s">
        <v>32</v>
      </c>
      <c r="H6778">
        <v>2657</v>
      </c>
      <c r="I6778" t="s">
        <v>159</v>
      </c>
      <c r="J6778">
        <v>0</v>
      </c>
      <c r="L6778">
        <v>2657</v>
      </c>
      <c r="M6778" t="s">
        <v>160</v>
      </c>
      <c r="N6778">
        <v>1538</v>
      </c>
      <c r="O6778" t="s">
        <v>161</v>
      </c>
      <c r="P6778">
        <v>0</v>
      </c>
      <c r="R6778">
        <v>1538</v>
      </c>
      <c r="S6778" t="s">
        <v>103</v>
      </c>
      <c r="T6778">
        <v>78976</v>
      </c>
      <c r="V6778">
        <v>111113</v>
      </c>
      <c r="X6778">
        <v>95460</v>
      </c>
      <c r="Z6778">
        <v>15653</v>
      </c>
    </row>
    <row r="6779" spans="2:26" hidden="1" x14ac:dyDescent="0.35">
      <c r="B6779" t="s">
        <v>157</v>
      </c>
      <c r="C6779" t="s">
        <v>158</v>
      </c>
      <c r="D6779" s="1">
        <v>43586</v>
      </c>
      <c r="E6779" t="s">
        <v>34</v>
      </c>
      <c r="F6779" t="s">
        <v>33</v>
      </c>
      <c r="G6779" t="s">
        <v>34</v>
      </c>
      <c r="H6779">
        <v>2657</v>
      </c>
      <c r="I6779" t="s">
        <v>159</v>
      </c>
      <c r="J6779">
        <v>0</v>
      </c>
      <c r="L6779">
        <v>2657</v>
      </c>
      <c r="M6779" t="s">
        <v>160</v>
      </c>
      <c r="N6779">
        <v>1538</v>
      </c>
      <c r="O6779" t="s">
        <v>161</v>
      </c>
      <c r="P6779">
        <v>0</v>
      </c>
      <c r="R6779">
        <v>1538</v>
      </c>
      <c r="S6779" t="s">
        <v>103</v>
      </c>
      <c r="T6779">
        <v>78976</v>
      </c>
      <c r="V6779">
        <v>111113</v>
      </c>
      <c r="X6779">
        <v>95460</v>
      </c>
      <c r="Z6779">
        <v>15653</v>
      </c>
    </row>
    <row r="6780" spans="2:26" hidden="1" x14ac:dyDescent="0.35">
      <c r="B6780" t="s">
        <v>157</v>
      </c>
      <c r="C6780" t="s">
        <v>158</v>
      </c>
      <c r="D6780" s="1">
        <v>43617</v>
      </c>
      <c r="E6780" t="s">
        <v>34</v>
      </c>
      <c r="F6780" t="s">
        <v>33</v>
      </c>
      <c r="G6780" t="s">
        <v>34</v>
      </c>
      <c r="H6780">
        <v>2450</v>
      </c>
      <c r="I6780" t="s">
        <v>159</v>
      </c>
      <c r="J6780">
        <v>0</v>
      </c>
      <c r="L6780">
        <v>2450</v>
      </c>
      <c r="M6780" t="s">
        <v>160</v>
      </c>
      <c r="N6780">
        <v>1381</v>
      </c>
      <c r="O6780" t="s">
        <v>161</v>
      </c>
      <c r="P6780">
        <v>0</v>
      </c>
      <c r="R6780">
        <v>1381</v>
      </c>
      <c r="S6780" t="s">
        <v>103</v>
      </c>
      <c r="T6780">
        <v>78520</v>
      </c>
      <c r="V6780">
        <v>110442</v>
      </c>
      <c r="X6780">
        <v>94830</v>
      </c>
      <c r="Z6780">
        <v>15612</v>
      </c>
    </row>
    <row r="6781" spans="2:26" hidden="1" x14ac:dyDescent="0.35">
      <c r="B6781" t="s">
        <v>157</v>
      </c>
      <c r="C6781" t="s">
        <v>158</v>
      </c>
      <c r="D6781" s="1">
        <v>43617</v>
      </c>
      <c r="E6781" t="s">
        <v>34</v>
      </c>
      <c r="F6781" t="s">
        <v>35</v>
      </c>
      <c r="G6781" t="s">
        <v>32</v>
      </c>
      <c r="H6781">
        <v>2450</v>
      </c>
      <c r="I6781" t="s">
        <v>159</v>
      </c>
      <c r="J6781">
        <v>0</v>
      </c>
      <c r="L6781">
        <v>2450</v>
      </c>
      <c r="M6781" t="s">
        <v>160</v>
      </c>
      <c r="N6781">
        <v>1381</v>
      </c>
      <c r="O6781" t="s">
        <v>161</v>
      </c>
      <c r="P6781">
        <v>0</v>
      </c>
      <c r="R6781">
        <v>1381</v>
      </c>
      <c r="S6781" t="s">
        <v>103</v>
      </c>
      <c r="T6781">
        <v>78520</v>
      </c>
      <c r="V6781">
        <v>110442</v>
      </c>
      <c r="X6781">
        <v>94830</v>
      </c>
      <c r="Z6781">
        <v>15612</v>
      </c>
    </row>
    <row r="6782" spans="2:26" hidden="1" x14ac:dyDescent="0.35">
      <c r="B6782" t="s">
        <v>157</v>
      </c>
      <c r="C6782" t="s">
        <v>158</v>
      </c>
      <c r="D6782" s="1">
        <v>43647</v>
      </c>
      <c r="E6782" t="s">
        <v>34</v>
      </c>
      <c r="F6782" t="s">
        <v>33</v>
      </c>
      <c r="G6782" t="s">
        <v>34</v>
      </c>
      <c r="H6782">
        <v>2847</v>
      </c>
      <c r="I6782" t="s">
        <v>159</v>
      </c>
      <c r="J6782">
        <v>0</v>
      </c>
      <c r="L6782">
        <v>2847</v>
      </c>
      <c r="M6782" t="s">
        <v>160</v>
      </c>
      <c r="N6782">
        <v>1606</v>
      </c>
      <c r="O6782" t="s">
        <v>161</v>
      </c>
      <c r="P6782">
        <v>0</v>
      </c>
      <c r="R6782">
        <v>1606</v>
      </c>
      <c r="S6782" t="s">
        <v>103</v>
      </c>
      <c r="T6782">
        <v>78414</v>
      </c>
      <c r="V6782">
        <v>110329</v>
      </c>
      <c r="X6782">
        <v>94776</v>
      </c>
      <c r="Z6782">
        <v>15553</v>
      </c>
    </row>
    <row r="6783" spans="2:26" hidden="1" x14ac:dyDescent="0.35">
      <c r="B6783" t="s">
        <v>157</v>
      </c>
      <c r="C6783" t="s">
        <v>158</v>
      </c>
      <c r="D6783" s="1">
        <v>43647</v>
      </c>
      <c r="E6783" t="s">
        <v>34</v>
      </c>
      <c r="F6783" t="s">
        <v>35</v>
      </c>
      <c r="G6783" t="s">
        <v>32</v>
      </c>
      <c r="H6783">
        <v>2847</v>
      </c>
      <c r="J6783">
        <v>0</v>
      </c>
      <c r="L6783">
        <v>2847</v>
      </c>
      <c r="N6783">
        <v>1606</v>
      </c>
      <c r="P6783">
        <v>0</v>
      </c>
      <c r="R6783">
        <v>1606</v>
      </c>
      <c r="T6783">
        <v>78414</v>
      </c>
      <c r="V6783">
        <v>110329</v>
      </c>
      <c r="X6783">
        <v>94776</v>
      </c>
      <c r="Z6783">
        <v>15553</v>
      </c>
    </row>
    <row r="6784" spans="2:26" hidden="1" x14ac:dyDescent="0.35">
      <c r="B6784" t="s">
        <v>157</v>
      </c>
      <c r="C6784" t="s">
        <v>158</v>
      </c>
      <c r="D6784" s="1">
        <v>43678</v>
      </c>
      <c r="E6784" t="s">
        <v>34</v>
      </c>
      <c r="F6784" t="s">
        <v>33</v>
      </c>
      <c r="G6784" t="s">
        <v>34</v>
      </c>
      <c r="H6784">
        <v>2874</v>
      </c>
      <c r="I6784" t="s">
        <v>159</v>
      </c>
      <c r="J6784">
        <v>0</v>
      </c>
      <c r="L6784">
        <v>2874</v>
      </c>
      <c r="M6784" t="s">
        <v>160</v>
      </c>
      <c r="N6784">
        <v>1670</v>
      </c>
      <c r="O6784" t="s">
        <v>161</v>
      </c>
      <c r="P6784">
        <v>0</v>
      </c>
      <c r="R6784">
        <v>1670</v>
      </c>
      <c r="S6784" t="s">
        <v>103</v>
      </c>
      <c r="T6784">
        <v>78229</v>
      </c>
      <c r="V6784">
        <v>110043</v>
      </c>
      <c r="X6784">
        <v>94510</v>
      </c>
      <c r="Z6784">
        <v>15533</v>
      </c>
    </row>
    <row r="6785" spans="2:26" hidden="1" x14ac:dyDescent="0.35">
      <c r="B6785" t="s">
        <v>157</v>
      </c>
      <c r="C6785" t="s">
        <v>158</v>
      </c>
      <c r="D6785" s="1">
        <v>43678</v>
      </c>
      <c r="E6785" t="s">
        <v>34</v>
      </c>
      <c r="F6785" t="s">
        <v>35</v>
      </c>
      <c r="G6785" t="s">
        <v>32</v>
      </c>
      <c r="H6785">
        <v>2874</v>
      </c>
      <c r="I6785" t="s">
        <v>159</v>
      </c>
      <c r="J6785">
        <v>0</v>
      </c>
      <c r="L6785">
        <v>2874</v>
      </c>
      <c r="M6785" t="s">
        <v>160</v>
      </c>
      <c r="N6785">
        <v>1670</v>
      </c>
      <c r="O6785" t="s">
        <v>161</v>
      </c>
      <c r="P6785">
        <v>0</v>
      </c>
      <c r="R6785">
        <v>1670</v>
      </c>
      <c r="S6785" t="s">
        <v>103</v>
      </c>
      <c r="T6785">
        <v>78229</v>
      </c>
      <c r="V6785">
        <v>110043</v>
      </c>
      <c r="X6785">
        <v>94510</v>
      </c>
      <c r="Z6785">
        <v>15533</v>
      </c>
    </row>
    <row r="6786" spans="2:26" hidden="1" x14ac:dyDescent="0.35">
      <c r="B6786" t="s">
        <v>157</v>
      </c>
      <c r="C6786" t="s">
        <v>158</v>
      </c>
      <c r="D6786" s="1">
        <v>43709</v>
      </c>
      <c r="E6786" t="s">
        <v>34</v>
      </c>
      <c r="F6786" t="s">
        <v>33</v>
      </c>
      <c r="G6786" t="s">
        <v>34</v>
      </c>
      <c r="H6786">
        <v>2675</v>
      </c>
      <c r="I6786" t="s">
        <v>159</v>
      </c>
      <c r="J6786">
        <v>0</v>
      </c>
      <c r="L6786">
        <v>2675</v>
      </c>
      <c r="M6786" t="s">
        <v>160</v>
      </c>
      <c r="N6786">
        <v>1570</v>
      </c>
      <c r="O6786" t="s">
        <v>161</v>
      </c>
      <c r="P6786">
        <v>0</v>
      </c>
      <c r="R6786">
        <v>1570</v>
      </c>
      <c r="S6786" t="s">
        <v>103</v>
      </c>
      <c r="T6786">
        <v>78066</v>
      </c>
      <c r="V6786">
        <v>109764</v>
      </c>
      <c r="X6786">
        <v>94162</v>
      </c>
      <c r="Z6786">
        <v>15602</v>
      </c>
    </row>
    <row r="6787" spans="2:26" hidden="1" x14ac:dyDescent="0.35">
      <c r="B6787" t="s">
        <v>157</v>
      </c>
      <c r="C6787" t="s">
        <v>158</v>
      </c>
      <c r="D6787" s="1">
        <v>43709</v>
      </c>
      <c r="E6787" t="s">
        <v>34</v>
      </c>
      <c r="F6787" t="s">
        <v>35</v>
      </c>
      <c r="G6787" t="s">
        <v>32</v>
      </c>
      <c r="H6787">
        <v>2675</v>
      </c>
      <c r="I6787" t="s">
        <v>159</v>
      </c>
      <c r="J6787">
        <v>0</v>
      </c>
      <c r="L6787">
        <v>2675</v>
      </c>
      <c r="M6787" t="s">
        <v>160</v>
      </c>
      <c r="N6787">
        <v>1570</v>
      </c>
      <c r="O6787" t="s">
        <v>161</v>
      </c>
      <c r="P6787">
        <v>0</v>
      </c>
      <c r="R6787">
        <v>1570</v>
      </c>
      <c r="S6787" t="s">
        <v>103</v>
      </c>
      <c r="T6787">
        <v>78066</v>
      </c>
      <c r="V6787">
        <v>109764</v>
      </c>
      <c r="X6787">
        <v>94162</v>
      </c>
      <c r="Z6787">
        <v>15602</v>
      </c>
    </row>
    <row r="6788" spans="2:26" hidden="1" x14ac:dyDescent="0.35">
      <c r="B6788" t="s">
        <v>157</v>
      </c>
      <c r="C6788" t="s">
        <v>158</v>
      </c>
      <c r="D6788" s="1">
        <v>43739</v>
      </c>
      <c r="E6788" t="s">
        <v>34</v>
      </c>
      <c r="F6788" t="s">
        <v>35</v>
      </c>
      <c r="G6788" t="s">
        <v>32</v>
      </c>
      <c r="H6788">
        <v>2856</v>
      </c>
      <c r="I6788" t="s">
        <v>159</v>
      </c>
      <c r="J6788">
        <v>0</v>
      </c>
      <c r="L6788">
        <v>2856</v>
      </c>
      <c r="M6788" t="s">
        <v>160</v>
      </c>
      <c r="N6788">
        <v>1634</v>
      </c>
      <c r="O6788" t="s">
        <v>161</v>
      </c>
      <c r="P6788">
        <v>0</v>
      </c>
      <c r="R6788">
        <v>1634</v>
      </c>
      <c r="S6788" t="s">
        <v>103</v>
      </c>
      <c r="T6788">
        <v>78019</v>
      </c>
      <c r="V6788">
        <v>109732</v>
      </c>
      <c r="X6788">
        <v>93971</v>
      </c>
      <c r="Z6788">
        <v>15761</v>
      </c>
    </row>
    <row r="6789" spans="2:26" hidden="1" x14ac:dyDescent="0.35">
      <c r="B6789" t="s">
        <v>157</v>
      </c>
      <c r="C6789" t="s">
        <v>158</v>
      </c>
      <c r="D6789" s="1">
        <v>43739</v>
      </c>
      <c r="E6789" t="s">
        <v>34</v>
      </c>
      <c r="F6789" t="s">
        <v>33</v>
      </c>
      <c r="G6789" t="s">
        <v>34</v>
      </c>
      <c r="H6789">
        <v>2856</v>
      </c>
      <c r="I6789" t="s">
        <v>159</v>
      </c>
      <c r="J6789">
        <v>0</v>
      </c>
      <c r="L6789">
        <v>2856</v>
      </c>
      <c r="M6789" t="s">
        <v>160</v>
      </c>
      <c r="N6789">
        <v>1634</v>
      </c>
      <c r="O6789" t="s">
        <v>161</v>
      </c>
      <c r="P6789">
        <v>0</v>
      </c>
      <c r="R6789">
        <v>1634</v>
      </c>
      <c r="S6789" t="s">
        <v>103</v>
      </c>
      <c r="T6789">
        <v>78019</v>
      </c>
      <c r="V6789">
        <v>109732</v>
      </c>
      <c r="X6789">
        <v>93971</v>
      </c>
      <c r="Z6789">
        <v>15761</v>
      </c>
    </row>
    <row r="6790" spans="2:26" hidden="1" x14ac:dyDescent="0.35">
      <c r="B6790" t="s">
        <v>157</v>
      </c>
      <c r="C6790" t="s">
        <v>158</v>
      </c>
      <c r="D6790" s="1">
        <v>43770</v>
      </c>
      <c r="E6790" t="s">
        <v>34</v>
      </c>
      <c r="F6790" t="s">
        <v>33</v>
      </c>
      <c r="G6790" t="s">
        <v>34</v>
      </c>
      <c r="H6790">
        <v>3239</v>
      </c>
      <c r="I6790" t="s">
        <v>159</v>
      </c>
      <c r="J6790">
        <v>0</v>
      </c>
      <c r="L6790">
        <v>3239</v>
      </c>
      <c r="M6790" t="s">
        <v>160</v>
      </c>
      <c r="N6790">
        <v>1442</v>
      </c>
      <c r="O6790" t="s">
        <v>161</v>
      </c>
      <c r="P6790">
        <v>0</v>
      </c>
      <c r="R6790">
        <v>1442</v>
      </c>
      <c r="S6790" t="s">
        <v>103</v>
      </c>
      <c r="T6790">
        <v>77647</v>
      </c>
      <c r="V6790">
        <v>109187</v>
      </c>
      <c r="X6790">
        <v>93570</v>
      </c>
      <c r="Z6790">
        <v>15617</v>
      </c>
    </row>
    <row r="6791" spans="2:26" hidden="1" x14ac:dyDescent="0.35">
      <c r="B6791" t="s">
        <v>157</v>
      </c>
      <c r="C6791" t="s">
        <v>158</v>
      </c>
      <c r="D6791" s="1">
        <v>43770</v>
      </c>
      <c r="E6791" t="s">
        <v>34</v>
      </c>
      <c r="F6791" t="s">
        <v>35</v>
      </c>
      <c r="G6791" t="s">
        <v>32</v>
      </c>
      <c r="H6791">
        <v>3239</v>
      </c>
      <c r="I6791" t="s">
        <v>159</v>
      </c>
      <c r="J6791">
        <v>0</v>
      </c>
      <c r="L6791">
        <v>3239</v>
      </c>
      <c r="M6791" t="s">
        <v>160</v>
      </c>
      <c r="N6791">
        <v>1442</v>
      </c>
      <c r="O6791" t="s">
        <v>161</v>
      </c>
      <c r="P6791">
        <v>0</v>
      </c>
      <c r="R6791">
        <v>1442</v>
      </c>
      <c r="S6791" t="s">
        <v>103</v>
      </c>
      <c r="T6791">
        <v>77647</v>
      </c>
      <c r="V6791">
        <v>109187</v>
      </c>
      <c r="X6791">
        <v>93570</v>
      </c>
      <c r="Z6791">
        <v>15617</v>
      </c>
    </row>
    <row r="6792" spans="2:26" hidden="1" x14ac:dyDescent="0.35">
      <c r="B6792" t="s">
        <v>157</v>
      </c>
      <c r="C6792" t="s">
        <v>158</v>
      </c>
      <c r="D6792" s="1">
        <v>43800</v>
      </c>
      <c r="E6792" t="s">
        <v>34</v>
      </c>
      <c r="F6792" t="s">
        <v>35</v>
      </c>
      <c r="G6792" t="s">
        <v>32</v>
      </c>
      <c r="H6792">
        <v>3313</v>
      </c>
      <c r="I6792" t="s">
        <v>159</v>
      </c>
      <c r="J6792">
        <v>0</v>
      </c>
      <c r="L6792">
        <v>3313</v>
      </c>
      <c r="M6792" t="s">
        <v>160</v>
      </c>
      <c r="N6792">
        <v>1449</v>
      </c>
      <c r="O6792" t="s">
        <v>161</v>
      </c>
      <c r="P6792">
        <v>0</v>
      </c>
      <c r="R6792">
        <v>1449</v>
      </c>
      <c r="S6792" t="s">
        <v>103</v>
      </c>
      <c r="T6792">
        <v>77491</v>
      </c>
      <c r="V6792">
        <v>108795</v>
      </c>
      <c r="X6792">
        <v>93182</v>
      </c>
      <c r="Z6792">
        <v>15613</v>
      </c>
    </row>
    <row r="6793" spans="2:26" hidden="1" x14ac:dyDescent="0.35">
      <c r="B6793" t="s">
        <v>157</v>
      </c>
      <c r="C6793" t="s">
        <v>158</v>
      </c>
      <c r="D6793" s="1">
        <v>43800</v>
      </c>
      <c r="E6793" t="s">
        <v>34</v>
      </c>
      <c r="F6793" t="s">
        <v>33</v>
      </c>
      <c r="G6793" t="s">
        <v>34</v>
      </c>
      <c r="H6793">
        <v>3313</v>
      </c>
      <c r="I6793" t="s">
        <v>159</v>
      </c>
      <c r="J6793">
        <v>0</v>
      </c>
      <c r="L6793">
        <v>3313</v>
      </c>
      <c r="M6793" t="s">
        <v>160</v>
      </c>
      <c r="N6793">
        <v>1449</v>
      </c>
      <c r="O6793" t="s">
        <v>161</v>
      </c>
      <c r="P6793">
        <v>0</v>
      </c>
      <c r="R6793">
        <v>1449</v>
      </c>
      <c r="S6793" t="s">
        <v>103</v>
      </c>
      <c r="T6793">
        <v>77491</v>
      </c>
      <c r="V6793">
        <v>108795</v>
      </c>
      <c r="X6793">
        <v>93182</v>
      </c>
      <c r="Z6793">
        <v>15613</v>
      </c>
    </row>
    <row r="6794" spans="2:26" hidden="1" x14ac:dyDescent="0.35">
      <c r="B6794" t="s">
        <v>157</v>
      </c>
      <c r="C6794" t="s">
        <v>158</v>
      </c>
      <c r="D6794" s="1">
        <v>43831</v>
      </c>
      <c r="E6794" t="s">
        <v>34</v>
      </c>
      <c r="F6794" t="s">
        <v>33</v>
      </c>
      <c r="G6794" t="s">
        <v>34</v>
      </c>
      <c r="H6794">
        <v>2983</v>
      </c>
      <c r="I6794" t="s">
        <v>159</v>
      </c>
      <c r="J6794">
        <v>0</v>
      </c>
      <c r="L6794">
        <v>2983</v>
      </c>
      <c r="M6794" t="s">
        <v>160</v>
      </c>
      <c r="N6794">
        <v>1704</v>
      </c>
      <c r="O6794" t="s">
        <v>161</v>
      </c>
      <c r="P6794">
        <v>0</v>
      </c>
      <c r="R6794">
        <v>1704</v>
      </c>
      <c r="S6794" t="s">
        <v>103</v>
      </c>
      <c r="T6794">
        <v>77776</v>
      </c>
      <c r="V6794">
        <v>109264</v>
      </c>
      <c r="X6794">
        <v>93533</v>
      </c>
      <c r="Z6794">
        <v>15731</v>
      </c>
    </row>
    <row r="6795" spans="2:26" hidden="1" x14ac:dyDescent="0.35">
      <c r="B6795" t="s">
        <v>157</v>
      </c>
      <c r="C6795" t="s">
        <v>158</v>
      </c>
      <c r="D6795" s="1">
        <v>43831</v>
      </c>
      <c r="E6795" t="s">
        <v>34</v>
      </c>
      <c r="F6795" t="s">
        <v>35</v>
      </c>
      <c r="G6795" t="s">
        <v>32</v>
      </c>
      <c r="H6795">
        <v>2983</v>
      </c>
      <c r="I6795" t="s">
        <v>159</v>
      </c>
      <c r="J6795">
        <v>0</v>
      </c>
      <c r="L6795">
        <v>2983</v>
      </c>
      <c r="M6795" t="s">
        <v>160</v>
      </c>
      <c r="N6795">
        <v>1704</v>
      </c>
      <c r="O6795" t="s">
        <v>161</v>
      </c>
      <c r="P6795">
        <v>0</v>
      </c>
      <c r="R6795">
        <v>1704</v>
      </c>
      <c r="S6795" t="s">
        <v>103</v>
      </c>
      <c r="T6795">
        <v>77776</v>
      </c>
      <c r="V6795">
        <v>109264</v>
      </c>
      <c r="X6795">
        <v>93533</v>
      </c>
      <c r="Z6795">
        <v>15731</v>
      </c>
    </row>
    <row r="6796" spans="2:26" hidden="1" x14ac:dyDescent="0.35">
      <c r="B6796" t="s">
        <v>157</v>
      </c>
      <c r="C6796" t="s">
        <v>158</v>
      </c>
      <c r="D6796" s="1">
        <v>43862</v>
      </c>
      <c r="E6796" t="s">
        <v>34</v>
      </c>
      <c r="F6796" t="s">
        <v>33</v>
      </c>
      <c r="G6796" t="s">
        <v>34</v>
      </c>
      <c r="H6796">
        <v>2240</v>
      </c>
      <c r="I6796" t="s">
        <v>159</v>
      </c>
      <c r="J6796">
        <v>0</v>
      </c>
      <c r="L6796">
        <v>2240</v>
      </c>
      <c r="M6796" t="s">
        <v>160</v>
      </c>
      <c r="N6796">
        <v>1406</v>
      </c>
      <c r="O6796" t="s">
        <v>161</v>
      </c>
      <c r="P6796">
        <v>0</v>
      </c>
      <c r="R6796">
        <v>1406</v>
      </c>
      <c r="S6796" t="s">
        <v>103</v>
      </c>
      <c r="T6796">
        <v>77955</v>
      </c>
      <c r="V6796">
        <v>109585</v>
      </c>
      <c r="X6796">
        <v>93838</v>
      </c>
      <c r="Z6796">
        <v>15747</v>
      </c>
    </row>
    <row r="6797" spans="2:26" hidden="1" x14ac:dyDescent="0.35">
      <c r="B6797" t="s">
        <v>157</v>
      </c>
      <c r="C6797" t="s">
        <v>158</v>
      </c>
      <c r="D6797" s="1">
        <v>43862</v>
      </c>
      <c r="E6797" t="s">
        <v>34</v>
      </c>
      <c r="F6797" t="s">
        <v>35</v>
      </c>
      <c r="G6797" t="s">
        <v>32</v>
      </c>
      <c r="H6797">
        <v>2240</v>
      </c>
      <c r="I6797" t="s">
        <v>159</v>
      </c>
      <c r="J6797">
        <v>0</v>
      </c>
      <c r="L6797">
        <v>2240</v>
      </c>
      <c r="M6797" t="s">
        <v>160</v>
      </c>
      <c r="N6797">
        <v>1406</v>
      </c>
      <c r="O6797" t="s">
        <v>161</v>
      </c>
      <c r="P6797">
        <v>0</v>
      </c>
      <c r="R6797">
        <v>1406</v>
      </c>
      <c r="S6797" t="s">
        <v>103</v>
      </c>
      <c r="T6797">
        <v>77955</v>
      </c>
      <c r="V6797">
        <v>109585</v>
      </c>
      <c r="X6797">
        <v>93838</v>
      </c>
      <c r="Z6797">
        <v>15747</v>
      </c>
    </row>
    <row r="6798" spans="2:26" hidden="1" x14ac:dyDescent="0.35">
      <c r="B6798" t="s">
        <v>157</v>
      </c>
      <c r="C6798" t="s">
        <v>158</v>
      </c>
      <c r="D6798" s="1">
        <v>43891</v>
      </c>
      <c r="E6798" t="s">
        <v>34</v>
      </c>
      <c r="F6798" t="s">
        <v>35</v>
      </c>
      <c r="G6798" t="s">
        <v>32</v>
      </c>
      <c r="H6798">
        <v>2325</v>
      </c>
      <c r="I6798" t="s">
        <v>159</v>
      </c>
      <c r="J6798">
        <v>0</v>
      </c>
      <c r="L6798">
        <v>2325</v>
      </c>
      <c r="M6798" t="s">
        <v>160</v>
      </c>
      <c r="N6798">
        <v>1178</v>
      </c>
      <c r="O6798" t="s">
        <v>161</v>
      </c>
      <c r="P6798">
        <v>0</v>
      </c>
      <c r="R6798">
        <v>1178</v>
      </c>
      <c r="S6798" t="s">
        <v>103</v>
      </c>
      <c r="T6798">
        <v>77643</v>
      </c>
      <c r="V6798">
        <v>109178</v>
      </c>
      <c r="X6798">
        <v>93593</v>
      </c>
      <c r="Z6798">
        <v>15585</v>
      </c>
    </row>
    <row r="6799" spans="2:26" hidden="1" x14ac:dyDescent="0.35">
      <c r="B6799" t="s">
        <v>157</v>
      </c>
      <c r="C6799" t="s">
        <v>158</v>
      </c>
      <c r="D6799" s="1">
        <v>43891</v>
      </c>
      <c r="E6799" t="s">
        <v>34</v>
      </c>
      <c r="F6799" t="s">
        <v>33</v>
      </c>
      <c r="G6799" t="s">
        <v>34</v>
      </c>
      <c r="H6799">
        <v>2325</v>
      </c>
      <c r="I6799" t="s">
        <v>159</v>
      </c>
      <c r="J6799">
        <v>0</v>
      </c>
      <c r="L6799">
        <v>2325</v>
      </c>
      <c r="M6799" t="s">
        <v>160</v>
      </c>
      <c r="N6799">
        <v>1178</v>
      </c>
      <c r="O6799" t="s">
        <v>161</v>
      </c>
      <c r="P6799">
        <v>0</v>
      </c>
      <c r="R6799">
        <v>1178</v>
      </c>
      <c r="S6799" t="s">
        <v>103</v>
      </c>
      <c r="T6799">
        <v>77643</v>
      </c>
      <c r="V6799">
        <v>109178</v>
      </c>
      <c r="X6799">
        <v>93593</v>
      </c>
      <c r="Z6799">
        <v>15585</v>
      </c>
    </row>
    <row r="6800" spans="2:26" hidden="1" x14ac:dyDescent="0.35">
      <c r="B6800" t="s">
        <v>157</v>
      </c>
      <c r="C6800" t="s">
        <v>158</v>
      </c>
      <c r="D6800" s="1">
        <v>43922</v>
      </c>
      <c r="E6800" t="s">
        <v>34</v>
      </c>
      <c r="F6800" t="s">
        <v>33</v>
      </c>
      <c r="G6800" t="s">
        <v>34</v>
      </c>
      <c r="H6800">
        <v>4541</v>
      </c>
      <c r="I6800" t="s">
        <v>159</v>
      </c>
      <c r="J6800">
        <v>0</v>
      </c>
      <c r="L6800">
        <v>4541</v>
      </c>
      <c r="M6800" t="s">
        <v>160</v>
      </c>
      <c r="N6800">
        <v>2271</v>
      </c>
      <c r="O6800" t="s">
        <v>161</v>
      </c>
      <c r="P6800">
        <v>0</v>
      </c>
      <c r="R6800">
        <v>2271</v>
      </c>
      <c r="S6800" t="s">
        <v>103</v>
      </c>
      <c r="T6800">
        <v>78575</v>
      </c>
      <c r="V6800">
        <v>110561</v>
      </c>
      <c r="X6800">
        <v>95048</v>
      </c>
      <c r="Z6800">
        <v>15513</v>
      </c>
    </row>
    <row r="6801" spans="2:26" hidden="1" x14ac:dyDescent="0.35">
      <c r="B6801" t="s">
        <v>157</v>
      </c>
      <c r="C6801" t="s">
        <v>158</v>
      </c>
      <c r="D6801" s="1">
        <v>43922</v>
      </c>
      <c r="E6801" t="s">
        <v>34</v>
      </c>
      <c r="F6801" t="s">
        <v>35</v>
      </c>
      <c r="G6801" t="s">
        <v>32</v>
      </c>
      <c r="H6801">
        <v>4541</v>
      </c>
      <c r="I6801" t="s">
        <v>159</v>
      </c>
      <c r="J6801">
        <v>0</v>
      </c>
      <c r="L6801">
        <v>4541</v>
      </c>
      <c r="M6801" t="s">
        <v>160</v>
      </c>
      <c r="N6801">
        <v>2271</v>
      </c>
      <c r="O6801" t="s">
        <v>161</v>
      </c>
      <c r="P6801">
        <v>0</v>
      </c>
      <c r="R6801">
        <v>2271</v>
      </c>
      <c r="S6801" t="s">
        <v>103</v>
      </c>
      <c r="T6801">
        <v>78575</v>
      </c>
      <c r="V6801">
        <v>110561</v>
      </c>
      <c r="X6801">
        <v>95048</v>
      </c>
      <c r="Z6801">
        <v>15513</v>
      </c>
    </row>
    <row r="6802" spans="2:26" hidden="1" x14ac:dyDescent="0.35">
      <c r="B6802" t="s">
        <v>157</v>
      </c>
      <c r="C6802" t="s">
        <v>158</v>
      </c>
      <c r="D6802" s="1">
        <v>43952</v>
      </c>
      <c r="E6802" t="s">
        <v>34</v>
      </c>
      <c r="F6802" t="s">
        <v>35</v>
      </c>
      <c r="G6802" t="s">
        <v>32</v>
      </c>
      <c r="H6802">
        <v>1706</v>
      </c>
      <c r="I6802" t="s">
        <v>159</v>
      </c>
      <c r="J6802">
        <v>0</v>
      </c>
      <c r="L6802">
        <v>1706</v>
      </c>
      <c r="M6802" t="s">
        <v>160</v>
      </c>
      <c r="N6802">
        <v>837</v>
      </c>
      <c r="O6802" t="s">
        <v>161</v>
      </c>
      <c r="P6802">
        <v>0</v>
      </c>
      <c r="R6802">
        <v>837</v>
      </c>
      <c r="S6802" t="s">
        <v>103</v>
      </c>
      <c r="T6802">
        <v>79732</v>
      </c>
      <c r="V6802">
        <v>112232</v>
      </c>
      <c r="X6802">
        <v>96723</v>
      </c>
      <c r="Z6802">
        <v>15509</v>
      </c>
    </row>
    <row r="6803" spans="2:26" hidden="1" x14ac:dyDescent="0.35">
      <c r="B6803" t="s">
        <v>157</v>
      </c>
      <c r="C6803" t="s">
        <v>158</v>
      </c>
      <c r="D6803" s="1">
        <v>43952</v>
      </c>
      <c r="E6803" t="s">
        <v>34</v>
      </c>
      <c r="F6803" t="s">
        <v>33</v>
      </c>
      <c r="G6803" t="s">
        <v>34</v>
      </c>
      <c r="H6803">
        <v>1706</v>
      </c>
      <c r="I6803" t="s">
        <v>159</v>
      </c>
      <c r="J6803">
        <v>0</v>
      </c>
      <c r="L6803">
        <v>1706</v>
      </c>
      <c r="M6803" t="s">
        <v>160</v>
      </c>
      <c r="N6803">
        <v>837</v>
      </c>
      <c r="O6803" t="s">
        <v>161</v>
      </c>
      <c r="P6803">
        <v>0</v>
      </c>
      <c r="R6803">
        <v>837</v>
      </c>
      <c r="S6803" t="s">
        <v>103</v>
      </c>
      <c r="T6803">
        <v>79732</v>
      </c>
      <c r="V6803">
        <v>112232</v>
      </c>
      <c r="X6803">
        <v>96723</v>
      </c>
      <c r="Z6803">
        <v>15509</v>
      </c>
    </row>
    <row r="6804" spans="2:26" hidden="1" x14ac:dyDescent="0.35">
      <c r="B6804" t="s">
        <v>157</v>
      </c>
      <c r="C6804" t="s">
        <v>158</v>
      </c>
      <c r="D6804" s="1">
        <v>43983</v>
      </c>
      <c r="E6804" t="s">
        <v>34</v>
      </c>
      <c r="F6804" t="s">
        <v>33</v>
      </c>
      <c r="G6804" t="s">
        <v>34</v>
      </c>
      <c r="H6804">
        <v>2130</v>
      </c>
      <c r="I6804" t="s">
        <v>159</v>
      </c>
      <c r="J6804">
        <v>0</v>
      </c>
      <c r="L6804">
        <v>2130</v>
      </c>
      <c r="M6804" t="s">
        <v>160</v>
      </c>
      <c r="N6804">
        <v>959</v>
      </c>
      <c r="O6804" t="s">
        <v>161</v>
      </c>
      <c r="P6804">
        <v>0</v>
      </c>
      <c r="R6804">
        <v>959</v>
      </c>
      <c r="S6804" t="s">
        <v>103</v>
      </c>
      <c r="T6804">
        <v>80850</v>
      </c>
      <c r="V6804">
        <v>114059</v>
      </c>
      <c r="X6804">
        <v>98440</v>
      </c>
      <c r="Z6804">
        <v>15619</v>
      </c>
    </row>
    <row r="6805" spans="2:26" hidden="1" x14ac:dyDescent="0.35">
      <c r="B6805" t="s">
        <v>157</v>
      </c>
      <c r="C6805" t="s">
        <v>158</v>
      </c>
      <c r="D6805" s="1">
        <v>43983</v>
      </c>
      <c r="E6805" t="s">
        <v>34</v>
      </c>
      <c r="F6805" t="s">
        <v>35</v>
      </c>
      <c r="G6805" t="s">
        <v>32</v>
      </c>
      <c r="H6805">
        <v>2130</v>
      </c>
      <c r="I6805" t="s">
        <v>159</v>
      </c>
      <c r="J6805">
        <v>0</v>
      </c>
      <c r="L6805">
        <v>2130</v>
      </c>
      <c r="M6805" t="s">
        <v>160</v>
      </c>
      <c r="N6805">
        <v>959</v>
      </c>
      <c r="O6805" t="s">
        <v>161</v>
      </c>
      <c r="P6805">
        <v>0</v>
      </c>
      <c r="R6805">
        <v>959</v>
      </c>
      <c r="S6805" t="s">
        <v>103</v>
      </c>
      <c r="T6805">
        <v>80850</v>
      </c>
      <c r="V6805">
        <v>114059</v>
      </c>
      <c r="X6805">
        <v>98440</v>
      </c>
      <c r="Z6805">
        <v>15619</v>
      </c>
    </row>
    <row r="6806" spans="2:26" hidden="1" x14ac:dyDescent="0.35">
      <c r="B6806" t="s">
        <v>157</v>
      </c>
      <c r="C6806" t="s">
        <v>158</v>
      </c>
      <c r="D6806" s="1">
        <v>44013</v>
      </c>
      <c r="E6806" t="s">
        <v>34</v>
      </c>
      <c r="F6806" t="s">
        <v>33</v>
      </c>
      <c r="G6806" t="s">
        <v>34</v>
      </c>
      <c r="H6806">
        <v>2166</v>
      </c>
      <c r="I6806" t="s">
        <v>159</v>
      </c>
      <c r="J6806">
        <v>0</v>
      </c>
      <c r="L6806">
        <v>2166</v>
      </c>
      <c r="M6806" t="s">
        <v>160</v>
      </c>
      <c r="N6806">
        <v>1077</v>
      </c>
      <c r="O6806" t="s">
        <v>161</v>
      </c>
      <c r="P6806">
        <v>0</v>
      </c>
      <c r="R6806">
        <v>1077</v>
      </c>
      <c r="S6806" t="s">
        <v>103</v>
      </c>
      <c r="T6806">
        <v>81956</v>
      </c>
      <c r="V6806">
        <v>115715</v>
      </c>
      <c r="X6806">
        <v>99912</v>
      </c>
      <c r="Z6806">
        <v>15803</v>
      </c>
    </row>
    <row r="6807" spans="2:26" hidden="1" x14ac:dyDescent="0.35">
      <c r="B6807" t="s">
        <v>157</v>
      </c>
      <c r="C6807" t="s">
        <v>158</v>
      </c>
      <c r="D6807" s="1">
        <v>44013</v>
      </c>
      <c r="E6807" t="s">
        <v>34</v>
      </c>
      <c r="F6807" t="s">
        <v>35</v>
      </c>
      <c r="G6807" t="s">
        <v>32</v>
      </c>
      <c r="H6807">
        <v>2166</v>
      </c>
      <c r="I6807" t="s">
        <v>159</v>
      </c>
      <c r="J6807">
        <v>0</v>
      </c>
      <c r="L6807">
        <v>2166</v>
      </c>
      <c r="M6807" t="s">
        <v>160</v>
      </c>
      <c r="N6807">
        <v>1077</v>
      </c>
      <c r="O6807" t="s">
        <v>161</v>
      </c>
      <c r="P6807">
        <v>0</v>
      </c>
      <c r="R6807">
        <v>1077</v>
      </c>
      <c r="S6807" t="s">
        <v>103</v>
      </c>
      <c r="T6807">
        <v>81956</v>
      </c>
      <c r="V6807">
        <v>115715</v>
      </c>
      <c r="X6807">
        <v>99912</v>
      </c>
      <c r="Z6807">
        <v>15803</v>
      </c>
    </row>
    <row r="6808" spans="2:26" hidden="1" x14ac:dyDescent="0.35">
      <c r="B6808" t="s">
        <v>157</v>
      </c>
      <c r="C6808" t="s">
        <v>158</v>
      </c>
      <c r="D6808" s="1">
        <v>44044</v>
      </c>
      <c r="E6808" t="s">
        <v>34</v>
      </c>
      <c r="F6808" t="s">
        <v>35</v>
      </c>
      <c r="G6808" t="s">
        <v>32</v>
      </c>
      <c r="H6808">
        <v>2233</v>
      </c>
      <c r="I6808" t="s">
        <v>159</v>
      </c>
      <c r="J6808">
        <v>0</v>
      </c>
      <c r="L6808">
        <v>2233</v>
      </c>
      <c r="M6808" t="s">
        <v>160</v>
      </c>
      <c r="N6808">
        <v>956</v>
      </c>
      <c r="O6808" t="s">
        <v>161</v>
      </c>
      <c r="P6808">
        <v>0</v>
      </c>
      <c r="R6808">
        <v>956</v>
      </c>
      <c r="S6808" t="s">
        <v>103</v>
      </c>
      <c r="T6808">
        <v>82944</v>
      </c>
      <c r="V6808">
        <v>117303</v>
      </c>
      <c r="X6808">
        <v>101320</v>
      </c>
      <c r="Z6808">
        <v>15983</v>
      </c>
    </row>
    <row r="6809" spans="2:26" hidden="1" x14ac:dyDescent="0.35">
      <c r="B6809" t="s">
        <v>157</v>
      </c>
      <c r="C6809" t="s">
        <v>158</v>
      </c>
      <c r="D6809" s="1">
        <v>44044</v>
      </c>
      <c r="E6809" t="s">
        <v>34</v>
      </c>
      <c r="F6809" t="s">
        <v>33</v>
      </c>
      <c r="G6809" t="s">
        <v>34</v>
      </c>
      <c r="H6809">
        <v>2233</v>
      </c>
      <c r="I6809" t="s">
        <v>159</v>
      </c>
      <c r="J6809">
        <v>0</v>
      </c>
      <c r="L6809">
        <v>2233</v>
      </c>
      <c r="M6809" t="s">
        <v>160</v>
      </c>
      <c r="N6809">
        <v>956</v>
      </c>
      <c r="O6809" t="s">
        <v>161</v>
      </c>
      <c r="P6809">
        <v>0</v>
      </c>
      <c r="R6809">
        <v>956</v>
      </c>
      <c r="S6809" t="s">
        <v>103</v>
      </c>
      <c r="T6809">
        <v>82944</v>
      </c>
      <c r="V6809">
        <v>117303</v>
      </c>
      <c r="X6809">
        <v>101320</v>
      </c>
      <c r="Z6809">
        <v>15983</v>
      </c>
    </row>
    <row r="6810" spans="2:26" hidden="1" x14ac:dyDescent="0.35">
      <c r="B6810" t="s">
        <v>157</v>
      </c>
      <c r="C6810" t="s">
        <v>158</v>
      </c>
      <c r="D6810" s="1">
        <v>44075</v>
      </c>
      <c r="E6810" t="s">
        <v>34</v>
      </c>
      <c r="F6810" t="s">
        <v>33</v>
      </c>
      <c r="G6810" t="s">
        <v>34</v>
      </c>
      <c r="H6810">
        <v>2133</v>
      </c>
      <c r="I6810" t="s">
        <v>159</v>
      </c>
      <c r="J6810">
        <v>0</v>
      </c>
      <c r="L6810">
        <v>2133</v>
      </c>
      <c r="M6810" t="s">
        <v>160</v>
      </c>
      <c r="N6810">
        <v>947</v>
      </c>
      <c r="O6810" t="s">
        <v>161</v>
      </c>
      <c r="P6810">
        <v>0</v>
      </c>
      <c r="R6810">
        <v>947</v>
      </c>
      <c r="S6810" t="s">
        <v>103</v>
      </c>
      <c r="T6810">
        <v>83943</v>
      </c>
      <c r="V6810">
        <v>118950</v>
      </c>
      <c r="X6810">
        <v>102835</v>
      </c>
      <c r="Z6810">
        <v>16115</v>
      </c>
    </row>
    <row r="6811" spans="2:26" hidden="1" x14ac:dyDescent="0.35">
      <c r="B6811" t="s">
        <v>157</v>
      </c>
      <c r="C6811" t="s">
        <v>158</v>
      </c>
      <c r="D6811" s="1">
        <v>44075</v>
      </c>
      <c r="E6811" t="s">
        <v>34</v>
      </c>
      <c r="F6811" t="s">
        <v>35</v>
      </c>
      <c r="G6811" t="s">
        <v>32</v>
      </c>
      <c r="H6811">
        <v>2133</v>
      </c>
      <c r="I6811" t="s">
        <v>159</v>
      </c>
      <c r="J6811">
        <v>0</v>
      </c>
      <c r="L6811">
        <v>2133</v>
      </c>
      <c r="M6811" t="s">
        <v>160</v>
      </c>
      <c r="N6811">
        <v>947</v>
      </c>
      <c r="O6811" t="s">
        <v>161</v>
      </c>
      <c r="P6811">
        <v>0</v>
      </c>
      <c r="R6811">
        <v>947</v>
      </c>
      <c r="S6811" t="s">
        <v>103</v>
      </c>
      <c r="T6811">
        <v>83943</v>
      </c>
      <c r="V6811">
        <v>118950</v>
      </c>
      <c r="X6811">
        <v>102835</v>
      </c>
      <c r="Z6811">
        <v>16115</v>
      </c>
    </row>
    <row r="6812" spans="2:26" hidden="1" x14ac:dyDescent="0.35">
      <c r="B6812" t="s">
        <v>157</v>
      </c>
      <c r="C6812" t="s">
        <v>158</v>
      </c>
      <c r="D6812" s="1">
        <v>44105</v>
      </c>
      <c r="E6812" t="s">
        <v>34</v>
      </c>
      <c r="F6812" t="s">
        <v>33</v>
      </c>
      <c r="G6812" t="s">
        <v>34</v>
      </c>
      <c r="H6812">
        <v>2120</v>
      </c>
      <c r="I6812" t="s">
        <v>159</v>
      </c>
      <c r="J6812">
        <v>0</v>
      </c>
      <c r="L6812">
        <v>2120</v>
      </c>
      <c r="M6812" t="s">
        <v>160</v>
      </c>
      <c r="N6812">
        <v>943</v>
      </c>
      <c r="O6812" t="s">
        <v>161</v>
      </c>
      <c r="P6812">
        <v>0</v>
      </c>
      <c r="R6812">
        <v>943</v>
      </c>
      <c r="S6812" t="s">
        <v>103</v>
      </c>
      <c r="T6812">
        <v>84853</v>
      </c>
      <c r="V6812">
        <v>120430</v>
      </c>
      <c r="X6812">
        <v>104055</v>
      </c>
      <c r="Z6812">
        <v>16375</v>
      </c>
    </row>
    <row r="6813" spans="2:26" hidden="1" x14ac:dyDescent="0.35">
      <c r="B6813" t="s">
        <v>157</v>
      </c>
      <c r="C6813" t="s">
        <v>158</v>
      </c>
      <c r="D6813" s="1">
        <v>44105</v>
      </c>
      <c r="E6813" t="s">
        <v>34</v>
      </c>
      <c r="F6813" t="s">
        <v>35</v>
      </c>
      <c r="G6813" t="s">
        <v>32</v>
      </c>
      <c r="H6813">
        <v>2120</v>
      </c>
      <c r="I6813" t="s">
        <v>159</v>
      </c>
      <c r="J6813">
        <v>0</v>
      </c>
      <c r="L6813">
        <v>2120</v>
      </c>
      <c r="M6813" t="s">
        <v>160</v>
      </c>
      <c r="N6813">
        <v>943</v>
      </c>
      <c r="O6813" t="s">
        <v>161</v>
      </c>
      <c r="P6813">
        <v>0</v>
      </c>
      <c r="R6813">
        <v>943</v>
      </c>
      <c r="S6813" t="s">
        <v>103</v>
      </c>
      <c r="T6813">
        <v>84853</v>
      </c>
      <c r="V6813">
        <v>120430</v>
      </c>
      <c r="X6813">
        <v>104055</v>
      </c>
      <c r="Z6813">
        <v>16375</v>
      </c>
    </row>
    <row r="6814" spans="2:26" hidden="1" x14ac:dyDescent="0.35">
      <c r="B6814" t="s">
        <v>157</v>
      </c>
      <c r="C6814" t="s">
        <v>158</v>
      </c>
      <c r="D6814" s="1">
        <v>44136</v>
      </c>
      <c r="E6814" t="s">
        <v>34</v>
      </c>
      <c r="F6814" t="s">
        <v>35</v>
      </c>
      <c r="G6814" t="s">
        <v>32</v>
      </c>
      <c r="H6814">
        <v>2748</v>
      </c>
      <c r="I6814" t="s">
        <v>159</v>
      </c>
      <c r="J6814">
        <v>0</v>
      </c>
      <c r="L6814">
        <v>2748</v>
      </c>
      <c r="M6814" t="s">
        <v>160</v>
      </c>
      <c r="N6814">
        <v>833</v>
      </c>
      <c r="O6814" t="s">
        <v>161</v>
      </c>
      <c r="P6814">
        <v>0</v>
      </c>
      <c r="R6814">
        <v>833</v>
      </c>
      <c r="S6814" t="s">
        <v>103</v>
      </c>
      <c r="T6814">
        <v>85692</v>
      </c>
      <c r="V6814">
        <v>121622</v>
      </c>
      <c r="X6814">
        <v>104926</v>
      </c>
      <c r="Z6814">
        <v>16696</v>
      </c>
    </row>
    <row r="6815" spans="2:26" hidden="1" x14ac:dyDescent="0.35">
      <c r="B6815" t="s">
        <v>157</v>
      </c>
      <c r="C6815" t="s">
        <v>158</v>
      </c>
      <c r="D6815" s="1">
        <v>44136</v>
      </c>
      <c r="E6815" t="s">
        <v>34</v>
      </c>
      <c r="F6815" t="s">
        <v>33</v>
      </c>
      <c r="G6815" t="s">
        <v>34</v>
      </c>
      <c r="H6815">
        <v>2748</v>
      </c>
      <c r="I6815" t="s">
        <v>159</v>
      </c>
      <c r="J6815">
        <v>0</v>
      </c>
      <c r="L6815">
        <v>2748</v>
      </c>
      <c r="M6815" t="s">
        <v>160</v>
      </c>
      <c r="N6815">
        <v>833</v>
      </c>
      <c r="O6815" t="s">
        <v>161</v>
      </c>
      <c r="P6815">
        <v>0</v>
      </c>
      <c r="R6815">
        <v>833</v>
      </c>
      <c r="S6815" t="s">
        <v>103</v>
      </c>
      <c r="T6815">
        <v>85692</v>
      </c>
      <c r="V6815">
        <v>121622</v>
      </c>
      <c r="X6815">
        <v>104926</v>
      </c>
      <c r="Z6815">
        <v>16696</v>
      </c>
    </row>
    <row r="6816" spans="2:26" hidden="1" x14ac:dyDescent="0.35">
      <c r="B6816" t="s">
        <v>157</v>
      </c>
      <c r="C6816" t="s">
        <v>158</v>
      </c>
      <c r="D6816" s="1">
        <v>44166</v>
      </c>
      <c r="E6816" t="s">
        <v>34</v>
      </c>
      <c r="F6816" t="s">
        <v>35</v>
      </c>
      <c r="G6816" t="s">
        <v>32</v>
      </c>
      <c r="H6816">
        <v>2875</v>
      </c>
      <c r="I6816" t="s">
        <v>159</v>
      </c>
      <c r="J6816">
        <v>0</v>
      </c>
      <c r="L6816">
        <v>2875</v>
      </c>
      <c r="M6816" t="s">
        <v>160</v>
      </c>
      <c r="N6816">
        <v>953</v>
      </c>
      <c r="O6816" t="s">
        <v>161</v>
      </c>
      <c r="P6816">
        <v>0</v>
      </c>
      <c r="R6816">
        <v>953</v>
      </c>
      <c r="S6816" t="s">
        <v>103</v>
      </c>
      <c r="T6816">
        <v>86666</v>
      </c>
      <c r="V6816">
        <v>122896</v>
      </c>
      <c r="X6816">
        <v>105950</v>
      </c>
      <c r="Z6816">
        <v>16946</v>
      </c>
    </row>
    <row r="6817" spans="2:26" hidden="1" x14ac:dyDescent="0.35">
      <c r="B6817" t="s">
        <v>157</v>
      </c>
      <c r="C6817" t="s">
        <v>158</v>
      </c>
      <c r="D6817" s="1">
        <v>44166</v>
      </c>
      <c r="E6817" t="s">
        <v>34</v>
      </c>
      <c r="F6817" t="s">
        <v>33</v>
      </c>
      <c r="G6817" t="s">
        <v>34</v>
      </c>
      <c r="H6817">
        <v>2875</v>
      </c>
      <c r="I6817" t="s">
        <v>159</v>
      </c>
      <c r="J6817">
        <v>0</v>
      </c>
      <c r="L6817">
        <v>2875</v>
      </c>
      <c r="M6817" t="s">
        <v>160</v>
      </c>
      <c r="N6817">
        <v>953</v>
      </c>
      <c r="O6817" t="s">
        <v>161</v>
      </c>
      <c r="P6817">
        <v>0</v>
      </c>
      <c r="R6817">
        <v>953</v>
      </c>
      <c r="S6817" t="s">
        <v>103</v>
      </c>
      <c r="T6817">
        <v>86666</v>
      </c>
      <c r="V6817">
        <v>122896</v>
      </c>
      <c r="X6817">
        <v>105950</v>
      </c>
      <c r="Z6817">
        <v>16946</v>
      </c>
    </row>
    <row r="6818" spans="2:26" hidden="1" x14ac:dyDescent="0.35">
      <c r="B6818" t="s">
        <v>157</v>
      </c>
      <c r="C6818" t="s">
        <v>158</v>
      </c>
      <c r="D6818" s="1">
        <v>44197</v>
      </c>
      <c r="E6818" t="s">
        <v>34</v>
      </c>
      <c r="F6818" t="s">
        <v>35</v>
      </c>
      <c r="G6818" t="s">
        <v>32</v>
      </c>
      <c r="H6818">
        <v>2070</v>
      </c>
      <c r="I6818" t="s">
        <v>159</v>
      </c>
      <c r="J6818">
        <v>0</v>
      </c>
      <c r="L6818">
        <v>2070</v>
      </c>
      <c r="M6818" t="s">
        <v>160</v>
      </c>
      <c r="N6818">
        <v>812</v>
      </c>
      <c r="O6818" t="s">
        <v>161</v>
      </c>
      <c r="P6818">
        <v>0</v>
      </c>
      <c r="R6818">
        <v>812</v>
      </c>
      <c r="S6818" t="s">
        <v>103</v>
      </c>
      <c r="T6818">
        <v>87360</v>
      </c>
      <c r="V6818">
        <v>123964</v>
      </c>
      <c r="X6818">
        <v>106859</v>
      </c>
      <c r="Z6818">
        <v>17105</v>
      </c>
    </row>
    <row r="6819" spans="2:26" hidden="1" x14ac:dyDescent="0.35">
      <c r="B6819" t="s">
        <v>157</v>
      </c>
      <c r="C6819" t="s">
        <v>158</v>
      </c>
      <c r="D6819" s="1">
        <v>44197</v>
      </c>
      <c r="E6819" t="s">
        <v>34</v>
      </c>
      <c r="F6819" t="s">
        <v>33</v>
      </c>
      <c r="G6819" t="s">
        <v>34</v>
      </c>
      <c r="H6819">
        <v>2070</v>
      </c>
      <c r="I6819" t="s">
        <v>159</v>
      </c>
      <c r="J6819">
        <v>0</v>
      </c>
      <c r="L6819">
        <v>2070</v>
      </c>
      <c r="M6819" t="s">
        <v>160</v>
      </c>
      <c r="N6819">
        <v>812</v>
      </c>
      <c r="O6819" t="s">
        <v>161</v>
      </c>
      <c r="P6819">
        <v>0</v>
      </c>
      <c r="R6819">
        <v>812</v>
      </c>
      <c r="S6819" t="s">
        <v>103</v>
      </c>
      <c r="T6819">
        <v>87360</v>
      </c>
      <c r="V6819">
        <v>123964</v>
      </c>
      <c r="X6819">
        <v>106859</v>
      </c>
      <c r="Z6819">
        <v>17105</v>
      </c>
    </row>
    <row r="6820" spans="2:26" hidden="1" x14ac:dyDescent="0.35">
      <c r="B6820" t="s">
        <v>157</v>
      </c>
      <c r="C6820" t="s">
        <v>158</v>
      </c>
      <c r="D6820" s="1">
        <v>44228</v>
      </c>
      <c r="E6820" t="s">
        <v>34</v>
      </c>
      <c r="F6820" t="s">
        <v>33</v>
      </c>
      <c r="G6820" t="s">
        <v>34</v>
      </c>
      <c r="H6820">
        <v>2014</v>
      </c>
      <c r="I6820" t="s">
        <v>159</v>
      </c>
      <c r="J6820">
        <v>0</v>
      </c>
      <c r="L6820">
        <v>2014</v>
      </c>
      <c r="M6820" t="s">
        <v>160</v>
      </c>
      <c r="N6820">
        <v>824</v>
      </c>
      <c r="O6820" t="s">
        <v>161</v>
      </c>
      <c r="P6820">
        <v>0</v>
      </c>
      <c r="R6820">
        <v>824</v>
      </c>
      <c r="S6820" t="s">
        <v>103</v>
      </c>
      <c r="T6820">
        <v>87760</v>
      </c>
      <c r="V6820">
        <v>124741</v>
      </c>
      <c r="X6820">
        <v>107658</v>
      </c>
      <c r="Z6820">
        <v>17083</v>
      </c>
    </row>
    <row r="6821" spans="2:26" hidden="1" x14ac:dyDescent="0.35">
      <c r="B6821" t="s">
        <v>157</v>
      </c>
      <c r="C6821" t="s">
        <v>158</v>
      </c>
      <c r="D6821" s="1">
        <v>44228</v>
      </c>
      <c r="E6821" t="s">
        <v>34</v>
      </c>
      <c r="F6821" t="s">
        <v>35</v>
      </c>
      <c r="G6821" t="s">
        <v>32</v>
      </c>
      <c r="H6821">
        <v>2014</v>
      </c>
      <c r="I6821" t="s">
        <v>159</v>
      </c>
      <c r="J6821">
        <v>0</v>
      </c>
      <c r="L6821">
        <v>2014</v>
      </c>
      <c r="M6821" t="s">
        <v>160</v>
      </c>
      <c r="N6821">
        <v>824</v>
      </c>
      <c r="O6821" t="s">
        <v>161</v>
      </c>
      <c r="P6821">
        <v>0</v>
      </c>
      <c r="R6821">
        <v>824</v>
      </c>
      <c r="S6821" t="s">
        <v>103</v>
      </c>
      <c r="T6821">
        <v>87760</v>
      </c>
      <c r="V6821">
        <v>124741</v>
      </c>
      <c r="X6821">
        <v>107658</v>
      </c>
      <c r="Z6821">
        <v>17083</v>
      </c>
    </row>
    <row r="6822" spans="2:26" hidden="1" x14ac:dyDescent="0.35">
      <c r="B6822" t="s">
        <v>157</v>
      </c>
      <c r="C6822" t="s">
        <v>158</v>
      </c>
      <c r="D6822" s="1">
        <v>44256</v>
      </c>
      <c r="E6822" t="s">
        <v>34</v>
      </c>
      <c r="F6822" t="s">
        <v>35</v>
      </c>
      <c r="G6822" t="s">
        <v>32</v>
      </c>
      <c r="H6822">
        <v>2087</v>
      </c>
      <c r="I6822" t="s">
        <v>159</v>
      </c>
      <c r="J6822">
        <v>0</v>
      </c>
      <c r="L6822">
        <v>2087</v>
      </c>
      <c r="M6822" t="s">
        <v>160</v>
      </c>
      <c r="N6822">
        <v>822</v>
      </c>
      <c r="O6822" t="s">
        <v>161</v>
      </c>
      <c r="P6822">
        <v>0</v>
      </c>
      <c r="R6822">
        <v>822</v>
      </c>
      <c r="S6822" t="s">
        <v>103</v>
      </c>
      <c r="T6822">
        <v>88435</v>
      </c>
      <c r="V6822">
        <v>125945</v>
      </c>
      <c r="X6822">
        <v>108813</v>
      </c>
      <c r="Z6822">
        <v>17132</v>
      </c>
    </row>
    <row r="6823" spans="2:26" hidden="1" x14ac:dyDescent="0.35">
      <c r="B6823" t="s">
        <v>157</v>
      </c>
      <c r="C6823" t="s">
        <v>158</v>
      </c>
      <c r="D6823" s="1">
        <v>44256</v>
      </c>
      <c r="E6823" t="s">
        <v>34</v>
      </c>
      <c r="F6823" t="s">
        <v>33</v>
      </c>
      <c r="G6823" t="s">
        <v>34</v>
      </c>
      <c r="H6823">
        <v>2087</v>
      </c>
      <c r="I6823" t="s">
        <v>159</v>
      </c>
      <c r="J6823">
        <v>0</v>
      </c>
      <c r="L6823">
        <v>2087</v>
      </c>
      <c r="M6823" t="s">
        <v>160</v>
      </c>
      <c r="N6823">
        <v>822</v>
      </c>
      <c r="O6823" t="s">
        <v>161</v>
      </c>
      <c r="P6823">
        <v>0</v>
      </c>
      <c r="R6823">
        <v>822</v>
      </c>
      <c r="S6823" t="s">
        <v>103</v>
      </c>
      <c r="T6823">
        <v>88435</v>
      </c>
      <c r="V6823">
        <v>125945</v>
      </c>
      <c r="X6823">
        <v>108813</v>
      </c>
      <c r="Z6823">
        <v>17132</v>
      </c>
    </row>
    <row r="6824" spans="2:26" hidden="1" x14ac:dyDescent="0.35">
      <c r="B6824" t="s">
        <v>157</v>
      </c>
      <c r="C6824" t="s">
        <v>158</v>
      </c>
      <c r="D6824" s="1">
        <v>44287</v>
      </c>
      <c r="E6824" t="s">
        <v>34</v>
      </c>
      <c r="F6824" t="s">
        <v>35</v>
      </c>
      <c r="G6824" t="s">
        <v>32</v>
      </c>
      <c r="H6824">
        <v>2065</v>
      </c>
      <c r="I6824" t="s">
        <v>159</v>
      </c>
      <c r="J6824">
        <v>0</v>
      </c>
      <c r="L6824">
        <v>2065</v>
      </c>
      <c r="M6824" t="s">
        <v>160</v>
      </c>
      <c r="N6824">
        <v>715</v>
      </c>
      <c r="O6824" t="s">
        <v>161</v>
      </c>
      <c r="P6824">
        <v>0</v>
      </c>
      <c r="R6824">
        <v>715</v>
      </c>
      <c r="S6824" t="s">
        <v>103</v>
      </c>
      <c r="T6824">
        <v>89000</v>
      </c>
      <c r="V6824">
        <v>126943</v>
      </c>
      <c r="X6824">
        <v>109694</v>
      </c>
      <c r="Z6824">
        <v>17249</v>
      </c>
    </row>
    <row r="6825" spans="2:26" hidden="1" x14ac:dyDescent="0.35">
      <c r="B6825" t="s">
        <v>157</v>
      </c>
      <c r="C6825" t="s">
        <v>158</v>
      </c>
      <c r="D6825" s="1">
        <v>44287</v>
      </c>
      <c r="E6825" t="s">
        <v>34</v>
      </c>
      <c r="F6825" t="s">
        <v>33</v>
      </c>
      <c r="G6825" t="s">
        <v>34</v>
      </c>
      <c r="H6825">
        <v>2065</v>
      </c>
      <c r="I6825" t="s">
        <v>159</v>
      </c>
      <c r="J6825">
        <v>0</v>
      </c>
      <c r="L6825">
        <v>2065</v>
      </c>
      <c r="M6825" t="s">
        <v>160</v>
      </c>
      <c r="N6825">
        <v>715</v>
      </c>
      <c r="O6825" t="s">
        <v>161</v>
      </c>
      <c r="P6825">
        <v>0</v>
      </c>
      <c r="R6825">
        <v>715</v>
      </c>
      <c r="S6825" t="s">
        <v>103</v>
      </c>
      <c r="T6825">
        <v>89000</v>
      </c>
      <c r="V6825">
        <v>126943</v>
      </c>
      <c r="X6825">
        <v>109694</v>
      </c>
      <c r="Z6825">
        <v>17249</v>
      </c>
    </row>
    <row r="6826" spans="2:26" hidden="1" x14ac:dyDescent="0.35">
      <c r="B6826" t="s">
        <v>157</v>
      </c>
      <c r="C6826" t="s">
        <v>158</v>
      </c>
      <c r="D6826" s="1">
        <v>44317</v>
      </c>
      <c r="E6826" t="s">
        <v>34</v>
      </c>
      <c r="F6826" t="s">
        <v>35</v>
      </c>
      <c r="G6826" t="s">
        <v>32</v>
      </c>
      <c r="H6826">
        <v>1853</v>
      </c>
      <c r="I6826" t="s">
        <v>159</v>
      </c>
      <c r="J6826">
        <v>0</v>
      </c>
      <c r="L6826">
        <v>1853</v>
      </c>
      <c r="M6826" t="s">
        <v>160</v>
      </c>
      <c r="N6826">
        <v>696</v>
      </c>
      <c r="O6826" t="s">
        <v>161</v>
      </c>
      <c r="P6826">
        <v>0</v>
      </c>
      <c r="R6826">
        <v>696</v>
      </c>
      <c r="S6826" t="s">
        <v>103</v>
      </c>
      <c r="T6826">
        <v>89479</v>
      </c>
      <c r="V6826">
        <v>127829</v>
      </c>
      <c r="X6826">
        <v>110437</v>
      </c>
      <c r="Z6826">
        <v>17392</v>
      </c>
    </row>
    <row r="6827" spans="2:26" hidden="1" x14ac:dyDescent="0.35">
      <c r="B6827" t="s">
        <v>157</v>
      </c>
      <c r="C6827" t="s">
        <v>158</v>
      </c>
      <c r="D6827" s="1">
        <v>44317</v>
      </c>
      <c r="E6827" t="s">
        <v>34</v>
      </c>
      <c r="F6827" t="s">
        <v>33</v>
      </c>
      <c r="G6827" t="s">
        <v>34</v>
      </c>
      <c r="H6827">
        <v>1853</v>
      </c>
      <c r="J6827">
        <v>0</v>
      </c>
      <c r="L6827">
        <v>1853</v>
      </c>
      <c r="N6827">
        <v>696</v>
      </c>
      <c r="P6827">
        <v>0</v>
      </c>
      <c r="R6827">
        <v>696</v>
      </c>
      <c r="T6827">
        <v>89479</v>
      </c>
      <c r="V6827">
        <v>127829</v>
      </c>
      <c r="X6827">
        <v>110437</v>
      </c>
      <c r="Z6827">
        <v>17392</v>
      </c>
    </row>
    <row r="6828" spans="2:26" hidden="1" x14ac:dyDescent="0.35">
      <c r="B6828" t="s">
        <v>157</v>
      </c>
      <c r="C6828" t="s">
        <v>158</v>
      </c>
      <c r="D6828" s="1">
        <v>44348</v>
      </c>
      <c r="E6828" t="s">
        <v>34</v>
      </c>
      <c r="F6828" t="s">
        <v>35</v>
      </c>
      <c r="G6828" t="s">
        <v>32</v>
      </c>
      <c r="H6828">
        <v>2096</v>
      </c>
      <c r="I6828" t="s">
        <v>159</v>
      </c>
      <c r="J6828">
        <v>0</v>
      </c>
      <c r="L6828">
        <v>2096</v>
      </c>
      <c r="M6828" t="s">
        <v>160</v>
      </c>
      <c r="N6828">
        <v>768</v>
      </c>
      <c r="O6828" t="s">
        <v>161</v>
      </c>
      <c r="P6828">
        <v>0</v>
      </c>
      <c r="R6828">
        <v>768</v>
      </c>
      <c r="S6828" t="s">
        <v>103</v>
      </c>
      <c r="T6828">
        <v>90524</v>
      </c>
      <c r="V6828">
        <v>128919</v>
      </c>
      <c r="X6828">
        <v>111325</v>
      </c>
      <c r="Z6828">
        <v>17594</v>
      </c>
    </row>
    <row r="6829" spans="2:26" hidden="1" x14ac:dyDescent="0.35">
      <c r="B6829" t="s">
        <v>157</v>
      </c>
      <c r="C6829" t="s">
        <v>158</v>
      </c>
      <c r="D6829" s="1">
        <v>44348</v>
      </c>
      <c r="E6829" t="s">
        <v>34</v>
      </c>
      <c r="F6829" t="s">
        <v>33</v>
      </c>
      <c r="G6829" t="s">
        <v>34</v>
      </c>
      <c r="H6829">
        <v>2096</v>
      </c>
      <c r="I6829" t="s">
        <v>159</v>
      </c>
      <c r="J6829">
        <v>0</v>
      </c>
      <c r="L6829">
        <v>2096</v>
      </c>
      <c r="M6829" t="s">
        <v>160</v>
      </c>
      <c r="N6829">
        <v>768</v>
      </c>
      <c r="O6829" t="s">
        <v>161</v>
      </c>
      <c r="P6829">
        <v>0</v>
      </c>
      <c r="R6829">
        <v>768</v>
      </c>
      <c r="S6829" t="s">
        <v>103</v>
      </c>
      <c r="T6829">
        <v>90524</v>
      </c>
      <c r="V6829">
        <v>128919</v>
      </c>
      <c r="X6829">
        <v>111325</v>
      </c>
      <c r="Z6829">
        <v>17594</v>
      </c>
    </row>
    <row r="6830" spans="2:26" hidden="1" x14ac:dyDescent="0.35">
      <c r="B6830" t="s">
        <v>157</v>
      </c>
      <c r="C6830" t="s">
        <v>158</v>
      </c>
      <c r="D6830" s="1">
        <v>44378</v>
      </c>
      <c r="E6830" t="s">
        <v>34</v>
      </c>
      <c r="F6830" t="s">
        <v>35</v>
      </c>
      <c r="G6830" t="s">
        <v>32</v>
      </c>
      <c r="H6830">
        <v>1967</v>
      </c>
      <c r="I6830" t="s">
        <v>159</v>
      </c>
      <c r="J6830">
        <v>0</v>
      </c>
      <c r="L6830">
        <v>1967</v>
      </c>
      <c r="M6830" t="s">
        <v>160</v>
      </c>
      <c r="N6830">
        <v>791</v>
      </c>
      <c r="O6830" t="s">
        <v>161</v>
      </c>
      <c r="P6830">
        <v>0</v>
      </c>
      <c r="R6830">
        <v>791</v>
      </c>
      <c r="S6830" t="s">
        <v>103</v>
      </c>
      <c r="T6830">
        <v>91087</v>
      </c>
      <c r="V6830">
        <v>129870</v>
      </c>
      <c r="X6830">
        <v>112267</v>
      </c>
      <c r="Z6830">
        <v>17603</v>
      </c>
    </row>
    <row r="6831" spans="2:26" hidden="1" x14ac:dyDescent="0.35">
      <c r="B6831" t="s">
        <v>157</v>
      </c>
      <c r="C6831" t="s">
        <v>158</v>
      </c>
      <c r="D6831" s="1">
        <v>44378</v>
      </c>
      <c r="E6831" t="s">
        <v>34</v>
      </c>
      <c r="F6831" t="s">
        <v>33</v>
      </c>
      <c r="G6831" t="s">
        <v>34</v>
      </c>
      <c r="H6831">
        <v>1967</v>
      </c>
      <c r="I6831" t="s">
        <v>162</v>
      </c>
      <c r="J6831">
        <v>0</v>
      </c>
      <c r="L6831">
        <v>1967</v>
      </c>
      <c r="M6831" t="s">
        <v>163</v>
      </c>
      <c r="N6831">
        <v>791</v>
      </c>
      <c r="O6831" t="s">
        <v>164</v>
      </c>
      <c r="P6831">
        <v>0</v>
      </c>
      <c r="R6831">
        <v>791</v>
      </c>
      <c r="S6831" t="s">
        <v>103</v>
      </c>
      <c r="T6831">
        <v>91087</v>
      </c>
      <c r="V6831">
        <v>129870</v>
      </c>
      <c r="X6831">
        <v>112267</v>
      </c>
      <c r="Z6831">
        <v>17603</v>
      </c>
    </row>
    <row r="6832" spans="2:26" hidden="1" x14ac:dyDescent="0.35">
      <c r="B6832" t="s">
        <v>157</v>
      </c>
      <c r="C6832" t="s">
        <v>158</v>
      </c>
      <c r="D6832" s="1">
        <v>44409</v>
      </c>
      <c r="E6832" t="s">
        <v>34</v>
      </c>
      <c r="F6832" t="s">
        <v>35</v>
      </c>
      <c r="G6832" t="s">
        <v>32</v>
      </c>
      <c r="H6832">
        <v>1593</v>
      </c>
      <c r="I6832" t="s">
        <v>162</v>
      </c>
      <c r="J6832">
        <v>0</v>
      </c>
      <c r="L6832">
        <v>1593</v>
      </c>
      <c r="M6832" t="s">
        <v>163</v>
      </c>
      <c r="N6832">
        <v>818</v>
      </c>
      <c r="O6832" t="s">
        <v>164</v>
      </c>
      <c r="P6832">
        <v>0</v>
      </c>
      <c r="R6832">
        <v>818</v>
      </c>
      <c r="S6832" t="s">
        <v>103</v>
      </c>
      <c r="T6832">
        <v>91768</v>
      </c>
      <c r="V6832">
        <v>130974</v>
      </c>
      <c r="X6832">
        <v>113209</v>
      </c>
      <c r="Z6832">
        <v>17765</v>
      </c>
    </row>
    <row r="6833" spans="2:26" hidden="1" x14ac:dyDescent="0.35">
      <c r="B6833" t="s">
        <v>157</v>
      </c>
      <c r="C6833" t="s">
        <v>158</v>
      </c>
      <c r="D6833" s="1">
        <v>44409</v>
      </c>
      <c r="E6833" t="s">
        <v>34</v>
      </c>
      <c r="F6833" t="s">
        <v>33</v>
      </c>
      <c r="G6833" t="s">
        <v>34</v>
      </c>
      <c r="H6833">
        <v>1593</v>
      </c>
      <c r="I6833" t="s">
        <v>162</v>
      </c>
      <c r="J6833">
        <v>0</v>
      </c>
      <c r="L6833">
        <v>1593</v>
      </c>
      <c r="M6833" t="s">
        <v>163</v>
      </c>
      <c r="N6833">
        <v>818</v>
      </c>
      <c r="O6833" t="s">
        <v>164</v>
      </c>
      <c r="P6833">
        <v>0</v>
      </c>
      <c r="R6833">
        <v>818</v>
      </c>
      <c r="S6833" t="s">
        <v>103</v>
      </c>
      <c r="T6833">
        <v>91768</v>
      </c>
      <c r="V6833">
        <v>130974</v>
      </c>
      <c r="X6833">
        <v>113209</v>
      </c>
      <c r="Z6833">
        <v>17765</v>
      </c>
    </row>
    <row r="6834" spans="2:26" hidden="1" x14ac:dyDescent="0.35">
      <c r="B6834" t="s">
        <v>157</v>
      </c>
      <c r="C6834" t="s">
        <v>158</v>
      </c>
      <c r="D6834" s="1">
        <v>44440</v>
      </c>
      <c r="E6834" t="s">
        <v>34</v>
      </c>
      <c r="F6834" t="s">
        <v>35</v>
      </c>
      <c r="G6834" t="s">
        <v>32</v>
      </c>
      <c r="H6834">
        <v>1450</v>
      </c>
      <c r="I6834" t="s">
        <v>162</v>
      </c>
      <c r="J6834">
        <v>0</v>
      </c>
      <c r="L6834">
        <v>1450</v>
      </c>
      <c r="M6834" t="s">
        <v>163</v>
      </c>
      <c r="N6834">
        <v>817</v>
      </c>
      <c r="O6834" t="s">
        <v>164</v>
      </c>
      <c r="P6834">
        <v>0</v>
      </c>
      <c r="R6834">
        <v>817</v>
      </c>
      <c r="S6834" t="s">
        <v>103</v>
      </c>
      <c r="T6834">
        <v>92427</v>
      </c>
      <c r="V6834">
        <v>132026</v>
      </c>
      <c r="X6834">
        <v>114076</v>
      </c>
      <c r="Z6834">
        <v>17950</v>
      </c>
    </row>
    <row r="6835" spans="2:26" hidden="1" x14ac:dyDescent="0.35">
      <c r="B6835" t="s">
        <v>157</v>
      </c>
      <c r="C6835" t="s">
        <v>158</v>
      </c>
      <c r="D6835" s="1">
        <v>44440</v>
      </c>
      <c r="E6835" t="s">
        <v>34</v>
      </c>
      <c r="F6835" t="s">
        <v>33</v>
      </c>
      <c r="G6835" t="s">
        <v>34</v>
      </c>
      <c r="H6835">
        <v>1450</v>
      </c>
      <c r="I6835" t="s">
        <v>162</v>
      </c>
      <c r="J6835">
        <v>0</v>
      </c>
      <c r="L6835">
        <v>1450</v>
      </c>
      <c r="M6835" t="s">
        <v>163</v>
      </c>
      <c r="N6835">
        <v>817</v>
      </c>
      <c r="O6835" t="s">
        <v>164</v>
      </c>
      <c r="P6835">
        <v>0</v>
      </c>
      <c r="R6835">
        <v>817</v>
      </c>
      <c r="S6835" t="s">
        <v>103</v>
      </c>
      <c r="T6835">
        <v>92427</v>
      </c>
      <c r="V6835">
        <v>132026</v>
      </c>
      <c r="X6835">
        <v>114076</v>
      </c>
      <c r="Z6835">
        <v>17950</v>
      </c>
    </row>
    <row r="6836" spans="2:26" hidden="1" x14ac:dyDescent="0.35">
      <c r="B6836" t="s">
        <v>157</v>
      </c>
      <c r="C6836" t="s">
        <v>158</v>
      </c>
      <c r="D6836" s="1">
        <v>44470</v>
      </c>
      <c r="E6836" t="s">
        <v>34</v>
      </c>
      <c r="F6836" t="s">
        <v>35</v>
      </c>
      <c r="G6836" t="s">
        <v>32</v>
      </c>
      <c r="H6836">
        <v>1822</v>
      </c>
      <c r="I6836" t="s">
        <v>162</v>
      </c>
      <c r="J6836">
        <v>0</v>
      </c>
      <c r="L6836">
        <v>1822</v>
      </c>
      <c r="M6836" t="s">
        <v>163</v>
      </c>
      <c r="N6836">
        <v>681</v>
      </c>
      <c r="O6836" t="s">
        <v>164</v>
      </c>
      <c r="P6836">
        <v>0</v>
      </c>
      <c r="R6836">
        <v>681</v>
      </c>
      <c r="S6836" t="s">
        <v>103</v>
      </c>
      <c r="T6836">
        <v>92924</v>
      </c>
      <c r="V6836">
        <v>132892</v>
      </c>
      <c r="X6836">
        <v>114819</v>
      </c>
      <c r="Z6836">
        <v>18073</v>
      </c>
    </row>
    <row r="6837" spans="2:26" hidden="1" x14ac:dyDescent="0.35">
      <c r="B6837" t="s">
        <v>157</v>
      </c>
      <c r="C6837" t="s">
        <v>158</v>
      </c>
      <c r="D6837" s="1">
        <v>44470</v>
      </c>
      <c r="E6837" t="s">
        <v>34</v>
      </c>
      <c r="F6837" t="s">
        <v>33</v>
      </c>
      <c r="G6837" t="s">
        <v>34</v>
      </c>
      <c r="H6837">
        <v>1822</v>
      </c>
      <c r="I6837" t="s">
        <v>162</v>
      </c>
      <c r="J6837">
        <v>0</v>
      </c>
      <c r="L6837">
        <v>1822</v>
      </c>
      <c r="M6837" t="s">
        <v>163</v>
      </c>
      <c r="N6837">
        <v>681</v>
      </c>
      <c r="O6837" t="s">
        <v>164</v>
      </c>
      <c r="P6837">
        <v>0</v>
      </c>
      <c r="R6837">
        <v>681</v>
      </c>
      <c r="S6837" t="s">
        <v>103</v>
      </c>
      <c r="T6837">
        <v>92924</v>
      </c>
      <c r="V6837">
        <v>132892</v>
      </c>
      <c r="X6837">
        <v>114819</v>
      </c>
      <c r="Z6837">
        <v>18073</v>
      </c>
    </row>
    <row r="6838" spans="2:26" hidden="1" x14ac:dyDescent="0.35">
      <c r="B6838" t="s">
        <v>157</v>
      </c>
      <c r="C6838" t="s">
        <v>158</v>
      </c>
      <c r="D6838" s="1">
        <v>44501</v>
      </c>
      <c r="E6838" t="s">
        <v>34</v>
      </c>
      <c r="F6838" t="s">
        <v>35</v>
      </c>
      <c r="G6838" t="s">
        <v>32</v>
      </c>
      <c r="H6838">
        <v>2732</v>
      </c>
      <c r="I6838" t="s">
        <v>162</v>
      </c>
      <c r="J6838">
        <v>0</v>
      </c>
      <c r="L6838">
        <v>2732</v>
      </c>
      <c r="M6838" t="s">
        <v>163</v>
      </c>
      <c r="N6838">
        <v>788</v>
      </c>
      <c r="O6838" t="s">
        <v>164</v>
      </c>
      <c r="P6838">
        <v>0</v>
      </c>
      <c r="R6838">
        <v>788</v>
      </c>
      <c r="S6838" t="s">
        <v>103</v>
      </c>
      <c r="T6838">
        <v>93503</v>
      </c>
      <c r="V6838">
        <v>133898</v>
      </c>
      <c r="X6838">
        <v>115721</v>
      </c>
      <c r="Z6838">
        <v>18177</v>
      </c>
    </row>
    <row r="6839" spans="2:26" hidden="1" x14ac:dyDescent="0.35">
      <c r="B6839" t="s">
        <v>157</v>
      </c>
      <c r="C6839" t="s">
        <v>158</v>
      </c>
      <c r="D6839" s="1">
        <v>44501</v>
      </c>
      <c r="E6839" t="s">
        <v>34</v>
      </c>
      <c r="F6839" t="s">
        <v>33</v>
      </c>
      <c r="G6839" t="s">
        <v>34</v>
      </c>
      <c r="H6839">
        <v>2732</v>
      </c>
      <c r="I6839" t="s">
        <v>162</v>
      </c>
      <c r="J6839">
        <v>0</v>
      </c>
      <c r="L6839">
        <v>2732</v>
      </c>
      <c r="M6839" t="s">
        <v>163</v>
      </c>
      <c r="N6839">
        <v>788</v>
      </c>
      <c r="O6839" t="s">
        <v>164</v>
      </c>
      <c r="P6839">
        <v>0</v>
      </c>
      <c r="R6839">
        <v>788</v>
      </c>
      <c r="S6839" t="s">
        <v>103</v>
      </c>
      <c r="T6839">
        <v>93503</v>
      </c>
      <c r="V6839">
        <v>133898</v>
      </c>
      <c r="X6839">
        <v>115721</v>
      </c>
      <c r="Z6839">
        <v>18177</v>
      </c>
    </row>
    <row r="6840" spans="2:26" hidden="1" x14ac:dyDescent="0.35">
      <c r="B6840" t="s">
        <v>157</v>
      </c>
      <c r="C6840" t="s">
        <v>158</v>
      </c>
      <c r="D6840" s="1">
        <v>44531</v>
      </c>
      <c r="E6840" t="s">
        <v>34</v>
      </c>
      <c r="F6840" t="s">
        <v>35</v>
      </c>
      <c r="G6840" t="s">
        <v>32</v>
      </c>
      <c r="H6840">
        <v>2666</v>
      </c>
      <c r="I6840" t="s">
        <v>162</v>
      </c>
      <c r="J6840">
        <v>0</v>
      </c>
      <c r="L6840">
        <v>2666</v>
      </c>
      <c r="M6840" t="s">
        <v>163</v>
      </c>
      <c r="N6840">
        <v>795</v>
      </c>
      <c r="O6840" t="s">
        <v>164</v>
      </c>
      <c r="P6840">
        <v>0</v>
      </c>
      <c r="R6840">
        <v>795</v>
      </c>
      <c r="S6840" t="s">
        <v>103</v>
      </c>
      <c r="T6840">
        <v>94215</v>
      </c>
      <c r="V6840">
        <v>134963</v>
      </c>
      <c r="X6840">
        <v>116619</v>
      </c>
      <c r="Z6840">
        <v>18344</v>
      </c>
    </row>
    <row r="6841" spans="2:26" hidden="1" x14ac:dyDescent="0.35">
      <c r="B6841" t="s">
        <v>157</v>
      </c>
      <c r="C6841" t="s">
        <v>158</v>
      </c>
      <c r="D6841" s="1">
        <v>44531</v>
      </c>
      <c r="E6841" t="s">
        <v>34</v>
      </c>
      <c r="F6841" t="s">
        <v>33</v>
      </c>
      <c r="G6841" t="s">
        <v>34</v>
      </c>
      <c r="H6841">
        <v>2666</v>
      </c>
      <c r="I6841" t="s">
        <v>162</v>
      </c>
      <c r="J6841">
        <v>0</v>
      </c>
      <c r="L6841">
        <v>2666</v>
      </c>
      <c r="M6841" t="s">
        <v>163</v>
      </c>
      <c r="N6841">
        <v>795</v>
      </c>
      <c r="O6841" t="s">
        <v>164</v>
      </c>
      <c r="P6841">
        <v>0</v>
      </c>
      <c r="R6841">
        <v>795</v>
      </c>
      <c r="S6841" t="s">
        <v>103</v>
      </c>
      <c r="T6841">
        <v>94215</v>
      </c>
      <c r="V6841">
        <v>134963</v>
      </c>
      <c r="X6841">
        <v>116619</v>
      </c>
      <c r="Z6841">
        <v>18344</v>
      </c>
    </row>
    <row r="6842" spans="2:26" hidden="1" x14ac:dyDescent="0.35">
      <c r="B6842" t="s">
        <v>157</v>
      </c>
      <c r="C6842" t="s">
        <v>158</v>
      </c>
      <c r="D6842" s="1">
        <v>44562</v>
      </c>
      <c r="E6842" t="s">
        <v>34</v>
      </c>
      <c r="F6842" t="s">
        <v>35</v>
      </c>
      <c r="G6842" t="s">
        <v>32</v>
      </c>
      <c r="H6842">
        <v>2390</v>
      </c>
      <c r="I6842" t="s">
        <v>162</v>
      </c>
      <c r="J6842">
        <v>0</v>
      </c>
      <c r="L6842">
        <v>2390</v>
      </c>
      <c r="M6842" t="s">
        <v>163</v>
      </c>
      <c r="N6842">
        <v>820</v>
      </c>
      <c r="O6842" t="s">
        <v>164</v>
      </c>
      <c r="P6842">
        <v>0</v>
      </c>
      <c r="R6842">
        <v>820</v>
      </c>
      <c r="S6842" t="s">
        <v>103</v>
      </c>
      <c r="T6842">
        <v>94643</v>
      </c>
      <c r="V6842">
        <v>135479</v>
      </c>
      <c r="X6842">
        <v>117098</v>
      </c>
      <c r="Z6842">
        <v>18381</v>
      </c>
    </row>
    <row r="6843" spans="2:26" hidden="1" x14ac:dyDescent="0.35">
      <c r="B6843" t="s">
        <v>157</v>
      </c>
      <c r="C6843" t="s">
        <v>158</v>
      </c>
      <c r="D6843" s="1">
        <v>44562</v>
      </c>
      <c r="E6843" t="s">
        <v>34</v>
      </c>
      <c r="F6843" t="s">
        <v>33</v>
      </c>
      <c r="G6843" t="s">
        <v>34</v>
      </c>
      <c r="H6843">
        <v>2390</v>
      </c>
      <c r="I6843" t="s">
        <v>162</v>
      </c>
      <c r="J6843">
        <v>0</v>
      </c>
      <c r="L6843">
        <v>2390</v>
      </c>
      <c r="M6843" t="s">
        <v>163</v>
      </c>
      <c r="N6843">
        <v>820</v>
      </c>
      <c r="O6843" t="s">
        <v>164</v>
      </c>
      <c r="P6843">
        <v>0</v>
      </c>
      <c r="R6843">
        <v>820</v>
      </c>
      <c r="S6843" t="s">
        <v>103</v>
      </c>
      <c r="T6843">
        <v>94643</v>
      </c>
      <c r="V6843">
        <v>135479</v>
      </c>
      <c r="X6843">
        <v>117098</v>
      </c>
      <c r="Z6843">
        <v>18381</v>
      </c>
    </row>
    <row r="6844" spans="2:26" hidden="1" x14ac:dyDescent="0.35">
      <c r="B6844" t="s">
        <v>157</v>
      </c>
      <c r="C6844" t="s">
        <v>158</v>
      </c>
      <c r="D6844" s="1">
        <v>44593</v>
      </c>
      <c r="E6844" t="s">
        <v>34</v>
      </c>
      <c r="F6844" t="s">
        <v>35</v>
      </c>
      <c r="G6844" t="s">
        <v>32</v>
      </c>
      <c r="H6844">
        <v>1752</v>
      </c>
      <c r="I6844" t="s">
        <v>162</v>
      </c>
      <c r="J6844">
        <v>0</v>
      </c>
      <c r="L6844">
        <v>1752</v>
      </c>
      <c r="M6844" t="s">
        <v>163</v>
      </c>
      <c r="N6844">
        <v>731</v>
      </c>
      <c r="O6844" t="s">
        <v>164</v>
      </c>
      <c r="P6844">
        <v>0</v>
      </c>
      <c r="R6844">
        <v>731</v>
      </c>
      <c r="S6844" t="s">
        <v>103</v>
      </c>
      <c r="T6844">
        <v>95117</v>
      </c>
      <c r="V6844">
        <v>136296</v>
      </c>
      <c r="X6844">
        <v>117953</v>
      </c>
      <c r="Z6844">
        <v>18343</v>
      </c>
    </row>
    <row r="6845" spans="2:26" hidden="1" x14ac:dyDescent="0.35">
      <c r="B6845" t="s">
        <v>157</v>
      </c>
      <c r="C6845" t="s">
        <v>158</v>
      </c>
      <c r="D6845" s="1">
        <v>44593</v>
      </c>
      <c r="E6845" t="s">
        <v>34</v>
      </c>
      <c r="F6845" t="s">
        <v>33</v>
      </c>
      <c r="G6845" t="s">
        <v>34</v>
      </c>
      <c r="H6845">
        <v>1752</v>
      </c>
      <c r="I6845" t="s">
        <v>162</v>
      </c>
      <c r="J6845">
        <v>0</v>
      </c>
      <c r="L6845">
        <v>1752</v>
      </c>
      <c r="M6845" t="s">
        <v>163</v>
      </c>
      <c r="N6845">
        <v>731</v>
      </c>
      <c r="O6845" t="s">
        <v>164</v>
      </c>
      <c r="P6845">
        <v>0</v>
      </c>
      <c r="R6845">
        <v>731</v>
      </c>
      <c r="S6845" t="s">
        <v>103</v>
      </c>
      <c r="T6845">
        <v>95117</v>
      </c>
      <c r="V6845">
        <v>136296</v>
      </c>
      <c r="X6845">
        <v>117953</v>
      </c>
      <c r="Z6845">
        <v>18343</v>
      </c>
    </row>
    <row r="6846" spans="2:26" hidden="1" x14ac:dyDescent="0.35">
      <c r="B6846" t="s">
        <v>157</v>
      </c>
      <c r="C6846" t="s">
        <v>158</v>
      </c>
      <c r="D6846" s="1">
        <v>44621</v>
      </c>
      <c r="E6846" t="s">
        <v>34</v>
      </c>
      <c r="F6846" t="s">
        <v>35</v>
      </c>
      <c r="G6846" t="s">
        <v>32</v>
      </c>
      <c r="H6846">
        <v>1987</v>
      </c>
      <c r="I6846" t="s">
        <v>162</v>
      </c>
      <c r="J6846">
        <v>0</v>
      </c>
      <c r="L6846">
        <v>1987</v>
      </c>
      <c r="M6846" t="s">
        <v>163</v>
      </c>
      <c r="N6846">
        <v>852</v>
      </c>
      <c r="O6846" t="s">
        <v>164</v>
      </c>
      <c r="P6846">
        <v>0</v>
      </c>
      <c r="R6846">
        <v>852</v>
      </c>
      <c r="S6846" t="s">
        <v>103</v>
      </c>
      <c r="T6846">
        <v>95816</v>
      </c>
      <c r="V6846">
        <v>137289</v>
      </c>
      <c r="X6846">
        <v>118993</v>
      </c>
      <c r="Z6846">
        <v>18296</v>
      </c>
    </row>
    <row r="6847" spans="2:26" hidden="1" x14ac:dyDescent="0.35">
      <c r="B6847" t="s">
        <v>157</v>
      </c>
      <c r="C6847" t="s">
        <v>158</v>
      </c>
      <c r="D6847" s="1">
        <v>44621</v>
      </c>
      <c r="E6847" t="s">
        <v>34</v>
      </c>
      <c r="F6847" t="s">
        <v>33</v>
      </c>
      <c r="G6847" t="s">
        <v>34</v>
      </c>
      <c r="H6847">
        <v>1987</v>
      </c>
      <c r="I6847" t="s">
        <v>162</v>
      </c>
      <c r="J6847">
        <v>0</v>
      </c>
      <c r="L6847">
        <v>1987</v>
      </c>
      <c r="M6847" t="s">
        <v>163</v>
      </c>
      <c r="N6847">
        <v>852</v>
      </c>
      <c r="O6847" t="s">
        <v>164</v>
      </c>
      <c r="P6847">
        <v>0</v>
      </c>
      <c r="R6847">
        <v>852</v>
      </c>
      <c r="S6847" t="s">
        <v>103</v>
      </c>
      <c r="T6847">
        <v>95816</v>
      </c>
      <c r="V6847">
        <v>137289</v>
      </c>
      <c r="X6847">
        <v>118993</v>
      </c>
      <c r="Z6847">
        <v>18296</v>
      </c>
    </row>
    <row r="6848" spans="2:26" hidden="1" x14ac:dyDescent="0.35">
      <c r="B6848" t="s">
        <v>157</v>
      </c>
      <c r="C6848" t="s">
        <v>158</v>
      </c>
      <c r="D6848" s="1">
        <v>44652</v>
      </c>
      <c r="E6848" t="s">
        <v>34</v>
      </c>
      <c r="F6848" t="s">
        <v>35</v>
      </c>
      <c r="G6848" t="s">
        <v>32</v>
      </c>
      <c r="H6848">
        <v>1817</v>
      </c>
      <c r="I6848" t="s">
        <v>162</v>
      </c>
      <c r="J6848">
        <v>0</v>
      </c>
      <c r="L6848">
        <v>1817</v>
      </c>
      <c r="M6848" t="s">
        <v>163</v>
      </c>
      <c r="N6848">
        <v>683</v>
      </c>
      <c r="O6848" t="s">
        <v>164</v>
      </c>
      <c r="P6848">
        <v>0</v>
      </c>
      <c r="R6848">
        <v>683</v>
      </c>
      <c r="S6848" t="s">
        <v>103</v>
      </c>
      <c r="T6848">
        <v>96094</v>
      </c>
      <c r="V6848">
        <v>137768</v>
      </c>
      <c r="X6848">
        <v>119528</v>
      </c>
      <c r="Z6848">
        <v>18240</v>
      </c>
    </row>
    <row r="6849" spans="2:26" hidden="1" x14ac:dyDescent="0.35">
      <c r="B6849" t="s">
        <v>157</v>
      </c>
      <c r="C6849" t="s">
        <v>158</v>
      </c>
      <c r="D6849" s="1">
        <v>44652</v>
      </c>
      <c r="E6849" t="s">
        <v>34</v>
      </c>
      <c r="F6849" t="s">
        <v>33</v>
      </c>
      <c r="G6849" t="s">
        <v>34</v>
      </c>
      <c r="H6849">
        <v>1817</v>
      </c>
      <c r="I6849" t="s">
        <v>162</v>
      </c>
      <c r="J6849">
        <v>0</v>
      </c>
      <c r="L6849">
        <v>1817</v>
      </c>
      <c r="M6849" t="s">
        <v>163</v>
      </c>
      <c r="N6849">
        <v>683</v>
      </c>
      <c r="O6849" t="s">
        <v>164</v>
      </c>
      <c r="P6849">
        <v>0</v>
      </c>
      <c r="R6849">
        <v>683</v>
      </c>
      <c r="S6849" t="s">
        <v>103</v>
      </c>
      <c r="T6849">
        <v>96094</v>
      </c>
      <c r="V6849">
        <v>137768</v>
      </c>
      <c r="X6849">
        <v>119528</v>
      </c>
      <c r="Z6849">
        <v>18240</v>
      </c>
    </row>
    <row r="6850" spans="2:26" hidden="1" x14ac:dyDescent="0.35">
      <c r="B6850" t="s">
        <v>157</v>
      </c>
      <c r="C6850" t="s">
        <v>158</v>
      </c>
      <c r="D6850" s="1">
        <v>44682</v>
      </c>
      <c r="E6850" t="s">
        <v>34</v>
      </c>
      <c r="F6850" t="s">
        <v>35</v>
      </c>
      <c r="G6850" t="s">
        <v>32</v>
      </c>
      <c r="H6850">
        <v>1916</v>
      </c>
      <c r="I6850" t="s">
        <v>162</v>
      </c>
      <c r="J6850">
        <v>0</v>
      </c>
      <c r="L6850">
        <v>1916</v>
      </c>
      <c r="M6850" t="s">
        <v>163</v>
      </c>
      <c r="N6850">
        <v>791</v>
      </c>
      <c r="O6850" t="s">
        <v>164</v>
      </c>
      <c r="P6850">
        <v>0</v>
      </c>
      <c r="R6850">
        <v>791</v>
      </c>
      <c r="S6850" t="s">
        <v>103</v>
      </c>
      <c r="T6850">
        <v>96771</v>
      </c>
      <c r="V6850">
        <v>138787</v>
      </c>
      <c r="X6850">
        <v>120526</v>
      </c>
      <c r="Z6850">
        <v>18261</v>
      </c>
    </row>
    <row r="6851" spans="2:26" hidden="1" x14ac:dyDescent="0.35">
      <c r="B6851" t="s">
        <v>157</v>
      </c>
      <c r="C6851" t="s">
        <v>158</v>
      </c>
      <c r="D6851" s="1">
        <v>44682</v>
      </c>
      <c r="E6851" t="s">
        <v>34</v>
      </c>
      <c r="F6851" t="s">
        <v>33</v>
      </c>
      <c r="G6851" t="s">
        <v>34</v>
      </c>
      <c r="H6851">
        <v>1916</v>
      </c>
      <c r="I6851" t="s">
        <v>162</v>
      </c>
      <c r="J6851">
        <v>0</v>
      </c>
      <c r="L6851">
        <v>1916</v>
      </c>
      <c r="M6851" t="s">
        <v>163</v>
      </c>
      <c r="N6851">
        <v>791</v>
      </c>
      <c r="O6851" t="s">
        <v>164</v>
      </c>
      <c r="P6851">
        <v>0</v>
      </c>
      <c r="R6851">
        <v>791</v>
      </c>
      <c r="S6851" t="s">
        <v>103</v>
      </c>
      <c r="T6851">
        <v>96771</v>
      </c>
      <c r="V6851">
        <v>138787</v>
      </c>
      <c r="X6851">
        <v>120526</v>
      </c>
      <c r="Z6851">
        <v>18261</v>
      </c>
    </row>
    <row r="6852" spans="2:26" hidden="1" x14ac:dyDescent="0.35">
      <c r="B6852" t="s">
        <v>157</v>
      </c>
      <c r="C6852" t="s">
        <v>158</v>
      </c>
      <c r="D6852" s="1">
        <v>44713</v>
      </c>
      <c r="E6852" t="s">
        <v>34</v>
      </c>
      <c r="F6852" t="s">
        <v>35</v>
      </c>
      <c r="G6852" t="s">
        <v>32</v>
      </c>
      <c r="H6852">
        <v>1977</v>
      </c>
      <c r="I6852" t="s">
        <v>162</v>
      </c>
      <c r="J6852">
        <v>0</v>
      </c>
      <c r="L6852">
        <v>1977</v>
      </c>
      <c r="M6852" t="s">
        <v>163</v>
      </c>
      <c r="N6852">
        <v>787</v>
      </c>
      <c r="O6852" t="s">
        <v>164</v>
      </c>
      <c r="P6852">
        <v>0</v>
      </c>
      <c r="R6852">
        <v>787</v>
      </c>
      <c r="S6852" t="s">
        <v>103</v>
      </c>
      <c r="T6852">
        <v>97392</v>
      </c>
      <c r="V6852">
        <v>139712</v>
      </c>
      <c r="X6852">
        <v>121493</v>
      </c>
      <c r="Z6852">
        <v>18219</v>
      </c>
    </row>
    <row r="6853" spans="2:26" hidden="1" x14ac:dyDescent="0.35">
      <c r="B6853" t="s">
        <v>157</v>
      </c>
      <c r="C6853" t="s">
        <v>158</v>
      </c>
      <c r="D6853" s="1">
        <v>44713</v>
      </c>
      <c r="E6853" t="s">
        <v>34</v>
      </c>
      <c r="F6853" t="s">
        <v>33</v>
      </c>
      <c r="G6853" t="s">
        <v>34</v>
      </c>
      <c r="H6853">
        <v>1977</v>
      </c>
      <c r="I6853" t="s">
        <v>162</v>
      </c>
      <c r="J6853">
        <v>0</v>
      </c>
      <c r="L6853">
        <v>1977</v>
      </c>
      <c r="M6853" t="s">
        <v>163</v>
      </c>
      <c r="N6853">
        <v>787</v>
      </c>
      <c r="O6853" t="s">
        <v>164</v>
      </c>
      <c r="P6853">
        <v>0</v>
      </c>
      <c r="R6853">
        <v>787</v>
      </c>
      <c r="S6853" t="s">
        <v>103</v>
      </c>
      <c r="T6853">
        <v>97392</v>
      </c>
      <c r="V6853">
        <v>139712</v>
      </c>
      <c r="X6853">
        <v>121493</v>
      </c>
      <c r="Z6853">
        <v>18219</v>
      </c>
    </row>
    <row r="6854" spans="2:26" hidden="1" x14ac:dyDescent="0.35">
      <c r="B6854" t="s">
        <v>157</v>
      </c>
      <c r="C6854" t="s">
        <v>158</v>
      </c>
      <c r="D6854" s="1">
        <v>44743</v>
      </c>
      <c r="E6854" t="s">
        <v>34</v>
      </c>
      <c r="F6854" t="s">
        <v>35</v>
      </c>
      <c r="G6854" t="s">
        <v>32</v>
      </c>
      <c r="H6854">
        <v>1913</v>
      </c>
      <c r="I6854" t="s">
        <v>162</v>
      </c>
      <c r="J6854">
        <v>0</v>
      </c>
      <c r="L6854">
        <v>1913</v>
      </c>
      <c r="M6854" t="s">
        <v>163</v>
      </c>
      <c r="N6854">
        <v>757</v>
      </c>
      <c r="O6854" t="s">
        <v>164</v>
      </c>
      <c r="P6854">
        <v>0</v>
      </c>
      <c r="R6854">
        <v>757</v>
      </c>
      <c r="S6854" t="s">
        <v>103</v>
      </c>
      <c r="T6854">
        <v>98018</v>
      </c>
      <c r="V6854">
        <v>140676</v>
      </c>
      <c r="X6854">
        <v>122328</v>
      </c>
      <c r="Z6854">
        <v>18348</v>
      </c>
    </row>
    <row r="6855" spans="2:26" hidden="1" x14ac:dyDescent="0.35">
      <c r="B6855" t="s">
        <v>157</v>
      </c>
      <c r="C6855" t="s">
        <v>158</v>
      </c>
      <c r="D6855" s="1">
        <v>44743</v>
      </c>
      <c r="E6855" t="s">
        <v>34</v>
      </c>
      <c r="F6855" t="s">
        <v>33</v>
      </c>
      <c r="G6855" t="s">
        <v>34</v>
      </c>
      <c r="H6855">
        <v>1913</v>
      </c>
      <c r="I6855" t="s">
        <v>162</v>
      </c>
      <c r="J6855">
        <v>0</v>
      </c>
      <c r="L6855">
        <v>1913</v>
      </c>
      <c r="M6855" t="s">
        <v>163</v>
      </c>
      <c r="N6855">
        <v>757</v>
      </c>
      <c r="O6855" t="s">
        <v>164</v>
      </c>
      <c r="P6855">
        <v>0</v>
      </c>
      <c r="R6855">
        <v>757</v>
      </c>
      <c r="S6855" t="s">
        <v>103</v>
      </c>
      <c r="T6855">
        <v>98018</v>
      </c>
      <c r="V6855">
        <v>140676</v>
      </c>
      <c r="X6855">
        <v>122328</v>
      </c>
      <c r="Z6855">
        <v>18348</v>
      </c>
    </row>
    <row r="6856" spans="2:26" hidden="1" x14ac:dyDescent="0.35">
      <c r="B6856" t="s">
        <v>157</v>
      </c>
      <c r="C6856" t="s">
        <v>158</v>
      </c>
      <c r="D6856" s="1">
        <v>44774</v>
      </c>
      <c r="E6856" t="s">
        <v>34</v>
      </c>
      <c r="F6856" t="s">
        <v>35</v>
      </c>
      <c r="G6856" t="s">
        <v>32</v>
      </c>
      <c r="H6856">
        <v>2173</v>
      </c>
      <c r="I6856" t="s">
        <v>162</v>
      </c>
      <c r="J6856">
        <v>0</v>
      </c>
      <c r="L6856">
        <v>2173</v>
      </c>
      <c r="M6856" t="s">
        <v>163</v>
      </c>
      <c r="N6856">
        <v>829</v>
      </c>
      <c r="O6856" t="s">
        <v>164</v>
      </c>
      <c r="P6856">
        <v>0</v>
      </c>
      <c r="R6856">
        <v>829</v>
      </c>
      <c r="S6856" t="s">
        <v>103</v>
      </c>
      <c r="T6856">
        <v>98679</v>
      </c>
      <c r="V6856">
        <v>141685</v>
      </c>
      <c r="X6856">
        <v>123246</v>
      </c>
      <c r="Z6856">
        <v>18439</v>
      </c>
    </row>
    <row r="6857" spans="2:26" hidden="1" x14ac:dyDescent="0.35">
      <c r="B6857" t="s">
        <v>157</v>
      </c>
      <c r="C6857" t="s">
        <v>158</v>
      </c>
      <c r="D6857" s="1">
        <v>44774</v>
      </c>
      <c r="E6857" t="s">
        <v>34</v>
      </c>
      <c r="F6857" t="s">
        <v>33</v>
      </c>
      <c r="G6857" t="s">
        <v>34</v>
      </c>
      <c r="H6857">
        <v>2173</v>
      </c>
      <c r="I6857" t="s">
        <v>162</v>
      </c>
      <c r="J6857">
        <v>0</v>
      </c>
      <c r="L6857">
        <v>2173</v>
      </c>
      <c r="M6857" t="s">
        <v>163</v>
      </c>
      <c r="N6857">
        <v>829</v>
      </c>
      <c r="O6857" t="s">
        <v>164</v>
      </c>
      <c r="P6857">
        <v>0</v>
      </c>
      <c r="R6857">
        <v>829</v>
      </c>
      <c r="S6857" t="s">
        <v>103</v>
      </c>
      <c r="T6857">
        <v>98679</v>
      </c>
      <c r="V6857">
        <v>141685</v>
      </c>
      <c r="X6857">
        <v>123246</v>
      </c>
      <c r="Z6857">
        <v>18439</v>
      </c>
    </row>
    <row r="6858" spans="2:26" hidden="1" x14ac:dyDescent="0.35">
      <c r="B6858" t="s">
        <v>157</v>
      </c>
      <c r="C6858" t="s">
        <v>158</v>
      </c>
      <c r="D6858" s="1">
        <v>44805</v>
      </c>
      <c r="E6858" t="s">
        <v>34</v>
      </c>
      <c r="F6858" t="s">
        <v>35</v>
      </c>
      <c r="G6858" t="s">
        <v>32</v>
      </c>
      <c r="H6858">
        <v>1949</v>
      </c>
      <c r="I6858" t="s">
        <v>162</v>
      </c>
      <c r="J6858">
        <v>0</v>
      </c>
      <c r="L6858">
        <v>1949</v>
      </c>
      <c r="M6858" t="s">
        <v>163</v>
      </c>
      <c r="N6858">
        <v>790</v>
      </c>
      <c r="O6858" t="s">
        <v>164</v>
      </c>
      <c r="P6858">
        <v>0</v>
      </c>
      <c r="R6858">
        <v>790</v>
      </c>
      <c r="S6858" t="s">
        <v>103</v>
      </c>
      <c r="T6858">
        <v>99198</v>
      </c>
      <c r="V6858">
        <v>142457</v>
      </c>
      <c r="X6858">
        <v>123974</v>
      </c>
      <c r="Z6858">
        <v>18483</v>
      </c>
    </row>
    <row r="6859" spans="2:26" hidden="1" x14ac:dyDescent="0.35">
      <c r="B6859" t="s">
        <v>157</v>
      </c>
      <c r="C6859" t="s">
        <v>158</v>
      </c>
      <c r="D6859" s="1">
        <v>44805</v>
      </c>
      <c r="E6859" t="s">
        <v>34</v>
      </c>
      <c r="F6859" t="s">
        <v>33</v>
      </c>
      <c r="G6859" t="s">
        <v>34</v>
      </c>
      <c r="H6859">
        <v>1949</v>
      </c>
      <c r="I6859" t="s">
        <v>162</v>
      </c>
      <c r="J6859">
        <v>0</v>
      </c>
      <c r="L6859">
        <v>1949</v>
      </c>
      <c r="M6859" t="s">
        <v>163</v>
      </c>
      <c r="N6859">
        <v>790</v>
      </c>
      <c r="O6859" t="s">
        <v>164</v>
      </c>
      <c r="P6859">
        <v>0</v>
      </c>
      <c r="R6859">
        <v>790</v>
      </c>
      <c r="S6859" t="s">
        <v>103</v>
      </c>
      <c r="T6859">
        <v>99198</v>
      </c>
      <c r="V6859">
        <v>142457</v>
      </c>
      <c r="X6859">
        <v>123974</v>
      </c>
      <c r="Z6859">
        <v>18483</v>
      </c>
    </row>
    <row r="6860" spans="2:26" hidden="1" x14ac:dyDescent="0.35">
      <c r="B6860" t="s">
        <v>157</v>
      </c>
      <c r="C6860" t="s">
        <v>158</v>
      </c>
      <c r="D6860" s="1">
        <v>44835</v>
      </c>
      <c r="E6860" t="s">
        <v>34</v>
      </c>
      <c r="F6860" t="s">
        <v>35</v>
      </c>
      <c r="G6860" t="s">
        <v>32</v>
      </c>
      <c r="H6860">
        <v>2000</v>
      </c>
      <c r="I6860" t="s">
        <v>162</v>
      </c>
      <c r="J6860">
        <v>0</v>
      </c>
      <c r="L6860">
        <v>2000</v>
      </c>
      <c r="M6860" t="s">
        <v>163</v>
      </c>
      <c r="N6860">
        <v>731</v>
      </c>
      <c r="O6860" t="s">
        <v>164</v>
      </c>
      <c r="P6860">
        <v>0</v>
      </c>
      <c r="R6860">
        <v>731</v>
      </c>
      <c r="S6860" t="s">
        <v>103</v>
      </c>
      <c r="T6860">
        <v>99618</v>
      </c>
      <c r="V6860">
        <v>143141</v>
      </c>
      <c r="X6860">
        <v>124513</v>
      </c>
      <c r="Z6860">
        <v>18628</v>
      </c>
    </row>
    <row r="6861" spans="2:26" hidden="1" x14ac:dyDescent="0.35">
      <c r="B6861" t="s">
        <v>157</v>
      </c>
      <c r="C6861" t="s">
        <v>158</v>
      </c>
      <c r="D6861" s="1">
        <v>44835</v>
      </c>
      <c r="E6861" t="s">
        <v>34</v>
      </c>
      <c r="F6861" t="s">
        <v>33</v>
      </c>
      <c r="G6861" t="s">
        <v>34</v>
      </c>
      <c r="H6861">
        <v>2000</v>
      </c>
      <c r="I6861" t="s">
        <v>162</v>
      </c>
      <c r="J6861">
        <v>0</v>
      </c>
      <c r="L6861">
        <v>2000</v>
      </c>
      <c r="M6861" t="s">
        <v>163</v>
      </c>
      <c r="N6861">
        <v>731</v>
      </c>
      <c r="O6861" t="s">
        <v>164</v>
      </c>
      <c r="P6861">
        <v>0</v>
      </c>
      <c r="R6861">
        <v>731</v>
      </c>
      <c r="S6861" t="s">
        <v>103</v>
      </c>
      <c r="T6861">
        <v>99618</v>
      </c>
      <c r="V6861">
        <v>143141</v>
      </c>
      <c r="X6861">
        <v>124513</v>
      </c>
      <c r="Z6861">
        <v>18628</v>
      </c>
    </row>
    <row r="6862" spans="2:26" hidden="1" x14ac:dyDescent="0.35">
      <c r="B6862" t="s">
        <v>157</v>
      </c>
      <c r="C6862" t="s">
        <v>158</v>
      </c>
      <c r="D6862" s="1">
        <v>44866</v>
      </c>
      <c r="E6862" t="s">
        <v>34</v>
      </c>
      <c r="F6862" t="s">
        <v>35</v>
      </c>
      <c r="G6862" t="s">
        <v>32</v>
      </c>
      <c r="H6862">
        <v>3103</v>
      </c>
      <c r="I6862" t="s">
        <v>162</v>
      </c>
      <c r="J6862">
        <v>0</v>
      </c>
      <c r="L6862">
        <v>3103</v>
      </c>
      <c r="M6862" t="s">
        <v>163</v>
      </c>
      <c r="N6862">
        <v>810</v>
      </c>
      <c r="O6862" t="s">
        <v>164</v>
      </c>
      <c r="P6862">
        <v>0</v>
      </c>
      <c r="R6862">
        <v>810</v>
      </c>
      <c r="S6862" t="s">
        <v>103</v>
      </c>
      <c r="T6862">
        <v>100142</v>
      </c>
      <c r="V6862">
        <v>143905</v>
      </c>
      <c r="X6862">
        <v>125005</v>
      </c>
      <c r="Z6862">
        <v>18900</v>
      </c>
    </row>
    <row r="6863" spans="2:26" hidden="1" x14ac:dyDescent="0.35">
      <c r="B6863" t="s">
        <v>157</v>
      </c>
      <c r="C6863" t="s">
        <v>158</v>
      </c>
      <c r="D6863" s="1">
        <v>44866</v>
      </c>
      <c r="E6863" t="s">
        <v>34</v>
      </c>
      <c r="F6863" t="s">
        <v>33</v>
      </c>
      <c r="G6863" t="s">
        <v>34</v>
      </c>
      <c r="H6863">
        <v>3103</v>
      </c>
      <c r="I6863" t="s">
        <v>162</v>
      </c>
      <c r="J6863">
        <v>0</v>
      </c>
      <c r="L6863">
        <v>3103</v>
      </c>
      <c r="M6863" t="s">
        <v>163</v>
      </c>
      <c r="N6863">
        <v>810</v>
      </c>
      <c r="O6863" t="s">
        <v>164</v>
      </c>
      <c r="P6863">
        <v>0</v>
      </c>
      <c r="R6863">
        <v>810</v>
      </c>
      <c r="S6863" t="s">
        <v>103</v>
      </c>
      <c r="T6863">
        <v>100142</v>
      </c>
      <c r="V6863">
        <v>143905</v>
      </c>
      <c r="X6863">
        <v>125005</v>
      </c>
      <c r="Z6863">
        <v>18900</v>
      </c>
    </row>
    <row r="6864" spans="2:26" hidden="1" x14ac:dyDescent="0.35">
      <c r="B6864" t="s">
        <v>157</v>
      </c>
      <c r="C6864" t="s">
        <v>158</v>
      </c>
      <c r="D6864" s="1">
        <v>44896</v>
      </c>
      <c r="E6864" t="s">
        <v>34</v>
      </c>
      <c r="F6864" t="s">
        <v>35</v>
      </c>
      <c r="G6864" t="s">
        <v>32</v>
      </c>
      <c r="H6864">
        <v>2770</v>
      </c>
      <c r="I6864" t="s">
        <v>162</v>
      </c>
      <c r="J6864">
        <v>0</v>
      </c>
      <c r="L6864">
        <v>2770</v>
      </c>
      <c r="M6864" t="s">
        <v>163</v>
      </c>
      <c r="N6864">
        <v>757</v>
      </c>
      <c r="O6864" t="s">
        <v>164</v>
      </c>
      <c r="P6864">
        <v>0</v>
      </c>
      <c r="R6864">
        <v>757</v>
      </c>
      <c r="S6864" t="s">
        <v>103</v>
      </c>
      <c r="T6864">
        <v>100709</v>
      </c>
      <c r="V6864">
        <v>144718</v>
      </c>
      <c r="X6864">
        <v>125480</v>
      </c>
      <c r="Z6864">
        <v>19238</v>
      </c>
    </row>
    <row r="6865" spans="2:26" hidden="1" x14ac:dyDescent="0.35">
      <c r="B6865" t="s">
        <v>157</v>
      </c>
      <c r="C6865" t="s">
        <v>158</v>
      </c>
      <c r="D6865" s="1">
        <v>44896</v>
      </c>
      <c r="E6865" t="s">
        <v>34</v>
      </c>
      <c r="F6865" t="s">
        <v>33</v>
      </c>
      <c r="G6865" t="s">
        <v>34</v>
      </c>
      <c r="H6865">
        <v>2770</v>
      </c>
      <c r="I6865" t="s">
        <v>162</v>
      </c>
      <c r="J6865">
        <v>0</v>
      </c>
      <c r="L6865">
        <v>2770</v>
      </c>
      <c r="M6865" t="s">
        <v>163</v>
      </c>
      <c r="N6865">
        <v>757</v>
      </c>
      <c r="O6865" t="s">
        <v>164</v>
      </c>
      <c r="P6865">
        <v>0</v>
      </c>
      <c r="R6865">
        <v>757</v>
      </c>
      <c r="S6865" t="s">
        <v>103</v>
      </c>
      <c r="T6865">
        <v>100709</v>
      </c>
      <c r="V6865">
        <v>144718</v>
      </c>
      <c r="X6865">
        <v>125480</v>
      </c>
      <c r="Z6865">
        <v>19238</v>
      </c>
    </row>
    <row r="6866" spans="2:26" hidden="1" x14ac:dyDescent="0.35">
      <c r="B6866" t="s">
        <v>157</v>
      </c>
      <c r="C6866" t="s">
        <v>158</v>
      </c>
      <c r="D6866" s="1">
        <v>44927</v>
      </c>
      <c r="E6866" t="s">
        <v>34</v>
      </c>
      <c r="F6866" t="s">
        <v>35</v>
      </c>
      <c r="G6866" t="s">
        <v>32</v>
      </c>
      <c r="H6866">
        <v>2492</v>
      </c>
      <c r="I6866" t="s">
        <v>162</v>
      </c>
      <c r="J6866">
        <v>0</v>
      </c>
      <c r="L6866">
        <v>2492</v>
      </c>
      <c r="M6866" t="s">
        <v>163</v>
      </c>
      <c r="N6866">
        <v>750</v>
      </c>
      <c r="O6866" t="s">
        <v>164</v>
      </c>
      <c r="P6866">
        <v>0</v>
      </c>
      <c r="R6866">
        <v>750</v>
      </c>
      <c r="S6866" t="s">
        <v>103</v>
      </c>
      <c r="T6866">
        <v>101320</v>
      </c>
      <c r="V6866">
        <v>145612</v>
      </c>
      <c r="X6866">
        <v>126352</v>
      </c>
      <c r="Z6866">
        <v>19260</v>
      </c>
    </row>
    <row r="6867" spans="2:26" hidden="1" x14ac:dyDescent="0.35">
      <c r="B6867" t="s">
        <v>157</v>
      </c>
      <c r="C6867" t="s">
        <v>158</v>
      </c>
      <c r="D6867" s="1">
        <v>44927</v>
      </c>
      <c r="E6867" t="s">
        <v>34</v>
      </c>
      <c r="F6867" t="s">
        <v>33</v>
      </c>
      <c r="G6867" t="s">
        <v>34</v>
      </c>
      <c r="H6867">
        <v>2492</v>
      </c>
      <c r="I6867" t="s">
        <v>162</v>
      </c>
      <c r="J6867">
        <v>0</v>
      </c>
      <c r="L6867">
        <v>2492</v>
      </c>
      <c r="M6867" t="s">
        <v>163</v>
      </c>
      <c r="N6867">
        <v>750</v>
      </c>
      <c r="O6867" t="s">
        <v>164</v>
      </c>
      <c r="P6867">
        <v>0</v>
      </c>
      <c r="R6867">
        <v>750</v>
      </c>
      <c r="S6867" t="s">
        <v>103</v>
      </c>
      <c r="T6867">
        <v>101320</v>
      </c>
      <c r="V6867">
        <v>145612</v>
      </c>
      <c r="X6867">
        <v>126352</v>
      </c>
      <c r="Z6867">
        <v>19260</v>
      </c>
    </row>
    <row r="6868" spans="2:26" hidden="1" x14ac:dyDescent="0.35">
      <c r="B6868" t="s">
        <v>157</v>
      </c>
      <c r="C6868" t="s">
        <v>158</v>
      </c>
      <c r="D6868" s="1">
        <v>44958</v>
      </c>
      <c r="E6868" t="s">
        <v>34</v>
      </c>
      <c r="F6868" t="s">
        <v>35</v>
      </c>
      <c r="G6868" t="s">
        <v>32</v>
      </c>
      <c r="H6868">
        <v>1788</v>
      </c>
      <c r="I6868" t="s">
        <v>162</v>
      </c>
      <c r="J6868">
        <v>0</v>
      </c>
      <c r="L6868">
        <v>1788</v>
      </c>
      <c r="M6868" t="s">
        <v>163</v>
      </c>
      <c r="N6868">
        <v>655</v>
      </c>
      <c r="O6868" t="s">
        <v>164</v>
      </c>
      <c r="P6868">
        <v>0</v>
      </c>
      <c r="R6868">
        <v>655</v>
      </c>
      <c r="S6868" t="s">
        <v>103</v>
      </c>
      <c r="T6868">
        <v>101700</v>
      </c>
      <c r="V6868">
        <v>146234</v>
      </c>
      <c r="X6868">
        <v>126826</v>
      </c>
      <c r="Z6868">
        <v>19408</v>
      </c>
    </row>
    <row r="6869" spans="2:26" hidden="1" x14ac:dyDescent="0.35">
      <c r="B6869" t="s">
        <v>157</v>
      </c>
      <c r="C6869" t="s">
        <v>158</v>
      </c>
      <c r="D6869" s="1">
        <v>44958</v>
      </c>
      <c r="E6869" t="s">
        <v>34</v>
      </c>
      <c r="F6869" t="s">
        <v>33</v>
      </c>
      <c r="G6869" t="s">
        <v>34</v>
      </c>
      <c r="H6869">
        <v>1788</v>
      </c>
      <c r="I6869" t="s">
        <v>162</v>
      </c>
      <c r="J6869">
        <v>0</v>
      </c>
      <c r="L6869">
        <v>1788</v>
      </c>
      <c r="M6869" t="s">
        <v>163</v>
      </c>
      <c r="N6869">
        <v>655</v>
      </c>
      <c r="O6869" t="s">
        <v>164</v>
      </c>
      <c r="P6869">
        <v>0</v>
      </c>
      <c r="R6869">
        <v>655</v>
      </c>
      <c r="S6869" t="s">
        <v>103</v>
      </c>
      <c r="T6869">
        <v>101700</v>
      </c>
      <c r="V6869">
        <v>146234</v>
      </c>
      <c r="X6869">
        <v>126826</v>
      </c>
      <c r="Z6869">
        <v>19408</v>
      </c>
    </row>
    <row r="6870" spans="2:26" hidden="1" x14ac:dyDescent="0.35">
      <c r="B6870" t="s">
        <v>157</v>
      </c>
      <c r="C6870" t="s">
        <v>158</v>
      </c>
      <c r="D6870" s="1">
        <v>44986</v>
      </c>
      <c r="E6870" t="s">
        <v>34</v>
      </c>
      <c r="F6870" t="s">
        <v>35</v>
      </c>
      <c r="G6870" t="s">
        <v>32</v>
      </c>
      <c r="H6870">
        <v>2193</v>
      </c>
      <c r="I6870" t="s">
        <v>162</v>
      </c>
      <c r="J6870">
        <v>0</v>
      </c>
      <c r="L6870">
        <v>2193</v>
      </c>
      <c r="M6870" t="s">
        <v>163</v>
      </c>
      <c r="N6870">
        <v>872</v>
      </c>
      <c r="O6870" t="s">
        <v>164</v>
      </c>
      <c r="P6870">
        <v>0</v>
      </c>
      <c r="R6870">
        <v>872</v>
      </c>
      <c r="S6870" t="s">
        <v>103</v>
      </c>
      <c r="T6870">
        <v>102135</v>
      </c>
      <c r="V6870">
        <v>146957</v>
      </c>
      <c r="X6870">
        <v>127505</v>
      </c>
      <c r="Z6870">
        <v>19452</v>
      </c>
    </row>
    <row r="6871" spans="2:26" hidden="1" x14ac:dyDescent="0.35">
      <c r="B6871" t="s">
        <v>157</v>
      </c>
      <c r="C6871" t="s">
        <v>158</v>
      </c>
      <c r="D6871" s="1">
        <v>44986</v>
      </c>
      <c r="E6871" t="s">
        <v>34</v>
      </c>
      <c r="F6871" t="s">
        <v>33</v>
      </c>
      <c r="G6871" t="s">
        <v>34</v>
      </c>
      <c r="H6871">
        <v>2193</v>
      </c>
      <c r="I6871" t="s">
        <v>162</v>
      </c>
      <c r="J6871">
        <v>0</v>
      </c>
      <c r="L6871">
        <v>2193</v>
      </c>
      <c r="M6871" t="s">
        <v>163</v>
      </c>
      <c r="N6871">
        <v>872</v>
      </c>
      <c r="O6871" t="s">
        <v>164</v>
      </c>
      <c r="P6871">
        <v>0</v>
      </c>
      <c r="R6871">
        <v>872</v>
      </c>
      <c r="S6871" t="s">
        <v>103</v>
      </c>
      <c r="T6871">
        <v>102135</v>
      </c>
      <c r="V6871">
        <v>146957</v>
      </c>
      <c r="X6871">
        <v>127505</v>
      </c>
      <c r="Z6871">
        <v>19452</v>
      </c>
    </row>
    <row r="6872" spans="2:26" hidden="1" x14ac:dyDescent="0.35">
      <c r="B6872" t="s">
        <v>157</v>
      </c>
      <c r="C6872" t="s">
        <v>158</v>
      </c>
      <c r="D6872" s="1">
        <v>45017</v>
      </c>
      <c r="E6872" t="s">
        <v>34</v>
      </c>
      <c r="F6872" t="s">
        <v>35</v>
      </c>
      <c r="G6872" t="s">
        <v>32</v>
      </c>
      <c r="H6872">
        <v>2313</v>
      </c>
      <c r="I6872" t="s">
        <v>162</v>
      </c>
      <c r="J6872">
        <v>0</v>
      </c>
      <c r="L6872">
        <v>2313</v>
      </c>
      <c r="M6872" t="s">
        <v>163</v>
      </c>
      <c r="N6872">
        <v>938</v>
      </c>
      <c r="O6872" t="s">
        <v>164</v>
      </c>
      <c r="P6872">
        <v>0</v>
      </c>
      <c r="R6872">
        <v>938</v>
      </c>
      <c r="S6872" t="s">
        <v>103</v>
      </c>
      <c r="T6872">
        <v>93537</v>
      </c>
      <c r="V6872">
        <v>133859</v>
      </c>
      <c r="X6872">
        <v>115732</v>
      </c>
      <c r="Z6872">
        <v>18127</v>
      </c>
    </row>
    <row r="6873" spans="2:26" hidden="1" x14ac:dyDescent="0.35">
      <c r="B6873" t="s">
        <v>157</v>
      </c>
      <c r="C6873" t="s">
        <v>158</v>
      </c>
      <c r="D6873" s="1">
        <v>45017</v>
      </c>
      <c r="E6873" t="s">
        <v>34</v>
      </c>
      <c r="F6873" t="s">
        <v>33</v>
      </c>
      <c r="G6873" t="s">
        <v>34</v>
      </c>
      <c r="H6873">
        <v>2313</v>
      </c>
      <c r="I6873" t="s">
        <v>162</v>
      </c>
      <c r="J6873">
        <v>0</v>
      </c>
      <c r="L6873">
        <v>2313</v>
      </c>
      <c r="M6873" t="s">
        <v>163</v>
      </c>
      <c r="N6873">
        <v>938</v>
      </c>
      <c r="O6873" t="s">
        <v>164</v>
      </c>
      <c r="P6873">
        <v>0</v>
      </c>
      <c r="R6873">
        <v>938</v>
      </c>
      <c r="S6873" t="s">
        <v>103</v>
      </c>
      <c r="T6873">
        <v>93537</v>
      </c>
      <c r="V6873">
        <v>133859</v>
      </c>
      <c r="X6873">
        <v>115732</v>
      </c>
      <c r="Z6873">
        <v>18127</v>
      </c>
    </row>
    <row r="6874" spans="2:26" hidden="1" x14ac:dyDescent="0.35">
      <c r="B6874" t="s">
        <v>157</v>
      </c>
      <c r="C6874" t="s">
        <v>158</v>
      </c>
      <c r="D6874" s="1">
        <v>45047</v>
      </c>
      <c r="E6874" t="s">
        <v>34</v>
      </c>
      <c r="F6874" t="s">
        <v>35</v>
      </c>
      <c r="G6874" t="s">
        <v>32</v>
      </c>
      <c r="H6874">
        <v>2975</v>
      </c>
      <c r="I6874" t="s">
        <v>162</v>
      </c>
      <c r="J6874">
        <v>0</v>
      </c>
      <c r="L6874">
        <v>2975</v>
      </c>
      <c r="M6874" t="s">
        <v>163</v>
      </c>
      <c r="N6874">
        <v>1297</v>
      </c>
      <c r="O6874" t="s">
        <v>164</v>
      </c>
      <c r="P6874">
        <v>0</v>
      </c>
      <c r="R6874">
        <v>1297</v>
      </c>
      <c r="S6874" t="s">
        <v>103</v>
      </c>
      <c r="T6874">
        <v>87951</v>
      </c>
      <c r="V6874">
        <v>125793</v>
      </c>
      <c r="X6874">
        <v>108620</v>
      </c>
      <c r="Z6874">
        <v>17173</v>
      </c>
    </row>
    <row r="6875" spans="2:26" hidden="1" x14ac:dyDescent="0.35">
      <c r="B6875" t="s">
        <v>157</v>
      </c>
      <c r="C6875" t="s">
        <v>158</v>
      </c>
      <c r="D6875" s="1">
        <v>45047</v>
      </c>
      <c r="E6875" t="s">
        <v>34</v>
      </c>
      <c r="F6875" t="s">
        <v>33</v>
      </c>
      <c r="G6875" t="s">
        <v>34</v>
      </c>
      <c r="H6875">
        <v>2975</v>
      </c>
      <c r="I6875" t="s">
        <v>162</v>
      </c>
      <c r="J6875">
        <v>0</v>
      </c>
      <c r="L6875">
        <v>2975</v>
      </c>
      <c r="M6875" t="s">
        <v>163</v>
      </c>
      <c r="N6875">
        <v>1297</v>
      </c>
      <c r="O6875" t="s">
        <v>164</v>
      </c>
      <c r="P6875">
        <v>0</v>
      </c>
      <c r="R6875">
        <v>1297</v>
      </c>
      <c r="S6875" t="s">
        <v>103</v>
      </c>
      <c r="T6875">
        <v>87951</v>
      </c>
      <c r="V6875">
        <v>125793</v>
      </c>
      <c r="X6875">
        <v>108620</v>
      </c>
      <c r="Z6875">
        <v>17173</v>
      </c>
    </row>
    <row r="6876" spans="2:26" hidden="1" x14ac:dyDescent="0.35">
      <c r="B6876" t="s">
        <v>157</v>
      </c>
      <c r="C6876" t="s">
        <v>158</v>
      </c>
      <c r="D6876" s="1">
        <v>45078</v>
      </c>
      <c r="E6876" t="s">
        <v>34</v>
      </c>
      <c r="F6876" t="s">
        <v>35</v>
      </c>
      <c r="G6876" t="s">
        <v>32</v>
      </c>
      <c r="H6876">
        <v>2926</v>
      </c>
      <c r="I6876" t="s">
        <v>162</v>
      </c>
      <c r="J6876">
        <v>0</v>
      </c>
      <c r="L6876">
        <v>2926</v>
      </c>
      <c r="M6876" t="s">
        <v>163</v>
      </c>
      <c r="N6876">
        <v>1890</v>
      </c>
      <c r="O6876" t="s">
        <v>164</v>
      </c>
      <c r="P6876">
        <v>0</v>
      </c>
      <c r="R6876">
        <v>1890</v>
      </c>
      <c r="S6876" t="s">
        <v>103</v>
      </c>
      <c r="T6876">
        <v>82417</v>
      </c>
      <c r="V6876">
        <v>117908</v>
      </c>
      <c r="X6876">
        <v>101772</v>
      </c>
      <c r="Z6876">
        <v>16136</v>
      </c>
    </row>
    <row r="6877" spans="2:26" hidden="1" x14ac:dyDescent="0.35">
      <c r="B6877" t="s">
        <v>157</v>
      </c>
      <c r="C6877" t="s">
        <v>158</v>
      </c>
      <c r="D6877" s="1">
        <v>45078</v>
      </c>
      <c r="E6877" t="s">
        <v>34</v>
      </c>
      <c r="F6877" t="s">
        <v>33</v>
      </c>
      <c r="G6877" t="s">
        <v>34</v>
      </c>
      <c r="H6877">
        <v>2926</v>
      </c>
      <c r="I6877" t="s">
        <v>162</v>
      </c>
      <c r="J6877">
        <v>0</v>
      </c>
      <c r="L6877">
        <v>2926</v>
      </c>
      <c r="M6877" t="s">
        <v>163</v>
      </c>
      <c r="N6877">
        <v>1890</v>
      </c>
      <c r="O6877" t="s">
        <v>164</v>
      </c>
      <c r="P6877">
        <v>0</v>
      </c>
      <c r="R6877">
        <v>1890</v>
      </c>
      <c r="S6877" t="s">
        <v>103</v>
      </c>
      <c r="T6877">
        <v>82417</v>
      </c>
      <c r="V6877">
        <v>117908</v>
      </c>
      <c r="X6877">
        <v>101772</v>
      </c>
      <c r="Z6877">
        <v>16136</v>
      </c>
    </row>
    <row r="6878" spans="2:26" hidden="1" x14ac:dyDescent="0.35">
      <c r="B6878" t="s">
        <v>157</v>
      </c>
      <c r="C6878" t="s">
        <v>158</v>
      </c>
      <c r="D6878" s="1">
        <v>45108</v>
      </c>
      <c r="E6878" t="s">
        <v>34</v>
      </c>
      <c r="F6878" t="s">
        <v>35</v>
      </c>
      <c r="G6878" t="s">
        <v>32</v>
      </c>
      <c r="H6878">
        <v>6546</v>
      </c>
      <c r="I6878" t="s">
        <v>162</v>
      </c>
      <c r="J6878">
        <v>0</v>
      </c>
      <c r="L6878">
        <v>6546</v>
      </c>
      <c r="M6878" t="s">
        <v>163</v>
      </c>
      <c r="N6878">
        <v>3635</v>
      </c>
      <c r="O6878" t="s">
        <v>164</v>
      </c>
      <c r="P6878">
        <v>0</v>
      </c>
      <c r="R6878">
        <v>3635</v>
      </c>
      <c r="S6878" t="s">
        <v>103</v>
      </c>
      <c r="T6878">
        <v>77766</v>
      </c>
      <c r="V6878">
        <v>116043</v>
      </c>
      <c r="X6878">
        <v>100641</v>
      </c>
      <c r="Z6878">
        <v>15402</v>
      </c>
    </row>
    <row r="6879" spans="2:26" hidden="1" x14ac:dyDescent="0.35">
      <c r="B6879" t="s">
        <v>157</v>
      </c>
      <c r="C6879" t="s">
        <v>158</v>
      </c>
      <c r="D6879" s="1">
        <v>45108</v>
      </c>
      <c r="E6879" t="s">
        <v>34</v>
      </c>
      <c r="F6879" t="s">
        <v>33</v>
      </c>
      <c r="G6879" t="s">
        <v>34</v>
      </c>
      <c r="H6879">
        <v>6546</v>
      </c>
      <c r="I6879" t="s">
        <v>162</v>
      </c>
      <c r="J6879">
        <v>0</v>
      </c>
      <c r="L6879">
        <v>6546</v>
      </c>
      <c r="M6879" t="s">
        <v>163</v>
      </c>
      <c r="N6879">
        <v>3635</v>
      </c>
      <c r="O6879" t="s">
        <v>164</v>
      </c>
      <c r="P6879">
        <v>0</v>
      </c>
      <c r="R6879">
        <v>3635</v>
      </c>
      <c r="S6879" t="s">
        <v>103</v>
      </c>
      <c r="T6879">
        <v>77766</v>
      </c>
      <c r="V6879">
        <v>116043</v>
      </c>
      <c r="X6879">
        <v>100641</v>
      </c>
      <c r="Z6879">
        <v>15402</v>
      </c>
    </row>
    <row r="6880" spans="2:26" hidden="1" x14ac:dyDescent="0.35">
      <c r="B6880" t="s">
        <v>157</v>
      </c>
      <c r="C6880" t="s">
        <v>158</v>
      </c>
      <c r="D6880" s="1">
        <v>45139</v>
      </c>
      <c r="E6880" t="s">
        <v>34</v>
      </c>
      <c r="F6880" t="s">
        <v>35</v>
      </c>
      <c r="G6880" t="s">
        <v>32</v>
      </c>
      <c r="H6880">
        <v>5504</v>
      </c>
      <c r="I6880" t="s">
        <v>162</v>
      </c>
      <c r="J6880">
        <v>0</v>
      </c>
      <c r="L6880">
        <v>5504</v>
      </c>
      <c r="M6880" t="s">
        <v>163</v>
      </c>
      <c r="N6880">
        <v>3260</v>
      </c>
      <c r="O6880" t="s">
        <v>164</v>
      </c>
      <c r="P6880">
        <v>0</v>
      </c>
      <c r="R6880">
        <v>3260</v>
      </c>
      <c r="S6880" t="s">
        <v>103</v>
      </c>
      <c r="T6880">
        <v>76025</v>
      </c>
      <c r="V6880">
        <v>116080</v>
      </c>
      <c r="X6880">
        <v>100765</v>
      </c>
      <c r="Z6880">
        <v>15315</v>
      </c>
    </row>
    <row r="6881" spans="2:26" hidden="1" x14ac:dyDescent="0.35">
      <c r="B6881" t="s">
        <v>157</v>
      </c>
      <c r="C6881" t="s">
        <v>158</v>
      </c>
      <c r="D6881" s="1">
        <v>45139</v>
      </c>
      <c r="E6881" t="s">
        <v>34</v>
      </c>
      <c r="F6881" t="s">
        <v>33</v>
      </c>
      <c r="G6881" t="s">
        <v>34</v>
      </c>
      <c r="H6881">
        <v>5504</v>
      </c>
      <c r="I6881" t="s">
        <v>162</v>
      </c>
      <c r="J6881">
        <v>0</v>
      </c>
      <c r="L6881">
        <v>5504</v>
      </c>
      <c r="M6881" t="s">
        <v>163</v>
      </c>
      <c r="N6881">
        <v>3260</v>
      </c>
      <c r="O6881" t="s">
        <v>164</v>
      </c>
      <c r="P6881">
        <v>0</v>
      </c>
      <c r="R6881">
        <v>3260</v>
      </c>
      <c r="S6881" t="s">
        <v>103</v>
      </c>
      <c r="T6881">
        <v>76025</v>
      </c>
      <c r="V6881">
        <v>116080</v>
      </c>
      <c r="X6881">
        <v>100765</v>
      </c>
      <c r="Z6881">
        <v>15315</v>
      </c>
    </row>
    <row r="6882" spans="2:26" hidden="1" x14ac:dyDescent="0.35">
      <c r="B6882" t="s">
        <v>157</v>
      </c>
      <c r="C6882" t="s">
        <v>158</v>
      </c>
      <c r="D6882" s="1">
        <v>45170</v>
      </c>
      <c r="E6882" t="s">
        <v>34</v>
      </c>
      <c r="F6882" t="s">
        <v>35</v>
      </c>
      <c r="G6882" t="s">
        <v>32</v>
      </c>
      <c r="H6882">
        <v>4813</v>
      </c>
      <c r="I6882" t="s">
        <v>162</v>
      </c>
      <c r="J6882">
        <v>0</v>
      </c>
      <c r="L6882">
        <v>4813</v>
      </c>
      <c r="M6882" t="s">
        <v>163</v>
      </c>
      <c r="N6882">
        <v>2792</v>
      </c>
      <c r="O6882" t="s">
        <v>164</v>
      </c>
      <c r="P6882">
        <v>0</v>
      </c>
      <c r="R6882">
        <v>2792</v>
      </c>
      <c r="S6882" t="s">
        <v>103</v>
      </c>
      <c r="T6882">
        <v>74563</v>
      </c>
      <c r="V6882">
        <v>116220</v>
      </c>
      <c r="X6882">
        <v>100930</v>
      </c>
      <c r="Z6882">
        <v>15290</v>
      </c>
    </row>
    <row r="6883" spans="2:26" hidden="1" x14ac:dyDescent="0.35">
      <c r="B6883" t="s">
        <v>157</v>
      </c>
      <c r="C6883" t="s">
        <v>158</v>
      </c>
      <c r="D6883" s="1">
        <v>45170</v>
      </c>
      <c r="E6883" t="s">
        <v>34</v>
      </c>
      <c r="F6883" t="s">
        <v>33</v>
      </c>
      <c r="G6883" t="s">
        <v>34</v>
      </c>
      <c r="H6883">
        <v>4813</v>
      </c>
      <c r="I6883" t="s">
        <v>162</v>
      </c>
      <c r="J6883">
        <v>0</v>
      </c>
      <c r="L6883">
        <v>4813</v>
      </c>
      <c r="M6883" t="s">
        <v>163</v>
      </c>
      <c r="N6883">
        <v>2792</v>
      </c>
      <c r="O6883" t="s">
        <v>164</v>
      </c>
      <c r="P6883">
        <v>0</v>
      </c>
      <c r="R6883">
        <v>2792</v>
      </c>
      <c r="S6883" t="s">
        <v>103</v>
      </c>
      <c r="T6883">
        <v>74563</v>
      </c>
      <c r="V6883">
        <v>116220</v>
      </c>
      <c r="X6883">
        <v>100930</v>
      </c>
      <c r="Z6883">
        <v>15290</v>
      </c>
    </row>
    <row r="6884" spans="2:26" hidden="1" x14ac:dyDescent="0.35">
      <c r="B6884" t="s">
        <v>157</v>
      </c>
      <c r="C6884" t="s">
        <v>158</v>
      </c>
      <c r="D6884" s="1">
        <v>45200</v>
      </c>
      <c r="E6884" t="s">
        <v>34</v>
      </c>
      <c r="F6884" t="s">
        <v>35</v>
      </c>
      <c r="G6884" t="s">
        <v>32</v>
      </c>
      <c r="H6884">
        <v>4920</v>
      </c>
      <c r="I6884" t="s">
        <v>162</v>
      </c>
      <c r="J6884">
        <v>0</v>
      </c>
      <c r="L6884">
        <v>4920</v>
      </c>
      <c r="M6884" t="s">
        <v>163</v>
      </c>
      <c r="N6884">
        <v>2985</v>
      </c>
      <c r="O6884" t="s">
        <v>164</v>
      </c>
      <c r="P6884">
        <v>0</v>
      </c>
      <c r="R6884">
        <v>2985</v>
      </c>
      <c r="S6884" t="s">
        <v>103</v>
      </c>
      <c r="T6884">
        <v>73859</v>
      </c>
      <c r="V6884">
        <v>117430</v>
      </c>
      <c r="X6884">
        <v>102057</v>
      </c>
      <c r="Z6884">
        <v>15373</v>
      </c>
    </row>
    <row r="6885" spans="2:26" hidden="1" x14ac:dyDescent="0.35">
      <c r="B6885" t="s">
        <v>157</v>
      </c>
      <c r="C6885" t="s">
        <v>158</v>
      </c>
      <c r="D6885" s="1">
        <v>45200</v>
      </c>
      <c r="E6885" t="s">
        <v>34</v>
      </c>
      <c r="F6885" t="s">
        <v>33</v>
      </c>
      <c r="G6885" t="s">
        <v>34</v>
      </c>
      <c r="H6885">
        <v>4920</v>
      </c>
      <c r="I6885" t="s">
        <v>162</v>
      </c>
      <c r="J6885">
        <v>0</v>
      </c>
      <c r="L6885">
        <v>4920</v>
      </c>
      <c r="M6885" t="s">
        <v>163</v>
      </c>
      <c r="N6885">
        <v>2985</v>
      </c>
      <c r="O6885" t="s">
        <v>164</v>
      </c>
      <c r="P6885">
        <v>0</v>
      </c>
      <c r="R6885">
        <v>2985</v>
      </c>
      <c r="S6885" t="s">
        <v>103</v>
      </c>
      <c r="T6885">
        <v>73859</v>
      </c>
      <c r="V6885">
        <v>117430</v>
      </c>
      <c r="X6885">
        <v>102057</v>
      </c>
      <c r="Z6885">
        <v>15373</v>
      </c>
    </row>
    <row r="6886" spans="2:26" hidden="1" x14ac:dyDescent="0.35">
      <c r="B6886" t="s">
        <v>157</v>
      </c>
      <c r="C6886" t="s">
        <v>158</v>
      </c>
      <c r="D6886" s="1">
        <v>45231</v>
      </c>
      <c r="E6886" t="s">
        <v>34</v>
      </c>
      <c r="F6886" t="s">
        <v>35</v>
      </c>
      <c r="G6886" t="s">
        <v>32</v>
      </c>
      <c r="H6886">
        <v>6537</v>
      </c>
      <c r="I6886" t="s">
        <v>162</v>
      </c>
      <c r="J6886">
        <v>0</v>
      </c>
      <c r="L6886">
        <v>6537</v>
      </c>
      <c r="M6886" t="s">
        <v>163</v>
      </c>
      <c r="N6886">
        <v>2975</v>
      </c>
      <c r="O6886" t="s">
        <v>164</v>
      </c>
      <c r="P6886">
        <v>0</v>
      </c>
      <c r="R6886">
        <v>2975</v>
      </c>
      <c r="S6886" t="s">
        <v>103</v>
      </c>
      <c r="T6886">
        <v>73442</v>
      </c>
      <c r="V6886">
        <v>119111</v>
      </c>
      <c r="X6886">
        <v>103478</v>
      </c>
      <c r="Z6886">
        <v>15633</v>
      </c>
    </row>
    <row r="6887" spans="2:26" hidden="1" x14ac:dyDescent="0.35">
      <c r="B6887" t="s">
        <v>157</v>
      </c>
      <c r="C6887" t="s">
        <v>158</v>
      </c>
      <c r="D6887" s="1">
        <v>45231</v>
      </c>
      <c r="E6887" t="s">
        <v>34</v>
      </c>
      <c r="F6887" t="s">
        <v>33</v>
      </c>
      <c r="G6887" t="s">
        <v>34</v>
      </c>
      <c r="H6887">
        <v>6537</v>
      </c>
      <c r="I6887" t="s">
        <v>162</v>
      </c>
      <c r="J6887">
        <v>0</v>
      </c>
      <c r="L6887">
        <v>6537</v>
      </c>
      <c r="M6887" t="s">
        <v>163</v>
      </c>
      <c r="N6887">
        <v>2975</v>
      </c>
      <c r="O6887" t="s">
        <v>164</v>
      </c>
      <c r="P6887">
        <v>0</v>
      </c>
      <c r="R6887">
        <v>2975</v>
      </c>
      <c r="S6887" t="s">
        <v>103</v>
      </c>
      <c r="T6887">
        <v>73442</v>
      </c>
      <c r="V6887">
        <v>119111</v>
      </c>
      <c r="X6887">
        <v>103478</v>
      </c>
      <c r="Z6887">
        <v>15633</v>
      </c>
    </row>
    <row r="6888" spans="2:26" hidden="1" x14ac:dyDescent="0.35">
      <c r="B6888" t="s">
        <v>157</v>
      </c>
      <c r="C6888" t="s">
        <v>158</v>
      </c>
      <c r="D6888" s="1">
        <v>45261</v>
      </c>
      <c r="E6888" t="s">
        <v>34</v>
      </c>
      <c r="F6888" t="s">
        <v>35</v>
      </c>
      <c r="G6888" t="s">
        <v>32</v>
      </c>
      <c r="H6888">
        <v>6151</v>
      </c>
      <c r="I6888" t="s">
        <v>162</v>
      </c>
      <c r="J6888">
        <v>0</v>
      </c>
      <c r="L6888">
        <v>6151</v>
      </c>
      <c r="M6888" t="s">
        <v>163</v>
      </c>
      <c r="N6888">
        <v>2892</v>
      </c>
      <c r="O6888" t="s">
        <v>164</v>
      </c>
      <c r="P6888">
        <v>0</v>
      </c>
      <c r="R6888">
        <v>2892</v>
      </c>
      <c r="S6888" t="s">
        <v>103</v>
      </c>
      <c r="T6888">
        <v>73318</v>
      </c>
      <c r="V6888">
        <v>121314</v>
      </c>
      <c r="X6888">
        <v>105607</v>
      </c>
      <c r="Z6888">
        <v>15707</v>
      </c>
    </row>
    <row r="6889" spans="2:26" hidden="1" x14ac:dyDescent="0.35">
      <c r="B6889" t="s">
        <v>157</v>
      </c>
      <c r="C6889" t="s">
        <v>158</v>
      </c>
      <c r="D6889" s="1">
        <v>45261</v>
      </c>
      <c r="E6889" t="s">
        <v>34</v>
      </c>
      <c r="F6889" t="s">
        <v>33</v>
      </c>
      <c r="G6889" t="s">
        <v>34</v>
      </c>
      <c r="H6889">
        <v>6151</v>
      </c>
      <c r="I6889" t="s">
        <v>162</v>
      </c>
      <c r="J6889">
        <v>0</v>
      </c>
      <c r="L6889">
        <v>6151</v>
      </c>
      <c r="M6889" t="s">
        <v>163</v>
      </c>
      <c r="N6889">
        <v>2892</v>
      </c>
      <c r="O6889" t="s">
        <v>164</v>
      </c>
      <c r="P6889">
        <v>0</v>
      </c>
      <c r="R6889">
        <v>2892</v>
      </c>
      <c r="S6889" t="s">
        <v>103</v>
      </c>
      <c r="T6889">
        <v>73318</v>
      </c>
      <c r="V6889">
        <v>121314</v>
      </c>
      <c r="X6889">
        <v>105607</v>
      </c>
      <c r="Z6889">
        <v>15707</v>
      </c>
    </row>
    <row r="6890" spans="2:26" hidden="1" x14ac:dyDescent="0.35">
      <c r="B6890" t="s">
        <v>157</v>
      </c>
      <c r="C6890" t="s">
        <v>158</v>
      </c>
      <c r="D6890" s="1">
        <v>45292</v>
      </c>
      <c r="E6890" t="s">
        <v>34</v>
      </c>
      <c r="F6890" t="s">
        <v>35</v>
      </c>
      <c r="G6890" t="s">
        <v>32</v>
      </c>
      <c r="H6890">
        <v>4638</v>
      </c>
      <c r="I6890" t="s">
        <v>162</v>
      </c>
      <c r="J6890">
        <v>0</v>
      </c>
      <c r="L6890">
        <v>4638</v>
      </c>
      <c r="M6890" t="s">
        <v>163</v>
      </c>
      <c r="N6890">
        <v>2962</v>
      </c>
      <c r="O6890" t="s">
        <v>164</v>
      </c>
      <c r="P6890">
        <v>0</v>
      </c>
      <c r="R6890">
        <v>2962</v>
      </c>
      <c r="S6890" t="s">
        <v>103</v>
      </c>
      <c r="T6890">
        <v>73867</v>
      </c>
      <c r="V6890">
        <v>124064</v>
      </c>
      <c r="X6890">
        <v>107906</v>
      </c>
      <c r="Z6890">
        <v>16158</v>
      </c>
    </row>
    <row r="6891" spans="2:26" hidden="1" x14ac:dyDescent="0.35">
      <c r="B6891" t="s">
        <v>157</v>
      </c>
      <c r="C6891" t="s">
        <v>158</v>
      </c>
      <c r="D6891" s="1">
        <v>45292</v>
      </c>
      <c r="E6891" t="s">
        <v>34</v>
      </c>
      <c r="F6891" t="s">
        <v>33</v>
      </c>
      <c r="G6891" t="s">
        <v>34</v>
      </c>
      <c r="H6891">
        <v>4638</v>
      </c>
      <c r="I6891" t="s">
        <v>162</v>
      </c>
      <c r="J6891">
        <v>0</v>
      </c>
      <c r="L6891">
        <v>4638</v>
      </c>
      <c r="M6891" t="s">
        <v>163</v>
      </c>
      <c r="N6891">
        <v>2962</v>
      </c>
      <c r="O6891" t="s">
        <v>164</v>
      </c>
      <c r="P6891">
        <v>0</v>
      </c>
      <c r="R6891">
        <v>2962</v>
      </c>
      <c r="S6891" t="s">
        <v>103</v>
      </c>
      <c r="T6891">
        <v>73867</v>
      </c>
      <c r="V6891">
        <v>124064</v>
      </c>
      <c r="X6891">
        <v>107906</v>
      </c>
      <c r="Z6891">
        <v>16158</v>
      </c>
    </row>
    <row r="6892" spans="2:26" hidden="1" x14ac:dyDescent="0.35">
      <c r="B6892" t="s">
        <v>157</v>
      </c>
      <c r="C6892" t="s">
        <v>158</v>
      </c>
      <c r="D6892" s="1">
        <v>45323</v>
      </c>
      <c r="E6892" t="s">
        <v>34</v>
      </c>
      <c r="F6892" t="s">
        <v>35</v>
      </c>
      <c r="G6892" t="s">
        <v>32</v>
      </c>
      <c r="H6892">
        <v>3918</v>
      </c>
      <c r="I6892" t="s">
        <v>162</v>
      </c>
      <c r="J6892">
        <v>0</v>
      </c>
      <c r="L6892">
        <v>3918</v>
      </c>
      <c r="M6892" t="s">
        <v>163</v>
      </c>
      <c r="N6892">
        <v>2640</v>
      </c>
      <c r="O6892" t="s">
        <v>164</v>
      </c>
      <c r="P6892">
        <v>0</v>
      </c>
      <c r="R6892">
        <v>2640</v>
      </c>
      <c r="S6892" t="s">
        <v>103</v>
      </c>
      <c r="T6892">
        <v>74831</v>
      </c>
      <c r="V6892">
        <v>126820</v>
      </c>
      <c r="X6892">
        <v>110468</v>
      </c>
      <c r="Z6892">
        <v>16352</v>
      </c>
    </row>
    <row r="6893" spans="2:26" hidden="1" x14ac:dyDescent="0.35">
      <c r="B6893" t="s">
        <v>157</v>
      </c>
      <c r="C6893" t="s">
        <v>158</v>
      </c>
      <c r="D6893" s="1">
        <v>45323</v>
      </c>
      <c r="E6893" t="s">
        <v>34</v>
      </c>
      <c r="F6893" t="s">
        <v>33</v>
      </c>
      <c r="G6893" t="s">
        <v>34</v>
      </c>
      <c r="H6893">
        <v>3918</v>
      </c>
      <c r="I6893" t="s">
        <v>162</v>
      </c>
      <c r="J6893">
        <v>0</v>
      </c>
      <c r="L6893">
        <v>3918</v>
      </c>
      <c r="M6893" t="s">
        <v>163</v>
      </c>
      <c r="N6893">
        <v>2640</v>
      </c>
      <c r="O6893" t="s">
        <v>164</v>
      </c>
      <c r="P6893">
        <v>0</v>
      </c>
      <c r="R6893">
        <v>2640</v>
      </c>
      <c r="S6893" t="s">
        <v>103</v>
      </c>
      <c r="T6893">
        <v>74831</v>
      </c>
      <c r="V6893">
        <v>126820</v>
      </c>
      <c r="X6893">
        <v>110468</v>
      </c>
      <c r="Z6893">
        <v>16352</v>
      </c>
    </row>
    <row r="6894" spans="2:26" hidden="1" x14ac:dyDescent="0.35">
      <c r="B6894" t="s">
        <v>157</v>
      </c>
      <c r="C6894" t="s">
        <v>158</v>
      </c>
      <c r="D6894" s="1">
        <v>45352</v>
      </c>
      <c r="E6894" t="s">
        <v>34</v>
      </c>
      <c r="F6894" t="s">
        <v>35</v>
      </c>
      <c r="G6894" t="s">
        <v>32</v>
      </c>
      <c r="H6894">
        <v>3449</v>
      </c>
      <c r="I6894" t="s">
        <v>162</v>
      </c>
      <c r="J6894">
        <v>0</v>
      </c>
      <c r="L6894">
        <v>3449</v>
      </c>
      <c r="M6894" t="s">
        <v>163</v>
      </c>
      <c r="N6894">
        <v>0</v>
      </c>
      <c r="O6894" t="s">
        <v>164</v>
      </c>
      <c r="P6894">
        <v>0</v>
      </c>
      <c r="R6894">
        <v>0</v>
      </c>
      <c r="S6894" t="s">
        <v>103</v>
      </c>
      <c r="T6894">
        <v>74149</v>
      </c>
      <c r="V6894">
        <v>125947</v>
      </c>
      <c r="X6894">
        <v>109758</v>
      </c>
      <c r="Z6894">
        <v>16189</v>
      </c>
    </row>
    <row r="6895" spans="2:26" hidden="1" x14ac:dyDescent="0.35">
      <c r="B6895" t="s">
        <v>165</v>
      </c>
      <c r="C6895" t="s">
        <v>166</v>
      </c>
      <c r="D6895" s="1">
        <v>41518</v>
      </c>
      <c r="E6895" t="s">
        <v>32</v>
      </c>
      <c r="F6895" t="s">
        <v>33</v>
      </c>
      <c r="G6895" t="s">
        <v>34</v>
      </c>
      <c r="V6895">
        <v>1244516</v>
      </c>
    </row>
    <row r="6896" spans="2:26" hidden="1" x14ac:dyDescent="0.35">
      <c r="B6896" t="s">
        <v>165</v>
      </c>
      <c r="C6896" t="s">
        <v>166</v>
      </c>
      <c r="D6896" s="1">
        <v>42887</v>
      </c>
      <c r="E6896" t="s">
        <v>32</v>
      </c>
      <c r="F6896" t="s">
        <v>35</v>
      </c>
      <c r="G6896" t="s">
        <v>32</v>
      </c>
      <c r="H6896">
        <v>545</v>
      </c>
      <c r="I6896" t="s">
        <v>49</v>
      </c>
      <c r="J6896">
        <v>0</v>
      </c>
      <c r="L6896">
        <v>545</v>
      </c>
      <c r="M6896" t="s">
        <v>167</v>
      </c>
      <c r="N6896">
        <v>0</v>
      </c>
      <c r="O6896" t="s">
        <v>50</v>
      </c>
      <c r="P6896">
        <v>454</v>
      </c>
      <c r="R6896">
        <v>454</v>
      </c>
      <c r="S6896" t="s">
        <v>50</v>
      </c>
      <c r="T6896">
        <v>0</v>
      </c>
      <c r="V6896">
        <v>1485418</v>
      </c>
      <c r="X6896">
        <v>1404996</v>
      </c>
      <c r="Z6896">
        <v>80422</v>
      </c>
    </row>
    <row r="6897" spans="2:26" hidden="1" x14ac:dyDescent="0.35">
      <c r="B6897" t="s">
        <v>165</v>
      </c>
      <c r="C6897" t="s">
        <v>166</v>
      </c>
      <c r="D6897" s="1">
        <v>42887</v>
      </c>
      <c r="E6897" t="s">
        <v>32</v>
      </c>
      <c r="F6897" t="s">
        <v>33</v>
      </c>
      <c r="G6897" t="s">
        <v>34</v>
      </c>
      <c r="H6897">
        <v>545</v>
      </c>
      <c r="I6897" t="s">
        <v>49</v>
      </c>
      <c r="J6897">
        <v>0</v>
      </c>
      <c r="L6897">
        <v>545</v>
      </c>
      <c r="M6897" t="s">
        <v>167</v>
      </c>
      <c r="N6897">
        <v>0</v>
      </c>
      <c r="O6897" t="s">
        <v>50</v>
      </c>
      <c r="P6897">
        <v>454</v>
      </c>
      <c r="R6897">
        <v>454</v>
      </c>
      <c r="S6897" t="s">
        <v>50</v>
      </c>
      <c r="T6897">
        <v>0</v>
      </c>
      <c r="V6897">
        <v>1498146</v>
      </c>
      <c r="X6897">
        <v>1418288</v>
      </c>
      <c r="Z6897">
        <v>79858</v>
      </c>
    </row>
    <row r="6898" spans="2:26" hidden="1" x14ac:dyDescent="0.35">
      <c r="B6898" t="s">
        <v>165</v>
      </c>
      <c r="C6898" t="s">
        <v>166</v>
      </c>
      <c r="D6898" s="1">
        <v>42917</v>
      </c>
      <c r="E6898" t="s">
        <v>32</v>
      </c>
      <c r="F6898" t="s">
        <v>35</v>
      </c>
      <c r="G6898" t="s">
        <v>32</v>
      </c>
      <c r="H6898">
        <v>528</v>
      </c>
      <c r="I6898" t="s">
        <v>49</v>
      </c>
      <c r="J6898">
        <v>0</v>
      </c>
      <c r="L6898">
        <v>528</v>
      </c>
      <c r="M6898" t="s">
        <v>167</v>
      </c>
      <c r="N6898">
        <v>0</v>
      </c>
      <c r="O6898" t="s">
        <v>50</v>
      </c>
      <c r="P6898">
        <v>447</v>
      </c>
      <c r="R6898">
        <v>447</v>
      </c>
      <c r="S6898" t="s">
        <v>50</v>
      </c>
      <c r="T6898">
        <v>0</v>
      </c>
      <c r="V6898">
        <v>1474763</v>
      </c>
      <c r="X6898">
        <v>1394926</v>
      </c>
      <c r="Z6898">
        <v>79837</v>
      </c>
    </row>
    <row r="6899" spans="2:26" hidden="1" x14ac:dyDescent="0.35">
      <c r="B6899" t="s">
        <v>165</v>
      </c>
      <c r="C6899" t="s">
        <v>166</v>
      </c>
      <c r="D6899" s="1">
        <v>42917</v>
      </c>
      <c r="E6899" t="s">
        <v>32</v>
      </c>
      <c r="F6899" t="s">
        <v>33</v>
      </c>
      <c r="G6899" t="s">
        <v>34</v>
      </c>
      <c r="H6899">
        <v>528</v>
      </c>
      <c r="I6899" t="s">
        <v>49</v>
      </c>
      <c r="J6899">
        <v>0</v>
      </c>
      <c r="L6899">
        <v>528</v>
      </c>
      <c r="M6899" t="s">
        <v>167</v>
      </c>
      <c r="N6899">
        <v>0</v>
      </c>
      <c r="O6899" t="s">
        <v>50</v>
      </c>
      <c r="P6899">
        <v>447</v>
      </c>
      <c r="R6899">
        <v>447</v>
      </c>
      <c r="S6899" t="s">
        <v>50</v>
      </c>
      <c r="T6899">
        <v>0</v>
      </c>
      <c r="V6899">
        <v>1484821</v>
      </c>
      <c r="X6899">
        <v>1405280</v>
      </c>
      <c r="Z6899">
        <v>79541</v>
      </c>
    </row>
    <row r="6900" spans="2:26" hidden="1" x14ac:dyDescent="0.35">
      <c r="B6900" t="s">
        <v>165</v>
      </c>
      <c r="C6900" t="s">
        <v>166</v>
      </c>
      <c r="D6900" s="1">
        <v>42948</v>
      </c>
      <c r="E6900" t="s">
        <v>32</v>
      </c>
      <c r="F6900" t="s">
        <v>33</v>
      </c>
      <c r="G6900" t="s">
        <v>34</v>
      </c>
      <c r="H6900">
        <v>630</v>
      </c>
      <c r="I6900" t="s">
        <v>49</v>
      </c>
      <c r="J6900">
        <v>0</v>
      </c>
      <c r="L6900">
        <v>630</v>
      </c>
      <c r="M6900" t="s">
        <v>167</v>
      </c>
      <c r="N6900">
        <v>0</v>
      </c>
      <c r="O6900" t="s">
        <v>50</v>
      </c>
      <c r="P6900">
        <v>522</v>
      </c>
      <c r="R6900">
        <v>522</v>
      </c>
      <c r="S6900" t="s">
        <v>50</v>
      </c>
      <c r="T6900">
        <v>0</v>
      </c>
      <c r="V6900">
        <v>1505215</v>
      </c>
      <c r="X6900">
        <v>1425855</v>
      </c>
      <c r="Z6900">
        <v>79360</v>
      </c>
    </row>
    <row r="6901" spans="2:26" hidden="1" x14ac:dyDescent="0.35">
      <c r="B6901" t="s">
        <v>165</v>
      </c>
      <c r="C6901" t="s">
        <v>166</v>
      </c>
      <c r="D6901" s="1">
        <v>42948</v>
      </c>
      <c r="E6901" t="s">
        <v>32</v>
      </c>
      <c r="F6901" t="s">
        <v>35</v>
      </c>
      <c r="G6901" t="s">
        <v>32</v>
      </c>
      <c r="H6901">
        <v>630</v>
      </c>
      <c r="I6901" t="s">
        <v>49</v>
      </c>
      <c r="J6901">
        <v>0</v>
      </c>
      <c r="L6901">
        <v>630</v>
      </c>
      <c r="M6901" t="s">
        <v>167</v>
      </c>
      <c r="N6901">
        <v>0</v>
      </c>
      <c r="O6901" t="s">
        <v>50</v>
      </c>
      <c r="P6901">
        <v>522</v>
      </c>
      <c r="R6901">
        <v>522</v>
      </c>
      <c r="S6901" t="s">
        <v>50</v>
      </c>
      <c r="T6901">
        <v>0</v>
      </c>
      <c r="V6901">
        <v>1496472</v>
      </c>
      <c r="X6901">
        <v>1416930</v>
      </c>
      <c r="Z6901">
        <v>79542</v>
      </c>
    </row>
    <row r="6902" spans="2:26" hidden="1" x14ac:dyDescent="0.35">
      <c r="B6902" t="s">
        <v>165</v>
      </c>
      <c r="C6902" t="s">
        <v>166</v>
      </c>
      <c r="D6902" s="1">
        <v>42979</v>
      </c>
      <c r="E6902" t="s">
        <v>32</v>
      </c>
      <c r="F6902" t="s">
        <v>35</v>
      </c>
      <c r="G6902" t="s">
        <v>32</v>
      </c>
      <c r="H6902">
        <v>527</v>
      </c>
      <c r="I6902" t="s">
        <v>49</v>
      </c>
      <c r="J6902">
        <v>0</v>
      </c>
      <c r="L6902">
        <v>527</v>
      </c>
      <c r="M6902" t="s">
        <v>167</v>
      </c>
      <c r="N6902">
        <v>0</v>
      </c>
      <c r="O6902" t="s">
        <v>50</v>
      </c>
      <c r="P6902">
        <v>445</v>
      </c>
      <c r="R6902">
        <v>445</v>
      </c>
      <c r="S6902" t="s">
        <v>50</v>
      </c>
      <c r="T6902">
        <v>0</v>
      </c>
      <c r="V6902">
        <v>1507280</v>
      </c>
      <c r="X6902">
        <v>1427811</v>
      </c>
      <c r="Z6902">
        <v>79469</v>
      </c>
    </row>
    <row r="6903" spans="2:26" hidden="1" x14ac:dyDescent="0.35">
      <c r="B6903" t="s">
        <v>165</v>
      </c>
      <c r="C6903" t="s">
        <v>166</v>
      </c>
      <c r="D6903" s="1">
        <v>42979</v>
      </c>
      <c r="E6903" t="s">
        <v>32</v>
      </c>
      <c r="F6903" t="s">
        <v>33</v>
      </c>
      <c r="G6903" t="s">
        <v>34</v>
      </c>
      <c r="H6903">
        <v>527</v>
      </c>
      <c r="I6903" t="s">
        <v>49</v>
      </c>
      <c r="J6903">
        <v>0</v>
      </c>
      <c r="L6903">
        <v>527</v>
      </c>
      <c r="M6903" t="s">
        <v>167</v>
      </c>
      <c r="N6903">
        <v>0</v>
      </c>
      <c r="O6903" t="s">
        <v>50</v>
      </c>
      <c r="P6903">
        <v>445</v>
      </c>
      <c r="R6903">
        <v>445</v>
      </c>
      <c r="S6903" t="s">
        <v>50</v>
      </c>
      <c r="T6903">
        <v>0</v>
      </c>
      <c r="V6903">
        <v>1517342</v>
      </c>
      <c r="X6903">
        <v>1438652</v>
      </c>
      <c r="Z6903">
        <v>78690</v>
      </c>
    </row>
    <row r="6904" spans="2:26" hidden="1" x14ac:dyDescent="0.35">
      <c r="B6904" t="s">
        <v>165</v>
      </c>
      <c r="C6904" t="s">
        <v>166</v>
      </c>
      <c r="D6904" s="1">
        <v>43009</v>
      </c>
      <c r="E6904" t="s">
        <v>32</v>
      </c>
      <c r="F6904" t="s">
        <v>33</v>
      </c>
      <c r="G6904" t="s">
        <v>34</v>
      </c>
      <c r="H6904">
        <v>566</v>
      </c>
      <c r="J6904">
        <v>0</v>
      </c>
      <c r="L6904">
        <v>566</v>
      </c>
      <c r="N6904">
        <v>0</v>
      </c>
      <c r="P6904">
        <v>461</v>
      </c>
      <c r="R6904">
        <v>461</v>
      </c>
      <c r="T6904">
        <v>0</v>
      </c>
      <c r="V6904">
        <v>1526890</v>
      </c>
      <c r="X6904">
        <v>1447931</v>
      </c>
      <c r="Z6904">
        <v>78959</v>
      </c>
    </row>
    <row r="6905" spans="2:26" hidden="1" x14ac:dyDescent="0.35">
      <c r="B6905" t="s">
        <v>165</v>
      </c>
      <c r="C6905" t="s">
        <v>166</v>
      </c>
      <c r="D6905" s="1">
        <v>43009</v>
      </c>
      <c r="E6905" t="s">
        <v>32</v>
      </c>
      <c r="F6905" t="s">
        <v>35</v>
      </c>
      <c r="G6905" t="s">
        <v>32</v>
      </c>
      <c r="H6905">
        <v>566</v>
      </c>
      <c r="J6905">
        <v>0</v>
      </c>
      <c r="L6905">
        <v>566</v>
      </c>
      <c r="N6905">
        <v>0</v>
      </c>
      <c r="P6905">
        <v>461</v>
      </c>
      <c r="R6905">
        <v>461</v>
      </c>
      <c r="T6905">
        <v>0</v>
      </c>
      <c r="V6905">
        <v>1521764</v>
      </c>
      <c r="X6905">
        <v>1443053</v>
      </c>
      <c r="Z6905">
        <v>78711</v>
      </c>
    </row>
    <row r="6906" spans="2:26" hidden="1" x14ac:dyDescent="0.35">
      <c r="B6906" t="s">
        <v>165</v>
      </c>
      <c r="C6906" t="s">
        <v>166</v>
      </c>
      <c r="D6906" s="1">
        <v>43040</v>
      </c>
      <c r="E6906" t="s">
        <v>32</v>
      </c>
      <c r="F6906" t="s">
        <v>35</v>
      </c>
      <c r="G6906" t="s">
        <v>32</v>
      </c>
      <c r="H6906">
        <v>504</v>
      </c>
      <c r="J6906">
        <v>0</v>
      </c>
      <c r="L6906">
        <v>504</v>
      </c>
      <c r="N6906">
        <v>0</v>
      </c>
      <c r="P6906">
        <v>439</v>
      </c>
      <c r="R6906">
        <v>439</v>
      </c>
      <c r="T6906">
        <v>0</v>
      </c>
      <c r="V6906">
        <v>1536626</v>
      </c>
      <c r="X6906">
        <v>1456682</v>
      </c>
      <c r="Z6906">
        <v>79944</v>
      </c>
    </row>
    <row r="6907" spans="2:26" hidden="1" x14ac:dyDescent="0.35">
      <c r="B6907" t="s">
        <v>165</v>
      </c>
      <c r="C6907" t="s">
        <v>166</v>
      </c>
      <c r="D6907" s="1">
        <v>43040</v>
      </c>
      <c r="E6907" t="s">
        <v>32</v>
      </c>
      <c r="F6907" t="s">
        <v>33</v>
      </c>
      <c r="G6907" t="s">
        <v>34</v>
      </c>
      <c r="H6907">
        <v>504</v>
      </c>
      <c r="J6907">
        <v>0</v>
      </c>
      <c r="L6907">
        <v>504</v>
      </c>
      <c r="N6907">
        <v>0</v>
      </c>
      <c r="P6907">
        <v>439</v>
      </c>
      <c r="R6907">
        <v>439</v>
      </c>
      <c r="T6907">
        <v>0</v>
      </c>
      <c r="V6907">
        <v>1543255</v>
      </c>
      <c r="X6907">
        <v>1462715</v>
      </c>
      <c r="Z6907">
        <v>80540</v>
      </c>
    </row>
    <row r="6908" spans="2:26" hidden="1" x14ac:dyDescent="0.35">
      <c r="B6908" t="s">
        <v>165</v>
      </c>
      <c r="C6908" t="s">
        <v>166</v>
      </c>
      <c r="D6908" s="1">
        <v>43070</v>
      </c>
      <c r="E6908" t="s">
        <v>32</v>
      </c>
      <c r="F6908" t="s">
        <v>35</v>
      </c>
      <c r="G6908" t="s">
        <v>32</v>
      </c>
      <c r="H6908">
        <v>504</v>
      </c>
      <c r="J6908">
        <v>0</v>
      </c>
      <c r="L6908">
        <v>504</v>
      </c>
      <c r="N6908">
        <v>0</v>
      </c>
      <c r="P6908">
        <v>422</v>
      </c>
      <c r="R6908">
        <v>422</v>
      </c>
      <c r="T6908">
        <v>0</v>
      </c>
      <c r="V6908">
        <v>1539743</v>
      </c>
      <c r="X6908">
        <v>1458814</v>
      </c>
      <c r="Z6908">
        <v>80929</v>
      </c>
    </row>
    <row r="6909" spans="2:26" hidden="1" x14ac:dyDescent="0.35">
      <c r="B6909" t="s">
        <v>165</v>
      </c>
      <c r="C6909" t="s">
        <v>166</v>
      </c>
      <c r="D6909" s="1">
        <v>43070</v>
      </c>
      <c r="E6909" t="s">
        <v>32</v>
      </c>
      <c r="F6909" t="s">
        <v>33</v>
      </c>
      <c r="G6909" t="s">
        <v>34</v>
      </c>
      <c r="H6909">
        <v>504</v>
      </c>
      <c r="J6909">
        <v>0</v>
      </c>
      <c r="L6909">
        <v>504</v>
      </c>
      <c r="N6909">
        <v>0</v>
      </c>
      <c r="P6909">
        <v>422</v>
      </c>
      <c r="R6909">
        <v>422</v>
      </c>
      <c r="T6909">
        <v>0</v>
      </c>
      <c r="V6909">
        <v>1548572</v>
      </c>
      <c r="X6909">
        <v>1467252</v>
      </c>
      <c r="Z6909">
        <v>81320</v>
      </c>
    </row>
    <row r="6910" spans="2:26" hidden="1" x14ac:dyDescent="0.35">
      <c r="B6910" t="s">
        <v>165</v>
      </c>
      <c r="C6910" t="s">
        <v>166</v>
      </c>
      <c r="D6910" s="1">
        <v>43101</v>
      </c>
      <c r="E6910" t="s">
        <v>32</v>
      </c>
      <c r="F6910" t="s">
        <v>35</v>
      </c>
      <c r="G6910" t="s">
        <v>32</v>
      </c>
      <c r="H6910">
        <v>633</v>
      </c>
      <c r="J6910">
        <v>0</v>
      </c>
      <c r="L6910">
        <v>633</v>
      </c>
      <c r="N6910">
        <v>0</v>
      </c>
      <c r="P6910">
        <v>478</v>
      </c>
      <c r="R6910">
        <v>478</v>
      </c>
      <c r="T6910">
        <v>0</v>
      </c>
      <c r="V6910">
        <v>1552073</v>
      </c>
      <c r="X6910">
        <v>1472055</v>
      </c>
      <c r="Z6910">
        <v>80018</v>
      </c>
    </row>
    <row r="6911" spans="2:26" hidden="1" x14ac:dyDescent="0.35">
      <c r="B6911" t="s">
        <v>165</v>
      </c>
      <c r="C6911" t="s">
        <v>166</v>
      </c>
      <c r="D6911" s="1">
        <v>43101</v>
      </c>
      <c r="E6911" t="s">
        <v>32</v>
      </c>
      <c r="F6911" t="s">
        <v>33</v>
      </c>
      <c r="G6911" t="s">
        <v>34</v>
      </c>
      <c r="H6911">
        <v>633</v>
      </c>
      <c r="J6911">
        <v>0</v>
      </c>
      <c r="L6911">
        <v>633</v>
      </c>
      <c r="N6911">
        <v>0</v>
      </c>
      <c r="P6911">
        <v>478</v>
      </c>
      <c r="R6911">
        <v>478</v>
      </c>
      <c r="T6911">
        <v>0</v>
      </c>
      <c r="V6911">
        <v>1560038</v>
      </c>
      <c r="X6911">
        <v>1479514</v>
      </c>
      <c r="Z6911">
        <v>80524</v>
      </c>
    </row>
    <row r="6912" spans="2:26" hidden="1" x14ac:dyDescent="0.35">
      <c r="B6912" t="s">
        <v>165</v>
      </c>
      <c r="C6912" t="s">
        <v>166</v>
      </c>
      <c r="D6912" s="1">
        <v>43132</v>
      </c>
      <c r="E6912" t="s">
        <v>32</v>
      </c>
      <c r="F6912" t="s">
        <v>35</v>
      </c>
      <c r="G6912" t="s">
        <v>32</v>
      </c>
      <c r="H6912">
        <v>537</v>
      </c>
      <c r="J6912">
        <v>0</v>
      </c>
      <c r="L6912">
        <v>537</v>
      </c>
      <c r="N6912">
        <v>0</v>
      </c>
      <c r="P6912">
        <v>489</v>
      </c>
      <c r="R6912">
        <v>489</v>
      </c>
      <c r="T6912">
        <v>0</v>
      </c>
      <c r="V6912">
        <v>1527295</v>
      </c>
      <c r="X6912">
        <v>1448531</v>
      </c>
      <c r="Z6912">
        <v>78764</v>
      </c>
    </row>
    <row r="6913" spans="2:26" hidden="1" x14ac:dyDescent="0.35">
      <c r="B6913" t="s">
        <v>165</v>
      </c>
      <c r="C6913" t="s">
        <v>166</v>
      </c>
      <c r="D6913" s="1">
        <v>43132</v>
      </c>
      <c r="E6913" t="s">
        <v>32</v>
      </c>
      <c r="F6913" t="s">
        <v>33</v>
      </c>
      <c r="G6913" t="s">
        <v>34</v>
      </c>
      <c r="H6913">
        <v>537</v>
      </c>
      <c r="J6913">
        <v>0</v>
      </c>
      <c r="L6913">
        <v>537</v>
      </c>
      <c r="N6913">
        <v>0</v>
      </c>
      <c r="P6913">
        <v>489</v>
      </c>
      <c r="R6913">
        <v>489</v>
      </c>
      <c r="T6913">
        <v>0</v>
      </c>
      <c r="V6913">
        <v>1534978</v>
      </c>
      <c r="X6913">
        <v>1455833</v>
      </c>
      <c r="Z6913">
        <v>79145</v>
      </c>
    </row>
    <row r="6914" spans="2:26" hidden="1" x14ac:dyDescent="0.35">
      <c r="B6914" t="s">
        <v>165</v>
      </c>
      <c r="C6914" t="s">
        <v>166</v>
      </c>
      <c r="D6914" s="1">
        <v>43160</v>
      </c>
      <c r="E6914" t="s">
        <v>32</v>
      </c>
      <c r="F6914" t="s">
        <v>33</v>
      </c>
      <c r="G6914" t="s">
        <v>34</v>
      </c>
      <c r="H6914">
        <v>506</v>
      </c>
      <c r="I6914" t="s">
        <v>49</v>
      </c>
      <c r="J6914">
        <v>0</v>
      </c>
      <c r="L6914">
        <v>506</v>
      </c>
      <c r="M6914" t="s">
        <v>167</v>
      </c>
      <c r="N6914">
        <v>0</v>
      </c>
      <c r="O6914" t="s">
        <v>50</v>
      </c>
      <c r="P6914">
        <v>456</v>
      </c>
      <c r="R6914">
        <v>456</v>
      </c>
      <c r="S6914" t="s">
        <v>50</v>
      </c>
      <c r="T6914">
        <v>0</v>
      </c>
      <c r="V6914">
        <v>1531732</v>
      </c>
      <c r="X6914">
        <v>1454063</v>
      </c>
      <c r="Z6914">
        <v>77669</v>
      </c>
    </row>
    <row r="6915" spans="2:26" hidden="1" x14ac:dyDescent="0.35">
      <c r="B6915" t="s">
        <v>165</v>
      </c>
      <c r="C6915" t="s">
        <v>166</v>
      </c>
      <c r="D6915" s="1">
        <v>43160</v>
      </c>
      <c r="E6915" t="s">
        <v>32</v>
      </c>
      <c r="F6915" t="s">
        <v>35</v>
      </c>
      <c r="G6915" t="s">
        <v>32</v>
      </c>
      <c r="H6915">
        <v>506</v>
      </c>
      <c r="I6915" t="s">
        <v>49</v>
      </c>
      <c r="J6915">
        <v>0</v>
      </c>
      <c r="L6915">
        <v>506</v>
      </c>
      <c r="M6915" t="s">
        <v>167</v>
      </c>
      <c r="N6915">
        <v>0</v>
      </c>
      <c r="O6915" t="s">
        <v>50</v>
      </c>
      <c r="P6915">
        <v>456</v>
      </c>
      <c r="R6915">
        <v>456</v>
      </c>
      <c r="S6915" t="s">
        <v>50</v>
      </c>
      <c r="T6915">
        <v>0</v>
      </c>
      <c r="V6915">
        <v>1520031</v>
      </c>
      <c r="X6915">
        <v>1442572</v>
      </c>
      <c r="Z6915">
        <v>77459</v>
      </c>
    </row>
    <row r="6916" spans="2:26" hidden="1" x14ac:dyDescent="0.35">
      <c r="B6916" t="s">
        <v>165</v>
      </c>
      <c r="C6916" t="s">
        <v>166</v>
      </c>
      <c r="D6916" s="1">
        <v>43191</v>
      </c>
      <c r="E6916" t="s">
        <v>32</v>
      </c>
      <c r="F6916" t="s">
        <v>35</v>
      </c>
      <c r="G6916" t="s">
        <v>32</v>
      </c>
      <c r="H6916">
        <v>538</v>
      </c>
      <c r="I6916" t="s">
        <v>49</v>
      </c>
      <c r="J6916">
        <v>0</v>
      </c>
      <c r="L6916">
        <v>538</v>
      </c>
      <c r="M6916" t="s">
        <v>167</v>
      </c>
      <c r="N6916">
        <v>0</v>
      </c>
      <c r="O6916" t="s">
        <v>50</v>
      </c>
      <c r="P6916">
        <v>470</v>
      </c>
      <c r="R6916">
        <v>470</v>
      </c>
      <c r="S6916" t="s">
        <v>50</v>
      </c>
      <c r="T6916">
        <v>0</v>
      </c>
      <c r="V6916">
        <v>1504719</v>
      </c>
      <c r="X6916">
        <v>1428399</v>
      </c>
      <c r="Z6916">
        <v>76320</v>
      </c>
    </row>
    <row r="6917" spans="2:26" hidden="1" x14ac:dyDescent="0.35">
      <c r="B6917" t="s">
        <v>165</v>
      </c>
      <c r="C6917" t="s">
        <v>166</v>
      </c>
      <c r="D6917" s="1">
        <v>43191</v>
      </c>
      <c r="E6917" t="s">
        <v>32</v>
      </c>
      <c r="F6917" t="s">
        <v>33</v>
      </c>
      <c r="G6917" t="s">
        <v>34</v>
      </c>
      <c r="H6917">
        <v>538</v>
      </c>
      <c r="I6917" t="s">
        <v>49</v>
      </c>
      <c r="J6917">
        <v>0</v>
      </c>
      <c r="L6917">
        <v>538</v>
      </c>
      <c r="M6917" t="s">
        <v>167</v>
      </c>
      <c r="N6917">
        <v>0</v>
      </c>
      <c r="O6917" t="s">
        <v>50</v>
      </c>
      <c r="P6917">
        <v>470</v>
      </c>
      <c r="R6917">
        <v>470</v>
      </c>
      <c r="S6917" t="s">
        <v>50</v>
      </c>
      <c r="T6917">
        <v>0</v>
      </c>
      <c r="V6917">
        <v>1512118</v>
      </c>
      <c r="X6917">
        <v>1435586</v>
      </c>
      <c r="Z6917">
        <v>76532</v>
      </c>
    </row>
    <row r="6918" spans="2:26" hidden="1" x14ac:dyDescent="0.35">
      <c r="B6918" t="s">
        <v>165</v>
      </c>
      <c r="C6918" t="s">
        <v>166</v>
      </c>
      <c r="D6918" s="1">
        <v>43221</v>
      </c>
      <c r="E6918" t="s">
        <v>32</v>
      </c>
      <c r="F6918" t="s">
        <v>33</v>
      </c>
      <c r="G6918" t="s">
        <v>34</v>
      </c>
      <c r="H6918">
        <v>566</v>
      </c>
      <c r="I6918" t="s">
        <v>49</v>
      </c>
      <c r="J6918">
        <v>0</v>
      </c>
      <c r="L6918">
        <v>566</v>
      </c>
      <c r="M6918" t="s">
        <v>167</v>
      </c>
      <c r="N6918">
        <v>0</v>
      </c>
      <c r="O6918" t="s">
        <v>50</v>
      </c>
      <c r="P6918">
        <v>451</v>
      </c>
      <c r="R6918">
        <v>451</v>
      </c>
      <c r="S6918" t="s">
        <v>50</v>
      </c>
      <c r="T6918">
        <v>0</v>
      </c>
      <c r="V6918">
        <v>1495246</v>
      </c>
      <c r="X6918">
        <v>1419941</v>
      </c>
      <c r="Z6918">
        <v>75305</v>
      </c>
    </row>
    <row r="6919" spans="2:26" hidden="1" x14ac:dyDescent="0.35">
      <c r="B6919" t="s">
        <v>165</v>
      </c>
      <c r="C6919" t="s">
        <v>166</v>
      </c>
      <c r="D6919" s="1">
        <v>43221</v>
      </c>
      <c r="E6919" t="s">
        <v>32</v>
      </c>
      <c r="F6919" t="s">
        <v>35</v>
      </c>
      <c r="G6919" t="s">
        <v>32</v>
      </c>
      <c r="H6919">
        <v>566</v>
      </c>
      <c r="I6919" t="s">
        <v>49</v>
      </c>
      <c r="J6919">
        <v>0</v>
      </c>
      <c r="L6919">
        <v>566</v>
      </c>
      <c r="M6919" t="s">
        <v>167</v>
      </c>
      <c r="N6919">
        <v>0</v>
      </c>
      <c r="O6919" t="s">
        <v>50</v>
      </c>
      <c r="P6919">
        <v>451</v>
      </c>
      <c r="R6919">
        <v>451</v>
      </c>
      <c r="S6919" t="s">
        <v>50</v>
      </c>
      <c r="T6919">
        <v>0</v>
      </c>
      <c r="V6919">
        <v>1487062</v>
      </c>
      <c r="X6919">
        <v>1411941</v>
      </c>
      <c r="Z6919">
        <v>75121</v>
      </c>
    </row>
    <row r="6920" spans="2:26" hidden="1" x14ac:dyDescent="0.35">
      <c r="B6920" t="s">
        <v>165</v>
      </c>
      <c r="C6920" t="s">
        <v>166</v>
      </c>
      <c r="D6920" s="1">
        <v>43252</v>
      </c>
      <c r="E6920" t="s">
        <v>32</v>
      </c>
      <c r="F6920" t="s">
        <v>33</v>
      </c>
      <c r="G6920" t="s">
        <v>34</v>
      </c>
      <c r="H6920">
        <v>556</v>
      </c>
      <c r="I6920" t="s">
        <v>49</v>
      </c>
      <c r="J6920">
        <v>0</v>
      </c>
      <c r="L6920">
        <v>556</v>
      </c>
      <c r="M6920" t="s">
        <v>167</v>
      </c>
      <c r="N6920">
        <v>0</v>
      </c>
      <c r="O6920" t="s">
        <v>50</v>
      </c>
      <c r="P6920">
        <v>452</v>
      </c>
      <c r="R6920">
        <v>452</v>
      </c>
      <c r="S6920" t="s">
        <v>50</v>
      </c>
      <c r="T6920">
        <v>0</v>
      </c>
      <c r="V6920">
        <v>1482362</v>
      </c>
      <c r="X6920">
        <v>1423482</v>
      </c>
      <c r="Z6920">
        <v>58880</v>
      </c>
    </row>
    <row r="6921" spans="2:26" hidden="1" x14ac:dyDescent="0.35">
      <c r="B6921" t="s">
        <v>165</v>
      </c>
      <c r="C6921" t="s">
        <v>166</v>
      </c>
      <c r="D6921" s="1">
        <v>43252</v>
      </c>
      <c r="E6921" t="s">
        <v>32</v>
      </c>
      <c r="F6921" t="s">
        <v>35</v>
      </c>
      <c r="G6921" t="s">
        <v>32</v>
      </c>
      <c r="H6921">
        <v>556</v>
      </c>
      <c r="I6921" t="s">
        <v>49</v>
      </c>
      <c r="J6921">
        <v>0</v>
      </c>
      <c r="L6921">
        <v>556</v>
      </c>
      <c r="M6921" t="s">
        <v>167</v>
      </c>
      <c r="N6921">
        <v>0</v>
      </c>
      <c r="O6921" t="s">
        <v>50</v>
      </c>
      <c r="P6921">
        <v>452</v>
      </c>
      <c r="R6921">
        <v>452</v>
      </c>
      <c r="S6921" t="s">
        <v>50</v>
      </c>
      <c r="T6921">
        <v>0</v>
      </c>
      <c r="V6921">
        <v>1471264</v>
      </c>
      <c r="X6921">
        <v>1414196</v>
      </c>
      <c r="Z6921">
        <v>57068</v>
      </c>
    </row>
    <row r="6922" spans="2:26" hidden="1" x14ac:dyDescent="0.35">
      <c r="B6922" t="s">
        <v>165</v>
      </c>
      <c r="C6922" t="s">
        <v>166</v>
      </c>
      <c r="D6922" s="1">
        <v>43282</v>
      </c>
      <c r="E6922" t="s">
        <v>32</v>
      </c>
      <c r="F6922" t="s">
        <v>33</v>
      </c>
      <c r="G6922" t="s">
        <v>34</v>
      </c>
      <c r="H6922">
        <v>557</v>
      </c>
      <c r="I6922" t="s">
        <v>49</v>
      </c>
      <c r="J6922">
        <v>0</v>
      </c>
      <c r="L6922">
        <v>557</v>
      </c>
      <c r="M6922" t="s">
        <v>167</v>
      </c>
      <c r="N6922">
        <v>0</v>
      </c>
      <c r="O6922" t="s">
        <v>50</v>
      </c>
      <c r="P6922">
        <v>483</v>
      </c>
      <c r="R6922">
        <v>483</v>
      </c>
      <c r="S6922" t="s">
        <v>50</v>
      </c>
      <c r="T6922">
        <v>0</v>
      </c>
      <c r="V6922">
        <v>1443541</v>
      </c>
      <c r="X6922">
        <v>1390399</v>
      </c>
      <c r="Z6922">
        <v>53142</v>
      </c>
    </row>
    <row r="6923" spans="2:26" hidden="1" x14ac:dyDescent="0.35">
      <c r="B6923" t="s">
        <v>165</v>
      </c>
      <c r="C6923" t="s">
        <v>166</v>
      </c>
      <c r="D6923" s="1">
        <v>43282</v>
      </c>
      <c r="E6923" t="s">
        <v>32</v>
      </c>
      <c r="F6923" t="s">
        <v>35</v>
      </c>
      <c r="G6923" t="s">
        <v>32</v>
      </c>
      <c r="H6923">
        <v>557</v>
      </c>
      <c r="I6923" t="s">
        <v>49</v>
      </c>
      <c r="J6923">
        <v>0</v>
      </c>
      <c r="L6923">
        <v>557</v>
      </c>
      <c r="M6923" t="s">
        <v>167</v>
      </c>
      <c r="N6923">
        <v>0</v>
      </c>
      <c r="O6923" t="s">
        <v>50</v>
      </c>
      <c r="P6923">
        <v>483</v>
      </c>
      <c r="R6923">
        <v>483</v>
      </c>
      <c r="S6923" t="s">
        <v>50</v>
      </c>
      <c r="T6923">
        <v>0</v>
      </c>
      <c r="V6923">
        <v>1371010</v>
      </c>
      <c r="X6923">
        <v>1318813</v>
      </c>
      <c r="Z6923">
        <v>52197</v>
      </c>
    </row>
    <row r="6924" spans="2:26" hidden="1" x14ac:dyDescent="0.35">
      <c r="B6924" t="s">
        <v>165</v>
      </c>
      <c r="C6924" t="s">
        <v>166</v>
      </c>
      <c r="D6924" s="1">
        <v>43313</v>
      </c>
      <c r="E6924" t="s">
        <v>32</v>
      </c>
      <c r="F6924" t="s">
        <v>33</v>
      </c>
      <c r="G6924" t="s">
        <v>34</v>
      </c>
      <c r="H6924">
        <v>560</v>
      </c>
      <c r="I6924" t="s">
        <v>49</v>
      </c>
      <c r="J6924">
        <v>0</v>
      </c>
      <c r="L6924">
        <v>560</v>
      </c>
      <c r="M6924" t="s">
        <v>167</v>
      </c>
      <c r="N6924">
        <v>0</v>
      </c>
      <c r="O6924" t="s">
        <v>50</v>
      </c>
      <c r="P6924">
        <v>486</v>
      </c>
      <c r="R6924">
        <v>486</v>
      </c>
      <c r="S6924" t="s">
        <v>50</v>
      </c>
      <c r="T6924">
        <v>0</v>
      </c>
      <c r="V6924">
        <v>1384347</v>
      </c>
      <c r="X6924">
        <v>1331629</v>
      </c>
      <c r="Z6924">
        <v>52718</v>
      </c>
    </row>
    <row r="6925" spans="2:26" hidden="1" x14ac:dyDescent="0.35">
      <c r="B6925" t="s">
        <v>165</v>
      </c>
      <c r="C6925" t="s">
        <v>166</v>
      </c>
      <c r="D6925" s="1">
        <v>43313</v>
      </c>
      <c r="E6925" t="s">
        <v>32</v>
      </c>
      <c r="F6925" t="s">
        <v>35</v>
      </c>
      <c r="G6925" t="s">
        <v>32</v>
      </c>
      <c r="H6925">
        <v>560</v>
      </c>
      <c r="I6925" t="s">
        <v>49</v>
      </c>
      <c r="J6925">
        <v>0</v>
      </c>
      <c r="L6925">
        <v>560</v>
      </c>
      <c r="M6925" t="s">
        <v>167</v>
      </c>
      <c r="N6925">
        <v>0</v>
      </c>
      <c r="O6925" t="s">
        <v>50</v>
      </c>
      <c r="P6925">
        <v>486</v>
      </c>
      <c r="R6925">
        <v>486</v>
      </c>
      <c r="S6925" t="s">
        <v>50</v>
      </c>
      <c r="T6925">
        <v>0</v>
      </c>
      <c r="V6925">
        <v>1372563</v>
      </c>
      <c r="X6925">
        <v>1320749</v>
      </c>
      <c r="Z6925">
        <v>51814</v>
      </c>
    </row>
    <row r="6926" spans="2:26" hidden="1" x14ac:dyDescent="0.35">
      <c r="B6926" t="s">
        <v>165</v>
      </c>
      <c r="C6926" t="s">
        <v>166</v>
      </c>
      <c r="D6926" s="1">
        <v>43344</v>
      </c>
      <c r="E6926" t="s">
        <v>32</v>
      </c>
      <c r="F6926" t="s">
        <v>35</v>
      </c>
      <c r="G6926" t="s">
        <v>32</v>
      </c>
      <c r="H6926">
        <v>514</v>
      </c>
      <c r="I6926" t="s">
        <v>49</v>
      </c>
      <c r="J6926">
        <v>0</v>
      </c>
      <c r="L6926">
        <v>514</v>
      </c>
      <c r="M6926" t="s">
        <v>167</v>
      </c>
      <c r="N6926">
        <v>0</v>
      </c>
      <c r="O6926" t="s">
        <v>50</v>
      </c>
      <c r="P6926">
        <v>403</v>
      </c>
      <c r="R6926">
        <v>403</v>
      </c>
      <c r="S6926" t="s">
        <v>50</v>
      </c>
      <c r="T6926">
        <v>0</v>
      </c>
      <c r="V6926">
        <v>1377849</v>
      </c>
      <c r="X6926">
        <v>1328172</v>
      </c>
      <c r="Z6926">
        <v>49677</v>
      </c>
    </row>
    <row r="6927" spans="2:26" hidden="1" x14ac:dyDescent="0.35">
      <c r="B6927" t="s">
        <v>165</v>
      </c>
      <c r="C6927" t="s">
        <v>166</v>
      </c>
      <c r="D6927" s="1">
        <v>43344</v>
      </c>
      <c r="E6927" t="s">
        <v>32</v>
      </c>
      <c r="F6927" t="s">
        <v>33</v>
      </c>
      <c r="G6927" t="s">
        <v>34</v>
      </c>
      <c r="H6927">
        <v>514</v>
      </c>
      <c r="I6927" t="s">
        <v>49</v>
      </c>
      <c r="J6927">
        <v>0</v>
      </c>
      <c r="L6927">
        <v>514</v>
      </c>
      <c r="M6927" t="s">
        <v>167</v>
      </c>
      <c r="N6927">
        <v>0</v>
      </c>
      <c r="O6927" t="s">
        <v>50</v>
      </c>
      <c r="P6927">
        <v>403</v>
      </c>
      <c r="R6927">
        <v>403</v>
      </c>
      <c r="S6927" t="s">
        <v>50</v>
      </c>
      <c r="T6927">
        <v>0</v>
      </c>
      <c r="V6927">
        <v>1388863</v>
      </c>
      <c r="X6927">
        <v>1336779</v>
      </c>
      <c r="Z6927">
        <v>52084</v>
      </c>
    </row>
    <row r="6928" spans="2:26" hidden="1" x14ac:dyDescent="0.35">
      <c r="B6928" t="s">
        <v>165</v>
      </c>
      <c r="C6928" t="s">
        <v>166</v>
      </c>
      <c r="D6928" s="1">
        <v>43374</v>
      </c>
      <c r="E6928" t="s">
        <v>32</v>
      </c>
      <c r="F6928" t="s">
        <v>35</v>
      </c>
      <c r="G6928" t="s">
        <v>32</v>
      </c>
      <c r="H6928">
        <v>367</v>
      </c>
      <c r="I6928" t="s">
        <v>49</v>
      </c>
      <c r="J6928">
        <v>0</v>
      </c>
      <c r="L6928">
        <v>367</v>
      </c>
      <c r="M6928" t="s">
        <v>167</v>
      </c>
      <c r="N6928">
        <v>0</v>
      </c>
      <c r="O6928" t="s">
        <v>50</v>
      </c>
      <c r="P6928">
        <v>316</v>
      </c>
      <c r="R6928">
        <v>316</v>
      </c>
      <c r="S6928" t="s">
        <v>50</v>
      </c>
      <c r="T6928">
        <v>0</v>
      </c>
      <c r="V6928">
        <v>1388989</v>
      </c>
      <c r="X6928">
        <v>1337152</v>
      </c>
      <c r="Z6928">
        <v>51837</v>
      </c>
    </row>
    <row r="6929" spans="2:26" hidden="1" x14ac:dyDescent="0.35">
      <c r="B6929" t="s">
        <v>165</v>
      </c>
      <c r="C6929" t="s">
        <v>166</v>
      </c>
      <c r="D6929" s="1">
        <v>43374</v>
      </c>
      <c r="E6929" t="s">
        <v>32</v>
      </c>
      <c r="F6929" t="s">
        <v>33</v>
      </c>
      <c r="G6929" t="s">
        <v>34</v>
      </c>
      <c r="H6929">
        <v>367</v>
      </c>
      <c r="I6929" t="s">
        <v>49</v>
      </c>
      <c r="J6929">
        <v>0</v>
      </c>
      <c r="L6929">
        <v>367</v>
      </c>
      <c r="M6929" t="s">
        <v>167</v>
      </c>
      <c r="N6929">
        <v>0</v>
      </c>
      <c r="O6929" t="s">
        <v>50</v>
      </c>
      <c r="P6929">
        <v>316</v>
      </c>
      <c r="R6929">
        <v>316</v>
      </c>
      <c r="S6929" t="s">
        <v>50</v>
      </c>
      <c r="T6929">
        <v>0</v>
      </c>
      <c r="V6929">
        <v>1393623</v>
      </c>
      <c r="X6929">
        <v>1341006</v>
      </c>
      <c r="Z6929">
        <v>52617</v>
      </c>
    </row>
    <row r="6930" spans="2:26" hidden="1" x14ac:dyDescent="0.35">
      <c r="B6930" t="s">
        <v>165</v>
      </c>
      <c r="C6930" t="s">
        <v>166</v>
      </c>
      <c r="D6930" s="1">
        <v>43405</v>
      </c>
      <c r="E6930" t="s">
        <v>32</v>
      </c>
      <c r="F6930" t="s">
        <v>33</v>
      </c>
      <c r="G6930" t="s">
        <v>34</v>
      </c>
      <c r="H6930">
        <v>0</v>
      </c>
      <c r="J6930">
        <v>0</v>
      </c>
      <c r="L6930">
        <v>0</v>
      </c>
      <c r="N6930">
        <v>0</v>
      </c>
      <c r="P6930">
        <v>0</v>
      </c>
      <c r="R6930">
        <v>0</v>
      </c>
      <c r="T6930">
        <v>0</v>
      </c>
      <c r="V6930">
        <v>1388072</v>
      </c>
      <c r="X6930">
        <v>1335192</v>
      </c>
      <c r="Z6930">
        <v>52880</v>
      </c>
    </row>
    <row r="6931" spans="2:26" hidden="1" x14ac:dyDescent="0.35">
      <c r="B6931" t="s">
        <v>165</v>
      </c>
      <c r="C6931" t="s">
        <v>166</v>
      </c>
      <c r="D6931" s="1">
        <v>43405</v>
      </c>
      <c r="E6931" t="s">
        <v>32</v>
      </c>
      <c r="F6931" t="s">
        <v>35</v>
      </c>
      <c r="G6931" t="s">
        <v>32</v>
      </c>
      <c r="H6931">
        <v>0</v>
      </c>
      <c r="J6931">
        <v>0</v>
      </c>
      <c r="L6931">
        <v>0</v>
      </c>
      <c r="N6931">
        <v>0</v>
      </c>
      <c r="P6931">
        <v>0</v>
      </c>
      <c r="R6931">
        <v>0</v>
      </c>
      <c r="T6931">
        <v>0</v>
      </c>
      <c r="V6931">
        <v>1381351</v>
      </c>
      <c r="X6931">
        <v>1329295</v>
      </c>
      <c r="Z6931">
        <v>52056</v>
      </c>
    </row>
    <row r="6932" spans="2:26" hidden="1" x14ac:dyDescent="0.35">
      <c r="B6932" t="s">
        <v>165</v>
      </c>
      <c r="C6932" t="s">
        <v>166</v>
      </c>
      <c r="D6932" s="1">
        <v>43435</v>
      </c>
      <c r="E6932" t="s">
        <v>32</v>
      </c>
      <c r="F6932" t="s">
        <v>35</v>
      </c>
      <c r="G6932" t="s">
        <v>32</v>
      </c>
      <c r="H6932">
        <v>0</v>
      </c>
      <c r="J6932">
        <v>0</v>
      </c>
      <c r="L6932">
        <v>0</v>
      </c>
      <c r="N6932">
        <v>0</v>
      </c>
      <c r="P6932">
        <v>0</v>
      </c>
      <c r="R6932">
        <v>0</v>
      </c>
      <c r="T6932">
        <v>0</v>
      </c>
      <c r="V6932">
        <v>1391147</v>
      </c>
      <c r="X6932">
        <v>1338542</v>
      </c>
      <c r="Z6932">
        <v>52605</v>
      </c>
    </row>
    <row r="6933" spans="2:26" hidden="1" x14ac:dyDescent="0.35">
      <c r="B6933" t="s">
        <v>165</v>
      </c>
      <c r="C6933" t="s">
        <v>166</v>
      </c>
      <c r="D6933" s="1">
        <v>43435</v>
      </c>
      <c r="E6933" t="s">
        <v>32</v>
      </c>
      <c r="F6933" t="s">
        <v>33</v>
      </c>
      <c r="G6933" t="s">
        <v>34</v>
      </c>
      <c r="H6933">
        <v>0</v>
      </c>
      <c r="J6933">
        <v>0</v>
      </c>
      <c r="L6933">
        <v>0</v>
      </c>
      <c r="N6933">
        <v>0</v>
      </c>
      <c r="P6933">
        <v>0</v>
      </c>
      <c r="R6933">
        <v>0</v>
      </c>
      <c r="T6933">
        <v>0</v>
      </c>
      <c r="V6933">
        <v>1396575</v>
      </c>
      <c r="X6933">
        <v>1342027</v>
      </c>
      <c r="Z6933">
        <v>54548</v>
      </c>
    </row>
    <row r="6934" spans="2:26" hidden="1" x14ac:dyDescent="0.35">
      <c r="B6934" t="s">
        <v>165</v>
      </c>
      <c r="C6934" t="s">
        <v>166</v>
      </c>
      <c r="D6934" s="1">
        <v>43466</v>
      </c>
      <c r="E6934" t="s">
        <v>32</v>
      </c>
      <c r="F6934" t="s">
        <v>35</v>
      </c>
      <c r="G6934" t="s">
        <v>32</v>
      </c>
      <c r="H6934">
        <v>0</v>
      </c>
      <c r="J6934">
        <v>0</v>
      </c>
      <c r="L6934">
        <v>0</v>
      </c>
      <c r="N6934">
        <v>0</v>
      </c>
      <c r="P6934">
        <v>0</v>
      </c>
      <c r="R6934">
        <v>0</v>
      </c>
      <c r="T6934">
        <v>0</v>
      </c>
      <c r="V6934">
        <v>1400043</v>
      </c>
      <c r="X6934">
        <v>1344033</v>
      </c>
      <c r="Z6934">
        <v>56010</v>
      </c>
    </row>
    <row r="6935" spans="2:26" hidden="1" x14ac:dyDescent="0.35">
      <c r="B6935" t="s">
        <v>165</v>
      </c>
      <c r="C6935" t="s">
        <v>166</v>
      </c>
      <c r="D6935" s="1">
        <v>43466</v>
      </c>
      <c r="E6935" t="s">
        <v>32</v>
      </c>
      <c r="F6935" t="s">
        <v>33</v>
      </c>
      <c r="G6935" t="s">
        <v>34</v>
      </c>
      <c r="H6935">
        <v>0</v>
      </c>
      <c r="J6935">
        <v>0</v>
      </c>
      <c r="L6935">
        <v>0</v>
      </c>
      <c r="N6935">
        <v>0</v>
      </c>
      <c r="P6935">
        <v>0</v>
      </c>
      <c r="R6935">
        <v>0</v>
      </c>
      <c r="T6935">
        <v>0</v>
      </c>
      <c r="V6935">
        <v>1402412</v>
      </c>
      <c r="X6935">
        <v>1347322</v>
      </c>
      <c r="Z6935">
        <v>55090</v>
      </c>
    </row>
    <row r="6936" spans="2:26" hidden="1" x14ac:dyDescent="0.35">
      <c r="B6936" t="s">
        <v>165</v>
      </c>
      <c r="C6936" t="s">
        <v>166</v>
      </c>
      <c r="D6936" s="1">
        <v>43497</v>
      </c>
      <c r="E6936" t="s">
        <v>32</v>
      </c>
      <c r="F6936" t="s">
        <v>35</v>
      </c>
      <c r="G6936" t="s">
        <v>32</v>
      </c>
      <c r="H6936">
        <v>0</v>
      </c>
      <c r="J6936">
        <v>0</v>
      </c>
      <c r="L6936">
        <v>0</v>
      </c>
      <c r="N6936">
        <v>0</v>
      </c>
      <c r="P6936">
        <v>0</v>
      </c>
      <c r="R6936">
        <v>0</v>
      </c>
      <c r="T6936">
        <v>0</v>
      </c>
      <c r="V6936">
        <v>1322048</v>
      </c>
      <c r="X6936">
        <v>1267500</v>
      </c>
      <c r="Z6936">
        <v>54548</v>
      </c>
    </row>
    <row r="6937" spans="2:26" hidden="1" x14ac:dyDescent="0.35">
      <c r="B6937" t="s">
        <v>165</v>
      </c>
      <c r="C6937" t="s">
        <v>166</v>
      </c>
      <c r="D6937" s="1">
        <v>43497</v>
      </c>
      <c r="E6937" t="s">
        <v>32</v>
      </c>
      <c r="F6937" t="s">
        <v>33</v>
      </c>
      <c r="G6937" t="s">
        <v>34</v>
      </c>
      <c r="H6937">
        <v>0</v>
      </c>
      <c r="J6937">
        <v>0</v>
      </c>
      <c r="L6937">
        <v>0</v>
      </c>
      <c r="N6937">
        <v>0</v>
      </c>
      <c r="P6937">
        <v>0</v>
      </c>
      <c r="R6937">
        <v>0</v>
      </c>
      <c r="T6937">
        <v>0</v>
      </c>
      <c r="V6937">
        <v>1431682</v>
      </c>
      <c r="X6937">
        <v>1377356</v>
      </c>
      <c r="Z6937">
        <v>54326</v>
      </c>
    </row>
    <row r="6938" spans="2:26" hidden="1" x14ac:dyDescent="0.35">
      <c r="B6938" t="s">
        <v>165</v>
      </c>
      <c r="C6938" t="s">
        <v>166</v>
      </c>
      <c r="D6938" s="1">
        <v>43525</v>
      </c>
      <c r="E6938" t="s">
        <v>32</v>
      </c>
      <c r="F6938" t="s">
        <v>35</v>
      </c>
      <c r="G6938" t="s">
        <v>32</v>
      </c>
      <c r="H6938">
        <v>7146</v>
      </c>
      <c r="J6938">
        <v>0</v>
      </c>
      <c r="L6938">
        <v>7146</v>
      </c>
      <c r="N6938">
        <v>0</v>
      </c>
      <c r="P6938">
        <v>0</v>
      </c>
      <c r="R6938">
        <v>0</v>
      </c>
      <c r="T6938">
        <v>0</v>
      </c>
      <c r="V6938">
        <v>1437883</v>
      </c>
      <c r="X6938">
        <v>1382793</v>
      </c>
      <c r="Z6938">
        <v>55090</v>
      </c>
    </row>
    <row r="6939" spans="2:26" hidden="1" x14ac:dyDescent="0.35">
      <c r="B6939" t="s">
        <v>165</v>
      </c>
      <c r="C6939" t="s">
        <v>166</v>
      </c>
      <c r="D6939" s="1">
        <v>43525</v>
      </c>
      <c r="E6939" t="s">
        <v>32</v>
      </c>
      <c r="F6939" t="s">
        <v>33</v>
      </c>
      <c r="G6939" t="s">
        <v>34</v>
      </c>
      <c r="H6939">
        <v>10886</v>
      </c>
      <c r="J6939">
        <v>0</v>
      </c>
      <c r="L6939">
        <v>10886</v>
      </c>
      <c r="N6939">
        <v>0</v>
      </c>
      <c r="P6939">
        <v>0</v>
      </c>
      <c r="R6939">
        <v>0</v>
      </c>
      <c r="T6939">
        <v>0</v>
      </c>
      <c r="V6939">
        <v>1440284</v>
      </c>
      <c r="X6939">
        <v>1386672</v>
      </c>
      <c r="Z6939">
        <v>53612</v>
      </c>
    </row>
    <row r="6940" spans="2:26" hidden="1" x14ac:dyDescent="0.35">
      <c r="B6940" t="s">
        <v>165</v>
      </c>
      <c r="C6940" t="s">
        <v>166</v>
      </c>
      <c r="D6940" s="1">
        <v>43556</v>
      </c>
      <c r="E6940" t="s">
        <v>32</v>
      </c>
      <c r="F6940" t="s">
        <v>35</v>
      </c>
      <c r="G6940" t="s">
        <v>32</v>
      </c>
      <c r="H6940">
        <v>12515</v>
      </c>
      <c r="J6940">
        <v>0</v>
      </c>
      <c r="L6940">
        <v>12515</v>
      </c>
      <c r="N6940">
        <v>0</v>
      </c>
      <c r="P6940">
        <v>0</v>
      </c>
      <c r="R6940">
        <v>0</v>
      </c>
      <c r="T6940">
        <v>0</v>
      </c>
      <c r="V6940">
        <v>1441248</v>
      </c>
      <c r="X6940">
        <v>1386922</v>
      </c>
      <c r="Z6940">
        <v>54326</v>
      </c>
    </row>
    <row r="6941" spans="2:26" hidden="1" x14ac:dyDescent="0.35">
      <c r="B6941" t="s">
        <v>165</v>
      </c>
      <c r="C6941" t="s">
        <v>166</v>
      </c>
      <c r="D6941" s="1">
        <v>43556</v>
      </c>
      <c r="E6941" t="s">
        <v>32</v>
      </c>
      <c r="F6941" t="s">
        <v>33</v>
      </c>
      <c r="G6941" t="s">
        <v>34</v>
      </c>
      <c r="H6941">
        <v>12821</v>
      </c>
      <c r="J6941">
        <v>0</v>
      </c>
      <c r="L6941">
        <v>12821</v>
      </c>
      <c r="N6941">
        <v>0</v>
      </c>
      <c r="P6941">
        <v>0</v>
      </c>
      <c r="R6941">
        <v>0</v>
      </c>
      <c r="T6941">
        <v>0</v>
      </c>
      <c r="V6941">
        <v>1437084</v>
      </c>
      <c r="X6941">
        <v>1383393</v>
      </c>
      <c r="Z6941">
        <v>53691</v>
      </c>
    </row>
    <row r="6942" spans="2:26" hidden="1" x14ac:dyDescent="0.35">
      <c r="B6942" t="s">
        <v>165</v>
      </c>
      <c r="C6942" t="s">
        <v>166</v>
      </c>
      <c r="D6942" s="1">
        <v>43586</v>
      </c>
      <c r="E6942" t="s">
        <v>32</v>
      </c>
      <c r="F6942" t="s">
        <v>33</v>
      </c>
      <c r="G6942" t="s">
        <v>34</v>
      </c>
      <c r="H6942">
        <v>15100</v>
      </c>
      <c r="J6942">
        <v>0</v>
      </c>
      <c r="L6942">
        <v>15100</v>
      </c>
      <c r="N6942">
        <v>9099</v>
      </c>
      <c r="P6942">
        <v>1907</v>
      </c>
      <c r="R6942">
        <v>11006</v>
      </c>
      <c r="T6942">
        <v>0</v>
      </c>
      <c r="V6942">
        <v>1458386</v>
      </c>
      <c r="X6942">
        <v>1404133</v>
      </c>
      <c r="Z6942">
        <v>54253</v>
      </c>
    </row>
    <row r="6943" spans="2:26" hidden="1" x14ac:dyDescent="0.35">
      <c r="B6943" t="s">
        <v>165</v>
      </c>
      <c r="C6943" t="s">
        <v>166</v>
      </c>
      <c r="D6943" s="1">
        <v>43586</v>
      </c>
      <c r="E6943" t="s">
        <v>32</v>
      </c>
      <c r="F6943" t="s">
        <v>35</v>
      </c>
      <c r="G6943" t="s">
        <v>32</v>
      </c>
      <c r="H6943">
        <v>14445</v>
      </c>
      <c r="J6943">
        <v>0</v>
      </c>
      <c r="L6943">
        <v>14445</v>
      </c>
      <c r="N6943">
        <v>9097</v>
      </c>
      <c r="P6943">
        <v>1909</v>
      </c>
      <c r="R6943">
        <v>11006</v>
      </c>
      <c r="T6943">
        <v>0</v>
      </c>
      <c r="V6943">
        <v>1455440</v>
      </c>
      <c r="X6943">
        <v>1401828</v>
      </c>
      <c r="Z6943">
        <v>53612</v>
      </c>
    </row>
    <row r="6944" spans="2:26" hidden="1" x14ac:dyDescent="0.35">
      <c r="B6944" t="s">
        <v>165</v>
      </c>
      <c r="C6944" t="s">
        <v>166</v>
      </c>
      <c r="D6944" s="1">
        <v>43617</v>
      </c>
      <c r="E6944" t="s">
        <v>32</v>
      </c>
      <c r="F6944" t="s">
        <v>33</v>
      </c>
      <c r="G6944" t="s">
        <v>34</v>
      </c>
      <c r="H6944">
        <v>14023</v>
      </c>
      <c r="J6944">
        <v>0</v>
      </c>
      <c r="L6944">
        <v>14023</v>
      </c>
      <c r="N6944">
        <v>7465</v>
      </c>
      <c r="P6944">
        <v>953</v>
      </c>
      <c r="R6944">
        <v>8418</v>
      </c>
      <c r="T6944">
        <v>850517</v>
      </c>
      <c r="V6944">
        <v>1494208</v>
      </c>
      <c r="X6944">
        <v>1439221</v>
      </c>
      <c r="Z6944">
        <v>54987</v>
      </c>
    </row>
    <row r="6945" spans="2:26" hidden="1" x14ac:dyDescent="0.35">
      <c r="B6945" t="s">
        <v>165</v>
      </c>
      <c r="C6945" t="s">
        <v>166</v>
      </c>
      <c r="D6945" s="1">
        <v>43617</v>
      </c>
      <c r="E6945" t="s">
        <v>32</v>
      </c>
      <c r="F6945" t="s">
        <v>35</v>
      </c>
      <c r="G6945" t="s">
        <v>32</v>
      </c>
      <c r="H6945">
        <v>13554</v>
      </c>
      <c r="J6945">
        <v>0</v>
      </c>
      <c r="L6945">
        <v>13554</v>
      </c>
      <c r="N6945">
        <v>7462</v>
      </c>
      <c r="P6945">
        <v>956</v>
      </c>
      <c r="R6945">
        <v>8418</v>
      </c>
      <c r="T6945">
        <v>0</v>
      </c>
      <c r="V6945">
        <v>1456108</v>
      </c>
      <c r="X6945">
        <v>1402417</v>
      </c>
      <c r="Z6945">
        <v>53691</v>
      </c>
    </row>
    <row r="6946" spans="2:26" hidden="1" x14ac:dyDescent="0.35">
      <c r="B6946" t="s">
        <v>165</v>
      </c>
      <c r="C6946" t="s">
        <v>166</v>
      </c>
      <c r="D6946" s="1">
        <v>43647</v>
      </c>
      <c r="E6946" t="s">
        <v>32</v>
      </c>
      <c r="F6946" t="s">
        <v>35</v>
      </c>
      <c r="G6946" t="s">
        <v>32</v>
      </c>
      <c r="H6946">
        <v>15245</v>
      </c>
      <c r="J6946">
        <v>0</v>
      </c>
      <c r="L6946">
        <v>15245</v>
      </c>
      <c r="N6946">
        <v>9697</v>
      </c>
      <c r="P6946">
        <v>1119</v>
      </c>
      <c r="R6946">
        <v>10816</v>
      </c>
      <c r="T6946">
        <v>845398</v>
      </c>
      <c r="V6946">
        <v>1491239</v>
      </c>
      <c r="X6946">
        <v>1436986</v>
      </c>
      <c r="Z6946">
        <v>54253</v>
      </c>
    </row>
    <row r="6947" spans="2:26" hidden="1" x14ac:dyDescent="0.35">
      <c r="B6947" t="s">
        <v>165</v>
      </c>
      <c r="C6947" t="s">
        <v>166</v>
      </c>
      <c r="D6947" s="1">
        <v>43647</v>
      </c>
      <c r="E6947" t="s">
        <v>32</v>
      </c>
      <c r="F6947" t="s">
        <v>33</v>
      </c>
      <c r="G6947" t="s">
        <v>34</v>
      </c>
      <c r="H6947">
        <v>16004</v>
      </c>
      <c r="J6947">
        <v>0</v>
      </c>
      <c r="L6947">
        <v>16004</v>
      </c>
      <c r="N6947">
        <v>9696</v>
      </c>
      <c r="P6947">
        <v>1120</v>
      </c>
      <c r="R6947">
        <v>10816</v>
      </c>
      <c r="T6947">
        <v>845489</v>
      </c>
      <c r="V6947">
        <v>1488836</v>
      </c>
      <c r="X6947">
        <v>1433736</v>
      </c>
      <c r="Z6947">
        <v>55100</v>
      </c>
    </row>
    <row r="6948" spans="2:26" hidden="1" x14ac:dyDescent="0.35">
      <c r="B6948" t="s">
        <v>165</v>
      </c>
      <c r="C6948" t="s">
        <v>166</v>
      </c>
      <c r="D6948" s="1">
        <v>43678</v>
      </c>
      <c r="E6948" t="s">
        <v>32</v>
      </c>
      <c r="F6948" t="s">
        <v>33</v>
      </c>
      <c r="G6948" t="s">
        <v>34</v>
      </c>
      <c r="H6948">
        <v>18461</v>
      </c>
      <c r="J6948">
        <v>0</v>
      </c>
      <c r="L6948">
        <v>18461</v>
      </c>
      <c r="N6948">
        <v>16439</v>
      </c>
      <c r="P6948">
        <v>2211</v>
      </c>
      <c r="R6948">
        <v>18650</v>
      </c>
      <c r="T6948">
        <v>844725</v>
      </c>
      <c r="V6948">
        <v>1494262</v>
      </c>
      <c r="X6948">
        <v>1439274</v>
      </c>
      <c r="Z6948">
        <v>54988</v>
      </c>
    </row>
    <row r="6949" spans="2:26" hidden="1" x14ac:dyDescent="0.35">
      <c r="B6949" t="s">
        <v>165</v>
      </c>
      <c r="C6949" t="s">
        <v>166</v>
      </c>
      <c r="D6949" s="1">
        <v>43678</v>
      </c>
      <c r="E6949" t="s">
        <v>32</v>
      </c>
      <c r="F6949" t="s">
        <v>35</v>
      </c>
      <c r="G6949" t="s">
        <v>32</v>
      </c>
      <c r="H6949">
        <v>17855</v>
      </c>
      <c r="J6949">
        <v>0</v>
      </c>
      <c r="L6949">
        <v>17855</v>
      </c>
      <c r="N6949">
        <v>16442</v>
      </c>
      <c r="P6949">
        <v>2207</v>
      </c>
      <c r="R6949">
        <v>18649</v>
      </c>
      <c r="T6949">
        <v>847570</v>
      </c>
      <c r="V6949">
        <v>1494208</v>
      </c>
      <c r="X6949">
        <v>1439221</v>
      </c>
      <c r="Z6949">
        <v>54987</v>
      </c>
    </row>
    <row r="6950" spans="2:26" hidden="1" x14ac:dyDescent="0.35">
      <c r="B6950" t="s">
        <v>165</v>
      </c>
      <c r="C6950" t="s">
        <v>166</v>
      </c>
      <c r="D6950" s="1">
        <v>43709</v>
      </c>
      <c r="E6950" t="s">
        <v>32</v>
      </c>
      <c r="F6950" t="s">
        <v>33</v>
      </c>
      <c r="G6950" t="s">
        <v>34</v>
      </c>
      <c r="H6950">
        <v>18018</v>
      </c>
      <c r="J6950">
        <v>0</v>
      </c>
      <c r="L6950">
        <v>18018</v>
      </c>
      <c r="N6950">
        <v>11201</v>
      </c>
      <c r="P6950">
        <v>1090</v>
      </c>
      <c r="R6950">
        <v>12291</v>
      </c>
      <c r="T6950">
        <v>821662</v>
      </c>
      <c r="V6950">
        <v>1452409</v>
      </c>
      <c r="X6950">
        <v>1396841</v>
      </c>
      <c r="Z6950">
        <v>55568</v>
      </c>
    </row>
    <row r="6951" spans="2:26" hidden="1" x14ac:dyDescent="0.35">
      <c r="B6951" t="s">
        <v>165</v>
      </c>
      <c r="C6951" t="s">
        <v>166</v>
      </c>
      <c r="D6951" s="1">
        <v>43709</v>
      </c>
      <c r="E6951" t="s">
        <v>32</v>
      </c>
      <c r="F6951" t="s">
        <v>35</v>
      </c>
      <c r="G6951" t="s">
        <v>32</v>
      </c>
      <c r="H6951">
        <v>18148</v>
      </c>
      <c r="J6951">
        <v>0</v>
      </c>
      <c r="L6951">
        <v>18148</v>
      </c>
      <c r="N6951">
        <v>11204</v>
      </c>
      <c r="P6951">
        <v>1087</v>
      </c>
      <c r="R6951">
        <v>12291</v>
      </c>
      <c r="T6951">
        <v>842668</v>
      </c>
      <c r="V6951">
        <v>1488945</v>
      </c>
      <c r="X6951">
        <v>1433844</v>
      </c>
      <c r="Z6951">
        <v>55101</v>
      </c>
    </row>
    <row r="6952" spans="2:26" hidden="1" x14ac:dyDescent="0.35">
      <c r="B6952" t="s">
        <v>165</v>
      </c>
      <c r="C6952" t="s">
        <v>166</v>
      </c>
      <c r="D6952" s="1">
        <v>43739</v>
      </c>
      <c r="E6952" t="s">
        <v>32</v>
      </c>
      <c r="F6952" t="s">
        <v>33</v>
      </c>
      <c r="G6952" t="s">
        <v>34</v>
      </c>
      <c r="H6952">
        <v>18669</v>
      </c>
      <c r="J6952">
        <v>0</v>
      </c>
      <c r="L6952">
        <v>18669</v>
      </c>
      <c r="N6952">
        <v>11938</v>
      </c>
      <c r="P6952">
        <v>1677</v>
      </c>
      <c r="R6952">
        <v>13615</v>
      </c>
      <c r="T6952">
        <v>819961</v>
      </c>
      <c r="V6952">
        <v>1449266</v>
      </c>
      <c r="X6952">
        <v>1393452</v>
      </c>
      <c r="Z6952">
        <v>55814</v>
      </c>
    </row>
    <row r="6953" spans="2:26" hidden="1" x14ac:dyDescent="0.35">
      <c r="B6953" t="s">
        <v>165</v>
      </c>
      <c r="C6953" t="s">
        <v>166</v>
      </c>
      <c r="D6953" s="1">
        <v>43739</v>
      </c>
      <c r="E6953" t="s">
        <v>32</v>
      </c>
      <c r="F6953" t="s">
        <v>35</v>
      </c>
      <c r="G6953" t="s">
        <v>32</v>
      </c>
      <c r="H6953">
        <v>18706</v>
      </c>
      <c r="J6953">
        <v>0</v>
      </c>
      <c r="L6953">
        <v>18706</v>
      </c>
      <c r="N6953">
        <v>11937</v>
      </c>
      <c r="P6953">
        <v>1678</v>
      </c>
      <c r="R6953">
        <v>13615</v>
      </c>
      <c r="T6953">
        <v>813526</v>
      </c>
      <c r="V6953">
        <v>1436189</v>
      </c>
      <c r="X6953">
        <v>1381475</v>
      </c>
      <c r="Z6953">
        <v>54714</v>
      </c>
    </row>
    <row r="6954" spans="2:26" hidden="1" x14ac:dyDescent="0.35">
      <c r="B6954" t="s">
        <v>165</v>
      </c>
      <c r="C6954" t="s">
        <v>166</v>
      </c>
      <c r="D6954" s="1">
        <v>43770</v>
      </c>
      <c r="E6954" t="s">
        <v>32</v>
      </c>
      <c r="F6954" t="s">
        <v>33</v>
      </c>
      <c r="G6954" t="s">
        <v>34</v>
      </c>
      <c r="H6954">
        <v>17255</v>
      </c>
      <c r="J6954">
        <v>0</v>
      </c>
      <c r="L6954">
        <v>17255</v>
      </c>
      <c r="N6954">
        <v>12120</v>
      </c>
      <c r="P6954">
        <v>1684</v>
      </c>
      <c r="R6954">
        <v>13804</v>
      </c>
      <c r="T6954">
        <v>818972</v>
      </c>
      <c r="V6954">
        <v>1447646</v>
      </c>
      <c r="X6954">
        <v>1392755</v>
      </c>
      <c r="Z6954">
        <v>54891</v>
      </c>
    </row>
    <row r="6955" spans="2:26" hidden="1" x14ac:dyDescent="0.35">
      <c r="B6955" t="s">
        <v>165</v>
      </c>
      <c r="C6955" t="s">
        <v>166</v>
      </c>
      <c r="D6955" s="1">
        <v>43770</v>
      </c>
      <c r="E6955" t="s">
        <v>32</v>
      </c>
      <c r="F6955" t="s">
        <v>35</v>
      </c>
      <c r="G6955" t="s">
        <v>32</v>
      </c>
      <c r="H6955">
        <v>17370</v>
      </c>
      <c r="J6955">
        <v>0</v>
      </c>
      <c r="L6955">
        <v>17370</v>
      </c>
      <c r="N6955">
        <v>12116</v>
      </c>
      <c r="P6955">
        <v>1688</v>
      </c>
      <c r="R6955">
        <v>13804</v>
      </c>
      <c r="T6955">
        <v>812031</v>
      </c>
      <c r="V6955">
        <v>1433004</v>
      </c>
      <c r="X6955">
        <v>1379398</v>
      </c>
      <c r="Z6955">
        <v>53606</v>
      </c>
    </row>
    <row r="6956" spans="2:26" hidden="1" x14ac:dyDescent="0.35">
      <c r="B6956" t="s">
        <v>165</v>
      </c>
      <c r="C6956" t="s">
        <v>166</v>
      </c>
      <c r="D6956" s="1">
        <v>43800</v>
      </c>
      <c r="E6956" t="s">
        <v>32</v>
      </c>
      <c r="F6956" t="s">
        <v>35</v>
      </c>
      <c r="G6956" t="s">
        <v>32</v>
      </c>
      <c r="H6956">
        <v>17568</v>
      </c>
      <c r="J6956">
        <v>0</v>
      </c>
      <c r="L6956">
        <v>17568</v>
      </c>
      <c r="N6956">
        <v>10467</v>
      </c>
      <c r="P6956">
        <v>1671</v>
      </c>
      <c r="R6956">
        <v>12138</v>
      </c>
      <c r="T6956">
        <v>818573</v>
      </c>
      <c r="V6956">
        <v>1442760</v>
      </c>
      <c r="X6956">
        <v>1387998</v>
      </c>
      <c r="Z6956">
        <v>54762</v>
      </c>
    </row>
    <row r="6957" spans="2:26" hidden="1" x14ac:dyDescent="0.35">
      <c r="B6957" t="s">
        <v>165</v>
      </c>
      <c r="C6957" t="s">
        <v>166</v>
      </c>
      <c r="D6957" s="1">
        <v>43800</v>
      </c>
      <c r="E6957" t="s">
        <v>32</v>
      </c>
      <c r="F6957" t="s">
        <v>33</v>
      </c>
      <c r="G6957" t="s">
        <v>34</v>
      </c>
      <c r="H6957">
        <v>17568</v>
      </c>
      <c r="J6957">
        <v>0</v>
      </c>
      <c r="L6957">
        <v>17568</v>
      </c>
      <c r="N6957">
        <v>10470</v>
      </c>
      <c r="P6957">
        <v>1668</v>
      </c>
      <c r="R6957">
        <v>12138</v>
      </c>
      <c r="T6957">
        <v>825346</v>
      </c>
      <c r="V6957">
        <v>1456532</v>
      </c>
      <c r="X6957">
        <v>1400319</v>
      </c>
      <c r="Z6957">
        <v>56213</v>
      </c>
    </row>
    <row r="6958" spans="2:26" hidden="1" x14ac:dyDescent="0.35">
      <c r="B6958" t="s">
        <v>165</v>
      </c>
      <c r="C6958" t="s">
        <v>166</v>
      </c>
      <c r="D6958" s="1">
        <v>43831</v>
      </c>
      <c r="E6958" t="s">
        <v>32</v>
      </c>
      <c r="F6958" t="s">
        <v>35</v>
      </c>
      <c r="G6958" t="s">
        <v>32</v>
      </c>
      <c r="H6958">
        <v>29094</v>
      </c>
      <c r="J6958">
        <v>0</v>
      </c>
      <c r="L6958">
        <v>29094</v>
      </c>
      <c r="N6958">
        <v>15275</v>
      </c>
      <c r="P6958">
        <v>2250</v>
      </c>
      <c r="R6958">
        <v>17525</v>
      </c>
      <c r="T6958">
        <v>816467</v>
      </c>
      <c r="V6958">
        <v>1439113</v>
      </c>
      <c r="X6958">
        <v>1385390</v>
      </c>
      <c r="Z6958">
        <v>53723</v>
      </c>
    </row>
    <row r="6959" spans="2:26" hidden="1" x14ac:dyDescent="0.35">
      <c r="B6959" t="s">
        <v>165</v>
      </c>
      <c r="C6959" t="s">
        <v>166</v>
      </c>
      <c r="D6959" s="1">
        <v>43831</v>
      </c>
      <c r="E6959" t="s">
        <v>32</v>
      </c>
      <c r="F6959" t="s">
        <v>33</v>
      </c>
      <c r="G6959" t="s">
        <v>34</v>
      </c>
      <c r="H6959">
        <v>29094</v>
      </c>
      <c r="J6959">
        <v>0</v>
      </c>
      <c r="L6959">
        <v>29094</v>
      </c>
      <c r="N6959">
        <v>15282</v>
      </c>
      <c r="P6959">
        <v>2242</v>
      </c>
      <c r="R6959">
        <v>17524</v>
      </c>
      <c r="T6959">
        <v>829362</v>
      </c>
      <c r="V6959">
        <v>1459394</v>
      </c>
      <c r="X6959">
        <v>1330550</v>
      </c>
      <c r="Z6959">
        <v>128844</v>
      </c>
    </row>
    <row r="6960" spans="2:26" hidden="1" x14ac:dyDescent="0.35">
      <c r="B6960" t="s">
        <v>165</v>
      </c>
      <c r="C6960" t="s">
        <v>166</v>
      </c>
      <c r="D6960" s="1">
        <v>43862</v>
      </c>
      <c r="E6960" t="s">
        <v>32</v>
      </c>
      <c r="F6960" t="s">
        <v>33</v>
      </c>
      <c r="G6960" t="s">
        <v>34</v>
      </c>
      <c r="H6960">
        <v>30555</v>
      </c>
      <c r="J6960">
        <v>0</v>
      </c>
      <c r="L6960">
        <v>30555</v>
      </c>
      <c r="N6960">
        <v>14378</v>
      </c>
      <c r="P6960">
        <v>1988</v>
      </c>
      <c r="R6960">
        <v>16366</v>
      </c>
      <c r="T6960">
        <v>822161</v>
      </c>
      <c r="V6960">
        <v>1447919</v>
      </c>
      <c r="X6960">
        <v>1323204</v>
      </c>
      <c r="Z6960">
        <v>124715</v>
      </c>
    </row>
    <row r="6961" spans="2:26" hidden="1" x14ac:dyDescent="0.35">
      <c r="B6961" t="s">
        <v>165</v>
      </c>
      <c r="C6961" t="s">
        <v>166</v>
      </c>
      <c r="D6961" s="1">
        <v>43862</v>
      </c>
      <c r="E6961" t="s">
        <v>32</v>
      </c>
      <c r="F6961" t="s">
        <v>35</v>
      </c>
      <c r="G6961" t="s">
        <v>32</v>
      </c>
      <c r="H6961">
        <v>29892</v>
      </c>
      <c r="J6961">
        <v>0</v>
      </c>
      <c r="L6961">
        <v>29892</v>
      </c>
      <c r="N6961">
        <v>14378</v>
      </c>
      <c r="P6961">
        <v>1989</v>
      </c>
      <c r="R6961">
        <v>16367</v>
      </c>
      <c r="T6961">
        <v>814986</v>
      </c>
      <c r="V6961">
        <v>1432514</v>
      </c>
      <c r="X6961">
        <v>1310178</v>
      </c>
      <c r="Z6961">
        <v>122336</v>
      </c>
    </row>
    <row r="6962" spans="2:26" hidden="1" x14ac:dyDescent="0.35">
      <c r="B6962" t="s">
        <v>165</v>
      </c>
      <c r="C6962" t="s">
        <v>166</v>
      </c>
      <c r="D6962" s="1">
        <v>43891</v>
      </c>
      <c r="E6962" t="s">
        <v>32</v>
      </c>
      <c r="F6962" t="s">
        <v>35</v>
      </c>
      <c r="G6962" t="s">
        <v>32</v>
      </c>
      <c r="H6962">
        <v>35592</v>
      </c>
      <c r="J6962">
        <v>0</v>
      </c>
      <c r="L6962">
        <v>35592</v>
      </c>
      <c r="N6962">
        <v>17350</v>
      </c>
      <c r="P6962">
        <v>2134</v>
      </c>
      <c r="R6962">
        <v>19484</v>
      </c>
      <c r="T6962">
        <v>812433</v>
      </c>
      <c r="V6962">
        <v>1428369</v>
      </c>
      <c r="X6962">
        <v>1306671</v>
      </c>
      <c r="Z6962">
        <v>121698</v>
      </c>
    </row>
    <row r="6963" spans="2:26" hidden="1" x14ac:dyDescent="0.35">
      <c r="B6963" t="s">
        <v>165</v>
      </c>
      <c r="C6963" t="s">
        <v>166</v>
      </c>
      <c r="D6963" s="1">
        <v>43891</v>
      </c>
      <c r="E6963" t="s">
        <v>32</v>
      </c>
      <c r="F6963" t="s">
        <v>33</v>
      </c>
      <c r="G6963" t="s">
        <v>34</v>
      </c>
      <c r="H6963">
        <v>35592</v>
      </c>
      <c r="J6963">
        <v>0</v>
      </c>
      <c r="L6963">
        <v>35592</v>
      </c>
      <c r="N6963">
        <v>17348</v>
      </c>
      <c r="P6963">
        <v>2137</v>
      </c>
      <c r="R6963">
        <v>19485</v>
      </c>
      <c r="T6963">
        <v>819001</v>
      </c>
      <c r="V6963">
        <v>1442600</v>
      </c>
      <c r="X6963">
        <v>1318830</v>
      </c>
      <c r="Z6963">
        <v>123770</v>
      </c>
    </row>
    <row r="6964" spans="2:26" hidden="1" x14ac:dyDescent="0.35">
      <c r="B6964" t="s">
        <v>165</v>
      </c>
      <c r="C6964" t="s">
        <v>166</v>
      </c>
      <c r="D6964" s="1">
        <v>43922</v>
      </c>
      <c r="E6964" t="s">
        <v>32</v>
      </c>
      <c r="F6964" t="s">
        <v>35</v>
      </c>
      <c r="G6964" t="s">
        <v>32</v>
      </c>
      <c r="H6964">
        <v>24800</v>
      </c>
      <c r="J6964">
        <v>0</v>
      </c>
      <c r="L6964">
        <v>24800</v>
      </c>
      <c r="N6964">
        <v>15706</v>
      </c>
      <c r="P6964">
        <v>2001</v>
      </c>
      <c r="R6964">
        <v>17707</v>
      </c>
      <c r="T6964">
        <v>825460</v>
      </c>
      <c r="V6964">
        <v>1453382</v>
      </c>
      <c r="X6964">
        <v>1332352</v>
      </c>
      <c r="Z6964">
        <v>121030</v>
      </c>
    </row>
    <row r="6965" spans="2:26" hidden="1" x14ac:dyDescent="0.35">
      <c r="B6965" t="s">
        <v>165</v>
      </c>
      <c r="C6965" t="s">
        <v>166</v>
      </c>
      <c r="D6965" s="1">
        <v>43922</v>
      </c>
      <c r="E6965" t="s">
        <v>32</v>
      </c>
      <c r="F6965" t="s">
        <v>33</v>
      </c>
      <c r="G6965" t="s">
        <v>34</v>
      </c>
      <c r="H6965">
        <v>24800</v>
      </c>
      <c r="J6965">
        <v>0</v>
      </c>
      <c r="L6965">
        <v>24800</v>
      </c>
      <c r="N6965">
        <v>15707</v>
      </c>
      <c r="P6965">
        <v>1999</v>
      </c>
      <c r="R6965">
        <v>17706</v>
      </c>
      <c r="T6965">
        <v>829426</v>
      </c>
      <c r="V6965">
        <v>1464168</v>
      </c>
      <c r="X6965">
        <v>1341496</v>
      </c>
      <c r="Z6965">
        <v>122672</v>
      </c>
    </row>
    <row r="6966" spans="2:26" hidden="1" x14ac:dyDescent="0.35">
      <c r="B6966" t="s">
        <v>165</v>
      </c>
      <c r="C6966" t="s">
        <v>166</v>
      </c>
      <c r="D6966" s="1">
        <v>43952</v>
      </c>
      <c r="E6966" t="s">
        <v>32</v>
      </c>
      <c r="F6966" t="s">
        <v>35</v>
      </c>
      <c r="G6966" t="s">
        <v>32</v>
      </c>
      <c r="H6966">
        <v>22416</v>
      </c>
      <c r="J6966">
        <v>0</v>
      </c>
      <c r="L6966">
        <v>22416</v>
      </c>
      <c r="N6966">
        <v>9686</v>
      </c>
      <c r="P6966">
        <v>1239</v>
      </c>
      <c r="R6966">
        <v>10925</v>
      </c>
      <c r="T6966">
        <v>835098</v>
      </c>
      <c r="V6966">
        <v>1472514</v>
      </c>
      <c r="X6966">
        <v>1349962</v>
      </c>
      <c r="Z6966">
        <v>122552</v>
      </c>
    </row>
    <row r="6967" spans="2:26" hidden="1" x14ac:dyDescent="0.35">
      <c r="B6967" t="s">
        <v>165</v>
      </c>
      <c r="C6967" t="s">
        <v>166</v>
      </c>
      <c r="D6967" s="1">
        <v>43952</v>
      </c>
      <c r="E6967" t="s">
        <v>32</v>
      </c>
      <c r="F6967" t="s">
        <v>33</v>
      </c>
      <c r="G6967" t="s">
        <v>34</v>
      </c>
      <c r="H6967">
        <v>22416</v>
      </c>
      <c r="J6967">
        <v>0</v>
      </c>
      <c r="L6967">
        <v>22416</v>
      </c>
      <c r="N6967">
        <v>9679</v>
      </c>
      <c r="P6967">
        <v>1239</v>
      </c>
      <c r="R6967">
        <v>10918</v>
      </c>
      <c r="T6967">
        <v>836814</v>
      </c>
      <c r="V6967">
        <v>1479431</v>
      </c>
      <c r="X6967">
        <v>1355677</v>
      </c>
      <c r="Z6967">
        <v>123754</v>
      </c>
    </row>
    <row r="6968" spans="2:26" hidden="1" x14ac:dyDescent="0.35">
      <c r="B6968" t="s">
        <v>165</v>
      </c>
      <c r="C6968" t="s">
        <v>166</v>
      </c>
      <c r="D6968" s="1">
        <v>43983</v>
      </c>
      <c r="E6968" t="s">
        <v>32</v>
      </c>
      <c r="F6968" t="s">
        <v>35</v>
      </c>
      <c r="G6968" t="s">
        <v>32</v>
      </c>
      <c r="H6968">
        <v>26013</v>
      </c>
      <c r="J6968">
        <v>0</v>
      </c>
      <c r="L6968">
        <v>26013</v>
      </c>
      <c r="N6968">
        <v>10846</v>
      </c>
      <c r="P6968">
        <v>1481</v>
      </c>
      <c r="R6968">
        <v>12327</v>
      </c>
      <c r="T6968">
        <v>843484</v>
      </c>
      <c r="V6968">
        <v>1489586</v>
      </c>
      <c r="X6968">
        <v>1365194</v>
      </c>
      <c r="Z6968">
        <v>124392</v>
      </c>
    </row>
    <row r="6969" spans="2:26" hidden="1" x14ac:dyDescent="0.35">
      <c r="B6969" t="s">
        <v>165</v>
      </c>
      <c r="C6969" t="s">
        <v>166</v>
      </c>
      <c r="D6969" s="1">
        <v>43983</v>
      </c>
      <c r="E6969" t="s">
        <v>32</v>
      </c>
      <c r="F6969" t="s">
        <v>33</v>
      </c>
      <c r="G6969" t="s">
        <v>34</v>
      </c>
      <c r="H6969">
        <v>26013</v>
      </c>
      <c r="J6969">
        <v>0</v>
      </c>
      <c r="L6969">
        <v>26013</v>
      </c>
      <c r="N6969">
        <v>10840</v>
      </c>
      <c r="P6969">
        <v>1479</v>
      </c>
      <c r="R6969">
        <v>12319</v>
      </c>
      <c r="T6969">
        <v>844980</v>
      </c>
      <c r="V6969">
        <v>1496239</v>
      </c>
      <c r="X6969">
        <v>1370834</v>
      </c>
      <c r="Z6969">
        <v>125405</v>
      </c>
    </row>
    <row r="6970" spans="2:26" hidden="1" x14ac:dyDescent="0.35">
      <c r="B6970" t="s">
        <v>165</v>
      </c>
      <c r="C6970" t="s">
        <v>166</v>
      </c>
      <c r="D6970" s="1">
        <v>44013</v>
      </c>
      <c r="E6970" t="s">
        <v>32</v>
      </c>
      <c r="F6970" t="s">
        <v>33</v>
      </c>
      <c r="G6970" t="s">
        <v>34</v>
      </c>
      <c r="H6970">
        <v>25644</v>
      </c>
      <c r="J6970">
        <v>0</v>
      </c>
      <c r="L6970">
        <v>25644</v>
      </c>
      <c r="N6970">
        <v>11333</v>
      </c>
      <c r="P6970">
        <v>1537</v>
      </c>
      <c r="R6970">
        <v>12870</v>
      </c>
      <c r="T6970">
        <v>852919</v>
      </c>
      <c r="V6970">
        <v>1512194</v>
      </c>
      <c r="X6970">
        <v>1385209</v>
      </c>
      <c r="Z6970">
        <v>126985</v>
      </c>
    </row>
    <row r="6971" spans="2:26" hidden="1" x14ac:dyDescent="0.35">
      <c r="B6971" t="s">
        <v>165</v>
      </c>
      <c r="C6971" t="s">
        <v>166</v>
      </c>
      <c r="D6971" s="1">
        <v>44013</v>
      </c>
      <c r="E6971" t="s">
        <v>32</v>
      </c>
      <c r="F6971" t="s">
        <v>35</v>
      </c>
      <c r="G6971" t="s">
        <v>32</v>
      </c>
      <c r="H6971">
        <v>25644</v>
      </c>
      <c r="J6971">
        <v>0</v>
      </c>
      <c r="L6971">
        <v>25644</v>
      </c>
      <c r="N6971">
        <v>11336</v>
      </c>
      <c r="P6971">
        <v>1537</v>
      </c>
      <c r="R6971">
        <v>12873</v>
      </c>
      <c r="T6971">
        <v>852442</v>
      </c>
      <c r="V6971">
        <v>1506898</v>
      </c>
      <c r="X6971">
        <v>1380859</v>
      </c>
      <c r="Z6971">
        <v>126039</v>
      </c>
    </row>
    <row r="6972" spans="2:26" hidden="1" x14ac:dyDescent="0.35">
      <c r="B6972" t="s">
        <v>165</v>
      </c>
      <c r="C6972" t="s">
        <v>166</v>
      </c>
      <c r="D6972" s="1">
        <v>44044</v>
      </c>
      <c r="E6972" t="s">
        <v>32</v>
      </c>
      <c r="F6972" t="s">
        <v>35</v>
      </c>
      <c r="G6972" t="s">
        <v>32</v>
      </c>
      <c r="H6972">
        <v>25570</v>
      </c>
      <c r="J6972">
        <v>0</v>
      </c>
      <c r="L6972">
        <v>25570</v>
      </c>
      <c r="N6972">
        <v>10091</v>
      </c>
      <c r="P6972">
        <v>1405</v>
      </c>
      <c r="R6972">
        <v>11496</v>
      </c>
      <c r="T6972">
        <v>859658</v>
      </c>
      <c r="V6972">
        <v>1522142</v>
      </c>
      <c r="X6972">
        <v>1394670</v>
      </c>
      <c r="Z6972">
        <v>127472</v>
      </c>
    </row>
    <row r="6973" spans="2:26" hidden="1" x14ac:dyDescent="0.35">
      <c r="B6973" t="s">
        <v>165</v>
      </c>
      <c r="C6973" t="s">
        <v>166</v>
      </c>
      <c r="D6973" s="1">
        <v>44044</v>
      </c>
      <c r="E6973" t="s">
        <v>32</v>
      </c>
      <c r="F6973" t="s">
        <v>33</v>
      </c>
      <c r="G6973" t="s">
        <v>34</v>
      </c>
      <c r="H6973">
        <v>25570</v>
      </c>
      <c r="J6973">
        <v>0</v>
      </c>
      <c r="L6973">
        <v>25570</v>
      </c>
      <c r="N6973">
        <v>10668</v>
      </c>
      <c r="P6973">
        <v>834</v>
      </c>
      <c r="R6973">
        <v>11502</v>
      </c>
      <c r="T6973">
        <v>860423</v>
      </c>
      <c r="V6973">
        <v>1527568</v>
      </c>
      <c r="X6973">
        <v>1399299</v>
      </c>
      <c r="Z6973">
        <v>128269</v>
      </c>
    </row>
    <row r="6974" spans="2:26" hidden="1" x14ac:dyDescent="0.35">
      <c r="B6974" t="s">
        <v>165</v>
      </c>
      <c r="C6974" t="s">
        <v>166</v>
      </c>
      <c r="D6974" s="1">
        <v>44075</v>
      </c>
      <c r="E6974" t="s">
        <v>32</v>
      </c>
      <c r="F6974" t="s">
        <v>33</v>
      </c>
      <c r="G6974" t="s">
        <v>34</v>
      </c>
      <c r="H6974">
        <v>24287</v>
      </c>
      <c r="J6974">
        <v>0</v>
      </c>
      <c r="L6974">
        <v>24287</v>
      </c>
      <c r="N6974">
        <v>9787</v>
      </c>
      <c r="P6974">
        <v>753</v>
      </c>
      <c r="R6974">
        <v>10540</v>
      </c>
      <c r="T6974">
        <v>866570</v>
      </c>
      <c r="V6974">
        <v>1540767</v>
      </c>
      <c r="X6974">
        <v>1411597</v>
      </c>
      <c r="Z6974">
        <v>129170</v>
      </c>
    </row>
    <row r="6975" spans="2:26" hidden="1" x14ac:dyDescent="0.35">
      <c r="B6975" t="s">
        <v>165</v>
      </c>
      <c r="C6975" t="s">
        <v>166</v>
      </c>
      <c r="D6975" s="1">
        <v>44075</v>
      </c>
      <c r="E6975" t="s">
        <v>32</v>
      </c>
      <c r="F6975" t="s">
        <v>35</v>
      </c>
      <c r="G6975" t="s">
        <v>32</v>
      </c>
      <c r="H6975">
        <v>24287</v>
      </c>
      <c r="J6975">
        <v>0</v>
      </c>
      <c r="L6975">
        <v>24287</v>
      </c>
      <c r="N6975">
        <v>9789</v>
      </c>
      <c r="P6975">
        <v>753</v>
      </c>
      <c r="R6975">
        <v>10542</v>
      </c>
      <c r="T6975">
        <v>866108</v>
      </c>
      <c r="V6975">
        <v>1535907</v>
      </c>
      <c r="X6975">
        <v>1407274</v>
      </c>
      <c r="Z6975">
        <v>128633</v>
      </c>
    </row>
    <row r="6976" spans="2:26" hidden="1" x14ac:dyDescent="0.35">
      <c r="B6976" t="s">
        <v>165</v>
      </c>
      <c r="C6976" t="s">
        <v>166</v>
      </c>
      <c r="D6976" s="1">
        <v>44105</v>
      </c>
      <c r="E6976" t="s">
        <v>32</v>
      </c>
      <c r="F6976" t="s">
        <v>35</v>
      </c>
      <c r="G6976" t="s">
        <v>32</v>
      </c>
      <c r="H6976">
        <v>26160</v>
      </c>
      <c r="J6976">
        <v>0</v>
      </c>
      <c r="L6976">
        <v>26160</v>
      </c>
      <c r="N6976">
        <v>8797</v>
      </c>
      <c r="P6976">
        <v>573</v>
      </c>
      <c r="R6976">
        <v>9370</v>
      </c>
      <c r="T6976">
        <v>871466</v>
      </c>
      <c r="V6976">
        <v>1548091</v>
      </c>
      <c r="X6976">
        <v>1418541</v>
      </c>
      <c r="Z6976">
        <v>129550</v>
      </c>
    </row>
    <row r="6977" spans="2:26" hidden="1" x14ac:dyDescent="0.35">
      <c r="B6977" t="s">
        <v>165</v>
      </c>
      <c r="C6977" t="s">
        <v>166</v>
      </c>
      <c r="D6977" s="1">
        <v>44105</v>
      </c>
      <c r="E6977" t="s">
        <v>32</v>
      </c>
      <c r="F6977" t="s">
        <v>33</v>
      </c>
      <c r="G6977" t="s">
        <v>34</v>
      </c>
      <c r="H6977">
        <v>26160</v>
      </c>
      <c r="J6977">
        <v>0</v>
      </c>
      <c r="L6977">
        <v>26160</v>
      </c>
      <c r="N6977">
        <v>8794</v>
      </c>
      <c r="P6977">
        <v>573</v>
      </c>
      <c r="R6977">
        <v>9367</v>
      </c>
      <c r="T6977">
        <v>871860</v>
      </c>
      <c r="V6977">
        <v>1552736</v>
      </c>
      <c r="X6977">
        <v>1422251</v>
      </c>
      <c r="Z6977">
        <v>130485</v>
      </c>
    </row>
    <row r="6978" spans="2:26" hidden="1" x14ac:dyDescent="0.35">
      <c r="B6978" t="s">
        <v>165</v>
      </c>
      <c r="C6978" t="s">
        <v>166</v>
      </c>
      <c r="D6978" s="1">
        <v>44136</v>
      </c>
      <c r="E6978" t="s">
        <v>32</v>
      </c>
      <c r="F6978" t="s">
        <v>35</v>
      </c>
      <c r="G6978" t="s">
        <v>32</v>
      </c>
      <c r="H6978">
        <v>24427</v>
      </c>
      <c r="J6978">
        <v>0</v>
      </c>
      <c r="L6978">
        <v>24427</v>
      </c>
      <c r="N6978">
        <v>8600</v>
      </c>
      <c r="P6978">
        <v>782</v>
      </c>
      <c r="R6978">
        <v>9382</v>
      </c>
      <c r="T6978">
        <v>876501</v>
      </c>
      <c r="V6978">
        <v>1559844</v>
      </c>
      <c r="X6978">
        <v>1428838</v>
      </c>
      <c r="Z6978">
        <v>131006</v>
      </c>
    </row>
    <row r="6979" spans="2:26" hidden="1" x14ac:dyDescent="0.35">
      <c r="B6979" t="s">
        <v>165</v>
      </c>
      <c r="C6979" t="s">
        <v>166</v>
      </c>
      <c r="D6979" s="1">
        <v>44136</v>
      </c>
      <c r="E6979" t="s">
        <v>32</v>
      </c>
      <c r="F6979" t="s">
        <v>33</v>
      </c>
      <c r="G6979" t="s">
        <v>34</v>
      </c>
      <c r="H6979">
        <v>24427</v>
      </c>
      <c r="J6979">
        <v>0</v>
      </c>
      <c r="L6979">
        <v>24427</v>
      </c>
      <c r="N6979">
        <v>8600</v>
      </c>
      <c r="P6979">
        <v>782</v>
      </c>
      <c r="R6979">
        <v>9382</v>
      </c>
      <c r="T6979">
        <v>877263</v>
      </c>
      <c r="V6979">
        <v>1564811</v>
      </c>
      <c r="X6979">
        <v>1432775</v>
      </c>
      <c r="Z6979">
        <v>132036</v>
      </c>
    </row>
    <row r="6980" spans="2:26" hidden="1" x14ac:dyDescent="0.35">
      <c r="B6980" t="s">
        <v>165</v>
      </c>
      <c r="C6980" t="s">
        <v>166</v>
      </c>
      <c r="D6980" s="1">
        <v>44166</v>
      </c>
      <c r="E6980" t="s">
        <v>32</v>
      </c>
      <c r="F6980" t="s">
        <v>33</v>
      </c>
      <c r="G6980" t="s">
        <v>34</v>
      </c>
      <c r="H6980">
        <v>24539</v>
      </c>
      <c r="J6980">
        <v>0</v>
      </c>
      <c r="L6980">
        <v>24539</v>
      </c>
      <c r="N6980">
        <v>8658</v>
      </c>
      <c r="P6980">
        <v>1005</v>
      </c>
      <c r="R6980">
        <v>9663</v>
      </c>
      <c r="T6980">
        <v>881751</v>
      </c>
      <c r="V6980">
        <v>1575887</v>
      </c>
      <c r="X6980">
        <v>1443175</v>
      </c>
      <c r="Z6980">
        <v>132712</v>
      </c>
    </row>
    <row r="6981" spans="2:26" hidden="1" x14ac:dyDescent="0.35">
      <c r="B6981" t="s">
        <v>165</v>
      </c>
      <c r="C6981" t="s">
        <v>166</v>
      </c>
      <c r="D6981" s="1">
        <v>44166</v>
      </c>
      <c r="E6981" t="s">
        <v>32</v>
      </c>
      <c r="F6981" t="s">
        <v>35</v>
      </c>
      <c r="G6981" t="s">
        <v>32</v>
      </c>
      <c r="H6981">
        <v>24539</v>
      </c>
      <c r="J6981">
        <v>0</v>
      </c>
      <c r="L6981">
        <v>24539</v>
      </c>
      <c r="N6981">
        <v>8660</v>
      </c>
      <c r="P6981">
        <v>1007</v>
      </c>
      <c r="R6981">
        <v>9667</v>
      </c>
      <c r="T6981">
        <v>880929</v>
      </c>
      <c r="V6981">
        <v>1570865</v>
      </c>
      <c r="X6981">
        <v>1439144</v>
      </c>
      <c r="Z6981">
        <v>131721</v>
      </c>
    </row>
    <row r="6982" spans="2:26" hidden="1" x14ac:dyDescent="0.35">
      <c r="B6982" t="s">
        <v>165</v>
      </c>
      <c r="C6982" t="s">
        <v>166</v>
      </c>
      <c r="D6982" s="1">
        <v>44197</v>
      </c>
      <c r="E6982" t="s">
        <v>32</v>
      </c>
      <c r="F6982" t="s">
        <v>33</v>
      </c>
      <c r="G6982" t="s">
        <v>34</v>
      </c>
      <c r="H6982">
        <v>28808</v>
      </c>
      <c r="J6982">
        <v>0</v>
      </c>
      <c r="L6982">
        <v>28808</v>
      </c>
      <c r="N6982">
        <v>9611</v>
      </c>
      <c r="P6982">
        <v>1022</v>
      </c>
      <c r="R6982">
        <v>10633</v>
      </c>
      <c r="T6982">
        <v>839281</v>
      </c>
      <c r="V6982">
        <v>1522557</v>
      </c>
      <c r="X6982">
        <v>1391423</v>
      </c>
      <c r="Z6982">
        <v>131134</v>
      </c>
    </row>
    <row r="6983" spans="2:26" hidden="1" x14ac:dyDescent="0.35">
      <c r="B6983" t="s">
        <v>165</v>
      </c>
      <c r="C6983" t="s">
        <v>166</v>
      </c>
      <c r="D6983" s="1">
        <v>44197</v>
      </c>
      <c r="E6983" t="s">
        <v>32</v>
      </c>
      <c r="F6983" t="s">
        <v>35</v>
      </c>
      <c r="G6983" t="s">
        <v>32</v>
      </c>
      <c r="H6983">
        <v>28808</v>
      </c>
      <c r="J6983">
        <v>0</v>
      </c>
      <c r="L6983">
        <v>28808</v>
      </c>
      <c r="N6983">
        <v>9613</v>
      </c>
      <c r="P6983">
        <v>1022</v>
      </c>
      <c r="R6983">
        <v>10635</v>
      </c>
      <c r="T6983">
        <v>834674</v>
      </c>
      <c r="V6983">
        <v>1513915</v>
      </c>
      <c r="X6983">
        <v>1383641</v>
      </c>
      <c r="Z6983">
        <v>130274</v>
      </c>
    </row>
    <row r="6984" spans="2:26" hidden="1" x14ac:dyDescent="0.35">
      <c r="B6984" t="s">
        <v>165</v>
      </c>
      <c r="C6984" t="s">
        <v>166</v>
      </c>
      <c r="D6984" s="1">
        <v>44228</v>
      </c>
      <c r="E6984" t="s">
        <v>32</v>
      </c>
      <c r="F6984" t="s">
        <v>33</v>
      </c>
      <c r="G6984" t="s">
        <v>34</v>
      </c>
      <c r="H6984">
        <v>21063</v>
      </c>
      <c r="J6984">
        <v>0</v>
      </c>
      <c r="L6984">
        <v>21063</v>
      </c>
      <c r="N6984">
        <v>7631</v>
      </c>
      <c r="P6984">
        <v>660</v>
      </c>
      <c r="R6984">
        <v>8291</v>
      </c>
      <c r="T6984">
        <v>845256</v>
      </c>
      <c r="V6984">
        <v>1541352</v>
      </c>
      <c r="X6984">
        <v>1409127</v>
      </c>
      <c r="Z6984">
        <v>132225</v>
      </c>
    </row>
    <row r="6985" spans="2:26" hidden="1" x14ac:dyDescent="0.35">
      <c r="B6985" t="s">
        <v>165</v>
      </c>
      <c r="C6985" t="s">
        <v>166</v>
      </c>
      <c r="D6985" s="1">
        <v>44228</v>
      </c>
      <c r="E6985" t="s">
        <v>32</v>
      </c>
      <c r="F6985" t="s">
        <v>35</v>
      </c>
      <c r="G6985" t="s">
        <v>32</v>
      </c>
      <c r="H6985">
        <v>21063</v>
      </c>
      <c r="J6985">
        <v>0</v>
      </c>
      <c r="L6985">
        <v>21063</v>
      </c>
      <c r="N6985">
        <v>7635</v>
      </c>
      <c r="P6985">
        <v>660</v>
      </c>
      <c r="R6985">
        <v>8295</v>
      </c>
      <c r="T6985">
        <v>840300</v>
      </c>
      <c r="V6985">
        <v>1527705</v>
      </c>
      <c r="X6985">
        <v>1396589</v>
      </c>
      <c r="Z6985">
        <v>131116</v>
      </c>
    </row>
    <row r="6986" spans="2:26" hidden="1" x14ac:dyDescent="0.35">
      <c r="B6986" t="s">
        <v>165</v>
      </c>
      <c r="C6986" t="s">
        <v>166</v>
      </c>
      <c r="D6986" s="1">
        <v>44256</v>
      </c>
      <c r="E6986" t="s">
        <v>32</v>
      </c>
      <c r="F6986" t="s">
        <v>35</v>
      </c>
      <c r="G6986" t="s">
        <v>32</v>
      </c>
      <c r="H6986">
        <v>23212</v>
      </c>
      <c r="J6986">
        <v>0</v>
      </c>
      <c r="L6986">
        <v>23212</v>
      </c>
      <c r="N6986">
        <v>8405</v>
      </c>
      <c r="P6986">
        <v>848</v>
      </c>
      <c r="R6986">
        <v>9253</v>
      </c>
      <c r="T6986">
        <v>847146</v>
      </c>
      <c r="V6986">
        <v>1548317</v>
      </c>
      <c r="X6986">
        <v>1416329</v>
      </c>
      <c r="Z6986">
        <v>131988</v>
      </c>
    </row>
    <row r="6987" spans="2:26" hidden="1" x14ac:dyDescent="0.35">
      <c r="B6987" t="s">
        <v>165</v>
      </c>
      <c r="C6987" t="s">
        <v>166</v>
      </c>
      <c r="D6987" s="1">
        <v>44256</v>
      </c>
      <c r="E6987" t="s">
        <v>32</v>
      </c>
      <c r="F6987" t="s">
        <v>33</v>
      </c>
      <c r="G6987" t="s">
        <v>34</v>
      </c>
      <c r="H6987">
        <v>23212</v>
      </c>
      <c r="J6987">
        <v>0</v>
      </c>
      <c r="L6987">
        <v>23212</v>
      </c>
      <c r="N6987">
        <v>8404</v>
      </c>
      <c r="P6987">
        <v>847</v>
      </c>
      <c r="R6987">
        <v>9251</v>
      </c>
      <c r="T6987">
        <v>850244</v>
      </c>
      <c r="V6987">
        <v>1553757</v>
      </c>
      <c r="X6987">
        <v>1421125</v>
      </c>
      <c r="Z6987">
        <v>132632</v>
      </c>
    </row>
    <row r="6988" spans="2:26" hidden="1" x14ac:dyDescent="0.35">
      <c r="B6988" t="s">
        <v>165</v>
      </c>
      <c r="C6988" t="s">
        <v>166</v>
      </c>
      <c r="D6988" s="1">
        <v>44287</v>
      </c>
      <c r="E6988" t="s">
        <v>32</v>
      </c>
      <c r="F6988" t="s">
        <v>35</v>
      </c>
      <c r="G6988" t="s">
        <v>32</v>
      </c>
      <c r="H6988">
        <v>21045</v>
      </c>
      <c r="J6988">
        <v>0</v>
      </c>
      <c r="L6988">
        <v>21045</v>
      </c>
      <c r="N6988">
        <v>7511</v>
      </c>
      <c r="P6988">
        <v>689</v>
      </c>
      <c r="R6988">
        <v>8200</v>
      </c>
      <c r="T6988">
        <v>849912</v>
      </c>
      <c r="V6988">
        <v>1558099</v>
      </c>
      <c r="X6988">
        <v>1427267</v>
      </c>
      <c r="Z6988">
        <v>130832</v>
      </c>
    </row>
    <row r="6989" spans="2:26" hidden="1" x14ac:dyDescent="0.35">
      <c r="B6989" t="s">
        <v>165</v>
      </c>
      <c r="C6989" t="s">
        <v>166</v>
      </c>
      <c r="D6989" s="1">
        <v>44287</v>
      </c>
      <c r="E6989" t="s">
        <v>32</v>
      </c>
      <c r="F6989" t="s">
        <v>33</v>
      </c>
      <c r="G6989" t="s">
        <v>34</v>
      </c>
      <c r="H6989">
        <v>21045</v>
      </c>
      <c r="J6989">
        <v>0</v>
      </c>
      <c r="L6989">
        <v>21045</v>
      </c>
      <c r="N6989">
        <v>7510</v>
      </c>
      <c r="P6989">
        <v>688</v>
      </c>
      <c r="R6989">
        <v>8198</v>
      </c>
      <c r="T6989">
        <v>854793</v>
      </c>
      <c r="V6989">
        <v>1567166</v>
      </c>
      <c r="X6989">
        <v>1435232</v>
      </c>
      <c r="Z6989">
        <v>131934</v>
      </c>
    </row>
    <row r="6990" spans="2:26" hidden="1" x14ac:dyDescent="0.35">
      <c r="B6990" t="s">
        <v>165</v>
      </c>
      <c r="C6990" t="s">
        <v>166</v>
      </c>
      <c r="D6990" s="1">
        <v>44317</v>
      </c>
      <c r="E6990" t="s">
        <v>32</v>
      </c>
      <c r="F6990" t="s">
        <v>33</v>
      </c>
      <c r="G6990" t="s">
        <v>34</v>
      </c>
      <c r="H6990">
        <v>22271</v>
      </c>
      <c r="J6990">
        <v>0</v>
      </c>
      <c r="L6990">
        <v>22271</v>
      </c>
      <c r="N6990">
        <v>7228</v>
      </c>
      <c r="P6990">
        <v>739</v>
      </c>
      <c r="R6990">
        <v>7967</v>
      </c>
      <c r="T6990">
        <v>858266</v>
      </c>
      <c r="V6990">
        <v>1578085</v>
      </c>
      <c r="X6990">
        <v>1445840</v>
      </c>
      <c r="Z6990">
        <v>132245</v>
      </c>
    </row>
    <row r="6991" spans="2:26" hidden="1" x14ac:dyDescent="0.35">
      <c r="B6991" t="s">
        <v>165</v>
      </c>
      <c r="C6991" t="s">
        <v>166</v>
      </c>
      <c r="D6991" s="1">
        <v>44317</v>
      </c>
      <c r="E6991" t="s">
        <v>32</v>
      </c>
      <c r="F6991" t="s">
        <v>35</v>
      </c>
      <c r="G6991" t="s">
        <v>32</v>
      </c>
      <c r="H6991">
        <v>22271</v>
      </c>
      <c r="J6991">
        <v>0</v>
      </c>
      <c r="L6991">
        <v>22271</v>
      </c>
      <c r="N6991">
        <v>7233</v>
      </c>
      <c r="P6991">
        <v>739</v>
      </c>
      <c r="R6991">
        <v>7972</v>
      </c>
      <c r="T6991">
        <v>854587</v>
      </c>
      <c r="V6991">
        <v>1571618</v>
      </c>
      <c r="X6991">
        <v>1440264</v>
      </c>
      <c r="Z6991">
        <v>131354</v>
      </c>
    </row>
    <row r="6992" spans="2:26" hidden="1" x14ac:dyDescent="0.35">
      <c r="B6992" t="s">
        <v>165</v>
      </c>
      <c r="C6992" t="s">
        <v>166</v>
      </c>
      <c r="D6992" s="1">
        <v>44348</v>
      </c>
      <c r="E6992" t="s">
        <v>32</v>
      </c>
      <c r="F6992" t="s">
        <v>35</v>
      </c>
      <c r="G6992" t="s">
        <v>32</v>
      </c>
      <c r="H6992">
        <v>26805</v>
      </c>
      <c r="J6992">
        <v>0</v>
      </c>
      <c r="L6992">
        <v>26805</v>
      </c>
      <c r="N6992">
        <v>7745</v>
      </c>
      <c r="P6992">
        <v>813</v>
      </c>
      <c r="R6992">
        <v>8558</v>
      </c>
      <c r="T6992">
        <v>860548</v>
      </c>
      <c r="V6992">
        <v>1584382</v>
      </c>
      <c r="X6992">
        <v>1450515</v>
      </c>
      <c r="Z6992">
        <v>133867</v>
      </c>
    </row>
    <row r="6993" spans="2:26" hidden="1" x14ac:dyDescent="0.35">
      <c r="B6993" t="s">
        <v>165</v>
      </c>
      <c r="C6993" t="s">
        <v>166</v>
      </c>
      <c r="D6993" s="1">
        <v>44348</v>
      </c>
      <c r="E6993" t="s">
        <v>32</v>
      </c>
      <c r="F6993" t="s">
        <v>33</v>
      </c>
      <c r="G6993" t="s">
        <v>34</v>
      </c>
      <c r="H6993">
        <v>26805</v>
      </c>
      <c r="J6993">
        <v>0</v>
      </c>
      <c r="L6993">
        <v>26805</v>
      </c>
      <c r="N6993">
        <v>7742</v>
      </c>
      <c r="P6993">
        <v>813</v>
      </c>
      <c r="R6993">
        <v>8555</v>
      </c>
      <c r="T6993">
        <v>863506</v>
      </c>
      <c r="V6993">
        <v>1590173</v>
      </c>
      <c r="X6993">
        <v>1455649</v>
      </c>
      <c r="Z6993">
        <v>134524</v>
      </c>
    </row>
    <row r="6994" spans="2:26" hidden="1" x14ac:dyDescent="0.35">
      <c r="B6994" t="s">
        <v>165</v>
      </c>
      <c r="C6994" t="s">
        <v>166</v>
      </c>
      <c r="D6994" s="1">
        <v>44378</v>
      </c>
      <c r="E6994" t="s">
        <v>32</v>
      </c>
      <c r="F6994" t="s">
        <v>35</v>
      </c>
      <c r="G6994" t="s">
        <v>32</v>
      </c>
      <c r="H6994">
        <v>22515</v>
      </c>
      <c r="J6994">
        <v>0</v>
      </c>
      <c r="L6994">
        <v>22515</v>
      </c>
      <c r="N6994">
        <v>6948</v>
      </c>
      <c r="P6994">
        <v>676</v>
      </c>
      <c r="R6994">
        <v>7624</v>
      </c>
      <c r="T6994">
        <v>865133</v>
      </c>
      <c r="V6994">
        <v>1595742</v>
      </c>
      <c r="X6994">
        <v>1459946</v>
      </c>
      <c r="Z6994">
        <v>135796</v>
      </c>
    </row>
    <row r="6995" spans="2:26" hidden="1" x14ac:dyDescent="0.35">
      <c r="B6995" t="s">
        <v>165</v>
      </c>
      <c r="C6995" t="s">
        <v>166</v>
      </c>
      <c r="D6995" s="1">
        <v>44378</v>
      </c>
      <c r="E6995" t="s">
        <v>32</v>
      </c>
      <c r="F6995" t="s">
        <v>33</v>
      </c>
      <c r="G6995" t="s">
        <v>34</v>
      </c>
      <c r="H6995">
        <v>22515</v>
      </c>
      <c r="J6995">
        <v>0</v>
      </c>
      <c r="L6995">
        <v>22515</v>
      </c>
      <c r="N6995">
        <v>6947</v>
      </c>
      <c r="P6995">
        <v>675</v>
      </c>
      <c r="R6995">
        <v>7622</v>
      </c>
      <c r="T6995">
        <v>868420</v>
      </c>
      <c r="V6995">
        <v>1600939</v>
      </c>
      <c r="X6995">
        <v>1464424</v>
      </c>
      <c r="Z6995">
        <v>136515</v>
      </c>
    </row>
    <row r="6996" spans="2:26" hidden="1" x14ac:dyDescent="0.35">
      <c r="B6996" t="s">
        <v>165</v>
      </c>
      <c r="C6996" t="s">
        <v>166</v>
      </c>
      <c r="D6996" s="1">
        <v>44409</v>
      </c>
      <c r="E6996" t="s">
        <v>32</v>
      </c>
      <c r="F6996" t="s">
        <v>35</v>
      </c>
      <c r="G6996" t="s">
        <v>32</v>
      </c>
      <c r="H6996">
        <v>22082</v>
      </c>
      <c r="J6996">
        <v>0</v>
      </c>
      <c r="L6996">
        <v>22082</v>
      </c>
      <c r="N6996">
        <v>8080</v>
      </c>
      <c r="P6996">
        <v>780</v>
      </c>
      <c r="R6996">
        <v>8860</v>
      </c>
      <c r="T6996">
        <v>870140</v>
      </c>
      <c r="V6996">
        <v>1607109</v>
      </c>
      <c r="X6996">
        <v>1469844</v>
      </c>
      <c r="Z6996">
        <v>137265</v>
      </c>
    </row>
    <row r="6997" spans="2:26" hidden="1" x14ac:dyDescent="0.35">
      <c r="B6997" t="s">
        <v>165</v>
      </c>
      <c r="C6997" t="s">
        <v>166</v>
      </c>
      <c r="D6997" s="1">
        <v>44409</v>
      </c>
      <c r="E6997" t="s">
        <v>32</v>
      </c>
      <c r="F6997" t="s">
        <v>33</v>
      </c>
      <c r="G6997" t="s">
        <v>34</v>
      </c>
      <c r="H6997">
        <v>22082</v>
      </c>
      <c r="J6997">
        <v>0</v>
      </c>
      <c r="L6997">
        <v>22082</v>
      </c>
      <c r="N6997">
        <v>7773</v>
      </c>
      <c r="P6997">
        <v>1081</v>
      </c>
      <c r="R6997">
        <v>8854</v>
      </c>
      <c r="T6997">
        <v>873874</v>
      </c>
      <c r="V6997">
        <v>1613252</v>
      </c>
      <c r="X6997">
        <v>1475029</v>
      </c>
      <c r="Z6997">
        <v>138223</v>
      </c>
    </row>
    <row r="6998" spans="2:26" hidden="1" x14ac:dyDescent="0.35">
      <c r="B6998" t="s">
        <v>165</v>
      </c>
      <c r="C6998" t="s">
        <v>166</v>
      </c>
      <c r="D6998" s="1">
        <v>44440</v>
      </c>
      <c r="E6998" t="s">
        <v>32</v>
      </c>
      <c r="F6998" t="s">
        <v>35</v>
      </c>
      <c r="G6998" t="s">
        <v>32</v>
      </c>
      <c r="H6998">
        <v>20941</v>
      </c>
      <c r="J6998">
        <v>0</v>
      </c>
      <c r="L6998">
        <v>20941</v>
      </c>
      <c r="N6998">
        <v>7851</v>
      </c>
      <c r="P6998">
        <v>1405</v>
      </c>
      <c r="R6998">
        <v>9256</v>
      </c>
      <c r="T6998">
        <v>875951</v>
      </c>
      <c r="V6998">
        <v>1619571</v>
      </c>
      <c r="X6998">
        <v>1480528</v>
      </c>
      <c r="Z6998">
        <v>139043</v>
      </c>
    </row>
    <row r="6999" spans="2:26" hidden="1" x14ac:dyDescent="0.35">
      <c r="B6999" t="s">
        <v>165</v>
      </c>
      <c r="C6999" t="s">
        <v>166</v>
      </c>
      <c r="D6999" s="1">
        <v>44440</v>
      </c>
      <c r="E6999" t="s">
        <v>32</v>
      </c>
      <c r="F6999" t="s">
        <v>33</v>
      </c>
      <c r="G6999" t="s">
        <v>34</v>
      </c>
      <c r="H6999">
        <v>20941</v>
      </c>
      <c r="J6999">
        <v>0</v>
      </c>
      <c r="L6999">
        <v>20941</v>
      </c>
      <c r="N6999">
        <v>7884</v>
      </c>
      <c r="P6999">
        <v>1372</v>
      </c>
      <c r="R6999">
        <v>9256</v>
      </c>
      <c r="T6999">
        <v>879366</v>
      </c>
      <c r="V6999">
        <v>1624636</v>
      </c>
      <c r="X6999">
        <v>1484968</v>
      </c>
      <c r="Z6999">
        <v>139668</v>
      </c>
    </row>
    <row r="7000" spans="2:26" hidden="1" x14ac:dyDescent="0.35">
      <c r="B7000" t="s">
        <v>165</v>
      </c>
      <c r="C7000" t="s">
        <v>166</v>
      </c>
      <c r="D7000" s="1">
        <v>44470</v>
      </c>
      <c r="E7000" t="s">
        <v>32</v>
      </c>
      <c r="F7000" t="s">
        <v>35</v>
      </c>
      <c r="G7000" t="s">
        <v>32</v>
      </c>
      <c r="H7000">
        <v>21517</v>
      </c>
      <c r="J7000">
        <v>0</v>
      </c>
      <c r="L7000">
        <v>21517</v>
      </c>
      <c r="N7000">
        <v>6675</v>
      </c>
      <c r="P7000">
        <v>926</v>
      </c>
      <c r="R7000">
        <v>7601</v>
      </c>
      <c r="T7000">
        <v>880637</v>
      </c>
      <c r="V7000">
        <v>1629902</v>
      </c>
      <c r="X7000">
        <v>1489747</v>
      </c>
      <c r="Z7000">
        <v>140155</v>
      </c>
    </row>
    <row r="7001" spans="2:26" hidden="1" x14ac:dyDescent="0.35">
      <c r="B7001" t="s">
        <v>165</v>
      </c>
      <c r="C7001" t="s">
        <v>166</v>
      </c>
      <c r="D7001" s="1">
        <v>44470</v>
      </c>
      <c r="E7001" t="s">
        <v>32</v>
      </c>
      <c r="F7001" t="s">
        <v>33</v>
      </c>
      <c r="G7001" t="s">
        <v>34</v>
      </c>
      <c r="H7001">
        <v>21517</v>
      </c>
      <c r="J7001">
        <v>0</v>
      </c>
      <c r="L7001">
        <v>21517</v>
      </c>
      <c r="N7001">
        <v>6627</v>
      </c>
      <c r="P7001">
        <v>896</v>
      </c>
      <c r="R7001">
        <v>7523</v>
      </c>
      <c r="T7001">
        <v>883714</v>
      </c>
      <c r="V7001">
        <v>1634731</v>
      </c>
      <c r="X7001">
        <v>1494019</v>
      </c>
      <c r="Z7001">
        <v>140712</v>
      </c>
    </row>
    <row r="7002" spans="2:26" hidden="1" x14ac:dyDescent="0.35">
      <c r="B7002" t="s">
        <v>165</v>
      </c>
      <c r="C7002" t="s">
        <v>166</v>
      </c>
      <c r="D7002" s="1">
        <v>44501</v>
      </c>
      <c r="E7002" t="s">
        <v>32</v>
      </c>
      <c r="F7002" t="s">
        <v>35</v>
      </c>
      <c r="G7002" t="s">
        <v>32</v>
      </c>
      <c r="H7002">
        <v>22038</v>
      </c>
      <c r="J7002">
        <v>0</v>
      </c>
      <c r="L7002">
        <v>22038</v>
      </c>
      <c r="N7002">
        <v>7103</v>
      </c>
      <c r="P7002">
        <v>1004</v>
      </c>
      <c r="R7002">
        <v>8107</v>
      </c>
      <c r="T7002">
        <v>885365</v>
      </c>
      <c r="V7002">
        <v>1640639</v>
      </c>
      <c r="X7002">
        <v>1498921</v>
      </c>
      <c r="Z7002">
        <v>141718</v>
      </c>
    </row>
    <row r="7003" spans="2:26" hidden="1" x14ac:dyDescent="0.35">
      <c r="B7003" t="s">
        <v>165</v>
      </c>
      <c r="C7003" t="s">
        <v>166</v>
      </c>
      <c r="D7003" s="1">
        <v>44501</v>
      </c>
      <c r="E7003" t="s">
        <v>32</v>
      </c>
      <c r="F7003" t="s">
        <v>33</v>
      </c>
      <c r="G7003" t="s">
        <v>34</v>
      </c>
      <c r="H7003">
        <v>22038</v>
      </c>
      <c r="J7003">
        <v>0</v>
      </c>
      <c r="L7003">
        <v>22038</v>
      </c>
      <c r="N7003">
        <v>7124</v>
      </c>
      <c r="P7003">
        <v>980</v>
      </c>
      <c r="R7003">
        <v>8104</v>
      </c>
      <c r="T7003">
        <v>888379</v>
      </c>
      <c r="V7003">
        <v>1646812</v>
      </c>
      <c r="X7003">
        <v>1504476</v>
      </c>
      <c r="Z7003">
        <v>142336</v>
      </c>
    </row>
    <row r="7004" spans="2:26" hidden="1" x14ac:dyDescent="0.35">
      <c r="B7004" t="s">
        <v>165</v>
      </c>
      <c r="C7004" t="s">
        <v>166</v>
      </c>
      <c r="D7004" s="1">
        <v>44531</v>
      </c>
      <c r="E7004" t="s">
        <v>32</v>
      </c>
      <c r="F7004" t="s">
        <v>35</v>
      </c>
      <c r="G7004" t="s">
        <v>32</v>
      </c>
      <c r="H7004">
        <v>17647</v>
      </c>
      <c r="J7004">
        <v>0</v>
      </c>
      <c r="L7004">
        <v>17647</v>
      </c>
      <c r="N7004">
        <v>6639</v>
      </c>
      <c r="P7004">
        <v>929</v>
      </c>
      <c r="R7004">
        <v>7568</v>
      </c>
      <c r="T7004">
        <v>888728</v>
      </c>
      <c r="V7004">
        <v>1651733</v>
      </c>
      <c r="X7004">
        <v>1509134</v>
      </c>
      <c r="Z7004">
        <v>142599</v>
      </c>
    </row>
    <row r="7005" spans="2:26" hidden="1" x14ac:dyDescent="0.35">
      <c r="B7005" t="s">
        <v>165</v>
      </c>
      <c r="C7005" t="s">
        <v>166</v>
      </c>
      <c r="D7005" s="1">
        <v>44531</v>
      </c>
      <c r="E7005" t="s">
        <v>32</v>
      </c>
      <c r="F7005" t="s">
        <v>33</v>
      </c>
      <c r="G7005" t="s">
        <v>34</v>
      </c>
      <c r="H7005">
        <v>17606</v>
      </c>
      <c r="J7005">
        <v>0</v>
      </c>
      <c r="L7005">
        <v>17606</v>
      </c>
      <c r="N7005">
        <v>6645</v>
      </c>
      <c r="P7005">
        <v>912</v>
      </c>
      <c r="R7005">
        <v>7557</v>
      </c>
      <c r="T7005">
        <v>891942</v>
      </c>
      <c r="V7005">
        <v>1656694</v>
      </c>
      <c r="X7005">
        <v>1513399</v>
      </c>
      <c r="Z7005">
        <v>143295</v>
      </c>
    </row>
    <row r="7006" spans="2:26" hidden="1" x14ac:dyDescent="0.35">
      <c r="B7006" t="s">
        <v>165</v>
      </c>
      <c r="C7006" t="s">
        <v>166</v>
      </c>
      <c r="D7006" s="1">
        <v>44562</v>
      </c>
      <c r="E7006" t="s">
        <v>32</v>
      </c>
      <c r="F7006" t="s">
        <v>35</v>
      </c>
      <c r="G7006" t="s">
        <v>32</v>
      </c>
      <c r="H7006">
        <v>16684</v>
      </c>
      <c r="J7006">
        <v>0</v>
      </c>
      <c r="L7006">
        <v>16684</v>
      </c>
      <c r="N7006">
        <v>6811</v>
      </c>
      <c r="P7006">
        <v>1095</v>
      </c>
      <c r="R7006">
        <v>7906</v>
      </c>
      <c r="T7006">
        <v>892209</v>
      </c>
      <c r="V7006">
        <v>1661351</v>
      </c>
      <c r="X7006">
        <v>1517971</v>
      </c>
      <c r="Z7006">
        <v>143380</v>
      </c>
    </row>
    <row r="7007" spans="2:26" hidden="1" x14ac:dyDescent="0.35">
      <c r="B7007" t="s">
        <v>165</v>
      </c>
      <c r="C7007" t="s">
        <v>166</v>
      </c>
      <c r="D7007" s="1">
        <v>44562</v>
      </c>
      <c r="E7007" t="s">
        <v>32</v>
      </c>
      <c r="F7007" t="s">
        <v>33</v>
      </c>
      <c r="G7007" t="s">
        <v>34</v>
      </c>
      <c r="H7007">
        <v>16684</v>
      </c>
      <c r="J7007">
        <v>0</v>
      </c>
      <c r="L7007">
        <v>16684</v>
      </c>
      <c r="N7007">
        <v>6810</v>
      </c>
      <c r="P7007">
        <v>1075</v>
      </c>
      <c r="R7007">
        <v>7885</v>
      </c>
      <c r="T7007">
        <v>895658</v>
      </c>
      <c r="V7007">
        <v>1666108</v>
      </c>
      <c r="X7007">
        <v>1522048</v>
      </c>
      <c r="Z7007">
        <v>144060</v>
      </c>
    </row>
    <row r="7008" spans="2:26" hidden="1" x14ac:dyDescent="0.35">
      <c r="B7008" t="s">
        <v>165</v>
      </c>
      <c r="C7008" t="s">
        <v>166</v>
      </c>
      <c r="D7008" s="1">
        <v>44593</v>
      </c>
      <c r="E7008" t="s">
        <v>32</v>
      </c>
      <c r="F7008" t="s">
        <v>35</v>
      </c>
      <c r="G7008" t="s">
        <v>32</v>
      </c>
      <c r="H7008">
        <v>17733</v>
      </c>
      <c r="J7008">
        <v>0</v>
      </c>
      <c r="L7008">
        <v>17733</v>
      </c>
      <c r="N7008">
        <v>5962</v>
      </c>
      <c r="P7008">
        <v>964</v>
      </c>
      <c r="R7008">
        <v>6926</v>
      </c>
      <c r="T7008">
        <v>895810</v>
      </c>
      <c r="V7008">
        <v>1669271</v>
      </c>
      <c r="X7008">
        <v>1524771</v>
      </c>
      <c r="Z7008">
        <v>144500</v>
      </c>
    </row>
    <row r="7009" spans="2:26" hidden="1" x14ac:dyDescent="0.35">
      <c r="B7009" t="s">
        <v>165</v>
      </c>
      <c r="C7009" t="s">
        <v>166</v>
      </c>
      <c r="D7009" s="1">
        <v>44593</v>
      </c>
      <c r="E7009" t="s">
        <v>32</v>
      </c>
      <c r="F7009" t="s">
        <v>33</v>
      </c>
      <c r="G7009" t="s">
        <v>34</v>
      </c>
      <c r="H7009">
        <v>17733</v>
      </c>
      <c r="J7009">
        <v>0</v>
      </c>
      <c r="L7009">
        <v>17733</v>
      </c>
      <c r="N7009">
        <v>6214</v>
      </c>
      <c r="P7009">
        <v>722</v>
      </c>
      <c r="R7009">
        <v>6936</v>
      </c>
      <c r="T7009">
        <v>901050</v>
      </c>
      <c r="V7009">
        <v>1677049</v>
      </c>
      <c r="X7009">
        <v>1530331</v>
      </c>
      <c r="Z7009">
        <v>146718</v>
      </c>
    </row>
    <row r="7010" spans="2:26" hidden="1" x14ac:dyDescent="0.35">
      <c r="B7010" t="s">
        <v>165</v>
      </c>
      <c r="C7010" t="s">
        <v>166</v>
      </c>
      <c r="D7010" s="1">
        <v>44621</v>
      </c>
      <c r="E7010" t="s">
        <v>32</v>
      </c>
      <c r="F7010" t="s">
        <v>35</v>
      </c>
      <c r="G7010" t="s">
        <v>32</v>
      </c>
      <c r="H7010">
        <v>20397</v>
      </c>
      <c r="J7010">
        <v>0</v>
      </c>
      <c r="L7010">
        <v>20397</v>
      </c>
      <c r="N7010">
        <v>6757</v>
      </c>
      <c r="P7010">
        <v>911</v>
      </c>
      <c r="R7010">
        <v>7668</v>
      </c>
      <c r="T7010">
        <v>899682</v>
      </c>
      <c r="V7010">
        <v>1678920</v>
      </c>
      <c r="X7010">
        <v>1534999</v>
      </c>
      <c r="Z7010">
        <v>143921</v>
      </c>
    </row>
    <row r="7011" spans="2:26" hidden="1" x14ac:dyDescent="0.35">
      <c r="B7011" t="s">
        <v>165</v>
      </c>
      <c r="C7011" t="s">
        <v>166</v>
      </c>
      <c r="D7011" s="1">
        <v>44621</v>
      </c>
      <c r="E7011" t="s">
        <v>32</v>
      </c>
      <c r="F7011" t="s">
        <v>33</v>
      </c>
      <c r="G7011" t="s">
        <v>34</v>
      </c>
      <c r="H7011">
        <v>20397</v>
      </c>
      <c r="J7011">
        <v>0</v>
      </c>
      <c r="L7011">
        <v>20397</v>
      </c>
      <c r="N7011">
        <v>6758</v>
      </c>
      <c r="P7011">
        <v>908</v>
      </c>
      <c r="R7011">
        <v>7666</v>
      </c>
      <c r="T7011">
        <v>902544</v>
      </c>
      <c r="V7011">
        <v>1683493</v>
      </c>
      <c r="X7011">
        <v>1539116</v>
      </c>
      <c r="Z7011">
        <v>144377</v>
      </c>
    </row>
    <row r="7012" spans="2:26" hidden="1" x14ac:dyDescent="0.35">
      <c r="B7012" t="s">
        <v>165</v>
      </c>
      <c r="C7012" t="s">
        <v>166</v>
      </c>
      <c r="D7012" s="1">
        <v>44652</v>
      </c>
      <c r="E7012" t="s">
        <v>32</v>
      </c>
      <c r="F7012" t="s">
        <v>35</v>
      </c>
      <c r="G7012" t="s">
        <v>32</v>
      </c>
      <c r="H7012">
        <v>18686</v>
      </c>
      <c r="J7012">
        <v>0</v>
      </c>
      <c r="L7012">
        <v>18686</v>
      </c>
      <c r="N7012">
        <v>6131</v>
      </c>
      <c r="P7012">
        <v>874</v>
      </c>
      <c r="R7012">
        <v>7005</v>
      </c>
      <c r="T7012">
        <v>902497</v>
      </c>
      <c r="V7012">
        <v>1688472</v>
      </c>
      <c r="X7012">
        <v>1548160</v>
      </c>
      <c r="Z7012">
        <v>140312</v>
      </c>
    </row>
    <row r="7013" spans="2:26" hidden="1" x14ac:dyDescent="0.35">
      <c r="B7013" t="s">
        <v>165</v>
      </c>
      <c r="C7013" t="s">
        <v>166</v>
      </c>
      <c r="D7013" s="1">
        <v>44652</v>
      </c>
      <c r="E7013" t="s">
        <v>32</v>
      </c>
      <c r="F7013" t="s">
        <v>33</v>
      </c>
      <c r="G7013" t="s">
        <v>34</v>
      </c>
      <c r="H7013">
        <v>18686</v>
      </c>
      <c r="J7013">
        <v>0</v>
      </c>
      <c r="L7013">
        <v>18686</v>
      </c>
      <c r="N7013">
        <v>6140</v>
      </c>
      <c r="P7013">
        <v>865</v>
      </c>
      <c r="R7013">
        <v>7005</v>
      </c>
      <c r="T7013">
        <v>906528</v>
      </c>
      <c r="V7013">
        <v>1694051</v>
      </c>
      <c r="X7013">
        <v>1553288</v>
      </c>
      <c r="Z7013">
        <v>140763</v>
      </c>
    </row>
    <row r="7014" spans="2:26" hidden="1" x14ac:dyDescent="0.35">
      <c r="B7014" t="s">
        <v>165</v>
      </c>
      <c r="C7014" t="s">
        <v>166</v>
      </c>
      <c r="D7014" s="1">
        <v>44682</v>
      </c>
      <c r="E7014" t="s">
        <v>32</v>
      </c>
      <c r="F7014" t="s">
        <v>35</v>
      </c>
      <c r="G7014" t="s">
        <v>32</v>
      </c>
      <c r="H7014">
        <v>19053</v>
      </c>
      <c r="J7014">
        <v>0</v>
      </c>
      <c r="L7014">
        <v>19053</v>
      </c>
      <c r="N7014">
        <v>6349</v>
      </c>
      <c r="P7014">
        <v>935</v>
      </c>
      <c r="R7014">
        <v>7284</v>
      </c>
      <c r="T7014">
        <v>907448</v>
      </c>
      <c r="V7014">
        <v>1697498</v>
      </c>
      <c r="X7014">
        <v>1553515</v>
      </c>
      <c r="Z7014">
        <v>143983</v>
      </c>
    </row>
    <row r="7015" spans="2:26" hidden="1" x14ac:dyDescent="0.35">
      <c r="B7015" t="s">
        <v>165</v>
      </c>
      <c r="C7015" t="s">
        <v>166</v>
      </c>
      <c r="D7015" s="1">
        <v>44682</v>
      </c>
      <c r="E7015" t="s">
        <v>32</v>
      </c>
      <c r="F7015" t="s">
        <v>33</v>
      </c>
      <c r="G7015" t="s">
        <v>34</v>
      </c>
      <c r="H7015">
        <v>19054</v>
      </c>
      <c r="J7015">
        <v>0</v>
      </c>
      <c r="L7015">
        <v>19054</v>
      </c>
      <c r="N7015">
        <v>6351</v>
      </c>
      <c r="P7015">
        <v>930</v>
      </c>
      <c r="R7015">
        <v>7281</v>
      </c>
      <c r="T7015">
        <v>911068</v>
      </c>
      <c r="V7015">
        <v>1702783</v>
      </c>
      <c r="X7015">
        <v>1558302</v>
      </c>
      <c r="Z7015">
        <v>144481</v>
      </c>
    </row>
    <row r="7016" spans="2:26" hidden="1" x14ac:dyDescent="0.35">
      <c r="B7016" t="s">
        <v>165</v>
      </c>
      <c r="C7016" t="s">
        <v>166</v>
      </c>
      <c r="D7016" s="1">
        <v>44713</v>
      </c>
      <c r="E7016" t="s">
        <v>32</v>
      </c>
      <c r="F7016" t="s">
        <v>35</v>
      </c>
      <c r="G7016" t="s">
        <v>32</v>
      </c>
      <c r="H7016">
        <v>18933</v>
      </c>
      <c r="J7016">
        <v>0</v>
      </c>
      <c r="L7016">
        <v>18933</v>
      </c>
      <c r="N7016">
        <v>6570</v>
      </c>
      <c r="P7016">
        <v>961</v>
      </c>
      <c r="R7016">
        <v>7531</v>
      </c>
      <c r="T7016">
        <v>912368</v>
      </c>
      <c r="V7016">
        <v>1707210</v>
      </c>
      <c r="X7016">
        <v>1562541</v>
      </c>
      <c r="Z7016">
        <v>144669</v>
      </c>
    </row>
    <row r="7017" spans="2:26" hidden="1" x14ac:dyDescent="0.35">
      <c r="B7017" t="s">
        <v>165</v>
      </c>
      <c r="C7017" t="s">
        <v>166</v>
      </c>
      <c r="D7017" s="1">
        <v>44713</v>
      </c>
      <c r="E7017" t="s">
        <v>32</v>
      </c>
      <c r="F7017" t="s">
        <v>33</v>
      </c>
      <c r="G7017" t="s">
        <v>34</v>
      </c>
      <c r="H7017">
        <v>18932</v>
      </c>
      <c r="J7017">
        <v>0</v>
      </c>
      <c r="L7017">
        <v>18932</v>
      </c>
      <c r="N7017">
        <v>6576</v>
      </c>
      <c r="P7017">
        <v>953</v>
      </c>
      <c r="R7017">
        <v>7529</v>
      </c>
      <c r="T7017">
        <v>914730</v>
      </c>
      <c r="V7017">
        <v>1710987</v>
      </c>
      <c r="X7017">
        <v>1565896</v>
      </c>
      <c r="Z7017">
        <v>145091</v>
      </c>
    </row>
    <row r="7018" spans="2:26" hidden="1" x14ac:dyDescent="0.35">
      <c r="B7018" t="s">
        <v>165</v>
      </c>
      <c r="C7018" t="s">
        <v>166</v>
      </c>
      <c r="D7018" s="1">
        <v>44743</v>
      </c>
      <c r="E7018" t="s">
        <v>32</v>
      </c>
      <c r="F7018" t="s">
        <v>35</v>
      </c>
      <c r="G7018" t="s">
        <v>32</v>
      </c>
      <c r="H7018">
        <v>17687</v>
      </c>
      <c r="J7018">
        <v>0</v>
      </c>
      <c r="L7018">
        <v>17687</v>
      </c>
      <c r="N7018">
        <v>6787</v>
      </c>
      <c r="P7018">
        <v>873</v>
      </c>
      <c r="R7018">
        <v>7660</v>
      </c>
      <c r="T7018">
        <v>916071</v>
      </c>
      <c r="V7018">
        <v>1715809</v>
      </c>
      <c r="X7018">
        <v>1570613</v>
      </c>
      <c r="Z7018">
        <v>145196</v>
      </c>
    </row>
    <row r="7019" spans="2:26" hidden="1" x14ac:dyDescent="0.35">
      <c r="B7019" t="s">
        <v>165</v>
      </c>
      <c r="C7019" t="s">
        <v>166</v>
      </c>
      <c r="D7019" s="1">
        <v>44743</v>
      </c>
      <c r="E7019" t="s">
        <v>32</v>
      </c>
      <c r="F7019" t="s">
        <v>33</v>
      </c>
      <c r="G7019" t="s">
        <v>34</v>
      </c>
      <c r="H7019">
        <v>17687</v>
      </c>
      <c r="J7019">
        <v>0</v>
      </c>
      <c r="L7019">
        <v>17687</v>
      </c>
      <c r="N7019">
        <v>6785</v>
      </c>
      <c r="P7019">
        <v>874</v>
      </c>
      <c r="R7019">
        <v>7659</v>
      </c>
      <c r="T7019">
        <v>918758</v>
      </c>
      <c r="V7019">
        <v>1719939</v>
      </c>
      <c r="X7019">
        <v>1574091</v>
      </c>
      <c r="Z7019">
        <v>145848</v>
      </c>
    </row>
    <row r="7020" spans="2:26" hidden="1" x14ac:dyDescent="0.35">
      <c r="B7020" t="s">
        <v>165</v>
      </c>
      <c r="C7020" t="s">
        <v>166</v>
      </c>
      <c r="D7020" s="1">
        <v>44774</v>
      </c>
      <c r="E7020" t="s">
        <v>32</v>
      </c>
      <c r="F7020" t="s">
        <v>35</v>
      </c>
      <c r="G7020" t="s">
        <v>32</v>
      </c>
      <c r="H7020">
        <v>18725</v>
      </c>
      <c r="J7020">
        <v>0</v>
      </c>
      <c r="L7020">
        <v>18725</v>
      </c>
      <c r="N7020">
        <v>8397</v>
      </c>
      <c r="P7020">
        <v>1304</v>
      </c>
      <c r="R7020">
        <v>9701</v>
      </c>
      <c r="T7020">
        <v>921230</v>
      </c>
      <c r="V7020">
        <v>1726465</v>
      </c>
      <c r="X7020">
        <v>1580099</v>
      </c>
      <c r="Z7020">
        <v>146366</v>
      </c>
    </row>
    <row r="7021" spans="2:26" hidden="1" x14ac:dyDescent="0.35">
      <c r="B7021" t="s">
        <v>165</v>
      </c>
      <c r="C7021" t="s">
        <v>166</v>
      </c>
      <c r="D7021" s="1">
        <v>44774</v>
      </c>
      <c r="E7021" t="s">
        <v>32</v>
      </c>
      <c r="F7021" t="s">
        <v>33</v>
      </c>
      <c r="G7021" t="s">
        <v>34</v>
      </c>
      <c r="H7021">
        <v>18725</v>
      </c>
      <c r="J7021">
        <v>0</v>
      </c>
      <c r="L7021">
        <v>18725</v>
      </c>
      <c r="N7021">
        <v>8393</v>
      </c>
      <c r="P7021">
        <v>1302</v>
      </c>
      <c r="R7021">
        <v>9695</v>
      </c>
      <c r="T7021">
        <v>923613</v>
      </c>
      <c r="V7021">
        <v>1729938</v>
      </c>
      <c r="X7021">
        <v>1582946</v>
      </c>
      <c r="Z7021">
        <v>146992</v>
      </c>
    </row>
    <row r="7022" spans="2:26" hidden="1" x14ac:dyDescent="0.35">
      <c r="B7022" t="s">
        <v>165</v>
      </c>
      <c r="C7022" t="s">
        <v>166</v>
      </c>
      <c r="D7022" s="1">
        <v>44805</v>
      </c>
      <c r="E7022" t="s">
        <v>32</v>
      </c>
      <c r="F7022" t="s">
        <v>35</v>
      </c>
      <c r="G7022" t="s">
        <v>32</v>
      </c>
      <c r="H7022">
        <v>16586</v>
      </c>
      <c r="J7022">
        <v>0</v>
      </c>
      <c r="L7022">
        <v>16586</v>
      </c>
      <c r="N7022">
        <v>6986</v>
      </c>
      <c r="P7022">
        <v>1044</v>
      </c>
      <c r="R7022">
        <v>8030</v>
      </c>
      <c r="T7022">
        <v>925091</v>
      </c>
      <c r="V7022">
        <v>1735419</v>
      </c>
      <c r="X7022">
        <v>1588384</v>
      </c>
      <c r="Z7022">
        <v>147035</v>
      </c>
    </row>
    <row r="7023" spans="2:26" hidden="1" x14ac:dyDescent="0.35">
      <c r="B7023" t="s">
        <v>165</v>
      </c>
      <c r="C7023" t="s">
        <v>166</v>
      </c>
      <c r="D7023" s="1">
        <v>44805</v>
      </c>
      <c r="E7023" t="s">
        <v>32</v>
      </c>
      <c r="F7023" t="s">
        <v>33</v>
      </c>
      <c r="G7023" t="s">
        <v>34</v>
      </c>
      <c r="H7023">
        <v>16586</v>
      </c>
      <c r="J7023">
        <v>0</v>
      </c>
      <c r="L7023">
        <v>16586</v>
      </c>
      <c r="N7023">
        <v>7009</v>
      </c>
      <c r="P7023">
        <v>1020</v>
      </c>
      <c r="R7023">
        <v>8029</v>
      </c>
      <c r="T7023">
        <v>927012</v>
      </c>
      <c r="V7023">
        <v>1737919</v>
      </c>
      <c r="X7023">
        <v>1590414</v>
      </c>
      <c r="Z7023">
        <v>147505</v>
      </c>
    </row>
    <row r="7024" spans="2:26" hidden="1" x14ac:dyDescent="0.35">
      <c r="B7024" t="s">
        <v>165</v>
      </c>
      <c r="C7024" t="s">
        <v>166</v>
      </c>
      <c r="D7024" s="1">
        <v>44835</v>
      </c>
      <c r="E7024" t="s">
        <v>32</v>
      </c>
      <c r="F7024" t="s">
        <v>35</v>
      </c>
      <c r="G7024" t="s">
        <v>32</v>
      </c>
      <c r="H7024">
        <v>17038</v>
      </c>
      <c r="J7024">
        <v>0</v>
      </c>
      <c r="L7024">
        <v>17038</v>
      </c>
      <c r="N7024">
        <v>7148</v>
      </c>
      <c r="P7024">
        <v>1012</v>
      </c>
      <c r="R7024">
        <v>8160</v>
      </c>
      <c r="T7024">
        <v>928153</v>
      </c>
      <c r="V7024">
        <v>1742626</v>
      </c>
      <c r="X7024">
        <v>1595048</v>
      </c>
      <c r="Z7024">
        <v>147578</v>
      </c>
    </row>
    <row r="7025" spans="2:26" hidden="1" x14ac:dyDescent="0.35">
      <c r="B7025" t="s">
        <v>165</v>
      </c>
      <c r="C7025" t="s">
        <v>166</v>
      </c>
      <c r="D7025" s="1">
        <v>44835</v>
      </c>
      <c r="E7025" t="s">
        <v>32</v>
      </c>
      <c r="F7025" t="s">
        <v>33</v>
      </c>
      <c r="G7025" t="s">
        <v>34</v>
      </c>
      <c r="H7025">
        <v>17037</v>
      </c>
      <c r="J7025">
        <v>0</v>
      </c>
      <c r="L7025">
        <v>17037</v>
      </c>
      <c r="N7025">
        <v>7156</v>
      </c>
      <c r="P7025">
        <v>1007</v>
      </c>
      <c r="R7025">
        <v>8163</v>
      </c>
      <c r="T7025">
        <v>930258</v>
      </c>
      <c r="V7025">
        <v>1745725</v>
      </c>
      <c r="X7025">
        <v>1597641</v>
      </c>
      <c r="Z7025">
        <v>148084</v>
      </c>
    </row>
    <row r="7026" spans="2:26" hidden="1" x14ac:dyDescent="0.35">
      <c r="B7026" t="s">
        <v>165</v>
      </c>
      <c r="C7026" t="s">
        <v>166</v>
      </c>
      <c r="D7026" s="1">
        <v>44866</v>
      </c>
      <c r="E7026" t="s">
        <v>32</v>
      </c>
      <c r="F7026" t="s">
        <v>35</v>
      </c>
      <c r="G7026" t="s">
        <v>32</v>
      </c>
      <c r="H7026">
        <v>17715</v>
      </c>
      <c r="J7026">
        <v>0</v>
      </c>
      <c r="L7026">
        <v>17715</v>
      </c>
      <c r="N7026">
        <v>6844</v>
      </c>
      <c r="P7026">
        <v>1091</v>
      </c>
      <c r="R7026">
        <v>7935</v>
      </c>
      <c r="T7026">
        <v>932310</v>
      </c>
      <c r="V7026">
        <v>1751942</v>
      </c>
      <c r="X7026">
        <v>1603252</v>
      </c>
      <c r="Z7026">
        <v>148690</v>
      </c>
    </row>
    <row r="7027" spans="2:26" hidden="1" x14ac:dyDescent="0.35">
      <c r="B7027" t="s">
        <v>165</v>
      </c>
      <c r="C7027" t="s">
        <v>166</v>
      </c>
      <c r="D7027" s="1">
        <v>44866</v>
      </c>
      <c r="E7027" t="s">
        <v>32</v>
      </c>
      <c r="F7027" t="s">
        <v>33</v>
      </c>
      <c r="G7027" t="s">
        <v>34</v>
      </c>
      <c r="H7027">
        <v>17712</v>
      </c>
      <c r="J7027">
        <v>0</v>
      </c>
      <c r="L7027">
        <v>17712</v>
      </c>
      <c r="N7027">
        <v>6864</v>
      </c>
      <c r="P7027">
        <v>1069</v>
      </c>
      <c r="R7027">
        <v>7933</v>
      </c>
      <c r="T7027">
        <v>934521</v>
      </c>
      <c r="V7027">
        <v>1754979</v>
      </c>
      <c r="X7027">
        <v>1605635</v>
      </c>
      <c r="Z7027">
        <v>149344</v>
      </c>
    </row>
    <row r="7028" spans="2:26" hidden="1" x14ac:dyDescent="0.35">
      <c r="B7028" t="s">
        <v>165</v>
      </c>
      <c r="C7028" t="s">
        <v>166</v>
      </c>
      <c r="D7028" s="1">
        <v>44896</v>
      </c>
      <c r="E7028" t="s">
        <v>32</v>
      </c>
      <c r="F7028" t="s">
        <v>35</v>
      </c>
      <c r="G7028" t="s">
        <v>32</v>
      </c>
      <c r="H7028">
        <v>16674</v>
      </c>
      <c r="J7028">
        <v>0</v>
      </c>
      <c r="L7028">
        <v>16674</v>
      </c>
      <c r="N7028">
        <v>6150</v>
      </c>
      <c r="P7028">
        <v>897</v>
      </c>
      <c r="R7028">
        <v>7047</v>
      </c>
      <c r="T7028">
        <v>936060</v>
      </c>
      <c r="V7028">
        <v>1760685</v>
      </c>
      <c r="X7028">
        <v>1611044</v>
      </c>
      <c r="Z7028">
        <v>149641</v>
      </c>
    </row>
    <row r="7029" spans="2:26" hidden="1" x14ac:dyDescent="0.35">
      <c r="B7029" t="s">
        <v>165</v>
      </c>
      <c r="C7029" t="s">
        <v>166</v>
      </c>
      <c r="D7029" s="1">
        <v>44896</v>
      </c>
      <c r="E7029" t="s">
        <v>32</v>
      </c>
      <c r="F7029" t="s">
        <v>33</v>
      </c>
      <c r="G7029" t="s">
        <v>34</v>
      </c>
      <c r="H7029">
        <v>16674</v>
      </c>
      <c r="J7029">
        <v>0</v>
      </c>
      <c r="L7029">
        <v>16674</v>
      </c>
      <c r="N7029">
        <v>6150</v>
      </c>
      <c r="P7029">
        <v>895</v>
      </c>
      <c r="R7029">
        <v>7045</v>
      </c>
      <c r="T7029">
        <v>939081</v>
      </c>
      <c r="V7029">
        <v>1764906</v>
      </c>
      <c r="X7029">
        <v>1614485</v>
      </c>
      <c r="Z7029">
        <v>150421</v>
      </c>
    </row>
    <row r="7030" spans="2:26" hidden="1" x14ac:dyDescent="0.35">
      <c r="B7030" t="s">
        <v>165</v>
      </c>
      <c r="C7030" t="s">
        <v>166</v>
      </c>
      <c r="D7030" s="1">
        <v>44927</v>
      </c>
      <c r="E7030" t="s">
        <v>32</v>
      </c>
      <c r="F7030" t="s">
        <v>35</v>
      </c>
      <c r="G7030" t="s">
        <v>32</v>
      </c>
      <c r="H7030">
        <v>19970</v>
      </c>
      <c r="J7030">
        <v>0</v>
      </c>
      <c r="L7030">
        <v>19970</v>
      </c>
      <c r="N7030">
        <v>8352</v>
      </c>
      <c r="P7030">
        <v>1378</v>
      </c>
      <c r="R7030">
        <v>9730</v>
      </c>
      <c r="T7030">
        <v>941237</v>
      </c>
      <c r="V7030">
        <v>1774022</v>
      </c>
      <c r="X7030">
        <v>1622521</v>
      </c>
      <c r="Z7030">
        <v>151501</v>
      </c>
    </row>
    <row r="7031" spans="2:26" hidden="1" x14ac:dyDescent="0.35">
      <c r="B7031" t="s">
        <v>165</v>
      </c>
      <c r="C7031" t="s">
        <v>166</v>
      </c>
      <c r="D7031" s="1">
        <v>44927</v>
      </c>
      <c r="E7031" t="s">
        <v>32</v>
      </c>
      <c r="F7031" t="s">
        <v>33</v>
      </c>
      <c r="G7031" t="s">
        <v>34</v>
      </c>
      <c r="H7031">
        <v>19971</v>
      </c>
      <c r="J7031">
        <v>0</v>
      </c>
      <c r="L7031">
        <v>19971</v>
      </c>
      <c r="N7031">
        <v>8200</v>
      </c>
      <c r="P7031">
        <v>1337</v>
      </c>
      <c r="R7031">
        <v>9537</v>
      </c>
      <c r="T7031">
        <v>945116</v>
      </c>
      <c r="V7031">
        <v>1785811</v>
      </c>
      <c r="X7031">
        <v>1633583</v>
      </c>
      <c r="Z7031">
        <v>152228</v>
      </c>
    </row>
    <row r="7032" spans="2:26" hidden="1" x14ac:dyDescent="0.35">
      <c r="B7032" t="s">
        <v>165</v>
      </c>
      <c r="C7032" t="s">
        <v>166</v>
      </c>
      <c r="D7032" s="1">
        <v>44958</v>
      </c>
      <c r="E7032" t="s">
        <v>32</v>
      </c>
      <c r="F7032" t="s">
        <v>35</v>
      </c>
      <c r="G7032" t="s">
        <v>32</v>
      </c>
      <c r="H7032">
        <v>16047</v>
      </c>
      <c r="J7032">
        <v>0</v>
      </c>
      <c r="L7032">
        <v>16047</v>
      </c>
      <c r="N7032">
        <v>6566</v>
      </c>
      <c r="P7032">
        <v>1215</v>
      </c>
      <c r="R7032">
        <v>7781</v>
      </c>
      <c r="T7032">
        <v>946228</v>
      </c>
      <c r="V7032">
        <v>1790060</v>
      </c>
      <c r="X7032">
        <v>1637854</v>
      </c>
      <c r="Z7032">
        <v>152206</v>
      </c>
    </row>
    <row r="7033" spans="2:26" hidden="1" x14ac:dyDescent="0.35">
      <c r="B7033" t="s">
        <v>165</v>
      </c>
      <c r="C7033" t="s">
        <v>166</v>
      </c>
      <c r="D7033" s="1">
        <v>44958</v>
      </c>
      <c r="E7033" t="s">
        <v>32</v>
      </c>
      <c r="F7033" t="s">
        <v>33</v>
      </c>
      <c r="G7033" t="s">
        <v>34</v>
      </c>
      <c r="H7033">
        <v>16044</v>
      </c>
      <c r="J7033">
        <v>0</v>
      </c>
      <c r="L7033">
        <v>16044</v>
      </c>
      <c r="N7033">
        <v>6595</v>
      </c>
      <c r="P7033">
        <v>1186</v>
      </c>
      <c r="R7033">
        <v>7781</v>
      </c>
      <c r="T7033">
        <v>948557</v>
      </c>
      <c r="V7033">
        <v>1793120</v>
      </c>
      <c r="X7033">
        <v>1640446</v>
      </c>
      <c r="Z7033">
        <v>152674</v>
      </c>
    </row>
    <row r="7034" spans="2:26" hidden="1" x14ac:dyDescent="0.35">
      <c r="B7034" t="s">
        <v>165</v>
      </c>
      <c r="C7034" t="s">
        <v>166</v>
      </c>
      <c r="D7034" s="1">
        <v>44986</v>
      </c>
      <c r="E7034" t="s">
        <v>32</v>
      </c>
      <c r="F7034" t="s">
        <v>35</v>
      </c>
      <c r="G7034" t="s">
        <v>32</v>
      </c>
      <c r="H7034">
        <v>17726</v>
      </c>
      <c r="J7034">
        <v>0</v>
      </c>
      <c r="L7034">
        <v>17726</v>
      </c>
      <c r="N7034">
        <v>7274</v>
      </c>
      <c r="P7034">
        <v>1173</v>
      </c>
      <c r="R7034">
        <v>8447</v>
      </c>
      <c r="T7034">
        <v>949738</v>
      </c>
      <c r="V7034">
        <v>1798421</v>
      </c>
      <c r="X7034">
        <v>1650389</v>
      </c>
      <c r="Z7034">
        <v>148032</v>
      </c>
    </row>
    <row r="7035" spans="2:26" hidden="1" x14ac:dyDescent="0.35">
      <c r="B7035" t="s">
        <v>165</v>
      </c>
      <c r="C7035" t="s">
        <v>166</v>
      </c>
      <c r="D7035" s="1">
        <v>44986</v>
      </c>
      <c r="E7035" t="s">
        <v>32</v>
      </c>
      <c r="F7035" t="s">
        <v>33</v>
      </c>
      <c r="G7035" t="s">
        <v>34</v>
      </c>
      <c r="H7035">
        <v>17726</v>
      </c>
      <c r="J7035">
        <v>0</v>
      </c>
      <c r="L7035">
        <v>17726</v>
      </c>
      <c r="N7035">
        <v>7269</v>
      </c>
      <c r="P7035">
        <v>1159</v>
      </c>
      <c r="R7035">
        <v>8428</v>
      </c>
      <c r="T7035">
        <v>951491</v>
      </c>
      <c r="V7035">
        <v>1801567</v>
      </c>
      <c r="X7035">
        <v>1653118</v>
      </c>
      <c r="Z7035">
        <v>148449</v>
      </c>
    </row>
    <row r="7036" spans="2:26" hidden="1" x14ac:dyDescent="0.35">
      <c r="B7036" t="s">
        <v>165</v>
      </c>
      <c r="C7036" t="s">
        <v>166</v>
      </c>
      <c r="D7036" s="1">
        <v>45017</v>
      </c>
      <c r="E7036" t="s">
        <v>32</v>
      </c>
      <c r="F7036" t="s">
        <v>35</v>
      </c>
      <c r="G7036" t="s">
        <v>32</v>
      </c>
      <c r="H7036">
        <v>16680</v>
      </c>
      <c r="J7036">
        <v>0</v>
      </c>
      <c r="L7036">
        <v>16680</v>
      </c>
      <c r="N7036">
        <v>6833</v>
      </c>
      <c r="P7036">
        <v>971</v>
      </c>
      <c r="R7036">
        <v>7804</v>
      </c>
      <c r="T7036">
        <v>951076</v>
      </c>
      <c r="V7036">
        <v>1804180</v>
      </c>
      <c r="X7036">
        <v>1651780</v>
      </c>
      <c r="Z7036">
        <v>152400</v>
      </c>
    </row>
    <row r="7037" spans="2:26" hidden="1" x14ac:dyDescent="0.35">
      <c r="B7037" t="s">
        <v>165</v>
      </c>
      <c r="C7037" t="s">
        <v>166</v>
      </c>
      <c r="D7037" s="1">
        <v>45017</v>
      </c>
      <c r="E7037" t="s">
        <v>32</v>
      </c>
      <c r="F7037" t="s">
        <v>33</v>
      </c>
      <c r="G7037" t="s">
        <v>34</v>
      </c>
      <c r="H7037">
        <v>16680</v>
      </c>
      <c r="J7037">
        <v>0</v>
      </c>
      <c r="L7037">
        <v>16680</v>
      </c>
      <c r="N7037">
        <v>6850</v>
      </c>
      <c r="P7037">
        <v>949</v>
      </c>
      <c r="R7037">
        <v>7799</v>
      </c>
      <c r="T7037">
        <v>953849</v>
      </c>
      <c r="V7037">
        <v>1812491</v>
      </c>
      <c r="X7037">
        <v>1659589</v>
      </c>
      <c r="Z7037">
        <v>152902</v>
      </c>
    </row>
    <row r="7038" spans="2:26" hidden="1" x14ac:dyDescent="0.35">
      <c r="B7038" t="s">
        <v>165</v>
      </c>
      <c r="C7038" t="s">
        <v>166</v>
      </c>
      <c r="D7038" s="1">
        <v>45047</v>
      </c>
      <c r="E7038" t="s">
        <v>32</v>
      </c>
      <c r="F7038" t="s">
        <v>35</v>
      </c>
      <c r="G7038" t="s">
        <v>32</v>
      </c>
      <c r="H7038">
        <v>17914</v>
      </c>
      <c r="J7038">
        <v>0</v>
      </c>
      <c r="L7038">
        <v>17914</v>
      </c>
      <c r="N7038">
        <v>6906</v>
      </c>
      <c r="P7038">
        <v>1203</v>
      </c>
      <c r="R7038">
        <v>8109</v>
      </c>
      <c r="T7038">
        <v>951983</v>
      </c>
      <c r="V7038">
        <v>1810463</v>
      </c>
      <c r="X7038">
        <v>1659335</v>
      </c>
      <c r="Z7038">
        <v>151128</v>
      </c>
    </row>
    <row r="7039" spans="2:26" hidden="1" x14ac:dyDescent="0.35">
      <c r="B7039" t="s">
        <v>165</v>
      </c>
      <c r="C7039" t="s">
        <v>166</v>
      </c>
      <c r="D7039" s="1">
        <v>45047</v>
      </c>
      <c r="E7039" t="s">
        <v>32</v>
      </c>
      <c r="F7039" t="s">
        <v>33</v>
      </c>
      <c r="G7039" t="s">
        <v>34</v>
      </c>
      <c r="H7039">
        <v>17914</v>
      </c>
      <c r="J7039">
        <v>0</v>
      </c>
      <c r="L7039">
        <v>17914</v>
      </c>
      <c r="N7039">
        <v>6922</v>
      </c>
      <c r="P7039">
        <v>1184</v>
      </c>
      <c r="R7039">
        <v>8106</v>
      </c>
      <c r="T7039">
        <v>954371</v>
      </c>
      <c r="V7039">
        <v>1814686</v>
      </c>
      <c r="X7039">
        <v>1662895</v>
      </c>
      <c r="Z7039">
        <v>151791</v>
      </c>
    </row>
    <row r="7040" spans="2:26" hidden="1" x14ac:dyDescent="0.35">
      <c r="B7040" t="s">
        <v>165</v>
      </c>
      <c r="C7040" t="s">
        <v>166</v>
      </c>
      <c r="D7040" s="1">
        <v>45078</v>
      </c>
      <c r="E7040" t="s">
        <v>32</v>
      </c>
      <c r="F7040" t="s">
        <v>35</v>
      </c>
      <c r="G7040" t="s">
        <v>32</v>
      </c>
      <c r="H7040">
        <v>20262</v>
      </c>
      <c r="J7040">
        <v>0</v>
      </c>
      <c r="L7040">
        <v>20262</v>
      </c>
      <c r="N7040">
        <v>7715</v>
      </c>
      <c r="P7040">
        <v>1199</v>
      </c>
      <c r="R7040">
        <v>8914</v>
      </c>
      <c r="T7040">
        <v>944628</v>
      </c>
      <c r="V7040">
        <v>1791332</v>
      </c>
      <c r="X7040">
        <v>1641505</v>
      </c>
      <c r="Z7040">
        <v>149827</v>
      </c>
    </row>
    <row r="7041" spans="2:26" hidden="1" x14ac:dyDescent="0.35">
      <c r="B7041" t="s">
        <v>165</v>
      </c>
      <c r="C7041" t="s">
        <v>166</v>
      </c>
      <c r="D7041" s="1">
        <v>45078</v>
      </c>
      <c r="E7041" t="s">
        <v>32</v>
      </c>
      <c r="F7041" t="s">
        <v>33</v>
      </c>
      <c r="G7041" t="s">
        <v>34</v>
      </c>
      <c r="H7041">
        <v>20261</v>
      </c>
      <c r="J7041">
        <v>0</v>
      </c>
      <c r="L7041">
        <v>20261</v>
      </c>
      <c r="N7041">
        <v>7727</v>
      </c>
      <c r="P7041">
        <v>1182</v>
      </c>
      <c r="R7041">
        <v>8909</v>
      </c>
      <c r="T7041">
        <v>948419</v>
      </c>
      <c r="V7041">
        <v>1797729</v>
      </c>
      <c r="X7041">
        <v>1646977</v>
      </c>
      <c r="Z7041">
        <v>150752</v>
      </c>
    </row>
    <row r="7042" spans="2:26" hidden="1" x14ac:dyDescent="0.35">
      <c r="B7042" t="s">
        <v>165</v>
      </c>
      <c r="C7042" t="s">
        <v>166</v>
      </c>
      <c r="D7042" s="1">
        <v>45108</v>
      </c>
      <c r="E7042" t="s">
        <v>32</v>
      </c>
      <c r="F7042" t="s">
        <v>35</v>
      </c>
      <c r="G7042" t="s">
        <v>32</v>
      </c>
      <c r="H7042">
        <v>22264</v>
      </c>
      <c r="J7042">
        <v>0</v>
      </c>
      <c r="L7042">
        <v>22264</v>
      </c>
      <c r="N7042">
        <v>7996</v>
      </c>
      <c r="P7042">
        <v>1317</v>
      </c>
      <c r="R7042">
        <v>9313</v>
      </c>
      <c r="T7042">
        <v>939261</v>
      </c>
      <c r="V7042">
        <v>1775552</v>
      </c>
      <c r="X7042">
        <v>1626574</v>
      </c>
      <c r="Z7042">
        <v>148978</v>
      </c>
    </row>
    <row r="7043" spans="2:26" hidden="1" x14ac:dyDescent="0.35">
      <c r="B7043" t="s">
        <v>165</v>
      </c>
      <c r="C7043" t="s">
        <v>166</v>
      </c>
      <c r="D7043" s="1">
        <v>45108</v>
      </c>
      <c r="E7043" t="s">
        <v>32</v>
      </c>
      <c r="F7043" t="s">
        <v>33</v>
      </c>
      <c r="G7043" t="s">
        <v>34</v>
      </c>
      <c r="H7043">
        <v>22264</v>
      </c>
      <c r="J7043">
        <v>0</v>
      </c>
      <c r="L7043">
        <v>22264</v>
      </c>
      <c r="N7043">
        <v>8023</v>
      </c>
      <c r="P7043">
        <v>1288</v>
      </c>
      <c r="R7043">
        <v>9311</v>
      </c>
      <c r="T7043">
        <v>944220</v>
      </c>
      <c r="V7043">
        <v>1783668</v>
      </c>
      <c r="X7043">
        <v>1633331</v>
      </c>
      <c r="Z7043">
        <v>150337</v>
      </c>
    </row>
    <row r="7044" spans="2:26" hidden="1" x14ac:dyDescent="0.35">
      <c r="B7044" t="s">
        <v>165</v>
      </c>
      <c r="C7044" t="s">
        <v>166</v>
      </c>
      <c r="D7044" s="1">
        <v>45139</v>
      </c>
      <c r="E7044" t="s">
        <v>32</v>
      </c>
      <c r="F7044" t="s">
        <v>35</v>
      </c>
      <c r="G7044" t="s">
        <v>32</v>
      </c>
      <c r="H7044">
        <v>26142</v>
      </c>
      <c r="J7044">
        <v>0</v>
      </c>
      <c r="L7044">
        <v>26142</v>
      </c>
      <c r="N7044">
        <v>8217</v>
      </c>
      <c r="P7044">
        <v>1827</v>
      </c>
      <c r="R7044">
        <v>10044</v>
      </c>
      <c r="T7044">
        <v>929511</v>
      </c>
      <c r="V7044">
        <v>1744834</v>
      </c>
      <c r="X7044">
        <v>1595528</v>
      </c>
      <c r="Z7044">
        <v>149306</v>
      </c>
    </row>
    <row r="7045" spans="2:26" hidden="1" x14ac:dyDescent="0.35">
      <c r="B7045" t="s">
        <v>165</v>
      </c>
      <c r="C7045" t="s">
        <v>166</v>
      </c>
      <c r="D7045" s="1">
        <v>45139</v>
      </c>
      <c r="E7045" t="s">
        <v>32</v>
      </c>
      <c r="F7045" t="s">
        <v>33</v>
      </c>
      <c r="G7045" t="s">
        <v>34</v>
      </c>
      <c r="H7045">
        <v>26142</v>
      </c>
      <c r="J7045">
        <v>0</v>
      </c>
      <c r="L7045">
        <v>26142</v>
      </c>
      <c r="N7045">
        <v>8221</v>
      </c>
      <c r="P7045">
        <v>1818</v>
      </c>
      <c r="R7045">
        <v>10039</v>
      </c>
      <c r="T7045">
        <v>938326</v>
      </c>
      <c r="V7045">
        <v>1759852</v>
      </c>
      <c r="X7045">
        <v>1608357</v>
      </c>
      <c r="Z7045">
        <v>151495</v>
      </c>
    </row>
    <row r="7046" spans="2:26" hidden="1" x14ac:dyDescent="0.35">
      <c r="B7046" t="s">
        <v>165</v>
      </c>
      <c r="C7046" t="s">
        <v>166</v>
      </c>
      <c r="D7046" s="1">
        <v>45170</v>
      </c>
      <c r="E7046" t="s">
        <v>32</v>
      </c>
      <c r="F7046" t="s">
        <v>35</v>
      </c>
      <c r="G7046" t="s">
        <v>32</v>
      </c>
      <c r="H7046">
        <v>23018</v>
      </c>
      <c r="J7046">
        <v>0</v>
      </c>
      <c r="L7046">
        <v>23018</v>
      </c>
      <c r="N7046">
        <v>9157</v>
      </c>
      <c r="P7046">
        <v>2143</v>
      </c>
      <c r="R7046">
        <v>11300</v>
      </c>
      <c r="T7046">
        <v>925441</v>
      </c>
      <c r="V7046">
        <v>1729475</v>
      </c>
      <c r="X7046">
        <v>1580049</v>
      </c>
      <c r="Z7046">
        <v>149426</v>
      </c>
    </row>
    <row r="7047" spans="2:26" hidden="1" x14ac:dyDescent="0.35">
      <c r="B7047" t="s">
        <v>165</v>
      </c>
      <c r="C7047" t="s">
        <v>166</v>
      </c>
      <c r="D7047" s="1">
        <v>45170</v>
      </c>
      <c r="E7047" t="s">
        <v>32</v>
      </c>
      <c r="F7047" t="s">
        <v>33</v>
      </c>
      <c r="G7047" t="s">
        <v>34</v>
      </c>
      <c r="H7047">
        <v>23018</v>
      </c>
      <c r="J7047">
        <v>0</v>
      </c>
      <c r="L7047">
        <v>23018</v>
      </c>
      <c r="N7047">
        <v>9158</v>
      </c>
      <c r="P7047">
        <v>2143</v>
      </c>
      <c r="R7047">
        <v>11301</v>
      </c>
      <c r="T7047">
        <v>931464</v>
      </c>
      <c r="V7047">
        <v>1739261</v>
      </c>
      <c r="X7047">
        <v>1587635</v>
      </c>
      <c r="Z7047">
        <v>151626</v>
      </c>
    </row>
    <row r="7048" spans="2:26" hidden="1" x14ac:dyDescent="0.35">
      <c r="B7048" t="s">
        <v>165</v>
      </c>
      <c r="C7048" t="s">
        <v>166</v>
      </c>
      <c r="D7048" s="1">
        <v>45200</v>
      </c>
      <c r="E7048" t="s">
        <v>32</v>
      </c>
      <c r="F7048" t="s">
        <v>35</v>
      </c>
      <c r="G7048" t="s">
        <v>32</v>
      </c>
      <c r="H7048">
        <v>26443</v>
      </c>
      <c r="J7048">
        <v>0</v>
      </c>
      <c r="L7048">
        <v>26443</v>
      </c>
      <c r="N7048">
        <v>8991</v>
      </c>
      <c r="P7048">
        <v>1909</v>
      </c>
      <c r="R7048">
        <v>10900</v>
      </c>
      <c r="T7048">
        <v>911434</v>
      </c>
      <c r="V7048">
        <v>1685834</v>
      </c>
      <c r="X7048">
        <v>1536689</v>
      </c>
      <c r="Z7048">
        <v>149145</v>
      </c>
    </row>
    <row r="7049" spans="2:26" hidden="1" x14ac:dyDescent="0.35">
      <c r="B7049" t="s">
        <v>165</v>
      </c>
      <c r="C7049" t="s">
        <v>166</v>
      </c>
      <c r="D7049" s="1">
        <v>45200</v>
      </c>
      <c r="E7049" t="s">
        <v>32</v>
      </c>
      <c r="F7049" t="s">
        <v>33</v>
      </c>
      <c r="G7049" t="s">
        <v>34</v>
      </c>
      <c r="H7049">
        <v>26441</v>
      </c>
      <c r="J7049">
        <v>0</v>
      </c>
      <c r="L7049">
        <v>26441</v>
      </c>
      <c r="N7049">
        <v>8976</v>
      </c>
      <c r="P7049">
        <v>1908</v>
      </c>
      <c r="R7049">
        <v>10884</v>
      </c>
      <c r="T7049">
        <v>917465</v>
      </c>
      <c r="V7049">
        <v>1695432</v>
      </c>
      <c r="X7049">
        <v>1543827</v>
      </c>
      <c r="Z7049">
        <v>151605</v>
      </c>
    </row>
    <row r="7050" spans="2:26" hidden="1" x14ac:dyDescent="0.35">
      <c r="B7050" t="s">
        <v>165</v>
      </c>
      <c r="C7050" t="s">
        <v>166</v>
      </c>
      <c r="D7050" s="1">
        <v>45231</v>
      </c>
      <c r="E7050" t="s">
        <v>32</v>
      </c>
      <c r="F7050" t="s">
        <v>35</v>
      </c>
      <c r="G7050" t="s">
        <v>32</v>
      </c>
      <c r="H7050">
        <v>27087</v>
      </c>
      <c r="J7050">
        <v>0</v>
      </c>
      <c r="L7050">
        <v>27087</v>
      </c>
      <c r="N7050">
        <v>9248</v>
      </c>
      <c r="P7050">
        <v>1992</v>
      </c>
      <c r="R7050">
        <v>11240</v>
      </c>
      <c r="T7050">
        <v>905954</v>
      </c>
      <c r="V7050">
        <v>1661710</v>
      </c>
      <c r="X7050">
        <v>1512828</v>
      </c>
      <c r="Z7050">
        <v>148882</v>
      </c>
    </row>
    <row r="7051" spans="2:26" hidden="1" x14ac:dyDescent="0.35">
      <c r="B7051" t="s">
        <v>165</v>
      </c>
      <c r="C7051" t="s">
        <v>166</v>
      </c>
      <c r="D7051" s="1">
        <v>45231</v>
      </c>
      <c r="E7051" t="s">
        <v>32</v>
      </c>
      <c r="F7051" t="s">
        <v>33</v>
      </c>
      <c r="G7051" t="s">
        <v>34</v>
      </c>
      <c r="H7051">
        <v>27087</v>
      </c>
      <c r="J7051">
        <v>0</v>
      </c>
      <c r="L7051">
        <v>27087</v>
      </c>
      <c r="N7051">
        <v>9248</v>
      </c>
      <c r="P7051">
        <v>1992</v>
      </c>
      <c r="R7051">
        <v>11240</v>
      </c>
      <c r="T7051">
        <v>912169</v>
      </c>
      <c r="V7051">
        <v>1670564</v>
      </c>
      <c r="X7051">
        <v>1518206</v>
      </c>
      <c r="Z7051">
        <v>152358</v>
      </c>
    </row>
    <row r="7052" spans="2:26" hidden="1" x14ac:dyDescent="0.35">
      <c r="B7052" t="s">
        <v>165</v>
      </c>
      <c r="C7052" t="s">
        <v>166</v>
      </c>
      <c r="D7052" s="1">
        <v>45261</v>
      </c>
      <c r="E7052" t="s">
        <v>32</v>
      </c>
      <c r="F7052" t="s">
        <v>35</v>
      </c>
      <c r="G7052" t="s">
        <v>32</v>
      </c>
      <c r="H7052">
        <v>25478</v>
      </c>
      <c r="J7052">
        <v>0</v>
      </c>
      <c r="L7052">
        <v>25478</v>
      </c>
      <c r="N7052">
        <v>9240</v>
      </c>
      <c r="P7052">
        <v>1915</v>
      </c>
      <c r="R7052">
        <v>11155</v>
      </c>
      <c r="T7052">
        <v>894946</v>
      </c>
      <c r="V7052">
        <v>1627147</v>
      </c>
      <c r="X7052">
        <v>1478831</v>
      </c>
      <c r="Z7052">
        <v>148316</v>
      </c>
    </row>
    <row r="7053" spans="2:26" hidden="1" x14ac:dyDescent="0.35">
      <c r="B7053" t="s">
        <v>165</v>
      </c>
      <c r="C7053" t="s">
        <v>166</v>
      </c>
      <c r="D7053" s="1">
        <v>45261</v>
      </c>
      <c r="E7053" t="s">
        <v>32</v>
      </c>
      <c r="F7053" t="s">
        <v>33</v>
      </c>
      <c r="G7053" t="s">
        <v>34</v>
      </c>
      <c r="H7053">
        <v>25478</v>
      </c>
      <c r="J7053">
        <v>0</v>
      </c>
      <c r="L7053">
        <v>25478</v>
      </c>
      <c r="N7053">
        <v>9240</v>
      </c>
      <c r="P7053">
        <v>1915</v>
      </c>
      <c r="R7053">
        <v>11155</v>
      </c>
      <c r="T7053">
        <v>903886</v>
      </c>
      <c r="V7053">
        <v>1640064</v>
      </c>
      <c r="X7053">
        <v>1486640</v>
      </c>
      <c r="Z7053">
        <v>153424</v>
      </c>
    </row>
    <row r="7054" spans="2:26" hidden="1" x14ac:dyDescent="0.35">
      <c r="B7054" t="s">
        <v>165</v>
      </c>
      <c r="C7054" t="s">
        <v>166</v>
      </c>
      <c r="D7054" s="1">
        <v>45292</v>
      </c>
      <c r="E7054" t="s">
        <v>32</v>
      </c>
      <c r="F7054" t="s">
        <v>35</v>
      </c>
      <c r="G7054" t="s">
        <v>32</v>
      </c>
      <c r="H7054">
        <v>31908</v>
      </c>
      <c r="J7054">
        <v>0</v>
      </c>
      <c r="L7054">
        <v>31908</v>
      </c>
      <c r="N7054">
        <v>11107</v>
      </c>
      <c r="P7054">
        <v>2162</v>
      </c>
      <c r="R7054">
        <v>13269</v>
      </c>
      <c r="T7054">
        <v>879994</v>
      </c>
      <c r="V7054">
        <v>1592846</v>
      </c>
      <c r="X7054">
        <v>1447319</v>
      </c>
      <c r="Z7054">
        <v>145527</v>
      </c>
    </row>
    <row r="7055" spans="2:26" hidden="1" x14ac:dyDescent="0.35">
      <c r="B7055" t="s">
        <v>165</v>
      </c>
      <c r="C7055" t="s">
        <v>166</v>
      </c>
      <c r="D7055" s="1">
        <v>45292</v>
      </c>
      <c r="E7055" t="s">
        <v>32</v>
      </c>
      <c r="F7055" t="s">
        <v>33</v>
      </c>
      <c r="G7055" t="s">
        <v>34</v>
      </c>
      <c r="H7055">
        <v>31908</v>
      </c>
      <c r="J7055">
        <v>0</v>
      </c>
      <c r="L7055">
        <v>31908</v>
      </c>
      <c r="N7055">
        <v>11107</v>
      </c>
      <c r="P7055">
        <v>2162</v>
      </c>
      <c r="R7055">
        <v>13269</v>
      </c>
      <c r="T7055">
        <v>887381</v>
      </c>
      <c r="V7055">
        <v>1603808</v>
      </c>
      <c r="X7055">
        <v>1454651</v>
      </c>
      <c r="Z7055">
        <v>149157</v>
      </c>
    </row>
    <row r="7056" spans="2:26" hidden="1" x14ac:dyDescent="0.35">
      <c r="B7056" t="s">
        <v>165</v>
      </c>
      <c r="C7056" t="s">
        <v>166</v>
      </c>
      <c r="D7056" s="1">
        <v>45323</v>
      </c>
      <c r="E7056" t="s">
        <v>32</v>
      </c>
      <c r="F7056" t="s">
        <v>35</v>
      </c>
      <c r="G7056" t="s">
        <v>32</v>
      </c>
      <c r="H7056">
        <v>30224</v>
      </c>
      <c r="J7056">
        <v>0</v>
      </c>
      <c r="L7056">
        <v>30224</v>
      </c>
      <c r="N7056">
        <v>11340</v>
      </c>
      <c r="P7056">
        <v>2194</v>
      </c>
      <c r="R7056">
        <v>13534</v>
      </c>
      <c r="T7056">
        <v>863499</v>
      </c>
      <c r="V7056">
        <v>1549311</v>
      </c>
      <c r="X7056">
        <v>1403734</v>
      </c>
      <c r="Z7056">
        <v>145577</v>
      </c>
    </row>
    <row r="7057" spans="2:26" hidden="1" x14ac:dyDescent="0.35">
      <c r="B7057" t="s">
        <v>165</v>
      </c>
      <c r="C7057" t="s">
        <v>166</v>
      </c>
      <c r="D7057" s="1">
        <v>45323</v>
      </c>
      <c r="E7057" t="s">
        <v>32</v>
      </c>
      <c r="F7057" t="s">
        <v>33</v>
      </c>
      <c r="G7057" t="s">
        <v>34</v>
      </c>
      <c r="H7057">
        <v>30224</v>
      </c>
      <c r="J7057">
        <v>0</v>
      </c>
      <c r="L7057">
        <v>30224</v>
      </c>
      <c r="N7057">
        <v>11340</v>
      </c>
      <c r="P7057">
        <v>2194</v>
      </c>
      <c r="R7057">
        <v>13534</v>
      </c>
      <c r="T7057">
        <v>870438</v>
      </c>
      <c r="V7057">
        <v>1560078</v>
      </c>
      <c r="X7057">
        <v>1410820</v>
      </c>
      <c r="Z7057">
        <v>149258</v>
      </c>
    </row>
    <row r="7058" spans="2:26" hidden="1" x14ac:dyDescent="0.35">
      <c r="B7058" t="s">
        <v>165</v>
      </c>
      <c r="C7058" t="s">
        <v>166</v>
      </c>
      <c r="D7058" s="1">
        <v>45352</v>
      </c>
      <c r="E7058" t="s">
        <v>32</v>
      </c>
      <c r="F7058" t="s">
        <v>35</v>
      </c>
      <c r="G7058" t="s">
        <v>32</v>
      </c>
      <c r="H7058">
        <v>29120</v>
      </c>
      <c r="J7058">
        <v>0</v>
      </c>
      <c r="L7058">
        <v>29120</v>
      </c>
      <c r="N7058">
        <v>10065</v>
      </c>
      <c r="P7058">
        <v>1872</v>
      </c>
      <c r="R7058">
        <v>11937</v>
      </c>
      <c r="T7058">
        <v>852390</v>
      </c>
      <c r="V7058">
        <v>1519897</v>
      </c>
      <c r="X7058">
        <v>1378033</v>
      </c>
      <c r="Z7058">
        <v>141864</v>
      </c>
    </row>
    <row r="7059" spans="2:26" hidden="1" x14ac:dyDescent="0.35">
      <c r="B7059" t="s">
        <v>168</v>
      </c>
      <c r="C7059" t="s">
        <v>169</v>
      </c>
      <c r="D7059" s="1">
        <v>41518</v>
      </c>
      <c r="E7059" t="s">
        <v>32</v>
      </c>
      <c r="F7059" t="s">
        <v>33</v>
      </c>
      <c r="G7059" t="s">
        <v>34</v>
      </c>
      <c r="V7059">
        <v>4203449</v>
      </c>
    </row>
    <row r="7060" spans="2:26" hidden="1" x14ac:dyDescent="0.35">
      <c r="B7060" t="s">
        <v>168</v>
      </c>
      <c r="C7060" t="s">
        <v>169</v>
      </c>
      <c r="D7060" s="1">
        <v>42887</v>
      </c>
      <c r="E7060" t="s">
        <v>32</v>
      </c>
      <c r="F7060" t="s">
        <v>33</v>
      </c>
      <c r="G7060" t="s">
        <v>34</v>
      </c>
      <c r="H7060">
        <v>129944</v>
      </c>
      <c r="J7060">
        <v>0</v>
      </c>
      <c r="L7060">
        <v>129944</v>
      </c>
      <c r="N7060">
        <v>105639</v>
      </c>
      <c r="P7060">
        <v>15519</v>
      </c>
      <c r="R7060">
        <v>121158</v>
      </c>
      <c r="T7060">
        <v>3504916</v>
      </c>
      <c r="V7060">
        <v>4431050</v>
      </c>
      <c r="X7060">
        <v>3882210</v>
      </c>
      <c r="Z7060">
        <v>548840</v>
      </c>
    </row>
    <row r="7061" spans="2:26" hidden="1" x14ac:dyDescent="0.35">
      <c r="B7061" t="s">
        <v>168</v>
      </c>
      <c r="C7061" t="s">
        <v>169</v>
      </c>
      <c r="D7061" s="1">
        <v>42887</v>
      </c>
      <c r="E7061" t="s">
        <v>32</v>
      </c>
      <c r="F7061" t="s">
        <v>35</v>
      </c>
      <c r="G7061" t="s">
        <v>32</v>
      </c>
      <c r="H7061">
        <v>129944</v>
      </c>
      <c r="J7061">
        <v>0</v>
      </c>
      <c r="L7061">
        <v>129944</v>
      </c>
      <c r="N7061">
        <v>105639</v>
      </c>
      <c r="P7061">
        <v>15519</v>
      </c>
      <c r="R7061">
        <v>121158</v>
      </c>
      <c r="T7061">
        <v>3490483</v>
      </c>
      <c r="V7061">
        <v>4412128</v>
      </c>
      <c r="X7061">
        <v>3863358</v>
      </c>
      <c r="Z7061">
        <v>548770</v>
      </c>
    </row>
    <row r="7062" spans="2:26" hidden="1" x14ac:dyDescent="0.35">
      <c r="B7062" t="s">
        <v>168</v>
      </c>
      <c r="C7062" t="s">
        <v>169</v>
      </c>
      <c r="D7062" s="1">
        <v>42917</v>
      </c>
      <c r="E7062" t="s">
        <v>32</v>
      </c>
      <c r="F7062" t="s">
        <v>35</v>
      </c>
      <c r="G7062" t="s">
        <v>32</v>
      </c>
      <c r="H7062">
        <v>126036</v>
      </c>
      <c r="J7062">
        <v>0</v>
      </c>
      <c r="L7062">
        <v>126036</v>
      </c>
      <c r="N7062">
        <v>100272</v>
      </c>
      <c r="P7062">
        <v>13886</v>
      </c>
      <c r="R7062">
        <v>114158</v>
      </c>
      <c r="T7062">
        <v>3486444</v>
      </c>
      <c r="V7062">
        <v>4411626</v>
      </c>
      <c r="X7062">
        <v>3852372</v>
      </c>
      <c r="Z7062">
        <v>559254</v>
      </c>
    </row>
    <row r="7063" spans="2:26" hidden="1" x14ac:dyDescent="0.35">
      <c r="B7063" t="s">
        <v>168</v>
      </c>
      <c r="C7063" t="s">
        <v>169</v>
      </c>
      <c r="D7063" s="1">
        <v>42917</v>
      </c>
      <c r="E7063" t="s">
        <v>32</v>
      </c>
      <c r="F7063" t="s">
        <v>33</v>
      </c>
      <c r="G7063" t="s">
        <v>34</v>
      </c>
      <c r="H7063">
        <v>126036</v>
      </c>
      <c r="J7063">
        <v>0</v>
      </c>
      <c r="L7063">
        <v>126036</v>
      </c>
      <c r="N7063">
        <v>100134</v>
      </c>
      <c r="P7063">
        <v>13886</v>
      </c>
      <c r="R7063">
        <v>114020</v>
      </c>
      <c r="T7063">
        <v>3503931</v>
      </c>
      <c r="V7063">
        <v>4434104</v>
      </c>
      <c r="X7063">
        <v>3874786</v>
      </c>
      <c r="Z7063">
        <v>559318</v>
      </c>
    </row>
    <row r="7064" spans="2:26" hidden="1" x14ac:dyDescent="0.35">
      <c r="B7064" t="s">
        <v>168</v>
      </c>
      <c r="C7064" t="s">
        <v>169</v>
      </c>
      <c r="D7064" s="1">
        <v>42948</v>
      </c>
      <c r="E7064" t="s">
        <v>32</v>
      </c>
      <c r="F7064" t="s">
        <v>35</v>
      </c>
      <c r="G7064" t="s">
        <v>32</v>
      </c>
      <c r="H7064">
        <v>139264</v>
      </c>
      <c r="J7064">
        <v>0</v>
      </c>
      <c r="L7064">
        <v>139264</v>
      </c>
      <c r="N7064">
        <v>100106</v>
      </c>
      <c r="P7064">
        <v>16031</v>
      </c>
      <c r="R7064">
        <v>116137</v>
      </c>
      <c r="T7064">
        <v>3494085</v>
      </c>
      <c r="V7064">
        <v>4421285</v>
      </c>
      <c r="X7064">
        <v>3841047</v>
      </c>
      <c r="Z7064">
        <v>580238</v>
      </c>
    </row>
    <row r="7065" spans="2:26" hidden="1" x14ac:dyDescent="0.35">
      <c r="B7065" t="s">
        <v>168</v>
      </c>
      <c r="C7065" t="s">
        <v>169</v>
      </c>
      <c r="D7065" s="1">
        <v>42948</v>
      </c>
      <c r="E7065" t="s">
        <v>32</v>
      </c>
      <c r="F7065" t="s">
        <v>33</v>
      </c>
      <c r="G7065" t="s">
        <v>34</v>
      </c>
      <c r="H7065">
        <v>139264</v>
      </c>
      <c r="J7065">
        <v>0</v>
      </c>
      <c r="L7065">
        <v>139264</v>
      </c>
      <c r="N7065">
        <v>100130</v>
      </c>
      <c r="P7065">
        <v>16031</v>
      </c>
      <c r="R7065">
        <v>116161</v>
      </c>
      <c r="T7065">
        <v>3513218</v>
      </c>
      <c r="V7065">
        <v>4444789</v>
      </c>
      <c r="X7065">
        <v>3864515</v>
      </c>
      <c r="Z7065">
        <v>580274</v>
      </c>
    </row>
    <row r="7066" spans="2:26" hidden="1" x14ac:dyDescent="0.35">
      <c r="B7066" t="s">
        <v>168</v>
      </c>
      <c r="C7066" t="s">
        <v>169</v>
      </c>
      <c r="D7066" s="1">
        <v>42979</v>
      </c>
      <c r="E7066" t="s">
        <v>32</v>
      </c>
      <c r="F7066" t="s">
        <v>33</v>
      </c>
      <c r="G7066" t="s">
        <v>34</v>
      </c>
      <c r="H7066">
        <v>129178</v>
      </c>
      <c r="J7066">
        <v>0</v>
      </c>
      <c r="L7066">
        <v>129178</v>
      </c>
      <c r="N7066">
        <v>95396</v>
      </c>
      <c r="P7066">
        <v>16116</v>
      </c>
      <c r="R7066">
        <v>111512</v>
      </c>
      <c r="T7066">
        <v>3527294</v>
      </c>
      <c r="V7066">
        <v>4455818</v>
      </c>
      <c r="X7066">
        <v>3847035</v>
      </c>
      <c r="Z7066">
        <v>608783</v>
      </c>
    </row>
    <row r="7067" spans="2:26" hidden="1" x14ac:dyDescent="0.35">
      <c r="B7067" t="s">
        <v>168</v>
      </c>
      <c r="C7067" t="s">
        <v>169</v>
      </c>
      <c r="D7067" s="1">
        <v>42979</v>
      </c>
      <c r="E7067" t="s">
        <v>32</v>
      </c>
      <c r="F7067" t="s">
        <v>35</v>
      </c>
      <c r="G7067" t="s">
        <v>32</v>
      </c>
      <c r="H7067">
        <v>129178</v>
      </c>
      <c r="J7067">
        <v>0</v>
      </c>
      <c r="L7067">
        <v>129178</v>
      </c>
      <c r="N7067">
        <v>95463</v>
      </c>
      <c r="P7067">
        <v>16117</v>
      </c>
      <c r="R7067">
        <v>111580</v>
      </c>
      <c r="T7067">
        <v>3511326</v>
      </c>
      <c r="V7067">
        <v>4434775</v>
      </c>
      <c r="X7067">
        <v>3826087</v>
      </c>
      <c r="Z7067">
        <v>608688</v>
      </c>
    </row>
    <row r="7068" spans="2:26" hidden="1" x14ac:dyDescent="0.35">
      <c r="B7068" t="s">
        <v>168</v>
      </c>
      <c r="C7068" t="s">
        <v>169</v>
      </c>
      <c r="D7068" s="1">
        <v>43009</v>
      </c>
      <c r="E7068" t="s">
        <v>32</v>
      </c>
      <c r="F7068" t="s">
        <v>35</v>
      </c>
      <c r="G7068" t="s">
        <v>32</v>
      </c>
      <c r="H7068">
        <v>122654</v>
      </c>
      <c r="J7068">
        <v>0</v>
      </c>
      <c r="L7068">
        <v>122654</v>
      </c>
      <c r="N7068">
        <v>89447</v>
      </c>
      <c r="P7068">
        <v>14350</v>
      </c>
      <c r="R7068">
        <v>103797</v>
      </c>
      <c r="T7068">
        <v>3526263</v>
      </c>
      <c r="V7068">
        <v>4450358</v>
      </c>
      <c r="X7068">
        <v>3906954</v>
      </c>
      <c r="Z7068">
        <v>543404</v>
      </c>
    </row>
    <row r="7069" spans="2:26" hidden="1" x14ac:dyDescent="0.35">
      <c r="B7069" t="s">
        <v>168</v>
      </c>
      <c r="C7069" t="s">
        <v>169</v>
      </c>
      <c r="D7069" s="1">
        <v>43009</v>
      </c>
      <c r="E7069" t="s">
        <v>32</v>
      </c>
      <c r="F7069" t="s">
        <v>33</v>
      </c>
      <c r="G7069" t="s">
        <v>34</v>
      </c>
      <c r="H7069">
        <v>122654</v>
      </c>
      <c r="J7069">
        <v>0</v>
      </c>
      <c r="L7069">
        <v>122654</v>
      </c>
      <c r="N7069">
        <v>89501</v>
      </c>
      <c r="P7069">
        <v>14350</v>
      </c>
      <c r="R7069">
        <v>103851</v>
      </c>
      <c r="T7069">
        <v>3539403</v>
      </c>
      <c r="V7069">
        <v>4467384</v>
      </c>
      <c r="X7069">
        <v>3923901</v>
      </c>
      <c r="Z7069">
        <v>543483</v>
      </c>
    </row>
    <row r="7070" spans="2:26" hidden="1" x14ac:dyDescent="0.35">
      <c r="B7070" t="s">
        <v>168</v>
      </c>
      <c r="C7070" t="s">
        <v>169</v>
      </c>
      <c r="D7070" s="1">
        <v>43040</v>
      </c>
      <c r="E7070" t="s">
        <v>32</v>
      </c>
      <c r="F7070" t="s">
        <v>35</v>
      </c>
      <c r="G7070" t="s">
        <v>32</v>
      </c>
      <c r="H7070">
        <v>118902</v>
      </c>
      <c r="J7070">
        <v>0</v>
      </c>
      <c r="L7070">
        <v>118902</v>
      </c>
      <c r="N7070">
        <v>82719</v>
      </c>
      <c r="P7070">
        <v>14388</v>
      </c>
      <c r="R7070">
        <v>97107</v>
      </c>
      <c r="T7070">
        <v>3535621</v>
      </c>
      <c r="V7070">
        <v>4458639</v>
      </c>
      <c r="X7070">
        <v>3894085</v>
      </c>
      <c r="Z7070">
        <v>564554</v>
      </c>
    </row>
    <row r="7071" spans="2:26" hidden="1" x14ac:dyDescent="0.35">
      <c r="B7071" t="s">
        <v>168</v>
      </c>
      <c r="C7071" t="s">
        <v>169</v>
      </c>
      <c r="D7071" s="1">
        <v>43040</v>
      </c>
      <c r="E7071" t="s">
        <v>32</v>
      </c>
      <c r="F7071" t="s">
        <v>33</v>
      </c>
      <c r="G7071" t="s">
        <v>34</v>
      </c>
      <c r="H7071">
        <v>118902</v>
      </c>
      <c r="J7071">
        <v>0</v>
      </c>
      <c r="L7071">
        <v>118902</v>
      </c>
      <c r="N7071">
        <v>82695</v>
      </c>
      <c r="P7071">
        <v>14388</v>
      </c>
      <c r="R7071">
        <v>97083</v>
      </c>
      <c r="T7071">
        <v>3551875</v>
      </c>
      <c r="V7071">
        <v>4479268</v>
      </c>
      <c r="X7071">
        <v>3914664</v>
      </c>
      <c r="Z7071">
        <v>564604</v>
      </c>
    </row>
    <row r="7072" spans="2:26" hidden="1" x14ac:dyDescent="0.35">
      <c r="B7072" t="s">
        <v>168</v>
      </c>
      <c r="C7072" t="s">
        <v>169</v>
      </c>
      <c r="D7072" s="1">
        <v>43070</v>
      </c>
      <c r="E7072" t="s">
        <v>32</v>
      </c>
      <c r="F7072" t="s">
        <v>35</v>
      </c>
      <c r="G7072" t="s">
        <v>32</v>
      </c>
      <c r="H7072">
        <v>107569</v>
      </c>
      <c r="J7072">
        <v>0</v>
      </c>
      <c r="L7072">
        <v>107569</v>
      </c>
      <c r="N7072">
        <v>71230</v>
      </c>
      <c r="P7072">
        <v>12293</v>
      </c>
      <c r="R7072">
        <v>83523</v>
      </c>
      <c r="T7072">
        <v>3529621</v>
      </c>
      <c r="V7072">
        <v>4446935</v>
      </c>
      <c r="X7072">
        <v>3863342</v>
      </c>
      <c r="Z7072">
        <v>583593</v>
      </c>
    </row>
    <row r="7073" spans="2:26" hidden="1" x14ac:dyDescent="0.35">
      <c r="B7073" t="s">
        <v>168</v>
      </c>
      <c r="C7073" t="s">
        <v>169</v>
      </c>
      <c r="D7073" s="1">
        <v>43070</v>
      </c>
      <c r="E7073" t="s">
        <v>32</v>
      </c>
      <c r="F7073" t="s">
        <v>33</v>
      </c>
      <c r="G7073" t="s">
        <v>34</v>
      </c>
      <c r="H7073">
        <v>107569</v>
      </c>
      <c r="J7073">
        <v>0</v>
      </c>
      <c r="L7073">
        <v>107569</v>
      </c>
      <c r="N7073">
        <v>71167</v>
      </c>
      <c r="P7073">
        <v>12293</v>
      </c>
      <c r="R7073">
        <v>83460</v>
      </c>
      <c r="T7073">
        <v>3552079</v>
      </c>
      <c r="V7073">
        <v>4474461</v>
      </c>
      <c r="X7073">
        <v>3887970</v>
      </c>
      <c r="Z7073">
        <v>586491</v>
      </c>
    </row>
    <row r="7074" spans="2:26" hidden="1" x14ac:dyDescent="0.35">
      <c r="B7074" t="s">
        <v>168</v>
      </c>
      <c r="C7074" t="s">
        <v>169</v>
      </c>
      <c r="D7074" s="1">
        <v>43101</v>
      </c>
      <c r="E7074" t="s">
        <v>32</v>
      </c>
      <c r="F7074" t="s">
        <v>35</v>
      </c>
      <c r="G7074" t="s">
        <v>32</v>
      </c>
      <c r="H7074">
        <v>141692</v>
      </c>
      <c r="J7074">
        <v>0</v>
      </c>
      <c r="L7074">
        <v>141692</v>
      </c>
      <c r="N7074">
        <v>94148</v>
      </c>
      <c r="P7074">
        <v>17175</v>
      </c>
      <c r="R7074">
        <v>111323</v>
      </c>
      <c r="T7074">
        <v>3509398</v>
      </c>
      <c r="V7074">
        <v>4421430</v>
      </c>
      <c r="X7074">
        <v>3811156</v>
      </c>
      <c r="Z7074">
        <v>610274</v>
      </c>
    </row>
    <row r="7075" spans="2:26" hidden="1" x14ac:dyDescent="0.35">
      <c r="B7075" t="s">
        <v>168</v>
      </c>
      <c r="C7075" t="s">
        <v>169</v>
      </c>
      <c r="D7075" s="1">
        <v>43101</v>
      </c>
      <c r="E7075" t="s">
        <v>32</v>
      </c>
      <c r="F7075" t="s">
        <v>33</v>
      </c>
      <c r="G7075" t="s">
        <v>34</v>
      </c>
      <c r="H7075">
        <v>141692</v>
      </c>
      <c r="J7075">
        <v>0</v>
      </c>
      <c r="L7075">
        <v>141692</v>
      </c>
      <c r="N7075">
        <v>94107</v>
      </c>
      <c r="P7075">
        <v>17175</v>
      </c>
      <c r="R7075">
        <v>111282</v>
      </c>
      <c r="T7075">
        <v>3534803</v>
      </c>
      <c r="V7075">
        <v>4452925</v>
      </c>
      <c r="X7075">
        <v>3839524</v>
      </c>
      <c r="Z7075">
        <v>613401</v>
      </c>
    </row>
    <row r="7076" spans="2:26" hidden="1" x14ac:dyDescent="0.35">
      <c r="B7076" t="s">
        <v>168</v>
      </c>
      <c r="C7076" t="s">
        <v>169</v>
      </c>
      <c r="D7076" s="1">
        <v>43132</v>
      </c>
      <c r="E7076" t="s">
        <v>32</v>
      </c>
      <c r="F7076" t="s">
        <v>35</v>
      </c>
      <c r="G7076" t="s">
        <v>32</v>
      </c>
      <c r="H7076">
        <v>118381</v>
      </c>
      <c r="J7076">
        <v>0</v>
      </c>
      <c r="L7076">
        <v>118381</v>
      </c>
      <c r="N7076">
        <v>84549</v>
      </c>
      <c r="P7076">
        <v>14874</v>
      </c>
      <c r="R7076">
        <v>99423</v>
      </c>
      <c r="T7076">
        <v>3495642</v>
      </c>
      <c r="V7076">
        <v>4407687</v>
      </c>
      <c r="X7076">
        <v>3776933</v>
      </c>
      <c r="Z7076">
        <v>630754</v>
      </c>
    </row>
    <row r="7077" spans="2:26" hidden="1" x14ac:dyDescent="0.35">
      <c r="B7077" t="s">
        <v>168</v>
      </c>
      <c r="C7077" t="s">
        <v>169</v>
      </c>
      <c r="D7077" s="1">
        <v>43132</v>
      </c>
      <c r="E7077" t="s">
        <v>32</v>
      </c>
      <c r="F7077" t="s">
        <v>33</v>
      </c>
      <c r="G7077" t="s">
        <v>34</v>
      </c>
      <c r="H7077">
        <v>118381</v>
      </c>
      <c r="J7077">
        <v>0</v>
      </c>
      <c r="L7077">
        <v>118381</v>
      </c>
      <c r="N7077">
        <v>84622</v>
      </c>
      <c r="P7077">
        <v>14874</v>
      </c>
      <c r="R7077">
        <v>99496</v>
      </c>
      <c r="T7077">
        <v>3518422</v>
      </c>
      <c r="V7077">
        <v>4436055</v>
      </c>
      <c r="X7077">
        <v>3803351</v>
      </c>
      <c r="Z7077">
        <v>632704</v>
      </c>
    </row>
    <row r="7078" spans="2:26" hidden="1" x14ac:dyDescent="0.35">
      <c r="B7078" t="s">
        <v>168</v>
      </c>
      <c r="C7078" t="s">
        <v>169</v>
      </c>
      <c r="D7078" s="1">
        <v>43160</v>
      </c>
      <c r="E7078" t="s">
        <v>32</v>
      </c>
      <c r="F7078" t="s">
        <v>33</v>
      </c>
      <c r="G7078" t="s">
        <v>34</v>
      </c>
      <c r="H7078">
        <v>122551</v>
      </c>
      <c r="J7078">
        <v>0</v>
      </c>
      <c r="L7078">
        <v>122551</v>
      </c>
      <c r="N7078">
        <v>94105</v>
      </c>
      <c r="P7078">
        <v>17165</v>
      </c>
      <c r="R7078">
        <v>111270</v>
      </c>
      <c r="T7078">
        <v>3499160</v>
      </c>
      <c r="V7078">
        <v>4414433</v>
      </c>
      <c r="X7078">
        <v>3767906</v>
      </c>
      <c r="Z7078">
        <v>646527</v>
      </c>
    </row>
    <row r="7079" spans="2:26" hidden="1" x14ac:dyDescent="0.35">
      <c r="B7079" t="s">
        <v>168</v>
      </c>
      <c r="C7079" t="s">
        <v>169</v>
      </c>
      <c r="D7079" s="1">
        <v>43160</v>
      </c>
      <c r="E7079" t="s">
        <v>32</v>
      </c>
      <c r="F7079" t="s">
        <v>35</v>
      </c>
      <c r="G7079" t="s">
        <v>32</v>
      </c>
      <c r="H7079">
        <v>122551</v>
      </c>
      <c r="J7079">
        <v>0</v>
      </c>
      <c r="L7079">
        <v>122551</v>
      </c>
      <c r="N7079">
        <v>94092</v>
      </c>
      <c r="P7079">
        <v>17165</v>
      </c>
      <c r="R7079">
        <v>111257</v>
      </c>
      <c r="T7079">
        <v>3499160</v>
      </c>
      <c r="V7079">
        <v>4414433</v>
      </c>
      <c r="X7079">
        <v>3767906</v>
      </c>
      <c r="Z7079">
        <v>646527</v>
      </c>
    </row>
    <row r="7080" spans="2:26" hidden="1" x14ac:dyDescent="0.35">
      <c r="B7080" t="s">
        <v>168</v>
      </c>
      <c r="C7080" t="s">
        <v>169</v>
      </c>
      <c r="D7080" s="1">
        <v>43191</v>
      </c>
      <c r="E7080" t="s">
        <v>32</v>
      </c>
      <c r="F7080" t="s">
        <v>35</v>
      </c>
      <c r="G7080" t="s">
        <v>32</v>
      </c>
      <c r="H7080">
        <v>127430</v>
      </c>
      <c r="J7080">
        <v>0</v>
      </c>
      <c r="L7080">
        <v>127430</v>
      </c>
      <c r="N7080">
        <v>84709</v>
      </c>
      <c r="P7080">
        <v>13212</v>
      </c>
      <c r="R7080">
        <v>97921</v>
      </c>
      <c r="T7080">
        <v>3480243</v>
      </c>
      <c r="V7080">
        <v>4398226</v>
      </c>
      <c r="X7080">
        <v>3768981</v>
      </c>
      <c r="Z7080">
        <v>629245</v>
      </c>
    </row>
    <row r="7081" spans="2:26" hidden="1" x14ac:dyDescent="0.35">
      <c r="B7081" t="s">
        <v>168</v>
      </c>
      <c r="C7081" t="s">
        <v>169</v>
      </c>
      <c r="D7081" s="1">
        <v>43191</v>
      </c>
      <c r="E7081" t="s">
        <v>32</v>
      </c>
      <c r="F7081" t="s">
        <v>33</v>
      </c>
      <c r="G7081" t="s">
        <v>34</v>
      </c>
      <c r="H7081">
        <v>127430</v>
      </c>
      <c r="J7081">
        <v>0</v>
      </c>
      <c r="L7081">
        <v>127430</v>
      </c>
      <c r="N7081">
        <v>84697</v>
      </c>
      <c r="P7081">
        <v>13212</v>
      </c>
      <c r="R7081">
        <v>97909</v>
      </c>
      <c r="T7081">
        <v>3480243</v>
      </c>
      <c r="V7081">
        <v>4398226</v>
      </c>
      <c r="X7081">
        <v>3768981</v>
      </c>
      <c r="Z7081">
        <v>629245</v>
      </c>
    </row>
    <row r="7082" spans="2:26" hidden="1" x14ac:dyDescent="0.35">
      <c r="B7082" t="s">
        <v>168</v>
      </c>
      <c r="C7082" t="s">
        <v>169</v>
      </c>
      <c r="D7082" s="1">
        <v>43221</v>
      </c>
      <c r="E7082" t="s">
        <v>32</v>
      </c>
      <c r="F7082" t="s">
        <v>35</v>
      </c>
      <c r="G7082" t="s">
        <v>32</v>
      </c>
      <c r="H7082">
        <v>128430</v>
      </c>
      <c r="J7082">
        <v>0</v>
      </c>
      <c r="L7082">
        <v>128430</v>
      </c>
      <c r="N7082">
        <v>90268</v>
      </c>
      <c r="P7082">
        <v>14593</v>
      </c>
      <c r="R7082">
        <v>104861</v>
      </c>
      <c r="T7082">
        <v>3463236</v>
      </c>
      <c r="V7082">
        <v>4376614</v>
      </c>
      <c r="X7082">
        <v>3746860</v>
      </c>
      <c r="Z7082">
        <v>629754</v>
      </c>
    </row>
    <row r="7083" spans="2:26" hidden="1" x14ac:dyDescent="0.35">
      <c r="B7083" t="s">
        <v>168</v>
      </c>
      <c r="C7083" t="s">
        <v>169</v>
      </c>
      <c r="D7083" s="1">
        <v>43221</v>
      </c>
      <c r="E7083" t="s">
        <v>32</v>
      </c>
      <c r="F7083" t="s">
        <v>33</v>
      </c>
      <c r="G7083" t="s">
        <v>34</v>
      </c>
      <c r="H7083">
        <v>128430</v>
      </c>
      <c r="J7083">
        <v>0</v>
      </c>
      <c r="L7083">
        <v>128430</v>
      </c>
      <c r="N7083">
        <v>90204</v>
      </c>
      <c r="P7083">
        <v>14593</v>
      </c>
      <c r="R7083">
        <v>104797</v>
      </c>
      <c r="T7083">
        <v>3463236</v>
      </c>
      <c r="V7083">
        <v>4376614</v>
      </c>
      <c r="X7083">
        <v>3746860</v>
      </c>
      <c r="Z7083">
        <v>629754</v>
      </c>
    </row>
    <row r="7084" spans="2:26" hidden="1" x14ac:dyDescent="0.35">
      <c r="B7084" t="s">
        <v>168</v>
      </c>
      <c r="C7084" t="s">
        <v>169</v>
      </c>
      <c r="D7084" s="1">
        <v>43252</v>
      </c>
      <c r="E7084" t="s">
        <v>32</v>
      </c>
      <c r="F7084" t="s">
        <v>35</v>
      </c>
      <c r="G7084" t="s">
        <v>32</v>
      </c>
      <c r="H7084">
        <v>122675</v>
      </c>
      <c r="J7084">
        <v>0</v>
      </c>
      <c r="L7084">
        <v>122675</v>
      </c>
      <c r="N7084">
        <v>88935</v>
      </c>
      <c r="P7084">
        <v>14235</v>
      </c>
      <c r="R7084">
        <v>103170</v>
      </c>
      <c r="T7084">
        <v>3446619</v>
      </c>
      <c r="V7084">
        <v>4358677</v>
      </c>
      <c r="X7084">
        <v>3739027</v>
      </c>
      <c r="Z7084">
        <v>619650</v>
      </c>
    </row>
    <row r="7085" spans="2:26" hidden="1" x14ac:dyDescent="0.35">
      <c r="B7085" t="s">
        <v>168</v>
      </c>
      <c r="C7085" t="s">
        <v>169</v>
      </c>
      <c r="D7085" s="1">
        <v>43252</v>
      </c>
      <c r="E7085" t="s">
        <v>32</v>
      </c>
      <c r="F7085" t="s">
        <v>33</v>
      </c>
      <c r="G7085" t="s">
        <v>34</v>
      </c>
      <c r="H7085">
        <v>122675</v>
      </c>
      <c r="J7085">
        <v>0</v>
      </c>
      <c r="L7085">
        <v>122675</v>
      </c>
      <c r="N7085">
        <v>88909</v>
      </c>
      <c r="P7085">
        <v>14235</v>
      </c>
      <c r="R7085">
        <v>103144</v>
      </c>
      <c r="T7085">
        <v>3446619</v>
      </c>
      <c r="V7085">
        <v>4358677</v>
      </c>
      <c r="X7085">
        <v>3739027</v>
      </c>
      <c r="Z7085">
        <v>619650</v>
      </c>
    </row>
    <row r="7086" spans="2:26" hidden="1" x14ac:dyDescent="0.35">
      <c r="B7086" t="s">
        <v>168</v>
      </c>
      <c r="C7086" t="s">
        <v>169</v>
      </c>
      <c r="D7086" s="1">
        <v>43282</v>
      </c>
      <c r="E7086" t="s">
        <v>32</v>
      </c>
      <c r="F7086" t="s">
        <v>33</v>
      </c>
      <c r="G7086" t="s">
        <v>34</v>
      </c>
      <c r="H7086">
        <v>130947</v>
      </c>
      <c r="J7086">
        <v>0</v>
      </c>
      <c r="L7086">
        <v>130947</v>
      </c>
      <c r="N7086">
        <v>86308</v>
      </c>
      <c r="P7086">
        <v>13615</v>
      </c>
      <c r="R7086">
        <v>99923</v>
      </c>
      <c r="T7086">
        <v>3442001</v>
      </c>
      <c r="V7086">
        <v>4355227</v>
      </c>
      <c r="X7086">
        <v>3738797</v>
      </c>
      <c r="Z7086">
        <v>616430</v>
      </c>
    </row>
    <row r="7087" spans="2:26" hidden="1" x14ac:dyDescent="0.35">
      <c r="B7087" t="s">
        <v>168</v>
      </c>
      <c r="C7087" t="s">
        <v>169</v>
      </c>
      <c r="D7087" s="1">
        <v>43282</v>
      </c>
      <c r="E7087" t="s">
        <v>32</v>
      </c>
      <c r="F7087" t="s">
        <v>35</v>
      </c>
      <c r="G7087" t="s">
        <v>32</v>
      </c>
      <c r="H7087">
        <v>130947</v>
      </c>
      <c r="J7087">
        <v>0</v>
      </c>
      <c r="L7087">
        <v>130947</v>
      </c>
      <c r="N7087">
        <v>86291</v>
      </c>
      <c r="P7087">
        <v>13615</v>
      </c>
      <c r="R7087">
        <v>99906</v>
      </c>
      <c r="T7087">
        <v>3442001</v>
      </c>
      <c r="V7087">
        <v>4355227</v>
      </c>
      <c r="X7087">
        <v>3738797</v>
      </c>
      <c r="Z7087">
        <v>616430</v>
      </c>
    </row>
    <row r="7088" spans="2:26" hidden="1" x14ac:dyDescent="0.35">
      <c r="B7088" t="s">
        <v>168</v>
      </c>
      <c r="C7088" t="s">
        <v>169</v>
      </c>
      <c r="D7088" s="1">
        <v>43313</v>
      </c>
      <c r="E7088" t="s">
        <v>32</v>
      </c>
      <c r="F7088" t="s">
        <v>35</v>
      </c>
      <c r="G7088" t="s">
        <v>32</v>
      </c>
      <c r="H7088">
        <v>140678</v>
      </c>
      <c r="J7088">
        <v>0</v>
      </c>
      <c r="L7088">
        <v>140678</v>
      </c>
      <c r="N7088">
        <v>97450</v>
      </c>
      <c r="P7088">
        <v>15189</v>
      </c>
      <c r="R7088">
        <v>112639</v>
      </c>
      <c r="T7088">
        <v>3444386</v>
      </c>
      <c r="V7088">
        <v>4362456</v>
      </c>
      <c r="X7088">
        <v>3745909</v>
      </c>
      <c r="Z7088">
        <v>616547</v>
      </c>
    </row>
    <row r="7089" spans="2:26" hidden="1" x14ac:dyDescent="0.35">
      <c r="B7089" t="s">
        <v>168</v>
      </c>
      <c r="C7089" t="s">
        <v>169</v>
      </c>
      <c r="D7089" s="1">
        <v>43313</v>
      </c>
      <c r="E7089" t="s">
        <v>32</v>
      </c>
      <c r="F7089" t="s">
        <v>33</v>
      </c>
      <c r="G7089" t="s">
        <v>34</v>
      </c>
      <c r="H7089">
        <v>140678</v>
      </c>
      <c r="J7089">
        <v>0</v>
      </c>
      <c r="L7089">
        <v>140678</v>
      </c>
      <c r="N7089">
        <v>97483</v>
      </c>
      <c r="P7089">
        <v>15189</v>
      </c>
      <c r="R7089">
        <v>112672</v>
      </c>
      <c r="T7089">
        <v>3444386</v>
      </c>
      <c r="V7089">
        <v>4362456</v>
      </c>
      <c r="X7089">
        <v>3745909</v>
      </c>
      <c r="Z7089">
        <v>616547</v>
      </c>
    </row>
    <row r="7090" spans="2:26" hidden="1" x14ac:dyDescent="0.35">
      <c r="B7090" t="s">
        <v>168</v>
      </c>
      <c r="C7090" t="s">
        <v>169</v>
      </c>
      <c r="D7090" s="1">
        <v>43344</v>
      </c>
      <c r="E7090" t="s">
        <v>32</v>
      </c>
      <c r="F7090" t="s">
        <v>33</v>
      </c>
      <c r="G7090" t="s">
        <v>34</v>
      </c>
      <c r="H7090">
        <v>119714</v>
      </c>
      <c r="J7090">
        <v>0</v>
      </c>
      <c r="L7090">
        <v>119714</v>
      </c>
      <c r="N7090">
        <v>88991</v>
      </c>
      <c r="P7090">
        <v>14127</v>
      </c>
      <c r="R7090">
        <v>103118</v>
      </c>
      <c r="T7090">
        <v>3439217</v>
      </c>
      <c r="V7090">
        <v>4354009</v>
      </c>
      <c r="X7090">
        <v>3745746</v>
      </c>
      <c r="Z7090">
        <v>608263</v>
      </c>
    </row>
    <row r="7091" spans="2:26" hidden="1" x14ac:dyDescent="0.35">
      <c r="B7091" t="s">
        <v>168</v>
      </c>
      <c r="C7091" t="s">
        <v>169</v>
      </c>
      <c r="D7091" s="1">
        <v>43344</v>
      </c>
      <c r="E7091" t="s">
        <v>32</v>
      </c>
      <c r="F7091" t="s">
        <v>35</v>
      </c>
      <c r="G7091" t="s">
        <v>32</v>
      </c>
      <c r="H7091">
        <v>119714</v>
      </c>
      <c r="J7091">
        <v>0</v>
      </c>
      <c r="L7091">
        <v>119714</v>
      </c>
      <c r="N7091">
        <v>88981</v>
      </c>
      <c r="P7091">
        <v>14127</v>
      </c>
      <c r="R7091">
        <v>103108</v>
      </c>
      <c r="T7091">
        <v>3439217</v>
      </c>
      <c r="V7091">
        <v>4354009</v>
      </c>
      <c r="X7091">
        <v>3745746</v>
      </c>
      <c r="Z7091">
        <v>608263</v>
      </c>
    </row>
    <row r="7092" spans="2:26" hidden="1" x14ac:dyDescent="0.35">
      <c r="B7092" t="s">
        <v>168</v>
      </c>
      <c r="C7092" t="s">
        <v>169</v>
      </c>
      <c r="D7092" s="1">
        <v>43374</v>
      </c>
      <c r="E7092" t="s">
        <v>32</v>
      </c>
      <c r="F7092" t="s">
        <v>35</v>
      </c>
      <c r="G7092" t="s">
        <v>32</v>
      </c>
      <c r="H7092">
        <v>133637</v>
      </c>
      <c r="J7092">
        <v>0</v>
      </c>
      <c r="L7092">
        <v>133637</v>
      </c>
      <c r="N7092">
        <v>99778</v>
      </c>
      <c r="P7092">
        <v>17013</v>
      </c>
      <c r="R7092">
        <v>116791</v>
      </c>
      <c r="T7092">
        <v>3435431</v>
      </c>
      <c r="V7092">
        <v>4351367</v>
      </c>
      <c r="X7092">
        <v>3732837</v>
      </c>
      <c r="Z7092">
        <v>618530</v>
      </c>
    </row>
    <row r="7093" spans="2:26" hidden="1" x14ac:dyDescent="0.35">
      <c r="B7093" t="s">
        <v>168</v>
      </c>
      <c r="C7093" t="s">
        <v>169</v>
      </c>
      <c r="D7093" s="1">
        <v>43374</v>
      </c>
      <c r="E7093" t="s">
        <v>32</v>
      </c>
      <c r="F7093" t="s">
        <v>33</v>
      </c>
      <c r="G7093" t="s">
        <v>34</v>
      </c>
      <c r="H7093">
        <v>133637</v>
      </c>
      <c r="J7093">
        <v>0</v>
      </c>
      <c r="L7093">
        <v>133637</v>
      </c>
      <c r="N7093">
        <v>99824</v>
      </c>
      <c r="P7093">
        <v>17013</v>
      </c>
      <c r="R7093">
        <v>116837</v>
      </c>
      <c r="T7093">
        <v>3435431</v>
      </c>
      <c r="V7093">
        <v>4351367</v>
      </c>
      <c r="X7093">
        <v>3732837</v>
      </c>
      <c r="Z7093">
        <v>618530</v>
      </c>
    </row>
    <row r="7094" spans="2:26" hidden="1" x14ac:dyDescent="0.35">
      <c r="B7094" t="s">
        <v>168</v>
      </c>
      <c r="C7094" t="s">
        <v>169</v>
      </c>
      <c r="D7094" s="1">
        <v>43405</v>
      </c>
      <c r="E7094" t="s">
        <v>32</v>
      </c>
      <c r="F7094" t="s">
        <v>35</v>
      </c>
      <c r="G7094" t="s">
        <v>32</v>
      </c>
      <c r="H7094">
        <v>121402</v>
      </c>
      <c r="J7094">
        <v>0</v>
      </c>
      <c r="L7094">
        <v>121402</v>
      </c>
      <c r="N7094">
        <v>82156</v>
      </c>
      <c r="P7094">
        <v>13575</v>
      </c>
      <c r="R7094">
        <v>95731</v>
      </c>
      <c r="T7094">
        <v>3417651</v>
      </c>
      <c r="V7094">
        <v>4324332</v>
      </c>
      <c r="X7094">
        <v>3714118</v>
      </c>
      <c r="Z7094">
        <v>610214</v>
      </c>
    </row>
    <row r="7095" spans="2:26" hidden="1" x14ac:dyDescent="0.35">
      <c r="B7095" t="s">
        <v>168</v>
      </c>
      <c r="C7095" t="s">
        <v>169</v>
      </c>
      <c r="D7095" s="1">
        <v>43405</v>
      </c>
      <c r="E7095" t="s">
        <v>32</v>
      </c>
      <c r="F7095" t="s">
        <v>33</v>
      </c>
      <c r="G7095" t="s">
        <v>34</v>
      </c>
      <c r="H7095">
        <v>121402</v>
      </c>
      <c r="J7095">
        <v>0</v>
      </c>
      <c r="L7095">
        <v>121402</v>
      </c>
      <c r="N7095">
        <v>82176</v>
      </c>
      <c r="P7095">
        <v>13575</v>
      </c>
      <c r="R7095">
        <v>95751</v>
      </c>
      <c r="T7095">
        <v>3417651</v>
      </c>
      <c r="V7095">
        <v>4324332</v>
      </c>
      <c r="X7095">
        <v>3714118</v>
      </c>
      <c r="Z7095">
        <v>610214</v>
      </c>
    </row>
    <row r="7096" spans="2:26" hidden="1" x14ac:dyDescent="0.35">
      <c r="B7096" t="s">
        <v>168</v>
      </c>
      <c r="C7096" t="s">
        <v>169</v>
      </c>
      <c r="D7096" s="1">
        <v>43435</v>
      </c>
      <c r="E7096" t="s">
        <v>32</v>
      </c>
      <c r="F7096" t="s">
        <v>35</v>
      </c>
      <c r="G7096" t="s">
        <v>32</v>
      </c>
      <c r="H7096">
        <v>103709</v>
      </c>
      <c r="J7096">
        <v>0</v>
      </c>
      <c r="L7096">
        <v>103709</v>
      </c>
      <c r="N7096">
        <v>64879</v>
      </c>
      <c r="P7096">
        <v>10703</v>
      </c>
      <c r="R7096">
        <v>75582</v>
      </c>
      <c r="T7096">
        <v>3406298</v>
      </c>
      <c r="V7096">
        <v>4308644</v>
      </c>
      <c r="X7096">
        <v>3701865</v>
      </c>
      <c r="Z7096">
        <v>606779</v>
      </c>
    </row>
    <row r="7097" spans="2:26" hidden="1" x14ac:dyDescent="0.35">
      <c r="B7097" t="s">
        <v>168</v>
      </c>
      <c r="C7097" t="s">
        <v>169</v>
      </c>
      <c r="D7097" s="1">
        <v>43435</v>
      </c>
      <c r="E7097" t="s">
        <v>32</v>
      </c>
      <c r="F7097" t="s">
        <v>33</v>
      </c>
      <c r="G7097" t="s">
        <v>34</v>
      </c>
      <c r="H7097">
        <v>103709</v>
      </c>
      <c r="J7097">
        <v>0</v>
      </c>
      <c r="L7097">
        <v>103709</v>
      </c>
      <c r="N7097">
        <v>64858</v>
      </c>
      <c r="P7097">
        <v>10703</v>
      </c>
      <c r="R7097">
        <v>75561</v>
      </c>
      <c r="T7097">
        <v>3406298</v>
      </c>
      <c r="V7097">
        <v>4308644</v>
      </c>
      <c r="X7097">
        <v>3701865</v>
      </c>
      <c r="Z7097">
        <v>606779</v>
      </c>
    </row>
    <row r="7098" spans="2:26" hidden="1" x14ac:dyDescent="0.35">
      <c r="B7098" t="s">
        <v>168</v>
      </c>
      <c r="C7098" t="s">
        <v>169</v>
      </c>
      <c r="D7098" s="1">
        <v>43466</v>
      </c>
      <c r="E7098" t="s">
        <v>32</v>
      </c>
      <c r="F7098" t="s">
        <v>35</v>
      </c>
      <c r="G7098" t="s">
        <v>32</v>
      </c>
      <c r="H7098">
        <v>146420</v>
      </c>
      <c r="J7098">
        <v>0</v>
      </c>
      <c r="L7098">
        <v>146420</v>
      </c>
      <c r="N7098">
        <v>104462</v>
      </c>
      <c r="P7098">
        <v>19161</v>
      </c>
      <c r="R7098">
        <v>123623</v>
      </c>
      <c r="T7098">
        <v>3395989</v>
      </c>
      <c r="V7098">
        <v>4297684</v>
      </c>
      <c r="X7098">
        <v>3689464</v>
      </c>
      <c r="Z7098">
        <v>608220</v>
      </c>
    </row>
    <row r="7099" spans="2:26" hidden="1" x14ac:dyDescent="0.35">
      <c r="B7099" t="s">
        <v>168</v>
      </c>
      <c r="C7099" t="s">
        <v>169</v>
      </c>
      <c r="D7099" s="1">
        <v>43466</v>
      </c>
      <c r="E7099" t="s">
        <v>32</v>
      </c>
      <c r="F7099" t="s">
        <v>33</v>
      </c>
      <c r="G7099" t="s">
        <v>34</v>
      </c>
      <c r="H7099">
        <v>146420</v>
      </c>
      <c r="J7099">
        <v>0</v>
      </c>
      <c r="L7099">
        <v>146420</v>
      </c>
      <c r="N7099">
        <v>104468</v>
      </c>
      <c r="P7099">
        <v>19161</v>
      </c>
      <c r="R7099">
        <v>123629</v>
      </c>
      <c r="T7099">
        <v>3395989</v>
      </c>
      <c r="V7099">
        <v>4297684</v>
      </c>
      <c r="X7099">
        <v>3689464</v>
      </c>
      <c r="Z7099">
        <v>608220</v>
      </c>
    </row>
    <row r="7100" spans="2:26" hidden="1" x14ac:dyDescent="0.35">
      <c r="B7100" t="s">
        <v>168</v>
      </c>
      <c r="C7100" t="s">
        <v>169</v>
      </c>
      <c r="D7100" s="1">
        <v>43497</v>
      </c>
      <c r="E7100" t="s">
        <v>32</v>
      </c>
      <c r="F7100" t="s">
        <v>33</v>
      </c>
      <c r="G7100" t="s">
        <v>34</v>
      </c>
      <c r="H7100">
        <v>118994</v>
      </c>
      <c r="J7100">
        <v>0</v>
      </c>
      <c r="L7100">
        <v>118994</v>
      </c>
      <c r="N7100">
        <v>81430</v>
      </c>
      <c r="P7100">
        <v>14508</v>
      </c>
      <c r="R7100">
        <v>95938</v>
      </c>
      <c r="T7100">
        <v>3383051</v>
      </c>
      <c r="V7100">
        <v>4283333</v>
      </c>
      <c r="X7100">
        <v>3693097</v>
      </c>
      <c r="Z7100">
        <v>590236</v>
      </c>
    </row>
    <row r="7101" spans="2:26" hidden="1" x14ac:dyDescent="0.35">
      <c r="B7101" t="s">
        <v>168</v>
      </c>
      <c r="C7101" t="s">
        <v>169</v>
      </c>
      <c r="D7101" s="1">
        <v>43497</v>
      </c>
      <c r="E7101" t="s">
        <v>32</v>
      </c>
      <c r="F7101" t="s">
        <v>35</v>
      </c>
      <c r="G7101" t="s">
        <v>32</v>
      </c>
      <c r="H7101">
        <v>118994</v>
      </c>
      <c r="J7101">
        <v>0</v>
      </c>
      <c r="L7101">
        <v>118994</v>
      </c>
      <c r="N7101">
        <v>81446</v>
      </c>
      <c r="P7101">
        <v>14508</v>
      </c>
      <c r="R7101">
        <v>95954</v>
      </c>
      <c r="T7101">
        <v>3383051</v>
      </c>
      <c r="V7101">
        <v>4283333</v>
      </c>
      <c r="X7101">
        <v>3693097</v>
      </c>
      <c r="Z7101">
        <v>590236</v>
      </c>
    </row>
    <row r="7102" spans="2:26" hidden="1" x14ac:dyDescent="0.35">
      <c r="B7102" t="s">
        <v>168</v>
      </c>
      <c r="C7102" t="s">
        <v>169</v>
      </c>
      <c r="D7102" s="1">
        <v>43525</v>
      </c>
      <c r="E7102" t="s">
        <v>32</v>
      </c>
      <c r="F7102" t="s">
        <v>33</v>
      </c>
      <c r="G7102" t="s">
        <v>34</v>
      </c>
      <c r="H7102">
        <v>129669</v>
      </c>
      <c r="J7102">
        <v>0</v>
      </c>
      <c r="L7102">
        <v>129669</v>
      </c>
      <c r="N7102">
        <v>87561</v>
      </c>
      <c r="P7102">
        <v>15574</v>
      </c>
      <c r="R7102">
        <v>103135</v>
      </c>
      <c r="T7102">
        <v>3376850</v>
      </c>
      <c r="V7102">
        <v>4278690</v>
      </c>
      <c r="X7102">
        <v>3674836</v>
      </c>
      <c r="Z7102">
        <v>603854</v>
      </c>
    </row>
    <row r="7103" spans="2:26" hidden="1" x14ac:dyDescent="0.35">
      <c r="B7103" t="s">
        <v>168</v>
      </c>
      <c r="C7103" t="s">
        <v>169</v>
      </c>
      <c r="D7103" s="1">
        <v>43525</v>
      </c>
      <c r="E7103" t="s">
        <v>32</v>
      </c>
      <c r="F7103" t="s">
        <v>35</v>
      </c>
      <c r="G7103" t="s">
        <v>32</v>
      </c>
      <c r="H7103">
        <v>129669</v>
      </c>
      <c r="J7103">
        <v>0</v>
      </c>
      <c r="L7103">
        <v>129669</v>
      </c>
      <c r="N7103">
        <v>87539</v>
      </c>
      <c r="P7103">
        <v>15574</v>
      </c>
      <c r="R7103">
        <v>103113</v>
      </c>
      <c r="T7103">
        <v>3376850</v>
      </c>
      <c r="V7103">
        <v>4278690</v>
      </c>
      <c r="X7103">
        <v>3674836</v>
      </c>
      <c r="Z7103">
        <v>603854</v>
      </c>
    </row>
    <row r="7104" spans="2:26" hidden="1" x14ac:dyDescent="0.35">
      <c r="B7104" t="s">
        <v>168</v>
      </c>
      <c r="C7104" t="s">
        <v>169</v>
      </c>
      <c r="D7104" s="1">
        <v>43556</v>
      </c>
      <c r="E7104" t="s">
        <v>32</v>
      </c>
      <c r="F7104" t="s">
        <v>35</v>
      </c>
      <c r="G7104" t="s">
        <v>32</v>
      </c>
      <c r="H7104">
        <v>141848</v>
      </c>
      <c r="J7104">
        <v>0</v>
      </c>
      <c r="L7104">
        <v>141848</v>
      </c>
      <c r="N7104">
        <v>90212</v>
      </c>
      <c r="P7104">
        <v>14342</v>
      </c>
      <c r="R7104">
        <v>104554</v>
      </c>
      <c r="T7104">
        <v>3337259</v>
      </c>
      <c r="V7104">
        <v>4231596</v>
      </c>
      <c r="X7104">
        <v>3645976</v>
      </c>
      <c r="Z7104">
        <v>585620</v>
      </c>
    </row>
    <row r="7105" spans="2:26" hidden="1" x14ac:dyDescent="0.35">
      <c r="B7105" t="s">
        <v>168</v>
      </c>
      <c r="C7105" t="s">
        <v>169</v>
      </c>
      <c r="D7105" s="1">
        <v>43556</v>
      </c>
      <c r="E7105" t="s">
        <v>32</v>
      </c>
      <c r="F7105" t="s">
        <v>33</v>
      </c>
      <c r="G7105" t="s">
        <v>34</v>
      </c>
      <c r="H7105">
        <v>141848</v>
      </c>
      <c r="J7105">
        <v>0</v>
      </c>
      <c r="L7105">
        <v>141848</v>
      </c>
      <c r="N7105">
        <v>90136</v>
      </c>
      <c r="P7105">
        <v>14342</v>
      </c>
      <c r="R7105">
        <v>104478</v>
      </c>
      <c r="T7105">
        <v>3337259</v>
      </c>
      <c r="V7105">
        <v>4231596</v>
      </c>
      <c r="X7105">
        <v>3645976</v>
      </c>
      <c r="Z7105">
        <v>585620</v>
      </c>
    </row>
    <row r="7106" spans="2:26" hidden="1" x14ac:dyDescent="0.35">
      <c r="B7106" t="s">
        <v>168</v>
      </c>
      <c r="C7106" t="s">
        <v>169</v>
      </c>
      <c r="D7106" s="1">
        <v>43586</v>
      </c>
      <c r="E7106" t="s">
        <v>32</v>
      </c>
      <c r="F7106" t="s">
        <v>35</v>
      </c>
      <c r="G7106" t="s">
        <v>32</v>
      </c>
      <c r="H7106">
        <v>141944</v>
      </c>
      <c r="J7106">
        <v>0</v>
      </c>
      <c r="L7106">
        <v>141944</v>
      </c>
      <c r="N7106">
        <v>89918</v>
      </c>
      <c r="P7106">
        <v>13154</v>
      </c>
      <c r="R7106">
        <v>103072</v>
      </c>
      <c r="T7106">
        <v>3288623</v>
      </c>
      <c r="V7106">
        <v>4180837</v>
      </c>
      <c r="X7106">
        <v>3605294</v>
      </c>
      <c r="Z7106">
        <v>575543</v>
      </c>
    </row>
    <row r="7107" spans="2:26" hidden="1" x14ac:dyDescent="0.35">
      <c r="B7107" t="s">
        <v>168</v>
      </c>
      <c r="C7107" t="s">
        <v>169</v>
      </c>
      <c r="D7107" s="1">
        <v>43586</v>
      </c>
      <c r="E7107" t="s">
        <v>32</v>
      </c>
      <c r="F7107" t="s">
        <v>33</v>
      </c>
      <c r="G7107" t="s">
        <v>34</v>
      </c>
      <c r="H7107">
        <v>141944</v>
      </c>
      <c r="J7107">
        <v>0</v>
      </c>
      <c r="L7107">
        <v>141944</v>
      </c>
      <c r="N7107">
        <v>89889</v>
      </c>
      <c r="P7107">
        <v>13154</v>
      </c>
      <c r="R7107">
        <v>103043</v>
      </c>
      <c r="T7107">
        <v>3288623</v>
      </c>
      <c r="V7107">
        <v>4180837</v>
      </c>
      <c r="X7107">
        <v>3605294</v>
      </c>
      <c r="Z7107">
        <v>575543</v>
      </c>
    </row>
    <row r="7108" spans="2:26" hidden="1" x14ac:dyDescent="0.35">
      <c r="B7108" t="s">
        <v>168</v>
      </c>
      <c r="C7108" t="s">
        <v>169</v>
      </c>
      <c r="D7108" s="1">
        <v>43617</v>
      </c>
      <c r="E7108" t="s">
        <v>32</v>
      </c>
      <c r="F7108" t="s">
        <v>33</v>
      </c>
      <c r="G7108" t="s">
        <v>34</v>
      </c>
      <c r="H7108">
        <v>130459</v>
      </c>
      <c r="J7108">
        <v>0</v>
      </c>
      <c r="L7108">
        <v>130459</v>
      </c>
      <c r="N7108">
        <v>112585</v>
      </c>
      <c r="P7108">
        <v>17293</v>
      </c>
      <c r="R7108">
        <v>129878</v>
      </c>
      <c r="T7108">
        <v>3303909</v>
      </c>
      <c r="V7108">
        <v>4200139</v>
      </c>
      <c r="X7108">
        <v>3620423</v>
      </c>
      <c r="Z7108">
        <v>579716</v>
      </c>
    </row>
    <row r="7109" spans="2:26" hidden="1" x14ac:dyDescent="0.35">
      <c r="B7109" t="s">
        <v>168</v>
      </c>
      <c r="C7109" t="s">
        <v>169</v>
      </c>
      <c r="D7109" s="1">
        <v>43617</v>
      </c>
      <c r="E7109" t="s">
        <v>32</v>
      </c>
      <c r="F7109" t="s">
        <v>35</v>
      </c>
      <c r="G7109" t="s">
        <v>32</v>
      </c>
      <c r="H7109">
        <v>130459</v>
      </c>
      <c r="J7109">
        <v>0</v>
      </c>
      <c r="L7109">
        <v>130459</v>
      </c>
      <c r="N7109">
        <v>112595</v>
      </c>
      <c r="P7109">
        <v>17293</v>
      </c>
      <c r="R7109">
        <v>129888</v>
      </c>
      <c r="T7109">
        <v>3303909</v>
      </c>
      <c r="V7109">
        <v>4200139</v>
      </c>
      <c r="X7109">
        <v>3620423</v>
      </c>
      <c r="Z7109">
        <v>579716</v>
      </c>
    </row>
    <row r="7110" spans="2:26" hidden="1" x14ac:dyDescent="0.35">
      <c r="B7110" t="s">
        <v>168</v>
      </c>
      <c r="C7110" t="s">
        <v>169</v>
      </c>
      <c r="D7110" s="1">
        <v>43647</v>
      </c>
      <c r="E7110" t="s">
        <v>32</v>
      </c>
      <c r="F7110" t="s">
        <v>33</v>
      </c>
      <c r="G7110" t="s">
        <v>34</v>
      </c>
      <c r="H7110">
        <v>148898</v>
      </c>
      <c r="J7110">
        <v>0</v>
      </c>
      <c r="L7110">
        <v>148898</v>
      </c>
      <c r="N7110">
        <v>103754</v>
      </c>
      <c r="P7110">
        <v>15297</v>
      </c>
      <c r="R7110">
        <v>119051</v>
      </c>
      <c r="T7110">
        <v>3304170</v>
      </c>
      <c r="V7110">
        <v>4202466</v>
      </c>
      <c r="X7110">
        <v>3631639</v>
      </c>
      <c r="Z7110">
        <v>570827</v>
      </c>
    </row>
    <row r="7111" spans="2:26" hidden="1" x14ac:dyDescent="0.35">
      <c r="B7111" t="s">
        <v>168</v>
      </c>
      <c r="C7111" t="s">
        <v>169</v>
      </c>
      <c r="D7111" s="1">
        <v>43647</v>
      </c>
      <c r="E7111" t="s">
        <v>32</v>
      </c>
      <c r="F7111" t="s">
        <v>35</v>
      </c>
      <c r="G7111" t="s">
        <v>32</v>
      </c>
      <c r="H7111">
        <v>148898</v>
      </c>
      <c r="J7111">
        <v>0</v>
      </c>
      <c r="L7111">
        <v>148898</v>
      </c>
      <c r="N7111">
        <v>103762</v>
      </c>
      <c r="P7111">
        <v>15297</v>
      </c>
      <c r="R7111">
        <v>119059</v>
      </c>
      <c r="T7111">
        <v>3304170</v>
      </c>
      <c r="V7111">
        <v>4202466</v>
      </c>
      <c r="X7111">
        <v>3631639</v>
      </c>
      <c r="Z7111">
        <v>570827</v>
      </c>
    </row>
    <row r="7112" spans="2:26" hidden="1" x14ac:dyDescent="0.35">
      <c r="B7112" t="s">
        <v>168</v>
      </c>
      <c r="C7112" t="s">
        <v>169</v>
      </c>
      <c r="D7112" s="1">
        <v>43678</v>
      </c>
      <c r="E7112" t="s">
        <v>32</v>
      </c>
      <c r="F7112" t="s">
        <v>33</v>
      </c>
      <c r="G7112" t="s">
        <v>34</v>
      </c>
      <c r="H7112">
        <v>148450</v>
      </c>
      <c r="J7112">
        <v>0</v>
      </c>
      <c r="L7112">
        <v>148450</v>
      </c>
      <c r="N7112">
        <v>104120</v>
      </c>
      <c r="P7112">
        <v>15608</v>
      </c>
      <c r="R7112">
        <v>119728</v>
      </c>
      <c r="T7112">
        <v>3318089</v>
      </c>
      <c r="V7112">
        <v>4216809</v>
      </c>
      <c r="X7112">
        <v>3641993</v>
      </c>
      <c r="Z7112">
        <v>574816</v>
      </c>
    </row>
    <row r="7113" spans="2:26" hidden="1" x14ac:dyDescent="0.35">
      <c r="B7113" t="s">
        <v>168</v>
      </c>
      <c r="C7113" t="s">
        <v>169</v>
      </c>
      <c r="D7113" s="1">
        <v>43678</v>
      </c>
      <c r="E7113" t="s">
        <v>32</v>
      </c>
      <c r="F7113" t="s">
        <v>35</v>
      </c>
      <c r="G7113" t="s">
        <v>32</v>
      </c>
      <c r="H7113">
        <v>148450</v>
      </c>
      <c r="J7113">
        <v>0</v>
      </c>
      <c r="L7113">
        <v>148450</v>
      </c>
      <c r="N7113">
        <v>104051</v>
      </c>
      <c r="P7113">
        <v>15608</v>
      </c>
      <c r="R7113">
        <v>119659</v>
      </c>
      <c r="T7113">
        <v>3318089</v>
      </c>
      <c r="V7113">
        <v>4216809</v>
      </c>
      <c r="X7113">
        <v>3641993</v>
      </c>
      <c r="Z7113">
        <v>574816</v>
      </c>
    </row>
    <row r="7114" spans="2:26" hidden="1" x14ac:dyDescent="0.35">
      <c r="B7114" t="s">
        <v>168</v>
      </c>
      <c r="C7114" t="s">
        <v>169</v>
      </c>
      <c r="D7114" s="1">
        <v>43709</v>
      </c>
      <c r="E7114" t="s">
        <v>32</v>
      </c>
      <c r="F7114" t="s">
        <v>35</v>
      </c>
      <c r="G7114" t="s">
        <v>32</v>
      </c>
      <c r="H7114">
        <v>136899</v>
      </c>
      <c r="J7114">
        <v>0</v>
      </c>
      <c r="L7114">
        <v>136899</v>
      </c>
      <c r="N7114">
        <v>88886</v>
      </c>
      <c r="P7114">
        <v>13015</v>
      </c>
      <c r="R7114">
        <v>101901</v>
      </c>
      <c r="T7114">
        <v>3318873</v>
      </c>
      <c r="V7114">
        <v>4220878</v>
      </c>
      <c r="X7114">
        <v>3647614</v>
      </c>
      <c r="Z7114">
        <v>573264</v>
      </c>
    </row>
    <row r="7115" spans="2:26" hidden="1" x14ac:dyDescent="0.35">
      <c r="B7115" t="s">
        <v>168</v>
      </c>
      <c r="C7115" t="s">
        <v>169</v>
      </c>
      <c r="D7115" s="1">
        <v>43709</v>
      </c>
      <c r="E7115" t="s">
        <v>32</v>
      </c>
      <c r="F7115" t="s">
        <v>33</v>
      </c>
      <c r="G7115" t="s">
        <v>34</v>
      </c>
      <c r="H7115">
        <v>136899</v>
      </c>
      <c r="J7115">
        <v>0</v>
      </c>
      <c r="L7115">
        <v>136899</v>
      </c>
      <c r="N7115">
        <v>88863</v>
      </c>
      <c r="P7115">
        <v>13015</v>
      </c>
      <c r="R7115">
        <v>101878</v>
      </c>
      <c r="T7115">
        <v>3318873</v>
      </c>
      <c r="V7115">
        <v>4220878</v>
      </c>
      <c r="X7115">
        <v>3647614</v>
      </c>
      <c r="Z7115">
        <v>573264</v>
      </c>
    </row>
    <row r="7116" spans="2:26" hidden="1" x14ac:dyDescent="0.35">
      <c r="B7116" t="s">
        <v>168</v>
      </c>
      <c r="C7116" t="s">
        <v>169</v>
      </c>
      <c r="D7116" s="1">
        <v>43739</v>
      </c>
      <c r="E7116" t="s">
        <v>32</v>
      </c>
      <c r="F7116" t="s">
        <v>33</v>
      </c>
      <c r="G7116" t="s">
        <v>34</v>
      </c>
      <c r="H7116">
        <v>139013</v>
      </c>
      <c r="J7116">
        <v>0</v>
      </c>
      <c r="L7116">
        <v>139013</v>
      </c>
      <c r="N7116">
        <v>95586</v>
      </c>
      <c r="P7116">
        <v>14196</v>
      </c>
      <c r="R7116">
        <v>109782</v>
      </c>
      <c r="T7116">
        <v>3313891</v>
      </c>
      <c r="V7116">
        <v>4212619</v>
      </c>
      <c r="X7116">
        <v>3632340</v>
      </c>
      <c r="Z7116">
        <v>580279</v>
      </c>
    </row>
    <row r="7117" spans="2:26" hidden="1" x14ac:dyDescent="0.35">
      <c r="B7117" t="s">
        <v>168</v>
      </c>
      <c r="C7117" t="s">
        <v>169</v>
      </c>
      <c r="D7117" s="1">
        <v>43739</v>
      </c>
      <c r="E7117" t="s">
        <v>32</v>
      </c>
      <c r="F7117" t="s">
        <v>35</v>
      </c>
      <c r="G7117" t="s">
        <v>32</v>
      </c>
      <c r="H7117">
        <v>139013</v>
      </c>
      <c r="J7117">
        <v>0</v>
      </c>
      <c r="L7117">
        <v>139013</v>
      </c>
      <c r="N7117">
        <v>95539</v>
      </c>
      <c r="P7117">
        <v>14196</v>
      </c>
      <c r="R7117">
        <v>109735</v>
      </c>
      <c r="T7117">
        <v>3313891</v>
      </c>
      <c r="V7117">
        <v>4212619</v>
      </c>
      <c r="X7117">
        <v>3632340</v>
      </c>
      <c r="Z7117">
        <v>580279</v>
      </c>
    </row>
    <row r="7118" spans="2:26" hidden="1" x14ac:dyDescent="0.35">
      <c r="B7118" t="s">
        <v>168</v>
      </c>
      <c r="C7118" t="s">
        <v>169</v>
      </c>
      <c r="D7118" s="1">
        <v>43770</v>
      </c>
      <c r="E7118" t="s">
        <v>32</v>
      </c>
      <c r="F7118" t="s">
        <v>35</v>
      </c>
      <c r="G7118" t="s">
        <v>32</v>
      </c>
      <c r="H7118">
        <v>111362</v>
      </c>
      <c r="J7118">
        <v>0</v>
      </c>
      <c r="L7118">
        <v>111362</v>
      </c>
      <c r="N7118">
        <v>73680</v>
      </c>
      <c r="P7118">
        <v>10471</v>
      </c>
      <c r="R7118">
        <v>84151</v>
      </c>
      <c r="T7118">
        <v>3303002</v>
      </c>
      <c r="V7118">
        <v>4195900</v>
      </c>
      <c r="X7118">
        <v>3615321</v>
      </c>
      <c r="Z7118">
        <v>580579</v>
      </c>
    </row>
    <row r="7119" spans="2:26" hidden="1" x14ac:dyDescent="0.35">
      <c r="B7119" t="s">
        <v>168</v>
      </c>
      <c r="C7119" t="s">
        <v>169</v>
      </c>
      <c r="D7119" s="1">
        <v>43770</v>
      </c>
      <c r="E7119" t="s">
        <v>32</v>
      </c>
      <c r="F7119" t="s">
        <v>33</v>
      </c>
      <c r="G7119" t="s">
        <v>34</v>
      </c>
      <c r="H7119">
        <v>111362</v>
      </c>
      <c r="J7119">
        <v>0</v>
      </c>
      <c r="L7119">
        <v>111362</v>
      </c>
      <c r="N7119">
        <v>73715</v>
      </c>
      <c r="P7119">
        <v>10471</v>
      </c>
      <c r="R7119">
        <v>84186</v>
      </c>
      <c r="T7119">
        <v>3303002</v>
      </c>
      <c r="V7119">
        <v>4195900</v>
      </c>
      <c r="X7119">
        <v>3615321</v>
      </c>
      <c r="Z7119">
        <v>580579</v>
      </c>
    </row>
    <row r="7120" spans="2:26" hidden="1" x14ac:dyDescent="0.35">
      <c r="B7120" t="s">
        <v>168</v>
      </c>
      <c r="C7120" t="s">
        <v>169</v>
      </c>
      <c r="D7120" s="1">
        <v>43800</v>
      </c>
      <c r="E7120" t="s">
        <v>32</v>
      </c>
      <c r="F7120" t="s">
        <v>35</v>
      </c>
      <c r="G7120" t="s">
        <v>32</v>
      </c>
      <c r="H7120">
        <v>116949</v>
      </c>
      <c r="J7120">
        <v>0</v>
      </c>
      <c r="L7120">
        <v>116949</v>
      </c>
      <c r="N7120">
        <v>74273</v>
      </c>
      <c r="P7120">
        <v>11587</v>
      </c>
      <c r="R7120">
        <v>85860</v>
      </c>
      <c r="T7120">
        <v>3292170</v>
      </c>
      <c r="V7120">
        <v>4180368</v>
      </c>
      <c r="X7120">
        <v>3601631</v>
      </c>
      <c r="Z7120">
        <v>578737</v>
      </c>
    </row>
    <row r="7121" spans="2:26" hidden="1" x14ac:dyDescent="0.35">
      <c r="B7121" t="s">
        <v>168</v>
      </c>
      <c r="C7121" t="s">
        <v>169</v>
      </c>
      <c r="D7121" s="1">
        <v>43800</v>
      </c>
      <c r="E7121" t="s">
        <v>32</v>
      </c>
      <c r="F7121" t="s">
        <v>33</v>
      </c>
      <c r="G7121" t="s">
        <v>34</v>
      </c>
      <c r="H7121">
        <v>116949</v>
      </c>
      <c r="J7121">
        <v>0</v>
      </c>
      <c r="L7121">
        <v>116949</v>
      </c>
      <c r="N7121">
        <v>74359</v>
      </c>
      <c r="P7121">
        <v>11587</v>
      </c>
      <c r="R7121">
        <v>85946</v>
      </c>
      <c r="T7121">
        <v>3292170</v>
      </c>
      <c r="V7121">
        <v>4180368</v>
      </c>
      <c r="X7121">
        <v>3601631</v>
      </c>
      <c r="Z7121">
        <v>578737</v>
      </c>
    </row>
    <row r="7122" spans="2:26" hidden="1" x14ac:dyDescent="0.35">
      <c r="B7122" t="s">
        <v>168</v>
      </c>
      <c r="C7122" t="s">
        <v>169</v>
      </c>
      <c r="D7122" s="1">
        <v>43831</v>
      </c>
      <c r="E7122" t="s">
        <v>32</v>
      </c>
      <c r="F7122" t="s">
        <v>35</v>
      </c>
      <c r="G7122" t="s">
        <v>32</v>
      </c>
      <c r="H7122">
        <v>155316</v>
      </c>
      <c r="J7122">
        <v>0</v>
      </c>
      <c r="L7122">
        <v>155316</v>
      </c>
      <c r="N7122">
        <v>94788</v>
      </c>
      <c r="P7122">
        <v>13156</v>
      </c>
      <c r="R7122">
        <v>107944</v>
      </c>
      <c r="T7122">
        <v>3297918</v>
      </c>
      <c r="V7122">
        <v>4194734</v>
      </c>
      <c r="X7122">
        <v>3617110</v>
      </c>
      <c r="Z7122">
        <v>577624</v>
      </c>
    </row>
    <row r="7123" spans="2:26" hidden="1" x14ac:dyDescent="0.35">
      <c r="B7123" t="s">
        <v>168</v>
      </c>
      <c r="C7123" t="s">
        <v>169</v>
      </c>
      <c r="D7123" s="1">
        <v>43831</v>
      </c>
      <c r="E7123" t="s">
        <v>32</v>
      </c>
      <c r="F7123" t="s">
        <v>33</v>
      </c>
      <c r="G7123" t="s">
        <v>34</v>
      </c>
      <c r="H7123">
        <v>155316</v>
      </c>
      <c r="J7123">
        <v>0</v>
      </c>
      <c r="L7123">
        <v>155316</v>
      </c>
      <c r="N7123">
        <v>94783</v>
      </c>
      <c r="P7123">
        <v>13157</v>
      </c>
      <c r="R7123">
        <v>107940</v>
      </c>
      <c r="T7123">
        <v>3297918</v>
      </c>
      <c r="V7123">
        <v>4194734</v>
      </c>
      <c r="X7123">
        <v>3617110</v>
      </c>
      <c r="Z7123">
        <v>577624</v>
      </c>
    </row>
    <row r="7124" spans="2:26" hidden="1" x14ac:dyDescent="0.35">
      <c r="B7124" t="s">
        <v>168</v>
      </c>
      <c r="C7124" t="s">
        <v>169</v>
      </c>
      <c r="D7124" s="1">
        <v>43862</v>
      </c>
      <c r="E7124" t="s">
        <v>32</v>
      </c>
      <c r="F7124" t="s">
        <v>33</v>
      </c>
      <c r="G7124" t="s">
        <v>34</v>
      </c>
      <c r="H7124">
        <v>122617</v>
      </c>
      <c r="J7124">
        <v>0</v>
      </c>
      <c r="L7124">
        <v>122617</v>
      </c>
      <c r="N7124">
        <v>95325</v>
      </c>
      <c r="P7124">
        <v>16374</v>
      </c>
      <c r="R7124">
        <v>111699</v>
      </c>
      <c r="T7124">
        <v>3301272</v>
      </c>
      <c r="V7124">
        <v>4198897</v>
      </c>
      <c r="X7124">
        <v>3633206</v>
      </c>
      <c r="Z7124">
        <v>565691</v>
      </c>
    </row>
    <row r="7125" spans="2:26" hidden="1" x14ac:dyDescent="0.35">
      <c r="B7125" t="s">
        <v>168</v>
      </c>
      <c r="C7125" t="s">
        <v>169</v>
      </c>
      <c r="D7125" s="1">
        <v>43862</v>
      </c>
      <c r="E7125" t="s">
        <v>32</v>
      </c>
      <c r="F7125" t="s">
        <v>35</v>
      </c>
      <c r="G7125" t="s">
        <v>32</v>
      </c>
      <c r="H7125">
        <v>122617</v>
      </c>
      <c r="J7125">
        <v>0</v>
      </c>
      <c r="L7125">
        <v>122617</v>
      </c>
      <c r="N7125">
        <v>95310</v>
      </c>
      <c r="P7125">
        <v>16372</v>
      </c>
      <c r="R7125">
        <v>111682</v>
      </c>
      <c r="T7125">
        <v>3301272</v>
      </c>
      <c r="V7125">
        <v>4198897</v>
      </c>
      <c r="X7125">
        <v>3633206</v>
      </c>
      <c r="Z7125">
        <v>565691</v>
      </c>
    </row>
    <row r="7126" spans="2:26" hidden="1" x14ac:dyDescent="0.35">
      <c r="B7126" t="s">
        <v>168</v>
      </c>
      <c r="C7126" t="s">
        <v>169</v>
      </c>
      <c r="D7126" s="1">
        <v>43891</v>
      </c>
      <c r="E7126" t="s">
        <v>32</v>
      </c>
      <c r="F7126" t="s">
        <v>35</v>
      </c>
      <c r="G7126" t="s">
        <v>32</v>
      </c>
      <c r="H7126">
        <v>148683</v>
      </c>
      <c r="J7126">
        <v>0</v>
      </c>
      <c r="L7126">
        <v>148683</v>
      </c>
      <c r="N7126">
        <v>109582</v>
      </c>
      <c r="P7126">
        <v>16856</v>
      </c>
      <c r="R7126">
        <v>126438</v>
      </c>
      <c r="T7126">
        <v>3305930</v>
      </c>
      <c r="V7126">
        <v>4206104</v>
      </c>
      <c r="X7126">
        <v>3636051</v>
      </c>
      <c r="Z7126">
        <v>570053</v>
      </c>
    </row>
    <row r="7127" spans="2:26" hidden="1" x14ac:dyDescent="0.35">
      <c r="B7127" t="s">
        <v>168</v>
      </c>
      <c r="C7127" t="s">
        <v>169</v>
      </c>
      <c r="D7127" s="1">
        <v>43891</v>
      </c>
      <c r="E7127" t="s">
        <v>32</v>
      </c>
      <c r="F7127" t="s">
        <v>33</v>
      </c>
      <c r="G7127" t="s">
        <v>34</v>
      </c>
      <c r="H7127">
        <v>148683</v>
      </c>
      <c r="J7127">
        <v>0</v>
      </c>
      <c r="L7127">
        <v>148683</v>
      </c>
      <c r="N7127">
        <v>109582</v>
      </c>
      <c r="P7127">
        <v>16856</v>
      </c>
      <c r="R7127">
        <v>126438</v>
      </c>
      <c r="T7127">
        <v>3305930</v>
      </c>
      <c r="V7127">
        <v>4206104</v>
      </c>
      <c r="X7127">
        <v>3636051</v>
      </c>
      <c r="Z7127">
        <v>570053</v>
      </c>
    </row>
    <row r="7128" spans="2:26" hidden="1" x14ac:dyDescent="0.35">
      <c r="B7128" t="s">
        <v>168</v>
      </c>
      <c r="C7128" t="s">
        <v>169</v>
      </c>
      <c r="D7128" s="1">
        <v>43922</v>
      </c>
      <c r="E7128" t="s">
        <v>32</v>
      </c>
      <c r="F7128" t="s">
        <v>33</v>
      </c>
      <c r="G7128" t="s">
        <v>34</v>
      </c>
      <c r="H7128">
        <v>149818</v>
      </c>
      <c r="J7128">
        <v>0</v>
      </c>
      <c r="L7128">
        <v>149818</v>
      </c>
      <c r="N7128">
        <v>90192</v>
      </c>
      <c r="P7128">
        <v>9796</v>
      </c>
      <c r="R7128">
        <v>99988</v>
      </c>
      <c r="T7128">
        <v>3382891</v>
      </c>
      <c r="V7128">
        <v>4309314</v>
      </c>
      <c r="X7128">
        <v>3728028</v>
      </c>
      <c r="Z7128">
        <v>581286</v>
      </c>
    </row>
    <row r="7129" spans="2:26" hidden="1" x14ac:dyDescent="0.35">
      <c r="B7129" t="s">
        <v>168</v>
      </c>
      <c r="C7129" t="s">
        <v>169</v>
      </c>
      <c r="D7129" s="1">
        <v>43922</v>
      </c>
      <c r="E7129" t="s">
        <v>32</v>
      </c>
      <c r="F7129" t="s">
        <v>35</v>
      </c>
      <c r="G7129" t="s">
        <v>32</v>
      </c>
      <c r="H7129">
        <v>149818</v>
      </c>
      <c r="J7129">
        <v>0</v>
      </c>
      <c r="L7129">
        <v>149818</v>
      </c>
      <c r="N7129">
        <v>90192</v>
      </c>
      <c r="P7129">
        <v>9796</v>
      </c>
      <c r="R7129">
        <v>99988</v>
      </c>
      <c r="T7129">
        <v>3382891</v>
      </c>
      <c r="V7129">
        <v>4309314</v>
      </c>
      <c r="X7129">
        <v>3728028</v>
      </c>
      <c r="Z7129">
        <v>581286</v>
      </c>
    </row>
    <row r="7130" spans="2:26" hidden="1" x14ac:dyDescent="0.35">
      <c r="B7130" t="s">
        <v>168</v>
      </c>
      <c r="C7130" t="s">
        <v>169</v>
      </c>
      <c r="D7130" s="1">
        <v>43952</v>
      </c>
      <c r="E7130" t="s">
        <v>32</v>
      </c>
      <c r="F7130" t="s">
        <v>33</v>
      </c>
      <c r="G7130" t="s">
        <v>34</v>
      </c>
      <c r="H7130">
        <v>102641</v>
      </c>
      <c r="J7130">
        <v>0</v>
      </c>
      <c r="L7130">
        <v>102641</v>
      </c>
      <c r="N7130">
        <v>66070</v>
      </c>
      <c r="P7130">
        <v>9752</v>
      </c>
      <c r="R7130">
        <v>75822</v>
      </c>
      <c r="T7130">
        <v>3450928</v>
      </c>
      <c r="V7130">
        <v>4400011</v>
      </c>
      <c r="X7130">
        <v>3819451</v>
      </c>
      <c r="Z7130">
        <v>580560</v>
      </c>
    </row>
    <row r="7131" spans="2:26" hidden="1" x14ac:dyDescent="0.35">
      <c r="B7131" t="s">
        <v>168</v>
      </c>
      <c r="C7131" t="s">
        <v>169</v>
      </c>
      <c r="D7131" s="1">
        <v>43952</v>
      </c>
      <c r="E7131" t="s">
        <v>32</v>
      </c>
      <c r="F7131" t="s">
        <v>35</v>
      </c>
      <c r="G7131" t="s">
        <v>32</v>
      </c>
      <c r="H7131">
        <v>102641</v>
      </c>
      <c r="J7131">
        <v>0</v>
      </c>
      <c r="L7131">
        <v>102641</v>
      </c>
      <c r="N7131">
        <v>66088</v>
      </c>
      <c r="P7131">
        <v>9770</v>
      </c>
      <c r="R7131">
        <v>75858</v>
      </c>
      <c r="T7131">
        <v>3450928</v>
      </c>
      <c r="V7131">
        <v>4400011</v>
      </c>
      <c r="X7131">
        <v>3819451</v>
      </c>
      <c r="Z7131">
        <v>580560</v>
      </c>
    </row>
    <row r="7132" spans="2:26" hidden="1" x14ac:dyDescent="0.35">
      <c r="B7132" t="s">
        <v>168</v>
      </c>
      <c r="C7132" t="s">
        <v>169</v>
      </c>
      <c r="D7132" s="1">
        <v>43983</v>
      </c>
      <c r="E7132" t="s">
        <v>32</v>
      </c>
      <c r="F7132" t="s">
        <v>35</v>
      </c>
      <c r="G7132" t="s">
        <v>32</v>
      </c>
      <c r="H7132">
        <v>108723</v>
      </c>
      <c r="J7132">
        <v>0</v>
      </c>
      <c r="L7132">
        <v>108723</v>
      </c>
      <c r="N7132">
        <v>53002</v>
      </c>
      <c r="P7132">
        <v>8870</v>
      </c>
      <c r="R7132">
        <v>61872</v>
      </c>
      <c r="T7132">
        <v>3503866</v>
      </c>
      <c r="V7132">
        <v>4472519</v>
      </c>
      <c r="X7132">
        <v>3901744</v>
      </c>
      <c r="Z7132">
        <v>570775</v>
      </c>
    </row>
    <row r="7133" spans="2:26" hidden="1" x14ac:dyDescent="0.35">
      <c r="B7133" t="s">
        <v>168</v>
      </c>
      <c r="C7133" t="s">
        <v>169</v>
      </c>
      <c r="D7133" s="1">
        <v>43983</v>
      </c>
      <c r="E7133" t="s">
        <v>32</v>
      </c>
      <c r="F7133" t="s">
        <v>33</v>
      </c>
      <c r="G7133" t="s">
        <v>34</v>
      </c>
      <c r="H7133">
        <v>108723</v>
      </c>
      <c r="J7133">
        <v>0</v>
      </c>
      <c r="L7133">
        <v>108723</v>
      </c>
      <c r="N7133">
        <v>52952</v>
      </c>
      <c r="P7133">
        <v>8870</v>
      </c>
      <c r="R7133">
        <v>61822</v>
      </c>
      <c r="T7133">
        <v>3503866</v>
      </c>
      <c r="V7133">
        <v>4472519</v>
      </c>
      <c r="X7133">
        <v>3901744</v>
      </c>
      <c r="Z7133">
        <v>570775</v>
      </c>
    </row>
    <row r="7134" spans="2:26" hidden="1" x14ac:dyDescent="0.35">
      <c r="B7134" t="s">
        <v>168</v>
      </c>
      <c r="C7134" t="s">
        <v>169</v>
      </c>
      <c r="D7134" s="1">
        <v>44013</v>
      </c>
      <c r="E7134" t="s">
        <v>32</v>
      </c>
      <c r="F7134" t="s">
        <v>33</v>
      </c>
      <c r="G7134" t="s">
        <v>34</v>
      </c>
      <c r="H7134">
        <v>103817</v>
      </c>
      <c r="J7134">
        <v>0</v>
      </c>
      <c r="L7134">
        <v>103817</v>
      </c>
      <c r="N7134">
        <v>51011</v>
      </c>
      <c r="P7134">
        <v>8066</v>
      </c>
      <c r="R7134">
        <v>59077</v>
      </c>
      <c r="T7134">
        <v>3547924</v>
      </c>
      <c r="V7134">
        <v>4531429</v>
      </c>
      <c r="X7134">
        <v>3960573</v>
      </c>
      <c r="Z7134">
        <v>570856</v>
      </c>
    </row>
    <row r="7135" spans="2:26" hidden="1" x14ac:dyDescent="0.35">
      <c r="B7135" t="s">
        <v>168</v>
      </c>
      <c r="C7135" t="s">
        <v>169</v>
      </c>
      <c r="D7135" s="1">
        <v>44013</v>
      </c>
      <c r="E7135" t="s">
        <v>32</v>
      </c>
      <c r="F7135" t="s">
        <v>35</v>
      </c>
      <c r="G7135" t="s">
        <v>32</v>
      </c>
      <c r="H7135">
        <v>103817</v>
      </c>
      <c r="J7135">
        <v>0</v>
      </c>
      <c r="L7135">
        <v>103817</v>
      </c>
      <c r="N7135">
        <v>51045</v>
      </c>
      <c r="P7135">
        <v>8067</v>
      </c>
      <c r="R7135">
        <v>59112</v>
      </c>
      <c r="T7135">
        <v>3547924</v>
      </c>
      <c r="V7135">
        <v>4531429</v>
      </c>
      <c r="X7135">
        <v>3960573</v>
      </c>
      <c r="Z7135">
        <v>570856</v>
      </c>
    </row>
    <row r="7136" spans="2:26" hidden="1" x14ac:dyDescent="0.35">
      <c r="B7136" t="s">
        <v>168</v>
      </c>
      <c r="C7136" t="s">
        <v>169</v>
      </c>
      <c r="D7136" s="1">
        <v>44044</v>
      </c>
      <c r="E7136" t="s">
        <v>32</v>
      </c>
      <c r="F7136" t="s">
        <v>35</v>
      </c>
      <c r="G7136" t="s">
        <v>32</v>
      </c>
      <c r="H7136">
        <v>100743</v>
      </c>
      <c r="J7136">
        <v>0</v>
      </c>
      <c r="L7136">
        <v>100743</v>
      </c>
      <c r="N7136">
        <v>45683</v>
      </c>
      <c r="P7136">
        <v>7554</v>
      </c>
      <c r="R7136">
        <v>53237</v>
      </c>
      <c r="T7136">
        <v>3592587</v>
      </c>
      <c r="V7136">
        <v>4590128</v>
      </c>
      <c r="X7136">
        <v>4030746</v>
      </c>
      <c r="Z7136">
        <v>559382</v>
      </c>
    </row>
    <row r="7137" spans="2:26" hidden="1" x14ac:dyDescent="0.35">
      <c r="B7137" t="s">
        <v>168</v>
      </c>
      <c r="C7137" t="s">
        <v>169</v>
      </c>
      <c r="D7137" s="1">
        <v>44044</v>
      </c>
      <c r="E7137" t="s">
        <v>32</v>
      </c>
      <c r="F7137" t="s">
        <v>33</v>
      </c>
      <c r="G7137" t="s">
        <v>34</v>
      </c>
      <c r="H7137">
        <v>100743</v>
      </c>
      <c r="J7137">
        <v>0</v>
      </c>
      <c r="L7137">
        <v>100743</v>
      </c>
      <c r="N7137">
        <v>45735</v>
      </c>
      <c r="P7137">
        <v>7552</v>
      </c>
      <c r="R7137">
        <v>53287</v>
      </c>
      <c r="T7137">
        <v>3592587</v>
      </c>
      <c r="V7137">
        <v>4590128</v>
      </c>
      <c r="X7137">
        <v>4030746</v>
      </c>
      <c r="Z7137">
        <v>559382</v>
      </c>
    </row>
    <row r="7138" spans="2:26" hidden="1" x14ac:dyDescent="0.35">
      <c r="B7138" t="s">
        <v>168</v>
      </c>
      <c r="C7138" t="s">
        <v>169</v>
      </c>
      <c r="D7138" s="1">
        <v>44075</v>
      </c>
      <c r="E7138" t="s">
        <v>32</v>
      </c>
      <c r="F7138" t="s">
        <v>35</v>
      </c>
      <c r="G7138" t="s">
        <v>32</v>
      </c>
      <c r="H7138">
        <v>91867</v>
      </c>
      <c r="J7138">
        <v>0</v>
      </c>
      <c r="L7138">
        <v>91867</v>
      </c>
      <c r="N7138">
        <v>39195</v>
      </c>
      <c r="P7138">
        <v>6359</v>
      </c>
      <c r="R7138">
        <v>45554</v>
      </c>
      <c r="T7138">
        <v>3633957</v>
      </c>
      <c r="V7138">
        <v>4646049</v>
      </c>
      <c r="X7138">
        <v>4090429</v>
      </c>
      <c r="Z7138">
        <v>555620</v>
      </c>
    </row>
    <row r="7139" spans="2:26" hidden="1" x14ac:dyDescent="0.35">
      <c r="B7139" t="s">
        <v>168</v>
      </c>
      <c r="C7139" t="s">
        <v>169</v>
      </c>
      <c r="D7139" s="1">
        <v>44075</v>
      </c>
      <c r="E7139" t="s">
        <v>32</v>
      </c>
      <c r="F7139" t="s">
        <v>33</v>
      </c>
      <c r="G7139" t="s">
        <v>34</v>
      </c>
      <c r="H7139">
        <v>91867</v>
      </c>
      <c r="J7139">
        <v>0</v>
      </c>
      <c r="L7139">
        <v>91867</v>
      </c>
      <c r="N7139">
        <v>39234</v>
      </c>
      <c r="P7139">
        <v>6356</v>
      </c>
      <c r="R7139">
        <v>45590</v>
      </c>
      <c r="T7139">
        <v>3633957</v>
      </c>
      <c r="V7139">
        <v>4646049</v>
      </c>
      <c r="X7139">
        <v>4090429</v>
      </c>
      <c r="Z7139">
        <v>555620</v>
      </c>
    </row>
    <row r="7140" spans="2:26" hidden="1" x14ac:dyDescent="0.35">
      <c r="B7140" t="s">
        <v>168</v>
      </c>
      <c r="C7140" t="s">
        <v>169</v>
      </c>
      <c r="D7140" s="1">
        <v>44105</v>
      </c>
      <c r="E7140" t="s">
        <v>32</v>
      </c>
      <c r="F7140" t="s">
        <v>35</v>
      </c>
      <c r="G7140" t="s">
        <v>32</v>
      </c>
      <c r="H7140">
        <v>97078</v>
      </c>
      <c r="J7140">
        <v>0</v>
      </c>
      <c r="L7140">
        <v>97078</v>
      </c>
      <c r="N7140">
        <v>48349</v>
      </c>
      <c r="P7140">
        <v>7048</v>
      </c>
      <c r="R7140">
        <v>55397</v>
      </c>
      <c r="T7140">
        <v>3675166</v>
      </c>
      <c r="V7140">
        <v>4700884</v>
      </c>
      <c r="X7140">
        <v>4136055</v>
      </c>
      <c r="Z7140">
        <v>564829</v>
      </c>
    </row>
    <row r="7141" spans="2:26" hidden="1" x14ac:dyDescent="0.35">
      <c r="B7141" t="s">
        <v>168</v>
      </c>
      <c r="C7141" t="s">
        <v>169</v>
      </c>
      <c r="D7141" s="1">
        <v>44105</v>
      </c>
      <c r="E7141" t="s">
        <v>32</v>
      </c>
      <c r="F7141" t="s">
        <v>33</v>
      </c>
      <c r="G7141" t="s">
        <v>34</v>
      </c>
      <c r="H7141">
        <v>97078</v>
      </c>
      <c r="J7141">
        <v>0</v>
      </c>
      <c r="L7141">
        <v>97078</v>
      </c>
      <c r="N7141">
        <v>48357</v>
      </c>
      <c r="P7141">
        <v>7039</v>
      </c>
      <c r="R7141">
        <v>55396</v>
      </c>
      <c r="T7141">
        <v>3675166</v>
      </c>
      <c r="V7141">
        <v>4700884</v>
      </c>
      <c r="X7141">
        <v>4136055</v>
      </c>
      <c r="Z7141">
        <v>564829</v>
      </c>
    </row>
    <row r="7142" spans="2:26" hidden="1" x14ac:dyDescent="0.35">
      <c r="B7142" t="s">
        <v>168</v>
      </c>
      <c r="C7142" t="s">
        <v>169</v>
      </c>
      <c r="D7142" s="1">
        <v>44136</v>
      </c>
      <c r="E7142" t="s">
        <v>32</v>
      </c>
      <c r="F7142" t="s">
        <v>35</v>
      </c>
      <c r="G7142" t="s">
        <v>32</v>
      </c>
      <c r="H7142">
        <v>92199</v>
      </c>
      <c r="J7142">
        <v>0</v>
      </c>
      <c r="L7142">
        <v>92199</v>
      </c>
      <c r="N7142">
        <v>45762</v>
      </c>
      <c r="P7142">
        <v>7230</v>
      </c>
      <c r="R7142">
        <v>52992</v>
      </c>
      <c r="T7142">
        <v>3716908</v>
      </c>
      <c r="V7142">
        <v>4759763</v>
      </c>
      <c r="X7142">
        <v>4183260</v>
      </c>
      <c r="Z7142">
        <v>576503</v>
      </c>
    </row>
    <row r="7143" spans="2:26" hidden="1" x14ac:dyDescent="0.35">
      <c r="B7143" t="s">
        <v>168</v>
      </c>
      <c r="C7143" t="s">
        <v>169</v>
      </c>
      <c r="D7143" s="1">
        <v>44136</v>
      </c>
      <c r="E7143" t="s">
        <v>32</v>
      </c>
      <c r="F7143" t="s">
        <v>33</v>
      </c>
      <c r="G7143" t="s">
        <v>34</v>
      </c>
      <c r="H7143">
        <v>92199</v>
      </c>
      <c r="J7143">
        <v>0</v>
      </c>
      <c r="L7143">
        <v>92199</v>
      </c>
      <c r="N7143">
        <v>45765</v>
      </c>
      <c r="P7143">
        <v>7228</v>
      </c>
      <c r="R7143">
        <v>52993</v>
      </c>
      <c r="T7143">
        <v>3716908</v>
      </c>
      <c r="V7143">
        <v>4759763</v>
      </c>
      <c r="X7143">
        <v>4183260</v>
      </c>
      <c r="Z7143">
        <v>576503</v>
      </c>
    </row>
    <row r="7144" spans="2:26" hidden="1" x14ac:dyDescent="0.35">
      <c r="B7144" t="s">
        <v>168</v>
      </c>
      <c r="C7144" t="s">
        <v>169</v>
      </c>
      <c r="D7144" s="1">
        <v>44166</v>
      </c>
      <c r="E7144" t="s">
        <v>32</v>
      </c>
      <c r="F7144" t="s">
        <v>33</v>
      </c>
      <c r="G7144" t="s">
        <v>34</v>
      </c>
      <c r="H7144">
        <v>92695</v>
      </c>
      <c r="J7144">
        <v>0</v>
      </c>
      <c r="L7144">
        <v>92695</v>
      </c>
      <c r="N7144">
        <v>41577</v>
      </c>
      <c r="P7144">
        <v>7163</v>
      </c>
      <c r="R7144">
        <v>48740</v>
      </c>
      <c r="T7144">
        <v>3750870</v>
      </c>
      <c r="V7144">
        <v>4810748</v>
      </c>
      <c r="X7144">
        <v>4250908</v>
      </c>
      <c r="Z7144">
        <v>559840</v>
      </c>
    </row>
    <row r="7145" spans="2:26" hidden="1" x14ac:dyDescent="0.35">
      <c r="B7145" t="s">
        <v>168</v>
      </c>
      <c r="C7145" t="s">
        <v>169</v>
      </c>
      <c r="D7145" s="1">
        <v>44166</v>
      </c>
      <c r="E7145" t="s">
        <v>32</v>
      </c>
      <c r="F7145" t="s">
        <v>35</v>
      </c>
      <c r="G7145" t="s">
        <v>32</v>
      </c>
      <c r="H7145">
        <v>92695</v>
      </c>
      <c r="J7145">
        <v>0</v>
      </c>
      <c r="L7145">
        <v>92695</v>
      </c>
      <c r="N7145">
        <v>41617</v>
      </c>
      <c r="P7145">
        <v>7171</v>
      </c>
      <c r="R7145">
        <v>48788</v>
      </c>
      <c r="T7145">
        <v>3750870</v>
      </c>
      <c r="V7145">
        <v>4810748</v>
      </c>
      <c r="X7145">
        <v>4250908</v>
      </c>
      <c r="Z7145">
        <v>559840</v>
      </c>
    </row>
    <row r="7146" spans="2:26" hidden="1" x14ac:dyDescent="0.35">
      <c r="B7146" t="s">
        <v>168</v>
      </c>
      <c r="C7146" t="s">
        <v>169</v>
      </c>
      <c r="D7146" s="1">
        <v>44197</v>
      </c>
      <c r="E7146" t="s">
        <v>32</v>
      </c>
      <c r="F7146" t="s">
        <v>35</v>
      </c>
      <c r="G7146" t="s">
        <v>32</v>
      </c>
      <c r="H7146">
        <v>93842</v>
      </c>
      <c r="J7146">
        <v>0</v>
      </c>
      <c r="L7146">
        <v>93842</v>
      </c>
      <c r="N7146">
        <v>35103</v>
      </c>
      <c r="P7146">
        <v>5623</v>
      </c>
      <c r="R7146">
        <v>40726</v>
      </c>
      <c r="T7146">
        <v>3767752</v>
      </c>
      <c r="V7146">
        <v>4841366</v>
      </c>
      <c r="X7146">
        <v>4296214</v>
      </c>
      <c r="Z7146">
        <v>545152</v>
      </c>
    </row>
    <row r="7147" spans="2:26" hidden="1" x14ac:dyDescent="0.35">
      <c r="B7147" t="s">
        <v>168</v>
      </c>
      <c r="C7147" t="s">
        <v>169</v>
      </c>
      <c r="D7147" s="1">
        <v>44197</v>
      </c>
      <c r="E7147" t="s">
        <v>32</v>
      </c>
      <c r="F7147" t="s">
        <v>33</v>
      </c>
      <c r="G7147" t="s">
        <v>34</v>
      </c>
      <c r="H7147">
        <v>93842</v>
      </c>
      <c r="J7147">
        <v>0</v>
      </c>
      <c r="L7147">
        <v>93842</v>
      </c>
      <c r="N7147">
        <v>35105</v>
      </c>
      <c r="P7147">
        <v>5623</v>
      </c>
      <c r="R7147">
        <v>40728</v>
      </c>
      <c r="T7147">
        <v>3767752</v>
      </c>
      <c r="V7147">
        <v>4841366</v>
      </c>
      <c r="X7147">
        <v>4296214</v>
      </c>
      <c r="Z7147">
        <v>545152</v>
      </c>
    </row>
    <row r="7148" spans="2:26" hidden="1" x14ac:dyDescent="0.35">
      <c r="B7148" t="s">
        <v>168</v>
      </c>
      <c r="C7148" t="s">
        <v>169</v>
      </c>
      <c r="D7148" s="1">
        <v>44228</v>
      </c>
      <c r="E7148" t="s">
        <v>32</v>
      </c>
      <c r="F7148" t="s">
        <v>35</v>
      </c>
      <c r="G7148" t="s">
        <v>32</v>
      </c>
      <c r="H7148">
        <v>84477</v>
      </c>
      <c r="J7148">
        <v>0</v>
      </c>
      <c r="L7148">
        <v>84477</v>
      </c>
      <c r="N7148">
        <v>31189</v>
      </c>
      <c r="P7148">
        <v>4304</v>
      </c>
      <c r="R7148">
        <v>35493</v>
      </c>
      <c r="T7148">
        <v>3792657</v>
      </c>
      <c r="V7148">
        <v>4877125</v>
      </c>
      <c r="X7148">
        <v>4344305</v>
      </c>
      <c r="Z7148">
        <v>532820</v>
      </c>
    </row>
    <row r="7149" spans="2:26" hidden="1" x14ac:dyDescent="0.35">
      <c r="B7149" t="s">
        <v>168</v>
      </c>
      <c r="C7149" t="s">
        <v>169</v>
      </c>
      <c r="D7149" s="1">
        <v>44228</v>
      </c>
      <c r="E7149" t="s">
        <v>32</v>
      </c>
      <c r="F7149" t="s">
        <v>33</v>
      </c>
      <c r="G7149" t="s">
        <v>34</v>
      </c>
      <c r="H7149">
        <v>84477</v>
      </c>
      <c r="J7149">
        <v>0</v>
      </c>
      <c r="L7149">
        <v>84477</v>
      </c>
      <c r="N7149">
        <v>31191</v>
      </c>
      <c r="P7149">
        <v>4304</v>
      </c>
      <c r="R7149">
        <v>35495</v>
      </c>
      <c r="T7149">
        <v>3792657</v>
      </c>
      <c r="V7149">
        <v>4877125</v>
      </c>
      <c r="X7149">
        <v>4344305</v>
      </c>
      <c r="Z7149">
        <v>532820</v>
      </c>
    </row>
    <row r="7150" spans="2:26" hidden="1" x14ac:dyDescent="0.35">
      <c r="B7150" t="s">
        <v>168</v>
      </c>
      <c r="C7150" t="s">
        <v>169</v>
      </c>
      <c r="D7150" s="1">
        <v>44256</v>
      </c>
      <c r="E7150" t="s">
        <v>32</v>
      </c>
      <c r="F7150" t="s">
        <v>33</v>
      </c>
      <c r="G7150" t="s">
        <v>34</v>
      </c>
      <c r="H7150">
        <v>96883</v>
      </c>
      <c r="J7150">
        <v>0</v>
      </c>
      <c r="L7150">
        <v>96883</v>
      </c>
      <c r="N7150">
        <v>40525</v>
      </c>
      <c r="P7150">
        <v>6374</v>
      </c>
      <c r="R7150">
        <v>46899</v>
      </c>
      <c r="T7150">
        <v>3821215</v>
      </c>
      <c r="V7150">
        <v>4920949</v>
      </c>
      <c r="X7150">
        <v>4369269</v>
      </c>
      <c r="Z7150">
        <v>551680</v>
      </c>
    </row>
    <row r="7151" spans="2:26" hidden="1" x14ac:dyDescent="0.35">
      <c r="B7151" t="s">
        <v>168</v>
      </c>
      <c r="C7151" t="s">
        <v>169</v>
      </c>
      <c r="D7151" s="1">
        <v>44256</v>
      </c>
      <c r="E7151" t="s">
        <v>32</v>
      </c>
      <c r="F7151" t="s">
        <v>35</v>
      </c>
      <c r="G7151" t="s">
        <v>32</v>
      </c>
      <c r="H7151">
        <v>96883</v>
      </c>
      <c r="J7151">
        <v>0</v>
      </c>
      <c r="L7151">
        <v>96883</v>
      </c>
      <c r="N7151">
        <v>40553</v>
      </c>
      <c r="P7151">
        <v>6378</v>
      </c>
      <c r="R7151">
        <v>46931</v>
      </c>
      <c r="T7151">
        <v>3821215</v>
      </c>
      <c r="V7151">
        <v>4920949</v>
      </c>
      <c r="X7151">
        <v>4369269</v>
      </c>
      <c r="Z7151">
        <v>551680</v>
      </c>
    </row>
    <row r="7152" spans="2:26" hidden="1" x14ac:dyDescent="0.35">
      <c r="B7152" t="s">
        <v>168</v>
      </c>
      <c r="C7152" t="s">
        <v>169</v>
      </c>
      <c r="D7152" s="1">
        <v>44287</v>
      </c>
      <c r="E7152" t="s">
        <v>32</v>
      </c>
      <c r="F7152" t="s">
        <v>35</v>
      </c>
      <c r="G7152" t="s">
        <v>32</v>
      </c>
      <c r="H7152">
        <v>82681</v>
      </c>
      <c r="J7152">
        <v>0</v>
      </c>
      <c r="L7152">
        <v>82681</v>
      </c>
      <c r="N7152">
        <v>42977</v>
      </c>
      <c r="P7152">
        <v>6708</v>
      </c>
      <c r="R7152">
        <v>49685</v>
      </c>
      <c r="T7152">
        <v>3852266</v>
      </c>
      <c r="V7152">
        <v>4973444</v>
      </c>
      <c r="X7152">
        <v>4425783</v>
      </c>
      <c r="Z7152">
        <v>547661</v>
      </c>
    </row>
    <row r="7153" spans="2:26" hidden="1" x14ac:dyDescent="0.35">
      <c r="B7153" t="s">
        <v>168</v>
      </c>
      <c r="C7153" t="s">
        <v>169</v>
      </c>
      <c r="D7153" s="1">
        <v>44287</v>
      </c>
      <c r="E7153" t="s">
        <v>32</v>
      </c>
      <c r="F7153" t="s">
        <v>33</v>
      </c>
      <c r="G7153" t="s">
        <v>34</v>
      </c>
      <c r="H7153">
        <v>82681</v>
      </c>
      <c r="J7153">
        <v>0</v>
      </c>
      <c r="L7153">
        <v>82681</v>
      </c>
      <c r="N7153">
        <v>42923</v>
      </c>
      <c r="P7153">
        <v>6703</v>
      </c>
      <c r="R7153">
        <v>49626</v>
      </c>
      <c r="T7153">
        <v>3852266</v>
      </c>
      <c r="V7153">
        <v>4973444</v>
      </c>
      <c r="X7153">
        <v>4425783</v>
      </c>
      <c r="Z7153">
        <v>547661</v>
      </c>
    </row>
    <row r="7154" spans="2:26" hidden="1" x14ac:dyDescent="0.35">
      <c r="B7154" t="s">
        <v>168</v>
      </c>
      <c r="C7154" t="s">
        <v>169</v>
      </c>
      <c r="D7154" s="1">
        <v>44317</v>
      </c>
      <c r="E7154" t="s">
        <v>32</v>
      </c>
      <c r="F7154" t="s">
        <v>33</v>
      </c>
      <c r="G7154" t="s">
        <v>34</v>
      </c>
      <c r="H7154">
        <v>84742</v>
      </c>
      <c r="J7154">
        <v>0</v>
      </c>
      <c r="L7154">
        <v>84742</v>
      </c>
      <c r="N7154">
        <v>36161</v>
      </c>
      <c r="P7154">
        <v>4943</v>
      </c>
      <c r="R7154">
        <v>41104</v>
      </c>
      <c r="T7154">
        <v>3876097</v>
      </c>
      <c r="V7154">
        <v>5013565</v>
      </c>
      <c r="X7154">
        <v>4451234</v>
      </c>
      <c r="Z7154">
        <v>562331</v>
      </c>
    </row>
    <row r="7155" spans="2:26" hidden="1" x14ac:dyDescent="0.35">
      <c r="B7155" t="s">
        <v>168</v>
      </c>
      <c r="C7155" t="s">
        <v>169</v>
      </c>
      <c r="D7155" s="1">
        <v>44317</v>
      </c>
      <c r="E7155" t="s">
        <v>32</v>
      </c>
      <c r="F7155" t="s">
        <v>35</v>
      </c>
      <c r="G7155" t="s">
        <v>32</v>
      </c>
      <c r="H7155">
        <v>84742</v>
      </c>
      <c r="J7155">
        <v>0</v>
      </c>
      <c r="L7155">
        <v>84742</v>
      </c>
      <c r="N7155">
        <v>36175</v>
      </c>
      <c r="P7155">
        <v>4947</v>
      </c>
      <c r="R7155">
        <v>41122</v>
      </c>
      <c r="T7155">
        <v>3876097</v>
      </c>
      <c r="V7155">
        <v>5013565</v>
      </c>
      <c r="X7155">
        <v>4451234</v>
      </c>
      <c r="Z7155">
        <v>562331</v>
      </c>
    </row>
    <row r="7156" spans="2:26" hidden="1" x14ac:dyDescent="0.35">
      <c r="B7156" t="s">
        <v>168</v>
      </c>
      <c r="C7156" t="s">
        <v>169</v>
      </c>
      <c r="D7156" s="1">
        <v>44348</v>
      </c>
      <c r="E7156" t="s">
        <v>32</v>
      </c>
      <c r="F7156" t="s">
        <v>33</v>
      </c>
      <c r="G7156" t="s">
        <v>34</v>
      </c>
      <c r="H7156">
        <v>94076</v>
      </c>
      <c r="J7156">
        <v>0</v>
      </c>
      <c r="L7156">
        <v>94076</v>
      </c>
      <c r="N7156">
        <v>37168</v>
      </c>
      <c r="P7156">
        <v>5128</v>
      </c>
      <c r="R7156">
        <v>42296</v>
      </c>
      <c r="T7156">
        <v>3901121</v>
      </c>
      <c r="V7156">
        <v>5058201</v>
      </c>
      <c r="X7156">
        <v>4490804</v>
      </c>
      <c r="Z7156">
        <v>567397</v>
      </c>
    </row>
    <row r="7157" spans="2:26" hidden="1" x14ac:dyDescent="0.35">
      <c r="B7157" t="s">
        <v>168</v>
      </c>
      <c r="C7157" t="s">
        <v>169</v>
      </c>
      <c r="D7157" s="1">
        <v>44348</v>
      </c>
      <c r="E7157" t="s">
        <v>32</v>
      </c>
      <c r="F7157" t="s">
        <v>35</v>
      </c>
      <c r="G7157" t="s">
        <v>32</v>
      </c>
      <c r="H7157">
        <v>94076</v>
      </c>
      <c r="J7157">
        <v>0</v>
      </c>
      <c r="L7157">
        <v>94076</v>
      </c>
      <c r="N7157">
        <v>37177</v>
      </c>
      <c r="P7157">
        <v>5131</v>
      </c>
      <c r="R7157">
        <v>42308</v>
      </c>
      <c r="T7157">
        <v>3901121</v>
      </c>
      <c r="V7157">
        <v>5058201</v>
      </c>
      <c r="X7157">
        <v>4490804</v>
      </c>
      <c r="Z7157">
        <v>567397</v>
      </c>
    </row>
    <row r="7158" spans="2:26" hidden="1" x14ac:dyDescent="0.35">
      <c r="B7158" t="s">
        <v>168</v>
      </c>
      <c r="C7158" t="s">
        <v>169</v>
      </c>
      <c r="D7158" s="1">
        <v>44378</v>
      </c>
      <c r="E7158" t="s">
        <v>32</v>
      </c>
      <c r="F7158" t="s">
        <v>35</v>
      </c>
      <c r="G7158" t="s">
        <v>32</v>
      </c>
      <c r="H7158">
        <v>87603</v>
      </c>
      <c r="J7158">
        <v>0</v>
      </c>
      <c r="L7158">
        <v>87603</v>
      </c>
      <c r="N7158">
        <v>37965</v>
      </c>
      <c r="P7158">
        <v>5292</v>
      </c>
      <c r="R7158">
        <v>43257</v>
      </c>
      <c r="T7158">
        <v>3909460</v>
      </c>
      <c r="V7158">
        <v>5077158</v>
      </c>
      <c r="X7158">
        <v>4520234</v>
      </c>
      <c r="Z7158">
        <v>556924</v>
      </c>
    </row>
    <row r="7159" spans="2:26" hidden="1" x14ac:dyDescent="0.35">
      <c r="B7159" t="s">
        <v>168</v>
      </c>
      <c r="C7159" t="s">
        <v>169</v>
      </c>
      <c r="D7159" s="1">
        <v>44378</v>
      </c>
      <c r="E7159" t="s">
        <v>32</v>
      </c>
      <c r="F7159" t="s">
        <v>33</v>
      </c>
      <c r="G7159" t="s">
        <v>34</v>
      </c>
      <c r="H7159">
        <v>87603</v>
      </c>
      <c r="J7159">
        <v>0</v>
      </c>
      <c r="L7159">
        <v>87603</v>
      </c>
      <c r="N7159">
        <v>37951</v>
      </c>
      <c r="P7159">
        <v>5292</v>
      </c>
      <c r="R7159">
        <v>43243</v>
      </c>
      <c r="T7159">
        <v>3909460</v>
      </c>
      <c r="V7159">
        <v>5077158</v>
      </c>
      <c r="X7159">
        <v>4520234</v>
      </c>
      <c r="Z7159">
        <v>556924</v>
      </c>
    </row>
    <row r="7160" spans="2:26" hidden="1" x14ac:dyDescent="0.35">
      <c r="B7160" t="s">
        <v>168</v>
      </c>
      <c r="C7160" t="s">
        <v>169</v>
      </c>
      <c r="D7160" s="1">
        <v>44409</v>
      </c>
      <c r="E7160" t="s">
        <v>32</v>
      </c>
      <c r="F7160" t="s">
        <v>35</v>
      </c>
      <c r="G7160" t="s">
        <v>32</v>
      </c>
      <c r="H7160">
        <v>102237</v>
      </c>
      <c r="J7160">
        <v>0</v>
      </c>
      <c r="L7160">
        <v>102237</v>
      </c>
      <c r="N7160">
        <v>39894</v>
      </c>
      <c r="P7160">
        <v>5151</v>
      </c>
      <c r="R7160">
        <v>45045</v>
      </c>
      <c r="T7160">
        <v>3951499</v>
      </c>
      <c r="V7160">
        <v>5145089</v>
      </c>
      <c r="X7160">
        <v>4581775</v>
      </c>
      <c r="Z7160">
        <v>563314</v>
      </c>
    </row>
    <row r="7161" spans="2:26" hidden="1" x14ac:dyDescent="0.35">
      <c r="B7161" t="s">
        <v>168</v>
      </c>
      <c r="C7161" t="s">
        <v>169</v>
      </c>
      <c r="D7161" s="1">
        <v>44409</v>
      </c>
      <c r="E7161" t="s">
        <v>32</v>
      </c>
      <c r="F7161" t="s">
        <v>33</v>
      </c>
      <c r="G7161" t="s">
        <v>34</v>
      </c>
      <c r="H7161">
        <v>102237</v>
      </c>
      <c r="J7161">
        <v>0</v>
      </c>
      <c r="L7161">
        <v>102237</v>
      </c>
      <c r="N7161">
        <v>39911</v>
      </c>
      <c r="P7161">
        <v>5151</v>
      </c>
      <c r="R7161">
        <v>45062</v>
      </c>
      <c r="T7161">
        <v>3951499</v>
      </c>
      <c r="V7161">
        <v>5145089</v>
      </c>
      <c r="X7161">
        <v>4581775</v>
      </c>
      <c r="Z7161">
        <v>563314</v>
      </c>
    </row>
    <row r="7162" spans="2:26" hidden="1" x14ac:dyDescent="0.35">
      <c r="B7162" t="s">
        <v>168</v>
      </c>
      <c r="C7162" t="s">
        <v>169</v>
      </c>
      <c r="D7162" s="1">
        <v>44440</v>
      </c>
      <c r="E7162" t="s">
        <v>32</v>
      </c>
      <c r="F7162" t="s">
        <v>35</v>
      </c>
      <c r="G7162" t="s">
        <v>32</v>
      </c>
      <c r="H7162">
        <v>90235</v>
      </c>
      <c r="J7162">
        <v>0</v>
      </c>
      <c r="L7162">
        <v>90235</v>
      </c>
      <c r="N7162">
        <v>42885</v>
      </c>
      <c r="P7162">
        <v>6560</v>
      </c>
      <c r="R7162">
        <v>49445</v>
      </c>
      <c r="T7162">
        <v>3974536</v>
      </c>
      <c r="V7162">
        <v>5184231</v>
      </c>
      <c r="X7162">
        <v>4621543</v>
      </c>
      <c r="Z7162">
        <v>562688</v>
      </c>
    </row>
    <row r="7163" spans="2:26" hidden="1" x14ac:dyDescent="0.35">
      <c r="B7163" t="s">
        <v>168</v>
      </c>
      <c r="C7163" t="s">
        <v>169</v>
      </c>
      <c r="D7163" s="1">
        <v>44440</v>
      </c>
      <c r="E7163" t="s">
        <v>32</v>
      </c>
      <c r="F7163" t="s">
        <v>33</v>
      </c>
      <c r="G7163" t="s">
        <v>34</v>
      </c>
      <c r="H7163">
        <v>90235</v>
      </c>
      <c r="J7163">
        <v>0</v>
      </c>
      <c r="L7163">
        <v>90235</v>
      </c>
      <c r="N7163">
        <v>42884</v>
      </c>
      <c r="P7163">
        <v>6557</v>
      </c>
      <c r="R7163">
        <v>49441</v>
      </c>
      <c r="T7163">
        <v>3974536</v>
      </c>
      <c r="V7163">
        <v>5184231</v>
      </c>
      <c r="X7163">
        <v>4621543</v>
      </c>
      <c r="Z7163">
        <v>562688</v>
      </c>
    </row>
    <row r="7164" spans="2:26" hidden="1" x14ac:dyDescent="0.35">
      <c r="B7164" t="s">
        <v>168</v>
      </c>
      <c r="C7164" t="s">
        <v>169</v>
      </c>
      <c r="D7164" s="1">
        <v>44470</v>
      </c>
      <c r="E7164" t="s">
        <v>32</v>
      </c>
      <c r="F7164" t="s">
        <v>35</v>
      </c>
      <c r="G7164" t="s">
        <v>32</v>
      </c>
      <c r="H7164">
        <v>81385</v>
      </c>
      <c r="J7164">
        <v>0</v>
      </c>
      <c r="L7164">
        <v>81385</v>
      </c>
      <c r="N7164">
        <v>41638</v>
      </c>
      <c r="P7164">
        <v>7585</v>
      </c>
      <c r="R7164">
        <v>49223</v>
      </c>
      <c r="T7164">
        <v>3994545</v>
      </c>
      <c r="V7164">
        <v>5219191</v>
      </c>
      <c r="X7164">
        <v>4661988</v>
      </c>
      <c r="Z7164">
        <v>557203</v>
      </c>
    </row>
    <row r="7165" spans="2:26" hidden="1" x14ac:dyDescent="0.35">
      <c r="B7165" t="s">
        <v>168</v>
      </c>
      <c r="C7165" t="s">
        <v>169</v>
      </c>
      <c r="D7165" s="1">
        <v>44470</v>
      </c>
      <c r="E7165" t="s">
        <v>32</v>
      </c>
      <c r="F7165" t="s">
        <v>33</v>
      </c>
      <c r="G7165" t="s">
        <v>34</v>
      </c>
      <c r="H7165">
        <v>81385</v>
      </c>
      <c r="J7165">
        <v>0</v>
      </c>
      <c r="L7165">
        <v>81385</v>
      </c>
      <c r="N7165">
        <v>41656</v>
      </c>
      <c r="P7165">
        <v>7585</v>
      </c>
      <c r="R7165">
        <v>49241</v>
      </c>
      <c r="T7165">
        <v>3994545</v>
      </c>
      <c r="V7165">
        <v>5219191</v>
      </c>
      <c r="X7165">
        <v>4661988</v>
      </c>
      <c r="Z7165">
        <v>557203</v>
      </c>
    </row>
    <row r="7166" spans="2:26" hidden="1" x14ac:dyDescent="0.35">
      <c r="B7166" t="s">
        <v>168</v>
      </c>
      <c r="C7166" t="s">
        <v>169</v>
      </c>
      <c r="D7166" s="1">
        <v>44501</v>
      </c>
      <c r="E7166" t="s">
        <v>32</v>
      </c>
      <c r="F7166" t="s">
        <v>35</v>
      </c>
      <c r="G7166" t="s">
        <v>32</v>
      </c>
      <c r="H7166">
        <v>85119</v>
      </c>
      <c r="J7166">
        <v>0</v>
      </c>
      <c r="L7166">
        <v>85119</v>
      </c>
      <c r="N7166">
        <v>34554</v>
      </c>
      <c r="P7166">
        <v>6375</v>
      </c>
      <c r="R7166">
        <v>40929</v>
      </c>
      <c r="T7166">
        <v>3985211</v>
      </c>
      <c r="V7166">
        <v>5225960</v>
      </c>
      <c r="X7166">
        <v>4707316</v>
      </c>
      <c r="Z7166">
        <v>518644</v>
      </c>
    </row>
    <row r="7167" spans="2:26" hidden="1" x14ac:dyDescent="0.35">
      <c r="B7167" t="s">
        <v>168</v>
      </c>
      <c r="C7167" t="s">
        <v>169</v>
      </c>
      <c r="D7167" s="1">
        <v>44501</v>
      </c>
      <c r="E7167" t="s">
        <v>32</v>
      </c>
      <c r="F7167" t="s">
        <v>33</v>
      </c>
      <c r="G7167" t="s">
        <v>34</v>
      </c>
      <c r="H7167">
        <v>85119</v>
      </c>
      <c r="J7167">
        <v>0</v>
      </c>
      <c r="L7167">
        <v>85119</v>
      </c>
      <c r="N7167">
        <v>34609</v>
      </c>
      <c r="P7167">
        <v>6375</v>
      </c>
      <c r="R7167">
        <v>40984</v>
      </c>
      <c r="T7167">
        <v>3985211</v>
      </c>
      <c r="V7167">
        <v>5225960</v>
      </c>
      <c r="X7167">
        <v>4707316</v>
      </c>
      <c r="Z7167">
        <v>518644</v>
      </c>
    </row>
    <row r="7168" spans="2:26" hidden="1" x14ac:dyDescent="0.35">
      <c r="B7168" t="s">
        <v>168</v>
      </c>
      <c r="C7168" t="s">
        <v>169</v>
      </c>
      <c r="D7168" s="1">
        <v>44531</v>
      </c>
      <c r="E7168" t="s">
        <v>32</v>
      </c>
      <c r="F7168" t="s">
        <v>35</v>
      </c>
      <c r="G7168" t="s">
        <v>32</v>
      </c>
      <c r="H7168">
        <v>76702</v>
      </c>
      <c r="J7168">
        <v>0</v>
      </c>
      <c r="L7168">
        <v>76702</v>
      </c>
      <c r="N7168">
        <v>38387</v>
      </c>
      <c r="P7168">
        <v>7280</v>
      </c>
      <c r="R7168">
        <v>45667</v>
      </c>
      <c r="T7168">
        <v>3985823</v>
      </c>
      <c r="V7168">
        <v>5241375</v>
      </c>
      <c r="X7168">
        <v>4744622</v>
      </c>
      <c r="Z7168">
        <v>496753</v>
      </c>
    </row>
    <row r="7169" spans="2:26" hidden="1" x14ac:dyDescent="0.35">
      <c r="B7169" t="s">
        <v>168</v>
      </c>
      <c r="C7169" t="s">
        <v>169</v>
      </c>
      <c r="D7169" s="1">
        <v>44531</v>
      </c>
      <c r="E7169" t="s">
        <v>32</v>
      </c>
      <c r="F7169" t="s">
        <v>33</v>
      </c>
      <c r="G7169" t="s">
        <v>34</v>
      </c>
      <c r="H7169">
        <v>76702</v>
      </c>
      <c r="J7169">
        <v>0</v>
      </c>
      <c r="L7169">
        <v>76702</v>
      </c>
      <c r="N7169">
        <v>38405</v>
      </c>
      <c r="P7169">
        <v>7275</v>
      </c>
      <c r="R7169">
        <v>45680</v>
      </c>
      <c r="T7169">
        <v>3985823</v>
      </c>
      <c r="V7169">
        <v>5241375</v>
      </c>
      <c r="X7169">
        <v>4744622</v>
      </c>
      <c r="Z7169">
        <v>496753</v>
      </c>
    </row>
    <row r="7170" spans="2:26" hidden="1" x14ac:dyDescent="0.35">
      <c r="B7170" t="s">
        <v>168</v>
      </c>
      <c r="C7170" t="s">
        <v>169</v>
      </c>
      <c r="D7170" s="1">
        <v>44562</v>
      </c>
      <c r="E7170" t="s">
        <v>32</v>
      </c>
      <c r="F7170" t="s">
        <v>35</v>
      </c>
      <c r="G7170" t="s">
        <v>32</v>
      </c>
      <c r="H7170">
        <v>70004</v>
      </c>
      <c r="J7170">
        <v>0</v>
      </c>
      <c r="L7170">
        <v>70004</v>
      </c>
      <c r="N7170">
        <v>34406</v>
      </c>
      <c r="P7170">
        <v>5784</v>
      </c>
      <c r="R7170">
        <v>40190</v>
      </c>
      <c r="T7170">
        <v>4002012</v>
      </c>
      <c r="V7170">
        <v>5276790</v>
      </c>
      <c r="X7170">
        <v>4790853</v>
      </c>
      <c r="Z7170">
        <v>485937</v>
      </c>
    </row>
    <row r="7171" spans="2:26" hidden="1" x14ac:dyDescent="0.35">
      <c r="B7171" t="s">
        <v>168</v>
      </c>
      <c r="C7171" t="s">
        <v>169</v>
      </c>
      <c r="D7171" s="1">
        <v>44562</v>
      </c>
      <c r="E7171" t="s">
        <v>32</v>
      </c>
      <c r="F7171" t="s">
        <v>33</v>
      </c>
      <c r="G7171" t="s">
        <v>34</v>
      </c>
      <c r="H7171">
        <v>70004</v>
      </c>
      <c r="J7171">
        <v>0</v>
      </c>
      <c r="L7171">
        <v>70004</v>
      </c>
      <c r="N7171">
        <v>34425</v>
      </c>
      <c r="P7171">
        <v>5783</v>
      </c>
      <c r="R7171">
        <v>40208</v>
      </c>
      <c r="T7171">
        <v>4002012</v>
      </c>
      <c r="V7171">
        <v>5276790</v>
      </c>
      <c r="X7171">
        <v>4790853</v>
      </c>
      <c r="Z7171">
        <v>485937</v>
      </c>
    </row>
    <row r="7172" spans="2:26" hidden="1" x14ac:dyDescent="0.35">
      <c r="B7172" t="s">
        <v>168</v>
      </c>
      <c r="C7172" t="s">
        <v>169</v>
      </c>
      <c r="D7172" s="1">
        <v>44593</v>
      </c>
      <c r="E7172" t="s">
        <v>32</v>
      </c>
      <c r="F7172" t="s">
        <v>35</v>
      </c>
      <c r="G7172" t="s">
        <v>32</v>
      </c>
      <c r="H7172">
        <v>55526</v>
      </c>
      <c r="J7172">
        <v>0</v>
      </c>
      <c r="L7172">
        <v>55526</v>
      </c>
      <c r="N7172">
        <v>31879</v>
      </c>
      <c r="P7172">
        <v>5108</v>
      </c>
      <c r="R7172">
        <v>36987</v>
      </c>
      <c r="T7172">
        <v>4025194</v>
      </c>
      <c r="V7172">
        <v>5315927</v>
      </c>
      <c r="X7172">
        <v>4843839</v>
      </c>
      <c r="Z7172">
        <v>472088</v>
      </c>
    </row>
    <row r="7173" spans="2:26" hidden="1" x14ac:dyDescent="0.35">
      <c r="B7173" t="s">
        <v>168</v>
      </c>
      <c r="C7173" t="s">
        <v>169</v>
      </c>
      <c r="D7173" s="1">
        <v>44593</v>
      </c>
      <c r="E7173" t="s">
        <v>32</v>
      </c>
      <c r="F7173" t="s">
        <v>33</v>
      </c>
      <c r="G7173" t="s">
        <v>34</v>
      </c>
      <c r="H7173">
        <v>55526</v>
      </c>
      <c r="J7173">
        <v>0</v>
      </c>
      <c r="L7173">
        <v>55526</v>
      </c>
      <c r="N7173">
        <v>31866</v>
      </c>
      <c r="P7173">
        <v>5105</v>
      </c>
      <c r="R7173">
        <v>36971</v>
      </c>
      <c r="T7173">
        <v>4025194</v>
      </c>
      <c r="V7173">
        <v>5315927</v>
      </c>
      <c r="X7173">
        <v>4843839</v>
      </c>
      <c r="Z7173">
        <v>472088</v>
      </c>
    </row>
    <row r="7174" spans="2:26" hidden="1" x14ac:dyDescent="0.35">
      <c r="B7174" t="s">
        <v>168</v>
      </c>
      <c r="C7174" t="s">
        <v>169</v>
      </c>
      <c r="D7174" s="1">
        <v>44621</v>
      </c>
      <c r="E7174" t="s">
        <v>32</v>
      </c>
      <c r="F7174" t="s">
        <v>35</v>
      </c>
      <c r="G7174" t="s">
        <v>32</v>
      </c>
      <c r="H7174">
        <v>63071</v>
      </c>
      <c r="J7174">
        <v>0</v>
      </c>
      <c r="L7174">
        <v>63071</v>
      </c>
      <c r="N7174">
        <v>38109</v>
      </c>
      <c r="P7174">
        <v>6513</v>
      </c>
      <c r="R7174">
        <v>44622</v>
      </c>
      <c r="T7174">
        <v>4056723</v>
      </c>
      <c r="V7174">
        <v>5364205</v>
      </c>
      <c r="X7174">
        <v>4904847</v>
      </c>
      <c r="Z7174">
        <v>459358</v>
      </c>
    </row>
    <row r="7175" spans="2:26" hidden="1" x14ac:dyDescent="0.35">
      <c r="B7175" t="s">
        <v>168</v>
      </c>
      <c r="C7175" t="s">
        <v>169</v>
      </c>
      <c r="D7175" s="1">
        <v>44621</v>
      </c>
      <c r="E7175" t="s">
        <v>32</v>
      </c>
      <c r="F7175" t="s">
        <v>33</v>
      </c>
      <c r="G7175" t="s">
        <v>34</v>
      </c>
      <c r="H7175">
        <v>63071</v>
      </c>
      <c r="J7175">
        <v>0</v>
      </c>
      <c r="L7175">
        <v>63071</v>
      </c>
      <c r="N7175">
        <v>38106</v>
      </c>
      <c r="P7175">
        <v>6509</v>
      </c>
      <c r="R7175">
        <v>44615</v>
      </c>
      <c r="T7175">
        <v>4056723</v>
      </c>
      <c r="V7175">
        <v>5364205</v>
      </c>
      <c r="X7175">
        <v>4904847</v>
      </c>
      <c r="Z7175">
        <v>459358</v>
      </c>
    </row>
    <row r="7176" spans="2:26" hidden="1" x14ac:dyDescent="0.35">
      <c r="B7176" t="s">
        <v>168</v>
      </c>
      <c r="C7176" t="s">
        <v>169</v>
      </c>
      <c r="D7176" s="1">
        <v>44652</v>
      </c>
      <c r="E7176" t="s">
        <v>32</v>
      </c>
      <c r="F7176" t="s">
        <v>35</v>
      </c>
      <c r="G7176" t="s">
        <v>32</v>
      </c>
      <c r="H7176">
        <v>51515</v>
      </c>
      <c r="J7176">
        <v>0</v>
      </c>
      <c r="L7176">
        <v>51515</v>
      </c>
      <c r="N7176">
        <v>34126</v>
      </c>
      <c r="P7176">
        <v>5425</v>
      </c>
      <c r="R7176">
        <v>39551</v>
      </c>
      <c r="T7176">
        <v>4074788</v>
      </c>
      <c r="V7176">
        <v>5394438</v>
      </c>
      <c r="X7176">
        <v>4911153</v>
      </c>
      <c r="Z7176">
        <v>483285</v>
      </c>
    </row>
    <row r="7177" spans="2:26" hidden="1" x14ac:dyDescent="0.35">
      <c r="B7177" t="s">
        <v>168</v>
      </c>
      <c r="C7177" t="s">
        <v>169</v>
      </c>
      <c r="D7177" s="1">
        <v>44652</v>
      </c>
      <c r="E7177" t="s">
        <v>32</v>
      </c>
      <c r="F7177" t="s">
        <v>33</v>
      </c>
      <c r="G7177" t="s">
        <v>34</v>
      </c>
      <c r="H7177">
        <v>51515</v>
      </c>
      <c r="J7177">
        <v>0</v>
      </c>
      <c r="L7177">
        <v>51515</v>
      </c>
      <c r="N7177">
        <v>34138</v>
      </c>
      <c r="P7177">
        <v>5414</v>
      </c>
      <c r="R7177">
        <v>39552</v>
      </c>
      <c r="T7177">
        <v>4074788</v>
      </c>
      <c r="V7177">
        <v>5394438</v>
      </c>
      <c r="X7177">
        <v>4911153</v>
      </c>
      <c r="Z7177">
        <v>483285</v>
      </c>
    </row>
    <row r="7178" spans="2:26" hidden="1" x14ac:dyDescent="0.35">
      <c r="B7178" t="s">
        <v>168</v>
      </c>
      <c r="C7178" t="s">
        <v>169</v>
      </c>
      <c r="D7178" s="1">
        <v>44682</v>
      </c>
      <c r="E7178" t="s">
        <v>32</v>
      </c>
      <c r="F7178" t="s">
        <v>35</v>
      </c>
      <c r="G7178" t="s">
        <v>32</v>
      </c>
      <c r="H7178">
        <v>53462</v>
      </c>
      <c r="J7178">
        <v>0</v>
      </c>
      <c r="L7178">
        <v>53462</v>
      </c>
      <c r="N7178">
        <v>31897</v>
      </c>
      <c r="P7178">
        <v>4438</v>
      </c>
      <c r="R7178">
        <v>36335</v>
      </c>
      <c r="T7178">
        <v>4097437</v>
      </c>
      <c r="V7178">
        <v>5436087</v>
      </c>
      <c r="X7178">
        <v>4983928</v>
      </c>
      <c r="Z7178">
        <v>452159</v>
      </c>
    </row>
    <row r="7179" spans="2:26" hidden="1" x14ac:dyDescent="0.35">
      <c r="B7179" t="s">
        <v>168</v>
      </c>
      <c r="C7179" t="s">
        <v>169</v>
      </c>
      <c r="D7179" s="1">
        <v>44682</v>
      </c>
      <c r="E7179" t="s">
        <v>32</v>
      </c>
      <c r="F7179" t="s">
        <v>33</v>
      </c>
      <c r="G7179" t="s">
        <v>34</v>
      </c>
      <c r="H7179">
        <v>53462</v>
      </c>
      <c r="J7179">
        <v>0</v>
      </c>
      <c r="L7179">
        <v>53462</v>
      </c>
      <c r="N7179">
        <v>31836</v>
      </c>
      <c r="P7179">
        <v>4436</v>
      </c>
      <c r="R7179">
        <v>36272</v>
      </c>
      <c r="T7179">
        <v>4097437</v>
      </c>
      <c r="V7179">
        <v>5436087</v>
      </c>
      <c r="X7179">
        <v>4983928</v>
      </c>
      <c r="Z7179">
        <v>452159</v>
      </c>
    </row>
    <row r="7180" spans="2:26" hidden="1" x14ac:dyDescent="0.35">
      <c r="B7180" t="s">
        <v>168</v>
      </c>
      <c r="C7180" t="s">
        <v>169</v>
      </c>
      <c r="D7180" s="1">
        <v>44713</v>
      </c>
      <c r="E7180" t="s">
        <v>32</v>
      </c>
      <c r="F7180" t="s">
        <v>35</v>
      </c>
      <c r="G7180" t="s">
        <v>32</v>
      </c>
      <c r="H7180">
        <v>59532</v>
      </c>
      <c r="J7180">
        <v>0</v>
      </c>
      <c r="L7180">
        <v>59532</v>
      </c>
      <c r="N7180">
        <v>29821</v>
      </c>
      <c r="P7180">
        <v>3944</v>
      </c>
      <c r="R7180">
        <v>33765</v>
      </c>
      <c r="T7180">
        <v>4119918</v>
      </c>
      <c r="V7180">
        <v>5473452</v>
      </c>
      <c r="X7180">
        <v>4984207</v>
      </c>
      <c r="Z7180">
        <v>489245</v>
      </c>
    </row>
    <row r="7181" spans="2:26" hidden="1" x14ac:dyDescent="0.35">
      <c r="B7181" t="s">
        <v>168</v>
      </c>
      <c r="C7181" t="s">
        <v>169</v>
      </c>
      <c r="D7181" s="1">
        <v>44713</v>
      </c>
      <c r="E7181" t="s">
        <v>32</v>
      </c>
      <c r="F7181" t="s">
        <v>33</v>
      </c>
      <c r="G7181" t="s">
        <v>34</v>
      </c>
      <c r="H7181">
        <v>59532</v>
      </c>
      <c r="J7181">
        <v>0</v>
      </c>
      <c r="L7181">
        <v>59532</v>
      </c>
      <c r="N7181">
        <v>29838</v>
      </c>
      <c r="P7181">
        <v>3944</v>
      </c>
      <c r="R7181">
        <v>33782</v>
      </c>
      <c r="T7181">
        <v>4119918</v>
      </c>
      <c r="V7181">
        <v>5473452</v>
      </c>
      <c r="X7181">
        <v>4984207</v>
      </c>
      <c r="Z7181">
        <v>489245</v>
      </c>
    </row>
    <row r="7182" spans="2:26" hidden="1" x14ac:dyDescent="0.35">
      <c r="B7182" t="s">
        <v>168</v>
      </c>
      <c r="C7182" t="s">
        <v>169</v>
      </c>
      <c r="D7182" s="1">
        <v>44743</v>
      </c>
      <c r="E7182" t="s">
        <v>32</v>
      </c>
      <c r="F7182" t="s">
        <v>35</v>
      </c>
      <c r="G7182" t="s">
        <v>32</v>
      </c>
      <c r="H7182">
        <v>60280</v>
      </c>
      <c r="J7182">
        <v>0</v>
      </c>
      <c r="L7182">
        <v>60280</v>
      </c>
      <c r="N7182">
        <v>31121</v>
      </c>
      <c r="P7182">
        <v>4190</v>
      </c>
      <c r="R7182">
        <v>35311</v>
      </c>
      <c r="T7182">
        <v>4144737</v>
      </c>
      <c r="V7182">
        <v>5512172</v>
      </c>
      <c r="X7182">
        <v>5041566</v>
      </c>
      <c r="Z7182">
        <v>470606</v>
      </c>
    </row>
    <row r="7183" spans="2:26" hidden="1" x14ac:dyDescent="0.35">
      <c r="B7183" t="s">
        <v>168</v>
      </c>
      <c r="C7183" t="s">
        <v>169</v>
      </c>
      <c r="D7183" s="1">
        <v>44743</v>
      </c>
      <c r="E7183" t="s">
        <v>32</v>
      </c>
      <c r="F7183" t="s">
        <v>33</v>
      </c>
      <c r="G7183" t="s">
        <v>34</v>
      </c>
      <c r="H7183">
        <v>60280</v>
      </c>
      <c r="J7183">
        <v>0</v>
      </c>
      <c r="L7183">
        <v>60280</v>
      </c>
      <c r="N7183">
        <v>31110</v>
      </c>
      <c r="P7183">
        <v>4188</v>
      </c>
      <c r="R7183">
        <v>35298</v>
      </c>
      <c r="T7183">
        <v>4144737</v>
      </c>
      <c r="V7183">
        <v>5512172</v>
      </c>
      <c r="X7183">
        <v>5041566</v>
      </c>
      <c r="Z7183">
        <v>470606</v>
      </c>
    </row>
    <row r="7184" spans="2:26" hidden="1" x14ac:dyDescent="0.35">
      <c r="B7184" t="s">
        <v>168</v>
      </c>
      <c r="C7184" t="s">
        <v>169</v>
      </c>
      <c r="D7184" s="1">
        <v>44774</v>
      </c>
      <c r="E7184" t="s">
        <v>32</v>
      </c>
      <c r="F7184" t="s">
        <v>35</v>
      </c>
      <c r="G7184" t="s">
        <v>32</v>
      </c>
      <c r="H7184">
        <v>73688</v>
      </c>
      <c r="J7184">
        <v>0</v>
      </c>
      <c r="L7184">
        <v>73688</v>
      </c>
      <c r="N7184">
        <v>36152</v>
      </c>
      <c r="P7184">
        <v>5035</v>
      </c>
      <c r="R7184">
        <v>41187</v>
      </c>
      <c r="T7184">
        <v>4172430</v>
      </c>
      <c r="V7184">
        <v>5553487</v>
      </c>
      <c r="X7184">
        <v>5079884</v>
      </c>
      <c r="Z7184">
        <v>473603</v>
      </c>
    </row>
    <row r="7185" spans="2:26" hidden="1" x14ac:dyDescent="0.35">
      <c r="B7185" t="s">
        <v>168</v>
      </c>
      <c r="C7185" t="s">
        <v>169</v>
      </c>
      <c r="D7185" s="1">
        <v>44774</v>
      </c>
      <c r="E7185" t="s">
        <v>32</v>
      </c>
      <c r="F7185" t="s">
        <v>33</v>
      </c>
      <c r="G7185" t="s">
        <v>34</v>
      </c>
      <c r="H7185">
        <v>73688</v>
      </c>
      <c r="J7185">
        <v>0</v>
      </c>
      <c r="L7185">
        <v>73688</v>
      </c>
      <c r="N7185">
        <v>36032</v>
      </c>
      <c r="P7185">
        <v>5016</v>
      </c>
      <c r="R7185">
        <v>41048</v>
      </c>
      <c r="T7185">
        <v>4172430</v>
      </c>
      <c r="V7185">
        <v>5553487</v>
      </c>
      <c r="X7185">
        <v>5079884</v>
      </c>
      <c r="Z7185">
        <v>473603</v>
      </c>
    </row>
    <row r="7186" spans="2:26" hidden="1" x14ac:dyDescent="0.35">
      <c r="B7186" t="s">
        <v>168</v>
      </c>
      <c r="C7186" t="s">
        <v>169</v>
      </c>
      <c r="D7186" s="1">
        <v>44805</v>
      </c>
      <c r="E7186" t="s">
        <v>32</v>
      </c>
      <c r="F7186" t="s">
        <v>35</v>
      </c>
      <c r="G7186" t="s">
        <v>32</v>
      </c>
      <c r="H7186">
        <v>77881</v>
      </c>
      <c r="J7186">
        <v>0</v>
      </c>
      <c r="L7186">
        <v>77881</v>
      </c>
      <c r="N7186">
        <v>32511</v>
      </c>
      <c r="P7186">
        <v>4702</v>
      </c>
      <c r="R7186">
        <v>37213</v>
      </c>
      <c r="T7186">
        <v>4259207</v>
      </c>
      <c r="V7186">
        <v>5670813</v>
      </c>
      <c r="X7186">
        <v>5205870</v>
      </c>
      <c r="Z7186">
        <v>464943</v>
      </c>
    </row>
    <row r="7187" spans="2:26" hidden="1" x14ac:dyDescent="0.35">
      <c r="B7187" t="s">
        <v>168</v>
      </c>
      <c r="C7187" t="s">
        <v>169</v>
      </c>
      <c r="D7187" s="1">
        <v>44805</v>
      </c>
      <c r="E7187" t="s">
        <v>32</v>
      </c>
      <c r="F7187" t="s">
        <v>33</v>
      </c>
      <c r="G7187" t="s">
        <v>34</v>
      </c>
      <c r="H7187">
        <v>77881</v>
      </c>
      <c r="J7187">
        <v>0</v>
      </c>
      <c r="L7187">
        <v>77881</v>
      </c>
      <c r="N7187">
        <v>32537</v>
      </c>
      <c r="P7187">
        <v>4699</v>
      </c>
      <c r="R7187">
        <v>37236</v>
      </c>
      <c r="T7187">
        <v>4259207</v>
      </c>
      <c r="V7187">
        <v>5670813</v>
      </c>
      <c r="X7187">
        <v>5205870</v>
      </c>
      <c r="Z7187">
        <v>464943</v>
      </c>
    </row>
    <row r="7188" spans="2:26" hidden="1" x14ac:dyDescent="0.35">
      <c r="B7188" t="s">
        <v>168</v>
      </c>
      <c r="C7188" t="s">
        <v>169</v>
      </c>
      <c r="D7188" s="1">
        <v>44835</v>
      </c>
      <c r="E7188" t="s">
        <v>32</v>
      </c>
      <c r="F7188" t="s">
        <v>35</v>
      </c>
      <c r="G7188" t="s">
        <v>32</v>
      </c>
      <c r="H7188">
        <v>71176</v>
      </c>
      <c r="J7188">
        <v>0</v>
      </c>
      <c r="L7188">
        <v>71176</v>
      </c>
      <c r="N7188">
        <v>32754</v>
      </c>
      <c r="P7188">
        <v>4986</v>
      </c>
      <c r="R7188">
        <v>37740</v>
      </c>
      <c r="T7188">
        <v>4275713</v>
      </c>
      <c r="V7188">
        <v>5712355</v>
      </c>
      <c r="X7188">
        <v>5313975</v>
      </c>
      <c r="Z7188">
        <v>398380</v>
      </c>
    </row>
    <row r="7189" spans="2:26" hidden="1" x14ac:dyDescent="0.35">
      <c r="B7189" t="s">
        <v>168</v>
      </c>
      <c r="C7189" t="s">
        <v>169</v>
      </c>
      <c r="D7189" s="1">
        <v>44835</v>
      </c>
      <c r="E7189" t="s">
        <v>32</v>
      </c>
      <c r="F7189" t="s">
        <v>33</v>
      </c>
      <c r="G7189" t="s">
        <v>34</v>
      </c>
      <c r="H7189">
        <v>71176</v>
      </c>
      <c r="J7189">
        <v>0</v>
      </c>
      <c r="L7189">
        <v>71176</v>
      </c>
      <c r="N7189">
        <v>32792</v>
      </c>
      <c r="P7189">
        <v>4984</v>
      </c>
      <c r="R7189">
        <v>37776</v>
      </c>
      <c r="T7189">
        <v>4275713</v>
      </c>
      <c r="V7189">
        <v>5712355</v>
      </c>
      <c r="X7189">
        <v>5313975</v>
      </c>
      <c r="Z7189">
        <v>398380</v>
      </c>
    </row>
    <row r="7190" spans="2:26" hidden="1" x14ac:dyDescent="0.35">
      <c r="B7190" t="s">
        <v>168</v>
      </c>
      <c r="C7190" t="s">
        <v>169</v>
      </c>
      <c r="D7190" s="1">
        <v>44866</v>
      </c>
      <c r="E7190" t="s">
        <v>32</v>
      </c>
      <c r="F7190" t="s">
        <v>35</v>
      </c>
      <c r="G7190" t="s">
        <v>32</v>
      </c>
      <c r="H7190">
        <v>72966</v>
      </c>
      <c r="J7190">
        <v>0</v>
      </c>
      <c r="L7190">
        <v>72966</v>
      </c>
      <c r="N7190">
        <v>26948</v>
      </c>
      <c r="P7190">
        <v>3939</v>
      </c>
      <c r="R7190">
        <v>30887</v>
      </c>
      <c r="T7190">
        <v>4288613</v>
      </c>
      <c r="V7190">
        <v>5799510</v>
      </c>
      <c r="X7190">
        <v>5477728</v>
      </c>
      <c r="Z7190">
        <v>321782</v>
      </c>
    </row>
    <row r="7191" spans="2:26" hidden="1" x14ac:dyDescent="0.35">
      <c r="B7191" t="s">
        <v>168</v>
      </c>
      <c r="C7191" t="s">
        <v>169</v>
      </c>
      <c r="D7191" s="1">
        <v>44866</v>
      </c>
      <c r="E7191" t="s">
        <v>32</v>
      </c>
      <c r="F7191" t="s">
        <v>33</v>
      </c>
      <c r="G7191" t="s">
        <v>34</v>
      </c>
      <c r="H7191">
        <v>72966</v>
      </c>
      <c r="J7191">
        <v>0</v>
      </c>
      <c r="L7191">
        <v>72966</v>
      </c>
      <c r="N7191">
        <v>26966</v>
      </c>
      <c r="P7191">
        <v>3938</v>
      </c>
      <c r="R7191">
        <v>30904</v>
      </c>
      <c r="T7191">
        <v>4288613</v>
      </c>
      <c r="V7191">
        <v>5799510</v>
      </c>
      <c r="X7191">
        <v>5477728</v>
      </c>
      <c r="Z7191">
        <v>321782</v>
      </c>
    </row>
    <row r="7192" spans="2:26" hidden="1" x14ac:dyDescent="0.35">
      <c r="B7192" t="s">
        <v>168</v>
      </c>
      <c r="C7192" t="s">
        <v>169</v>
      </c>
      <c r="D7192" s="1">
        <v>44896</v>
      </c>
      <c r="E7192" t="s">
        <v>32</v>
      </c>
      <c r="F7192" t="s">
        <v>35</v>
      </c>
      <c r="G7192" t="s">
        <v>32</v>
      </c>
      <c r="H7192">
        <v>63314</v>
      </c>
      <c r="J7192">
        <v>0</v>
      </c>
      <c r="L7192">
        <v>63314</v>
      </c>
      <c r="N7192">
        <v>26894</v>
      </c>
      <c r="P7192">
        <v>4229</v>
      </c>
      <c r="R7192">
        <v>31123</v>
      </c>
      <c r="T7192">
        <v>4302519</v>
      </c>
      <c r="V7192">
        <v>5831462</v>
      </c>
      <c r="X7192">
        <v>5556989</v>
      </c>
      <c r="Z7192">
        <v>274473</v>
      </c>
    </row>
    <row r="7193" spans="2:26" hidden="1" x14ac:dyDescent="0.35">
      <c r="B7193" t="s">
        <v>168</v>
      </c>
      <c r="C7193" t="s">
        <v>169</v>
      </c>
      <c r="D7193" s="1">
        <v>44896</v>
      </c>
      <c r="E7193" t="s">
        <v>32</v>
      </c>
      <c r="F7193" t="s">
        <v>33</v>
      </c>
      <c r="G7193" t="s">
        <v>34</v>
      </c>
      <c r="H7193">
        <v>63314</v>
      </c>
      <c r="J7193">
        <v>0</v>
      </c>
      <c r="L7193">
        <v>63314</v>
      </c>
      <c r="N7193">
        <v>26863</v>
      </c>
      <c r="P7193">
        <v>4219</v>
      </c>
      <c r="R7193">
        <v>31082</v>
      </c>
      <c r="T7193">
        <v>4302519</v>
      </c>
      <c r="V7193">
        <v>5831462</v>
      </c>
      <c r="X7193">
        <v>5556989</v>
      </c>
      <c r="Z7193">
        <v>274473</v>
      </c>
    </row>
    <row r="7194" spans="2:26" hidden="1" x14ac:dyDescent="0.35">
      <c r="B7194" t="s">
        <v>168</v>
      </c>
      <c r="C7194" t="s">
        <v>169</v>
      </c>
      <c r="D7194" s="1">
        <v>44927</v>
      </c>
      <c r="E7194" t="s">
        <v>32</v>
      </c>
      <c r="F7194" t="s">
        <v>35</v>
      </c>
      <c r="G7194" t="s">
        <v>32</v>
      </c>
      <c r="H7194">
        <v>68414</v>
      </c>
      <c r="J7194">
        <v>0</v>
      </c>
      <c r="L7194">
        <v>68414</v>
      </c>
      <c r="N7194">
        <v>27468</v>
      </c>
      <c r="P7194">
        <v>4353</v>
      </c>
      <c r="R7194">
        <v>31821</v>
      </c>
      <c r="T7194">
        <v>4315636</v>
      </c>
      <c r="V7194">
        <v>5866518</v>
      </c>
      <c r="X7194">
        <v>5602929</v>
      </c>
      <c r="Z7194">
        <v>263589</v>
      </c>
    </row>
    <row r="7195" spans="2:26" hidden="1" x14ac:dyDescent="0.35">
      <c r="B7195" t="s">
        <v>168</v>
      </c>
      <c r="C7195" t="s">
        <v>169</v>
      </c>
      <c r="D7195" s="1">
        <v>44927</v>
      </c>
      <c r="E7195" t="s">
        <v>32</v>
      </c>
      <c r="F7195" t="s">
        <v>33</v>
      </c>
      <c r="G7195" t="s">
        <v>34</v>
      </c>
      <c r="H7195">
        <v>68414</v>
      </c>
      <c r="J7195">
        <v>0</v>
      </c>
      <c r="L7195">
        <v>68414</v>
      </c>
      <c r="N7195">
        <v>27468</v>
      </c>
      <c r="P7195">
        <v>4353</v>
      </c>
      <c r="R7195">
        <v>31821</v>
      </c>
      <c r="T7195">
        <v>4315636</v>
      </c>
      <c r="V7195">
        <v>5866518</v>
      </c>
      <c r="X7195">
        <v>5602929</v>
      </c>
      <c r="Z7195">
        <v>263589</v>
      </c>
    </row>
    <row r="7196" spans="2:26" hidden="1" x14ac:dyDescent="0.35">
      <c r="B7196" t="s">
        <v>168</v>
      </c>
      <c r="C7196" t="s">
        <v>169</v>
      </c>
      <c r="D7196" s="1">
        <v>44958</v>
      </c>
      <c r="E7196" t="s">
        <v>32</v>
      </c>
      <c r="F7196" t="s">
        <v>35</v>
      </c>
      <c r="G7196" t="s">
        <v>32</v>
      </c>
      <c r="H7196">
        <v>65107</v>
      </c>
      <c r="J7196">
        <v>0</v>
      </c>
      <c r="L7196">
        <v>65107</v>
      </c>
      <c r="N7196">
        <v>25409</v>
      </c>
      <c r="P7196">
        <v>4200</v>
      </c>
      <c r="R7196">
        <v>29609</v>
      </c>
      <c r="T7196">
        <v>4342970</v>
      </c>
      <c r="V7196">
        <v>5892511</v>
      </c>
      <c r="X7196">
        <v>5562262</v>
      </c>
      <c r="Z7196">
        <v>330249</v>
      </c>
    </row>
    <row r="7197" spans="2:26" hidden="1" x14ac:dyDescent="0.35">
      <c r="B7197" t="s">
        <v>168</v>
      </c>
      <c r="C7197" t="s">
        <v>169</v>
      </c>
      <c r="D7197" s="1">
        <v>44958</v>
      </c>
      <c r="E7197" t="s">
        <v>32</v>
      </c>
      <c r="F7197" t="s">
        <v>33</v>
      </c>
      <c r="G7197" t="s">
        <v>34</v>
      </c>
      <c r="H7197">
        <v>65107</v>
      </c>
      <c r="J7197">
        <v>0</v>
      </c>
      <c r="L7197">
        <v>65107</v>
      </c>
      <c r="N7197">
        <v>25422</v>
      </c>
      <c r="P7197">
        <v>4200</v>
      </c>
      <c r="R7197">
        <v>29622</v>
      </c>
      <c r="T7197">
        <v>4342970</v>
      </c>
      <c r="V7197">
        <v>5892511</v>
      </c>
      <c r="X7197">
        <v>5562262</v>
      </c>
      <c r="Z7197">
        <v>330249</v>
      </c>
    </row>
    <row r="7198" spans="2:26" hidden="1" x14ac:dyDescent="0.35">
      <c r="B7198" t="s">
        <v>168</v>
      </c>
      <c r="C7198" t="s">
        <v>169</v>
      </c>
      <c r="D7198" s="1">
        <v>44986</v>
      </c>
      <c r="E7198" t="s">
        <v>32</v>
      </c>
      <c r="F7198" t="s">
        <v>35</v>
      </c>
      <c r="G7198" t="s">
        <v>32</v>
      </c>
      <c r="H7198">
        <v>69969</v>
      </c>
      <c r="J7198">
        <v>0</v>
      </c>
      <c r="L7198">
        <v>69969</v>
      </c>
      <c r="N7198">
        <v>31856</v>
      </c>
      <c r="P7198">
        <v>5639</v>
      </c>
      <c r="R7198">
        <v>37495</v>
      </c>
      <c r="T7198">
        <v>4357040</v>
      </c>
      <c r="V7198">
        <v>5923322</v>
      </c>
      <c r="X7198">
        <v>5612475</v>
      </c>
      <c r="Z7198">
        <v>310847</v>
      </c>
    </row>
    <row r="7199" spans="2:26" hidden="1" x14ac:dyDescent="0.35">
      <c r="B7199" t="s">
        <v>168</v>
      </c>
      <c r="C7199" t="s">
        <v>169</v>
      </c>
      <c r="D7199" s="1">
        <v>44986</v>
      </c>
      <c r="E7199" t="s">
        <v>32</v>
      </c>
      <c r="F7199" t="s">
        <v>33</v>
      </c>
      <c r="G7199" t="s">
        <v>34</v>
      </c>
      <c r="H7199">
        <v>69969</v>
      </c>
      <c r="J7199">
        <v>0</v>
      </c>
      <c r="L7199">
        <v>69969</v>
      </c>
      <c r="N7199">
        <v>31821</v>
      </c>
      <c r="P7199">
        <v>5625</v>
      </c>
      <c r="R7199">
        <v>37446</v>
      </c>
      <c r="T7199">
        <v>4357040</v>
      </c>
      <c r="V7199">
        <v>5923322</v>
      </c>
      <c r="X7199">
        <v>5612475</v>
      </c>
      <c r="Z7199">
        <v>310847</v>
      </c>
    </row>
    <row r="7200" spans="2:26" hidden="1" x14ac:dyDescent="0.35">
      <c r="B7200" t="s">
        <v>168</v>
      </c>
      <c r="C7200" t="s">
        <v>169</v>
      </c>
      <c r="D7200" s="1">
        <v>45017</v>
      </c>
      <c r="E7200" t="s">
        <v>32</v>
      </c>
      <c r="F7200" t="s">
        <v>35</v>
      </c>
      <c r="G7200" t="s">
        <v>32</v>
      </c>
      <c r="H7200">
        <v>63430</v>
      </c>
      <c r="J7200">
        <v>0</v>
      </c>
      <c r="L7200">
        <v>63430</v>
      </c>
      <c r="N7200">
        <v>28709</v>
      </c>
      <c r="P7200">
        <v>4507</v>
      </c>
      <c r="R7200">
        <v>33216</v>
      </c>
      <c r="T7200">
        <v>4370336</v>
      </c>
      <c r="V7200">
        <v>5950574</v>
      </c>
      <c r="X7200">
        <v>5495807</v>
      </c>
      <c r="Z7200">
        <v>454767</v>
      </c>
    </row>
    <row r="7201" spans="2:26" hidden="1" x14ac:dyDescent="0.35">
      <c r="B7201" t="s">
        <v>168</v>
      </c>
      <c r="C7201" t="s">
        <v>169</v>
      </c>
      <c r="D7201" s="1">
        <v>45017</v>
      </c>
      <c r="E7201" t="s">
        <v>32</v>
      </c>
      <c r="F7201" t="s">
        <v>33</v>
      </c>
      <c r="G7201" t="s">
        <v>34</v>
      </c>
      <c r="H7201">
        <v>63430</v>
      </c>
      <c r="J7201">
        <v>0</v>
      </c>
      <c r="L7201">
        <v>63430</v>
      </c>
      <c r="N7201">
        <v>28718</v>
      </c>
      <c r="P7201">
        <v>4504</v>
      </c>
      <c r="R7201">
        <v>33222</v>
      </c>
      <c r="T7201">
        <v>4370336</v>
      </c>
      <c r="V7201">
        <v>5950574</v>
      </c>
      <c r="X7201">
        <v>5495807</v>
      </c>
      <c r="Z7201">
        <v>454767</v>
      </c>
    </row>
    <row r="7202" spans="2:26" hidden="1" x14ac:dyDescent="0.35">
      <c r="B7202" t="s">
        <v>168</v>
      </c>
      <c r="C7202" t="s">
        <v>169</v>
      </c>
      <c r="D7202" s="1">
        <v>45047</v>
      </c>
      <c r="E7202" t="s">
        <v>32</v>
      </c>
      <c r="F7202" t="s">
        <v>35</v>
      </c>
      <c r="G7202" t="s">
        <v>32</v>
      </c>
      <c r="H7202">
        <v>81773</v>
      </c>
      <c r="J7202">
        <v>0</v>
      </c>
      <c r="L7202">
        <v>81773</v>
      </c>
      <c r="N7202">
        <v>32037</v>
      </c>
      <c r="P7202">
        <v>5481</v>
      </c>
      <c r="R7202">
        <v>37518</v>
      </c>
      <c r="T7202">
        <v>4390356</v>
      </c>
      <c r="V7202">
        <v>5976306</v>
      </c>
      <c r="X7202">
        <v>5535862</v>
      </c>
      <c r="Z7202">
        <v>440444</v>
      </c>
    </row>
    <row r="7203" spans="2:26" hidden="1" x14ac:dyDescent="0.35">
      <c r="B7203" t="s">
        <v>168</v>
      </c>
      <c r="C7203" t="s">
        <v>169</v>
      </c>
      <c r="D7203" s="1">
        <v>45047</v>
      </c>
      <c r="E7203" t="s">
        <v>32</v>
      </c>
      <c r="F7203" t="s">
        <v>33</v>
      </c>
      <c r="G7203" t="s">
        <v>34</v>
      </c>
      <c r="H7203">
        <v>81773</v>
      </c>
      <c r="J7203">
        <v>0</v>
      </c>
      <c r="L7203">
        <v>81773</v>
      </c>
      <c r="N7203">
        <v>32037</v>
      </c>
      <c r="P7203">
        <v>5481</v>
      </c>
      <c r="R7203">
        <v>37518</v>
      </c>
      <c r="T7203">
        <v>4390356</v>
      </c>
      <c r="V7203">
        <v>5976306</v>
      </c>
      <c r="X7203">
        <v>5535862</v>
      </c>
      <c r="Z7203">
        <v>440444</v>
      </c>
    </row>
    <row r="7204" spans="2:26" hidden="1" x14ac:dyDescent="0.35">
      <c r="B7204" t="s">
        <v>168</v>
      </c>
      <c r="C7204" t="s">
        <v>169</v>
      </c>
      <c r="D7204" s="1">
        <v>45078</v>
      </c>
      <c r="E7204" t="s">
        <v>32</v>
      </c>
      <c r="F7204" t="s">
        <v>35</v>
      </c>
      <c r="G7204" t="s">
        <v>32</v>
      </c>
      <c r="H7204">
        <v>83457</v>
      </c>
      <c r="J7204">
        <v>0</v>
      </c>
      <c r="L7204">
        <v>83457</v>
      </c>
      <c r="N7204">
        <v>40403</v>
      </c>
      <c r="P7204">
        <v>8220</v>
      </c>
      <c r="R7204">
        <v>48623</v>
      </c>
      <c r="T7204">
        <v>4105287</v>
      </c>
      <c r="V7204">
        <v>5646527</v>
      </c>
      <c r="X7204">
        <v>5233229</v>
      </c>
      <c r="Z7204">
        <v>413298</v>
      </c>
    </row>
    <row r="7205" spans="2:26" hidden="1" x14ac:dyDescent="0.35">
      <c r="B7205" t="s">
        <v>168</v>
      </c>
      <c r="C7205" t="s">
        <v>169</v>
      </c>
      <c r="D7205" s="1">
        <v>45078</v>
      </c>
      <c r="E7205" t="s">
        <v>32</v>
      </c>
      <c r="F7205" t="s">
        <v>33</v>
      </c>
      <c r="G7205" t="s">
        <v>34</v>
      </c>
      <c r="H7205">
        <v>83457</v>
      </c>
      <c r="J7205">
        <v>0</v>
      </c>
      <c r="L7205">
        <v>83457</v>
      </c>
      <c r="N7205">
        <v>40403</v>
      </c>
      <c r="P7205">
        <v>8220</v>
      </c>
      <c r="R7205">
        <v>48623</v>
      </c>
      <c r="T7205">
        <v>4105287</v>
      </c>
      <c r="V7205">
        <v>5646527</v>
      </c>
      <c r="X7205">
        <v>5233229</v>
      </c>
      <c r="Z7205">
        <v>413298</v>
      </c>
    </row>
    <row r="7206" spans="2:26" hidden="1" x14ac:dyDescent="0.35">
      <c r="B7206" t="s">
        <v>168</v>
      </c>
      <c r="C7206" t="s">
        <v>169</v>
      </c>
      <c r="D7206" s="1">
        <v>45108</v>
      </c>
      <c r="E7206" t="s">
        <v>32</v>
      </c>
      <c r="F7206" t="s">
        <v>35</v>
      </c>
      <c r="G7206" t="s">
        <v>32</v>
      </c>
      <c r="H7206">
        <v>72142</v>
      </c>
      <c r="J7206">
        <v>0</v>
      </c>
      <c r="L7206">
        <v>72142</v>
      </c>
      <c r="N7206">
        <v>36676</v>
      </c>
      <c r="P7206">
        <v>7354</v>
      </c>
      <c r="R7206">
        <v>44030</v>
      </c>
      <c r="T7206">
        <v>4094059</v>
      </c>
      <c r="V7206">
        <v>5627147</v>
      </c>
      <c r="X7206">
        <v>5207036</v>
      </c>
      <c r="Z7206">
        <v>420111</v>
      </c>
    </row>
    <row r="7207" spans="2:26" hidden="1" x14ac:dyDescent="0.35">
      <c r="B7207" t="s">
        <v>168</v>
      </c>
      <c r="C7207" t="s">
        <v>169</v>
      </c>
      <c r="D7207" s="1">
        <v>45108</v>
      </c>
      <c r="E7207" t="s">
        <v>32</v>
      </c>
      <c r="F7207" t="s">
        <v>33</v>
      </c>
      <c r="G7207" t="s">
        <v>34</v>
      </c>
      <c r="H7207">
        <v>72142</v>
      </c>
      <c r="J7207">
        <v>0</v>
      </c>
      <c r="L7207">
        <v>72142</v>
      </c>
      <c r="N7207">
        <v>36602</v>
      </c>
      <c r="P7207">
        <v>7304</v>
      </c>
      <c r="R7207">
        <v>43906</v>
      </c>
      <c r="T7207">
        <v>4094059</v>
      </c>
      <c r="V7207">
        <v>5627147</v>
      </c>
      <c r="X7207">
        <v>5207036</v>
      </c>
      <c r="Z7207">
        <v>420111</v>
      </c>
    </row>
    <row r="7208" spans="2:26" hidden="1" x14ac:dyDescent="0.35">
      <c r="B7208" t="s">
        <v>168</v>
      </c>
      <c r="C7208" t="s">
        <v>169</v>
      </c>
      <c r="D7208" s="1">
        <v>45139</v>
      </c>
      <c r="E7208" t="s">
        <v>32</v>
      </c>
      <c r="F7208" t="s">
        <v>35</v>
      </c>
      <c r="G7208" t="s">
        <v>32</v>
      </c>
      <c r="H7208">
        <v>85063</v>
      </c>
      <c r="J7208">
        <v>0</v>
      </c>
      <c r="L7208">
        <v>85063</v>
      </c>
      <c r="N7208">
        <v>50438</v>
      </c>
      <c r="P7208">
        <v>7869</v>
      </c>
      <c r="R7208">
        <v>58307</v>
      </c>
      <c r="T7208">
        <v>4027933</v>
      </c>
      <c r="V7208">
        <v>5539533</v>
      </c>
      <c r="X7208">
        <v>5116659</v>
      </c>
      <c r="Z7208">
        <v>422874</v>
      </c>
    </row>
    <row r="7209" spans="2:26" hidden="1" x14ac:dyDescent="0.35">
      <c r="B7209" t="s">
        <v>168</v>
      </c>
      <c r="C7209" t="s">
        <v>169</v>
      </c>
      <c r="D7209" s="1">
        <v>45139</v>
      </c>
      <c r="E7209" t="s">
        <v>32</v>
      </c>
      <c r="F7209" t="s">
        <v>33</v>
      </c>
      <c r="G7209" t="s">
        <v>34</v>
      </c>
      <c r="H7209">
        <v>85063</v>
      </c>
      <c r="J7209">
        <v>0</v>
      </c>
      <c r="L7209">
        <v>85063</v>
      </c>
      <c r="N7209">
        <v>50455</v>
      </c>
      <c r="P7209">
        <v>7869</v>
      </c>
      <c r="R7209">
        <v>58324</v>
      </c>
      <c r="T7209">
        <v>4027933</v>
      </c>
      <c r="V7209">
        <v>5539533</v>
      </c>
      <c r="X7209">
        <v>5116659</v>
      </c>
      <c r="Z7209">
        <v>422874</v>
      </c>
    </row>
    <row r="7210" spans="2:26" hidden="1" x14ac:dyDescent="0.35">
      <c r="B7210" t="s">
        <v>168</v>
      </c>
      <c r="C7210" t="s">
        <v>169</v>
      </c>
      <c r="D7210" s="1">
        <v>45170</v>
      </c>
      <c r="E7210" t="s">
        <v>32</v>
      </c>
      <c r="F7210" t="s">
        <v>35</v>
      </c>
      <c r="G7210" t="s">
        <v>32</v>
      </c>
      <c r="H7210">
        <v>77714</v>
      </c>
      <c r="J7210">
        <v>0</v>
      </c>
      <c r="L7210">
        <v>77714</v>
      </c>
      <c r="N7210">
        <v>50510</v>
      </c>
      <c r="P7210">
        <v>7487</v>
      </c>
      <c r="R7210">
        <v>57997</v>
      </c>
      <c r="T7210">
        <v>3898418</v>
      </c>
      <c r="V7210">
        <v>5222862</v>
      </c>
      <c r="X7210">
        <v>4797948</v>
      </c>
      <c r="Z7210">
        <v>424914</v>
      </c>
    </row>
    <row r="7211" spans="2:26" hidden="1" x14ac:dyDescent="0.35">
      <c r="B7211" t="s">
        <v>168</v>
      </c>
      <c r="C7211" t="s">
        <v>169</v>
      </c>
      <c r="D7211" s="1">
        <v>45170</v>
      </c>
      <c r="E7211" t="s">
        <v>32</v>
      </c>
      <c r="F7211" t="s">
        <v>33</v>
      </c>
      <c r="G7211" t="s">
        <v>34</v>
      </c>
      <c r="H7211">
        <v>77714</v>
      </c>
      <c r="J7211">
        <v>0</v>
      </c>
      <c r="L7211">
        <v>77714</v>
      </c>
      <c r="N7211">
        <v>50374</v>
      </c>
      <c r="P7211">
        <v>7436</v>
      </c>
      <c r="R7211">
        <v>57810</v>
      </c>
      <c r="T7211">
        <v>3898418</v>
      </c>
      <c r="V7211">
        <v>5222862</v>
      </c>
      <c r="X7211">
        <v>4797948</v>
      </c>
      <c r="Z7211">
        <v>424914</v>
      </c>
    </row>
    <row r="7212" spans="2:26" hidden="1" x14ac:dyDescent="0.35">
      <c r="B7212" t="s">
        <v>168</v>
      </c>
      <c r="C7212" t="s">
        <v>169</v>
      </c>
      <c r="D7212" s="1">
        <v>45200</v>
      </c>
      <c r="E7212" t="s">
        <v>32</v>
      </c>
      <c r="F7212" t="s">
        <v>35</v>
      </c>
      <c r="G7212" t="s">
        <v>32</v>
      </c>
      <c r="H7212">
        <v>89979</v>
      </c>
      <c r="J7212">
        <v>0</v>
      </c>
      <c r="L7212">
        <v>89979</v>
      </c>
      <c r="N7212">
        <v>56515</v>
      </c>
      <c r="P7212">
        <v>8064</v>
      </c>
      <c r="R7212">
        <v>64579</v>
      </c>
      <c r="T7212">
        <v>3752375</v>
      </c>
      <c r="V7212">
        <v>4932433</v>
      </c>
      <c r="X7212">
        <v>4512799</v>
      </c>
      <c r="Z7212">
        <v>419634</v>
      </c>
    </row>
    <row r="7213" spans="2:26" hidden="1" x14ac:dyDescent="0.35">
      <c r="B7213" t="s">
        <v>168</v>
      </c>
      <c r="C7213" t="s">
        <v>169</v>
      </c>
      <c r="D7213" s="1">
        <v>45200</v>
      </c>
      <c r="E7213" t="s">
        <v>32</v>
      </c>
      <c r="F7213" t="s">
        <v>33</v>
      </c>
      <c r="G7213" t="s">
        <v>34</v>
      </c>
      <c r="H7213">
        <v>89979</v>
      </c>
      <c r="J7213">
        <v>0</v>
      </c>
      <c r="L7213">
        <v>89979</v>
      </c>
      <c r="N7213">
        <v>56419</v>
      </c>
      <c r="P7213">
        <v>8056</v>
      </c>
      <c r="R7213">
        <v>64475</v>
      </c>
      <c r="T7213">
        <v>3752375</v>
      </c>
      <c r="V7213">
        <v>4932433</v>
      </c>
      <c r="X7213">
        <v>4512799</v>
      </c>
      <c r="Z7213">
        <v>419634</v>
      </c>
    </row>
    <row r="7214" spans="2:26" hidden="1" x14ac:dyDescent="0.35">
      <c r="B7214" t="s">
        <v>168</v>
      </c>
      <c r="C7214" t="s">
        <v>169</v>
      </c>
      <c r="D7214" s="1">
        <v>45231</v>
      </c>
      <c r="E7214" t="s">
        <v>32</v>
      </c>
      <c r="F7214" t="s">
        <v>35</v>
      </c>
      <c r="G7214" t="s">
        <v>32</v>
      </c>
      <c r="H7214">
        <v>131685</v>
      </c>
      <c r="J7214">
        <v>0</v>
      </c>
      <c r="L7214">
        <v>131685</v>
      </c>
      <c r="N7214">
        <v>53639</v>
      </c>
      <c r="P7214">
        <v>6994</v>
      </c>
      <c r="R7214">
        <v>60633</v>
      </c>
      <c r="T7214">
        <v>3564042</v>
      </c>
      <c r="V7214">
        <v>4615156</v>
      </c>
      <c r="X7214">
        <v>4204712</v>
      </c>
      <c r="Z7214">
        <v>410444</v>
      </c>
    </row>
    <row r="7215" spans="2:26" hidden="1" x14ac:dyDescent="0.35">
      <c r="B7215" t="s">
        <v>168</v>
      </c>
      <c r="C7215" t="s">
        <v>169</v>
      </c>
      <c r="D7215" s="1">
        <v>45231</v>
      </c>
      <c r="E7215" t="s">
        <v>32</v>
      </c>
      <c r="F7215" t="s">
        <v>33</v>
      </c>
      <c r="G7215" t="s">
        <v>34</v>
      </c>
      <c r="H7215">
        <v>131685</v>
      </c>
      <c r="J7215">
        <v>0</v>
      </c>
      <c r="L7215">
        <v>131685</v>
      </c>
      <c r="N7215">
        <v>53698</v>
      </c>
      <c r="P7215">
        <v>6984</v>
      </c>
      <c r="R7215">
        <v>60682</v>
      </c>
      <c r="T7215">
        <v>3564042</v>
      </c>
      <c r="V7215">
        <v>4615156</v>
      </c>
      <c r="X7215">
        <v>4204712</v>
      </c>
      <c r="Z7215">
        <v>410444</v>
      </c>
    </row>
    <row r="7216" spans="2:26" hidden="1" x14ac:dyDescent="0.35">
      <c r="B7216" t="s">
        <v>168</v>
      </c>
      <c r="C7216" t="s">
        <v>169</v>
      </c>
      <c r="D7216" s="1">
        <v>45261</v>
      </c>
      <c r="E7216" t="s">
        <v>32</v>
      </c>
      <c r="F7216" t="s">
        <v>35</v>
      </c>
      <c r="G7216" t="s">
        <v>32</v>
      </c>
      <c r="H7216">
        <v>123642</v>
      </c>
      <c r="J7216">
        <v>0</v>
      </c>
      <c r="L7216">
        <v>123642</v>
      </c>
      <c r="N7216">
        <v>56520</v>
      </c>
      <c r="P7216">
        <v>7824</v>
      </c>
      <c r="R7216">
        <v>64344</v>
      </c>
      <c r="T7216">
        <v>3386821</v>
      </c>
      <c r="V7216">
        <v>4371323</v>
      </c>
      <c r="X7216">
        <v>3984530</v>
      </c>
      <c r="Z7216">
        <v>386793</v>
      </c>
    </row>
    <row r="7217" spans="2:26" hidden="1" x14ac:dyDescent="0.35">
      <c r="B7217" t="s">
        <v>168</v>
      </c>
      <c r="C7217" t="s">
        <v>169</v>
      </c>
      <c r="D7217" s="1">
        <v>45261</v>
      </c>
      <c r="E7217" t="s">
        <v>32</v>
      </c>
      <c r="F7217" t="s">
        <v>33</v>
      </c>
      <c r="G7217" t="s">
        <v>34</v>
      </c>
      <c r="H7217">
        <v>123642</v>
      </c>
      <c r="J7217">
        <v>0</v>
      </c>
      <c r="L7217">
        <v>123642</v>
      </c>
      <c r="N7217">
        <v>56578</v>
      </c>
      <c r="P7217">
        <v>7806</v>
      </c>
      <c r="R7217">
        <v>64384</v>
      </c>
      <c r="T7217">
        <v>3391040</v>
      </c>
      <c r="V7217">
        <v>4377272</v>
      </c>
      <c r="X7217">
        <v>3990005</v>
      </c>
      <c r="Z7217">
        <v>387267</v>
      </c>
    </row>
    <row r="7218" spans="2:26" hidden="1" x14ac:dyDescent="0.35">
      <c r="B7218" t="s">
        <v>168</v>
      </c>
      <c r="C7218" t="s">
        <v>169</v>
      </c>
      <c r="D7218" s="1">
        <v>45292</v>
      </c>
      <c r="E7218" t="s">
        <v>32</v>
      </c>
      <c r="F7218" t="s">
        <v>35</v>
      </c>
      <c r="G7218" t="s">
        <v>32</v>
      </c>
      <c r="H7218">
        <v>124548</v>
      </c>
      <c r="J7218">
        <v>0</v>
      </c>
      <c r="L7218">
        <v>124548</v>
      </c>
      <c r="N7218">
        <v>70211</v>
      </c>
      <c r="P7218">
        <v>9277</v>
      </c>
      <c r="R7218">
        <v>79488</v>
      </c>
      <c r="T7218">
        <v>3201438</v>
      </c>
      <c r="V7218">
        <v>4136551</v>
      </c>
      <c r="X7218">
        <v>3767028</v>
      </c>
      <c r="Z7218">
        <v>369523</v>
      </c>
    </row>
    <row r="7219" spans="2:26" hidden="1" x14ac:dyDescent="0.35">
      <c r="B7219" t="s">
        <v>168</v>
      </c>
      <c r="C7219" t="s">
        <v>169</v>
      </c>
      <c r="D7219" s="1">
        <v>45292</v>
      </c>
      <c r="E7219" t="s">
        <v>32</v>
      </c>
      <c r="F7219" t="s">
        <v>33</v>
      </c>
      <c r="G7219" t="s">
        <v>34</v>
      </c>
      <c r="H7219">
        <v>124548</v>
      </c>
      <c r="J7219">
        <v>0</v>
      </c>
      <c r="L7219">
        <v>124548</v>
      </c>
      <c r="N7219">
        <v>70228</v>
      </c>
      <c r="P7219">
        <v>9277</v>
      </c>
      <c r="R7219">
        <v>79505</v>
      </c>
      <c r="T7219">
        <v>3244519</v>
      </c>
      <c r="V7219">
        <v>4195209</v>
      </c>
      <c r="X7219">
        <v>3822714</v>
      </c>
      <c r="Z7219">
        <v>372495</v>
      </c>
    </row>
    <row r="7220" spans="2:26" hidden="1" x14ac:dyDescent="0.35">
      <c r="B7220" t="s">
        <v>168</v>
      </c>
      <c r="C7220" t="s">
        <v>169</v>
      </c>
      <c r="D7220" s="1">
        <v>45323</v>
      </c>
      <c r="E7220" t="s">
        <v>32</v>
      </c>
      <c r="F7220" t="s">
        <v>35</v>
      </c>
      <c r="G7220" t="s">
        <v>32</v>
      </c>
      <c r="H7220">
        <v>95794</v>
      </c>
      <c r="J7220">
        <v>0</v>
      </c>
      <c r="L7220">
        <v>95794</v>
      </c>
      <c r="N7220">
        <v>71430</v>
      </c>
      <c r="P7220">
        <v>9451</v>
      </c>
      <c r="R7220">
        <v>80881</v>
      </c>
      <c r="T7220">
        <v>3210462</v>
      </c>
      <c r="V7220">
        <v>4127590</v>
      </c>
      <c r="X7220">
        <v>3775126</v>
      </c>
      <c r="Z7220">
        <v>352464</v>
      </c>
    </row>
    <row r="7221" spans="2:26" hidden="1" x14ac:dyDescent="0.35">
      <c r="B7221" t="s">
        <v>168</v>
      </c>
      <c r="C7221" t="s">
        <v>169</v>
      </c>
      <c r="D7221" s="1">
        <v>45323</v>
      </c>
      <c r="E7221" t="s">
        <v>32</v>
      </c>
      <c r="F7221" t="s">
        <v>33</v>
      </c>
      <c r="G7221" t="s">
        <v>34</v>
      </c>
      <c r="H7221">
        <v>95794</v>
      </c>
      <c r="J7221">
        <v>0</v>
      </c>
      <c r="L7221">
        <v>95794</v>
      </c>
      <c r="N7221">
        <v>71378</v>
      </c>
      <c r="P7221">
        <v>9447</v>
      </c>
      <c r="R7221">
        <v>80825</v>
      </c>
      <c r="T7221">
        <v>3260014</v>
      </c>
      <c r="V7221">
        <v>4194269</v>
      </c>
      <c r="X7221">
        <v>3843464</v>
      </c>
      <c r="Z7221">
        <v>350805</v>
      </c>
    </row>
    <row r="7222" spans="2:26" hidden="1" x14ac:dyDescent="0.35">
      <c r="B7222" t="s">
        <v>168</v>
      </c>
      <c r="C7222" t="s">
        <v>169</v>
      </c>
      <c r="D7222" s="1">
        <v>45352</v>
      </c>
      <c r="E7222" t="s">
        <v>32</v>
      </c>
      <c r="F7222" t="s">
        <v>35</v>
      </c>
      <c r="G7222" t="s">
        <v>32</v>
      </c>
      <c r="H7222">
        <v>90921</v>
      </c>
      <c r="J7222">
        <v>0</v>
      </c>
      <c r="L7222">
        <v>90921</v>
      </c>
      <c r="N7222">
        <v>72328</v>
      </c>
      <c r="P7222">
        <v>9297</v>
      </c>
      <c r="R7222">
        <v>81625</v>
      </c>
      <c r="T7222">
        <v>3233205</v>
      </c>
      <c r="V7222">
        <v>4228435</v>
      </c>
      <c r="X7222">
        <v>3890101</v>
      </c>
      <c r="Z7222">
        <v>338334</v>
      </c>
    </row>
    <row r="7223" spans="2:26" hidden="1" x14ac:dyDescent="0.35">
      <c r="B7223" t="s">
        <v>170</v>
      </c>
      <c r="C7223" t="s">
        <v>171</v>
      </c>
      <c r="D7223" s="1">
        <v>41518</v>
      </c>
      <c r="E7223" t="s">
        <v>34</v>
      </c>
      <c r="F7223" t="s">
        <v>33</v>
      </c>
      <c r="G7223" t="s">
        <v>34</v>
      </c>
      <c r="V7223">
        <v>294029</v>
      </c>
    </row>
    <row r="7224" spans="2:26" hidden="1" x14ac:dyDescent="0.35">
      <c r="B7224" t="s">
        <v>170</v>
      </c>
      <c r="C7224" t="s">
        <v>171</v>
      </c>
      <c r="D7224" s="1">
        <v>42887</v>
      </c>
      <c r="E7224" t="s">
        <v>34</v>
      </c>
      <c r="F7224" t="s">
        <v>35</v>
      </c>
      <c r="G7224" t="s">
        <v>32</v>
      </c>
      <c r="H7224">
        <v>22121</v>
      </c>
      <c r="I7224" t="s">
        <v>172</v>
      </c>
      <c r="J7224">
        <v>0</v>
      </c>
      <c r="L7224">
        <v>22121</v>
      </c>
      <c r="M7224" t="s">
        <v>172</v>
      </c>
      <c r="N7224">
        <v>44305</v>
      </c>
      <c r="O7224" t="s">
        <v>173</v>
      </c>
      <c r="P7224">
        <v>0</v>
      </c>
      <c r="R7224">
        <v>44305</v>
      </c>
      <c r="T7224">
        <v>214785</v>
      </c>
      <c r="V7224">
        <v>304340</v>
      </c>
      <c r="W7224" t="s">
        <v>174</v>
      </c>
      <c r="X7224">
        <v>256752</v>
      </c>
      <c r="Y7224" t="s">
        <v>174</v>
      </c>
      <c r="Z7224">
        <v>47588</v>
      </c>
    </row>
    <row r="7225" spans="2:26" hidden="1" x14ac:dyDescent="0.35">
      <c r="B7225" t="s">
        <v>170</v>
      </c>
      <c r="C7225" t="s">
        <v>171</v>
      </c>
      <c r="D7225" s="1">
        <v>42887</v>
      </c>
      <c r="E7225" t="s">
        <v>34</v>
      </c>
      <c r="F7225" t="s">
        <v>33</v>
      </c>
      <c r="G7225" t="s">
        <v>34</v>
      </c>
      <c r="H7225">
        <v>22504</v>
      </c>
      <c r="I7225" t="s">
        <v>172</v>
      </c>
      <c r="J7225">
        <v>0</v>
      </c>
      <c r="L7225">
        <v>22504</v>
      </c>
      <c r="M7225" t="s">
        <v>172</v>
      </c>
      <c r="N7225">
        <v>44305</v>
      </c>
      <c r="O7225" t="s">
        <v>173</v>
      </c>
      <c r="P7225">
        <v>0</v>
      </c>
      <c r="R7225">
        <v>44305</v>
      </c>
      <c r="T7225">
        <v>216282</v>
      </c>
      <c r="V7225">
        <v>306849</v>
      </c>
      <c r="W7225" t="s">
        <v>174</v>
      </c>
      <c r="X7225">
        <v>259048</v>
      </c>
      <c r="Y7225" t="s">
        <v>174</v>
      </c>
      <c r="Z7225">
        <v>47801</v>
      </c>
    </row>
    <row r="7226" spans="2:26" hidden="1" x14ac:dyDescent="0.35">
      <c r="B7226" t="s">
        <v>170</v>
      </c>
      <c r="C7226" t="s">
        <v>171</v>
      </c>
      <c r="D7226" s="1">
        <v>42917</v>
      </c>
      <c r="E7226" t="s">
        <v>34</v>
      </c>
      <c r="F7226" t="s">
        <v>33</v>
      </c>
      <c r="G7226" t="s">
        <v>34</v>
      </c>
      <c r="H7226">
        <v>20478</v>
      </c>
      <c r="I7226" t="s">
        <v>172</v>
      </c>
      <c r="J7226">
        <v>0</v>
      </c>
      <c r="L7226">
        <v>20478</v>
      </c>
      <c r="M7226" t="s">
        <v>172</v>
      </c>
      <c r="N7226">
        <v>52012</v>
      </c>
      <c r="O7226" t="s">
        <v>173</v>
      </c>
      <c r="P7226">
        <v>0</v>
      </c>
      <c r="R7226">
        <v>52012</v>
      </c>
      <c r="T7226">
        <v>215400</v>
      </c>
      <c r="V7226">
        <v>307267</v>
      </c>
      <c r="W7226" t="s">
        <v>174</v>
      </c>
      <c r="X7226">
        <v>259669</v>
      </c>
      <c r="Y7226" t="s">
        <v>174</v>
      </c>
      <c r="Z7226">
        <v>47598</v>
      </c>
    </row>
    <row r="7227" spans="2:26" hidden="1" x14ac:dyDescent="0.35">
      <c r="B7227" t="s">
        <v>170</v>
      </c>
      <c r="C7227" t="s">
        <v>171</v>
      </c>
      <c r="D7227" s="1">
        <v>42917</v>
      </c>
      <c r="E7227" t="s">
        <v>34</v>
      </c>
      <c r="F7227" t="s">
        <v>35</v>
      </c>
      <c r="G7227" t="s">
        <v>32</v>
      </c>
      <c r="H7227">
        <v>20057</v>
      </c>
      <c r="I7227" t="s">
        <v>172</v>
      </c>
      <c r="J7227">
        <v>0</v>
      </c>
      <c r="L7227">
        <v>20057</v>
      </c>
      <c r="M7227" t="s">
        <v>172</v>
      </c>
      <c r="N7227">
        <v>52012</v>
      </c>
      <c r="O7227" t="s">
        <v>173</v>
      </c>
      <c r="P7227">
        <v>0</v>
      </c>
      <c r="R7227">
        <v>52012</v>
      </c>
      <c r="T7227">
        <v>213738</v>
      </c>
      <c r="V7227">
        <v>304670</v>
      </c>
      <c r="W7227" t="s">
        <v>174</v>
      </c>
      <c r="X7227">
        <v>257372</v>
      </c>
      <c r="Y7227" t="s">
        <v>174</v>
      </c>
      <c r="Z7227">
        <v>47298</v>
      </c>
    </row>
    <row r="7228" spans="2:26" hidden="1" x14ac:dyDescent="0.35">
      <c r="B7228" t="s">
        <v>170</v>
      </c>
      <c r="C7228" t="s">
        <v>171</v>
      </c>
      <c r="D7228" s="1">
        <v>42948</v>
      </c>
      <c r="E7228" t="s">
        <v>34</v>
      </c>
      <c r="F7228" t="s">
        <v>35</v>
      </c>
      <c r="G7228" t="s">
        <v>32</v>
      </c>
      <c r="H7228">
        <v>27943</v>
      </c>
      <c r="I7228" t="s">
        <v>172</v>
      </c>
      <c r="J7228">
        <v>0</v>
      </c>
      <c r="L7228">
        <v>27943</v>
      </c>
      <c r="M7228" t="s">
        <v>172</v>
      </c>
      <c r="N7228">
        <v>48486</v>
      </c>
      <c r="O7228" t="s">
        <v>173</v>
      </c>
      <c r="P7228">
        <v>0</v>
      </c>
      <c r="R7228">
        <v>48486</v>
      </c>
      <c r="T7228">
        <v>214918</v>
      </c>
      <c r="V7228">
        <v>306271</v>
      </c>
      <c r="W7228" t="s">
        <v>174</v>
      </c>
      <c r="X7228">
        <v>258295</v>
      </c>
      <c r="Y7228" t="s">
        <v>174</v>
      </c>
      <c r="Z7228">
        <v>47976</v>
      </c>
    </row>
    <row r="7229" spans="2:26" hidden="1" x14ac:dyDescent="0.35">
      <c r="B7229" t="s">
        <v>170</v>
      </c>
      <c r="C7229" t="s">
        <v>171</v>
      </c>
      <c r="D7229" s="1">
        <v>42948</v>
      </c>
      <c r="E7229" t="s">
        <v>34</v>
      </c>
      <c r="F7229" t="s">
        <v>33</v>
      </c>
      <c r="G7229" t="s">
        <v>34</v>
      </c>
      <c r="H7229">
        <v>28450</v>
      </c>
      <c r="I7229" t="s">
        <v>172</v>
      </c>
      <c r="J7229">
        <v>0</v>
      </c>
      <c r="L7229">
        <v>28450</v>
      </c>
      <c r="M7229" t="s">
        <v>172</v>
      </c>
      <c r="N7229">
        <v>48486</v>
      </c>
      <c r="O7229" t="s">
        <v>173</v>
      </c>
      <c r="P7229">
        <v>0</v>
      </c>
      <c r="R7229">
        <v>48486</v>
      </c>
      <c r="T7229">
        <v>216203</v>
      </c>
      <c r="V7229">
        <v>308312</v>
      </c>
      <c r="W7229" t="s">
        <v>174</v>
      </c>
      <c r="X7229">
        <v>260162</v>
      </c>
      <c r="Y7229" t="s">
        <v>174</v>
      </c>
      <c r="Z7229">
        <v>48150</v>
      </c>
    </row>
    <row r="7230" spans="2:26" hidden="1" x14ac:dyDescent="0.35">
      <c r="B7230" t="s">
        <v>170</v>
      </c>
      <c r="C7230" t="s">
        <v>171</v>
      </c>
      <c r="D7230" s="1">
        <v>42979</v>
      </c>
      <c r="E7230" t="s">
        <v>34</v>
      </c>
      <c r="F7230" t="s">
        <v>35</v>
      </c>
      <c r="G7230" t="s">
        <v>32</v>
      </c>
      <c r="H7230">
        <v>20027</v>
      </c>
      <c r="I7230" t="s">
        <v>172</v>
      </c>
      <c r="J7230">
        <v>0</v>
      </c>
      <c r="L7230">
        <v>20027</v>
      </c>
      <c r="M7230" t="s">
        <v>172</v>
      </c>
      <c r="N7230">
        <v>54079</v>
      </c>
      <c r="O7230" t="s">
        <v>173</v>
      </c>
      <c r="P7230">
        <v>0</v>
      </c>
      <c r="R7230">
        <v>54079</v>
      </c>
      <c r="T7230">
        <v>213460</v>
      </c>
      <c r="V7230">
        <v>304593</v>
      </c>
      <c r="W7230" t="s">
        <v>174</v>
      </c>
      <c r="X7230">
        <v>257227</v>
      </c>
      <c r="Y7230" t="s">
        <v>174</v>
      </c>
      <c r="Z7230">
        <v>47366</v>
      </c>
    </row>
    <row r="7231" spans="2:26" hidden="1" x14ac:dyDescent="0.35">
      <c r="B7231" t="s">
        <v>170</v>
      </c>
      <c r="C7231" t="s">
        <v>171</v>
      </c>
      <c r="D7231" s="1">
        <v>42979</v>
      </c>
      <c r="E7231" t="s">
        <v>34</v>
      </c>
      <c r="F7231" t="s">
        <v>33</v>
      </c>
      <c r="G7231" t="s">
        <v>34</v>
      </c>
      <c r="H7231">
        <v>20175</v>
      </c>
      <c r="I7231" t="s">
        <v>172</v>
      </c>
      <c r="J7231">
        <v>0</v>
      </c>
      <c r="L7231">
        <v>20175</v>
      </c>
      <c r="M7231" t="s">
        <v>172</v>
      </c>
      <c r="N7231">
        <v>54079</v>
      </c>
      <c r="O7231" t="s">
        <v>173</v>
      </c>
      <c r="P7231">
        <v>0</v>
      </c>
      <c r="R7231">
        <v>54079</v>
      </c>
      <c r="T7231">
        <v>214002</v>
      </c>
      <c r="V7231">
        <v>305540</v>
      </c>
      <c r="W7231" t="s">
        <v>174</v>
      </c>
      <c r="X7231">
        <v>258085</v>
      </c>
      <c r="Y7231" t="s">
        <v>174</v>
      </c>
      <c r="Z7231">
        <v>47455</v>
      </c>
    </row>
    <row r="7232" spans="2:26" hidden="1" x14ac:dyDescent="0.35">
      <c r="B7232" t="s">
        <v>170</v>
      </c>
      <c r="C7232" t="s">
        <v>171</v>
      </c>
      <c r="D7232" s="1">
        <v>43009</v>
      </c>
      <c r="E7232" t="s">
        <v>34</v>
      </c>
      <c r="F7232" t="s">
        <v>33</v>
      </c>
      <c r="G7232" t="s">
        <v>34</v>
      </c>
      <c r="H7232">
        <v>21315</v>
      </c>
      <c r="J7232">
        <v>0</v>
      </c>
      <c r="L7232">
        <v>21315</v>
      </c>
      <c r="N7232">
        <v>42674</v>
      </c>
      <c r="P7232">
        <v>0</v>
      </c>
      <c r="R7232">
        <v>42674</v>
      </c>
      <c r="T7232">
        <v>212511</v>
      </c>
      <c r="V7232">
        <v>303963</v>
      </c>
      <c r="X7232">
        <v>256853</v>
      </c>
      <c r="Z7232">
        <v>47110</v>
      </c>
    </row>
    <row r="7233" spans="2:26" hidden="1" x14ac:dyDescent="0.35">
      <c r="B7233" t="s">
        <v>170</v>
      </c>
      <c r="C7233" t="s">
        <v>171</v>
      </c>
      <c r="D7233" s="1">
        <v>43009</v>
      </c>
      <c r="E7233" t="s">
        <v>34</v>
      </c>
      <c r="F7233" t="s">
        <v>35</v>
      </c>
      <c r="G7233" t="s">
        <v>32</v>
      </c>
      <c r="H7233">
        <v>21004</v>
      </c>
      <c r="J7233">
        <v>0</v>
      </c>
      <c r="L7233">
        <v>21004</v>
      </c>
      <c r="N7233">
        <v>42674</v>
      </c>
      <c r="P7233">
        <v>0</v>
      </c>
      <c r="R7233">
        <v>42674</v>
      </c>
      <c r="T7233">
        <v>211342</v>
      </c>
      <c r="V7233">
        <v>302073</v>
      </c>
      <c r="X7233">
        <v>255178</v>
      </c>
      <c r="Z7233">
        <v>46895</v>
      </c>
    </row>
    <row r="7234" spans="2:26" hidden="1" x14ac:dyDescent="0.35">
      <c r="B7234" t="s">
        <v>170</v>
      </c>
      <c r="C7234" t="s">
        <v>171</v>
      </c>
      <c r="D7234" s="1">
        <v>43040</v>
      </c>
      <c r="E7234" t="s">
        <v>34</v>
      </c>
      <c r="F7234" t="s">
        <v>35</v>
      </c>
      <c r="G7234" t="s">
        <v>32</v>
      </c>
      <c r="H7234">
        <v>26604</v>
      </c>
      <c r="J7234">
        <v>0</v>
      </c>
      <c r="L7234">
        <v>26604</v>
      </c>
      <c r="N7234">
        <v>41408</v>
      </c>
      <c r="P7234">
        <v>0</v>
      </c>
      <c r="R7234">
        <v>41408</v>
      </c>
      <c r="T7234">
        <v>209504</v>
      </c>
      <c r="V7234">
        <v>300038</v>
      </c>
      <c r="X7234">
        <v>252966</v>
      </c>
      <c r="Z7234">
        <v>47072</v>
      </c>
    </row>
    <row r="7235" spans="2:26" hidden="1" x14ac:dyDescent="0.35">
      <c r="B7235" t="s">
        <v>170</v>
      </c>
      <c r="C7235" t="s">
        <v>171</v>
      </c>
      <c r="D7235" s="1">
        <v>43040</v>
      </c>
      <c r="E7235" t="s">
        <v>34</v>
      </c>
      <c r="F7235" t="s">
        <v>33</v>
      </c>
      <c r="G7235" t="s">
        <v>34</v>
      </c>
      <c r="H7235">
        <v>27471</v>
      </c>
      <c r="J7235">
        <v>0</v>
      </c>
      <c r="L7235">
        <v>27471</v>
      </c>
      <c r="N7235">
        <v>41408</v>
      </c>
      <c r="P7235">
        <v>0</v>
      </c>
      <c r="R7235">
        <v>41408</v>
      </c>
      <c r="T7235">
        <v>211637</v>
      </c>
      <c r="V7235">
        <v>303346</v>
      </c>
      <c r="X7235">
        <v>255908</v>
      </c>
      <c r="Z7235">
        <v>47438</v>
      </c>
    </row>
    <row r="7236" spans="2:26" hidden="1" x14ac:dyDescent="0.35">
      <c r="B7236" t="s">
        <v>170</v>
      </c>
      <c r="C7236" t="s">
        <v>171</v>
      </c>
      <c r="D7236" s="1">
        <v>43070</v>
      </c>
      <c r="E7236" t="s">
        <v>34</v>
      </c>
      <c r="F7236" t="s">
        <v>33</v>
      </c>
      <c r="G7236" t="s">
        <v>34</v>
      </c>
      <c r="H7236">
        <v>24676</v>
      </c>
      <c r="J7236">
        <v>0</v>
      </c>
      <c r="L7236">
        <v>24676</v>
      </c>
      <c r="N7236">
        <v>49997</v>
      </c>
      <c r="P7236">
        <v>0</v>
      </c>
      <c r="R7236">
        <v>49997</v>
      </c>
      <c r="T7236">
        <v>210398</v>
      </c>
      <c r="V7236">
        <v>302585</v>
      </c>
      <c r="X7236">
        <v>255190</v>
      </c>
      <c r="Z7236">
        <v>47395</v>
      </c>
    </row>
    <row r="7237" spans="2:26" hidden="1" x14ac:dyDescent="0.35">
      <c r="B7237" t="s">
        <v>170</v>
      </c>
      <c r="C7237" t="s">
        <v>171</v>
      </c>
      <c r="D7237" s="1">
        <v>43070</v>
      </c>
      <c r="E7237" t="s">
        <v>34</v>
      </c>
      <c r="F7237" t="s">
        <v>35</v>
      </c>
      <c r="G7237" t="s">
        <v>32</v>
      </c>
      <c r="H7237">
        <v>24076</v>
      </c>
      <c r="J7237">
        <v>0</v>
      </c>
      <c r="L7237">
        <v>24076</v>
      </c>
      <c r="N7237">
        <v>49997</v>
      </c>
      <c r="P7237">
        <v>0</v>
      </c>
      <c r="R7237">
        <v>49997</v>
      </c>
      <c r="T7237">
        <v>208516</v>
      </c>
      <c r="V7237">
        <v>299556</v>
      </c>
      <c r="X7237">
        <v>252489</v>
      </c>
      <c r="Z7237">
        <v>47067</v>
      </c>
    </row>
    <row r="7238" spans="2:26" hidden="1" x14ac:dyDescent="0.35">
      <c r="B7238" t="s">
        <v>170</v>
      </c>
      <c r="C7238" t="s">
        <v>171</v>
      </c>
      <c r="D7238" s="1">
        <v>43101</v>
      </c>
      <c r="E7238" t="s">
        <v>34</v>
      </c>
      <c r="F7238" t="s">
        <v>35</v>
      </c>
      <c r="G7238" t="s">
        <v>32</v>
      </c>
      <c r="H7238">
        <v>23210</v>
      </c>
      <c r="J7238">
        <v>0</v>
      </c>
      <c r="L7238">
        <v>23210</v>
      </c>
      <c r="N7238">
        <v>44625</v>
      </c>
      <c r="P7238">
        <v>0</v>
      </c>
      <c r="R7238">
        <v>44625</v>
      </c>
      <c r="T7238">
        <v>208460</v>
      </c>
      <c r="V7238">
        <v>300212</v>
      </c>
      <c r="X7238">
        <v>253181</v>
      </c>
      <c r="Z7238">
        <v>47031</v>
      </c>
    </row>
    <row r="7239" spans="2:26" hidden="1" x14ac:dyDescent="0.35">
      <c r="B7239" t="s">
        <v>170</v>
      </c>
      <c r="C7239" t="s">
        <v>171</v>
      </c>
      <c r="D7239" s="1">
        <v>43101</v>
      </c>
      <c r="E7239" t="s">
        <v>34</v>
      </c>
      <c r="F7239" t="s">
        <v>33</v>
      </c>
      <c r="G7239" t="s">
        <v>34</v>
      </c>
      <c r="H7239">
        <v>23690</v>
      </c>
      <c r="J7239">
        <v>0</v>
      </c>
      <c r="L7239">
        <v>23690</v>
      </c>
      <c r="N7239">
        <v>44625</v>
      </c>
      <c r="P7239">
        <v>0</v>
      </c>
      <c r="R7239">
        <v>44625</v>
      </c>
      <c r="T7239">
        <v>209956</v>
      </c>
      <c r="V7239">
        <v>302564</v>
      </c>
      <c r="X7239">
        <v>255268</v>
      </c>
      <c r="Z7239">
        <v>47296</v>
      </c>
    </row>
    <row r="7240" spans="2:26" hidden="1" x14ac:dyDescent="0.35">
      <c r="B7240" t="s">
        <v>170</v>
      </c>
      <c r="C7240" t="s">
        <v>171</v>
      </c>
      <c r="D7240" s="1">
        <v>43132</v>
      </c>
      <c r="E7240" t="s">
        <v>34</v>
      </c>
      <c r="F7240" t="s">
        <v>35</v>
      </c>
      <c r="G7240" t="s">
        <v>32</v>
      </c>
      <c r="H7240">
        <v>22069</v>
      </c>
      <c r="I7240" t="s">
        <v>172</v>
      </c>
      <c r="J7240">
        <v>0</v>
      </c>
      <c r="L7240">
        <v>22069</v>
      </c>
      <c r="M7240" t="s">
        <v>172</v>
      </c>
      <c r="N7240">
        <v>47451</v>
      </c>
      <c r="O7240" t="s">
        <v>173</v>
      </c>
      <c r="P7240">
        <v>0</v>
      </c>
      <c r="R7240">
        <v>47451</v>
      </c>
      <c r="T7240">
        <v>207115</v>
      </c>
      <c r="V7240">
        <v>298771</v>
      </c>
      <c r="W7240" t="s">
        <v>174</v>
      </c>
      <c r="X7240">
        <v>252243</v>
      </c>
      <c r="Y7240" t="s">
        <v>174</v>
      </c>
      <c r="Z7240">
        <v>46528</v>
      </c>
    </row>
    <row r="7241" spans="2:26" hidden="1" x14ac:dyDescent="0.35">
      <c r="B7241" t="s">
        <v>170</v>
      </c>
      <c r="C7241" t="s">
        <v>171</v>
      </c>
      <c r="D7241" s="1">
        <v>43132</v>
      </c>
      <c r="E7241" t="s">
        <v>34</v>
      </c>
      <c r="F7241" t="s">
        <v>33</v>
      </c>
      <c r="G7241" t="s">
        <v>34</v>
      </c>
      <c r="H7241">
        <v>23120</v>
      </c>
      <c r="I7241" t="s">
        <v>172</v>
      </c>
      <c r="J7241">
        <v>0</v>
      </c>
      <c r="L7241">
        <v>23120</v>
      </c>
      <c r="M7241" t="s">
        <v>172</v>
      </c>
      <c r="N7241">
        <v>47451</v>
      </c>
      <c r="O7241" t="s">
        <v>173</v>
      </c>
      <c r="P7241">
        <v>0</v>
      </c>
      <c r="R7241">
        <v>47451</v>
      </c>
      <c r="T7241">
        <v>208834</v>
      </c>
      <c r="V7241">
        <v>301585</v>
      </c>
      <c r="W7241" t="s">
        <v>174</v>
      </c>
      <c r="X7241">
        <v>254766</v>
      </c>
      <c r="Y7241" t="s">
        <v>174</v>
      </c>
      <c r="Z7241">
        <v>46819</v>
      </c>
    </row>
    <row r="7242" spans="2:26" hidden="1" x14ac:dyDescent="0.35">
      <c r="B7242" t="s">
        <v>170</v>
      </c>
      <c r="C7242" t="s">
        <v>171</v>
      </c>
      <c r="D7242" s="1">
        <v>43160</v>
      </c>
      <c r="E7242" t="s">
        <v>34</v>
      </c>
      <c r="F7242" t="s">
        <v>33</v>
      </c>
      <c r="G7242" t="s">
        <v>34</v>
      </c>
      <c r="H7242">
        <v>20682</v>
      </c>
      <c r="I7242" t="s">
        <v>172</v>
      </c>
      <c r="J7242">
        <v>0</v>
      </c>
      <c r="L7242">
        <v>20682</v>
      </c>
      <c r="M7242" t="s">
        <v>172</v>
      </c>
      <c r="N7242">
        <v>55569</v>
      </c>
      <c r="O7242" t="s">
        <v>173</v>
      </c>
      <c r="P7242">
        <v>0</v>
      </c>
      <c r="R7242">
        <v>55569</v>
      </c>
      <c r="T7242">
        <v>208186</v>
      </c>
      <c r="V7242">
        <v>301447</v>
      </c>
      <c r="W7242" t="s">
        <v>174</v>
      </c>
      <c r="X7242">
        <v>255586</v>
      </c>
      <c r="Y7242" t="s">
        <v>174</v>
      </c>
      <c r="Z7242">
        <v>45861</v>
      </c>
    </row>
    <row r="7243" spans="2:26" hidden="1" x14ac:dyDescent="0.35">
      <c r="B7243" t="s">
        <v>170</v>
      </c>
      <c r="C7243" t="s">
        <v>171</v>
      </c>
      <c r="D7243" s="1">
        <v>43160</v>
      </c>
      <c r="E7243" t="s">
        <v>34</v>
      </c>
      <c r="F7243" t="s">
        <v>35</v>
      </c>
      <c r="G7243" t="s">
        <v>32</v>
      </c>
      <c r="H7243">
        <v>20331</v>
      </c>
      <c r="I7243" t="s">
        <v>172</v>
      </c>
      <c r="J7243">
        <v>0</v>
      </c>
      <c r="L7243">
        <v>20331</v>
      </c>
      <c r="M7243" t="s">
        <v>172</v>
      </c>
      <c r="N7243">
        <v>55569</v>
      </c>
      <c r="O7243" t="s">
        <v>173</v>
      </c>
      <c r="P7243">
        <v>0</v>
      </c>
      <c r="R7243">
        <v>55569</v>
      </c>
      <c r="T7243">
        <v>206819</v>
      </c>
      <c r="V7243">
        <v>299247</v>
      </c>
      <c r="W7243" t="s">
        <v>174</v>
      </c>
      <c r="X7243">
        <v>253617</v>
      </c>
      <c r="Y7243" t="s">
        <v>174</v>
      </c>
      <c r="Z7243">
        <v>45630</v>
      </c>
    </row>
    <row r="7244" spans="2:26" hidden="1" x14ac:dyDescent="0.35">
      <c r="B7244" t="s">
        <v>170</v>
      </c>
      <c r="C7244" t="s">
        <v>171</v>
      </c>
      <c r="D7244" s="1">
        <v>43191</v>
      </c>
      <c r="E7244" t="s">
        <v>34</v>
      </c>
      <c r="F7244" t="s">
        <v>35</v>
      </c>
      <c r="G7244" t="s">
        <v>32</v>
      </c>
      <c r="H7244">
        <v>19491</v>
      </c>
      <c r="I7244" t="s">
        <v>172</v>
      </c>
      <c r="J7244">
        <v>0</v>
      </c>
      <c r="L7244">
        <v>19491</v>
      </c>
      <c r="M7244" t="s">
        <v>172</v>
      </c>
      <c r="N7244">
        <v>38549</v>
      </c>
      <c r="O7244" t="s">
        <v>173</v>
      </c>
      <c r="P7244">
        <v>0</v>
      </c>
      <c r="R7244">
        <v>38549</v>
      </c>
      <c r="T7244">
        <v>205709</v>
      </c>
      <c r="V7244">
        <v>298322</v>
      </c>
      <c r="W7244" t="s">
        <v>174</v>
      </c>
      <c r="X7244">
        <v>252733</v>
      </c>
      <c r="Y7244" t="s">
        <v>174</v>
      </c>
      <c r="Z7244">
        <v>45589</v>
      </c>
    </row>
    <row r="7245" spans="2:26" hidden="1" x14ac:dyDescent="0.35">
      <c r="B7245" t="s">
        <v>170</v>
      </c>
      <c r="C7245" t="s">
        <v>171</v>
      </c>
      <c r="D7245" s="1">
        <v>43191</v>
      </c>
      <c r="E7245" t="s">
        <v>34</v>
      </c>
      <c r="F7245" t="s">
        <v>33</v>
      </c>
      <c r="G7245" t="s">
        <v>34</v>
      </c>
      <c r="H7245">
        <v>19943</v>
      </c>
      <c r="I7245" t="s">
        <v>172</v>
      </c>
      <c r="J7245">
        <v>0</v>
      </c>
      <c r="L7245">
        <v>19943</v>
      </c>
      <c r="M7245" t="s">
        <v>172</v>
      </c>
      <c r="N7245">
        <v>38549</v>
      </c>
      <c r="O7245" t="s">
        <v>173</v>
      </c>
      <c r="P7245">
        <v>0</v>
      </c>
      <c r="R7245">
        <v>38549</v>
      </c>
      <c r="T7245">
        <v>207151</v>
      </c>
      <c r="V7245">
        <v>300717</v>
      </c>
      <c r="W7245" t="s">
        <v>174</v>
      </c>
      <c r="X7245">
        <v>254855</v>
      </c>
      <c r="Y7245" t="s">
        <v>174</v>
      </c>
      <c r="Z7245">
        <v>45862</v>
      </c>
    </row>
    <row r="7246" spans="2:26" hidden="1" x14ac:dyDescent="0.35">
      <c r="B7246" t="s">
        <v>170</v>
      </c>
      <c r="C7246" t="s">
        <v>171</v>
      </c>
      <c r="D7246" s="1">
        <v>43221</v>
      </c>
      <c r="E7246" t="s">
        <v>34</v>
      </c>
      <c r="F7246" t="s">
        <v>33</v>
      </c>
      <c r="G7246" t="s">
        <v>34</v>
      </c>
      <c r="H7246">
        <v>20899</v>
      </c>
      <c r="I7246" t="s">
        <v>172</v>
      </c>
      <c r="J7246">
        <v>0</v>
      </c>
      <c r="L7246">
        <v>20899</v>
      </c>
      <c r="M7246" t="s">
        <v>172</v>
      </c>
      <c r="N7246">
        <v>39504</v>
      </c>
      <c r="O7246" t="s">
        <v>173</v>
      </c>
      <c r="P7246">
        <v>0</v>
      </c>
      <c r="R7246">
        <v>39504</v>
      </c>
      <c r="T7246">
        <v>206013</v>
      </c>
      <c r="V7246">
        <v>299818</v>
      </c>
      <c r="W7246" t="s">
        <v>174</v>
      </c>
      <c r="X7246">
        <v>254155</v>
      </c>
      <c r="Y7246" t="s">
        <v>174</v>
      </c>
      <c r="Z7246">
        <v>45663</v>
      </c>
    </row>
    <row r="7247" spans="2:26" hidden="1" x14ac:dyDescent="0.35">
      <c r="B7247" t="s">
        <v>170</v>
      </c>
      <c r="C7247" t="s">
        <v>171</v>
      </c>
      <c r="D7247" s="1">
        <v>43221</v>
      </c>
      <c r="E7247" t="s">
        <v>34</v>
      </c>
      <c r="F7247" t="s">
        <v>35</v>
      </c>
      <c r="G7247" t="s">
        <v>32</v>
      </c>
      <c r="H7247">
        <v>20308</v>
      </c>
      <c r="I7247" t="s">
        <v>172</v>
      </c>
      <c r="J7247">
        <v>0</v>
      </c>
      <c r="L7247">
        <v>20308</v>
      </c>
      <c r="M7247" t="s">
        <v>172</v>
      </c>
      <c r="N7247">
        <v>39504</v>
      </c>
      <c r="O7247" t="s">
        <v>173</v>
      </c>
      <c r="P7247">
        <v>0</v>
      </c>
      <c r="R7247">
        <v>39504</v>
      </c>
      <c r="T7247">
        <v>204373</v>
      </c>
      <c r="V7247">
        <v>297028</v>
      </c>
      <c r="W7247" t="s">
        <v>174</v>
      </c>
      <c r="X7247">
        <v>251603</v>
      </c>
      <c r="Y7247" t="s">
        <v>174</v>
      </c>
      <c r="Z7247">
        <v>45425</v>
      </c>
    </row>
    <row r="7248" spans="2:26" hidden="1" x14ac:dyDescent="0.35">
      <c r="B7248" t="s">
        <v>170</v>
      </c>
      <c r="C7248" t="s">
        <v>171</v>
      </c>
      <c r="D7248" s="1">
        <v>43252</v>
      </c>
      <c r="E7248" t="s">
        <v>34</v>
      </c>
      <c r="F7248" t="s">
        <v>35</v>
      </c>
      <c r="G7248" t="s">
        <v>32</v>
      </c>
      <c r="H7248">
        <v>18975</v>
      </c>
      <c r="I7248" t="s">
        <v>172</v>
      </c>
      <c r="J7248">
        <v>0</v>
      </c>
      <c r="L7248">
        <v>18975</v>
      </c>
      <c r="M7248" t="s">
        <v>172</v>
      </c>
      <c r="N7248">
        <v>50966</v>
      </c>
      <c r="O7248" t="s">
        <v>173</v>
      </c>
      <c r="P7248">
        <v>0</v>
      </c>
      <c r="R7248">
        <v>50966</v>
      </c>
      <c r="T7248">
        <v>202147</v>
      </c>
      <c r="V7248">
        <v>294475</v>
      </c>
      <c r="W7248" t="s">
        <v>174</v>
      </c>
      <c r="X7248">
        <v>249603</v>
      </c>
      <c r="Y7248" t="s">
        <v>174</v>
      </c>
      <c r="Z7248">
        <v>44872</v>
      </c>
    </row>
    <row r="7249" spans="2:26" hidden="1" x14ac:dyDescent="0.35">
      <c r="B7249" t="s">
        <v>170</v>
      </c>
      <c r="C7249" t="s">
        <v>171</v>
      </c>
      <c r="D7249" s="1">
        <v>43252</v>
      </c>
      <c r="E7249" t="s">
        <v>34</v>
      </c>
      <c r="F7249" t="s">
        <v>33</v>
      </c>
      <c r="G7249" t="s">
        <v>34</v>
      </c>
      <c r="H7249">
        <v>19666</v>
      </c>
      <c r="I7249" t="s">
        <v>172</v>
      </c>
      <c r="J7249">
        <v>0</v>
      </c>
      <c r="L7249">
        <v>19666</v>
      </c>
      <c r="M7249" t="s">
        <v>172</v>
      </c>
      <c r="N7249">
        <v>50966</v>
      </c>
      <c r="O7249" t="s">
        <v>173</v>
      </c>
      <c r="P7249">
        <v>0</v>
      </c>
      <c r="R7249">
        <v>50966</v>
      </c>
      <c r="T7249">
        <v>204336</v>
      </c>
      <c r="V7249">
        <v>297967</v>
      </c>
      <c r="W7249" t="s">
        <v>174</v>
      </c>
      <c r="X7249">
        <v>252720</v>
      </c>
      <c r="Y7249" t="s">
        <v>174</v>
      </c>
      <c r="Z7249">
        <v>45247</v>
      </c>
    </row>
    <row r="7250" spans="2:26" hidden="1" x14ac:dyDescent="0.35">
      <c r="B7250" t="s">
        <v>170</v>
      </c>
      <c r="C7250" t="s">
        <v>171</v>
      </c>
      <c r="D7250" s="1">
        <v>43282</v>
      </c>
      <c r="E7250" t="s">
        <v>34</v>
      </c>
      <c r="F7250" t="s">
        <v>33</v>
      </c>
      <c r="G7250" t="s">
        <v>34</v>
      </c>
      <c r="H7250">
        <v>20055</v>
      </c>
      <c r="I7250" t="s">
        <v>172</v>
      </c>
      <c r="J7250">
        <v>0</v>
      </c>
      <c r="L7250">
        <v>20055</v>
      </c>
      <c r="M7250" t="s">
        <v>172</v>
      </c>
      <c r="N7250">
        <v>37964</v>
      </c>
      <c r="O7250" t="s">
        <v>173</v>
      </c>
      <c r="P7250">
        <v>0</v>
      </c>
      <c r="R7250">
        <v>37964</v>
      </c>
      <c r="T7250">
        <v>202933</v>
      </c>
      <c r="V7250">
        <v>296702</v>
      </c>
      <c r="W7250" t="s">
        <v>174</v>
      </c>
      <c r="X7250">
        <v>252073</v>
      </c>
      <c r="Y7250" t="s">
        <v>174</v>
      </c>
      <c r="Z7250">
        <v>44629</v>
      </c>
    </row>
    <row r="7251" spans="2:26" hidden="1" x14ac:dyDescent="0.35">
      <c r="B7251" t="s">
        <v>170</v>
      </c>
      <c r="C7251" t="s">
        <v>171</v>
      </c>
      <c r="D7251" s="1">
        <v>43282</v>
      </c>
      <c r="E7251" t="s">
        <v>34</v>
      </c>
      <c r="F7251" t="s">
        <v>35</v>
      </c>
      <c r="G7251" t="s">
        <v>32</v>
      </c>
      <c r="H7251">
        <v>19444</v>
      </c>
      <c r="I7251" t="s">
        <v>172</v>
      </c>
      <c r="J7251">
        <v>0</v>
      </c>
      <c r="L7251">
        <v>19444</v>
      </c>
      <c r="M7251" t="s">
        <v>172</v>
      </c>
      <c r="N7251">
        <v>37964</v>
      </c>
      <c r="O7251" t="s">
        <v>173</v>
      </c>
      <c r="P7251">
        <v>0</v>
      </c>
      <c r="R7251">
        <v>37964</v>
      </c>
      <c r="T7251">
        <v>201166</v>
      </c>
      <c r="V7251">
        <v>293770</v>
      </c>
      <c r="W7251" t="s">
        <v>174</v>
      </c>
      <c r="X7251">
        <v>249429</v>
      </c>
      <c r="Y7251" t="s">
        <v>174</v>
      </c>
      <c r="Z7251">
        <v>44341</v>
      </c>
    </row>
    <row r="7252" spans="2:26" hidden="1" x14ac:dyDescent="0.35">
      <c r="B7252" t="s">
        <v>170</v>
      </c>
      <c r="C7252" t="s">
        <v>171</v>
      </c>
      <c r="D7252" s="1">
        <v>43313</v>
      </c>
      <c r="E7252" t="s">
        <v>34</v>
      </c>
      <c r="F7252" t="s">
        <v>35</v>
      </c>
      <c r="G7252" t="s">
        <v>32</v>
      </c>
      <c r="H7252">
        <v>24903</v>
      </c>
      <c r="I7252" t="s">
        <v>172</v>
      </c>
      <c r="J7252">
        <v>0</v>
      </c>
      <c r="L7252">
        <v>24903</v>
      </c>
      <c r="M7252" t="s">
        <v>172</v>
      </c>
      <c r="N7252">
        <v>43994</v>
      </c>
      <c r="O7252" t="s">
        <v>173</v>
      </c>
      <c r="P7252">
        <v>0</v>
      </c>
      <c r="R7252">
        <v>43994</v>
      </c>
      <c r="T7252">
        <v>200616</v>
      </c>
      <c r="V7252">
        <v>293370</v>
      </c>
      <c r="W7252" t="s">
        <v>174</v>
      </c>
      <c r="X7252">
        <v>248826</v>
      </c>
      <c r="Y7252" t="s">
        <v>174</v>
      </c>
      <c r="Z7252">
        <v>44544</v>
      </c>
    </row>
    <row r="7253" spans="2:26" hidden="1" x14ac:dyDescent="0.35">
      <c r="B7253" t="s">
        <v>170</v>
      </c>
      <c r="C7253" t="s">
        <v>171</v>
      </c>
      <c r="D7253" s="1">
        <v>43313</v>
      </c>
      <c r="E7253" t="s">
        <v>34</v>
      </c>
      <c r="F7253" t="s">
        <v>33</v>
      </c>
      <c r="G7253" t="s">
        <v>34</v>
      </c>
      <c r="H7253">
        <v>25943</v>
      </c>
      <c r="I7253" t="s">
        <v>172</v>
      </c>
      <c r="J7253">
        <v>0</v>
      </c>
      <c r="L7253">
        <v>25943</v>
      </c>
      <c r="M7253" t="s">
        <v>172</v>
      </c>
      <c r="N7253">
        <v>43994</v>
      </c>
      <c r="O7253" t="s">
        <v>173</v>
      </c>
      <c r="P7253">
        <v>0</v>
      </c>
      <c r="R7253">
        <v>43994</v>
      </c>
      <c r="T7253">
        <v>203027</v>
      </c>
      <c r="V7253">
        <v>297259</v>
      </c>
      <c r="W7253" t="s">
        <v>174</v>
      </c>
      <c r="X7253">
        <v>252325</v>
      </c>
      <c r="Y7253" t="s">
        <v>174</v>
      </c>
      <c r="Z7253">
        <v>44934</v>
      </c>
    </row>
    <row r="7254" spans="2:26" hidden="1" x14ac:dyDescent="0.35">
      <c r="B7254" t="s">
        <v>170</v>
      </c>
      <c r="C7254" t="s">
        <v>171</v>
      </c>
      <c r="D7254" s="1">
        <v>43344</v>
      </c>
      <c r="E7254" t="s">
        <v>34</v>
      </c>
      <c r="F7254" t="s">
        <v>35</v>
      </c>
      <c r="G7254" t="s">
        <v>32</v>
      </c>
      <c r="H7254">
        <v>18445</v>
      </c>
      <c r="I7254" t="s">
        <v>172</v>
      </c>
      <c r="J7254">
        <v>0</v>
      </c>
      <c r="L7254">
        <v>18445</v>
      </c>
      <c r="M7254" t="s">
        <v>172</v>
      </c>
      <c r="N7254">
        <v>50040</v>
      </c>
      <c r="O7254" t="s">
        <v>173</v>
      </c>
      <c r="P7254">
        <v>0</v>
      </c>
      <c r="R7254">
        <v>50040</v>
      </c>
      <c r="T7254">
        <v>199291</v>
      </c>
      <c r="V7254">
        <v>292426</v>
      </c>
      <c r="W7254" t="s">
        <v>174</v>
      </c>
      <c r="X7254">
        <v>248036</v>
      </c>
      <c r="Y7254" t="s">
        <v>174</v>
      </c>
      <c r="Z7254">
        <v>44390</v>
      </c>
    </row>
    <row r="7255" spans="2:26" hidden="1" x14ac:dyDescent="0.35">
      <c r="B7255" t="s">
        <v>170</v>
      </c>
      <c r="C7255" t="s">
        <v>171</v>
      </c>
      <c r="D7255" s="1">
        <v>43344</v>
      </c>
      <c r="E7255" t="s">
        <v>34</v>
      </c>
      <c r="F7255" t="s">
        <v>33</v>
      </c>
      <c r="G7255" t="s">
        <v>34</v>
      </c>
      <c r="H7255">
        <v>18873</v>
      </c>
      <c r="I7255" t="s">
        <v>172</v>
      </c>
      <c r="J7255">
        <v>0</v>
      </c>
      <c r="L7255">
        <v>18873</v>
      </c>
      <c r="M7255" t="s">
        <v>172</v>
      </c>
      <c r="N7255">
        <v>50040</v>
      </c>
      <c r="O7255" t="s">
        <v>173</v>
      </c>
      <c r="P7255">
        <v>0</v>
      </c>
      <c r="R7255">
        <v>50040</v>
      </c>
      <c r="T7255">
        <v>200757</v>
      </c>
      <c r="V7255">
        <v>294766</v>
      </c>
      <c r="W7255" t="s">
        <v>174</v>
      </c>
      <c r="X7255">
        <v>250116</v>
      </c>
      <c r="Y7255" t="s">
        <v>174</v>
      </c>
      <c r="Z7255">
        <v>44650</v>
      </c>
    </row>
    <row r="7256" spans="2:26" hidden="1" x14ac:dyDescent="0.35">
      <c r="B7256" t="s">
        <v>170</v>
      </c>
      <c r="C7256" t="s">
        <v>171</v>
      </c>
      <c r="D7256" s="1">
        <v>43374</v>
      </c>
      <c r="E7256" t="s">
        <v>34</v>
      </c>
      <c r="F7256" t="s">
        <v>33</v>
      </c>
      <c r="G7256" t="s">
        <v>34</v>
      </c>
      <c r="H7256">
        <v>20970</v>
      </c>
      <c r="I7256" t="s">
        <v>172</v>
      </c>
      <c r="J7256">
        <v>0</v>
      </c>
      <c r="L7256">
        <v>20970</v>
      </c>
      <c r="M7256" t="s">
        <v>172</v>
      </c>
      <c r="N7256">
        <v>39498</v>
      </c>
      <c r="O7256" t="s">
        <v>173</v>
      </c>
      <c r="P7256">
        <v>0</v>
      </c>
      <c r="R7256">
        <v>39498</v>
      </c>
      <c r="T7256">
        <v>199317</v>
      </c>
      <c r="V7256">
        <v>293642</v>
      </c>
      <c r="W7256" t="s">
        <v>174</v>
      </c>
      <c r="X7256">
        <v>249051</v>
      </c>
      <c r="Y7256" t="s">
        <v>174</v>
      </c>
      <c r="Z7256">
        <v>44591</v>
      </c>
    </row>
    <row r="7257" spans="2:26" hidden="1" x14ac:dyDescent="0.35">
      <c r="B7257" t="s">
        <v>170</v>
      </c>
      <c r="C7257" t="s">
        <v>171</v>
      </c>
      <c r="D7257" s="1">
        <v>43374</v>
      </c>
      <c r="E7257" t="s">
        <v>34</v>
      </c>
      <c r="F7257" t="s">
        <v>35</v>
      </c>
      <c r="G7257" t="s">
        <v>32</v>
      </c>
      <c r="H7257">
        <v>20482</v>
      </c>
      <c r="I7257" t="s">
        <v>172</v>
      </c>
      <c r="J7257">
        <v>0</v>
      </c>
      <c r="L7257">
        <v>20482</v>
      </c>
      <c r="M7257" t="s">
        <v>172</v>
      </c>
      <c r="N7257">
        <v>39498</v>
      </c>
      <c r="O7257" t="s">
        <v>173</v>
      </c>
      <c r="P7257">
        <v>0</v>
      </c>
      <c r="R7257">
        <v>39498</v>
      </c>
      <c r="T7257">
        <v>197837</v>
      </c>
      <c r="V7257">
        <v>291250</v>
      </c>
      <c r="W7257" t="s">
        <v>174</v>
      </c>
      <c r="X7257">
        <v>246888</v>
      </c>
      <c r="Y7257" t="s">
        <v>174</v>
      </c>
      <c r="Z7257">
        <v>44362</v>
      </c>
    </row>
    <row r="7258" spans="2:26" hidden="1" x14ac:dyDescent="0.35">
      <c r="B7258" t="s">
        <v>170</v>
      </c>
      <c r="C7258" t="s">
        <v>171</v>
      </c>
      <c r="D7258" s="1">
        <v>43405</v>
      </c>
      <c r="E7258" t="s">
        <v>34</v>
      </c>
      <c r="F7258" t="s">
        <v>35</v>
      </c>
      <c r="G7258" t="s">
        <v>32</v>
      </c>
      <c r="H7258">
        <v>24556</v>
      </c>
      <c r="I7258" t="s">
        <v>172</v>
      </c>
      <c r="J7258">
        <v>0</v>
      </c>
      <c r="L7258">
        <v>24556</v>
      </c>
      <c r="M7258" t="s">
        <v>172</v>
      </c>
      <c r="N7258">
        <v>35781</v>
      </c>
      <c r="O7258" t="s">
        <v>173</v>
      </c>
      <c r="P7258">
        <v>0</v>
      </c>
      <c r="R7258">
        <v>35781</v>
      </c>
      <c r="T7258">
        <v>195631</v>
      </c>
      <c r="V7258">
        <v>288484</v>
      </c>
      <c r="W7258" t="s">
        <v>174</v>
      </c>
      <c r="X7258">
        <v>244367</v>
      </c>
      <c r="Y7258" t="s">
        <v>174</v>
      </c>
      <c r="Z7258">
        <v>44117</v>
      </c>
    </row>
    <row r="7259" spans="2:26" hidden="1" x14ac:dyDescent="0.35">
      <c r="B7259" t="s">
        <v>170</v>
      </c>
      <c r="C7259" t="s">
        <v>171</v>
      </c>
      <c r="D7259" s="1">
        <v>43405</v>
      </c>
      <c r="E7259" t="s">
        <v>34</v>
      </c>
      <c r="F7259" t="s">
        <v>33</v>
      </c>
      <c r="G7259" t="s">
        <v>34</v>
      </c>
      <c r="H7259">
        <v>25811</v>
      </c>
      <c r="I7259" t="s">
        <v>172</v>
      </c>
      <c r="J7259">
        <v>0</v>
      </c>
      <c r="L7259">
        <v>25811</v>
      </c>
      <c r="M7259" t="s">
        <v>172</v>
      </c>
      <c r="N7259">
        <v>35781</v>
      </c>
      <c r="O7259" t="s">
        <v>173</v>
      </c>
      <c r="P7259">
        <v>0</v>
      </c>
      <c r="R7259">
        <v>35781</v>
      </c>
      <c r="T7259">
        <v>197745</v>
      </c>
      <c r="V7259">
        <v>291759</v>
      </c>
      <c r="W7259" t="s">
        <v>174</v>
      </c>
      <c r="X7259">
        <v>247265</v>
      </c>
      <c r="Y7259" t="s">
        <v>174</v>
      </c>
      <c r="Z7259">
        <v>44494</v>
      </c>
    </row>
    <row r="7260" spans="2:26" hidden="1" x14ac:dyDescent="0.35">
      <c r="B7260" t="s">
        <v>170</v>
      </c>
      <c r="C7260" t="s">
        <v>171</v>
      </c>
      <c r="D7260" s="1">
        <v>43435</v>
      </c>
      <c r="E7260" t="s">
        <v>34</v>
      </c>
      <c r="F7260" t="s">
        <v>33</v>
      </c>
      <c r="G7260" t="s">
        <v>34</v>
      </c>
      <c r="H7260">
        <v>21715</v>
      </c>
      <c r="I7260" t="s">
        <v>172</v>
      </c>
      <c r="J7260">
        <v>0</v>
      </c>
      <c r="L7260">
        <v>21715</v>
      </c>
      <c r="M7260" t="s">
        <v>172</v>
      </c>
      <c r="N7260">
        <v>42991</v>
      </c>
      <c r="O7260" t="s">
        <v>173</v>
      </c>
      <c r="P7260">
        <v>0</v>
      </c>
      <c r="R7260">
        <v>42991</v>
      </c>
      <c r="T7260">
        <v>195061</v>
      </c>
      <c r="V7260">
        <v>288403</v>
      </c>
      <c r="W7260" t="s">
        <v>174</v>
      </c>
      <c r="X7260">
        <v>244688</v>
      </c>
      <c r="Y7260" t="s">
        <v>174</v>
      </c>
      <c r="Z7260">
        <v>43715</v>
      </c>
    </row>
    <row r="7261" spans="2:26" hidden="1" x14ac:dyDescent="0.35">
      <c r="B7261" t="s">
        <v>170</v>
      </c>
      <c r="C7261" t="s">
        <v>171</v>
      </c>
      <c r="D7261" s="1">
        <v>43435</v>
      </c>
      <c r="E7261" t="s">
        <v>34</v>
      </c>
      <c r="F7261" t="s">
        <v>35</v>
      </c>
      <c r="G7261" t="s">
        <v>32</v>
      </c>
      <c r="H7261">
        <v>20894</v>
      </c>
      <c r="I7261" t="s">
        <v>172</v>
      </c>
      <c r="J7261">
        <v>0</v>
      </c>
      <c r="L7261">
        <v>20894</v>
      </c>
      <c r="M7261" t="s">
        <v>172</v>
      </c>
      <c r="N7261">
        <v>42991</v>
      </c>
      <c r="O7261" t="s">
        <v>173</v>
      </c>
      <c r="P7261">
        <v>0</v>
      </c>
      <c r="R7261">
        <v>42991</v>
      </c>
      <c r="T7261">
        <v>192905</v>
      </c>
      <c r="V7261">
        <v>284990</v>
      </c>
      <c r="W7261" t="s">
        <v>174</v>
      </c>
      <c r="X7261">
        <v>241666</v>
      </c>
      <c r="Y7261" t="s">
        <v>174</v>
      </c>
      <c r="Z7261">
        <v>43324</v>
      </c>
    </row>
    <row r="7262" spans="2:26" hidden="1" x14ac:dyDescent="0.35">
      <c r="B7262" t="s">
        <v>170</v>
      </c>
      <c r="C7262" t="s">
        <v>171</v>
      </c>
      <c r="D7262" s="1">
        <v>43466</v>
      </c>
      <c r="E7262" t="s">
        <v>34</v>
      </c>
      <c r="F7262" t="s">
        <v>35</v>
      </c>
      <c r="G7262" t="s">
        <v>32</v>
      </c>
      <c r="H7262">
        <v>20625</v>
      </c>
      <c r="I7262" t="s">
        <v>172</v>
      </c>
      <c r="J7262">
        <v>0</v>
      </c>
      <c r="L7262">
        <v>20625</v>
      </c>
      <c r="M7262" t="s">
        <v>172</v>
      </c>
      <c r="N7262">
        <v>35550</v>
      </c>
      <c r="O7262" t="s">
        <v>173</v>
      </c>
      <c r="P7262">
        <v>0</v>
      </c>
      <c r="R7262">
        <v>35550</v>
      </c>
      <c r="T7262">
        <v>192317</v>
      </c>
      <c r="V7262">
        <v>284808</v>
      </c>
      <c r="W7262" t="s">
        <v>174</v>
      </c>
      <c r="X7262">
        <v>241719</v>
      </c>
      <c r="Y7262" t="s">
        <v>174</v>
      </c>
      <c r="Z7262">
        <v>43089</v>
      </c>
    </row>
    <row r="7263" spans="2:26" hidden="1" x14ac:dyDescent="0.35">
      <c r="B7263" t="s">
        <v>170</v>
      </c>
      <c r="C7263" t="s">
        <v>171</v>
      </c>
      <c r="D7263" s="1">
        <v>43466</v>
      </c>
      <c r="E7263" t="s">
        <v>34</v>
      </c>
      <c r="F7263" t="s">
        <v>33</v>
      </c>
      <c r="G7263" t="s">
        <v>34</v>
      </c>
      <c r="H7263">
        <v>21298</v>
      </c>
      <c r="I7263" t="s">
        <v>172</v>
      </c>
      <c r="J7263">
        <v>0</v>
      </c>
      <c r="L7263">
        <v>21298</v>
      </c>
      <c r="M7263" t="s">
        <v>172</v>
      </c>
      <c r="N7263">
        <v>35550</v>
      </c>
      <c r="O7263" t="s">
        <v>173</v>
      </c>
      <c r="P7263">
        <v>0</v>
      </c>
      <c r="R7263">
        <v>35550</v>
      </c>
      <c r="T7263">
        <v>194392</v>
      </c>
      <c r="V7263">
        <v>288016</v>
      </c>
      <c r="W7263" t="s">
        <v>174</v>
      </c>
      <c r="X7263">
        <v>244485</v>
      </c>
      <c r="Y7263" t="s">
        <v>174</v>
      </c>
      <c r="Z7263">
        <v>43531</v>
      </c>
    </row>
    <row r="7264" spans="2:26" hidden="1" x14ac:dyDescent="0.35">
      <c r="B7264" t="s">
        <v>170</v>
      </c>
      <c r="C7264" t="s">
        <v>171</v>
      </c>
      <c r="D7264" s="1">
        <v>43497</v>
      </c>
      <c r="E7264" t="s">
        <v>34</v>
      </c>
      <c r="F7264" t="s">
        <v>33</v>
      </c>
      <c r="G7264" t="s">
        <v>34</v>
      </c>
      <c r="H7264">
        <v>17043</v>
      </c>
      <c r="I7264" t="s">
        <v>172</v>
      </c>
      <c r="J7264">
        <v>0</v>
      </c>
      <c r="L7264">
        <v>17043</v>
      </c>
      <c r="M7264" t="s">
        <v>172</v>
      </c>
      <c r="N7264">
        <v>35290</v>
      </c>
      <c r="O7264" t="s">
        <v>173</v>
      </c>
      <c r="P7264">
        <v>0</v>
      </c>
      <c r="R7264">
        <v>35290</v>
      </c>
      <c r="T7264">
        <v>194187</v>
      </c>
      <c r="V7264">
        <v>287932</v>
      </c>
      <c r="W7264" t="s">
        <v>174</v>
      </c>
      <c r="X7264">
        <v>244379</v>
      </c>
      <c r="Y7264" t="s">
        <v>174</v>
      </c>
      <c r="Z7264">
        <v>43553</v>
      </c>
    </row>
    <row r="7265" spans="2:26" hidden="1" x14ac:dyDescent="0.35">
      <c r="B7265" t="s">
        <v>170</v>
      </c>
      <c r="C7265" t="s">
        <v>171</v>
      </c>
      <c r="D7265" s="1">
        <v>43497</v>
      </c>
      <c r="E7265" t="s">
        <v>34</v>
      </c>
      <c r="F7265" t="s">
        <v>35</v>
      </c>
      <c r="G7265" t="s">
        <v>32</v>
      </c>
      <c r="H7265">
        <v>16513</v>
      </c>
      <c r="I7265" t="s">
        <v>172</v>
      </c>
      <c r="J7265">
        <v>0</v>
      </c>
      <c r="L7265">
        <v>16513</v>
      </c>
      <c r="M7265" t="s">
        <v>172</v>
      </c>
      <c r="N7265">
        <v>35290</v>
      </c>
      <c r="O7265" t="s">
        <v>173</v>
      </c>
      <c r="P7265">
        <v>0</v>
      </c>
      <c r="R7265">
        <v>35290</v>
      </c>
      <c r="T7265">
        <v>192299</v>
      </c>
      <c r="V7265">
        <v>284888</v>
      </c>
      <c r="W7265" t="s">
        <v>174</v>
      </c>
      <c r="X7265">
        <v>241720</v>
      </c>
      <c r="Y7265" t="s">
        <v>174</v>
      </c>
      <c r="Z7265">
        <v>43168</v>
      </c>
    </row>
    <row r="7266" spans="2:26" hidden="1" x14ac:dyDescent="0.35">
      <c r="B7266" t="s">
        <v>170</v>
      </c>
      <c r="C7266" t="s">
        <v>171</v>
      </c>
      <c r="D7266" s="1">
        <v>43525</v>
      </c>
      <c r="E7266" t="s">
        <v>34</v>
      </c>
      <c r="F7266" t="s">
        <v>35</v>
      </c>
      <c r="G7266" t="s">
        <v>32</v>
      </c>
      <c r="H7266">
        <v>22066</v>
      </c>
      <c r="I7266" t="s">
        <v>172</v>
      </c>
      <c r="J7266">
        <v>0</v>
      </c>
      <c r="L7266">
        <v>22066</v>
      </c>
      <c r="M7266" t="s">
        <v>172</v>
      </c>
      <c r="N7266">
        <v>54319</v>
      </c>
      <c r="O7266" t="s">
        <v>173</v>
      </c>
      <c r="P7266">
        <v>0</v>
      </c>
      <c r="R7266">
        <v>54319</v>
      </c>
      <c r="T7266">
        <v>192511</v>
      </c>
      <c r="V7266">
        <v>285577</v>
      </c>
      <c r="W7266" t="s">
        <v>174</v>
      </c>
      <c r="X7266">
        <v>243987</v>
      </c>
      <c r="Y7266" t="s">
        <v>174</v>
      </c>
      <c r="Z7266">
        <v>41590</v>
      </c>
    </row>
    <row r="7267" spans="2:26" hidden="1" x14ac:dyDescent="0.35">
      <c r="B7267" t="s">
        <v>170</v>
      </c>
      <c r="C7267" t="s">
        <v>171</v>
      </c>
      <c r="D7267" s="1">
        <v>43525</v>
      </c>
      <c r="E7267" t="s">
        <v>34</v>
      </c>
      <c r="F7267" t="s">
        <v>33</v>
      </c>
      <c r="G7267" t="s">
        <v>34</v>
      </c>
      <c r="H7267">
        <v>22417</v>
      </c>
      <c r="I7267" t="s">
        <v>172</v>
      </c>
      <c r="J7267">
        <v>0</v>
      </c>
      <c r="L7267">
        <v>22417</v>
      </c>
      <c r="M7267" t="s">
        <v>172</v>
      </c>
      <c r="N7267">
        <v>54319</v>
      </c>
      <c r="O7267" t="s">
        <v>173</v>
      </c>
      <c r="P7267">
        <v>0</v>
      </c>
      <c r="R7267">
        <v>54319</v>
      </c>
      <c r="T7267">
        <v>193791</v>
      </c>
      <c r="V7267">
        <v>287706</v>
      </c>
      <c r="W7267" t="s">
        <v>174</v>
      </c>
      <c r="X7267">
        <v>245886</v>
      </c>
      <c r="Y7267" t="s">
        <v>174</v>
      </c>
      <c r="Z7267">
        <v>41820</v>
      </c>
    </row>
    <row r="7268" spans="2:26" hidden="1" x14ac:dyDescent="0.35">
      <c r="B7268" t="s">
        <v>170</v>
      </c>
      <c r="C7268" t="s">
        <v>171</v>
      </c>
      <c r="D7268" s="1">
        <v>43556</v>
      </c>
      <c r="E7268" t="s">
        <v>34</v>
      </c>
      <c r="F7268" t="s">
        <v>33</v>
      </c>
      <c r="G7268" t="s">
        <v>34</v>
      </c>
      <c r="H7268">
        <v>21506</v>
      </c>
      <c r="I7268" t="s">
        <v>172</v>
      </c>
      <c r="J7268">
        <v>0</v>
      </c>
      <c r="L7268">
        <v>21506</v>
      </c>
      <c r="M7268" t="s">
        <v>172</v>
      </c>
      <c r="N7268">
        <v>37728</v>
      </c>
      <c r="O7268" t="s">
        <v>173</v>
      </c>
      <c r="P7268">
        <v>0</v>
      </c>
      <c r="R7268">
        <v>37728</v>
      </c>
      <c r="T7268">
        <v>193365</v>
      </c>
      <c r="V7268">
        <v>308788</v>
      </c>
      <c r="W7268" t="s">
        <v>174</v>
      </c>
      <c r="X7268">
        <v>266822</v>
      </c>
      <c r="Y7268" t="s">
        <v>174</v>
      </c>
      <c r="Z7268">
        <v>41966</v>
      </c>
    </row>
    <row r="7269" spans="2:26" hidden="1" x14ac:dyDescent="0.35">
      <c r="B7269" t="s">
        <v>170</v>
      </c>
      <c r="C7269" t="s">
        <v>171</v>
      </c>
      <c r="D7269" s="1">
        <v>43556</v>
      </c>
      <c r="E7269" t="s">
        <v>34</v>
      </c>
      <c r="F7269" t="s">
        <v>35</v>
      </c>
      <c r="G7269" t="s">
        <v>32</v>
      </c>
      <c r="H7269">
        <v>21097</v>
      </c>
      <c r="I7269" t="s">
        <v>172</v>
      </c>
      <c r="J7269">
        <v>0</v>
      </c>
      <c r="L7269">
        <v>21097</v>
      </c>
      <c r="M7269" t="s">
        <v>172</v>
      </c>
      <c r="N7269">
        <v>37728</v>
      </c>
      <c r="O7269" t="s">
        <v>173</v>
      </c>
      <c r="P7269">
        <v>0</v>
      </c>
      <c r="R7269">
        <v>37728</v>
      </c>
      <c r="T7269">
        <v>191713</v>
      </c>
      <c r="V7269">
        <v>305497</v>
      </c>
      <c r="W7269" t="s">
        <v>174</v>
      </c>
      <c r="X7269">
        <v>263794</v>
      </c>
      <c r="Y7269" t="s">
        <v>174</v>
      </c>
      <c r="Z7269">
        <v>41703</v>
      </c>
    </row>
    <row r="7270" spans="2:26" hidden="1" x14ac:dyDescent="0.35">
      <c r="B7270" t="s">
        <v>170</v>
      </c>
      <c r="C7270" t="s">
        <v>171</v>
      </c>
      <c r="D7270" s="1">
        <v>43586</v>
      </c>
      <c r="E7270" t="s">
        <v>34</v>
      </c>
      <c r="F7270" t="s">
        <v>35</v>
      </c>
      <c r="G7270" t="s">
        <v>32</v>
      </c>
      <c r="H7270">
        <v>18482</v>
      </c>
      <c r="I7270" t="s">
        <v>172</v>
      </c>
      <c r="J7270">
        <v>0</v>
      </c>
      <c r="L7270">
        <v>18482</v>
      </c>
      <c r="M7270" t="s">
        <v>172</v>
      </c>
      <c r="N7270">
        <v>39487</v>
      </c>
      <c r="O7270" t="s">
        <v>173</v>
      </c>
      <c r="P7270">
        <v>0</v>
      </c>
      <c r="R7270">
        <v>39487</v>
      </c>
      <c r="T7270">
        <v>191036</v>
      </c>
      <c r="V7270">
        <v>307184</v>
      </c>
      <c r="W7270" t="s">
        <v>174</v>
      </c>
      <c r="X7270">
        <v>265790</v>
      </c>
      <c r="Y7270" t="s">
        <v>174</v>
      </c>
      <c r="Z7270">
        <v>41394</v>
      </c>
    </row>
    <row r="7271" spans="2:26" hidden="1" x14ac:dyDescent="0.35">
      <c r="B7271" t="s">
        <v>170</v>
      </c>
      <c r="C7271" t="s">
        <v>171</v>
      </c>
      <c r="D7271" s="1">
        <v>43586</v>
      </c>
      <c r="E7271" t="s">
        <v>34</v>
      </c>
      <c r="F7271" t="s">
        <v>33</v>
      </c>
      <c r="G7271" t="s">
        <v>34</v>
      </c>
      <c r="H7271">
        <v>18785</v>
      </c>
      <c r="I7271" t="s">
        <v>172</v>
      </c>
      <c r="J7271">
        <v>0</v>
      </c>
      <c r="L7271">
        <v>18785</v>
      </c>
      <c r="M7271" t="s">
        <v>172</v>
      </c>
      <c r="N7271">
        <v>39487</v>
      </c>
      <c r="O7271" t="s">
        <v>173</v>
      </c>
      <c r="P7271">
        <v>0</v>
      </c>
      <c r="R7271">
        <v>39487</v>
      </c>
      <c r="T7271">
        <v>192458</v>
      </c>
      <c r="V7271">
        <v>309977</v>
      </c>
      <c r="W7271" t="s">
        <v>174</v>
      </c>
      <c r="X7271">
        <v>268297</v>
      </c>
      <c r="Y7271" t="s">
        <v>174</v>
      </c>
      <c r="Z7271">
        <v>41680</v>
      </c>
    </row>
    <row r="7272" spans="2:26" hidden="1" x14ac:dyDescent="0.35">
      <c r="B7272" t="s">
        <v>170</v>
      </c>
      <c r="C7272" t="s">
        <v>171</v>
      </c>
      <c r="D7272" s="1">
        <v>43617</v>
      </c>
      <c r="E7272" t="s">
        <v>34</v>
      </c>
      <c r="F7272" t="s">
        <v>33</v>
      </c>
      <c r="G7272" t="s">
        <v>34</v>
      </c>
      <c r="H7272">
        <v>16211</v>
      </c>
      <c r="I7272" t="s">
        <v>172</v>
      </c>
      <c r="J7272">
        <v>0</v>
      </c>
      <c r="L7272">
        <v>16211</v>
      </c>
      <c r="M7272" t="s">
        <v>172</v>
      </c>
      <c r="N7272">
        <v>49606</v>
      </c>
      <c r="O7272" t="s">
        <v>173</v>
      </c>
      <c r="P7272">
        <v>0</v>
      </c>
      <c r="R7272">
        <v>49606</v>
      </c>
      <c r="T7272">
        <v>190418</v>
      </c>
      <c r="V7272">
        <v>309007</v>
      </c>
      <c r="W7272" t="s">
        <v>174</v>
      </c>
      <c r="X7272">
        <v>267168</v>
      </c>
      <c r="Y7272" t="s">
        <v>174</v>
      </c>
      <c r="Z7272">
        <v>41839</v>
      </c>
    </row>
    <row r="7273" spans="2:26" hidden="1" x14ac:dyDescent="0.35">
      <c r="B7273" t="s">
        <v>170</v>
      </c>
      <c r="C7273" t="s">
        <v>171</v>
      </c>
      <c r="D7273" s="1">
        <v>43617</v>
      </c>
      <c r="E7273" t="s">
        <v>34</v>
      </c>
      <c r="F7273" t="s">
        <v>35</v>
      </c>
      <c r="G7273" t="s">
        <v>32</v>
      </c>
      <c r="H7273">
        <v>15946</v>
      </c>
      <c r="I7273" t="s">
        <v>172</v>
      </c>
      <c r="J7273">
        <v>0</v>
      </c>
      <c r="L7273">
        <v>15946</v>
      </c>
      <c r="M7273" t="s">
        <v>172</v>
      </c>
      <c r="N7273">
        <v>49606</v>
      </c>
      <c r="O7273" t="s">
        <v>173</v>
      </c>
      <c r="P7273">
        <v>0</v>
      </c>
      <c r="R7273">
        <v>49606</v>
      </c>
      <c r="T7273">
        <v>189060</v>
      </c>
      <c r="V7273">
        <v>306281</v>
      </c>
      <c r="W7273" t="s">
        <v>174</v>
      </c>
      <c r="X7273">
        <v>264674</v>
      </c>
      <c r="Y7273" t="s">
        <v>174</v>
      </c>
      <c r="Z7273">
        <v>41607</v>
      </c>
    </row>
    <row r="7274" spans="2:26" hidden="1" x14ac:dyDescent="0.35">
      <c r="B7274" t="s">
        <v>170</v>
      </c>
      <c r="C7274" t="s">
        <v>171</v>
      </c>
      <c r="D7274" s="1">
        <v>43647</v>
      </c>
      <c r="E7274" t="s">
        <v>34</v>
      </c>
      <c r="F7274" t="s">
        <v>33</v>
      </c>
      <c r="G7274" t="s">
        <v>34</v>
      </c>
      <c r="H7274">
        <v>17057</v>
      </c>
      <c r="I7274" t="s">
        <v>172</v>
      </c>
      <c r="J7274">
        <v>0</v>
      </c>
      <c r="L7274">
        <v>17057</v>
      </c>
      <c r="M7274" t="s">
        <v>172</v>
      </c>
      <c r="N7274">
        <v>39534</v>
      </c>
      <c r="O7274" t="s">
        <v>173</v>
      </c>
      <c r="P7274">
        <v>0</v>
      </c>
      <c r="R7274">
        <v>39534</v>
      </c>
      <c r="T7274">
        <v>189937</v>
      </c>
      <c r="V7274">
        <v>309995</v>
      </c>
      <c r="W7274" t="s">
        <v>174</v>
      </c>
      <c r="X7274">
        <v>268618</v>
      </c>
      <c r="Y7274" t="s">
        <v>174</v>
      </c>
      <c r="Z7274">
        <v>41377</v>
      </c>
    </row>
    <row r="7275" spans="2:26" hidden="1" x14ac:dyDescent="0.35">
      <c r="B7275" t="s">
        <v>170</v>
      </c>
      <c r="C7275" t="s">
        <v>171</v>
      </c>
      <c r="D7275" s="1">
        <v>43647</v>
      </c>
      <c r="E7275" t="s">
        <v>34</v>
      </c>
      <c r="F7275" t="s">
        <v>35</v>
      </c>
      <c r="G7275" t="s">
        <v>32</v>
      </c>
      <c r="H7275">
        <v>16474</v>
      </c>
      <c r="I7275" t="s">
        <v>172</v>
      </c>
      <c r="J7275">
        <v>0</v>
      </c>
      <c r="L7275">
        <v>16474</v>
      </c>
      <c r="M7275" t="s">
        <v>172</v>
      </c>
      <c r="N7275">
        <v>39534</v>
      </c>
      <c r="O7275" t="s">
        <v>173</v>
      </c>
      <c r="P7275">
        <v>0</v>
      </c>
      <c r="R7275">
        <v>39534</v>
      </c>
      <c r="T7275">
        <v>187860</v>
      </c>
      <c r="V7275">
        <v>306123</v>
      </c>
      <c r="W7275" t="s">
        <v>174</v>
      </c>
      <c r="X7275">
        <v>265081</v>
      </c>
      <c r="Y7275" t="s">
        <v>174</v>
      </c>
      <c r="Z7275">
        <v>41042</v>
      </c>
    </row>
    <row r="7276" spans="2:26" hidden="1" x14ac:dyDescent="0.35">
      <c r="B7276" t="s">
        <v>170</v>
      </c>
      <c r="C7276" t="s">
        <v>171</v>
      </c>
      <c r="D7276" s="1">
        <v>43678</v>
      </c>
      <c r="E7276" t="s">
        <v>34</v>
      </c>
      <c r="F7276" t="s">
        <v>33</v>
      </c>
      <c r="G7276" t="s">
        <v>34</v>
      </c>
      <c r="H7276">
        <v>16002</v>
      </c>
      <c r="I7276" t="s">
        <v>172</v>
      </c>
      <c r="J7276">
        <v>0</v>
      </c>
      <c r="L7276">
        <v>16002</v>
      </c>
      <c r="M7276" t="s">
        <v>172</v>
      </c>
      <c r="N7276">
        <v>54519</v>
      </c>
      <c r="O7276" t="s">
        <v>173</v>
      </c>
      <c r="P7276">
        <v>0</v>
      </c>
      <c r="R7276">
        <v>54519</v>
      </c>
      <c r="T7276">
        <v>189739</v>
      </c>
      <c r="V7276">
        <v>310235</v>
      </c>
      <c r="W7276" t="s">
        <v>174</v>
      </c>
      <c r="X7276">
        <v>268242</v>
      </c>
      <c r="Y7276" t="s">
        <v>174</v>
      </c>
      <c r="Z7276">
        <v>41993</v>
      </c>
    </row>
    <row r="7277" spans="2:26" hidden="1" x14ac:dyDescent="0.35">
      <c r="B7277" t="s">
        <v>170</v>
      </c>
      <c r="C7277" t="s">
        <v>171</v>
      </c>
      <c r="D7277" s="1">
        <v>43678</v>
      </c>
      <c r="E7277" t="s">
        <v>34</v>
      </c>
      <c r="F7277" t="s">
        <v>35</v>
      </c>
      <c r="G7277" t="s">
        <v>32</v>
      </c>
      <c r="H7277">
        <v>15959</v>
      </c>
      <c r="I7277" t="s">
        <v>172</v>
      </c>
      <c r="J7277">
        <v>0</v>
      </c>
      <c r="L7277">
        <v>15959</v>
      </c>
      <c r="M7277" t="s">
        <v>172</v>
      </c>
      <c r="N7277">
        <v>54519</v>
      </c>
      <c r="O7277" t="s">
        <v>173</v>
      </c>
      <c r="P7277">
        <v>0</v>
      </c>
      <c r="R7277">
        <v>54519</v>
      </c>
      <c r="T7277">
        <v>189232</v>
      </c>
      <c r="V7277">
        <v>309206</v>
      </c>
      <c r="W7277" t="s">
        <v>174</v>
      </c>
      <c r="X7277">
        <v>267283</v>
      </c>
      <c r="Y7277" t="s">
        <v>174</v>
      </c>
      <c r="Z7277">
        <v>41923</v>
      </c>
    </row>
    <row r="7278" spans="2:26" hidden="1" x14ac:dyDescent="0.35">
      <c r="B7278" t="s">
        <v>170</v>
      </c>
      <c r="C7278" t="s">
        <v>171</v>
      </c>
      <c r="D7278" s="1">
        <v>43709</v>
      </c>
      <c r="E7278" t="s">
        <v>34</v>
      </c>
      <c r="F7278" t="s">
        <v>33</v>
      </c>
      <c r="G7278" t="s">
        <v>34</v>
      </c>
      <c r="H7278">
        <v>13925</v>
      </c>
      <c r="I7278" t="s">
        <v>172</v>
      </c>
      <c r="J7278">
        <v>0</v>
      </c>
      <c r="L7278">
        <v>13925</v>
      </c>
      <c r="M7278" t="s">
        <v>172</v>
      </c>
      <c r="N7278">
        <v>38219</v>
      </c>
      <c r="O7278" t="s">
        <v>173</v>
      </c>
      <c r="P7278">
        <v>0</v>
      </c>
      <c r="R7278">
        <v>38219</v>
      </c>
      <c r="T7278">
        <v>187817</v>
      </c>
      <c r="V7278">
        <v>309138</v>
      </c>
      <c r="W7278" t="s">
        <v>174</v>
      </c>
      <c r="X7278">
        <v>267540</v>
      </c>
      <c r="Y7278" t="s">
        <v>174</v>
      </c>
      <c r="Z7278">
        <v>41598</v>
      </c>
    </row>
    <row r="7279" spans="2:26" hidden="1" x14ac:dyDescent="0.35">
      <c r="B7279" t="s">
        <v>170</v>
      </c>
      <c r="C7279" t="s">
        <v>171</v>
      </c>
      <c r="D7279" s="1">
        <v>43709</v>
      </c>
      <c r="E7279" t="s">
        <v>34</v>
      </c>
      <c r="F7279" t="s">
        <v>35</v>
      </c>
      <c r="G7279" t="s">
        <v>32</v>
      </c>
      <c r="H7279">
        <v>11322</v>
      </c>
      <c r="I7279" t="s">
        <v>172</v>
      </c>
      <c r="J7279">
        <v>0</v>
      </c>
      <c r="L7279">
        <v>11322</v>
      </c>
      <c r="M7279" t="s">
        <v>172</v>
      </c>
      <c r="N7279">
        <v>38219</v>
      </c>
      <c r="O7279" t="s">
        <v>173</v>
      </c>
      <c r="P7279">
        <v>0</v>
      </c>
      <c r="R7279">
        <v>38219</v>
      </c>
      <c r="T7279">
        <v>186202</v>
      </c>
      <c r="V7279">
        <v>306056</v>
      </c>
      <c r="W7279" t="s">
        <v>174</v>
      </c>
      <c r="X7279">
        <v>264724</v>
      </c>
      <c r="Y7279" t="s">
        <v>174</v>
      </c>
      <c r="Z7279">
        <v>41332</v>
      </c>
    </row>
    <row r="7280" spans="2:26" hidden="1" x14ac:dyDescent="0.35">
      <c r="B7280" t="s">
        <v>170</v>
      </c>
      <c r="C7280" t="s">
        <v>171</v>
      </c>
      <c r="D7280" s="1">
        <v>43739</v>
      </c>
      <c r="E7280" t="s">
        <v>34</v>
      </c>
      <c r="F7280" t="s">
        <v>33</v>
      </c>
      <c r="G7280" t="s">
        <v>34</v>
      </c>
      <c r="H7280">
        <v>15008</v>
      </c>
      <c r="I7280" t="s">
        <v>172</v>
      </c>
      <c r="J7280">
        <v>0</v>
      </c>
      <c r="L7280">
        <v>15008</v>
      </c>
      <c r="M7280" t="s">
        <v>172</v>
      </c>
      <c r="N7280">
        <v>40009</v>
      </c>
      <c r="O7280" t="s">
        <v>173</v>
      </c>
      <c r="P7280">
        <v>0</v>
      </c>
      <c r="R7280">
        <v>40009</v>
      </c>
      <c r="T7280">
        <v>186758</v>
      </c>
      <c r="V7280">
        <v>308966</v>
      </c>
      <c r="W7280" t="s">
        <v>174</v>
      </c>
      <c r="X7280">
        <v>267459</v>
      </c>
      <c r="Y7280" t="s">
        <v>174</v>
      </c>
      <c r="Z7280">
        <v>41507</v>
      </c>
    </row>
    <row r="7281" spans="2:26" hidden="1" x14ac:dyDescent="0.35">
      <c r="B7281" t="s">
        <v>170</v>
      </c>
      <c r="C7281" t="s">
        <v>171</v>
      </c>
      <c r="D7281" s="1">
        <v>43739</v>
      </c>
      <c r="E7281" t="s">
        <v>34</v>
      </c>
      <c r="F7281" t="s">
        <v>35</v>
      </c>
      <c r="G7281" t="s">
        <v>32</v>
      </c>
      <c r="H7281">
        <v>14581</v>
      </c>
      <c r="I7281" t="s">
        <v>172</v>
      </c>
      <c r="J7281">
        <v>0</v>
      </c>
      <c r="L7281">
        <v>14581</v>
      </c>
      <c r="M7281" t="s">
        <v>172</v>
      </c>
      <c r="N7281">
        <v>40009</v>
      </c>
      <c r="O7281" t="s">
        <v>173</v>
      </c>
      <c r="P7281">
        <v>0</v>
      </c>
      <c r="R7281">
        <v>40009</v>
      </c>
      <c r="T7281">
        <v>184850</v>
      </c>
      <c r="V7281">
        <v>305459</v>
      </c>
      <c r="W7281" t="s">
        <v>174</v>
      </c>
      <c r="X7281">
        <v>264268</v>
      </c>
      <c r="Y7281" t="s">
        <v>174</v>
      </c>
      <c r="Z7281">
        <v>41191</v>
      </c>
    </row>
    <row r="7282" spans="2:26" hidden="1" x14ac:dyDescent="0.35">
      <c r="B7282" t="s">
        <v>170</v>
      </c>
      <c r="C7282" t="s">
        <v>171</v>
      </c>
      <c r="D7282" s="1">
        <v>43770</v>
      </c>
      <c r="E7282" t="s">
        <v>34</v>
      </c>
      <c r="F7282" t="s">
        <v>35</v>
      </c>
      <c r="G7282" t="s">
        <v>32</v>
      </c>
      <c r="H7282">
        <v>16290</v>
      </c>
      <c r="I7282" t="s">
        <v>172</v>
      </c>
      <c r="J7282">
        <v>0</v>
      </c>
      <c r="L7282">
        <v>16290</v>
      </c>
      <c r="M7282" t="s">
        <v>172</v>
      </c>
      <c r="N7282">
        <v>50333</v>
      </c>
      <c r="O7282" t="s">
        <v>173</v>
      </c>
      <c r="P7282">
        <v>0</v>
      </c>
      <c r="R7282">
        <v>50333</v>
      </c>
      <c r="T7282">
        <v>183646</v>
      </c>
      <c r="V7282">
        <v>304947</v>
      </c>
      <c r="W7282" t="s">
        <v>174</v>
      </c>
      <c r="X7282">
        <v>263504</v>
      </c>
      <c r="Y7282" t="s">
        <v>174</v>
      </c>
      <c r="Z7282">
        <v>41443</v>
      </c>
    </row>
    <row r="7283" spans="2:26" hidden="1" x14ac:dyDescent="0.35">
      <c r="B7283" t="s">
        <v>170</v>
      </c>
      <c r="C7283" t="s">
        <v>171</v>
      </c>
      <c r="D7283" s="1">
        <v>43770</v>
      </c>
      <c r="E7283" t="s">
        <v>34</v>
      </c>
      <c r="F7283" t="s">
        <v>33</v>
      </c>
      <c r="G7283" t="s">
        <v>34</v>
      </c>
      <c r="H7283">
        <v>16947</v>
      </c>
      <c r="I7283" t="s">
        <v>172</v>
      </c>
      <c r="J7283">
        <v>0</v>
      </c>
      <c r="L7283">
        <v>16947</v>
      </c>
      <c r="M7283" t="s">
        <v>172</v>
      </c>
      <c r="N7283">
        <v>50333</v>
      </c>
      <c r="O7283" t="s">
        <v>173</v>
      </c>
      <c r="P7283">
        <v>0</v>
      </c>
      <c r="R7283">
        <v>50333</v>
      </c>
      <c r="T7283">
        <v>186007</v>
      </c>
      <c r="V7283">
        <v>309484</v>
      </c>
      <c r="W7283" t="s">
        <v>174</v>
      </c>
      <c r="X7283">
        <v>267600</v>
      </c>
      <c r="Y7283" t="s">
        <v>174</v>
      </c>
      <c r="Z7283">
        <v>41884</v>
      </c>
    </row>
    <row r="7284" spans="2:26" hidden="1" x14ac:dyDescent="0.35">
      <c r="B7284" t="s">
        <v>170</v>
      </c>
      <c r="C7284" t="s">
        <v>171</v>
      </c>
      <c r="D7284" s="1">
        <v>43800</v>
      </c>
      <c r="E7284" t="s">
        <v>34</v>
      </c>
      <c r="F7284" t="s">
        <v>35</v>
      </c>
      <c r="G7284" t="s">
        <v>32</v>
      </c>
      <c r="H7284">
        <v>16845</v>
      </c>
      <c r="I7284" t="s">
        <v>172</v>
      </c>
      <c r="J7284">
        <v>0</v>
      </c>
      <c r="L7284">
        <v>16845</v>
      </c>
      <c r="M7284" t="s">
        <v>172</v>
      </c>
      <c r="N7284">
        <v>39188</v>
      </c>
      <c r="O7284" t="s">
        <v>173</v>
      </c>
      <c r="P7284">
        <v>0</v>
      </c>
      <c r="R7284">
        <v>39188</v>
      </c>
      <c r="T7284">
        <v>183268</v>
      </c>
      <c r="V7284">
        <v>306130</v>
      </c>
      <c r="W7284" t="s">
        <v>174</v>
      </c>
      <c r="X7284">
        <v>264871</v>
      </c>
      <c r="Y7284" t="s">
        <v>174</v>
      </c>
      <c r="Z7284">
        <v>41259</v>
      </c>
    </row>
    <row r="7285" spans="2:26" hidden="1" x14ac:dyDescent="0.35">
      <c r="B7285" t="s">
        <v>170</v>
      </c>
      <c r="C7285" t="s">
        <v>171</v>
      </c>
      <c r="D7285" s="1">
        <v>43800</v>
      </c>
      <c r="E7285" t="s">
        <v>34</v>
      </c>
      <c r="F7285" t="s">
        <v>33</v>
      </c>
      <c r="G7285" t="s">
        <v>34</v>
      </c>
      <c r="H7285">
        <v>17416</v>
      </c>
      <c r="I7285" t="s">
        <v>172</v>
      </c>
      <c r="J7285">
        <v>0</v>
      </c>
      <c r="L7285">
        <v>17416</v>
      </c>
      <c r="M7285" t="s">
        <v>172</v>
      </c>
      <c r="N7285">
        <v>39188</v>
      </c>
      <c r="O7285" t="s">
        <v>173</v>
      </c>
      <c r="P7285">
        <v>0</v>
      </c>
      <c r="R7285">
        <v>39188</v>
      </c>
      <c r="T7285">
        <v>185160</v>
      </c>
      <c r="V7285">
        <v>309812</v>
      </c>
      <c r="W7285" t="s">
        <v>174</v>
      </c>
      <c r="X7285">
        <v>268236</v>
      </c>
      <c r="Y7285" t="s">
        <v>174</v>
      </c>
      <c r="Z7285">
        <v>41576</v>
      </c>
    </row>
    <row r="7286" spans="2:26" hidden="1" x14ac:dyDescent="0.35">
      <c r="B7286" t="s">
        <v>170</v>
      </c>
      <c r="C7286" t="s">
        <v>171</v>
      </c>
      <c r="D7286" s="1">
        <v>43831</v>
      </c>
      <c r="E7286" t="s">
        <v>34</v>
      </c>
      <c r="F7286" t="s">
        <v>35</v>
      </c>
      <c r="G7286" t="s">
        <v>32</v>
      </c>
      <c r="H7286">
        <v>19333</v>
      </c>
      <c r="I7286" t="s">
        <v>172</v>
      </c>
      <c r="J7286">
        <v>0</v>
      </c>
      <c r="L7286">
        <v>19333</v>
      </c>
      <c r="M7286" t="s">
        <v>172</v>
      </c>
      <c r="N7286">
        <v>40194</v>
      </c>
      <c r="O7286" t="s">
        <v>173</v>
      </c>
      <c r="P7286">
        <v>0</v>
      </c>
      <c r="R7286">
        <v>40194</v>
      </c>
      <c r="T7286">
        <v>183110</v>
      </c>
      <c r="V7286">
        <v>308920</v>
      </c>
      <c r="W7286" t="s">
        <v>174</v>
      </c>
      <c r="X7286">
        <v>268160</v>
      </c>
      <c r="Y7286" t="s">
        <v>174</v>
      </c>
      <c r="Z7286">
        <v>40760</v>
      </c>
    </row>
    <row r="7287" spans="2:26" hidden="1" x14ac:dyDescent="0.35">
      <c r="B7287" t="s">
        <v>170</v>
      </c>
      <c r="C7287" t="s">
        <v>171</v>
      </c>
      <c r="D7287" s="1">
        <v>43831</v>
      </c>
      <c r="E7287" t="s">
        <v>34</v>
      </c>
      <c r="F7287" t="s">
        <v>33</v>
      </c>
      <c r="G7287" t="s">
        <v>34</v>
      </c>
      <c r="H7287">
        <v>19955</v>
      </c>
      <c r="I7287" t="s">
        <v>172</v>
      </c>
      <c r="J7287">
        <v>0</v>
      </c>
      <c r="L7287">
        <v>19955</v>
      </c>
      <c r="M7287" t="s">
        <v>172</v>
      </c>
      <c r="N7287">
        <v>40194</v>
      </c>
      <c r="O7287" t="s">
        <v>173</v>
      </c>
      <c r="P7287">
        <v>0</v>
      </c>
      <c r="R7287">
        <v>40194</v>
      </c>
      <c r="T7287">
        <v>185182</v>
      </c>
      <c r="V7287">
        <v>312988</v>
      </c>
      <c r="W7287" t="s">
        <v>174</v>
      </c>
      <c r="X7287">
        <v>271820</v>
      </c>
      <c r="Y7287" t="s">
        <v>174</v>
      </c>
      <c r="Z7287">
        <v>41168</v>
      </c>
    </row>
    <row r="7288" spans="2:26" hidden="1" x14ac:dyDescent="0.35">
      <c r="B7288" t="s">
        <v>170</v>
      </c>
      <c r="C7288" t="s">
        <v>171</v>
      </c>
      <c r="D7288" s="1">
        <v>43862</v>
      </c>
      <c r="E7288" t="s">
        <v>34</v>
      </c>
      <c r="F7288" t="s">
        <v>35</v>
      </c>
      <c r="G7288" t="s">
        <v>32</v>
      </c>
      <c r="H7288">
        <v>15002</v>
      </c>
      <c r="I7288" t="s">
        <v>172</v>
      </c>
      <c r="J7288">
        <v>0</v>
      </c>
      <c r="L7288">
        <v>15002</v>
      </c>
      <c r="M7288" t="s">
        <v>172</v>
      </c>
      <c r="N7288">
        <v>53540</v>
      </c>
      <c r="O7288" t="s">
        <v>173</v>
      </c>
      <c r="P7288">
        <v>0</v>
      </c>
      <c r="R7288">
        <v>53540</v>
      </c>
      <c r="T7288">
        <v>183374</v>
      </c>
      <c r="V7288">
        <v>311273</v>
      </c>
      <c r="W7288" t="s">
        <v>174</v>
      </c>
      <c r="X7288">
        <v>269902</v>
      </c>
      <c r="Y7288" t="s">
        <v>174</v>
      </c>
      <c r="Z7288">
        <v>41371</v>
      </c>
    </row>
    <row r="7289" spans="2:26" hidden="1" x14ac:dyDescent="0.35">
      <c r="B7289" t="s">
        <v>170</v>
      </c>
      <c r="C7289" t="s">
        <v>171</v>
      </c>
      <c r="D7289" s="1">
        <v>43862</v>
      </c>
      <c r="E7289" t="s">
        <v>34</v>
      </c>
      <c r="F7289" t="s">
        <v>33</v>
      </c>
      <c r="G7289" t="s">
        <v>34</v>
      </c>
      <c r="H7289">
        <v>15304</v>
      </c>
      <c r="I7289" t="s">
        <v>172</v>
      </c>
      <c r="J7289">
        <v>0</v>
      </c>
      <c r="L7289">
        <v>15304</v>
      </c>
      <c r="M7289" t="s">
        <v>172</v>
      </c>
      <c r="N7289">
        <v>53540</v>
      </c>
      <c r="O7289" t="s">
        <v>173</v>
      </c>
      <c r="P7289">
        <v>0</v>
      </c>
      <c r="R7289">
        <v>53540</v>
      </c>
      <c r="T7289">
        <v>184630</v>
      </c>
      <c r="V7289">
        <v>313899</v>
      </c>
      <c r="W7289" t="s">
        <v>174</v>
      </c>
      <c r="X7289">
        <v>272342</v>
      </c>
      <c r="Y7289" t="s">
        <v>174</v>
      </c>
      <c r="Z7289">
        <v>41557</v>
      </c>
    </row>
    <row r="7290" spans="2:26" hidden="1" x14ac:dyDescent="0.35">
      <c r="B7290" t="s">
        <v>170</v>
      </c>
      <c r="C7290" t="s">
        <v>171</v>
      </c>
      <c r="D7290" s="1">
        <v>43891</v>
      </c>
      <c r="E7290" t="s">
        <v>34</v>
      </c>
      <c r="F7290" t="s">
        <v>35</v>
      </c>
      <c r="G7290" t="s">
        <v>32</v>
      </c>
      <c r="H7290">
        <v>20709</v>
      </c>
      <c r="I7290" t="s">
        <v>172</v>
      </c>
      <c r="J7290">
        <v>0</v>
      </c>
      <c r="L7290">
        <v>20709</v>
      </c>
      <c r="M7290" t="s">
        <v>172</v>
      </c>
      <c r="N7290">
        <v>43099</v>
      </c>
      <c r="O7290" t="s">
        <v>173</v>
      </c>
      <c r="P7290">
        <v>0</v>
      </c>
      <c r="R7290">
        <v>43099</v>
      </c>
      <c r="T7290">
        <v>182427</v>
      </c>
      <c r="V7290">
        <v>312266</v>
      </c>
      <c r="W7290" t="s">
        <v>174</v>
      </c>
      <c r="X7290">
        <v>272147</v>
      </c>
      <c r="Y7290" t="s">
        <v>174</v>
      </c>
      <c r="Z7290">
        <v>40119</v>
      </c>
    </row>
    <row r="7291" spans="2:26" hidden="1" x14ac:dyDescent="0.35">
      <c r="B7291" t="s">
        <v>170</v>
      </c>
      <c r="C7291" t="s">
        <v>171</v>
      </c>
      <c r="D7291" s="1">
        <v>43891</v>
      </c>
      <c r="E7291" t="s">
        <v>34</v>
      </c>
      <c r="F7291" t="s">
        <v>33</v>
      </c>
      <c r="G7291" t="s">
        <v>34</v>
      </c>
      <c r="H7291">
        <v>21128</v>
      </c>
      <c r="I7291" t="s">
        <v>172</v>
      </c>
      <c r="J7291">
        <v>0</v>
      </c>
      <c r="L7291">
        <v>21128</v>
      </c>
      <c r="M7291" t="s">
        <v>172</v>
      </c>
      <c r="N7291">
        <v>43099</v>
      </c>
      <c r="O7291" t="s">
        <v>173</v>
      </c>
      <c r="P7291">
        <v>0</v>
      </c>
      <c r="R7291">
        <v>43099</v>
      </c>
      <c r="T7291">
        <v>184418</v>
      </c>
      <c r="V7291">
        <v>316364</v>
      </c>
      <c r="W7291" t="s">
        <v>174</v>
      </c>
      <c r="X7291">
        <v>275986</v>
      </c>
      <c r="Y7291" t="s">
        <v>174</v>
      </c>
      <c r="Z7291">
        <v>40378</v>
      </c>
    </row>
    <row r="7292" spans="2:26" hidden="1" x14ac:dyDescent="0.35">
      <c r="B7292" t="s">
        <v>170</v>
      </c>
      <c r="C7292" t="s">
        <v>171</v>
      </c>
      <c r="D7292" s="1">
        <v>43922</v>
      </c>
      <c r="E7292" t="s">
        <v>34</v>
      </c>
      <c r="F7292" t="s">
        <v>33</v>
      </c>
      <c r="G7292" t="s">
        <v>34</v>
      </c>
      <c r="H7292">
        <v>21256</v>
      </c>
      <c r="I7292" t="s">
        <v>172</v>
      </c>
      <c r="J7292">
        <v>0</v>
      </c>
      <c r="L7292">
        <v>21256</v>
      </c>
      <c r="M7292" t="s">
        <v>172</v>
      </c>
      <c r="N7292">
        <v>47240</v>
      </c>
      <c r="O7292" t="s">
        <v>173</v>
      </c>
      <c r="P7292">
        <v>0</v>
      </c>
      <c r="R7292">
        <v>47240</v>
      </c>
      <c r="T7292">
        <v>189854</v>
      </c>
      <c r="V7292">
        <v>327216</v>
      </c>
      <c r="W7292" t="s">
        <v>174</v>
      </c>
      <c r="X7292">
        <v>286314</v>
      </c>
      <c r="Y7292" t="s">
        <v>174</v>
      </c>
      <c r="Z7292">
        <v>40902</v>
      </c>
    </row>
    <row r="7293" spans="2:26" hidden="1" x14ac:dyDescent="0.35">
      <c r="B7293" t="s">
        <v>170</v>
      </c>
      <c r="C7293" t="s">
        <v>171</v>
      </c>
      <c r="D7293" s="1">
        <v>43922</v>
      </c>
      <c r="E7293" t="s">
        <v>34</v>
      </c>
      <c r="F7293" t="s">
        <v>35</v>
      </c>
      <c r="G7293" t="s">
        <v>32</v>
      </c>
      <c r="H7293">
        <v>20649</v>
      </c>
      <c r="I7293" t="s">
        <v>172</v>
      </c>
      <c r="J7293">
        <v>0</v>
      </c>
      <c r="L7293">
        <v>20649</v>
      </c>
      <c r="M7293" t="s">
        <v>172</v>
      </c>
      <c r="N7293">
        <v>47240</v>
      </c>
      <c r="O7293" t="s">
        <v>173</v>
      </c>
      <c r="P7293">
        <v>0</v>
      </c>
      <c r="R7293">
        <v>47240</v>
      </c>
      <c r="T7293">
        <v>188466</v>
      </c>
      <c r="V7293">
        <v>324383</v>
      </c>
      <c r="W7293" t="s">
        <v>174</v>
      </c>
      <c r="X7293">
        <v>283689</v>
      </c>
      <c r="Y7293" t="s">
        <v>174</v>
      </c>
      <c r="Z7293">
        <v>40694</v>
      </c>
    </row>
    <row r="7294" spans="2:26" hidden="1" x14ac:dyDescent="0.35">
      <c r="B7294" t="s">
        <v>170</v>
      </c>
      <c r="C7294" t="s">
        <v>171</v>
      </c>
      <c r="D7294" s="1">
        <v>43952</v>
      </c>
      <c r="E7294" t="s">
        <v>34</v>
      </c>
      <c r="F7294" t="s">
        <v>35</v>
      </c>
      <c r="G7294" t="s">
        <v>32</v>
      </c>
      <c r="H7294">
        <v>14984</v>
      </c>
      <c r="I7294" t="s">
        <v>172</v>
      </c>
      <c r="J7294">
        <v>0</v>
      </c>
      <c r="L7294">
        <v>14984</v>
      </c>
      <c r="M7294" t="s">
        <v>172</v>
      </c>
      <c r="N7294">
        <v>47397</v>
      </c>
      <c r="O7294" t="s">
        <v>173</v>
      </c>
      <c r="P7294">
        <v>0</v>
      </c>
      <c r="R7294">
        <v>47397</v>
      </c>
      <c r="T7294">
        <v>191334</v>
      </c>
      <c r="V7294">
        <v>330754</v>
      </c>
      <c r="W7294" t="s">
        <v>174</v>
      </c>
      <c r="X7294">
        <v>290073</v>
      </c>
      <c r="Y7294" t="s">
        <v>174</v>
      </c>
      <c r="Z7294">
        <v>40681</v>
      </c>
    </row>
    <row r="7295" spans="2:26" hidden="1" x14ac:dyDescent="0.35">
      <c r="B7295" t="s">
        <v>170</v>
      </c>
      <c r="C7295" t="s">
        <v>171</v>
      </c>
      <c r="D7295" s="1">
        <v>43952</v>
      </c>
      <c r="E7295" t="s">
        <v>34</v>
      </c>
      <c r="F7295" t="s">
        <v>33</v>
      </c>
      <c r="G7295" t="s">
        <v>34</v>
      </c>
      <c r="H7295">
        <v>15277</v>
      </c>
      <c r="I7295" t="s">
        <v>172</v>
      </c>
      <c r="J7295">
        <v>0</v>
      </c>
      <c r="L7295">
        <v>15277</v>
      </c>
      <c r="M7295" t="s">
        <v>172</v>
      </c>
      <c r="N7295">
        <v>47397</v>
      </c>
      <c r="O7295" t="s">
        <v>173</v>
      </c>
      <c r="P7295">
        <v>0</v>
      </c>
      <c r="R7295">
        <v>47397</v>
      </c>
      <c r="T7295">
        <v>193073</v>
      </c>
      <c r="V7295">
        <v>334295</v>
      </c>
      <c r="W7295" t="s">
        <v>174</v>
      </c>
      <c r="X7295">
        <v>293338</v>
      </c>
      <c r="Y7295" t="s">
        <v>174</v>
      </c>
      <c r="Z7295">
        <v>40957</v>
      </c>
    </row>
    <row r="7296" spans="2:26" hidden="1" x14ac:dyDescent="0.35">
      <c r="B7296" t="s">
        <v>170</v>
      </c>
      <c r="C7296" t="s">
        <v>171</v>
      </c>
      <c r="D7296" s="1">
        <v>43983</v>
      </c>
      <c r="E7296" t="s">
        <v>34</v>
      </c>
      <c r="F7296" t="s">
        <v>35</v>
      </c>
      <c r="G7296" t="s">
        <v>32</v>
      </c>
      <c r="H7296">
        <v>17493</v>
      </c>
      <c r="I7296" t="s">
        <v>172</v>
      </c>
      <c r="J7296">
        <v>0</v>
      </c>
      <c r="L7296">
        <v>17493</v>
      </c>
      <c r="M7296" t="s">
        <v>172</v>
      </c>
      <c r="N7296">
        <v>39500</v>
      </c>
      <c r="O7296" t="s">
        <v>173</v>
      </c>
      <c r="P7296">
        <v>0</v>
      </c>
      <c r="R7296">
        <v>39500</v>
      </c>
      <c r="T7296">
        <v>195080</v>
      </c>
      <c r="V7296">
        <v>338812</v>
      </c>
      <c r="W7296" t="s">
        <v>174</v>
      </c>
      <c r="X7296">
        <v>297992</v>
      </c>
      <c r="Y7296" t="s">
        <v>174</v>
      </c>
      <c r="Z7296">
        <v>40820</v>
      </c>
    </row>
    <row r="7297" spans="2:26" hidden="1" x14ac:dyDescent="0.35">
      <c r="B7297" t="s">
        <v>170</v>
      </c>
      <c r="C7297" t="s">
        <v>171</v>
      </c>
      <c r="D7297" s="1">
        <v>43983</v>
      </c>
      <c r="E7297" t="s">
        <v>34</v>
      </c>
      <c r="F7297" t="s">
        <v>33</v>
      </c>
      <c r="G7297" t="s">
        <v>34</v>
      </c>
      <c r="H7297">
        <v>17814</v>
      </c>
      <c r="I7297" t="s">
        <v>172</v>
      </c>
      <c r="J7297">
        <v>0</v>
      </c>
      <c r="L7297">
        <v>17814</v>
      </c>
      <c r="M7297" t="s">
        <v>172</v>
      </c>
      <c r="N7297">
        <v>39500</v>
      </c>
      <c r="O7297" t="s">
        <v>173</v>
      </c>
      <c r="P7297">
        <v>0</v>
      </c>
      <c r="R7297">
        <v>39500</v>
      </c>
      <c r="T7297">
        <v>196526</v>
      </c>
      <c r="V7297">
        <v>341920</v>
      </c>
      <c r="W7297" t="s">
        <v>174</v>
      </c>
      <c r="X7297">
        <v>300902</v>
      </c>
      <c r="Y7297" t="s">
        <v>174</v>
      </c>
      <c r="Z7297">
        <v>41018</v>
      </c>
    </row>
    <row r="7298" spans="2:26" hidden="1" x14ac:dyDescent="0.35">
      <c r="B7298" t="s">
        <v>170</v>
      </c>
      <c r="C7298" t="s">
        <v>171</v>
      </c>
      <c r="D7298" s="1">
        <v>44013</v>
      </c>
      <c r="E7298" t="s">
        <v>34</v>
      </c>
      <c r="F7298" t="s">
        <v>35</v>
      </c>
      <c r="G7298" t="s">
        <v>32</v>
      </c>
      <c r="H7298">
        <v>19360</v>
      </c>
      <c r="I7298" t="s">
        <v>172</v>
      </c>
      <c r="J7298">
        <v>0</v>
      </c>
      <c r="L7298">
        <v>19360</v>
      </c>
      <c r="M7298" t="s">
        <v>172</v>
      </c>
      <c r="N7298">
        <v>34741</v>
      </c>
      <c r="O7298" t="s">
        <v>173</v>
      </c>
      <c r="P7298">
        <v>0</v>
      </c>
      <c r="R7298">
        <v>34741</v>
      </c>
      <c r="T7298">
        <v>198476</v>
      </c>
      <c r="V7298">
        <v>346009</v>
      </c>
      <c r="W7298" t="s">
        <v>174</v>
      </c>
      <c r="X7298">
        <v>305573</v>
      </c>
      <c r="Y7298" t="s">
        <v>174</v>
      </c>
      <c r="Z7298">
        <v>40436</v>
      </c>
    </row>
    <row r="7299" spans="2:26" hidden="1" x14ac:dyDescent="0.35">
      <c r="B7299" t="s">
        <v>170</v>
      </c>
      <c r="C7299" t="s">
        <v>171</v>
      </c>
      <c r="D7299" s="1">
        <v>44013</v>
      </c>
      <c r="E7299" t="s">
        <v>34</v>
      </c>
      <c r="F7299" t="s">
        <v>33</v>
      </c>
      <c r="G7299" t="s">
        <v>34</v>
      </c>
      <c r="H7299">
        <v>19713</v>
      </c>
      <c r="J7299">
        <v>0</v>
      </c>
      <c r="L7299">
        <v>19713</v>
      </c>
      <c r="N7299">
        <v>34741</v>
      </c>
      <c r="P7299">
        <v>0</v>
      </c>
      <c r="R7299">
        <v>34741</v>
      </c>
      <c r="T7299">
        <v>199936</v>
      </c>
      <c r="V7299">
        <v>349201</v>
      </c>
      <c r="X7299">
        <v>308566</v>
      </c>
      <c r="Z7299">
        <v>40635</v>
      </c>
    </row>
    <row r="7300" spans="2:26" hidden="1" x14ac:dyDescent="0.35">
      <c r="B7300" t="s">
        <v>170</v>
      </c>
      <c r="C7300" t="s">
        <v>171</v>
      </c>
      <c r="D7300" s="1">
        <v>44044</v>
      </c>
      <c r="E7300" t="s">
        <v>34</v>
      </c>
      <c r="F7300" t="s">
        <v>35</v>
      </c>
      <c r="G7300" t="s">
        <v>32</v>
      </c>
      <c r="H7300">
        <v>22433</v>
      </c>
      <c r="I7300" t="s">
        <v>172</v>
      </c>
      <c r="J7300">
        <v>0</v>
      </c>
      <c r="L7300">
        <v>22433</v>
      </c>
      <c r="M7300" t="s">
        <v>172</v>
      </c>
      <c r="N7300">
        <v>49484</v>
      </c>
      <c r="O7300" t="s">
        <v>173</v>
      </c>
      <c r="P7300">
        <v>0</v>
      </c>
      <c r="R7300">
        <v>49484</v>
      </c>
      <c r="T7300">
        <v>204011</v>
      </c>
      <c r="V7300">
        <v>357531</v>
      </c>
      <c r="W7300" t="s">
        <v>174</v>
      </c>
      <c r="X7300">
        <v>317352</v>
      </c>
      <c r="Y7300" t="s">
        <v>174</v>
      </c>
      <c r="Z7300">
        <v>40179</v>
      </c>
    </row>
    <row r="7301" spans="2:26" hidden="1" x14ac:dyDescent="0.35">
      <c r="B7301" t="s">
        <v>170</v>
      </c>
      <c r="C7301" t="s">
        <v>171</v>
      </c>
      <c r="D7301" s="1">
        <v>44044</v>
      </c>
      <c r="E7301" t="s">
        <v>34</v>
      </c>
      <c r="F7301" t="s">
        <v>33</v>
      </c>
      <c r="G7301" t="s">
        <v>34</v>
      </c>
      <c r="H7301">
        <v>22793</v>
      </c>
      <c r="I7301" t="s">
        <v>172</v>
      </c>
      <c r="J7301">
        <v>0</v>
      </c>
      <c r="L7301">
        <v>22793</v>
      </c>
      <c r="M7301" t="s">
        <v>172</v>
      </c>
      <c r="N7301">
        <v>49484</v>
      </c>
      <c r="O7301" t="s">
        <v>173</v>
      </c>
      <c r="P7301">
        <v>0</v>
      </c>
      <c r="R7301">
        <v>49484</v>
      </c>
      <c r="T7301">
        <v>206081</v>
      </c>
      <c r="V7301">
        <v>362753</v>
      </c>
      <c r="W7301" t="s">
        <v>174</v>
      </c>
      <c r="X7301">
        <v>322266</v>
      </c>
      <c r="Y7301" t="s">
        <v>174</v>
      </c>
      <c r="Z7301">
        <v>40487</v>
      </c>
    </row>
    <row r="7302" spans="2:26" hidden="1" x14ac:dyDescent="0.35">
      <c r="B7302" t="s">
        <v>170</v>
      </c>
      <c r="C7302" t="s">
        <v>171</v>
      </c>
      <c r="D7302" s="1">
        <v>44075</v>
      </c>
      <c r="E7302" t="s">
        <v>34</v>
      </c>
      <c r="F7302" t="s">
        <v>33</v>
      </c>
      <c r="G7302" t="s">
        <v>34</v>
      </c>
      <c r="H7302">
        <v>19233</v>
      </c>
      <c r="I7302" t="s">
        <v>172</v>
      </c>
      <c r="J7302">
        <v>0</v>
      </c>
      <c r="L7302">
        <v>19233</v>
      </c>
      <c r="M7302" t="s">
        <v>172</v>
      </c>
      <c r="N7302">
        <v>44687</v>
      </c>
      <c r="O7302" t="s">
        <v>173</v>
      </c>
      <c r="P7302">
        <v>0</v>
      </c>
      <c r="R7302">
        <v>44687</v>
      </c>
      <c r="T7302">
        <v>210011</v>
      </c>
      <c r="V7302">
        <v>371265</v>
      </c>
      <c r="W7302" t="s">
        <v>174</v>
      </c>
      <c r="X7302">
        <v>330293</v>
      </c>
      <c r="Y7302" t="s">
        <v>174</v>
      </c>
      <c r="Z7302">
        <v>40972</v>
      </c>
    </row>
    <row r="7303" spans="2:26" hidden="1" x14ac:dyDescent="0.35">
      <c r="B7303" t="s">
        <v>170</v>
      </c>
      <c r="C7303" t="s">
        <v>171</v>
      </c>
      <c r="D7303" s="1">
        <v>44075</v>
      </c>
      <c r="E7303" t="s">
        <v>34</v>
      </c>
      <c r="F7303" t="s">
        <v>35</v>
      </c>
      <c r="G7303" t="s">
        <v>32</v>
      </c>
      <c r="H7303">
        <v>19034</v>
      </c>
      <c r="I7303" t="s">
        <v>172</v>
      </c>
      <c r="J7303">
        <v>0</v>
      </c>
      <c r="L7303">
        <v>19034</v>
      </c>
      <c r="M7303" t="s">
        <v>172</v>
      </c>
      <c r="N7303">
        <v>44687</v>
      </c>
      <c r="O7303" t="s">
        <v>173</v>
      </c>
      <c r="P7303">
        <v>0</v>
      </c>
      <c r="R7303">
        <v>44687</v>
      </c>
      <c r="T7303">
        <v>206458</v>
      </c>
      <c r="V7303">
        <v>365322</v>
      </c>
      <c r="W7303" t="s">
        <v>174</v>
      </c>
      <c r="X7303">
        <v>325282</v>
      </c>
      <c r="Y7303" t="s">
        <v>174</v>
      </c>
      <c r="Z7303">
        <v>40040</v>
      </c>
    </row>
    <row r="7304" spans="2:26" hidden="1" x14ac:dyDescent="0.35">
      <c r="B7304" t="s">
        <v>170</v>
      </c>
      <c r="C7304" t="s">
        <v>171</v>
      </c>
      <c r="D7304" s="1">
        <v>44105</v>
      </c>
      <c r="E7304" t="s">
        <v>34</v>
      </c>
      <c r="F7304" t="s">
        <v>35</v>
      </c>
      <c r="G7304" t="s">
        <v>32</v>
      </c>
      <c r="H7304">
        <v>23710</v>
      </c>
      <c r="I7304" t="s">
        <v>172</v>
      </c>
      <c r="J7304">
        <v>0</v>
      </c>
      <c r="L7304">
        <v>23710</v>
      </c>
      <c r="M7304" t="s">
        <v>172</v>
      </c>
      <c r="N7304">
        <v>51682</v>
      </c>
      <c r="O7304" t="s">
        <v>173</v>
      </c>
      <c r="P7304">
        <v>0</v>
      </c>
      <c r="R7304">
        <v>51682</v>
      </c>
      <c r="T7304">
        <v>210941</v>
      </c>
      <c r="V7304">
        <v>374915</v>
      </c>
      <c r="W7304" t="s">
        <v>174</v>
      </c>
      <c r="X7304">
        <v>334092</v>
      </c>
      <c r="Y7304" t="s">
        <v>174</v>
      </c>
      <c r="Z7304">
        <v>40823</v>
      </c>
    </row>
    <row r="7305" spans="2:26" hidden="1" x14ac:dyDescent="0.35">
      <c r="B7305" t="s">
        <v>170</v>
      </c>
      <c r="C7305" t="s">
        <v>171</v>
      </c>
      <c r="D7305" s="1">
        <v>44105</v>
      </c>
      <c r="E7305" t="s">
        <v>34</v>
      </c>
      <c r="F7305" t="s">
        <v>33</v>
      </c>
      <c r="G7305" t="s">
        <v>34</v>
      </c>
      <c r="H7305">
        <v>24378</v>
      </c>
      <c r="I7305" t="s">
        <v>172</v>
      </c>
      <c r="J7305">
        <v>0</v>
      </c>
      <c r="L7305">
        <v>24378</v>
      </c>
      <c r="M7305" t="s">
        <v>172</v>
      </c>
      <c r="N7305">
        <v>51682</v>
      </c>
      <c r="O7305" t="s">
        <v>173</v>
      </c>
      <c r="P7305">
        <v>0</v>
      </c>
      <c r="R7305">
        <v>51682</v>
      </c>
      <c r="T7305">
        <v>211659</v>
      </c>
      <c r="V7305">
        <v>376569</v>
      </c>
      <c r="W7305" t="s">
        <v>174</v>
      </c>
      <c r="X7305">
        <v>335655</v>
      </c>
      <c r="Y7305" t="s">
        <v>174</v>
      </c>
      <c r="Z7305">
        <v>40914</v>
      </c>
    </row>
    <row r="7306" spans="2:26" hidden="1" x14ac:dyDescent="0.35">
      <c r="B7306" t="s">
        <v>170</v>
      </c>
      <c r="C7306" t="s">
        <v>171</v>
      </c>
      <c r="D7306" s="1">
        <v>44136</v>
      </c>
      <c r="E7306" t="s">
        <v>34</v>
      </c>
      <c r="F7306" t="s">
        <v>35</v>
      </c>
      <c r="G7306" t="s">
        <v>32</v>
      </c>
      <c r="H7306">
        <v>26191</v>
      </c>
      <c r="I7306" t="s">
        <v>172</v>
      </c>
      <c r="J7306">
        <v>0</v>
      </c>
      <c r="L7306">
        <v>26191</v>
      </c>
      <c r="M7306" t="s">
        <v>172</v>
      </c>
      <c r="N7306">
        <v>38863</v>
      </c>
      <c r="O7306" t="s">
        <v>173</v>
      </c>
      <c r="P7306">
        <v>0</v>
      </c>
      <c r="R7306">
        <v>38863</v>
      </c>
      <c r="T7306">
        <v>213588</v>
      </c>
      <c r="V7306">
        <v>381460</v>
      </c>
      <c r="W7306" t="s">
        <v>174</v>
      </c>
      <c r="X7306">
        <v>340343</v>
      </c>
      <c r="Y7306" t="s">
        <v>174</v>
      </c>
      <c r="Z7306">
        <v>41117</v>
      </c>
    </row>
    <row r="7307" spans="2:26" hidden="1" x14ac:dyDescent="0.35">
      <c r="B7307" t="s">
        <v>170</v>
      </c>
      <c r="C7307" t="s">
        <v>171</v>
      </c>
      <c r="D7307" s="1">
        <v>44136</v>
      </c>
      <c r="E7307" t="s">
        <v>34</v>
      </c>
      <c r="F7307" t="s">
        <v>33</v>
      </c>
      <c r="G7307" t="s">
        <v>34</v>
      </c>
      <c r="H7307">
        <v>27999</v>
      </c>
      <c r="I7307" t="s">
        <v>172</v>
      </c>
      <c r="J7307">
        <v>0</v>
      </c>
      <c r="L7307">
        <v>27999</v>
      </c>
      <c r="M7307" t="s">
        <v>172</v>
      </c>
      <c r="N7307">
        <v>38863</v>
      </c>
      <c r="O7307" t="s">
        <v>173</v>
      </c>
      <c r="P7307">
        <v>0</v>
      </c>
      <c r="R7307">
        <v>38863</v>
      </c>
      <c r="T7307">
        <v>214507</v>
      </c>
      <c r="V7307">
        <v>383743</v>
      </c>
      <c r="W7307" t="s">
        <v>174</v>
      </c>
      <c r="X7307">
        <v>342490</v>
      </c>
      <c r="Y7307" t="s">
        <v>174</v>
      </c>
      <c r="Z7307">
        <v>41253</v>
      </c>
    </row>
    <row r="7308" spans="2:26" hidden="1" x14ac:dyDescent="0.35">
      <c r="B7308" t="s">
        <v>170</v>
      </c>
      <c r="C7308" t="s">
        <v>171</v>
      </c>
      <c r="D7308" s="1">
        <v>44166</v>
      </c>
      <c r="E7308" t="s">
        <v>34</v>
      </c>
      <c r="F7308" t="s">
        <v>35</v>
      </c>
      <c r="G7308" t="s">
        <v>32</v>
      </c>
      <c r="H7308">
        <v>23834</v>
      </c>
      <c r="I7308" t="s">
        <v>172</v>
      </c>
      <c r="J7308">
        <v>0</v>
      </c>
      <c r="L7308">
        <v>23834</v>
      </c>
      <c r="M7308" t="s">
        <v>172</v>
      </c>
      <c r="N7308">
        <v>39108</v>
      </c>
      <c r="O7308" t="s">
        <v>173</v>
      </c>
      <c r="P7308">
        <v>0</v>
      </c>
      <c r="R7308">
        <v>39108</v>
      </c>
      <c r="T7308">
        <v>215375</v>
      </c>
      <c r="V7308">
        <v>387315</v>
      </c>
      <c r="W7308" t="s">
        <v>174</v>
      </c>
      <c r="X7308">
        <v>345818</v>
      </c>
      <c r="Y7308" t="s">
        <v>174</v>
      </c>
      <c r="Z7308">
        <v>41497</v>
      </c>
    </row>
    <row r="7309" spans="2:26" hidden="1" x14ac:dyDescent="0.35">
      <c r="B7309" t="s">
        <v>170</v>
      </c>
      <c r="C7309" t="s">
        <v>171</v>
      </c>
      <c r="D7309" s="1">
        <v>44166</v>
      </c>
      <c r="E7309" t="s">
        <v>34</v>
      </c>
      <c r="F7309" t="s">
        <v>33</v>
      </c>
      <c r="G7309" t="s">
        <v>34</v>
      </c>
      <c r="H7309">
        <v>25715</v>
      </c>
      <c r="I7309" t="s">
        <v>172</v>
      </c>
      <c r="J7309">
        <v>0</v>
      </c>
      <c r="L7309">
        <v>25715</v>
      </c>
      <c r="M7309" t="s">
        <v>172</v>
      </c>
      <c r="N7309">
        <v>39108</v>
      </c>
      <c r="O7309" t="s">
        <v>173</v>
      </c>
      <c r="P7309">
        <v>0</v>
      </c>
      <c r="R7309">
        <v>39108</v>
      </c>
      <c r="T7309">
        <v>216642</v>
      </c>
      <c r="V7309">
        <v>390385</v>
      </c>
      <c r="W7309" t="s">
        <v>174</v>
      </c>
      <c r="X7309">
        <v>348722</v>
      </c>
      <c r="Y7309" t="s">
        <v>174</v>
      </c>
      <c r="Z7309">
        <v>41663</v>
      </c>
    </row>
    <row r="7310" spans="2:26" hidden="1" x14ac:dyDescent="0.35">
      <c r="B7310" t="s">
        <v>170</v>
      </c>
      <c r="C7310" t="s">
        <v>171</v>
      </c>
      <c r="D7310" s="1">
        <v>44197</v>
      </c>
      <c r="E7310" t="s">
        <v>34</v>
      </c>
      <c r="F7310" t="s">
        <v>35</v>
      </c>
      <c r="G7310" t="s">
        <v>32</v>
      </c>
      <c r="H7310">
        <v>21368</v>
      </c>
      <c r="I7310" t="s">
        <v>172</v>
      </c>
      <c r="J7310">
        <v>0</v>
      </c>
      <c r="L7310">
        <v>21368</v>
      </c>
      <c r="M7310" t="s">
        <v>172</v>
      </c>
      <c r="N7310">
        <v>49982</v>
      </c>
      <c r="O7310" t="s">
        <v>173</v>
      </c>
      <c r="P7310">
        <v>0</v>
      </c>
      <c r="R7310">
        <v>49982</v>
      </c>
      <c r="T7310">
        <v>217936</v>
      </c>
      <c r="V7310">
        <v>393737</v>
      </c>
      <c r="W7310" t="s">
        <v>174</v>
      </c>
      <c r="X7310">
        <v>352493</v>
      </c>
      <c r="Y7310" t="s">
        <v>174</v>
      </c>
      <c r="Z7310">
        <v>41244</v>
      </c>
    </row>
    <row r="7311" spans="2:26" hidden="1" x14ac:dyDescent="0.35">
      <c r="B7311" t="s">
        <v>170</v>
      </c>
      <c r="C7311" t="s">
        <v>171</v>
      </c>
      <c r="D7311" s="1">
        <v>44197</v>
      </c>
      <c r="E7311" t="s">
        <v>34</v>
      </c>
      <c r="F7311" t="s">
        <v>33</v>
      </c>
      <c r="G7311" t="s">
        <v>34</v>
      </c>
      <c r="H7311">
        <v>22574</v>
      </c>
      <c r="I7311" t="s">
        <v>172</v>
      </c>
      <c r="J7311">
        <v>0</v>
      </c>
      <c r="L7311">
        <v>22574</v>
      </c>
      <c r="M7311" t="s">
        <v>172</v>
      </c>
      <c r="N7311">
        <v>49982</v>
      </c>
      <c r="O7311" t="s">
        <v>173</v>
      </c>
      <c r="P7311">
        <v>0</v>
      </c>
      <c r="R7311">
        <v>49982</v>
      </c>
      <c r="T7311">
        <v>219057</v>
      </c>
      <c r="V7311">
        <v>396447</v>
      </c>
      <c r="W7311" t="s">
        <v>174</v>
      </c>
      <c r="X7311">
        <v>355034</v>
      </c>
      <c r="Y7311" t="s">
        <v>174</v>
      </c>
      <c r="Z7311">
        <v>41413</v>
      </c>
    </row>
    <row r="7312" spans="2:26" hidden="1" x14ac:dyDescent="0.35">
      <c r="B7312" t="s">
        <v>170</v>
      </c>
      <c r="C7312" t="s">
        <v>171</v>
      </c>
      <c r="D7312" s="1">
        <v>44228</v>
      </c>
      <c r="E7312" t="s">
        <v>34</v>
      </c>
      <c r="F7312" t="s">
        <v>35</v>
      </c>
      <c r="G7312" t="s">
        <v>32</v>
      </c>
      <c r="H7312">
        <v>19498</v>
      </c>
      <c r="I7312" t="s">
        <v>172</v>
      </c>
      <c r="J7312">
        <v>0</v>
      </c>
      <c r="L7312">
        <v>19498</v>
      </c>
      <c r="M7312" t="s">
        <v>172</v>
      </c>
      <c r="N7312">
        <v>45985</v>
      </c>
      <c r="O7312" t="s">
        <v>173</v>
      </c>
      <c r="P7312">
        <v>0</v>
      </c>
      <c r="R7312">
        <v>45985</v>
      </c>
      <c r="T7312">
        <v>219909</v>
      </c>
      <c r="V7312">
        <v>399344</v>
      </c>
      <c r="W7312" t="s">
        <v>174</v>
      </c>
      <c r="X7312">
        <v>357606</v>
      </c>
      <c r="Y7312" t="s">
        <v>174</v>
      </c>
      <c r="Z7312">
        <v>41738</v>
      </c>
    </row>
    <row r="7313" spans="2:26" hidden="1" x14ac:dyDescent="0.35">
      <c r="B7313" t="s">
        <v>170</v>
      </c>
      <c r="C7313" t="s">
        <v>171</v>
      </c>
      <c r="D7313" s="1">
        <v>44228</v>
      </c>
      <c r="E7313" t="s">
        <v>34</v>
      </c>
      <c r="F7313" t="s">
        <v>33</v>
      </c>
      <c r="G7313" t="s">
        <v>34</v>
      </c>
      <c r="H7313">
        <v>20220</v>
      </c>
      <c r="I7313" t="s">
        <v>172</v>
      </c>
      <c r="J7313">
        <v>0</v>
      </c>
      <c r="L7313">
        <v>20220</v>
      </c>
      <c r="M7313" t="s">
        <v>172</v>
      </c>
      <c r="N7313">
        <v>45985</v>
      </c>
      <c r="O7313" t="s">
        <v>173</v>
      </c>
      <c r="P7313">
        <v>0</v>
      </c>
      <c r="R7313">
        <v>45985</v>
      </c>
      <c r="T7313">
        <v>221030</v>
      </c>
      <c r="V7313">
        <v>401925</v>
      </c>
      <c r="W7313" t="s">
        <v>174</v>
      </c>
      <c r="X7313">
        <v>360021</v>
      </c>
      <c r="Y7313" t="s">
        <v>174</v>
      </c>
      <c r="Z7313">
        <v>41904</v>
      </c>
    </row>
    <row r="7314" spans="2:26" hidden="1" x14ac:dyDescent="0.35">
      <c r="B7314" t="s">
        <v>170</v>
      </c>
      <c r="C7314" t="s">
        <v>171</v>
      </c>
      <c r="D7314" s="1">
        <v>44256</v>
      </c>
      <c r="E7314" t="s">
        <v>34</v>
      </c>
      <c r="F7314" t="s">
        <v>35</v>
      </c>
      <c r="G7314" t="s">
        <v>32</v>
      </c>
      <c r="H7314">
        <v>20127</v>
      </c>
      <c r="I7314" t="s">
        <v>172</v>
      </c>
      <c r="J7314">
        <v>0</v>
      </c>
      <c r="L7314">
        <v>20127</v>
      </c>
      <c r="M7314" t="s">
        <v>172</v>
      </c>
      <c r="N7314">
        <v>41824</v>
      </c>
      <c r="O7314" t="s">
        <v>173</v>
      </c>
      <c r="P7314">
        <v>0</v>
      </c>
      <c r="R7314">
        <v>41824</v>
      </c>
      <c r="T7314">
        <v>222141</v>
      </c>
      <c r="V7314">
        <v>405590</v>
      </c>
      <c r="W7314" t="s">
        <v>174</v>
      </c>
      <c r="X7314">
        <v>363945</v>
      </c>
      <c r="Y7314" t="s">
        <v>174</v>
      </c>
      <c r="Z7314">
        <v>41645</v>
      </c>
    </row>
    <row r="7315" spans="2:26" hidden="1" x14ac:dyDescent="0.35">
      <c r="B7315" t="s">
        <v>170</v>
      </c>
      <c r="C7315" t="s">
        <v>171</v>
      </c>
      <c r="D7315" s="1">
        <v>44256</v>
      </c>
      <c r="E7315" t="s">
        <v>34</v>
      </c>
      <c r="F7315" t="s">
        <v>33</v>
      </c>
      <c r="G7315" t="s">
        <v>34</v>
      </c>
      <c r="H7315">
        <v>20517</v>
      </c>
      <c r="I7315" t="s">
        <v>172</v>
      </c>
      <c r="J7315">
        <v>0</v>
      </c>
      <c r="L7315">
        <v>20517</v>
      </c>
      <c r="M7315" t="s">
        <v>172</v>
      </c>
      <c r="N7315">
        <v>41824</v>
      </c>
      <c r="O7315" t="s">
        <v>173</v>
      </c>
      <c r="P7315">
        <v>0</v>
      </c>
      <c r="R7315">
        <v>41824</v>
      </c>
      <c r="T7315">
        <v>223081</v>
      </c>
      <c r="V7315">
        <v>407905</v>
      </c>
      <c r="W7315" t="s">
        <v>174</v>
      </c>
      <c r="X7315">
        <v>366107</v>
      </c>
      <c r="Y7315" t="s">
        <v>174</v>
      </c>
      <c r="Z7315">
        <v>41798</v>
      </c>
    </row>
    <row r="7316" spans="2:26" hidden="1" x14ac:dyDescent="0.35">
      <c r="B7316" t="s">
        <v>170</v>
      </c>
      <c r="C7316" t="s">
        <v>171</v>
      </c>
      <c r="D7316" s="1">
        <v>44287</v>
      </c>
      <c r="E7316" t="s">
        <v>34</v>
      </c>
      <c r="F7316" t="s">
        <v>35</v>
      </c>
      <c r="G7316" t="s">
        <v>32</v>
      </c>
      <c r="H7316">
        <v>18107</v>
      </c>
      <c r="I7316" t="s">
        <v>172</v>
      </c>
      <c r="J7316">
        <v>0</v>
      </c>
      <c r="L7316">
        <v>18107</v>
      </c>
      <c r="M7316" t="s">
        <v>172</v>
      </c>
      <c r="N7316">
        <v>37344</v>
      </c>
      <c r="O7316" t="s">
        <v>173</v>
      </c>
      <c r="P7316">
        <v>0</v>
      </c>
      <c r="R7316">
        <v>37344</v>
      </c>
      <c r="T7316">
        <v>223380</v>
      </c>
      <c r="V7316">
        <v>410748</v>
      </c>
      <c r="W7316" t="s">
        <v>174</v>
      </c>
      <c r="X7316">
        <v>369175</v>
      </c>
      <c r="Y7316" t="s">
        <v>174</v>
      </c>
      <c r="Z7316">
        <v>41573</v>
      </c>
    </row>
    <row r="7317" spans="2:26" hidden="1" x14ac:dyDescent="0.35">
      <c r="B7317" t="s">
        <v>170</v>
      </c>
      <c r="C7317" t="s">
        <v>171</v>
      </c>
      <c r="D7317" s="1">
        <v>44287</v>
      </c>
      <c r="E7317" t="s">
        <v>34</v>
      </c>
      <c r="F7317" t="s">
        <v>33</v>
      </c>
      <c r="G7317" t="s">
        <v>34</v>
      </c>
      <c r="H7317">
        <v>18488</v>
      </c>
      <c r="I7317" t="s">
        <v>172</v>
      </c>
      <c r="J7317">
        <v>0</v>
      </c>
      <c r="L7317">
        <v>18488</v>
      </c>
      <c r="M7317" t="s">
        <v>172</v>
      </c>
      <c r="N7317">
        <v>37344</v>
      </c>
      <c r="O7317" t="s">
        <v>173</v>
      </c>
      <c r="P7317">
        <v>0</v>
      </c>
      <c r="R7317">
        <v>37344</v>
      </c>
      <c r="T7317">
        <v>224352</v>
      </c>
      <c r="V7317">
        <v>412985</v>
      </c>
      <c r="W7317" t="s">
        <v>174</v>
      </c>
      <c r="X7317">
        <v>371263</v>
      </c>
      <c r="Y7317" t="s">
        <v>174</v>
      </c>
      <c r="Z7317">
        <v>41722</v>
      </c>
    </row>
    <row r="7318" spans="2:26" hidden="1" x14ac:dyDescent="0.35">
      <c r="B7318" t="s">
        <v>170</v>
      </c>
      <c r="C7318" t="s">
        <v>171</v>
      </c>
      <c r="D7318" s="1">
        <v>44317</v>
      </c>
      <c r="E7318" t="s">
        <v>34</v>
      </c>
      <c r="F7318" t="s">
        <v>35</v>
      </c>
      <c r="G7318" t="s">
        <v>32</v>
      </c>
      <c r="H7318">
        <v>17207</v>
      </c>
      <c r="I7318" t="s">
        <v>172</v>
      </c>
      <c r="J7318">
        <v>0</v>
      </c>
      <c r="L7318">
        <v>17207</v>
      </c>
      <c r="M7318" t="s">
        <v>172</v>
      </c>
      <c r="N7318">
        <v>44755</v>
      </c>
      <c r="O7318" t="s">
        <v>173</v>
      </c>
      <c r="P7318">
        <v>0</v>
      </c>
      <c r="R7318">
        <v>44755</v>
      </c>
      <c r="T7318">
        <v>224901</v>
      </c>
      <c r="V7318">
        <v>415131</v>
      </c>
      <c r="W7318" t="s">
        <v>174</v>
      </c>
      <c r="X7318">
        <v>373468</v>
      </c>
      <c r="Y7318" t="s">
        <v>174</v>
      </c>
      <c r="Z7318">
        <v>41663</v>
      </c>
    </row>
    <row r="7319" spans="2:26" hidden="1" x14ac:dyDescent="0.35">
      <c r="B7319" t="s">
        <v>170</v>
      </c>
      <c r="C7319" t="s">
        <v>171</v>
      </c>
      <c r="D7319" s="1">
        <v>44317</v>
      </c>
      <c r="E7319" t="s">
        <v>34</v>
      </c>
      <c r="F7319" t="s">
        <v>33</v>
      </c>
      <c r="G7319" t="s">
        <v>34</v>
      </c>
      <c r="H7319">
        <v>17372</v>
      </c>
      <c r="I7319" t="s">
        <v>172</v>
      </c>
      <c r="J7319">
        <v>0</v>
      </c>
      <c r="L7319">
        <v>17372</v>
      </c>
      <c r="M7319" t="s">
        <v>172</v>
      </c>
      <c r="N7319">
        <v>44755</v>
      </c>
      <c r="O7319" t="s">
        <v>173</v>
      </c>
      <c r="P7319">
        <v>0</v>
      </c>
      <c r="R7319">
        <v>44755</v>
      </c>
      <c r="T7319">
        <v>225599</v>
      </c>
      <c r="V7319">
        <v>416783</v>
      </c>
      <c r="W7319" t="s">
        <v>174</v>
      </c>
      <c r="X7319">
        <v>375024</v>
      </c>
      <c r="Y7319" t="s">
        <v>174</v>
      </c>
      <c r="Z7319">
        <v>41759</v>
      </c>
    </row>
    <row r="7320" spans="2:26" hidden="1" x14ac:dyDescent="0.35">
      <c r="B7320" t="s">
        <v>170</v>
      </c>
      <c r="C7320" t="s">
        <v>171</v>
      </c>
      <c r="D7320" s="1">
        <v>44348</v>
      </c>
      <c r="E7320" t="s">
        <v>34</v>
      </c>
      <c r="F7320" t="s">
        <v>35</v>
      </c>
      <c r="G7320" t="s">
        <v>32</v>
      </c>
      <c r="H7320">
        <v>18503</v>
      </c>
      <c r="I7320" t="s">
        <v>172</v>
      </c>
      <c r="J7320">
        <v>0</v>
      </c>
      <c r="L7320">
        <v>18503</v>
      </c>
      <c r="M7320" t="s">
        <v>172</v>
      </c>
      <c r="N7320">
        <v>35587</v>
      </c>
      <c r="O7320" t="s">
        <v>173</v>
      </c>
      <c r="P7320">
        <v>0</v>
      </c>
      <c r="R7320">
        <v>35587</v>
      </c>
      <c r="T7320">
        <v>220896</v>
      </c>
      <c r="V7320">
        <v>413582</v>
      </c>
      <c r="W7320" t="s">
        <v>174</v>
      </c>
      <c r="X7320">
        <v>376893</v>
      </c>
      <c r="Y7320" t="s">
        <v>174</v>
      </c>
      <c r="Z7320">
        <v>36689</v>
      </c>
    </row>
    <row r="7321" spans="2:26" hidden="1" x14ac:dyDescent="0.35">
      <c r="B7321" t="s">
        <v>170</v>
      </c>
      <c r="C7321" t="s">
        <v>171</v>
      </c>
      <c r="D7321" s="1">
        <v>44348</v>
      </c>
      <c r="E7321" t="s">
        <v>34</v>
      </c>
      <c r="F7321" t="s">
        <v>33</v>
      </c>
      <c r="G7321" t="s">
        <v>34</v>
      </c>
      <c r="H7321">
        <v>18901</v>
      </c>
      <c r="I7321" t="s">
        <v>172</v>
      </c>
      <c r="J7321">
        <v>0</v>
      </c>
      <c r="L7321">
        <v>18901</v>
      </c>
      <c r="M7321" t="s">
        <v>172</v>
      </c>
      <c r="N7321">
        <v>35587</v>
      </c>
      <c r="O7321" t="s">
        <v>173</v>
      </c>
      <c r="P7321">
        <v>0</v>
      </c>
      <c r="R7321">
        <v>35587</v>
      </c>
      <c r="T7321">
        <v>221915</v>
      </c>
      <c r="V7321">
        <v>415770</v>
      </c>
      <c r="W7321" t="s">
        <v>174</v>
      </c>
      <c r="X7321">
        <v>378841</v>
      </c>
      <c r="Y7321" t="s">
        <v>174</v>
      </c>
      <c r="Z7321">
        <v>36929</v>
      </c>
    </row>
    <row r="7322" spans="2:26" hidden="1" x14ac:dyDescent="0.35">
      <c r="B7322" t="s">
        <v>170</v>
      </c>
      <c r="C7322" t="s">
        <v>171</v>
      </c>
      <c r="D7322" s="1">
        <v>44378</v>
      </c>
      <c r="E7322" t="s">
        <v>34</v>
      </c>
      <c r="F7322" t="s">
        <v>35</v>
      </c>
      <c r="G7322" t="s">
        <v>32</v>
      </c>
      <c r="H7322">
        <v>19764</v>
      </c>
      <c r="I7322" t="s">
        <v>172</v>
      </c>
      <c r="J7322">
        <v>0</v>
      </c>
      <c r="L7322">
        <v>19764</v>
      </c>
      <c r="M7322" t="s">
        <v>172</v>
      </c>
      <c r="N7322">
        <v>45547</v>
      </c>
      <c r="O7322" t="s">
        <v>173</v>
      </c>
      <c r="P7322">
        <v>0</v>
      </c>
      <c r="R7322">
        <v>45547</v>
      </c>
      <c r="T7322">
        <v>221935</v>
      </c>
      <c r="V7322">
        <v>417499</v>
      </c>
      <c r="W7322" t="s">
        <v>174</v>
      </c>
      <c r="X7322">
        <v>381034</v>
      </c>
      <c r="Y7322" t="s">
        <v>174</v>
      </c>
      <c r="Z7322">
        <v>36465</v>
      </c>
    </row>
    <row r="7323" spans="2:26" hidden="1" x14ac:dyDescent="0.35">
      <c r="B7323" t="s">
        <v>170</v>
      </c>
      <c r="C7323" t="s">
        <v>171</v>
      </c>
      <c r="D7323" s="1">
        <v>44378</v>
      </c>
      <c r="E7323" t="s">
        <v>34</v>
      </c>
      <c r="F7323" t="s">
        <v>33</v>
      </c>
      <c r="G7323" t="s">
        <v>34</v>
      </c>
      <c r="H7323">
        <v>20114</v>
      </c>
      <c r="I7323" t="s">
        <v>172</v>
      </c>
      <c r="J7323">
        <v>0</v>
      </c>
      <c r="L7323">
        <v>20114</v>
      </c>
      <c r="M7323" t="s">
        <v>172</v>
      </c>
      <c r="N7323">
        <v>45547</v>
      </c>
      <c r="O7323" t="s">
        <v>173</v>
      </c>
      <c r="P7323">
        <v>0</v>
      </c>
      <c r="R7323">
        <v>45547</v>
      </c>
      <c r="S7323" t="s">
        <v>38</v>
      </c>
      <c r="T7323">
        <v>223008</v>
      </c>
      <c r="V7323">
        <v>420000</v>
      </c>
      <c r="W7323" t="s">
        <v>174</v>
      </c>
      <c r="X7323">
        <v>383364</v>
      </c>
      <c r="Y7323" t="s">
        <v>174</v>
      </c>
      <c r="Z7323">
        <v>36636</v>
      </c>
    </row>
    <row r="7324" spans="2:26" hidden="1" x14ac:dyDescent="0.35">
      <c r="B7324" t="s">
        <v>170</v>
      </c>
      <c r="C7324" t="s">
        <v>171</v>
      </c>
      <c r="D7324" s="1">
        <v>44409</v>
      </c>
      <c r="E7324" t="s">
        <v>34</v>
      </c>
      <c r="F7324" t="s">
        <v>35</v>
      </c>
      <c r="G7324" t="s">
        <v>32</v>
      </c>
      <c r="H7324">
        <v>22492</v>
      </c>
      <c r="I7324" t="s">
        <v>172</v>
      </c>
      <c r="J7324">
        <v>0</v>
      </c>
      <c r="L7324">
        <v>22492</v>
      </c>
      <c r="M7324" t="s">
        <v>172</v>
      </c>
      <c r="N7324">
        <v>44815</v>
      </c>
      <c r="O7324" t="s">
        <v>173</v>
      </c>
      <c r="P7324">
        <v>0</v>
      </c>
      <c r="R7324">
        <v>44815</v>
      </c>
      <c r="T7324">
        <v>223710</v>
      </c>
      <c r="V7324">
        <v>422643</v>
      </c>
      <c r="W7324" t="s">
        <v>174</v>
      </c>
      <c r="X7324">
        <v>386222</v>
      </c>
      <c r="Y7324" t="s">
        <v>174</v>
      </c>
      <c r="Z7324">
        <v>36421</v>
      </c>
    </row>
    <row r="7325" spans="2:26" hidden="1" x14ac:dyDescent="0.35">
      <c r="B7325" t="s">
        <v>170</v>
      </c>
      <c r="C7325" t="s">
        <v>171</v>
      </c>
      <c r="D7325" s="1">
        <v>44409</v>
      </c>
      <c r="E7325" t="s">
        <v>34</v>
      </c>
      <c r="F7325" t="s">
        <v>33</v>
      </c>
      <c r="G7325" t="s">
        <v>34</v>
      </c>
      <c r="H7325">
        <v>22955</v>
      </c>
      <c r="I7325" t="s">
        <v>172</v>
      </c>
      <c r="J7325">
        <v>0</v>
      </c>
      <c r="L7325">
        <v>22955</v>
      </c>
      <c r="M7325" t="s">
        <v>172</v>
      </c>
      <c r="N7325">
        <v>44815</v>
      </c>
      <c r="O7325" t="s">
        <v>173</v>
      </c>
      <c r="P7325">
        <v>0</v>
      </c>
      <c r="R7325">
        <v>44815</v>
      </c>
      <c r="S7325" t="s">
        <v>38</v>
      </c>
      <c r="T7325">
        <v>225224</v>
      </c>
      <c r="V7325">
        <v>425982</v>
      </c>
      <c r="W7325" t="s">
        <v>174</v>
      </c>
      <c r="X7325">
        <v>389306</v>
      </c>
      <c r="Y7325" t="s">
        <v>174</v>
      </c>
      <c r="Z7325">
        <v>36676</v>
      </c>
    </row>
    <row r="7326" spans="2:26" hidden="1" x14ac:dyDescent="0.35">
      <c r="B7326" t="s">
        <v>170</v>
      </c>
      <c r="C7326" t="s">
        <v>171</v>
      </c>
      <c r="D7326" s="1">
        <v>44440</v>
      </c>
      <c r="E7326" t="s">
        <v>34</v>
      </c>
      <c r="F7326" t="s">
        <v>35</v>
      </c>
      <c r="G7326" t="s">
        <v>32</v>
      </c>
      <c r="H7326">
        <v>19368</v>
      </c>
      <c r="I7326" t="s">
        <v>172</v>
      </c>
      <c r="J7326">
        <v>0</v>
      </c>
      <c r="L7326">
        <v>19368</v>
      </c>
      <c r="M7326" t="s">
        <v>172</v>
      </c>
      <c r="N7326">
        <v>47310</v>
      </c>
      <c r="O7326" t="s">
        <v>173</v>
      </c>
      <c r="P7326">
        <v>0</v>
      </c>
      <c r="R7326">
        <v>47310</v>
      </c>
      <c r="T7326">
        <v>224855</v>
      </c>
      <c r="V7326">
        <v>426900</v>
      </c>
      <c r="W7326" t="s">
        <v>174</v>
      </c>
      <c r="X7326">
        <v>390568</v>
      </c>
      <c r="Y7326" t="s">
        <v>174</v>
      </c>
      <c r="Z7326">
        <v>36332</v>
      </c>
    </row>
    <row r="7327" spans="2:26" hidden="1" x14ac:dyDescent="0.35">
      <c r="B7327" t="s">
        <v>170</v>
      </c>
      <c r="C7327" t="s">
        <v>171</v>
      </c>
      <c r="D7327" s="1">
        <v>44440</v>
      </c>
      <c r="E7327" t="s">
        <v>34</v>
      </c>
      <c r="F7327" t="s">
        <v>33</v>
      </c>
      <c r="G7327" t="s">
        <v>34</v>
      </c>
      <c r="H7327">
        <v>19606</v>
      </c>
      <c r="I7327" t="s">
        <v>172</v>
      </c>
      <c r="J7327">
        <v>0</v>
      </c>
      <c r="L7327">
        <v>19606</v>
      </c>
      <c r="M7327" t="s">
        <v>172</v>
      </c>
      <c r="N7327">
        <v>47310</v>
      </c>
      <c r="O7327" t="s">
        <v>173</v>
      </c>
      <c r="P7327">
        <v>0</v>
      </c>
      <c r="R7327">
        <v>47310</v>
      </c>
      <c r="S7327" t="s">
        <v>38</v>
      </c>
      <c r="T7327">
        <v>225953</v>
      </c>
      <c r="V7327">
        <v>431028</v>
      </c>
      <c r="W7327" t="s">
        <v>174</v>
      </c>
      <c r="X7327">
        <v>394503</v>
      </c>
      <c r="Y7327" t="s">
        <v>174</v>
      </c>
      <c r="Z7327">
        <v>36525</v>
      </c>
    </row>
    <row r="7328" spans="2:26" hidden="1" x14ac:dyDescent="0.35">
      <c r="B7328" t="s">
        <v>170</v>
      </c>
      <c r="C7328" t="s">
        <v>171</v>
      </c>
      <c r="D7328" s="1">
        <v>44470</v>
      </c>
      <c r="E7328" t="s">
        <v>34</v>
      </c>
      <c r="F7328" t="s">
        <v>35</v>
      </c>
      <c r="G7328" t="s">
        <v>32</v>
      </c>
      <c r="H7328">
        <v>21872</v>
      </c>
      <c r="I7328" t="s">
        <v>172</v>
      </c>
      <c r="J7328">
        <v>0</v>
      </c>
      <c r="L7328">
        <v>21872</v>
      </c>
      <c r="M7328" t="s">
        <v>172</v>
      </c>
      <c r="N7328">
        <v>52843</v>
      </c>
      <c r="O7328" t="s">
        <v>173</v>
      </c>
      <c r="P7328">
        <v>0</v>
      </c>
      <c r="R7328">
        <v>52843</v>
      </c>
      <c r="T7328">
        <v>225957</v>
      </c>
      <c r="V7328">
        <v>431178</v>
      </c>
      <c r="W7328" t="s">
        <v>174</v>
      </c>
      <c r="X7328">
        <v>394895</v>
      </c>
      <c r="Y7328" t="s">
        <v>174</v>
      </c>
      <c r="Z7328">
        <v>36283</v>
      </c>
    </row>
    <row r="7329" spans="2:26" hidden="1" x14ac:dyDescent="0.35">
      <c r="B7329" t="s">
        <v>170</v>
      </c>
      <c r="C7329" t="s">
        <v>171</v>
      </c>
      <c r="D7329" s="1">
        <v>44470</v>
      </c>
      <c r="E7329" t="s">
        <v>34</v>
      </c>
      <c r="F7329" t="s">
        <v>33</v>
      </c>
      <c r="G7329" t="s">
        <v>34</v>
      </c>
      <c r="H7329">
        <v>22311</v>
      </c>
      <c r="I7329" t="s">
        <v>172</v>
      </c>
      <c r="J7329">
        <v>0</v>
      </c>
      <c r="L7329">
        <v>22311</v>
      </c>
      <c r="M7329" t="s">
        <v>172</v>
      </c>
      <c r="N7329">
        <v>52843</v>
      </c>
      <c r="O7329" t="s">
        <v>173</v>
      </c>
      <c r="P7329">
        <v>0</v>
      </c>
      <c r="R7329">
        <v>52843</v>
      </c>
      <c r="S7329" t="s">
        <v>38</v>
      </c>
      <c r="T7329">
        <v>226545</v>
      </c>
      <c r="V7329">
        <v>432514</v>
      </c>
      <c r="W7329" t="s">
        <v>174</v>
      </c>
      <c r="X7329">
        <v>396134</v>
      </c>
      <c r="Y7329" t="s">
        <v>174</v>
      </c>
      <c r="Z7329">
        <v>36380</v>
      </c>
    </row>
    <row r="7330" spans="2:26" hidden="1" x14ac:dyDescent="0.35">
      <c r="B7330" t="s">
        <v>170</v>
      </c>
      <c r="C7330" t="s">
        <v>171</v>
      </c>
      <c r="D7330" s="1">
        <v>44501</v>
      </c>
      <c r="E7330" t="s">
        <v>34</v>
      </c>
      <c r="F7330" t="s">
        <v>35</v>
      </c>
      <c r="G7330" t="s">
        <v>32</v>
      </c>
      <c r="H7330">
        <v>26486</v>
      </c>
      <c r="I7330" t="s">
        <v>172</v>
      </c>
      <c r="J7330">
        <v>0</v>
      </c>
      <c r="L7330">
        <v>26486</v>
      </c>
      <c r="M7330" t="s">
        <v>172</v>
      </c>
      <c r="N7330">
        <v>37124</v>
      </c>
      <c r="O7330" t="s">
        <v>173</v>
      </c>
      <c r="P7330">
        <v>0</v>
      </c>
      <c r="R7330">
        <v>37124</v>
      </c>
      <c r="T7330">
        <v>227268</v>
      </c>
      <c r="V7330">
        <v>435718</v>
      </c>
      <c r="W7330" t="s">
        <v>174</v>
      </c>
      <c r="X7330">
        <v>399438</v>
      </c>
      <c r="Y7330" t="s">
        <v>174</v>
      </c>
      <c r="Z7330">
        <v>36280</v>
      </c>
    </row>
    <row r="7331" spans="2:26" hidden="1" x14ac:dyDescent="0.35">
      <c r="B7331" t="s">
        <v>170</v>
      </c>
      <c r="C7331" t="s">
        <v>171</v>
      </c>
      <c r="D7331" s="1">
        <v>44501</v>
      </c>
      <c r="E7331" t="s">
        <v>34</v>
      </c>
      <c r="F7331" t="s">
        <v>33</v>
      </c>
      <c r="G7331" t="s">
        <v>34</v>
      </c>
      <c r="H7331">
        <v>27446</v>
      </c>
      <c r="I7331" t="s">
        <v>172</v>
      </c>
      <c r="J7331">
        <v>0</v>
      </c>
      <c r="L7331">
        <v>27446</v>
      </c>
      <c r="M7331" t="s">
        <v>172</v>
      </c>
      <c r="N7331">
        <v>37124</v>
      </c>
      <c r="O7331" t="s">
        <v>173</v>
      </c>
      <c r="P7331">
        <v>0</v>
      </c>
      <c r="R7331">
        <v>37124</v>
      </c>
      <c r="S7331" t="s">
        <v>38</v>
      </c>
      <c r="T7331">
        <v>228216</v>
      </c>
      <c r="V7331">
        <v>437901</v>
      </c>
      <c r="W7331" t="s">
        <v>174</v>
      </c>
      <c r="X7331">
        <v>401484</v>
      </c>
      <c r="Y7331" t="s">
        <v>174</v>
      </c>
      <c r="Z7331">
        <v>36417</v>
      </c>
    </row>
    <row r="7332" spans="2:26" hidden="1" x14ac:dyDescent="0.35">
      <c r="B7332" t="s">
        <v>170</v>
      </c>
      <c r="C7332" t="s">
        <v>171</v>
      </c>
      <c r="D7332" s="1">
        <v>44531</v>
      </c>
      <c r="E7332" t="s">
        <v>34</v>
      </c>
      <c r="F7332" t="s">
        <v>35</v>
      </c>
      <c r="G7332" t="s">
        <v>32</v>
      </c>
      <c r="H7332">
        <v>24472</v>
      </c>
      <c r="I7332" t="s">
        <v>172</v>
      </c>
      <c r="J7332">
        <v>0</v>
      </c>
      <c r="L7332">
        <v>24472</v>
      </c>
      <c r="M7332" t="s">
        <v>172</v>
      </c>
      <c r="N7332">
        <v>39794</v>
      </c>
      <c r="O7332" t="s">
        <v>173</v>
      </c>
      <c r="P7332">
        <v>0</v>
      </c>
      <c r="R7332">
        <v>39794</v>
      </c>
      <c r="T7332">
        <v>228289</v>
      </c>
      <c r="V7332">
        <v>439864</v>
      </c>
      <c r="W7332" t="s">
        <v>174</v>
      </c>
      <c r="X7332">
        <v>403608</v>
      </c>
      <c r="Y7332" t="s">
        <v>174</v>
      </c>
      <c r="Z7332">
        <v>36256</v>
      </c>
    </row>
    <row r="7333" spans="2:26" hidden="1" x14ac:dyDescent="0.35">
      <c r="B7333" t="s">
        <v>170</v>
      </c>
      <c r="C7333" t="s">
        <v>171</v>
      </c>
      <c r="D7333" s="1">
        <v>44531</v>
      </c>
      <c r="E7333" t="s">
        <v>34</v>
      </c>
      <c r="F7333" t="s">
        <v>33</v>
      </c>
      <c r="G7333" t="s">
        <v>34</v>
      </c>
      <c r="H7333">
        <v>25865</v>
      </c>
      <c r="I7333" t="s">
        <v>172</v>
      </c>
      <c r="J7333">
        <v>0</v>
      </c>
      <c r="L7333">
        <v>25865</v>
      </c>
      <c r="M7333" t="s">
        <v>172</v>
      </c>
      <c r="N7333">
        <v>39794</v>
      </c>
      <c r="O7333" t="s">
        <v>173</v>
      </c>
      <c r="P7333">
        <v>0</v>
      </c>
      <c r="R7333">
        <v>39794</v>
      </c>
      <c r="S7333" t="s">
        <v>38</v>
      </c>
      <c r="T7333">
        <v>229203</v>
      </c>
      <c r="V7333">
        <v>442121</v>
      </c>
      <c r="W7333" t="s">
        <v>174</v>
      </c>
      <c r="X7333">
        <v>405729</v>
      </c>
      <c r="Y7333" t="s">
        <v>174</v>
      </c>
      <c r="Z7333">
        <v>36392</v>
      </c>
    </row>
    <row r="7334" spans="2:26" hidden="1" x14ac:dyDescent="0.35">
      <c r="B7334" t="s">
        <v>170</v>
      </c>
      <c r="C7334" t="s">
        <v>171</v>
      </c>
      <c r="D7334" s="1">
        <v>44562</v>
      </c>
      <c r="E7334" t="s">
        <v>34</v>
      </c>
      <c r="F7334" t="s">
        <v>35</v>
      </c>
      <c r="G7334" t="s">
        <v>32</v>
      </c>
      <c r="H7334">
        <v>23776</v>
      </c>
      <c r="I7334" t="s">
        <v>172</v>
      </c>
      <c r="J7334">
        <v>0</v>
      </c>
      <c r="L7334">
        <v>23776</v>
      </c>
      <c r="M7334" t="s">
        <v>172</v>
      </c>
      <c r="N7334">
        <v>48582</v>
      </c>
      <c r="O7334" t="s">
        <v>173</v>
      </c>
      <c r="P7334">
        <v>0</v>
      </c>
      <c r="R7334">
        <v>48582</v>
      </c>
      <c r="T7334">
        <v>229287</v>
      </c>
      <c r="V7334">
        <v>444164</v>
      </c>
      <c r="W7334" t="s">
        <v>174</v>
      </c>
      <c r="X7334">
        <v>408099</v>
      </c>
      <c r="Y7334" t="s">
        <v>174</v>
      </c>
      <c r="Z7334">
        <v>36065</v>
      </c>
    </row>
    <row r="7335" spans="2:26" hidden="1" x14ac:dyDescent="0.35">
      <c r="B7335" t="s">
        <v>170</v>
      </c>
      <c r="C7335" t="s">
        <v>171</v>
      </c>
      <c r="D7335" s="1">
        <v>44562</v>
      </c>
      <c r="E7335" t="s">
        <v>34</v>
      </c>
      <c r="F7335" t="s">
        <v>33</v>
      </c>
      <c r="G7335" t="s">
        <v>34</v>
      </c>
      <c r="H7335">
        <v>24489</v>
      </c>
      <c r="I7335" t="s">
        <v>172</v>
      </c>
      <c r="J7335">
        <v>0</v>
      </c>
      <c r="L7335">
        <v>24489</v>
      </c>
      <c r="M7335" t="s">
        <v>172</v>
      </c>
      <c r="N7335">
        <v>48582</v>
      </c>
      <c r="O7335" t="s">
        <v>173</v>
      </c>
      <c r="P7335">
        <v>0</v>
      </c>
      <c r="R7335">
        <v>48582</v>
      </c>
      <c r="S7335" t="s">
        <v>38</v>
      </c>
      <c r="T7335">
        <v>229953</v>
      </c>
      <c r="V7335">
        <v>445668</v>
      </c>
      <c r="W7335" t="s">
        <v>174</v>
      </c>
      <c r="X7335">
        <v>409506</v>
      </c>
      <c r="Y7335" t="s">
        <v>174</v>
      </c>
      <c r="Z7335">
        <v>36162</v>
      </c>
    </row>
    <row r="7336" spans="2:26" hidden="1" x14ac:dyDescent="0.35">
      <c r="B7336" t="s">
        <v>170</v>
      </c>
      <c r="C7336" t="s">
        <v>171</v>
      </c>
      <c r="D7336" s="1">
        <v>44593</v>
      </c>
      <c r="E7336" t="s">
        <v>34</v>
      </c>
      <c r="F7336" t="s">
        <v>35</v>
      </c>
      <c r="G7336" t="s">
        <v>32</v>
      </c>
      <c r="H7336">
        <v>18065</v>
      </c>
      <c r="I7336" t="s">
        <v>172</v>
      </c>
      <c r="J7336">
        <v>0</v>
      </c>
      <c r="L7336">
        <v>18065</v>
      </c>
      <c r="M7336" t="s">
        <v>172</v>
      </c>
      <c r="N7336">
        <v>42828</v>
      </c>
      <c r="O7336" t="s">
        <v>173</v>
      </c>
      <c r="P7336">
        <v>0</v>
      </c>
      <c r="R7336">
        <v>42828</v>
      </c>
      <c r="T7336">
        <v>230373</v>
      </c>
      <c r="V7336">
        <v>448110</v>
      </c>
      <c r="W7336" t="s">
        <v>174</v>
      </c>
      <c r="X7336">
        <v>411831</v>
      </c>
      <c r="Y7336" t="s">
        <v>174</v>
      </c>
      <c r="Z7336">
        <v>36279</v>
      </c>
    </row>
    <row r="7337" spans="2:26" hidden="1" x14ac:dyDescent="0.35">
      <c r="B7337" t="s">
        <v>170</v>
      </c>
      <c r="C7337" t="s">
        <v>171</v>
      </c>
      <c r="D7337" s="1">
        <v>44593</v>
      </c>
      <c r="E7337" t="s">
        <v>34</v>
      </c>
      <c r="F7337" t="s">
        <v>33</v>
      </c>
      <c r="G7337" t="s">
        <v>34</v>
      </c>
      <c r="H7337">
        <v>19063</v>
      </c>
      <c r="I7337" t="s">
        <v>172</v>
      </c>
      <c r="J7337">
        <v>0</v>
      </c>
      <c r="L7337">
        <v>19063</v>
      </c>
      <c r="M7337" t="s">
        <v>172</v>
      </c>
      <c r="N7337">
        <v>42828</v>
      </c>
      <c r="O7337" t="s">
        <v>173</v>
      </c>
      <c r="P7337">
        <v>0</v>
      </c>
      <c r="R7337">
        <v>42828</v>
      </c>
      <c r="S7337" t="s">
        <v>38</v>
      </c>
      <c r="T7337">
        <v>231233</v>
      </c>
      <c r="V7337">
        <v>449991</v>
      </c>
      <c r="W7337" t="s">
        <v>174</v>
      </c>
      <c r="X7337">
        <v>413581</v>
      </c>
      <c r="Y7337" t="s">
        <v>174</v>
      </c>
      <c r="Z7337">
        <v>36410</v>
      </c>
    </row>
    <row r="7338" spans="2:26" hidden="1" x14ac:dyDescent="0.35">
      <c r="B7338" t="s">
        <v>170</v>
      </c>
      <c r="C7338" t="s">
        <v>171</v>
      </c>
      <c r="D7338" s="1">
        <v>44621</v>
      </c>
      <c r="E7338" t="s">
        <v>34</v>
      </c>
      <c r="F7338" t="s">
        <v>35</v>
      </c>
      <c r="G7338" t="s">
        <v>32</v>
      </c>
      <c r="H7338">
        <v>20408</v>
      </c>
      <c r="I7338" t="s">
        <v>172</v>
      </c>
      <c r="J7338">
        <v>0</v>
      </c>
      <c r="L7338">
        <v>20408</v>
      </c>
      <c r="M7338" t="s">
        <v>172</v>
      </c>
      <c r="N7338">
        <v>41696</v>
      </c>
      <c r="O7338" t="s">
        <v>173</v>
      </c>
      <c r="P7338">
        <v>0</v>
      </c>
      <c r="R7338">
        <v>41696</v>
      </c>
      <c r="T7338">
        <v>231531</v>
      </c>
      <c r="V7338">
        <v>452309</v>
      </c>
      <c r="W7338" t="s">
        <v>174</v>
      </c>
      <c r="X7338">
        <v>416132</v>
      </c>
      <c r="Y7338" t="s">
        <v>174</v>
      </c>
      <c r="Z7338">
        <v>36177</v>
      </c>
    </row>
    <row r="7339" spans="2:26" hidden="1" x14ac:dyDescent="0.35">
      <c r="B7339" t="s">
        <v>170</v>
      </c>
      <c r="C7339" t="s">
        <v>171</v>
      </c>
      <c r="D7339" s="1">
        <v>44621</v>
      </c>
      <c r="E7339" t="s">
        <v>34</v>
      </c>
      <c r="F7339" t="s">
        <v>33</v>
      </c>
      <c r="G7339" t="s">
        <v>34</v>
      </c>
      <c r="H7339">
        <v>20985</v>
      </c>
      <c r="I7339" t="s">
        <v>172</v>
      </c>
      <c r="J7339">
        <v>0</v>
      </c>
      <c r="L7339">
        <v>20985</v>
      </c>
      <c r="M7339" t="s">
        <v>172</v>
      </c>
      <c r="N7339">
        <v>41696</v>
      </c>
      <c r="O7339" t="s">
        <v>173</v>
      </c>
      <c r="P7339">
        <v>0</v>
      </c>
      <c r="R7339">
        <v>41696</v>
      </c>
      <c r="S7339" t="s">
        <v>38</v>
      </c>
      <c r="T7339">
        <v>232297</v>
      </c>
      <c r="V7339">
        <v>454089</v>
      </c>
      <c r="W7339" t="s">
        <v>174</v>
      </c>
      <c r="X7339">
        <v>417790</v>
      </c>
      <c r="Y7339" t="s">
        <v>174</v>
      </c>
      <c r="Z7339">
        <v>36299</v>
      </c>
    </row>
    <row r="7340" spans="2:26" hidden="1" x14ac:dyDescent="0.35">
      <c r="B7340" t="s">
        <v>170</v>
      </c>
      <c r="C7340" t="s">
        <v>171</v>
      </c>
      <c r="D7340" s="1">
        <v>44652</v>
      </c>
      <c r="E7340" t="s">
        <v>34</v>
      </c>
      <c r="F7340" t="s">
        <v>35</v>
      </c>
      <c r="G7340" t="s">
        <v>32</v>
      </c>
      <c r="H7340">
        <v>18851</v>
      </c>
      <c r="I7340" t="s">
        <v>172</v>
      </c>
      <c r="J7340">
        <v>0</v>
      </c>
      <c r="L7340">
        <v>18851</v>
      </c>
      <c r="M7340" t="s">
        <v>172</v>
      </c>
      <c r="N7340">
        <v>46648</v>
      </c>
      <c r="O7340" t="s">
        <v>173</v>
      </c>
      <c r="P7340">
        <v>0</v>
      </c>
      <c r="R7340">
        <v>46648</v>
      </c>
      <c r="T7340">
        <v>231974</v>
      </c>
      <c r="V7340">
        <v>454836</v>
      </c>
      <c r="W7340" t="s">
        <v>174</v>
      </c>
      <c r="X7340">
        <v>418800</v>
      </c>
      <c r="Y7340" t="s">
        <v>174</v>
      </c>
      <c r="Z7340">
        <v>36036</v>
      </c>
    </row>
    <row r="7341" spans="2:26" hidden="1" x14ac:dyDescent="0.35">
      <c r="B7341" t="s">
        <v>170</v>
      </c>
      <c r="C7341" t="s">
        <v>171</v>
      </c>
      <c r="D7341" s="1">
        <v>44652</v>
      </c>
      <c r="E7341" t="s">
        <v>34</v>
      </c>
      <c r="F7341" t="s">
        <v>33</v>
      </c>
      <c r="G7341" t="s">
        <v>34</v>
      </c>
      <c r="H7341">
        <v>19573</v>
      </c>
      <c r="I7341" t="s">
        <v>172</v>
      </c>
      <c r="J7341">
        <v>0</v>
      </c>
      <c r="L7341">
        <v>19573</v>
      </c>
      <c r="M7341" t="s">
        <v>172</v>
      </c>
      <c r="N7341">
        <v>46648</v>
      </c>
      <c r="O7341" t="s">
        <v>173</v>
      </c>
      <c r="P7341">
        <v>0</v>
      </c>
      <c r="R7341">
        <v>46648</v>
      </c>
      <c r="S7341" t="s">
        <v>38</v>
      </c>
      <c r="T7341">
        <v>232679</v>
      </c>
      <c r="V7341">
        <v>456400</v>
      </c>
      <c r="W7341" t="s">
        <v>174</v>
      </c>
      <c r="X7341">
        <v>420251</v>
      </c>
      <c r="Y7341" t="s">
        <v>174</v>
      </c>
      <c r="Z7341">
        <v>36149</v>
      </c>
    </row>
    <row r="7342" spans="2:26" hidden="1" x14ac:dyDescent="0.35">
      <c r="B7342" t="s">
        <v>170</v>
      </c>
      <c r="C7342" t="s">
        <v>171</v>
      </c>
      <c r="D7342" s="1">
        <v>44682</v>
      </c>
      <c r="E7342" t="s">
        <v>34</v>
      </c>
      <c r="F7342" t="s">
        <v>35</v>
      </c>
      <c r="G7342" t="s">
        <v>32</v>
      </c>
      <c r="H7342">
        <v>18857</v>
      </c>
      <c r="I7342" t="s">
        <v>172</v>
      </c>
      <c r="J7342">
        <v>0</v>
      </c>
      <c r="L7342">
        <v>18857</v>
      </c>
      <c r="M7342" t="s">
        <v>172</v>
      </c>
      <c r="N7342">
        <v>37032</v>
      </c>
      <c r="O7342" t="s">
        <v>173</v>
      </c>
      <c r="P7342">
        <v>0</v>
      </c>
      <c r="R7342">
        <v>37032</v>
      </c>
      <c r="T7342">
        <v>232858</v>
      </c>
      <c r="V7342">
        <v>457877</v>
      </c>
      <c r="W7342" t="s">
        <v>174</v>
      </c>
      <c r="X7342">
        <v>421956</v>
      </c>
      <c r="Y7342" t="s">
        <v>174</v>
      </c>
      <c r="Z7342">
        <v>35921</v>
      </c>
    </row>
    <row r="7343" spans="2:26" hidden="1" x14ac:dyDescent="0.35">
      <c r="B7343" t="s">
        <v>170</v>
      </c>
      <c r="C7343" t="s">
        <v>171</v>
      </c>
      <c r="D7343" s="1">
        <v>44682</v>
      </c>
      <c r="E7343" t="s">
        <v>34</v>
      </c>
      <c r="F7343" t="s">
        <v>33</v>
      </c>
      <c r="G7343" t="s">
        <v>34</v>
      </c>
      <c r="H7343">
        <v>19652</v>
      </c>
      <c r="I7343" t="s">
        <v>172</v>
      </c>
      <c r="J7343">
        <v>0</v>
      </c>
      <c r="L7343">
        <v>19652</v>
      </c>
      <c r="M7343" t="s">
        <v>172</v>
      </c>
      <c r="N7343">
        <v>37032</v>
      </c>
      <c r="O7343" t="s">
        <v>173</v>
      </c>
      <c r="P7343">
        <v>0</v>
      </c>
      <c r="R7343">
        <v>37032</v>
      </c>
      <c r="S7343" t="s">
        <v>38</v>
      </c>
      <c r="T7343">
        <v>233604</v>
      </c>
      <c r="V7343">
        <v>459467</v>
      </c>
      <c r="W7343" t="s">
        <v>174</v>
      </c>
      <c r="X7343">
        <v>423446</v>
      </c>
      <c r="Y7343" t="s">
        <v>174</v>
      </c>
      <c r="Z7343">
        <v>36021</v>
      </c>
    </row>
    <row r="7344" spans="2:26" hidden="1" x14ac:dyDescent="0.35">
      <c r="B7344" t="s">
        <v>170</v>
      </c>
      <c r="C7344" t="s">
        <v>171</v>
      </c>
      <c r="D7344" s="1">
        <v>44713</v>
      </c>
      <c r="E7344" t="s">
        <v>34</v>
      </c>
      <c r="F7344" t="s">
        <v>35</v>
      </c>
      <c r="G7344" t="s">
        <v>32</v>
      </c>
      <c r="H7344">
        <v>20158</v>
      </c>
      <c r="I7344" t="s">
        <v>172</v>
      </c>
      <c r="J7344">
        <v>0</v>
      </c>
      <c r="L7344">
        <v>20158</v>
      </c>
      <c r="M7344" t="s">
        <v>172</v>
      </c>
      <c r="N7344">
        <v>35545</v>
      </c>
      <c r="O7344" t="s">
        <v>173</v>
      </c>
      <c r="P7344">
        <v>0</v>
      </c>
      <c r="R7344">
        <v>35545</v>
      </c>
      <c r="T7344">
        <v>233752</v>
      </c>
      <c r="V7344">
        <v>460578</v>
      </c>
      <c r="W7344" t="s">
        <v>174</v>
      </c>
      <c r="X7344">
        <v>424681</v>
      </c>
      <c r="Y7344" t="s">
        <v>174</v>
      </c>
      <c r="Z7344">
        <v>35897</v>
      </c>
    </row>
    <row r="7345" spans="2:26" hidden="1" x14ac:dyDescent="0.35">
      <c r="B7345" t="s">
        <v>170</v>
      </c>
      <c r="C7345" t="s">
        <v>171</v>
      </c>
      <c r="D7345" s="1">
        <v>44713</v>
      </c>
      <c r="E7345" t="s">
        <v>34</v>
      </c>
      <c r="F7345" t="s">
        <v>33</v>
      </c>
      <c r="G7345" t="s">
        <v>34</v>
      </c>
      <c r="H7345">
        <v>21025</v>
      </c>
      <c r="I7345" t="s">
        <v>172</v>
      </c>
      <c r="J7345">
        <v>0</v>
      </c>
      <c r="L7345">
        <v>21025</v>
      </c>
      <c r="M7345" t="s">
        <v>172</v>
      </c>
      <c r="N7345">
        <v>35545</v>
      </c>
      <c r="O7345" t="s">
        <v>173</v>
      </c>
      <c r="P7345">
        <v>0</v>
      </c>
      <c r="R7345">
        <v>35545</v>
      </c>
      <c r="S7345" t="s">
        <v>38</v>
      </c>
      <c r="T7345">
        <v>234478</v>
      </c>
      <c r="V7345">
        <v>462300</v>
      </c>
      <c r="W7345" t="s">
        <v>174</v>
      </c>
      <c r="X7345">
        <v>426330</v>
      </c>
      <c r="Y7345" t="s">
        <v>174</v>
      </c>
      <c r="Z7345">
        <v>35970</v>
      </c>
    </row>
    <row r="7346" spans="2:26" hidden="1" x14ac:dyDescent="0.35">
      <c r="B7346" t="s">
        <v>170</v>
      </c>
      <c r="C7346" t="s">
        <v>171</v>
      </c>
      <c r="D7346" s="1">
        <v>44743</v>
      </c>
      <c r="E7346" t="s">
        <v>34</v>
      </c>
      <c r="F7346" t="s">
        <v>35</v>
      </c>
      <c r="G7346" t="s">
        <v>32</v>
      </c>
      <c r="H7346">
        <v>19890</v>
      </c>
      <c r="I7346" t="s">
        <v>172</v>
      </c>
      <c r="J7346">
        <v>0</v>
      </c>
      <c r="L7346">
        <v>19890</v>
      </c>
      <c r="M7346" t="s">
        <v>172</v>
      </c>
      <c r="N7346">
        <v>46250</v>
      </c>
      <c r="O7346" t="s">
        <v>173</v>
      </c>
      <c r="P7346">
        <v>0</v>
      </c>
      <c r="R7346">
        <v>46250</v>
      </c>
      <c r="T7346">
        <v>233562</v>
      </c>
      <c r="V7346">
        <v>462339</v>
      </c>
      <c r="W7346" t="s">
        <v>174</v>
      </c>
      <c r="X7346">
        <v>427151</v>
      </c>
      <c r="Y7346" t="s">
        <v>174</v>
      </c>
      <c r="Z7346">
        <v>35188</v>
      </c>
    </row>
    <row r="7347" spans="2:26" hidden="1" x14ac:dyDescent="0.35">
      <c r="B7347" t="s">
        <v>170</v>
      </c>
      <c r="C7347" t="s">
        <v>171</v>
      </c>
      <c r="D7347" s="1">
        <v>44743</v>
      </c>
      <c r="E7347" t="s">
        <v>34</v>
      </c>
      <c r="F7347" t="s">
        <v>33</v>
      </c>
      <c r="G7347" t="s">
        <v>34</v>
      </c>
      <c r="H7347">
        <v>20857</v>
      </c>
      <c r="I7347" t="s">
        <v>172</v>
      </c>
      <c r="J7347">
        <v>0</v>
      </c>
      <c r="L7347">
        <v>20857</v>
      </c>
      <c r="M7347" t="s">
        <v>172</v>
      </c>
      <c r="N7347">
        <v>46250</v>
      </c>
      <c r="O7347" t="s">
        <v>173</v>
      </c>
      <c r="P7347">
        <v>0</v>
      </c>
      <c r="R7347">
        <v>46250</v>
      </c>
      <c r="S7347" t="s">
        <v>38</v>
      </c>
      <c r="T7347">
        <v>234992</v>
      </c>
      <c r="V7347">
        <v>465497</v>
      </c>
      <c r="W7347" t="s">
        <v>174</v>
      </c>
      <c r="X7347">
        <v>430092</v>
      </c>
      <c r="Y7347" t="s">
        <v>174</v>
      </c>
      <c r="Z7347">
        <v>35405</v>
      </c>
    </row>
    <row r="7348" spans="2:26" hidden="1" x14ac:dyDescent="0.35">
      <c r="B7348" t="s">
        <v>170</v>
      </c>
      <c r="C7348" t="s">
        <v>171</v>
      </c>
      <c r="D7348" s="1">
        <v>44774</v>
      </c>
      <c r="E7348" t="s">
        <v>34</v>
      </c>
      <c r="F7348" t="s">
        <v>35</v>
      </c>
      <c r="G7348" t="s">
        <v>32</v>
      </c>
      <c r="H7348">
        <v>22910</v>
      </c>
      <c r="I7348" t="s">
        <v>172</v>
      </c>
      <c r="J7348">
        <v>0</v>
      </c>
      <c r="L7348">
        <v>22910</v>
      </c>
      <c r="M7348" t="s">
        <v>172</v>
      </c>
      <c r="N7348">
        <v>42682</v>
      </c>
      <c r="O7348" t="s">
        <v>173</v>
      </c>
      <c r="P7348">
        <v>0</v>
      </c>
      <c r="R7348">
        <v>42682</v>
      </c>
      <c r="T7348">
        <v>235155</v>
      </c>
      <c r="V7348">
        <v>466987</v>
      </c>
      <c r="W7348" t="s">
        <v>174</v>
      </c>
      <c r="X7348">
        <v>431905</v>
      </c>
      <c r="Y7348" t="s">
        <v>174</v>
      </c>
      <c r="Z7348">
        <v>35082</v>
      </c>
    </row>
    <row r="7349" spans="2:26" hidden="1" x14ac:dyDescent="0.35">
      <c r="B7349" t="s">
        <v>170</v>
      </c>
      <c r="C7349" t="s">
        <v>171</v>
      </c>
      <c r="D7349" s="1">
        <v>44774</v>
      </c>
      <c r="E7349" t="s">
        <v>34</v>
      </c>
      <c r="F7349" t="s">
        <v>33</v>
      </c>
      <c r="G7349" t="s">
        <v>34</v>
      </c>
      <c r="H7349">
        <v>24149</v>
      </c>
      <c r="I7349" t="s">
        <v>172</v>
      </c>
      <c r="J7349">
        <v>0</v>
      </c>
      <c r="L7349">
        <v>24149</v>
      </c>
      <c r="M7349" t="s">
        <v>172</v>
      </c>
      <c r="N7349">
        <v>42682</v>
      </c>
      <c r="O7349" t="s">
        <v>173</v>
      </c>
      <c r="P7349">
        <v>0</v>
      </c>
      <c r="R7349">
        <v>42682</v>
      </c>
      <c r="S7349" t="s">
        <v>38</v>
      </c>
      <c r="T7349">
        <v>236262</v>
      </c>
      <c r="V7349">
        <v>469333</v>
      </c>
      <c r="W7349" t="s">
        <v>174</v>
      </c>
      <c r="X7349">
        <v>434085</v>
      </c>
      <c r="Y7349" t="s">
        <v>174</v>
      </c>
      <c r="Z7349">
        <v>35248</v>
      </c>
    </row>
    <row r="7350" spans="2:26" hidden="1" x14ac:dyDescent="0.35">
      <c r="B7350" t="s">
        <v>170</v>
      </c>
      <c r="C7350" t="s">
        <v>171</v>
      </c>
      <c r="D7350" s="1">
        <v>44805</v>
      </c>
      <c r="E7350" t="s">
        <v>34</v>
      </c>
      <c r="F7350" t="s">
        <v>35</v>
      </c>
      <c r="G7350" t="s">
        <v>32</v>
      </c>
      <c r="H7350">
        <v>20664</v>
      </c>
      <c r="I7350" t="s">
        <v>172</v>
      </c>
      <c r="J7350">
        <v>0</v>
      </c>
      <c r="L7350">
        <v>20664</v>
      </c>
      <c r="M7350" t="s">
        <v>172</v>
      </c>
      <c r="N7350">
        <v>41472</v>
      </c>
      <c r="O7350" t="s">
        <v>173</v>
      </c>
      <c r="P7350">
        <v>0</v>
      </c>
      <c r="R7350">
        <v>41472</v>
      </c>
      <c r="T7350">
        <v>236319</v>
      </c>
      <c r="V7350">
        <v>470503</v>
      </c>
      <c r="W7350" t="s">
        <v>174</v>
      </c>
      <c r="X7350">
        <v>435370</v>
      </c>
      <c r="Y7350" t="s">
        <v>174</v>
      </c>
      <c r="Z7350">
        <v>35133</v>
      </c>
    </row>
    <row r="7351" spans="2:26" hidden="1" x14ac:dyDescent="0.35">
      <c r="B7351" t="s">
        <v>170</v>
      </c>
      <c r="C7351" t="s">
        <v>171</v>
      </c>
      <c r="D7351" s="1">
        <v>44805</v>
      </c>
      <c r="E7351" t="s">
        <v>34</v>
      </c>
      <c r="F7351" t="s">
        <v>33</v>
      </c>
      <c r="G7351" t="s">
        <v>34</v>
      </c>
      <c r="H7351">
        <v>21059</v>
      </c>
      <c r="I7351" t="s">
        <v>172</v>
      </c>
      <c r="J7351">
        <v>0</v>
      </c>
      <c r="L7351">
        <v>21059</v>
      </c>
      <c r="M7351" t="s">
        <v>172</v>
      </c>
      <c r="N7351">
        <v>41472</v>
      </c>
      <c r="O7351" t="s">
        <v>173</v>
      </c>
      <c r="P7351">
        <v>0</v>
      </c>
      <c r="R7351">
        <v>41472</v>
      </c>
      <c r="S7351" t="s">
        <v>38</v>
      </c>
      <c r="T7351">
        <v>237215</v>
      </c>
      <c r="V7351">
        <v>472474</v>
      </c>
      <c r="W7351" t="s">
        <v>174</v>
      </c>
      <c r="X7351">
        <v>437210</v>
      </c>
      <c r="Y7351" t="s">
        <v>174</v>
      </c>
      <c r="Z7351">
        <v>35264</v>
      </c>
    </row>
    <row r="7352" spans="2:26" hidden="1" x14ac:dyDescent="0.35">
      <c r="B7352" t="s">
        <v>170</v>
      </c>
      <c r="C7352" t="s">
        <v>171</v>
      </c>
      <c r="D7352" s="1">
        <v>44835</v>
      </c>
      <c r="E7352" t="s">
        <v>34</v>
      </c>
      <c r="F7352" t="s">
        <v>35</v>
      </c>
      <c r="G7352" t="s">
        <v>32</v>
      </c>
      <c r="H7352">
        <v>23932</v>
      </c>
      <c r="I7352" t="s">
        <v>172</v>
      </c>
      <c r="J7352">
        <v>0</v>
      </c>
      <c r="L7352">
        <v>23932</v>
      </c>
      <c r="M7352" t="s">
        <v>172</v>
      </c>
      <c r="N7352">
        <v>49951</v>
      </c>
      <c r="O7352" t="s">
        <v>173</v>
      </c>
      <c r="P7352">
        <v>0</v>
      </c>
      <c r="R7352">
        <v>49951</v>
      </c>
      <c r="T7352">
        <v>236910</v>
      </c>
      <c r="V7352">
        <v>473220</v>
      </c>
      <c r="W7352" t="s">
        <v>174</v>
      </c>
      <c r="X7352">
        <v>438661</v>
      </c>
      <c r="Y7352" t="s">
        <v>174</v>
      </c>
      <c r="Z7352">
        <v>34559</v>
      </c>
    </row>
    <row r="7353" spans="2:26" hidden="1" x14ac:dyDescent="0.35">
      <c r="B7353" t="s">
        <v>170</v>
      </c>
      <c r="C7353" t="s">
        <v>171</v>
      </c>
      <c r="D7353" s="1">
        <v>44835</v>
      </c>
      <c r="E7353" t="s">
        <v>34</v>
      </c>
      <c r="F7353" t="s">
        <v>33</v>
      </c>
      <c r="G7353" t="s">
        <v>34</v>
      </c>
      <c r="H7353">
        <v>25133</v>
      </c>
      <c r="I7353" t="s">
        <v>172</v>
      </c>
      <c r="J7353">
        <v>0</v>
      </c>
      <c r="L7353">
        <v>25133</v>
      </c>
      <c r="M7353" t="s">
        <v>172</v>
      </c>
      <c r="N7353">
        <v>49951</v>
      </c>
      <c r="O7353" t="s">
        <v>173</v>
      </c>
      <c r="P7353">
        <v>0</v>
      </c>
      <c r="R7353">
        <v>49951</v>
      </c>
      <c r="S7353" t="s">
        <v>38</v>
      </c>
      <c r="T7353">
        <v>237600</v>
      </c>
      <c r="V7353">
        <v>474765</v>
      </c>
      <c r="W7353" t="s">
        <v>174</v>
      </c>
      <c r="X7353">
        <v>440102</v>
      </c>
      <c r="Y7353" t="s">
        <v>174</v>
      </c>
      <c r="Z7353">
        <v>34663</v>
      </c>
    </row>
    <row r="7354" spans="2:26" hidden="1" x14ac:dyDescent="0.35">
      <c r="B7354" t="s">
        <v>170</v>
      </c>
      <c r="C7354" t="s">
        <v>171</v>
      </c>
      <c r="D7354" s="1">
        <v>44866</v>
      </c>
      <c r="E7354" t="s">
        <v>34</v>
      </c>
      <c r="F7354" t="s">
        <v>35</v>
      </c>
      <c r="G7354" t="s">
        <v>32</v>
      </c>
      <c r="H7354">
        <v>28250</v>
      </c>
      <c r="I7354" t="s">
        <v>172</v>
      </c>
      <c r="J7354">
        <v>0</v>
      </c>
      <c r="L7354">
        <v>28250</v>
      </c>
      <c r="M7354" t="s">
        <v>172</v>
      </c>
      <c r="N7354">
        <v>40763</v>
      </c>
      <c r="O7354" t="s">
        <v>173</v>
      </c>
      <c r="P7354">
        <v>0</v>
      </c>
      <c r="R7354">
        <v>40763</v>
      </c>
      <c r="T7354">
        <v>237941</v>
      </c>
      <c r="V7354">
        <v>476449</v>
      </c>
      <c r="W7354" t="s">
        <v>174</v>
      </c>
      <c r="X7354">
        <v>442086</v>
      </c>
      <c r="Y7354" t="s">
        <v>174</v>
      </c>
      <c r="Z7354">
        <v>34363</v>
      </c>
    </row>
    <row r="7355" spans="2:26" hidden="1" x14ac:dyDescent="0.35">
      <c r="B7355" t="s">
        <v>170</v>
      </c>
      <c r="C7355" t="s">
        <v>171</v>
      </c>
      <c r="D7355" s="1">
        <v>44866</v>
      </c>
      <c r="E7355" t="s">
        <v>34</v>
      </c>
      <c r="F7355" t="s">
        <v>33</v>
      </c>
      <c r="G7355" t="s">
        <v>34</v>
      </c>
      <c r="H7355">
        <v>29511</v>
      </c>
      <c r="I7355" t="s">
        <v>172</v>
      </c>
      <c r="J7355">
        <v>0</v>
      </c>
      <c r="L7355">
        <v>29511</v>
      </c>
      <c r="M7355" t="s">
        <v>172</v>
      </c>
      <c r="N7355">
        <v>40763</v>
      </c>
      <c r="O7355" t="s">
        <v>173</v>
      </c>
      <c r="P7355">
        <v>0</v>
      </c>
      <c r="R7355">
        <v>40763</v>
      </c>
      <c r="S7355" t="s">
        <v>38</v>
      </c>
      <c r="T7355">
        <v>238755</v>
      </c>
      <c r="V7355">
        <v>478470</v>
      </c>
      <c r="W7355" t="s">
        <v>174</v>
      </c>
      <c r="X7355">
        <v>443996</v>
      </c>
      <c r="Y7355" t="s">
        <v>174</v>
      </c>
      <c r="Z7355">
        <v>34474</v>
      </c>
    </row>
    <row r="7356" spans="2:26" hidden="1" x14ac:dyDescent="0.35">
      <c r="B7356" t="s">
        <v>170</v>
      </c>
      <c r="C7356" t="s">
        <v>171</v>
      </c>
      <c r="D7356" s="1">
        <v>44896</v>
      </c>
      <c r="E7356" t="s">
        <v>34</v>
      </c>
      <c r="F7356" t="s">
        <v>35</v>
      </c>
      <c r="G7356" t="s">
        <v>32</v>
      </c>
      <c r="H7356">
        <v>26107</v>
      </c>
      <c r="I7356" t="s">
        <v>172</v>
      </c>
      <c r="J7356">
        <v>0</v>
      </c>
      <c r="L7356">
        <v>26107</v>
      </c>
      <c r="M7356" t="s">
        <v>172</v>
      </c>
      <c r="N7356">
        <v>49823</v>
      </c>
      <c r="O7356" t="s">
        <v>173</v>
      </c>
      <c r="P7356">
        <v>0</v>
      </c>
      <c r="R7356">
        <v>49823</v>
      </c>
      <c r="T7356">
        <v>238666</v>
      </c>
      <c r="V7356">
        <v>479584</v>
      </c>
      <c r="W7356" t="s">
        <v>174</v>
      </c>
      <c r="X7356">
        <v>445563</v>
      </c>
      <c r="Y7356" t="s">
        <v>174</v>
      </c>
      <c r="Z7356">
        <v>34021</v>
      </c>
    </row>
    <row r="7357" spans="2:26" hidden="1" x14ac:dyDescent="0.35">
      <c r="B7357" t="s">
        <v>170</v>
      </c>
      <c r="C7357" t="s">
        <v>171</v>
      </c>
      <c r="D7357" s="1">
        <v>44896</v>
      </c>
      <c r="E7357" t="s">
        <v>34</v>
      </c>
      <c r="F7357" t="s">
        <v>33</v>
      </c>
      <c r="G7357" t="s">
        <v>34</v>
      </c>
      <c r="H7357">
        <v>27315</v>
      </c>
      <c r="I7357" t="s">
        <v>172</v>
      </c>
      <c r="J7357">
        <v>0</v>
      </c>
      <c r="L7357">
        <v>27315</v>
      </c>
      <c r="M7357" t="s">
        <v>172</v>
      </c>
      <c r="N7357">
        <v>49823</v>
      </c>
      <c r="O7357" t="s">
        <v>173</v>
      </c>
      <c r="P7357">
        <v>0</v>
      </c>
      <c r="R7357">
        <v>49823</v>
      </c>
      <c r="S7357" t="s">
        <v>38</v>
      </c>
      <c r="T7357">
        <v>239737</v>
      </c>
      <c r="V7357">
        <v>482074</v>
      </c>
      <c r="W7357" t="s">
        <v>174</v>
      </c>
      <c r="X7357">
        <v>447904</v>
      </c>
      <c r="Y7357" t="s">
        <v>174</v>
      </c>
      <c r="Z7357">
        <v>34170</v>
      </c>
    </row>
    <row r="7358" spans="2:26" hidden="1" x14ac:dyDescent="0.35">
      <c r="B7358" t="s">
        <v>170</v>
      </c>
      <c r="C7358" t="s">
        <v>171</v>
      </c>
      <c r="D7358" s="1">
        <v>44927</v>
      </c>
      <c r="E7358" t="s">
        <v>34</v>
      </c>
      <c r="F7358" t="s">
        <v>35</v>
      </c>
      <c r="G7358" t="s">
        <v>32</v>
      </c>
      <c r="H7358">
        <v>25739</v>
      </c>
      <c r="I7358" t="s">
        <v>172</v>
      </c>
      <c r="J7358">
        <v>0</v>
      </c>
      <c r="L7358">
        <v>25739</v>
      </c>
      <c r="M7358" t="s">
        <v>172</v>
      </c>
      <c r="N7358">
        <v>42002</v>
      </c>
      <c r="O7358" t="s">
        <v>173</v>
      </c>
      <c r="P7358">
        <v>0</v>
      </c>
      <c r="R7358">
        <v>42002</v>
      </c>
      <c r="T7358">
        <v>239105</v>
      </c>
      <c r="V7358">
        <v>480536</v>
      </c>
      <c r="W7358" t="s">
        <v>174</v>
      </c>
      <c r="X7358">
        <v>446719</v>
      </c>
      <c r="Y7358" t="s">
        <v>174</v>
      </c>
      <c r="Z7358">
        <v>33817</v>
      </c>
    </row>
    <row r="7359" spans="2:26" hidden="1" x14ac:dyDescent="0.35">
      <c r="B7359" t="s">
        <v>170</v>
      </c>
      <c r="C7359" t="s">
        <v>171</v>
      </c>
      <c r="D7359" s="1">
        <v>44927</v>
      </c>
      <c r="E7359" t="s">
        <v>34</v>
      </c>
      <c r="F7359" t="s">
        <v>33</v>
      </c>
      <c r="G7359" t="s">
        <v>34</v>
      </c>
      <c r="H7359">
        <v>26347</v>
      </c>
      <c r="I7359" t="s">
        <v>172</v>
      </c>
      <c r="J7359">
        <v>0</v>
      </c>
      <c r="L7359">
        <v>26347</v>
      </c>
      <c r="M7359" t="s">
        <v>172</v>
      </c>
      <c r="N7359">
        <v>42002</v>
      </c>
      <c r="O7359" t="s">
        <v>173</v>
      </c>
      <c r="P7359">
        <v>0</v>
      </c>
      <c r="R7359">
        <v>42002</v>
      </c>
      <c r="S7359" t="s">
        <v>38</v>
      </c>
      <c r="T7359">
        <v>239902</v>
      </c>
      <c r="V7359">
        <v>482339</v>
      </c>
      <c r="W7359" t="s">
        <v>174</v>
      </c>
      <c r="X7359">
        <v>448412</v>
      </c>
      <c r="Y7359" t="s">
        <v>174</v>
      </c>
      <c r="Z7359">
        <v>33927</v>
      </c>
    </row>
    <row r="7360" spans="2:26" hidden="1" x14ac:dyDescent="0.35">
      <c r="B7360" t="s">
        <v>170</v>
      </c>
      <c r="C7360" t="s">
        <v>171</v>
      </c>
      <c r="D7360" s="1">
        <v>44958</v>
      </c>
      <c r="E7360" t="s">
        <v>34</v>
      </c>
      <c r="F7360" t="s">
        <v>35</v>
      </c>
      <c r="G7360" t="s">
        <v>32</v>
      </c>
      <c r="H7360">
        <v>19530</v>
      </c>
      <c r="I7360" t="s">
        <v>172</v>
      </c>
      <c r="J7360">
        <v>0</v>
      </c>
      <c r="L7360">
        <v>19530</v>
      </c>
      <c r="M7360" t="s">
        <v>172</v>
      </c>
      <c r="N7360">
        <v>39814</v>
      </c>
      <c r="O7360" t="s">
        <v>173</v>
      </c>
      <c r="P7360">
        <v>0</v>
      </c>
      <c r="R7360">
        <v>39814</v>
      </c>
      <c r="T7360">
        <v>239656</v>
      </c>
      <c r="V7360">
        <v>482700</v>
      </c>
      <c r="W7360" t="s">
        <v>174</v>
      </c>
      <c r="X7360">
        <v>449251</v>
      </c>
      <c r="Y7360" t="s">
        <v>174</v>
      </c>
      <c r="Z7360">
        <v>33449</v>
      </c>
    </row>
    <row r="7361" spans="2:26" hidden="1" x14ac:dyDescent="0.35">
      <c r="B7361" t="s">
        <v>170</v>
      </c>
      <c r="C7361" t="s">
        <v>171</v>
      </c>
      <c r="D7361" s="1">
        <v>44958</v>
      </c>
      <c r="E7361" t="s">
        <v>34</v>
      </c>
      <c r="F7361" t="s">
        <v>33</v>
      </c>
      <c r="G7361" t="s">
        <v>34</v>
      </c>
      <c r="H7361">
        <v>20083</v>
      </c>
      <c r="I7361" t="s">
        <v>172</v>
      </c>
      <c r="J7361">
        <v>0</v>
      </c>
      <c r="L7361">
        <v>20083</v>
      </c>
      <c r="M7361" t="s">
        <v>172</v>
      </c>
      <c r="N7361">
        <v>39814</v>
      </c>
      <c r="O7361" t="s">
        <v>173</v>
      </c>
      <c r="P7361">
        <v>0</v>
      </c>
      <c r="R7361">
        <v>39814</v>
      </c>
      <c r="S7361" t="s">
        <v>38</v>
      </c>
      <c r="T7361">
        <v>240848</v>
      </c>
      <c r="V7361">
        <v>486031</v>
      </c>
      <c r="W7361" t="s">
        <v>174</v>
      </c>
      <c r="X7361">
        <v>452451</v>
      </c>
      <c r="Y7361" t="s">
        <v>174</v>
      </c>
      <c r="Z7361">
        <v>33580</v>
      </c>
    </row>
    <row r="7362" spans="2:26" hidden="1" x14ac:dyDescent="0.35">
      <c r="B7362" t="s">
        <v>170</v>
      </c>
      <c r="C7362" t="s">
        <v>171</v>
      </c>
      <c r="D7362" s="1">
        <v>44986</v>
      </c>
      <c r="E7362" t="s">
        <v>34</v>
      </c>
      <c r="F7362" t="s">
        <v>35</v>
      </c>
      <c r="G7362" t="s">
        <v>32</v>
      </c>
      <c r="H7362">
        <v>23211</v>
      </c>
      <c r="I7362" t="s">
        <v>172</v>
      </c>
      <c r="J7362">
        <v>0</v>
      </c>
      <c r="L7362">
        <v>23211</v>
      </c>
      <c r="M7362" t="s">
        <v>172</v>
      </c>
      <c r="N7362">
        <v>45595</v>
      </c>
      <c r="O7362" t="s">
        <v>173</v>
      </c>
      <c r="P7362">
        <v>0</v>
      </c>
      <c r="R7362">
        <v>45595</v>
      </c>
      <c r="T7362">
        <v>239567</v>
      </c>
      <c r="V7362">
        <v>484149</v>
      </c>
      <c r="W7362" t="s">
        <v>174</v>
      </c>
      <c r="X7362">
        <v>445810</v>
      </c>
      <c r="Y7362" t="s">
        <v>174</v>
      </c>
      <c r="Z7362">
        <v>38339</v>
      </c>
    </row>
    <row r="7363" spans="2:26" hidden="1" x14ac:dyDescent="0.35">
      <c r="B7363" t="s">
        <v>170</v>
      </c>
      <c r="C7363" t="s">
        <v>171</v>
      </c>
      <c r="D7363" s="1">
        <v>44986</v>
      </c>
      <c r="E7363" t="s">
        <v>34</v>
      </c>
      <c r="F7363" t="s">
        <v>33</v>
      </c>
      <c r="G7363" t="s">
        <v>34</v>
      </c>
      <c r="H7363">
        <v>24033</v>
      </c>
      <c r="I7363" t="s">
        <v>172</v>
      </c>
      <c r="J7363">
        <v>0</v>
      </c>
      <c r="L7363">
        <v>24033</v>
      </c>
      <c r="M7363" t="s">
        <v>172</v>
      </c>
      <c r="N7363">
        <v>45595</v>
      </c>
      <c r="O7363" t="s">
        <v>173</v>
      </c>
      <c r="P7363">
        <v>0</v>
      </c>
      <c r="R7363">
        <v>45595</v>
      </c>
      <c r="S7363" t="s">
        <v>38</v>
      </c>
      <c r="T7363">
        <v>240576</v>
      </c>
      <c r="V7363">
        <v>486792</v>
      </c>
      <c r="W7363" t="s">
        <v>174</v>
      </c>
      <c r="X7363">
        <v>448327</v>
      </c>
      <c r="Y7363" t="s">
        <v>174</v>
      </c>
      <c r="Z7363">
        <v>38465</v>
      </c>
    </row>
    <row r="7364" spans="2:26" hidden="1" x14ac:dyDescent="0.35">
      <c r="B7364" t="s">
        <v>170</v>
      </c>
      <c r="C7364" t="s">
        <v>171</v>
      </c>
      <c r="D7364" s="1">
        <v>45017</v>
      </c>
      <c r="E7364" t="s">
        <v>34</v>
      </c>
      <c r="F7364" t="s">
        <v>35</v>
      </c>
      <c r="G7364" t="s">
        <v>32</v>
      </c>
      <c r="H7364">
        <v>20812</v>
      </c>
      <c r="I7364" t="s">
        <v>172</v>
      </c>
      <c r="J7364">
        <v>0</v>
      </c>
      <c r="L7364">
        <v>20812</v>
      </c>
      <c r="M7364" t="s">
        <v>172</v>
      </c>
      <c r="N7364">
        <v>53819</v>
      </c>
      <c r="O7364" t="s">
        <v>173</v>
      </c>
      <c r="P7364">
        <v>0</v>
      </c>
      <c r="R7364">
        <v>53819</v>
      </c>
      <c r="T7364">
        <v>240027</v>
      </c>
      <c r="V7364">
        <v>486521</v>
      </c>
      <c r="W7364" t="s">
        <v>174</v>
      </c>
      <c r="X7364">
        <v>448643</v>
      </c>
      <c r="Y7364" t="s">
        <v>174</v>
      </c>
      <c r="Z7364">
        <v>37878</v>
      </c>
    </row>
    <row r="7365" spans="2:26" hidden="1" x14ac:dyDescent="0.35">
      <c r="B7365" t="s">
        <v>170</v>
      </c>
      <c r="C7365" t="s">
        <v>171</v>
      </c>
      <c r="D7365" s="1">
        <v>45017</v>
      </c>
      <c r="E7365" t="s">
        <v>34</v>
      </c>
      <c r="F7365" t="s">
        <v>33</v>
      </c>
      <c r="G7365" t="s">
        <v>34</v>
      </c>
      <c r="H7365">
        <v>20812</v>
      </c>
      <c r="I7365" t="s">
        <v>172</v>
      </c>
      <c r="J7365">
        <v>0</v>
      </c>
      <c r="L7365">
        <v>20812</v>
      </c>
      <c r="M7365" t="s">
        <v>172</v>
      </c>
      <c r="N7365">
        <v>53819</v>
      </c>
      <c r="O7365" t="s">
        <v>173</v>
      </c>
      <c r="P7365">
        <v>0</v>
      </c>
      <c r="R7365">
        <v>53819</v>
      </c>
      <c r="S7365" t="s">
        <v>38</v>
      </c>
      <c r="T7365">
        <v>241060</v>
      </c>
      <c r="V7365">
        <v>488964</v>
      </c>
      <c r="W7365" t="s">
        <v>174</v>
      </c>
      <c r="X7365">
        <v>450946</v>
      </c>
      <c r="Y7365" t="s">
        <v>174</v>
      </c>
      <c r="Z7365">
        <v>38018</v>
      </c>
    </row>
    <row r="7366" spans="2:26" hidden="1" x14ac:dyDescent="0.35">
      <c r="B7366" t="s">
        <v>170</v>
      </c>
      <c r="C7366" t="s">
        <v>171</v>
      </c>
      <c r="D7366" s="1">
        <v>45047</v>
      </c>
      <c r="E7366" t="s">
        <v>34</v>
      </c>
      <c r="F7366" t="s">
        <v>35</v>
      </c>
      <c r="G7366" t="s">
        <v>32</v>
      </c>
      <c r="H7366">
        <v>23555</v>
      </c>
      <c r="I7366" t="s">
        <v>172</v>
      </c>
      <c r="J7366">
        <v>0</v>
      </c>
      <c r="L7366">
        <v>23555</v>
      </c>
      <c r="M7366" t="s">
        <v>172</v>
      </c>
      <c r="N7366">
        <v>37499</v>
      </c>
      <c r="O7366" t="s">
        <v>173</v>
      </c>
      <c r="P7366">
        <v>0</v>
      </c>
      <c r="R7366">
        <v>37499</v>
      </c>
      <c r="T7366">
        <v>229268</v>
      </c>
      <c r="V7366">
        <v>465969</v>
      </c>
      <c r="W7366" t="s">
        <v>174</v>
      </c>
      <c r="X7366">
        <v>428354</v>
      </c>
      <c r="Y7366" t="s">
        <v>174</v>
      </c>
      <c r="Z7366">
        <v>37615</v>
      </c>
    </row>
    <row r="7367" spans="2:26" hidden="1" x14ac:dyDescent="0.35">
      <c r="B7367" t="s">
        <v>170</v>
      </c>
      <c r="C7367" t="s">
        <v>171</v>
      </c>
      <c r="D7367" s="1">
        <v>45047</v>
      </c>
      <c r="E7367" t="s">
        <v>34</v>
      </c>
      <c r="F7367" t="s">
        <v>33</v>
      </c>
      <c r="G7367" t="s">
        <v>34</v>
      </c>
      <c r="H7367">
        <v>23555</v>
      </c>
      <c r="I7367" t="s">
        <v>172</v>
      </c>
      <c r="J7367">
        <v>0</v>
      </c>
      <c r="L7367">
        <v>23555</v>
      </c>
      <c r="M7367" t="s">
        <v>172</v>
      </c>
      <c r="N7367">
        <v>37499</v>
      </c>
      <c r="O7367" t="s">
        <v>173</v>
      </c>
      <c r="P7367">
        <v>0</v>
      </c>
      <c r="R7367">
        <v>37499</v>
      </c>
      <c r="S7367" t="s">
        <v>38</v>
      </c>
      <c r="T7367">
        <v>231325</v>
      </c>
      <c r="V7367">
        <v>470162</v>
      </c>
      <c r="W7367" t="s">
        <v>174</v>
      </c>
      <c r="X7367">
        <v>432303</v>
      </c>
      <c r="Y7367" t="s">
        <v>174</v>
      </c>
      <c r="Z7367">
        <v>37859</v>
      </c>
    </row>
    <row r="7368" spans="2:26" hidden="1" x14ac:dyDescent="0.35">
      <c r="B7368" t="s">
        <v>170</v>
      </c>
      <c r="C7368" t="s">
        <v>171</v>
      </c>
      <c r="D7368" s="1">
        <v>45078</v>
      </c>
      <c r="E7368" t="s">
        <v>34</v>
      </c>
      <c r="F7368" t="s">
        <v>35</v>
      </c>
      <c r="G7368" t="s">
        <v>32</v>
      </c>
      <c r="H7368">
        <v>23281</v>
      </c>
      <c r="I7368" t="s">
        <v>172</v>
      </c>
      <c r="J7368">
        <v>0</v>
      </c>
      <c r="L7368">
        <v>23281</v>
      </c>
      <c r="M7368" t="s">
        <v>172</v>
      </c>
      <c r="N7368">
        <v>34293</v>
      </c>
      <c r="O7368" t="s">
        <v>173</v>
      </c>
      <c r="P7368">
        <v>0</v>
      </c>
      <c r="R7368">
        <v>34293</v>
      </c>
      <c r="T7368">
        <v>219250</v>
      </c>
      <c r="V7368">
        <v>445592</v>
      </c>
      <c r="X7368">
        <v>408598</v>
      </c>
      <c r="Z7368">
        <v>36994</v>
      </c>
    </row>
    <row r="7369" spans="2:26" hidden="1" x14ac:dyDescent="0.35">
      <c r="B7369" t="s">
        <v>170</v>
      </c>
      <c r="C7369" t="s">
        <v>171</v>
      </c>
      <c r="D7369" s="1">
        <v>45078</v>
      </c>
      <c r="E7369" t="s">
        <v>34</v>
      </c>
      <c r="F7369" t="s">
        <v>33</v>
      </c>
      <c r="G7369" t="s">
        <v>34</v>
      </c>
      <c r="H7369">
        <v>23281</v>
      </c>
      <c r="I7369" t="s">
        <v>172</v>
      </c>
      <c r="J7369">
        <v>0</v>
      </c>
      <c r="L7369">
        <v>23281</v>
      </c>
      <c r="M7369" t="s">
        <v>172</v>
      </c>
      <c r="N7369">
        <v>34293</v>
      </c>
      <c r="O7369" t="s">
        <v>173</v>
      </c>
      <c r="P7369">
        <v>0</v>
      </c>
      <c r="R7369">
        <v>34293</v>
      </c>
      <c r="S7369" t="s">
        <v>38</v>
      </c>
      <c r="T7369">
        <v>222092</v>
      </c>
      <c r="V7369">
        <v>451184</v>
      </c>
      <c r="X7369">
        <v>413751</v>
      </c>
      <c r="Z7369">
        <v>37433</v>
      </c>
    </row>
    <row r="7370" spans="2:26" hidden="1" x14ac:dyDescent="0.35">
      <c r="B7370" t="s">
        <v>170</v>
      </c>
      <c r="C7370" t="s">
        <v>171</v>
      </c>
      <c r="D7370" s="1">
        <v>45108</v>
      </c>
      <c r="E7370" t="s">
        <v>34</v>
      </c>
      <c r="F7370" t="s">
        <v>35</v>
      </c>
      <c r="G7370" t="s">
        <v>32</v>
      </c>
      <c r="H7370">
        <v>23455</v>
      </c>
      <c r="I7370" t="s">
        <v>172</v>
      </c>
      <c r="J7370">
        <v>0</v>
      </c>
      <c r="L7370">
        <v>23455</v>
      </c>
      <c r="M7370" t="s">
        <v>172</v>
      </c>
      <c r="N7370">
        <v>49239</v>
      </c>
      <c r="O7370" t="s">
        <v>173</v>
      </c>
      <c r="P7370">
        <v>0</v>
      </c>
      <c r="R7370">
        <v>49239</v>
      </c>
      <c r="T7370">
        <v>214495</v>
      </c>
      <c r="V7370">
        <v>431137</v>
      </c>
      <c r="X7370">
        <v>394390</v>
      </c>
      <c r="Z7370">
        <v>36747</v>
      </c>
    </row>
    <row r="7371" spans="2:26" hidden="1" x14ac:dyDescent="0.35">
      <c r="B7371" t="s">
        <v>170</v>
      </c>
      <c r="C7371" t="s">
        <v>171</v>
      </c>
      <c r="D7371" s="1">
        <v>45108</v>
      </c>
      <c r="E7371" t="s">
        <v>34</v>
      </c>
      <c r="F7371" t="s">
        <v>33</v>
      </c>
      <c r="G7371" t="s">
        <v>34</v>
      </c>
      <c r="H7371">
        <v>23455</v>
      </c>
      <c r="I7371" t="s">
        <v>172</v>
      </c>
      <c r="J7371">
        <v>0</v>
      </c>
      <c r="L7371">
        <v>23455</v>
      </c>
      <c r="M7371" t="s">
        <v>172</v>
      </c>
      <c r="N7371">
        <v>49239</v>
      </c>
      <c r="O7371" t="s">
        <v>173</v>
      </c>
      <c r="P7371">
        <v>0</v>
      </c>
      <c r="R7371">
        <v>49239</v>
      </c>
      <c r="S7371" t="s">
        <v>38</v>
      </c>
      <c r="T7371">
        <v>216955</v>
      </c>
      <c r="V7371">
        <v>435900</v>
      </c>
      <c r="X7371">
        <v>398769</v>
      </c>
      <c r="Z7371">
        <v>37131</v>
      </c>
    </row>
    <row r="7372" spans="2:26" hidden="1" x14ac:dyDescent="0.35">
      <c r="B7372" t="s">
        <v>170</v>
      </c>
      <c r="C7372" t="s">
        <v>171</v>
      </c>
      <c r="D7372" s="1">
        <v>45139</v>
      </c>
      <c r="E7372" t="s">
        <v>34</v>
      </c>
      <c r="F7372" t="s">
        <v>35</v>
      </c>
      <c r="G7372" t="s">
        <v>32</v>
      </c>
      <c r="H7372">
        <v>27600</v>
      </c>
      <c r="I7372" t="s">
        <v>172</v>
      </c>
      <c r="J7372">
        <v>0</v>
      </c>
      <c r="L7372">
        <v>27600</v>
      </c>
      <c r="M7372" t="s">
        <v>172</v>
      </c>
      <c r="N7372">
        <v>43454</v>
      </c>
      <c r="O7372" t="s">
        <v>173</v>
      </c>
      <c r="P7372">
        <v>0</v>
      </c>
      <c r="R7372">
        <v>43454</v>
      </c>
      <c r="T7372">
        <v>208648</v>
      </c>
      <c r="V7372">
        <v>415500</v>
      </c>
      <c r="X7372">
        <v>379370</v>
      </c>
      <c r="Z7372">
        <v>36130</v>
      </c>
    </row>
    <row r="7373" spans="2:26" hidden="1" x14ac:dyDescent="0.35">
      <c r="B7373" t="s">
        <v>170</v>
      </c>
      <c r="C7373" t="s">
        <v>171</v>
      </c>
      <c r="D7373" s="1">
        <v>45139</v>
      </c>
      <c r="E7373" t="s">
        <v>34</v>
      </c>
      <c r="F7373" t="s">
        <v>33</v>
      </c>
      <c r="G7373" t="s">
        <v>34</v>
      </c>
      <c r="H7373">
        <v>27600</v>
      </c>
      <c r="I7373" t="s">
        <v>172</v>
      </c>
      <c r="J7373">
        <v>0</v>
      </c>
      <c r="L7373">
        <v>27600</v>
      </c>
      <c r="M7373" t="s">
        <v>172</v>
      </c>
      <c r="N7373">
        <v>43454</v>
      </c>
      <c r="O7373" t="s">
        <v>173</v>
      </c>
      <c r="P7373">
        <v>0</v>
      </c>
      <c r="R7373">
        <v>43454</v>
      </c>
      <c r="S7373" t="s">
        <v>38</v>
      </c>
      <c r="T7373">
        <v>211493</v>
      </c>
      <c r="V7373">
        <v>421154</v>
      </c>
      <c r="X7373">
        <v>384590</v>
      </c>
      <c r="Z7373">
        <v>36564</v>
      </c>
    </row>
    <row r="7374" spans="2:26" hidden="1" x14ac:dyDescent="0.35">
      <c r="B7374" t="s">
        <v>170</v>
      </c>
      <c r="C7374" t="s">
        <v>171</v>
      </c>
      <c r="D7374" s="1">
        <v>45170</v>
      </c>
      <c r="E7374" t="s">
        <v>34</v>
      </c>
      <c r="F7374" t="s">
        <v>35</v>
      </c>
      <c r="G7374" t="s">
        <v>32</v>
      </c>
      <c r="H7374">
        <v>24963</v>
      </c>
      <c r="I7374" t="s">
        <v>172</v>
      </c>
      <c r="J7374">
        <v>0</v>
      </c>
      <c r="L7374">
        <v>24963</v>
      </c>
      <c r="M7374" t="s">
        <v>172</v>
      </c>
      <c r="N7374">
        <v>51233</v>
      </c>
      <c r="O7374" t="s">
        <v>173</v>
      </c>
      <c r="P7374">
        <v>0</v>
      </c>
      <c r="R7374">
        <v>51233</v>
      </c>
      <c r="T7374">
        <v>202284</v>
      </c>
      <c r="V7374">
        <v>402120</v>
      </c>
      <c r="X7374">
        <v>366767</v>
      </c>
      <c r="Z7374">
        <v>35353</v>
      </c>
    </row>
    <row r="7375" spans="2:26" hidden="1" x14ac:dyDescent="0.35">
      <c r="B7375" t="s">
        <v>170</v>
      </c>
      <c r="C7375" t="s">
        <v>171</v>
      </c>
      <c r="D7375" s="1">
        <v>45170</v>
      </c>
      <c r="E7375" t="s">
        <v>34</v>
      </c>
      <c r="F7375" t="s">
        <v>33</v>
      </c>
      <c r="G7375" t="s">
        <v>34</v>
      </c>
      <c r="H7375">
        <v>24963</v>
      </c>
      <c r="I7375" t="s">
        <v>172</v>
      </c>
      <c r="J7375">
        <v>0</v>
      </c>
      <c r="L7375">
        <v>24963</v>
      </c>
      <c r="M7375" t="s">
        <v>172</v>
      </c>
      <c r="N7375">
        <v>51233</v>
      </c>
      <c r="O7375" t="s">
        <v>173</v>
      </c>
      <c r="P7375">
        <v>0</v>
      </c>
      <c r="R7375">
        <v>51233</v>
      </c>
      <c r="S7375" t="s">
        <v>38</v>
      </c>
      <c r="T7375">
        <v>205324</v>
      </c>
      <c r="V7375">
        <v>408249</v>
      </c>
      <c r="X7375">
        <v>372437</v>
      </c>
      <c r="Z7375">
        <v>35812</v>
      </c>
    </row>
    <row r="7376" spans="2:26" hidden="1" x14ac:dyDescent="0.35">
      <c r="B7376" t="s">
        <v>170</v>
      </c>
      <c r="C7376" t="s">
        <v>171</v>
      </c>
      <c r="D7376" s="1">
        <v>45200</v>
      </c>
      <c r="E7376" t="s">
        <v>34</v>
      </c>
      <c r="F7376" t="s">
        <v>35</v>
      </c>
      <c r="G7376" t="s">
        <v>32</v>
      </c>
      <c r="H7376">
        <v>29989</v>
      </c>
      <c r="I7376" t="s">
        <v>172</v>
      </c>
      <c r="J7376">
        <v>0</v>
      </c>
      <c r="L7376">
        <v>29989</v>
      </c>
      <c r="M7376" t="s">
        <v>172</v>
      </c>
      <c r="N7376">
        <v>38472</v>
      </c>
      <c r="O7376" t="s">
        <v>173</v>
      </c>
      <c r="P7376">
        <v>0</v>
      </c>
      <c r="R7376">
        <v>38472</v>
      </c>
      <c r="T7376">
        <v>195382</v>
      </c>
      <c r="V7376">
        <v>388182</v>
      </c>
      <c r="X7376">
        <v>353625</v>
      </c>
      <c r="Z7376">
        <v>34557</v>
      </c>
    </row>
    <row r="7377" spans="2:26" hidden="1" x14ac:dyDescent="0.35">
      <c r="B7377" t="s">
        <v>170</v>
      </c>
      <c r="C7377" t="s">
        <v>171</v>
      </c>
      <c r="D7377" s="1">
        <v>45200</v>
      </c>
      <c r="E7377" t="s">
        <v>34</v>
      </c>
      <c r="F7377" t="s">
        <v>33</v>
      </c>
      <c r="G7377" t="s">
        <v>34</v>
      </c>
      <c r="H7377">
        <v>29989</v>
      </c>
      <c r="I7377" t="s">
        <v>172</v>
      </c>
      <c r="J7377">
        <v>0</v>
      </c>
      <c r="L7377">
        <v>29989</v>
      </c>
      <c r="M7377" t="s">
        <v>172</v>
      </c>
      <c r="N7377">
        <v>38472</v>
      </c>
      <c r="O7377" t="s">
        <v>173</v>
      </c>
      <c r="P7377">
        <v>0</v>
      </c>
      <c r="R7377">
        <v>38472</v>
      </c>
      <c r="S7377" t="s">
        <v>38</v>
      </c>
      <c r="T7377">
        <v>197793</v>
      </c>
      <c r="V7377">
        <v>393085</v>
      </c>
      <c r="X7377">
        <v>358164</v>
      </c>
      <c r="Z7377">
        <v>34921</v>
      </c>
    </row>
    <row r="7378" spans="2:26" hidden="1" x14ac:dyDescent="0.35">
      <c r="B7378" t="s">
        <v>170</v>
      </c>
      <c r="C7378" t="s">
        <v>171</v>
      </c>
      <c r="D7378" s="1">
        <v>45231</v>
      </c>
      <c r="E7378" t="s">
        <v>34</v>
      </c>
      <c r="F7378" t="s">
        <v>35</v>
      </c>
      <c r="G7378" t="s">
        <v>32</v>
      </c>
      <c r="H7378">
        <v>35720</v>
      </c>
      <c r="I7378" t="s">
        <v>172</v>
      </c>
      <c r="J7378">
        <v>0</v>
      </c>
      <c r="L7378">
        <v>35720</v>
      </c>
      <c r="M7378" t="s">
        <v>172</v>
      </c>
      <c r="N7378">
        <v>35117</v>
      </c>
      <c r="O7378" t="s">
        <v>173</v>
      </c>
      <c r="P7378">
        <v>0</v>
      </c>
      <c r="R7378">
        <v>35117</v>
      </c>
      <c r="T7378">
        <v>187661</v>
      </c>
      <c r="V7378">
        <v>374496</v>
      </c>
      <c r="X7378">
        <v>340681</v>
      </c>
      <c r="Z7378">
        <v>33815</v>
      </c>
    </row>
    <row r="7379" spans="2:26" hidden="1" x14ac:dyDescent="0.35">
      <c r="B7379" t="s">
        <v>170</v>
      </c>
      <c r="C7379" t="s">
        <v>171</v>
      </c>
      <c r="D7379" s="1">
        <v>45231</v>
      </c>
      <c r="E7379" t="s">
        <v>34</v>
      </c>
      <c r="F7379" t="s">
        <v>33</v>
      </c>
      <c r="G7379" t="s">
        <v>34</v>
      </c>
      <c r="H7379">
        <v>35720</v>
      </c>
      <c r="I7379" t="s">
        <v>172</v>
      </c>
      <c r="J7379">
        <v>0</v>
      </c>
      <c r="L7379">
        <v>35720</v>
      </c>
      <c r="M7379" t="s">
        <v>172</v>
      </c>
      <c r="N7379">
        <v>35117</v>
      </c>
      <c r="O7379" t="s">
        <v>173</v>
      </c>
      <c r="P7379">
        <v>0</v>
      </c>
      <c r="R7379">
        <v>35117</v>
      </c>
      <c r="S7379" t="s">
        <v>38</v>
      </c>
      <c r="T7379">
        <v>191068</v>
      </c>
      <c r="V7379">
        <v>381222</v>
      </c>
      <c r="X7379">
        <v>346850</v>
      </c>
      <c r="Z7379">
        <v>34372</v>
      </c>
    </row>
    <row r="7380" spans="2:26" hidden="1" x14ac:dyDescent="0.35">
      <c r="B7380" t="s">
        <v>170</v>
      </c>
      <c r="C7380" t="s">
        <v>171</v>
      </c>
      <c r="D7380" s="1">
        <v>45261</v>
      </c>
      <c r="E7380" t="s">
        <v>34</v>
      </c>
      <c r="F7380" t="s">
        <v>35</v>
      </c>
      <c r="G7380" t="s">
        <v>32</v>
      </c>
      <c r="H7380">
        <v>34382</v>
      </c>
      <c r="I7380" t="s">
        <v>172</v>
      </c>
      <c r="J7380">
        <v>0</v>
      </c>
      <c r="L7380">
        <v>34382</v>
      </c>
      <c r="M7380" t="s">
        <v>172</v>
      </c>
      <c r="N7380">
        <v>51537</v>
      </c>
      <c r="O7380" t="s">
        <v>173</v>
      </c>
      <c r="P7380">
        <v>0</v>
      </c>
      <c r="R7380">
        <v>51537</v>
      </c>
      <c r="T7380">
        <v>179983</v>
      </c>
      <c r="V7380">
        <v>361645</v>
      </c>
      <c r="X7380">
        <v>328297</v>
      </c>
      <c r="Z7380">
        <v>33348</v>
      </c>
    </row>
    <row r="7381" spans="2:26" hidden="1" x14ac:dyDescent="0.35">
      <c r="B7381" t="s">
        <v>170</v>
      </c>
      <c r="C7381" t="s">
        <v>171</v>
      </c>
      <c r="D7381" s="1">
        <v>45261</v>
      </c>
      <c r="E7381" t="s">
        <v>34</v>
      </c>
      <c r="F7381" t="s">
        <v>33</v>
      </c>
      <c r="G7381" t="s">
        <v>34</v>
      </c>
      <c r="H7381">
        <v>34382</v>
      </c>
      <c r="I7381" t="s">
        <v>172</v>
      </c>
      <c r="J7381">
        <v>0</v>
      </c>
      <c r="L7381">
        <v>34382</v>
      </c>
      <c r="M7381" t="s">
        <v>172</v>
      </c>
      <c r="N7381">
        <v>51537</v>
      </c>
      <c r="O7381" t="s">
        <v>173</v>
      </c>
      <c r="P7381">
        <v>0</v>
      </c>
      <c r="R7381">
        <v>51537</v>
      </c>
      <c r="S7381" t="s">
        <v>38</v>
      </c>
      <c r="T7381">
        <v>183815</v>
      </c>
      <c r="V7381">
        <v>369439</v>
      </c>
      <c r="X7381">
        <v>335484</v>
      </c>
      <c r="Z7381">
        <v>33955</v>
      </c>
    </row>
    <row r="7382" spans="2:26" hidden="1" x14ac:dyDescent="0.35">
      <c r="B7382" t="s">
        <v>170</v>
      </c>
      <c r="C7382" t="s">
        <v>171</v>
      </c>
      <c r="D7382" s="1">
        <v>45292</v>
      </c>
      <c r="E7382" t="s">
        <v>34</v>
      </c>
      <c r="F7382" t="s">
        <v>35</v>
      </c>
      <c r="G7382" t="s">
        <v>32</v>
      </c>
      <c r="H7382">
        <v>36500</v>
      </c>
      <c r="I7382" t="s">
        <v>172</v>
      </c>
      <c r="J7382">
        <v>0</v>
      </c>
      <c r="L7382">
        <v>36500</v>
      </c>
      <c r="M7382" t="s">
        <v>172</v>
      </c>
      <c r="N7382">
        <v>42976</v>
      </c>
      <c r="O7382" t="s">
        <v>173</v>
      </c>
      <c r="P7382">
        <v>0</v>
      </c>
      <c r="R7382">
        <v>42976</v>
      </c>
      <c r="T7382">
        <v>176194</v>
      </c>
      <c r="V7382">
        <v>353160</v>
      </c>
      <c r="X7382">
        <v>320006</v>
      </c>
      <c r="Z7382">
        <v>33154</v>
      </c>
    </row>
    <row r="7383" spans="2:26" hidden="1" x14ac:dyDescent="0.35">
      <c r="B7383" t="s">
        <v>170</v>
      </c>
      <c r="C7383" t="s">
        <v>171</v>
      </c>
      <c r="D7383" s="1">
        <v>45292</v>
      </c>
      <c r="E7383" t="s">
        <v>34</v>
      </c>
      <c r="F7383" t="s">
        <v>33</v>
      </c>
      <c r="G7383" t="s">
        <v>34</v>
      </c>
      <c r="H7383">
        <v>36500</v>
      </c>
      <c r="I7383" t="s">
        <v>172</v>
      </c>
      <c r="J7383">
        <v>0</v>
      </c>
      <c r="L7383">
        <v>36500</v>
      </c>
      <c r="M7383" t="s">
        <v>172</v>
      </c>
      <c r="N7383">
        <v>42976</v>
      </c>
      <c r="O7383" t="s">
        <v>173</v>
      </c>
      <c r="P7383">
        <v>0</v>
      </c>
      <c r="R7383">
        <v>42976</v>
      </c>
      <c r="S7383" t="s">
        <v>38</v>
      </c>
      <c r="T7383">
        <v>180106</v>
      </c>
      <c r="V7383">
        <v>361056</v>
      </c>
      <c r="X7383">
        <v>327097</v>
      </c>
      <c r="Z7383">
        <v>33959</v>
      </c>
    </row>
    <row r="7384" spans="2:26" hidden="1" x14ac:dyDescent="0.35">
      <c r="B7384" t="s">
        <v>170</v>
      </c>
      <c r="C7384" t="s">
        <v>171</v>
      </c>
      <c r="D7384" s="1">
        <v>45323</v>
      </c>
      <c r="E7384" t="s">
        <v>34</v>
      </c>
      <c r="F7384" t="s">
        <v>35</v>
      </c>
      <c r="G7384" t="s">
        <v>32</v>
      </c>
      <c r="H7384">
        <v>28599</v>
      </c>
      <c r="I7384" t="s">
        <v>172</v>
      </c>
      <c r="J7384">
        <v>0</v>
      </c>
      <c r="L7384">
        <v>28599</v>
      </c>
      <c r="M7384" t="s">
        <v>172</v>
      </c>
      <c r="N7384">
        <v>44330</v>
      </c>
      <c r="O7384" t="s">
        <v>173</v>
      </c>
      <c r="P7384">
        <v>0</v>
      </c>
      <c r="R7384">
        <v>44330</v>
      </c>
      <c r="T7384">
        <v>174084</v>
      </c>
      <c r="V7384">
        <v>346761</v>
      </c>
      <c r="X7384">
        <v>313162</v>
      </c>
      <c r="Z7384">
        <v>33599</v>
      </c>
    </row>
    <row r="7385" spans="2:26" hidden="1" x14ac:dyDescent="0.35">
      <c r="B7385" t="s">
        <v>170</v>
      </c>
      <c r="C7385" t="s">
        <v>171</v>
      </c>
      <c r="D7385" s="1">
        <v>45323</v>
      </c>
      <c r="E7385" t="s">
        <v>34</v>
      </c>
      <c r="F7385" t="s">
        <v>33</v>
      </c>
      <c r="G7385" t="s">
        <v>34</v>
      </c>
      <c r="H7385">
        <v>28599</v>
      </c>
      <c r="I7385" t="s">
        <v>172</v>
      </c>
      <c r="J7385">
        <v>0</v>
      </c>
      <c r="L7385">
        <v>28599</v>
      </c>
      <c r="M7385" t="s">
        <v>172</v>
      </c>
      <c r="N7385">
        <v>44330</v>
      </c>
      <c r="O7385" t="s">
        <v>173</v>
      </c>
      <c r="P7385">
        <v>0</v>
      </c>
      <c r="R7385">
        <v>44330</v>
      </c>
      <c r="S7385" t="s">
        <v>38</v>
      </c>
      <c r="T7385">
        <v>178080</v>
      </c>
      <c r="V7385">
        <v>354900</v>
      </c>
      <c r="X7385">
        <v>320533</v>
      </c>
      <c r="Z7385">
        <v>34367</v>
      </c>
    </row>
    <row r="7386" spans="2:26" hidden="1" x14ac:dyDescent="0.35">
      <c r="B7386" t="s">
        <v>170</v>
      </c>
      <c r="C7386" t="s">
        <v>171</v>
      </c>
      <c r="D7386" s="1">
        <v>45352</v>
      </c>
      <c r="E7386" t="s">
        <v>34</v>
      </c>
      <c r="F7386" t="s">
        <v>35</v>
      </c>
      <c r="G7386" t="s">
        <v>32</v>
      </c>
      <c r="H7386">
        <v>27972</v>
      </c>
      <c r="I7386" t="s">
        <v>172</v>
      </c>
      <c r="J7386">
        <v>0</v>
      </c>
      <c r="L7386">
        <v>27972</v>
      </c>
      <c r="M7386" t="s">
        <v>172</v>
      </c>
      <c r="N7386">
        <v>56603</v>
      </c>
      <c r="O7386" t="s">
        <v>173</v>
      </c>
      <c r="P7386">
        <v>0</v>
      </c>
      <c r="R7386">
        <v>56603</v>
      </c>
      <c r="T7386">
        <v>171387</v>
      </c>
      <c r="V7386">
        <v>331731</v>
      </c>
      <c r="X7386">
        <v>297339</v>
      </c>
      <c r="Z7386">
        <v>34392</v>
      </c>
    </row>
    <row r="7387" spans="2:26" hidden="1" x14ac:dyDescent="0.35">
      <c r="B7387" t="s">
        <v>175</v>
      </c>
      <c r="C7387" t="s">
        <v>176</v>
      </c>
      <c r="D7387" s="1">
        <v>41518</v>
      </c>
      <c r="E7387" t="s">
        <v>34</v>
      </c>
      <c r="F7387" t="s">
        <v>33</v>
      </c>
      <c r="G7387" t="s">
        <v>34</v>
      </c>
      <c r="V7387">
        <v>161081</v>
      </c>
    </row>
    <row r="7388" spans="2:26" hidden="1" x14ac:dyDescent="0.35">
      <c r="B7388" t="s">
        <v>175</v>
      </c>
      <c r="C7388" t="s">
        <v>176</v>
      </c>
      <c r="D7388" s="1">
        <v>42887</v>
      </c>
      <c r="E7388" t="s">
        <v>34</v>
      </c>
      <c r="F7388" t="s">
        <v>35</v>
      </c>
      <c r="G7388" t="s">
        <v>32</v>
      </c>
      <c r="H7388">
        <v>3335</v>
      </c>
      <c r="J7388">
        <v>1566</v>
      </c>
      <c r="L7388">
        <v>4901</v>
      </c>
      <c r="M7388" t="s">
        <v>38</v>
      </c>
      <c r="N7388">
        <v>3021</v>
      </c>
      <c r="O7388" t="s">
        <v>38</v>
      </c>
      <c r="P7388">
        <v>61</v>
      </c>
      <c r="R7388">
        <v>3082</v>
      </c>
      <c r="T7388">
        <v>64603</v>
      </c>
      <c r="V7388">
        <v>168729</v>
      </c>
      <c r="X7388">
        <v>163887</v>
      </c>
      <c r="Z7388">
        <v>4842</v>
      </c>
    </row>
    <row r="7389" spans="2:26" hidden="1" x14ac:dyDescent="0.35">
      <c r="B7389" t="s">
        <v>175</v>
      </c>
      <c r="C7389" t="s">
        <v>176</v>
      </c>
      <c r="D7389" s="1">
        <v>42887</v>
      </c>
      <c r="E7389" t="s">
        <v>34</v>
      </c>
      <c r="F7389" t="s">
        <v>33</v>
      </c>
      <c r="G7389" t="s">
        <v>34</v>
      </c>
      <c r="H7389">
        <v>3335</v>
      </c>
      <c r="J7389">
        <v>1566</v>
      </c>
      <c r="L7389">
        <v>4901</v>
      </c>
      <c r="M7389" t="s">
        <v>38</v>
      </c>
      <c r="N7389">
        <v>4079</v>
      </c>
      <c r="O7389" t="s">
        <v>38</v>
      </c>
      <c r="P7389">
        <v>98</v>
      </c>
      <c r="R7389">
        <v>4177</v>
      </c>
      <c r="T7389">
        <v>65075</v>
      </c>
      <c r="V7389">
        <v>169702</v>
      </c>
      <c r="X7389">
        <v>164772</v>
      </c>
      <c r="Z7389">
        <v>4930</v>
      </c>
    </row>
    <row r="7390" spans="2:26" hidden="1" x14ac:dyDescent="0.35">
      <c r="B7390" t="s">
        <v>175</v>
      </c>
      <c r="C7390" t="s">
        <v>176</v>
      </c>
      <c r="D7390" s="1">
        <v>42917</v>
      </c>
      <c r="E7390" t="s">
        <v>34</v>
      </c>
      <c r="F7390" t="s">
        <v>33</v>
      </c>
      <c r="G7390" t="s">
        <v>34</v>
      </c>
      <c r="H7390">
        <v>3102</v>
      </c>
      <c r="J7390">
        <v>1275</v>
      </c>
      <c r="L7390">
        <v>4377</v>
      </c>
      <c r="M7390" t="s">
        <v>38</v>
      </c>
      <c r="N7390">
        <v>4152</v>
      </c>
      <c r="O7390" t="s">
        <v>38</v>
      </c>
      <c r="P7390">
        <v>91</v>
      </c>
      <c r="R7390">
        <v>4243</v>
      </c>
      <c r="T7390">
        <v>64810</v>
      </c>
      <c r="V7390">
        <v>168455</v>
      </c>
      <c r="X7390">
        <v>163597</v>
      </c>
      <c r="Z7390">
        <v>4858</v>
      </c>
    </row>
    <row r="7391" spans="2:26" hidden="1" x14ac:dyDescent="0.35">
      <c r="B7391" t="s">
        <v>175</v>
      </c>
      <c r="C7391" t="s">
        <v>176</v>
      </c>
      <c r="D7391" s="1">
        <v>42917</v>
      </c>
      <c r="E7391" t="s">
        <v>34</v>
      </c>
      <c r="F7391" t="s">
        <v>35</v>
      </c>
      <c r="G7391" t="s">
        <v>32</v>
      </c>
      <c r="H7391">
        <v>3102</v>
      </c>
      <c r="J7391">
        <v>170</v>
      </c>
      <c r="L7391">
        <v>3272</v>
      </c>
      <c r="M7391" t="s">
        <v>38</v>
      </c>
      <c r="N7391">
        <v>3022</v>
      </c>
      <c r="O7391" t="s">
        <v>38</v>
      </c>
      <c r="P7391">
        <v>56</v>
      </c>
      <c r="R7391">
        <v>3078</v>
      </c>
      <c r="T7391">
        <v>64398</v>
      </c>
      <c r="V7391">
        <v>167599</v>
      </c>
      <c r="X7391">
        <v>162788</v>
      </c>
      <c r="Z7391">
        <v>4811</v>
      </c>
    </row>
    <row r="7392" spans="2:26" hidden="1" x14ac:dyDescent="0.35">
      <c r="B7392" t="s">
        <v>175</v>
      </c>
      <c r="C7392" t="s">
        <v>176</v>
      </c>
      <c r="D7392" s="1">
        <v>42948</v>
      </c>
      <c r="E7392" t="s">
        <v>34</v>
      </c>
      <c r="F7392" t="s">
        <v>35</v>
      </c>
      <c r="G7392" t="s">
        <v>32</v>
      </c>
      <c r="H7392">
        <v>3392</v>
      </c>
      <c r="J7392">
        <v>1618</v>
      </c>
      <c r="L7392">
        <v>5010</v>
      </c>
      <c r="M7392" t="s">
        <v>38</v>
      </c>
      <c r="N7392">
        <v>3218</v>
      </c>
      <c r="O7392" t="s">
        <v>38</v>
      </c>
      <c r="P7392">
        <v>58</v>
      </c>
      <c r="R7392">
        <v>3276</v>
      </c>
      <c r="T7392">
        <v>64074</v>
      </c>
      <c r="V7392">
        <v>165370</v>
      </c>
      <c r="X7392">
        <v>160705</v>
      </c>
      <c r="Z7392">
        <v>4665</v>
      </c>
    </row>
    <row r="7393" spans="2:26" hidden="1" x14ac:dyDescent="0.35">
      <c r="B7393" t="s">
        <v>175</v>
      </c>
      <c r="C7393" t="s">
        <v>176</v>
      </c>
      <c r="D7393" s="1">
        <v>42948</v>
      </c>
      <c r="E7393" t="s">
        <v>34</v>
      </c>
      <c r="F7393" t="s">
        <v>33</v>
      </c>
      <c r="G7393" t="s">
        <v>34</v>
      </c>
      <c r="H7393">
        <v>3392</v>
      </c>
      <c r="J7393">
        <v>1624</v>
      </c>
      <c r="L7393">
        <v>5016</v>
      </c>
      <c r="M7393" t="s">
        <v>38</v>
      </c>
      <c r="N7393">
        <v>4642</v>
      </c>
      <c r="O7393" t="s">
        <v>38</v>
      </c>
      <c r="P7393">
        <v>96</v>
      </c>
      <c r="R7393">
        <v>4738</v>
      </c>
      <c r="T7393">
        <v>64487</v>
      </c>
      <c r="V7393">
        <v>166295</v>
      </c>
      <c r="X7393">
        <v>161590</v>
      </c>
      <c r="Z7393">
        <v>4705</v>
      </c>
    </row>
    <row r="7394" spans="2:26" hidden="1" x14ac:dyDescent="0.35">
      <c r="B7394" t="s">
        <v>175</v>
      </c>
      <c r="C7394" t="s">
        <v>176</v>
      </c>
      <c r="D7394" s="1">
        <v>42979</v>
      </c>
      <c r="E7394" t="s">
        <v>34</v>
      </c>
      <c r="F7394" t="s">
        <v>35</v>
      </c>
      <c r="G7394" t="s">
        <v>32</v>
      </c>
      <c r="H7394">
        <v>2953</v>
      </c>
      <c r="J7394">
        <v>1319</v>
      </c>
      <c r="L7394">
        <v>4272</v>
      </c>
      <c r="M7394" t="s">
        <v>38</v>
      </c>
      <c r="N7394">
        <v>3073</v>
      </c>
      <c r="O7394" t="s">
        <v>38</v>
      </c>
      <c r="P7394">
        <v>48</v>
      </c>
      <c r="R7394">
        <v>3121</v>
      </c>
      <c r="T7394">
        <v>63401</v>
      </c>
      <c r="V7394">
        <v>163408</v>
      </c>
      <c r="X7394">
        <v>158767</v>
      </c>
      <c r="Z7394">
        <v>4641</v>
      </c>
    </row>
    <row r="7395" spans="2:26" hidden="1" x14ac:dyDescent="0.35">
      <c r="B7395" t="s">
        <v>175</v>
      </c>
      <c r="C7395" t="s">
        <v>176</v>
      </c>
      <c r="D7395" s="1">
        <v>42979</v>
      </c>
      <c r="E7395" t="s">
        <v>34</v>
      </c>
      <c r="F7395" t="s">
        <v>33</v>
      </c>
      <c r="G7395" t="s">
        <v>34</v>
      </c>
      <c r="H7395">
        <v>2953</v>
      </c>
      <c r="J7395">
        <v>1319</v>
      </c>
      <c r="L7395">
        <v>4272</v>
      </c>
      <c r="M7395" t="s">
        <v>38</v>
      </c>
      <c r="N7395">
        <v>4930</v>
      </c>
      <c r="O7395" t="s">
        <v>38</v>
      </c>
      <c r="P7395">
        <v>104</v>
      </c>
      <c r="R7395">
        <v>5034</v>
      </c>
      <c r="T7395">
        <v>63968</v>
      </c>
      <c r="V7395">
        <v>164668</v>
      </c>
      <c r="X7395">
        <v>160012</v>
      </c>
      <c r="Z7395">
        <v>4656</v>
      </c>
    </row>
    <row r="7396" spans="2:26" hidden="1" x14ac:dyDescent="0.35">
      <c r="B7396" t="s">
        <v>175</v>
      </c>
      <c r="C7396" t="s">
        <v>176</v>
      </c>
      <c r="D7396" s="1">
        <v>43009</v>
      </c>
      <c r="E7396" t="s">
        <v>34</v>
      </c>
      <c r="F7396" t="s">
        <v>35</v>
      </c>
      <c r="G7396" t="s">
        <v>32</v>
      </c>
      <c r="H7396">
        <v>3309</v>
      </c>
      <c r="J7396">
        <v>1272</v>
      </c>
      <c r="L7396">
        <v>4581</v>
      </c>
      <c r="M7396" t="s">
        <v>38</v>
      </c>
      <c r="N7396">
        <v>3452</v>
      </c>
      <c r="O7396" t="s">
        <v>38</v>
      </c>
      <c r="P7396">
        <v>82</v>
      </c>
      <c r="R7396">
        <v>3534</v>
      </c>
      <c r="T7396">
        <v>63507</v>
      </c>
      <c r="V7396">
        <v>163082</v>
      </c>
      <c r="X7396">
        <v>158469</v>
      </c>
      <c r="Z7396">
        <v>4613</v>
      </c>
    </row>
    <row r="7397" spans="2:26" hidden="1" x14ac:dyDescent="0.35">
      <c r="B7397" t="s">
        <v>175</v>
      </c>
      <c r="C7397" t="s">
        <v>176</v>
      </c>
      <c r="D7397" s="1">
        <v>43009</v>
      </c>
      <c r="E7397" t="s">
        <v>34</v>
      </c>
      <c r="F7397" t="s">
        <v>33</v>
      </c>
      <c r="G7397" t="s">
        <v>34</v>
      </c>
      <c r="H7397">
        <v>3309</v>
      </c>
      <c r="J7397">
        <v>1281</v>
      </c>
      <c r="L7397">
        <v>4590</v>
      </c>
      <c r="N7397">
        <v>4883</v>
      </c>
      <c r="P7397">
        <v>132</v>
      </c>
      <c r="R7397">
        <v>5015</v>
      </c>
      <c r="T7397">
        <v>63957</v>
      </c>
      <c r="V7397">
        <v>164121</v>
      </c>
      <c r="X7397">
        <v>159454</v>
      </c>
      <c r="Z7397">
        <v>4667</v>
      </c>
    </row>
    <row r="7398" spans="2:26" hidden="1" x14ac:dyDescent="0.35">
      <c r="B7398" t="s">
        <v>175</v>
      </c>
      <c r="C7398" t="s">
        <v>176</v>
      </c>
      <c r="D7398" s="1">
        <v>43040</v>
      </c>
      <c r="E7398" t="s">
        <v>34</v>
      </c>
      <c r="F7398" t="s">
        <v>35</v>
      </c>
      <c r="G7398" t="s">
        <v>32</v>
      </c>
      <c r="H7398">
        <v>3092</v>
      </c>
      <c r="J7398">
        <v>2108</v>
      </c>
      <c r="L7398">
        <v>5200</v>
      </c>
      <c r="N7398">
        <v>3326</v>
      </c>
      <c r="P7398">
        <v>93</v>
      </c>
      <c r="R7398">
        <v>3419</v>
      </c>
      <c r="T7398">
        <v>63409</v>
      </c>
      <c r="V7398">
        <v>162364</v>
      </c>
      <c r="X7398">
        <v>157726</v>
      </c>
      <c r="Z7398">
        <v>4638</v>
      </c>
    </row>
    <row r="7399" spans="2:26" hidden="1" x14ac:dyDescent="0.35">
      <c r="B7399" t="s">
        <v>175</v>
      </c>
      <c r="C7399" t="s">
        <v>176</v>
      </c>
      <c r="D7399" s="1">
        <v>43040</v>
      </c>
      <c r="E7399" t="s">
        <v>34</v>
      </c>
      <c r="F7399" t="s">
        <v>33</v>
      </c>
      <c r="G7399" t="s">
        <v>34</v>
      </c>
      <c r="H7399">
        <v>3092</v>
      </c>
      <c r="J7399">
        <v>2118</v>
      </c>
      <c r="L7399">
        <v>5210</v>
      </c>
      <c r="N7399">
        <v>5010</v>
      </c>
      <c r="P7399">
        <v>134</v>
      </c>
      <c r="R7399">
        <v>5144</v>
      </c>
      <c r="T7399">
        <v>63880</v>
      </c>
      <c r="V7399">
        <v>163604</v>
      </c>
      <c r="X7399">
        <v>158900</v>
      </c>
      <c r="Z7399">
        <v>4704</v>
      </c>
    </row>
    <row r="7400" spans="2:26" hidden="1" x14ac:dyDescent="0.35">
      <c r="B7400" t="s">
        <v>175</v>
      </c>
      <c r="C7400" t="s">
        <v>176</v>
      </c>
      <c r="D7400" s="1">
        <v>43070</v>
      </c>
      <c r="E7400" t="s">
        <v>34</v>
      </c>
      <c r="F7400" t="s">
        <v>35</v>
      </c>
      <c r="G7400" t="s">
        <v>32</v>
      </c>
      <c r="H7400">
        <v>2788</v>
      </c>
      <c r="J7400">
        <v>2638</v>
      </c>
      <c r="L7400">
        <v>5426</v>
      </c>
      <c r="N7400">
        <v>3575</v>
      </c>
      <c r="P7400">
        <v>68</v>
      </c>
      <c r="R7400">
        <v>3643</v>
      </c>
      <c r="T7400">
        <v>63414</v>
      </c>
      <c r="V7400">
        <v>162593</v>
      </c>
      <c r="X7400">
        <v>157931</v>
      </c>
      <c r="Z7400">
        <v>4662</v>
      </c>
    </row>
    <row r="7401" spans="2:26" hidden="1" x14ac:dyDescent="0.35">
      <c r="B7401" t="s">
        <v>175</v>
      </c>
      <c r="C7401" t="s">
        <v>176</v>
      </c>
      <c r="D7401" s="1">
        <v>43070</v>
      </c>
      <c r="E7401" t="s">
        <v>34</v>
      </c>
      <c r="F7401" t="s">
        <v>33</v>
      </c>
      <c r="G7401" t="s">
        <v>34</v>
      </c>
      <c r="H7401">
        <v>2788</v>
      </c>
      <c r="J7401">
        <v>2647</v>
      </c>
      <c r="L7401">
        <v>5435</v>
      </c>
      <c r="N7401">
        <v>5107</v>
      </c>
      <c r="P7401">
        <v>117</v>
      </c>
      <c r="R7401">
        <v>5224</v>
      </c>
      <c r="T7401">
        <v>63873</v>
      </c>
      <c r="V7401">
        <v>163649</v>
      </c>
      <c r="X7401">
        <v>158947</v>
      </c>
      <c r="Z7401">
        <v>4702</v>
      </c>
    </row>
    <row r="7402" spans="2:26" hidden="1" x14ac:dyDescent="0.35">
      <c r="B7402" t="s">
        <v>175</v>
      </c>
      <c r="C7402" t="s">
        <v>176</v>
      </c>
      <c r="D7402" s="1">
        <v>43101</v>
      </c>
      <c r="E7402" t="s">
        <v>34</v>
      </c>
      <c r="F7402" t="s">
        <v>35</v>
      </c>
      <c r="G7402" t="s">
        <v>32</v>
      </c>
      <c r="H7402">
        <v>3621</v>
      </c>
      <c r="J7402">
        <v>1189</v>
      </c>
      <c r="L7402">
        <v>4810</v>
      </c>
      <c r="N7402">
        <v>3527</v>
      </c>
      <c r="P7402">
        <v>105</v>
      </c>
      <c r="R7402">
        <v>3632</v>
      </c>
      <c r="T7402">
        <v>63771</v>
      </c>
      <c r="V7402">
        <v>163475</v>
      </c>
      <c r="X7402">
        <v>158718</v>
      </c>
      <c r="Z7402">
        <v>4757</v>
      </c>
    </row>
    <row r="7403" spans="2:26" hidden="1" x14ac:dyDescent="0.35">
      <c r="B7403" t="s">
        <v>175</v>
      </c>
      <c r="C7403" t="s">
        <v>176</v>
      </c>
      <c r="D7403" s="1">
        <v>43101</v>
      </c>
      <c r="E7403" t="s">
        <v>34</v>
      </c>
      <c r="F7403" t="s">
        <v>33</v>
      </c>
      <c r="G7403" t="s">
        <v>34</v>
      </c>
      <c r="H7403">
        <v>3621</v>
      </c>
      <c r="J7403">
        <v>1196</v>
      </c>
      <c r="L7403">
        <v>4817</v>
      </c>
      <c r="N7403">
        <v>4752</v>
      </c>
      <c r="P7403">
        <v>161</v>
      </c>
      <c r="R7403">
        <v>4913</v>
      </c>
      <c r="T7403">
        <v>64207</v>
      </c>
      <c r="V7403">
        <v>164804</v>
      </c>
      <c r="X7403">
        <v>160021</v>
      </c>
      <c r="Z7403">
        <v>4783</v>
      </c>
    </row>
    <row r="7404" spans="2:26" hidden="1" x14ac:dyDescent="0.35">
      <c r="B7404" t="s">
        <v>175</v>
      </c>
      <c r="C7404" t="s">
        <v>176</v>
      </c>
      <c r="D7404" s="1">
        <v>43132</v>
      </c>
      <c r="E7404" t="s">
        <v>34</v>
      </c>
      <c r="F7404" t="s">
        <v>33</v>
      </c>
      <c r="G7404" t="s">
        <v>34</v>
      </c>
      <c r="H7404">
        <v>3010</v>
      </c>
      <c r="J7404">
        <v>953</v>
      </c>
      <c r="L7404">
        <v>3963</v>
      </c>
      <c r="M7404" t="s">
        <v>38</v>
      </c>
      <c r="N7404">
        <v>3618</v>
      </c>
      <c r="O7404" t="s">
        <v>38</v>
      </c>
      <c r="P7404">
        <v>96</v>
      </c>
      <c r="R7404">
        <v>3714</v>
      </c>
      <c r="T7404">
        <v>64264</v>
      </c>
      <c r="V7404">
        <v>165279</v>
      </c>
      <c r="X7404">
        <v>160577</v>
      </c>
      <c r="Z7404">
        <v>4702</v>
      </c>
    </row>
    <row r="7405" spans="2:26" hidden="1" x14ac:dyDescent="0.35">
      <c r="B7405" t="s">
        <v>175</v>
      </c>
      <c r="C7405" t="s">
        <v>176</v>
      </c>
      <c r="D7405" s="1">
        <v>43132</v>
      </c>
      <c r="E7405" t="s">
        <v>34</v>
      </c>
      <c r="F7405" t="s">
        <v>35</v>
      </c>
      <c r="G7405" t="s">
        <v>32</v>
      </c>
      <c r="H7405">
        <v>3010</v>
      </c>
      <c r="J7405">
        <v>950</v>
      </c>
      <c r="L7405">
        <v>3960</v>
      </c>
      <c r="M7405" t="s">
        <v>38</v>
      </c>
      <c r="N7405">
        <v>2914</v>
      </c>
      <c r="O7405" t="s">
        <v>38</v>
      </c>
      <c r="P7405">
        <v>75</v>
      </c>
      <c r="R7405">
        <v>2989</v>
      </c>
      <c r="T7405">
        <v>63929</v>
      </c>
      <c r="V7405">
        <v>164259</v>
      </c>
      <c r="X7405">
        <v>159599</v>
      </c>
      <c r="Z7405">
        <v>4660</v>
      </c>
    </row>
    <row r="7406" spans="2:26" hidden="1" x14ac:dyDescent="0.35">
      <c r="B7406" t="s">
        <v>175</v>
      </c>
      <c r="C7406" t="s">
        <v>176</v>
      </c>
      <c r="D7406" s="1">
        <v>43160</v>
      </c>
      <c r="E7406" t="s">
        <v>34</v>
      </c>
      <c r="F7406" t="s">
        <v>35</v>
      </c>
      <c r="G7406" t="s">
        <v>32</v>
      </c>
      <c r="H7406">
        <v>3038</v>
      </c>
      <c r="J7406">
        <v>1009</v>
      </c>
      <c r="L7406">
        <v>4047</v>
      </c>
      <c r="M7406" t="s">
        <v>38</v>
      </c>
      <c r="N7406">
        <v>2696</v>
      </c>
      <c r="O7406" t="s">
        <v>38</v>
      </c>
      <c r="P7406">
        <v>74</v>
      </c>
      <c r="R7406">
        <v>2770</v>
      </c>
      <c r="T7406">
        <v>64017</v>
      </c>
      <c r="V7406">
        <v>164621</v>
      </c>
      <c r="X7406">
        <v>159955</v>
      </c>
      <c r="Z7406">
        <v>4666</v>
      </c>
    </row>
    <row r="7407" spans="2:26" hidden="1" x14ac:dyDescent="0.35">
      <c r="B7407" t="s">
        <v>175</v>
      </c>
      <c r="C7407" t="s">
        <v>176</v>
      </c>
      <c r="D7407" s="1">
        <v>43160</v>
      </c>
      <c r="E7407" t="s">
        <v>34</v>
      </c>
      <c r="F7407" t="s">
        <v>33</v>
      </c>
      <c r="G7407" t="s">
        <v>34</v>
      </c>
      <c r="H7407">
        <v>3038</v>
      </c>
      <c r="J7407">
        <v>1011</v>
      </c>
      <c r="L7407">
        <v>4049</v>
      </c>
      <c r="M7407" t="s">
        <v>38</v>
      </c>
      <c r="N7407">
        <v>3947</v>
      </c>
      <c r="O7407" t="s">
        <v>38</v>
      </c>
      <c r="P7407">
        <v>120</v>
      </c>
      <c r="R7407">
        <v>4067</v>
      </c>
      <c r="T7407">
        <v>64413</v>
      </c>
      <c r="V7407">
        <v>165757</v>
      </c>
      <c r="X7407">
        <v>161046</v>
      </c>
      <c r="Z7407">
        <v>4711</v>
      </c>
    </row>
    <row r="7408" spans="2:26" hidden="1" x14ac:dyDescent="0.35">
      <c r="B7408" t="s">
        <v>175</v>
      </c>
      <c r="C7408" t="s">
        <v>176</v>
      </c>
      <c r="D7408" s="1">
        <v>43191</v>
      </c>
      <c r="E7408" t="s">
        <v>34</v>
      </c>
      <c r="F7408" t="s">
        <v>33</v>
      </c>
      <c r="G7408" t="s">
        <v>34</v>
      </c>
      <c r="H7408">
        <v>2861</v>
      </c>
      <c r="J7408">
        <v>1109</v>
      </c>
      <c r="L7408">
        <v>3970</v>
      </c>
      <c r="M7408" t="s">
        <v>38</v>
      </c>
      <c r="N7408">
        <v>3950</v>
      </c>
      <c r="O7408" t="s">
        <v>38</v>
      </c>
      <c r="P7408">
        <v>109</v>
      </c>
      <c r="R7408">
        <v>4059</v>
      </c>
      <c r="T7408">
        <v>64453</v>
      </c>
      <c r="V7408">
        <v>165999</v>
      </c>
      <c r="X7408">
        <v>161324</v>
      </c>
      <c r="Z7408">
        <v>4675</v>
      </c>
    </row>
    <row r="7409" spans="2:26" hidden="1" x14ac:dyDescent="0.35">
      <c r="B7409" t="s">
        <v>175</v>
      </c>
      <c r="C7409" t="s">
        <v>176</v>
      </c>
      <c r="D7409" s="1">
        <v>43191</v>
      </c>
      <c r="E7409" t="s">
        <v>34</v>
      </c>
      <c r="F7409" t="s">
        <v>35</v>
      </c>
      <c r="G7409" t="s">
        <v>32</v>
      </c>
      <c r="H7409">
        <v>2861</v>
      </c>
      <c r="J7409">
        <v>1108</v>
      </c>
      <c r="L7409">
        <v>3969</v>
      </c>
      <c r="M7409" t="s">
        <v>38</v>
      </c>
      <c r="N7409">
        <v>2966</v>
      </c>
      <c r="O7409" t="s">
        <v>38</v>
      </c>
      <c r="P7409">
        <v>76</v>
      </c>
      <c r="R7409">
        <v>3042</v>
      </c>
      <c r="T7409">
        <v>64230</v>
      </c>
      <c r="V7409">
        <v>165321</v>
      </c>
      <c r="X7409">
        <v>160664</v>
      </c>
      <c r="Z7409">
        <v>4657</v>
      </c>
    </row>
    <row r="7410" spans="2:26" hidden="1" x14ac:dyDescent="0.35">
      <c r="B7410" t="s">
        <v>175</v>
      </c>
      <c r="C7410" t="s">
        <v>176</v>
      </c>
      <c r="D7410" s="1">
        <v>43221</v>
      </c>
      <c r="E7410" t="s">
        <v>34</v>
      </c>
      <c r="F7410" t="s">
        <v>33</v>
      </c>
      <c r="G7410" t="s">
        <v>34</v>
      </c>
      <c r="H7410">
        <v>2961</v>
      </c>
      <c r="J7410">
        <v>2132</v>
      </c>
      <c r="L7410">
        <v>5093</v>
      </c>
      <c r="M7410" t="s">
        <v>38</v>
      </c>
      <c r="N7410">
        <v>4206</v>
      </c>
      <c r="O7410" t="s">
        <v>38</v>
      </c>
      <c r="P7410">
        <v>125</v>
      </c>
      <c r="R7410">
        <v>4331</v>
      </c>
      <c r="T7410">
        <v>63895</v>
      </c>
      <c r="V7410">
        <v>164423</v>
      </c>
      <c r="X7410">
        <v>159911</v>
      </c>
      <c r="Z7410">
        <v>4512</v>
      </c>
    </row>
    <row r="7411" spans="2:26" hidden="1" x14ac:dyDescent="0.35">
      <c r="B7411" t="s">
        <v>175</v>
      </c>
      <c r="C7411" t="s">
        <v>176</v>
      </c>
      <c r="D7411" s="1">
        <v>43221</v>
      </c>
      <c r="E7411" t="s">
        <v>34</v>
      </c>
      <c r="F7411" t="s">
        <v>35</v>
      </c>
      <c r="G7411" t="s">
        <v>32</v>
      </c>
      <c r="H7411">
        <v>2961</v>
      </c>
      <c r="J7411">
        <v>1064</v>
      </c>
      <c r="L7411">
        <v>4025</v>
      </c>
      <c r="M7411" t="s">
        <v>38</v>
      </c>
      <c r="N7411">
        <v>2704</v>
      </c>
      <c r="O7411" t="s">
        <v>38</v>
      </c>
      <c r="P7411">
        <v>77</v>
      </c>
      <c r="R7411">
        <v>2781</v>
      </c>
      <c r="T7411">
        <v>63507</v>
      </c>
      <c r="V7411">
        <v>163349</v>
      </c>
      <c r="X7411">
        <v>158875</v>
      </c>
      <c r="Z7411">
        <v>4474</v>
      </c>
    </row>
    <row r="7412" spans="2:26" hidden="1" x14ac:dyDescent="0.35">
      <c r="B7412" t="s">
        <v>175</v>
      </c>
      <c r="C7412" t="s">
        <v>176</v>
      </c>
      <c r="D7412" s="1">
        <v>43252</v>
      </c>
      <c r="E7412" t="s">
        <v>34</v>
      </c>
      <c r="F7412" t="s">
        <v>35</v>
      </c>
      <c r="G7412" t="s">
        <v>32</v>
      </c>
      <c r="H7412">
        <v>2952</v>
      </c>
      <c r="J7412">
        <v>1209</v>
      </c>
      <c r="L7412">
        <v>4161</v>
      </c>
      <c r="M7412" t="s">
        <v>38</v>
      </c>
      <c r="N7412">
        <v>2867</v>
      </c>
      <c r="O7412" t="s">
        <v>38</v>
      </c>
      <c r="P7412">
        <v>67</v>
      </c>
      <c r="R7412">
        <v>2934</v>
      </c>
      <c r="T7412">
        <v>62902</v>
      </c>
      <c r="V7412">
        <v>161366</v>
      </c>
      <c r="X7412">
        <v>157004</v>
      </c>
      <c r="Z7412">
        <v>4362</v>
      </c>
    </row>
    <row r="7413" spans="2:26" hidden="1" x14ac:dyDescent="0.35">
      <c r="B7413" t="s">
        <v>175</v>
      </c>
      <c r="C7413" t="s">
        <v>176</v>
      </c>
      <c r="D7413" s="1">
        <v>43252</v>
      </c>
      <c r="E7413" t="s">
        <v>34</v>
      </c>
      <c r="F7413" t="s">
        <v>33</v>
      </c>
      <c r="G7413" t="s">
        <v>34</v>
      </c>
      <c r="H7413">
        <v>2952</v>
      </c>
      <c r="J7413">
        <v>1211</v>
      </c>
      <c r="L7413">
        <v>4163</v>
      </c>
      <c r="M7413" t="s">
        <v>38</v>
      </c>
      <c r="N7413">
        <v>4824</v>
      </c>
      <c r="O7413" t="s">
        <v>38</v>
      </c>
      <c r="P7413">
        <v>153</v>
      </c>
      <c r="R7413">
        <v>4977</v>
      </c>
      <c r="T7413">
        <v>63536</v>
      </c>
      <c r="V7413">
        <v>162899</v>
      </c>
      <c r="X7413">
        <v>158469</v>
      </c>
      <c r="Z7413">
        <v>4430</v>
      </c>
    </row>
    <row r="7414" spans="2:26" hidden="1" x14ac:dyDescent="0.35">
      <c r="B7414" t="s">
        <v>175</v>
      </c>
      <c r="C7414" t="s">
        <v>176</v>
      </c>
      <c r="D7414" s="1">
        <v>43282</v>
      </c>
      <c r="E7414" t="s">
        <v>34</v>
      </c>
      <c r="F7414" t="s">
        <v>35</v>
      </c>
      <c r="G7414" t="s">
        <v>32</v>
      </c>
      <c r="H7414">
        <v>3110</v>
      </c>
      <c r="J7414">
        <v>1165</v>
      </c>
      <c r="L7414">
        <v>4275</v>
      </c>
      <c r="M7414" t="s">
        <v>38</v>
      </c>
      <c r="N7414">
        <v>3386</v>
      </c>
      <c r="O7414" t="s">
        <v>38</v>
      </c>
      <c r="P7414">
        <v>70</v>
      </c>
      <c r="R7414">
        <v>3456</v>
      </c>
      <c r="T7414">
        <v>63198</v>
      </c>
      <c r="V7414">
        <v>161766</v>
      </c>
      <c r="X7414">
        <v>157362</v>
      </c>
      <c r="Z7414">
        <v>4404</v>
      </c>
    </row>
    <row r="7415" spans="2:26" hidden="1" x14ac:dyDescent="0.35">
      <c r="B7415" t="s">
        <v>175</v>
      </c>
      <c r="C7415" t="s">
        <v>176</v>
      </c>
      <c r="D7415" s="1">
        <v>43282</v>
      </c>
      <c r="E7415" t="s">
        <v>34</v>
      </c>
      <c r="F7415" t="s">
        <v>33</v>
      </c>
      <c r="G7415" t="s">
        <v>34</v>
      </c>
      <c r="H7415">
        <v>3110</v>
      </c>
      <c r="J7415">
        <v>1170</v>
      </c>
      <c r="L7415">
        <v>4280</v>
      </c>
      <c r="M7415" t="s">
        <v>38</v>
      </c>
      <c r="N7415">
        <v>4755</v>
      </c>
      <c r="O7415" t="s">
        <v>38</v>
      </c>
      <c r="P7415">
        <v>125</v>
      </c>
      <c r="R7415">
        <v>4880</v>
      </c>
      <c r="T7415">
        <v>63547</v>
      </c>
      <c r="V7415">
        <v>162726</v>
      </c>
      <c r="X7415">
        <v>158299</v>
      </c>
      <c r="Z7415">
        <v>4427</v>
      </c>
    </row>
    <row r="7416" spans="2:26" hidden="1" x14ac:dyDescent="0.35">
      <c r="B7416" t="s">
        <v>175</v>
      </c>
      <c r="C7416" t="s">
        <v>176</v>
      </c>
      <c r="D7416" s="1">
        <v>43313</v>
      </c>
      <c r="E7416" t="s">
        <v>34</v>
      </c>
      <c r="F7416" t="s">
        <v>35</v>
      </c>
      <c r="G7416" t="s">
        <v>32</v>
      </c>
      <c r="H7416">
        <v>3056</v>
      </c>
      <c r="J7416">
        <v>1322</v>
      </c>
      <c r="L7416">
        <v>4378</v>
      </c>
      <c r="M7416" t="s">
        <v>38</v>
      </c>
      <c r="N7416">
        <v>3287</v>
      </c>
      <c r="O7416" t="s">
        <v>38</v>
      </c>
      <c r="P7416">
        <v>68</v>
      </c>
      <c r="R7416">
        <v>3355</v>
      </c>
      <c r="T7416">
        <v>63007</v>
      </c>
      <c r="V7416">
        <v>161316</v>
      </c>
      <c r="X7416">
        <v>156955</v>
      </c>
      <c r="Z7416">
        <v>4361</v>
      </c>
    </row>
    <row r="7417" spans="2:26" hidden="1" x14ac:dyDescent="0.35">
      <c r="B7417" t="s">
        <v>175</v>
      </c>
      <c r="C7417" t="s">
        <v>176</v>
      </c>
      <c r="D7417" s="1">
        <v>43313</v>
      </c>
      <c r="E7417" t="s">
        <v>34</v>
      </c>
      <c r="F7417" t="s">
        <v>33</v>
      </c>
      <c r="G7417" t="s">
        <v>34</v>
      </c>
      <c r="H7417">
        <v>3056</v>
      </c>
      <c r="J7417">
        <v>1324</v>
      </c>
      <c r="L7417">
        <v>4380</v>
      </c>
      <c r="M7417" t="s">
        <v>38</v>
      </c>
      <c r="N7417">
        <v>5287</v>
      </c>
      <c r="O7417" t="s">
        <v>38</v>
      </c>
      <c r="P7417">
        <v>144</v>
      </c>
      <c r="R7417">
        <v>5431</v>
      </c>
      <c r="T7417">
        <v>63587</v>
      </c>
      <c r="V7417">
        <v>162742</v>
      </c>
      <c r="X7417">
        <v>158324</v>
      </c>
      <c r="Z7417">
        <v>4418</v>
      </c>
    </row>
    <row r="7418" spans="2:26" hidden="1" x14ac:dyDescent="0.35">
      <c r="B7418" t="s">
        <v>175</v>
      </c>
      <c r="C7418" t="s">
        <v>176</v>
      </c>
      <c r="D7418" s="1">
        <v>43344</v>
      </c>
      <c r="E7418" t="s">
        <v>34</v>
      </c>
      <c r="F7418" t="s">
        <v>35</v>
      </c>
      <c r="G7418" t="s">
        <v>32</v>
      </c>
      <c r="H7418">
        <v>2949</v>
      </c>
      <c r="J7418">
        <v>1177</v>
      </c>
      <c r="L7418">
        <v>4126</v>
      </c>
      <c r="M7418" t="s">
        <v>38</v>
      </c>
      <c r="N7418">
        <v>3975</v>
      </c>
      <c r="O7418" t="s">
        <v>38</v>
      </c>
      <c r="P7418">
        <v>94</v>
      </c>
      <c r="R7418">
        <v>4069</v>
      </c>
      <c r="T7418">
        <v>62931</v>
      </c>
      <c r="V7418">
        <v>160294</v>
      </c>
      <c r="X7418">
        <v>155935</v>
      </c>
      <c r="Z7418">
        <v>4359</v>
      </c>
    </row>
    <row r="7419" spans="2:26" hidden="1" x14ac:dyDescent="0.35">
      <c r="B7419" t="s">
        <v>175</v>
      </c>
      <c r="C7419" t="s">
        <v>176</v>
      </c>
      <c r="D7419" s="1">
        <v>43344</v>
      </c>
      <c r="E7419" t="s">
        <v>34</v>
      </c>
      <c r="F7419" t="s">
        <v>33</v>
      </c>
      <c r="G7419" t="s">
        <v>34</v>
      </c>
      <c r="H7419">
        <v>2949</v>
      </c>
      <c r="J7419">
        <v>1184</v>
      </c>
      <c r="L7419">
        <v>4133</v>
      </c>
      <c r="M7419" t="s">
        <v>38</v>
      </c>
      <c r="N7419">
        <v>5680</v>
      </c>
      <c r="O7419" t="s">
        <v>38</v>
      </c>
      <c r="P7419">
        <v>156</v>
      </c>
      <c r="R7419">
        <v>5836</v>
      </c>
      <c r="T7419">
        <v>63306</v>
      </c>
      <c r="V7419">
        <v>161260</v>
      </c>
      <c r="X7419">
        <v>156865</v>
      </c>
      <c r="Z7419">
        <v>4395</v>
      </c>
    </row>
    <row r="7420" spans="2:26" hidden="1" x14ac:dyDescent="0.35">
      <c r="B7420" t="s">
        <v>175</v>
      </c>
      <c r="C7420" t="s">
        <v>176</v>
      </c>
      <c r="D7420" s="1">
        <v>43374</v>
      </c>
      <c r="E7420" t="s">
        <v>34</v>
      </c>
      <c r="F7420" t="s">
        <v>35</v>
      </c>
      <c r="G7420" t="s">
        <v>32</v>
      </c>
      <c r="H7420">
        <v>3345</v>
      </c>
      <c r="J7420">
        <v>1219</v>
      </c>
      <c r="L7420">
        <v>4564</v>
      </c>
      <c r="M7420" t="s">
        <v>38</v>
      </c>
      <c r="N7420">
        <v>3839</v>
      </c>
      <c r="O7420" t="s">
        <v>38</v>
      </c>
      <c r="P7420">
        <v>83</v>
      </c>
      <c r="R7420">
        <v>3922</v>
      </c>
      <c r="T7420">
        <v>63125</v>
      </c>
      <c r="V7420">
        <v>160093</v>
      </c>
      <c r="X7420">
        <v>155664</v>
      </c>
      <c r="Z7420">
        <v>4429</v>
      </c>
    </row>
    <row r="7421" spans="2:26" hidden="1" x14ac:dyDescent="0.35">
      <c r="B7421" t="s">
        <v>175</v>
      </c>
      <c r="C7421" t="s">
        <v>176</v>
      </c>
      <c r="D7421" s="1">
        <v>43374</v>
      </c>
      <c r="E7421" t="s">
        <v>34</v>
      </c>
      <c r="F7421" t="s">
        <v>33</v>
      </c>
      <c r="G7421" t="s">
        <v>34</v>
      </c>
      <c r="H7421">
        <v>3345</v>
      </c>
      <c r="J7421">
        <v>1225</v>
      </c>
      <c r="L7421">
        <v>4570</v>
      </c>
      <c r="M7421" t="s">
        <v>38</v>
      </c>
      <c r="N7421">
        <v>5121</v>
      </c>
      <c r="O7421" t="s">
        <v>38</v>
      </c>
      <c r="P7421">
        <v>122</v>
      </c>
      <c r="R7421">
        <v>5243</v>
      </c>
      <c r="T7421">
        <v>63492</v>
      </c>
      <c r="V7421">
        <v>161162</v>
      </c>
      <c r="X7421">
        <v>156713</v>
      </c>
      <c r="Z7421">
        <v>4449</v>
      </c>
    </row>
    <row r="7422" spans="2:26" hidden="1" x14ac:dyDescent="0.35">
      <c r="B7422" t="s">
        <v>175</v>
      </c>
      <c r="C7422" t="s">
        <v>176</v>
      </c>
      <c r="D7422" s="1">
        <v>43405</v>
      </c>
      <c r="E7422" t="s">
        <v>34</v>
      </c>
      <c r="F7422" t="s">
        <v>35</v>
      </c>
      <c r="G7422" t="s">
        <v>32</v>
      </c>
      <c r="H7422">
        <v>2958</v>
      </c>
      <c r="J7422">
        <v>1822</v>
      </c>
      <c r="L7422">
        <v>4780</v>
      </c>
      <c r="M7422" t="s">
        <v>38</v>
      </c>
      <c r="N7422">
        <v>3537</v>
      </c>
      <c r="O7422" t="s">
        <v>38</v>
      </c>
      <c r="P7422">
        <v>89</v>
      </c>
      <c r="R7422">
        <v>3626</v>
      </c>
      <c r="T7422">
        <v>62605</v>
      </c>
      <c r="V7422">
        <v>158298</v>
      </c>
      <c r="X7422">
        <v>153892</v>
      </c>
      <c r="Z7422">
        <v>4406</v>
      </c>
    </row>
    <row r="7423" spans="2:26" hidden="1" x14ac:dyDescent="0.35">
      <c r="B7423" t="s">
        <v>175</v>
      </c>
      <c r="C7423" t="s">
        <v>176</v>
      </c>
      <c r="D7423" s="1">
        <v>43405</v>
      </c>
      <c r="E7423" t="s">
        <v>34</v>
      </c>
      <c r="F7423" t="s">
        <v>33</v>
      </c>
      <c r="G7423" t="s">
        <v>34</v>
      </c>
      <c r="H7423">
        <v>2958</v>
      </c>
      <c r="J7423">
        <v>1834</v>
      </c>
      <c r="L7423">
        <v>4792</v>
      </c>
      <c r="M7423" t="s">
        <v>38</v>
      </c>
      <c r="N7423">
        <v>5303</v>
      </c>
      <c r="O7423" t="s">
        <v>38</v>
      </c>
      <c r="P7423">
        <v>155</v>
      </c>
      <c r="R7423">
        <v>5458</v>
      </c>
      <c r="T7423">
        <v>63086</v>
      </c>
      <c r="V7423">
        <v>159616</v>
      </c>
      <c r="X7423">
        <v>155133</v>
      </c>
      <c r="Z7423">
        <v>4483</v>
      </c>
    </row>
    <row r="7424" spans="2:26" hidden="1" x14ac:dyDescent="0.35">
      <c r="B7424" t="s">
        <v>175</v>
      </c>
      <c r="C7424" t="s">
        <v>176</v>
      </c>
      <c r="D7424" s="1">
        <v>43435</v>
      </c>
      <c r="E7424" t="s">
        <v>34</v>
      </c>
      <c r="F7424" t="s">
        <v>33</v>
      </c>
      <c r="G7424" t="s">
        <v>34</v>
      </c>
      <c r="H7424">
        <v>2669</v>
      </c>
      <c r="J7424">
        <v>2343</v>
      </c>
      <c r="L7424">
        <v>5012</v>
      </c>
      <c r="M7424" t="s">
        <v>38</v>
      </c>
      <c r="N7424">
        <v>5264</v>
      </c>
      <c r="O7424" t="s">
        <v>38</v>
      </c>
      <c r="P7424">
        <v>146</v>
      </c>
      <c r="R7424">
        <v>5410</v>
      </c>
      <c r="T7424">
        <v>63270</v>
      </c>
      <c r="V7424">
        <v>160114</v>
      </c>
      <c r="X7424">
        <v>155538</v>
      </c>
      <c r="Z7424">
        <v>4576</v>
      </c>
    </row>
    <row r="7425" spans="2:26" hidden="1" x14ac:dyDescent="0.35">
      <c r="B7425" t="s">
        <v>175</v>
      </c>
      <c r="C7425" t="s">
        <v>176</v>
      </c>
      <c r="D7425" s="1">
        <v>43435</v>
      </c>
      <c r="E7425" t="s">
        <v>34</v>
      </c>
      <c r="F7425" t="s">
        <v>35</v>
      </c>
      <c r="G7425" t="s">
        <v>32</v>
      </c>
      <c r="H7425">
        <v>2669</v>
      </c>
      <c r="J7425">
        <v>2334</v>
      </c>
      <c r="L7425">
        <v>5003</v>
      </c>
      <c r="M7425" t="s">
        <v>38</v>
      </c>
      <c r="N7425">
        <v>4153</v>
      </c>
      <c r="O7425" t="s">
        <v>38</v>
      </c>
      <c r="P7425">
        <v>80</v>
      </c>
      <c r="R7425">
        <v>4233</v>
      </c>
      <c r="T7425">
        <v>62946</v>
      </c>
      <c r="V7425">
        <v>159238</v>
      </c>
      <c r="X7425">
        <v>154713</v>
      </c>
      <c r="Z7425">
        <v>4525</v>
      </c>
    </row>
    <row r="7426" spans="2:26" hidden="1" x14ac:dyDescent="0.35">
      <c r="B7426" t="s">
        <v>175</v>
      </c>
      <c r="C7426" t="s">
        <v>176</v>
      </c>
      <c r="D7426" s="1">
        <v>43466</v>
      </c>
      <c r="E7426" t="s">
        <v>34</v>
      </c>
      <c r="F7426" t="s">
        <v>33</v>
      </c>
      <c r="G7426" t="s">
        <v>34</v>
      </c>
      <c r="H7426">
        <v>3230</v>
      </c>
      <c r="J7426">
        <v>1207</v>
      </c>
      <c r="L7426">
        <v>4437</v>
      </c>
      <c r="M7426" t="s">
        <v>38</v>
      </c>
      <c r="N7426">
        <v>6021</v>
      </c>
      <c r="O7426" t="s">
        <v>38</v>
      </c>
      <c r="P7426">
        <v>192</v>
      </c>
      <c r="R7426">
        <v>6213</v>
      </c>
      <c r="T7426">
        <v>62818</v>
      </c>
      <c r="V7426">
        <v>158440</v>
      </c>
      <c r="X7426">
        <v>153809</v>
      </c>
      <c r="Z7426">
        <v>4631</v>
      </c>
    </row>
    <row r="7427" spans="2:26" hidden="1" x14ac:dyDescent="0.35">
      <c r="B7427" t="s">
        <v>175</v>
      </c>
      <c r="C7427" t="s">
        <v>176</v>
      </c>
      <c r="D7427" s="1">
        <v>43466</v>
      </c>
      <c r="E7427" t="s">
        <v>34</v>
      </c>
      <c r="F7427" t="s">
        <v>35</v>
      </c>
      <c r="G7427" t="s">
        <v>32</v>
      </c>
      <c r="H7427">
        <v>3230</v>
      </c>
      <c r="J7427">
        <v>1197</v>
      </c>
      <c r="L7427">
        <v>4427</v>
      </c>
      <c r="M7427" t="s">
        <v>38</v>
      </c>
      <c r="N7427">
        <v>3923</v>
      </c>
      <c r="O7427" t="s">
        <v>38</v>
      </c>
      <c r="P7427">
        <v>110</v>
      </c>
      <c r="R7427">
        <v>4033</v>
      </c>
      <c r="T7427">
        <v>62470</v>
      </c>
      <c r="V7427">
        <v>157518</v>
      </c>
      <c r="X7427">
        <v>152931</v>
      </c>
      <c r="Z7427">
        <v>4587</v>
      </c>
    </row>
    <row r="7428" spans="2:26" hidden="1" x14ac:dyDescent="0.35">
      <c r="B7428" t="s">
        <v>175</v>
      </c>
      <c r="C7428" t="s">
        <v>176</v>
      </c>
      <c r="D7428" s="1">
        <v>43497</v>
      </c>
      <c r="E7428" t="s">
        <v>34</v>
      </c>
      <c r="F7428" t="s">
        <v>35</v>
      </c>
      <c r="G7428" t="s">
        <v>32</v>
      </c>
      <c r="H7428">
        <v>5062</v>
      </c>
      <c r="J7428">
        <v>1057</v>
      </c>
      <c r="L7428">
        <v>6119</v>
      </c>
      <c r="M7428" t="s">
        <v>38</v>
      </c>
      <c r="N7428">
        <v>3272</v>
      </c>
      <c r="O7428" t="s">
        <v>38</v>
      </c>
      <c r="P7428">
        <v>74</v>
      </c>
      <c r="R7428">
        <v>3346</v>
      </c>
      <c r="T7428">
        <v>62212</v>
      </c>
      <c r="V7428">
        <v>156664</v>
      </c>
      <c r="X7428">
        <v>152103</v>
      </c>
      <c r="Z7428">
        <v>4561</v>
      </c>
    </row>
    <row r="7429" spans="2:26" hidden="1" x14ac:dyDescent="0.35">
      <c r="B7429" t="s">
        <v>175</v>
      </c>
      <c r="C7429" t="s">
        <v>176</v>
      </c>
      <c r="D7429" s="1">
        <v>43497</v>
      </c>
      <c r="E7429" t="s">
        <v>34</v>
      </c>
      <c r="F7429" t="s">
        <v>33</v>
      </c>
      <c r="G7429" t="s">
        <v>34</v>
      </c>
      <c r="H7429">
        <v>5062</v>
      </c>
      <c r="J7429">
        <v>1067</v>
      </c>
      <c r="L7429">
        <v>6129</v>
      </c>
      <c r="M7429" t="s">
        <v>38</v>
      </c>
      <c r="N7429">
        <v>5035</v>
      </c>
      <c r="O7429" t="s">
        <v>38</v>
      </c>
      <c r="P7429">
        <v>176</v>
      </c>
      <c r="R7429">
        <v>5211</v>
      </c>
      <c r="T7429">
        <v>62720</v>
      </c>
      <c r="V7429">
        <v>157910</v>
      </c>
      <c r="X7429">
        <v>153307</v>
      </c>
      <c r="Z7429">
        <v>4603</v>
      </c>
    </row>
    <row r="7430" spans="2:26" hidden="1" x14ac:dyDescent="0.35">
      <c r="B7430" t="s">
        <v>175</v>
      </c>
      <c r="C7430" t="s">
        <v>176</v>
      </c>
      <c r="D7430" s="1">
        <v>43525</v>
      </c>
      <c r="E7430" t="s">
        <v>34</v>
      </c>
      <c r="F7430" t="s">
        <v>35</v>
      </c>
      <c r="G7430" t="s">
        <v>32</v>
      </c>
      <c r="H7430">
        <v>2776</v>
      </c>
      <c r="J7430">
        <v>1596</v>
      </c>
      <c r="L7430">
        <v>4372</v>
      </c>
      <c r="M7430" t="s">
        <v>38</v>
      </c>
      <c r="N7430">
        <v>4192</v>
      </c>
      <c r="O7430" t="s">
        <v>38</v>
      </c>
      <c r="P7430">
        <v>112</v>
      </c>
      <c r="R7430">
        <v>4304</v>
      </c>
      <c r="T7430">
        <v>62237</v>
      </c>
      <c r="V7430">
        <v>155931</v>
      </c>
      <c r="X7430">
        <v>151312</v>
      </c>
      <c r="Z7430">
        <v>4619</v>
      </c>
    </row>
    <row r="7431" spans="2:26" hidden="1" x14ac:dyDescent="0.35">
      <c r="B7431" t="s">
        <v>175</v>
      </c>
      <c r="C7431" t="s">
        <v>176</v>
      </c>
      <c r="D7431" s="1">
        <v>43525</v>
      </c>
      <c r="E7431" t="s">
        <v>34</v>
      </c>
      <c r="F7431" t="s">
        <v>33</v>
      </c>
      <c r="G7431" t="s">
        <v>34</v>
      </c>
      <c r="H7431">
        <v>2776</v>
      </c>
      <c r="J7431">
        <v>1596</v>
      </c>
      <c r="L7431">
        <v>4372</v>
      </c>
      <c r="M7431" t="s">
        <v>38</v>
      </c>
      <c r="N7431">
        <v>5671</v>
      </c>
      <c r="O7431" t="s">
        <v>38</v>
      </c>
      <c r="P7431">
        <v>169</v>
      </c>
      <c r="R7431">
        <v>5840</v>
      </c>
      <c r="T7431">
        <v>62630</v>
      </c>
      <c r="V7431">
        <v>156965</v>
      </c>
      <c r="X7431">
        <v>152289</v>
      </c>
      <c r="Z7431">
        <v>4676</v>
      </c>
    </row>
    <row r="7432" spans="2:26" hidden="1" x14ac:dyDescent="0.35">
      <c r="B7432" t="s">
        <v>175</v>
      </c>
      <c r="C7432" t="s">
        <v>176</v>
      </c>
      <c r="D7432" s="1">
        <v>43556</v>
      </c>
      <c r="E7432" t="s">
        <v>34</v>
      </c>
      <c r="F7432" t="s">
        <v>33</v>
      </c>
      <c r="G7432" t="s">
        <v>34</v>
      </c>
      <c r="H7432">
        <v>2925</v>
      </c>
      <c r="J7432">
        <v>1933</v>
      </c>
      <c r="L7432">
        <v>4858</v>
      </c>
      <c r="M7432" t="s">
        <v>38</v>
      </c>
      <c r="N7432">
        <v>5392</v>
      </c>
      <c r="O7432" t="s">
        <v>38</v>
      </c>
      <c r="P7432">
        <v>202</v>
      </c>
      <c r="R7432">
        <v>5594</v>
      </c>
      <c r="T7432">
        <v>62432</v>
      </c>
      <c r="V7432">
        <v>156170</v>
      </c>
      <c r="X7432">
        <v>151531</v>
      </c>
      <c r="Z7432">
        <v>4639</v>
      </c>
    </row>
    <row r="7433" spans="2:26" hidden="1" x14ac:dyDescent="0.35">
      <c r="B7433" t="s">
        <v>175</v>
      </c>
      <c r="C7433" t="s">
        <v>176</v>
      </c>
      <c r="D7433" s="1">
        <v>43556</v>
      </c>
      <c r="E7433" t="s">
        <v>34</v>
      </c>
      <c r="F7433" t="s">
        <v>35</v>
      </c>
      <c r="G7433" t="s">
        <v>32</v>
      </c>
      <c r="H7433">
        <v>2925</v>
      </c>
      <c r="J7433">
        <v>1933</v>
      </c>
      <c r="L7433">
        <v>4858</v>
      </c>
      <c r="M7433" t="s">
        <v>38</v>
      </c>
      <c r="N7433">
        <v>3733</v>
      </c>
      <c r="O7433" t="s">
        <v>38</v>
      </c>
      <c r="P7433">
        <v>155</v>
      </c>
      <c r="R7433">
        <v>3888</v>
      </c>
      <c r="T7433">
        <v>62095</v>
      </c>
      <c r="V7433">
        <v>155342</v>
      </c>
      <c r="X7433">
        <v>150741</v>
      </c>
      <c r="Z7433">
        <v>4601</v>
      </c>
    </row>
    <row r="7434" spans="2:26" hidden="1" x14ac:dyDescent="0.35">
      <c r="B7434" t="s">
        <v>175</v>
      </c>
      <c r="C7434" t="s">
        <v>176</v>
      </c>
      <c r="D7434" s="1">
        <v>43586</v>
      </c>
      <c r="E7434" t="s">
        <v>34</v>
      </c>
      <c r="F7434" t="s">
        <v>33</v>
      </c>
      <c r="G7434" t="s">
        <v>34</v>
      </c>
      <c r="H7434">
        <v>2728</v>
      </c>
      <c r="J7434">
        <v>1724</v>
      </c>
      <c r="L7434">
        <v>4452</v>
      </c>
      <c r="M7434" t="s">
        <v>38</v>
      </c>
      <c r="N7434">
        <v>4930</v>
      </c>
      <c r="O7434" t="s">
        <v>38</v>
      </c>
      <c r="P7434">
        <v>126</v>
      </c>
      <c r="R7434">
        <v>5056</v>
      </c>
      <c r="T7434">
        <v>62394</v>
      </c>
      <c r="V7434">
        <v>156055</v>
      </c>
      <c r="X7434">
        <v>151720</v>
      </c>
      <c r="Z7434">
        <v>4335</v>
      </c>
    </row>
    <row r="7435" spans="2:26" hidden="1" x14ac:dyDescent="0.35">
      <c r="B7435" t="s">
        <v>175</v>
      </c>
      <c r="C7435" t="s">
        <v>176</v>
      </c>
      <c r="D7435" s="1">
        <v>43586</v>
      </c>
      <c r="E7435" t="s">
        <v>34</v>
      </c>
      <c r="F7435" t="s">
        <v>35</v>
      </c>
      <c r="G7435" t="s">
        <v>32</v>
      </c>
      <c r="H7435">
        <v>2728</v>
      </c>
      <c r="J7435">
        <v>1724</v>
      </c>
      <c r="L7435">
        <v>4452</v>
      </c>
      <c r="M7435" t="s">
        <v>38</v>
      </c>
      <c r="N7435">
        <v>3127</v>
      </c>
      <c r="O7435" t="s">
        <v>38</v>
      </c>
      <c r="P7435">
        <v>55</v>
      </c>
      <c r="R7435">
        <v>3182</v>
      </c>
      <c r="T7435">
        <v>61939</v>
      </c>
      <c r="V7435">
        <v>154933</v>
      </c>
      <c r="X7435">
        <v>150679</v>
      </c>
      <c r="Z7435">
        <v>4254</v>
      </c>
    </row>
    <row r="7436" spans="2:26" hidden="1" x14ac:dyDescent="0.35">
      <c r="B7436" t="s">
        <v>175</v>
      </c>
      <c r="C7436" t="s">
        <v>176</v>
      </c>
      <c r="D7436" s="1">
        <v>43617</v>
      </c>
      <c r="E7436" t="s">
        <v>34</v>
      </c>
      <c r="F7436" t="s">
        <v>33</v>
      </c>
      <c r="G7436" t="s">
        <v>34</v>
      </c>
      <c r="H7436">
        <v>2742</v>
      </c>
      <c r="J7436">
        <v>1287</v>
      </c>
      <c r="L7436">
        <v>4029</v>
      </c>
      <c r="M7436" t="s">
        <v>38</v>
      </c>
      <c r="N7436">
        <v>4944</v>
      </c>
      <c r="O7436" t="s">
        <v>38</v>
      </c>
      <c r="P7436">
        <v>118</v>
      </c>
      <c r="R7436">
        <v>5062</v>
      </c>
      <c r="T7436">
        <v>62082</v>
      </c>
      <c r="V7436">
        <v>155139</v>
      </c>
      <c r="X7436">
        <v>150800</v>
      </c>
      <c r="Z7436">
        <v>4339</v>
      </c>
    </row>
    <row r="7437" spans="2:26" hidden="1" x14ac:dyDescent="0.35">
      <c r="B7437" t="s">
        <v>175</v>
      </c>
      <c r="C7437" t="s">
        <v>176</v>
      </c>
      <c r="D7437" s="1">
        <v>43617</v>
      </c>
      <c r="E7437" t="s">
        <v>34</v>
      </c>
      <c r="F7437" t="s">
        <v>35</v>
      </c>
      <c r="G7437" t="s">
        <v>32</v>
      </c>
      <c r="H7437">
        <v>2742</v>
      </c>
      <c r="J7437">
        <v>1287</v>
      </c>
      <c r="L7437">
        <v>4029</v>
      </c>
      <c r="M7437" t="s">
        <v>38</v>
      </c>
      <c r="N7437">
        <v>3564</v>
      </c>
      <c r="O7437" t="s">
        <v>38</v>
      </c>
      <c r="P7437">
        <v>72</v>
      </c>
      <c r="R7437">
        <v>3636</v>
      </c>
      <c r="T7437">
        <v>61750</v>
      </c>
      <c r="V7437">
        <v>154309</v>
      </c>
      <c r="X7437">
        <v>150022</v>
      </c>
      <c r="Z7437">
        <v>4287</v>
      </c>
    </row>
    <row r="7438" spans="2:26" hidden="1" x14ac:dyDescent="0.35">
      <c r="B7438" t="s">
        <v>175</v>
      </c>
      <c r="C7438" t="s">
        <v>176</v>
      </c>
      <c r="D7438" s="1">
        <v>43647</v>
      </c>
      <c r="E7438" t="s">
        <v>34</v>
      </c>
      <c r="F7438" t="s">
        <v>33</v>
      </c>
      <c r="G7438" t="s">
        <v>34</v>
      </c>
      <c r="H7438">
        <v>3141</v>
      </c>
      <c r="J7438">
        <v>1360</v>
      </c>
      <c r="L7438">
        <v>4501</v>
      </c>
      <c r="M7438" t="s">
        <v>38</v>
      </c>
      <c r="N7438">
        <v>5039</v>
      </c>
      <c r="O7438" t="s">
        <v>38</v>
      </c>
      <c r="P7438">
        <v>129</v>
      </c>
      <c r="R7438">
        <v>5168</v>
      </c>
      <c r="T7438">
        <v>62036</v>
      </c>
      <c r="V7438">
        <v>154546</v>
      </c>
      <c r="X7438">
        <v>150160</v>
      </c>
      <c r="Z7438">
        <v>4386</v>
      </c>
    </row>
    <row r="7439" spans="2:26" hidden="1" x14ac:dyDescent="0.35">
      <c r="B7439" t="s">
        <v>175</v>
      </c>
      <c r="C7439" t="s">
        <v>176</v>
      </c>
      <c r="D7439" s="1">
        <v>43647</v>
      </c>
      <c r="E7439" t="s">
        <v>34</v>
      </c>
      <c r="F7439" t="s">
        <v>35</v>
      </c>
      <c r="G7439" t="s">
        <v>32</v>
      </c>
      <c r="H7439">
        <v>3141</v>
      </c>
      <c r="J7439">
        <v>1360</v>
      </c>
      <c r="L7439">
        <v>4501</v>
      </c>
      <c r="M7439" t="s">
        <v>38</v>
      </c>
      <c r="N7439">
        <v>3592</v>
      </c>
      <c r="O7439" t="s">
        <v>38</v>
      </c>
      <c r="P7439">
        <v>67</v>
      </c>
      <c r="R7439">
        <v>3659</v>
      </c>
      <c r="T7439">
        <v>61680</v>
      </c>
      <c r="V7439">
        <v>153684</v>
      </c>
      <c r="X7439">
        <v>149376</v>
      </c>
      <c r="Z7439">
        <v>4308</v>
      </c>
    </row>
    <row r="7440" spans="2:26" hidden="1" x14ac:dyDescent="0.35">
      <c r="B7440" t="s">
        <v>175</v>
      </c>
      <c r="C7440" t="s">
        <v>176</v>
      </c>
      <c r="D7440" s="1">
        <v>43678</v>
      </c>
      <c r="E7440" t="s">
        <v>34</v>
      </c>
      <c r="F7440" t="s">
        <v>33</v>
      </c>
      <c r="G7440" t="s">
        <v>34</v>
      </c>
      <c r="H7440">
        <v>2816</v>
      </c>
      <c r="J7440">
        <v>1325</v>
      </c>
      <c r="L7440">
        <v>4141</v>
      </c>
      <c r="M7440" t="s">
        <v>38</v>
      </c>
      <c r="N7440">
        <v>5418</v>
      </c>
      <c r="O7440" t="s">
        <v>38</v>
      </c>
      <c r="P7440">
        <v>151</v>
      </c>
      <c r="R7440">
        <v>5569</v>
      </c>
      <c r="T7440">
        <v>61918</v>
      </c>
      <c r="V7440">
        <v>154020</v>
      </c>
      <c r="X7440">
        <v>149608</v>
      </c>
      <c r="Z7440">
        <v>4412</v>
      </c>
    </row>
    <row r="7441" spans="2:26" hidden="1" x14ac:dyDescent="0.35">
      <c r="B7441" t="s">
        <v>175</v>
      </c>
      <c r="C7441" t="s">
        <v>176</v>
      </c>
      <c r="D7441" s="1">
        <v>43678</v>
      </c>
      <c r="E7441" t="s">
        <v>34</v>
      </c>
      <c r="F7441" t="s">
        <v>35</v>
      </c>
      <c r="G7441" t="s">
        <v>32</v>
      </c>
      <c r="H7441">
        <v>2816</v>
      </c>
      <c r="J7441">
        <v>1325</v>
      </c>
      <c r="L7441">
        <v>4141</v>
      </c>
      <c r="M7441" t="s">
        <v>38</v>
      </c>
      <c r="N7441">
        <v>3406</v>
      </c>
      <c r="O7441" t="s">
        <v>38</v>
      </c>
      <c r="P7441">
        <v>93</v>
      </c>
      <c r="R7441">
        <v>3499</v>
      </c>
      <c r="T7441">
        <v>61335</v>
      </c>
      <c r="V7441">
        <v>152716</v>
      </c>
      <c r="X7441">
        <v>148366</v>
      </c>
      <c r="Z7441">
        <v>4350</v>
      </c>
    </row>
    <row r="7442" spans="2:26" hidden="1" x14ac:dyDescent="0.35">
      <c r="B7442" t="s">
        <v>175</v>
      </c>
      <c r="C7442" t="s">
        <v>176</v>
      </c>
      <c r="D7442" s="1">
        <v>43709</v>
      </c>
      <c r="E7442" t="s">
        <v>34</v>
      </c>
      <c r="F7442" t="s">
        <v>35</v>
      </c>
      <c r="G7442" t="s">
        <v>32</v>
      </c>
      <c r="H7442">
        <v>2827</v>
      </c>
      <c r="J7442">
        <v>1480</v>
      </c>
      <c r="L7442">
        <v>4307</v>
      </c>
      <c r="M7442" t="s">
        <v>38</v>
      </c>
      <c r="N7442">
        <v>4059</v>
      </c>
      <c r="O7442" t="s">
        <v>38</v>
      </c>
      <c r="P7442">
        <v>108</v>
      </c>
      <c r="R7442">
        <v>4167</v>
      </c>
      <c r="T7442">
        <v>61241</v>
      </c>
      <c r="V7442">
        <v>152110</v>
      </c>
      <c r="X7442">
        <v>147767</v>
      </c>
      <c r="Z7442">
        <v>4343</v>
      </c>
    </row>
    <row r="7443" spans="2:26" hidden="1" x14ac:dyDescent="0.35">
      <c r="B7443" t="s">
        <v>175</v>
      </c>
      <c r="C7443" t="s">
        <v>176</v>
      </c>
      <c r="D7443" s="1">
        <v>43709</v>
      </c>
      <c r="E7443" t="s">
        <v>34</v>
      </c>
      <c r="F7443" t="s">
        <v>33</v>
      </c>
      <c r="G7443" t="s">
        <v>34</v>
      </c>
      <c r="H7443">
        <v>2827</v>
      </c>
      <c r="J7443">
        <v>1480</v>
      </c>
      <c r="L7443">
        <v>4307</v>
      </c>
      <c r="M7443" t="s">
        <v>38</v>
      </c>
      <c r="N7443">
        <v>5775</v>
      </c>
      <c r="O7443" t="s">
        <v>38</v>
      </c>
      <c r="P7443">
        <v>150</v>
      </c>
      <c r="R7443">
        <v>5925</v>
      </c>
      <c r="T7443">
        <v>61592</v>
      </c>
      <c r="V7443">
        <v>152941</v>
      </c>
      <c r="X7443">
        <v>148550</v>
      </c>
      <c r="Z7443">
        <v>4391</v>
      </c>
    </row>
    <row r="7444" spans="2:26" hidden="1" x14ac:dyDescent="0.35">
      <c r="B7444" t="s">
        <v>175</v>
      </c>
      <c r="C7444" t="s">
        <v>176</v>
      </c>
      <c r="D7444" s="1">
        <v>43739</v>
      </c>
      <c r="E7444" t="s">
        <v>34</v>
      </c>
      <c r="F7444" t="s">
        <v>33</v>
      </c>
      <c r="G7444" t="s">
        <v>34</v>
      </c>
      <c r="H7444">
        <v>2976</v>
      </c>
      <c r="J7444">
        <v>1826</v>
      </c>
      <c r="L7444">
        <v>4802</v>
      </c>
      <c r="M7444" t="s">
        <v>38</v>
      </c>
      <c r="N7444">
        <v>5350</v>
      </c>
      <c r="O7444" t="s">
        <v>38</v>
      </c>
      <c r="P7444">
        <v>142</v>
      </c>
      <c r="R7444">
        <v>5492</v>
      </c>
      <c r="T7444">
        <v>61192</v>
      </c>
      <c r="V7444">
        <v>151750</v>
      </c>
      <c r="X7444">
        <v>147252</v>
      </c>
      <c r="Z7444">
        <v>4498</v>
      </c>
    </row>
    <row r="7445" spans="2:26" hidden="1" x14ac:dyDescent="0.35">
      <c r="B7445" t="s">
        <v>175</v>
      </c>
      <c r="C7445" t="s">
        <v>176</v>
      </c>
      <c r="D7445" s="1">
        <v>43739</v>
      </c>
      <c r="E7445" t="s">
        <v>34</v>
      </c>
      <c r="F7445" t="s">
        <v>35</v>
      </c>
      <c r="G7445" t="s">
        <v>32</v>
      </c>
      <c r="H7445">
        <v>2976</v>
      </c>
      <c r="J7445">
        <v>1826</v>
      </c>
      <c r="L7445">
        <v>4802</v>
      </c>
      <c r="M7445" t="s">
        <v>38</v>
      </c>
      <c r="N7445">
        <v>3596</v>
      </c>
      <c r="O7445" t="s">
        <v>38</v>
      </c>
      <c r="P7445">
        <v>80</v>
      </c>
      <c r="R7445">
        <v>3676</v>
      </c>
      <c r="T7445">
        <v>60796</v>
      </c>
      <c r="V7445">
        <v>150766</v>
      </c>
      <c r="X7445">
        <v>146341</v>
      </c>
      <c r="Z7445">
        <v>4425</v>
      </c>
    </row>
    <row r="7446" spans="2:26" hidden="1" x14ac:dyDescent="0.35">
      <c r="B7446" t="s">
        <v>175</v>
      </c>
      <c r="C7446" t="s">
        <v>176</v>
      </c>
      <c r="D7446" s="1">
        <v>43770</v>
      </c>
      <c r="E7446" t="s">
        <v>34</v>
      </c>
      <c r="F7446" t="s">
        <v>35</v>
      </c>
      <c r="G7446" t="s">
        <v>32</v>
      </c>
      <c r="H7446">
        <v>2505</v>
      </c>
      <c r="J7446">
        <v>2420</v>
      </c>
      <c r="L7446">
        <v>4925</v>
      </c>
      <c r="M7446" t="s">
        <v>38</v>
      </c>
      <c r="N7446">
        <v>3165</v>
      </c>
      <c r="O7446" t="s">
        <v>38</v>
      </c>
      <c r="P7446">
        <v>69</v>
      </c>
      <c r="R7446">
        <v>3234</v>
      </c>
      <c r="T7446">
        <v>60478</v>
      </c>
      <c r="V7446">
        <v>149642</v>
      </c>
      <c r="X7446">
        <v>145131</v>
      </c>
      <c r="Z7446">
        <v>4511</v>
      </c>
    </row>
    <row r="7447" spans="2:26" hidden="1" x14ac:dyDescent="0.35">
      <c r="B7447" t="s">
        <v>175</v>
      </c>
      <c r="C7447" t="s">
        <v>176</v>
      </c>
      <c r="D7447" s="1">
        <v>43770</v>
      </c>
      <c r="E7447" t="s">
        <v>34</v>
      </c>
      <c r="F7447" t="s">
        <v>33</v>
      </c>
      <c r="G7447" t="s">
        <v>34</v>
      </c>
      <c r="H7447">
        <v>2505</v>
      </c>
      <c r="J7447">
        <v>2420</v>
      </c>
      <c r="L7447">
        <v>4925</v>
      </c>
      <c r="M7447" t="s">
        <v>38</v>
      </c>
      <c r="N7447">
        <v>4734</v>
      </c>
      <c r="O7447" t="s">
        <v>38</v>
      </c>
      <c r="P7447">
        <v>129</v>
      </c>
      <c r="R7447">
        <v>4863</v>
      </c>
      <c r="T7447">
        <v>61014</v>
      </c>
      <c r="V7447">
        <v>150952</v>
      </c>
      <c r="X7447">
        <v>146351</v>
      </c>
      <c r="Z7447">
        <v>4601</v>
      </c>
    </row>
    <row r="7448" spans="2:26" hidden="1" x14ac:dyDescent="0.35">
      <c r="B7448" t="s">
        <v>175</v>
      </c>
      <c r="C7448" t="s">
        <v>176</v>
      </c>
      <c r="D7448" s="1">
        <v>43800</v>
      </c>
      <c r="E7448" t="s">
        <v>34</v>
      </c>
      <c r="F7448" t="s">
        <v>33</v>
      </c>
      <c r="G7448" t="s">
        <v>34</v>
      </c>
      <c r="H7448">
        <v>2648</v>
      </c>
      <c r="J7448">
        <v>2481</v>
      </c>
      <c r="L7448">
        <v>5129</v>
      </c>
      <c r="M7448" t="s">
        <v>38</v>
      </c>
      <c r="N7448">
        <v>4896</v>
      </c>
      <c r="O7448" t="s">
        <v>38</v>
      </c>
      <c r="P7448">
        <v>142</v>
      </c>
      <c r="R7448">
        <v>5038</v>
      </c>
      <c r="T7448">
        <v>61091</v>
      </c>
      <c r="V7448">
        <v>151190</v>
      </c>
      <c r="X7448">
        <v>146536</v>
      </c>
      <c r="Z7448">
        <v>4654</v>
      </c>
    </row>
    <row r="7449" spans="2:26" hidden="1" x14ac:dyDescent="0.35">
      <c r="B7449" t="s">
        <v>175</v>
      </c>
      <c r="C7449" t="s">
        <v>176</v>
      </c>
      <c r="D7449" s="1">
        <v>43800</v>
      </c>
      <c r="E7449" t="s">
        <v>34</v>
      </c>
      <c r="F7449" t="s">
        <v>35</v>
      </c>
      <c r="G7449" t="s">
        <v>32</v>
      </c>
      <c r="H7449">
        <v>2648</v>
      </c>
      <c r="J7449">
        <v>2481</v>
      </c>
      <c r="L7449">
        <v>5129</v>
      </c>
      <c r="M7449" t="s">
        <v>38</v>
      </c>
      <c r="N7449">
        <v>3450</v>
      </c>
      <c r="O7449" t="s">
        <v>38</v>
      </c>
      <c r="P7449">
        <v>90</v>
      </c>
      <c r="R7449">
        <v>3540</v>
      </c>
      <c r="T7449">
        <v>60700</v>
      </c>
      <c r="V7449">
        <v>150160</v>
      </c>
      <c r="X7449">
        <v>145556</v>
      </c>
      <c r="Z7449">
        <v>4604</v>
      </c>
    </row>
    <row r="7450" spans="2:26" hidden="1" x14ac:dyDescent="0.35">
      <c r="B7450" t="s">
        <v>175</v>
      </c>
      <c r="C7450" t="s">
        <v>176</v>
      </c>
      <c r="D7450" s="1">
        <v>43831</v>
      </c>
      <c r="E7450" t="s">
        <v>34</v>
      </c>
      <c r="F7450" t="s">
        <v>35</v>
      </c>
      <c r="G7450" t="s">
        <v>32</v>
      </c>
      <c r="H7450">
        <v>3162</v>
      </c>
      <c r="J7450">
        <v>1624</v>
      </c>
      <c r="L7450">
        <v>4786</v>
      </c>
      <c r="M7450" t="s">
        <v>38</v>
      </c>
      <c r="N7450">
        <v>3630</v>
      </c>
      <c r="O7450" t="s">
        <v>38</v>
      </c>
      <c r="P7450">
        <v>122</v>
      </c>
      <c r="R7450">
        <v>3752</v>
      </c>
      <c r="T7450">
        <v>60288</v>
      </c>
      <c r="V7450">
        <v>149510</v>
      </c>
      <c r="X7450">
        <v>144871</v>
      </c>
      <c r="Z7450">
        <v>4639</v>
      </c>
    </row>
    <row r="7451" spans="2:26" hidden="1" x14ac:dyDescent="0.35">
      <c r="B7451" t="s">
        <v>175</v>
      </c>
      <c r="C7451" t="s">
        <v>176</v>
      </c>
      <c r="D7451" s="1">
        <v>43831</v>
      </c>
      <c r="E7451" t="s">
        <v>34</v>
      </c>
      <c r="F7451" t="s">
        <v>33</v>
      </c>
      <c r="G7451" t="s">
        <v>34</v>
      </c>
      <c r="H7451">
        <v>3162</v>
      </c>
      <c r="J7451">
        <v>1624</v>
      </c>
      <c r="L7451">
        <v>4786</v>
      </c>
      <c r="M7451" t="s">
        <v>38</v>
      </c>
      <c r="N7451">
        <v>5423</v>
      </c>
      <c r="O7451" t="s">
        <v>38</v>
      </c>
      <c r="P7451">
        <v>221</v>
      </c>
      <c r="R7451">
        <v>5644</v>
      </c>
      <c r="T7451">
        <v>60856</v>
      </c>
      <c r="V7451">
        <v>150895</v>
      </c>
      <c r="X7451">
        <v>146168</v>
      </c>
      <c r="Z7451">
        <v>4727</v>
      </c>
    </row>
    <row r="7452" spans="2:26" hidden="1" x14ac:dyDescent="0.35">
      <c r="B7452" t="s">
        <v>175</v>
      </c>
      <c r="C7452" t="s">
        <v>176</v>
      </c>
      <c r="D7452" s="1">
        <v>43862</v>
      </c>
      <c r="E7452" t="s">
        <v>34</v>
      </c>
      <c r="F7452" t="s">
        <v>33</v>
      </c>
      <c r="G7452" t="s">
        <v>34</v>
      </c>
      <c r="H7452">
        <v>2636</v>
      </c>
      <c r="J7452">
        <v>2258</v>
      </c>
      <c r="L7452">
        <v>4894</v>
      </c>
      <c r="M7452" t="s">
        <v>38</v>
      </c>
      <c r="N7452">
        <v>4522</v>
      </c>
      <c r="O7452" t="s">
        <v>38</v>
      </c>
      <c r="P7452">
        <v>149</v>
      </c>
      <c r="R7452">
        <v>4671</v>
      </c>
      <c r="T7452">
        <v>60890</v>
      </c>
      <c r="V7452">
        <v>151167</v>
      </c>
      <c r="X7452">
        <v>146490</v>
      </c>
      <c r="Z7452">
        <v>4677</v>
      </c>
    </row>
    <row r="7453" spans="2:26" hidden="1" x14ac:dyDescent="0.35">
      <c r="B7453" t="s">
        <v>175</v>
      </c>
      <c r="C7453" t="s">
        <v>176</v>
      </c>
      <c r="D7453" s="1">
        <v>43862</v>
      </c>
      <c r="E7453" t="s">
        <v>34</v>
      </c>
      <c r="F7453" t="s">
        <v>35</v>
      </c>
      <c r="G7453" t="s">
        <v>32</v>
      </c>
      <c r="H7453">
        <v>2636</v>
      </c>
      <c r="J7453">
        <v>2258</v>
      </c>
      <c r="L7453">
        <v>4894</v>
      </c>
      <c r="M7453" t="s">
        <v>38</v>
      </c>
      <c r="N7453">
        <v>2831</v>
      </c>
      <c r="O7453" t="s">
        <v>38</v>
      </c>
      <c r="P7453">
        <v>63</v>
      </c>
      <c r="R7453">
        <v>2894</v>
      </c>
      <c r="T7453">
        <v>60194</v>
      </c>
      <c r="V7453">
        <v>149175</v>
      </c>
      <c r="X7453">
        <v>144595</v>
      </c>
      <c r="Z7453">
        <v>4580</v>
      </c>
    </row>
    <row r="7454" spans="2:26" hidden="1" x14ac:dyDescent="0.35">
      <c r="B7454" t="s">
        <v>175</v>
      </c>
      <c r="C7454" t="s">
        <v>176</v>
      </c>
      <c r="D7454" s="1">
        <v>43891</v>
      </c>
      <c r="E7454" t="s">
        <v>34</v>
      </c>
      <c r="F7454" t="s">
        <v>35</v>
      </c>
      <c r="G7454" t="s">
        <v>32</v>
      </c>
      <c r="H7454">
        <v>2755</v>
      </c>
      <c r="J7454">
        <v>2656</v>
      </c>
      <c r="L7454">
        <v>5411</v>
      </c>
      <c r="M7454" t="s">
        <v>38</v>
      </c>
      <c r="N7454">
        <v>4460</v>
      </c>
      <c r="O7454" t="s">
        <v>38</v>
      </c>
      <c r="P7454">
        <v>137</v>
      </c>
      <c r="R7454">
        <v>4597</v>
      </c>
      <c r="T7454">
        <v>60930</v>
      </c>
      <c r="V7454">
        <v>152616</v>
      </c>
      <c r="X7454">
        <v>147956</v>
      </c>
      <c r="Z7454">
        <v>4660</v>
      </c>
    </row>
    <row r="7455" spans="2:26" hidden="1" x14ac:dyDescent="0.35">
      <c r="B7455" t="s">
        <v>175</v>
      </c>
      <c r="C7455" t="s">
        <v>176</v>
      </c>
      <c r="D7455" s="1">
        <v>43891</v>
      </c>
      <c r="E7455" t="s">
        <v>34</v>
      </c>
      <c r="F7455" t="s">
        <v>33</v>
      </c>
      <c r="G7455" t="s">
        <v>34</v>
      </c>
      <c r="H7455">
        <v>2755</v>
      </c>
      <c r="J7455">
        <v>2656</v>
      </c>
      <c r="L7455">
        <v>5411</v>
      </c>
      <c r="M7455" t="s">
        <v>38</v>
      </c>
      <c r="N7455">
        <v>5528</v>
      </c>
      <c r="O7455" t="s">
        <v>38</v>
      </c>
      <c r="P7455">
        <v>209</v>
      </c>
      <c r="R7455">
        <v>5737</v>
      </c>
      <c r="T7455">
        <v>61313</v>
      </c>
      <c r="V7455">
        <v>153778</v>
      </c>
      <c r="X7455">
        <v>149066</v>
      </c>
      <c r="Z7455">
        <v>4712</v>
      </c>
    </row>
    <row r="7456" spans="2:26" hidden="1" x14ac:dyDescent="0.35">
      <c r="B7456" t="s">
        <v>175</v>
      </c>
      <c r="C7456" t="s">
        <v>176</v>
      </c>
      <c r="D7456" s="1">
        <v>43922</v>
      </c>
      <c r="E7456" t="s">
        <v>34</v>
      </c>
      <c r="F7456" t="s">
        <v>33</v>
      </c>
      <c r="G7456" t="s">
        <v>34</v>
      </c>
      <c r="H7456">
        <v>1871</v>
      </c>
      <c r="J7456">
        <v>1376</v>
      </c>
      <c r="L7456">
        <v>3247</v>
      </c>
      <c r="M7456" t="s">
        <v>38</v>
      </c>
      <c r="N7456">
        <v>6485</v>
      </c>
      <c r="O7456" t="s">
        <v>38</v>
      </c>
      <c r="P7456">
        <v>142</v>
      </c>
      <c r="R7456">
        <v>6627</v>
      </c>
      <c r="T7456">
        <v>61747</v>
      </c>
      <c r="V7456">
        <v>157550</v>
      </c>
      <c r="X7456">
        <v>152975</v>
      </c>
      <c r="Z7456">
        <v>4575</v>
      </c>
    </row>
    <row r="7457" spans="2:26" hidden="1" x14ac:dyDescent="0.35">
      <c r="B7457" t="s">
        <v>175</v>
      </c>
      <c r="C7457" t="s">
        <v>176</v>
      </c>
      <c r="D7457" s="1">
        <v>43922</v>
      </c>
      <c r="E7457" t="s">
        <v>34</v>
      </c>
      <c r="F7457" t="s">
        <v>35</v>
      </c>
      <c r="G7457" t="s">
        <v>32</v>
      </c>
      <c r="H7457">
        <v>1871</v>
      </c>
      <c r="J7457">
        <v>1376</v>
      </c>
      <c r="L7457">
        <v>3247</v>
      </c>
      <c r="M7457" t="s">
        <v>38</v>
      </c>
      <c r="N7457">
        <v>4622</v>
      </c>
      <c r="O7457" t="s">
        <v>38</v>
      </c>
      <c r="P7457">
        <v>111</v>
      </c>
      <c r="R7457">
        <v>4733</v>
      </c>
      <c r="T7457">
        <v>61564</v>
      </c>
      <c r="V7457">
        <v>157055</v>
      </c>
      <c r="X7457">
        <v>152475</v>
      </c>
      <c r="Z7457">
        <v>4580</v>
      </c>
    </row>
    <row r="7458" spans="2:26" hidden="1" x14ac:dyDescent="0.35">
      <c r="B7458" t="s">
        <v>175</v>
      </c>
      <c r="C7458" t="s">
        <v>176</v>
      </c>
      <c r="D7458" s="1">
        <v>43952</v>
      </c>
      <c r="E7458" t="s">
        <v>34</v>
      </c>
      <c r="F7458" t="s">
        <v>33</v>
      </c>
      <c r="G7458" t="s">
        <v>34</v>
      </c>
      <c r="H7458">
        <v>1068</v>
      </c>
      <c r="J7458">
        <v>1069</v>
      </c>
      <c r="L7458">
        <v>2137</v>
      </c>
      <c r="M7458" t="s">
        <v>38</v>
      </c>
      <c r="N7458">
        <v>2570</v>
      </c>
      <c r="O7458" t="s">
        <v>38</v>
      </c>
      <c r="P7458">
        <v>50</v>
      </c>
      <c r="R7458">
        <v>2620</v>
      </c>
      <c r="T7458">
        <v>61953</v>
      </c>
      <c r="V7458">
        <v>159344</v>
      </c>
      <c r="X7458">
        <v>155092</v>
      </c>
      <c r="Z7458">
        <v>4252</v>
      </c>
    </row>
    <row r="7459" spans="2:26" hidden="1" x14ac:dyDescent="0.35">
      <c r="B7459" t="s">
        <v>175</v>
      </c>
      <c r="C7459" t="s">
        <v>176</v>
      </c>
      <c r="D7459" s="1">
        <v>43952</v>
      </c>
      <c r="E7459" t="s">
        <v>34</v>
      </c>
      <c r="F7459" t="s">
        <v>35</v>
      </c>
      <c r="G7459" t="s">
        <v>32</v>
      </c>
      <c r="H7459">
        <v>1068</v>
      </c>
      <c r="J7459">
        <v>1069</v>
      </c>
      <c r="L7459">
        <v>2137</v>
      </c>
      <c r="M7459" t="s">
        <v>38</v>
      </c>
      <c r="N7459">
        <v>2334</v>
      </c>
      <c r="O7459" t="s">
        <v>38</v>
      </c>
      <c r="P7459">
        <v>36</v>
      </c>
      <c r="R7459">
        <v>2370</v>
      </c>
      <c r="T7459">
        <v>61851</v>
      </c>
      <c r="V7459">
        <v>159103</v>
      </c>
      <c r="X7459">
        <v>154869</v>
      </c>
      <c r="Z7459">
        <v>4234</v>
      </c>
    </row>
    <row r="7460" spans="2:26" hidden="1" x14ac:dyDescent="0.35">
      <c r="B7460" t="s">
        <v>175</v>
      </c>
      <c r="C7460" t="s">
        <v>176</v>
      </c>
      <c r="D7460" s="1">
        <v>43983</v>
      </c>
      <c r="E7460" t="s">
        <v>34</v>
      </c>
      <c r="F7460" t="s">
        <v>33</v>
      </c>
      <c r="G7460" t="s">
        <v>34</v>
      </c>
      <c r="H7460">
        <v>1286</v>
      </c>
      <c r="J7460">
        <v>1240</v>
      </c>
      <c r="L7460">
        <v>2526</v>
      </c>
      <c r="M7460" t="s">
        <v>38</v>
      </c>
      <c r="N7460">
        <v>2594</v>
      </c>
      <c r="O7460" t="s">
        <v>38</v>
      </c>
      <c r="P7460">
        <v>99</v>
      </c>
      <c r="R7460">
        <v>2693</v>
      </c>
      <c r="T7460">
        <v>62324</v>
      </c>
      <c r="V7460">
        <v>161336</v>
      </c>
      <c r="X7460">
        <v>157046</v>
      </c>
      <c r="Z7460">
        <v>4290</v>
      </c>
    </row>
    <row r="7461" spans="2:26" hidden="1" x14ac:dyDescent="0.35">
      <c r="B7461" t="s">
        <v>175</v>
      </c>
      <c r="C7461" t="s">
        <v>176</v>
      </c>
      <c r="D7461" s="1">
        <v>43983</v>
      </c>
      <c r="E7461" t="s">
        <v>34</v>
      </c>
      <c r="F7461" t="s">
        <v>35</v>
      </c>
      <c r="G7461" t="s">
        <v>32</v>
      </c>
      <c r="H7461">
        <v>1286</v>
      </c>
      <c r="J7461">
        <v>1069</v>
      </c>
      <c r="L7461">
        <v>2355</v>
      </c>
      <c r="M7461" t="s">
        <v>38</v>
      </c>
      <c r="N7461">
        <v>2244</v>
      </c>
      <c r="O7461" t="s">
        <v>38</v>
      </c>
      <c r="P7461">
        <v>90</v>
      </c>
      <c r="R7461">
        <v>2334</v>
      </c>
      <c r="T7461">
        <v>62191</v>
      </c>
      <c r="V7461">
        <v>161049</v>
      </c>
      <c r="X7461">
        <v>156768</v>
      </c>
      <c r="Z7461">
        <v>4281</v>
      </c>
    </row>
    <row r="7462" spans="2:26" hidden="1" x14ac:dyDescent="0.35">
      <c r="B7462" t="s">
        <v>175</v>
      </c>
      <c r="C7462" t="s">
        <v>176</v>
      </c>
      <c r="D7462" s="1">
        <v>44013</v>
      </c>
      <c r="E7462" t="s">
        <v>34</v>
      </c>
      <c r="F7462" t="s">
        <v>33</v>
      </c>
      <c r="G7462" t="s">
        <v>34</v>
      </c>
      <c r="H7462">
        <v>1463</v>
      </c>
      <c r="J7462">
        <v>1109</v>
      </c>
      <c r="L7462">
        <v>2572</v>
      </c>
      <c r="M7462" t="s">
        <v>38</v>
      </c>
      <c r="N7462">
        <v>2347</v>
      </c>
      <c r="O7462" t="s">
        <v>38</v>
      </c>
      <c r="P7462">
        <v>56</v>
      </c>
      <c r="R7462">
        <v>2403</v>
      </c>
      <c r="T7462">
        <v>62580</v>
      </c>
      <c r="V7462">
        <v>163055</v>
      </c>
      <c r="X7462">
        <v>158771</v>
      </c>
      <c r="Z7462">
        <v>4284</v>
      </c>
    </row>
    <row r="7463" spans="2:26" hidden="1" x14ac:dyDescent="0.35">
      <c r="B7463" t="s">
        <v>175</v>
      </c>
      <c r="C7463" t="s">
        <v>176</v>
      </c>
      <c r="D7463" s="1">
        <v>44013</v>
      </c>
      <c r="E7463" t="s">
        <v>34</v>
      </c>
      <c r="F7463" t="s">
        <v>35</v>
      </c>
      <c r="G7463" t="s">
        <v>32</v>
      </c>
      <c r="H7463">
        <v>1463</v>
      </c>
      <c r="J7463">
        <v>1109</v>
      </c>
      <c r="L7463">
        <v>2572</v>
      </c>
      <c r="M7463" t="s">
        <v>38</v>
      </c>
      <c r="N7463">
        <v>1818</v>
      </c>
      <c r="O7463" t="s">
        <v>38</v>
      </c>
      <c r="P7463">
        <v>34</v>
      </c>
      <c r="R7463">
        <v>1852</v>
      </c>
      <c r="T7463">
        <v>62375</v>
      </c>
      <c r="V7463">
        <v>162600</v>
      </c>
      <c r="X7463">
        <v>158338</v>
      </c>
      <c r="Z7463">
        <v>4262</v>
      </c>
    </row>
    <row r="7464" spans="2:26" hidden="1" x14ac:dyDescent="0.35">
      <c r="B7464" t="s">
        <v>175</v>
      </c>
      <c r="C7464" t="s">
        <v>176</v>
      </c>
      <c r="D7464" s="1">
        <v>44044</v>
      </c>
      <c r="E7464" t="s">
        <v>34</v>
      </c>
      <c r="F7464" t="s">
        <v>35</v>
      </c>
      <c r="G7464" t="s">
        <v>32</v>
      </c>
      <c r="H7464">
        <v>1630</v>
      </c>
      <c r="J7464">
        <v>1357</v>
      </c>
      <c r="L7464">
        <v>2987</v>
      </c>
      <c r="M7464" t="s">
        <v>38</v>
      </c>
      <c r="N7464">
        <v>2520</v>
      </c>
      <c r="O7464" t="s">
        <v>38</v>
      </c>
      <c r="P7464">
        <v>56</v>
      </c>
      <c r="R7464">
        <v>2576</v>
      </c>
      <c r="T7464">
        <v>62868</v>
      </c>
      <c r="V7464">
        <v>164940</v>
      </c>
      <c r="X7464">
        <v>160665</v>
      </c>
      <c r="Z7464">
        <v>4275</v>
      </c>
    </row>
    <row r="7465" spans="2:26" hidden="1" x14ac:dyDescent="0.35">
      <c r="B7465" t="s">
        <v>175</v>
      </c>
      <c r="C7465" t="s">
        <v>176</v>
      </c>
      <c r="D7465" s="1">
        <v>44044</v>
      </c>
      <c r="E7465" t="s">
        <v>34</v>
      </c>
      <c r="F7465" t="s">
        <v>33</v>
      </c>
      <c r="G7465" t="s">
        <v>34</v>
      </c>
      <c r="H7465">
        <v>1630</v>
      </c>
      <c r="J7465">
        <v>1357</v>
      </c>
      <c r="L7465">
        <v>2987</v>
      </c>
      <c r="M7465" t="s">
        <v>38</v>
      </c>
      <c r="N7465">
        <v>2864</v>
      </c>
      <c r="O7465" t="s">
        <v>38</v>
      </c>
      <c r="P7465">
        <v>69</v>
      </c>
      <c r="R7465">
        <v>2933</v>
      </c>
      <c r="T7465">
        <v>63000</v>
      </c>
      <c r="V7465">
        <v>165203</v>
      </c>
      <c r="X7465">
        <v>160907</v>
      </c>
      <c r="Z7465">
        <v>4296</v>
      </c>
    </row>
    <row r="7466" spans="2:26" hidden="1" x14ac:dyDescent="0.35">
      <c r="B7466" t="s">
        <v>175</v>
      </c>
      <c r="C7466" t="s">
        <v>176</v>
      </c>
      <c r="D7466" s="1">
        <v>44075</v>
      </c>
      <c r="E7466" t="s">
        <v>34</v>
      </c>
      <c r="F7466" t="s">
        <v>35</v>
      </c>
      <c r="G7466" t="s">
        <v>32</v>
      </c>
      <c r="H7466">
        <v>1534</v>
      </c>
      <c r="J7466">
        <v>1049</v>
      </c>
      <c r="L7466">
        <v>2583</v>
      </c>
      <c r="M7466" t="s">
        <v>38</v>
      </c>
      <c r="N7466">
        <v>2022</v>
      </c>
      <c r="O7466" t="s">
        <v>38</v>
      </c>
      <c r="P7466">
        <v>56</v>
      </c>
      <c r="R7466">
        <v>2078</v>
      </c>
      <c r="T7466">
        <v>63126</v>
      </c>
      <c r="V7466">
        <v>166422</v>
      </c>
      <c r="X7466">
        <v>162138</v>
      </c>
      <c r="Z7466">
        <v>4284</v>
      </c>
    </row>
    <row r="7467" spans="2:26" hidden="1" x14ac:dyDescent="0.35">
      <c r="B7467" t="s">
        <v>175</v>
      </c>
      <c r="C7467" t="s">
        <v>176</v>
      </c>
      <c r="D7467" s="1">
        <v>44075</v>
      </c>
      <c r="E7467" t="s">
        <v>34</v>
      </c>
      <c r="F7467" t="s">
        <v>33</v>
      </c>
      <c r="G7467" t="s">
        <v>34</v>
      </c>
      <c r="H7467">
        <v>1534</v>
      </c>
      <c r="J7467">
        <v>1049</v>
      </c>
      <c r="L7467">
        <v>2583</v>
      </c>
      <c r="M7467" t="s">
        <v>38</v>
      </c>
      <c r="N7467">
        <v>2403</v>
      </c>
      <c r="O7467" t="s">
        <v>38</v>
      </c>
      <c r="P7467">
        <v>78</v>
      </c>
      <c r="R7467">
        <v>2481</v>
      </c>
      <c r="T7467">
        <v>63254</v>
      </c>
      <c r="V7467">
        <v>166727</v>
      </c>
      <c r="X7467">
        <v>162432</v>
      </c>
      <c r="Z7467">
        <v>4295</v>
      </c>
    </row>
    <row r="7468" spans="2:26" hidden="1" x14ac:dyDescent="0.35">
      <c r="B7468" t="s">
        <v>175</v>
      </c>
      <c r="C7468" t="s">
        <v>176</v>
      </c>
      <c r="D7468" s="1">
        <v>44105</v>
      </c>
      <c r="E7468" t="s">
        <v>34</v>
      </c>
      <c r="F7468" t="s">
        <v>33</v>
      </c>
      <c r="G7468" t="s">
        <v>34</v>
      </c>
      <c r="H7468">
        <v>1432</v>
      </c>
      <c r="J7468">
        <v>1046</v>
      </c>
      <c r="L7468">
        <v>2478</v>
      </c>
      <c r="M7468" t="s">
        <v>38</v>
      </c>
      <c r="N7468">
        <v>2181</v>
      </c>
      <c r="O7468" t="s">
        <v>38</v>
      </c>
      <c r="P7468">
        <v>64</v>
      </c>
      <c r="R7468">
        <v>2245</v>
      </c>
      <c r="T7468">
        <v>63416</v>
      </c>
      <c r="V7468">
        <v>167994</v>
      </c>
      <c r="X7468">
        <v>163666</v>
      </c>
      <c r="Z7468">
        <v>4328</v>
      </c>
    </row>
    <row r="7469" spans="2:26" hidden="1" x14ac:dyDescent="0.35">
      <c r="B7469" t="s">
        <v>175</v>
      </c>
      <c r="C7469" t="s">
        <v>176</v>
      </c>
      <c r="D7469" s="1">
        <v>44105</v>
      </c>
      <c r="E7469" t="s">
        <v>34</v>
      </c>
      <c r="F7469" t="s">
        <v>35</v>
      </c>
      <c r="G7469" t="s">
        <v>32</v>
      </c>
      <c r="H7469">
        <v>1432</v>
      </c>
      <c r="J7469">
        <v>1046</v>
      </c>
      <c r="L7469">
        <v>2478</v>
      </c>
      <c r="N7469">
        <v>1775</v>
      </c>
      <c r="P7469">
        <v>42</v>
      </c>
      <c r="R7469">
        <v>1817</v>
      </c>
      <c r="T7469">
        <v>63258</v>
      </c>
      <c r="V7469">
        <v>167712</v>
      </c>
      <c r="X7469">
        <v>163420</v>
      </c>
      <c r="Z7469">
        <v>4292</v>
      </c>
    </row>
    <row r="7470" spans="2:26" hidden="1" x14ac:dyDescent="0.35">
      <c r="B7470" t="s">
        <v>175</v>
      </c>
      <c r="C7470" t="s">
        <v>176</v>
      </c>
      <c r="D7470" s="1">
        <v>44136</v>
      </c>
      <c r="E7470" t="s">
        <v>34</v>
      </c>
      <c r="F7470" t="s">
        <v>35</v>
      </c>
      <c r="G7470" t="s">
        <v>32</v>
      </c>
      <c r="H7470">
        <v>1403</v>
      </c>
      <c r="J7470">
        <v>1689</v>
      </c>
      <c r="L7470">
        <v>3092</v>
      </c>
      <c r="M7470" t="s">
        <v>38</v>
      </c>
      <c r="N7470">
        <v>2221</v>
      </c>
      <c r="O7470" t="s">
        <v>38</v>
      </c>
      <c r="P7470">
        <v>45</v>
      </c>
      <c r="R7470">
        <v>2266</v>
      </c>
      <c r="T7470">
        <v>63539</v>
      </c>
      <c r="V7470">
        <v>169380</v>
      </c>
      <c r="X7470">
        <v>165060</v>
      </c>
      <c r="Z7470">
        <v>4320</v>
      </c>
    </row>
    <row r="7471" spans="2:26" hidden="1" x14ac:dyDescent="0.35">
      <c r="B7471" t="s">
        <v>175</v>
      </c>
      <c r="C7471" t="s">
        <v>176</v>
      </c>
      <c r="D7471" s="1">
        <v>44136</v>
      </c>
      <c r="E7471" t="s">
        <v>34</v>
      </c>
      <c r="F7471" t="s">
        <v>33</v>
      </c>
      <c r="G7471" t="s">
        <v>34</v>
      </c>
      <c r="H7471">
        <v>1403</v>
      </c>
      <c r="J7471">
        <v>1689</v>
      </c>
      <c r="L7471">
        <v>3092</v>
      </c>
      <c r="M7471" t="s">
        <v>38</v>
      </c>
      <c r="N7471">
        <v>2653</v>
      </c>
      <c r="O7471" t="s">
        <v>38</v>
      </c>
      <c r="P7471">
        <v>59</v>
      </c>
      <c r="R7471">
        <v>2712</v>
      </c>
      <c r="T7471">
        <v>63697</v>
      </c>
      <c r="V7471">
        <v>169773</v>
      </c>
      <c r="X7471">
        <v>165427</v>
      </c>
      <c r="Z7471">
        <v>4346</v>
      </c>
    </row>
    <row r="7472" spans="2:26" hidden="1" x14ac:dyDescent="0.35">
      <c r="B7472" t="s">
        <v>175</v>
      </c>
      <c r="C7472" t="s">
        <v>176</v>
      </c>
      <c r="D7472" s="1">
        <v>44166</v>
      </c>
      <c r="E7472" t="s">
        <v>34</v>
      </c>
      <c r="F7472" t="s">
        <v>33</v>
      </c>
      <c r="G7472" t="s">
        <v>34</v>
      </c>
      <c r="H7472">
        <v>1418</v>
      </c>
      <c r="J7472">
        <v>2277</v>
      </c>
      <c r="L7472">
        <v>3695</v>
      </c>
      <c r="M7472" t="s">
        <v>38</v>
      </c>
      <c r="N7472">
        <v>3241</v>
      </c>
      <c r="O7472" t="s">
        <v>38</v>
      </c>
      <c r="P7472">
        <v>94</v>
      </c>
      <c r="R7472">
        <v>3335</v>
      </c>
      <c r="T7472">
        <v>63980</v>
      </c>
      <c r="V7472">
        <v>172171</v>
      </c>
      <c r="X7472">
        <v>167774</v>
      </c>
      <c r="Z7472">
        <v>4397</v>
      </c>
    </row>
    <row r="7473" spans="2:26" hidden="1" x14ac:dyDescent="0.35">
      <c r="B7473" t="s">
        <v>175</v>
      </c>
      <c r="C7473" t="s">
        <v>176</v>
      </c>
      <c r="D7473" s="1">
        <v>44166</v>
      </c>
      <c r="E7473" t="s">
        <v>34</v>
      </c>
      <c r="F7473" t="s">
        <v>35</v>
      </c>
      <c r="G7473" t="s">
        <v>32</v>
      </c>
      <c r="H7473">
        <v>1418</v>
      </c>
      <c r="J7473">
        <v>2277</v>
      </c>
      <c r="L7473">
        <v>3695</v>
      </c>
      <c r="M7473" t="s">
        <v>38</v>
      </c>
      <c r="N7473">
        <v>2801</v>
      </c>
      <c r="O7473" t="s">
        <v>38</v>
      </c>
      <c r="P7473">
        <v>75</v>
      </c>
      <c r="R7473">
        <v>2876</v>
      </c>
      <c r="T7473">
        <v>63795</v>
      </c>
      <c r="V7473">
        <v>171795</v>
      </c>
      <c r="X7473">
        <v>167450</v>
      </c>
      <c r="Z7473">
        <v>4345</v>
      </c>
    </row>
    <row r="7474" spans="2:26" hidden="1" x14ac:dyDescent="0.35">
      <c r="B7474" t="s">
        <v>175</v>
      </c>
      <c r="C7474" t="s">
        <v>176</v>
      </c>
      <c r="D7474" s="1">
        <v>44197</v>
      </c>
      <c r="E7474" t="s">
        <v>34</v>
      </c>
      <c r="F7474" t="s">
        <v>35</v>
      </c>
      <c r="G7474" t="s">
        <v>32</v>
      </c>
      <c r="H7474">
        <v>1242</v>
      </c>
      <c r="J7474">
        <v>1050</v>
      </c>
      <c r="L7474">
        <v>2292</v>
      </c>
      <c r="M7474" t="s">
        <v>38</v>
      </c>
      <c r="N7474">
        <v>1905</v>
      </c>
      <c r="O7474" t="s">
        <v>38</v>
      </c>
      <c r="P7474">
        <v>40</v>
      </c>
      <c r="R7474">
        <v>1945</v>
      </c>
      <c r="T7474">
        <v>64083</v>
      </c>
      <c r="V7474">
        <v>173379</v>
      </c>
      <c r="X7474">
        <v>169020</v>
      </c>
      <c r="Z7474">
        <v>4359</v>
      </c>
    </row>
    <row r="7475" spans="2:26" hidden="1" x14ac:dyDescent="0.35">
      <c r="B7475" t="s">
        <v>175</v>
      </c>
      <c r="C7475" t="s">
        <v>176</v>
      </c>
      <c r="D7475" s="1">
        <v>44197</v>
      </c>
      <c r="E7475" t="s">
        <v>34</v>
      </c>
      <c r="F7475" t="s">
        <v>33</v>
      </c>
      <c r="G7475" t="s">
        <v>34</v>
      </c>
      <c r="H7475">
        <v>1242</v>
      </c>
      <c r="J7475">
        <v>1050</v>
      </c>
      <c r="L7475">
        <v>2292</v>
      </c>
      <c r="M7475" t="s">
        <v>38</v>
      </c>
      <c r="N7475">
        <v>2200</v>
      </c>
      <c r="O7475" t="s">
        <v>38</v>
      </c>
      <c r="P7475">
        <v>49</v>
      </c>
      <c r="R7475">
        <v>2249</v>
      </c>
      <c r="T7475">
        <v>64189</v>
      </c>
      <c r="V7475">
        <v>173615</v>
      </c>
      <c r="X7475">
        <v>169242</v>
      </c>
      <c r="Z7475">
        <v>4373</v>
      </c>
    </row>
    <row r="7476" spans="2:26" hidden="1" x14ac:dyDescent="0.35">
      <c r="B7476" t="s">
        <v>175</v>
      </c>
      <c r="C7476" t="s">
        <v>176</v>
      </c>
      <c r="D7476" s="1">
        <v>44228</v>
      </c>
      <c r="E7476" t="s">
        <v>34</v>
      </c>
      <c r="F7476" t="s">
        <v>35</v>
      </c>
      <c r="G7476" t="s">
        <v>32</v>
      </c>
      <c r="H7476">
        <v>1261</v>
      </c>
      <c r="J7476">
        <v>1002</v>
      </c>
      <c r="L7476">
        <v>2263</v>
      </c>
      <c r="M7476" t="s">
        <v>38</v>
      </c>
      <c r="N7476">
        <v>1565</v>
      </c>
      <c r="O7476" t="s">
        <v>38</v>
      </c>
      <c r="P7476">
        <v>26</v>
      </c>
      <c r="R7476">
        <v>1591</v>
      </c>
      <c r="T7476">
        <v>64149</v>
      </c>
      <c r="V7476">
        <v>174327</v>
      </c>
      <c r="X7476">
        <v>169991</v>
      </c>
      <c r="Z7476">
        <v>4336</v>
      </c>
    </row>
    <row r="7477" spans="2:26" hidden="1" x14ac:dyDescent="0.35">
      <c r="B7477" t="s">
        <v>175</v>
      </c>
      <c r="C7477" t="s">
        <v>176</v>
      </c>
      <c r="D7477" s="1">
        <v>44228</v>
      </c>
      <c r="E7477" t="s">
        <v>34</v>
      </c>
      <c r="F7477" t="s">
        <v>33</v>
      </c>
      <c r="G7477" t="s">
        <v>34</v>
      </c>
      <c r="H7477">
        <v>1261</v>
      </c>
      <c r="J7477">
        <v>1002</v>
      </c>
      <c r="L7477">
        <v>2263</v>
      </c>
      <c r="M7477" t="s">
        <v>38</v>
      </c>
      <c r="N7477">
        <v>1861</v>
      </c>
      <c r="O7477" t="s">
        <v>38</v>
      </c>
      <c r="P7477">
        <v>49</v>
      </c>
      <c r="R7477">
        <v>1910</v>
      </c>
      <c r="T7477">
        <v>64260</v>
      </c>
      <c r="V7477">
        <v>174552</v>
      </c>
      <c r="X7477">
        <v>170205</v>
      </c>
      <c r="Z7477">
        <v>4347</v>
      </c>
    </row>
    <row r="7478" spans="2:26" hidden="1" x14ac:dyDescent="0.35">
      <c r="B7478" t="s">
        <v>175</v>
      </c>
      <c r="C7478" t="s">
        <v>176</v>
      </c>
      <c r="D7478" s="1">
        <v>44256</v>
      </c>
      <c r="E7478" t="s">
        <v>34</v>
      </c>
      <c r="F7478" t="s">
        <v>35</v>
      </c>
      <c r="G7478" t="s">
        <v>32</v>
      </c>
      <c r="H7478">
        <v>1249</v>
      </c>
      <c r="J7478">
        <v>1210</v>
      </c>
      <c r="L7478">
        <v>2459</v>
      </c>
      <c r="M7478" t="s">
        <v>38</v>
      </c>
      <c r="N7478">
        <v>1628</v>
      </c>
      <c r="O7478" t="s">
        <v>38</v>
      </c>
      <c r="P7478">
        <v>38</v>
      </c>
      <c r="R7478">
        <v>1666</v>
      </c>
      <c r="T7478">
        <v>64212</v>
      </c>
      <c r="V7478">
        <v>175440</v>
      </c>
      <c r="X7478">
        <v>171086</v>
      </c>
      <c r="Z7478">
        <v>4354</v>
      </c>
    </row>
    <row r="7479" spans="2:26" hidden="1" x14ac:dyDescent="0.35">
      <c r="B7479" t="s">
        <v>175</v>
      </c>
      <c r="C7479" t="s">
        <v>176</v>
      </c>
      <c r="D7479" s="1">
        <v>44256</v>
      </c>
      <c r="E7479" t="s">
        <v>34</v>
      </c>
      <c r="F7479" t="s">
        <v>33</v>
      </c>
      <c r="G7479" t="s">
        <v>34</v>
      </c>
      <c r="H7479">
        <v>1249</v>
      </c>
      <c r="J7479">
        <v>1210</v>
      </c>
      <c r="L7479">
        <v>2459</v>
      </c>
      <c r="M7479" t="s">
        <v>38</v>
      </c>
      <c r="N7479">
        <v>1914</v>
      </c>
      <c r="O7479" t="s">
        <v>38</v>
      </c>
      <c r="P7479">
        <v>47</v>
      </c>
      <c r="R7479">
        <v>1961</v>
      </c>
      <c r="T7479">
        <v>64297</v>
      </c>
      <c r="V7479">
        <v>175606</v>
      </c>
      <c r="X7479">
        <v>171269</v>
      </c>
      <c r="Z7479">
        <v>4337</v>
      </c>
    </row>
    <row r="7480" spans="2:26" hidden="1" x14ac:dyDescent="0.35">
      <c r="B7480" t="s">
        <v>175</v>
      </c>
      <c r="C7480" t="s">
        <v>176</v>
      </c>
      <c r="D7480" s="1">
        <v>44287</v>
      </c>
      <c r="E7480" t="s">
        <v>34</v>
      </c>
      <c r="F7480" t="s">
        <v>35</v>
      </c>
      <c r="G7480" t="s">
        <v>32</v>
      </c>
      <c r="H7480">
        <v>1119</v>
      </c>
      <c r="J7480">
        <v>1321</v>
      </c>
      <c r="L7480">
        <v>2440</v>
      </c>
      <c r="M7480" t="s">
        <v>38</v>
      </c>
      <c r="N7480">
        <v>1695</v>
      </c>
      <c r="O7480" t="s">
        <v>38</v>
      </c>
      <c r="P7480">
        <v>37</v>
      </c>
      <c r="R7480">
        <v>1732</v>
      </c>
      <c r="T7480">
        <v>64385</v>
      </c>
      <c r="V7480">
        <v>176555</v>
      </c>
      <c r="X7480">
        <v>172194</v>
      </c>
      <c r="Z7480">
        <v>4361</v>
      </c>
    </row>
    <row r="7481" spans="2:26" hidden="1" x14ac:dyDescent="0.35">
      <c r="B7481" t="s">
        <v>175</v>
      </c>
      <c r="C7481" t="s">
        <v>176</v>
      </c>
      <c r="D7481" s="1">
        <v>44287</v>
      </c>
      <c r="E7481" t="s">
        <v>34</v>
      </c>
      <c r="F7481" t="s">
        <v>33</v>
      </c>
      <c r="G7481" t="s">
        <v>34</v>
      </c>
      <c r="H7481">
        <v>1119</v>
      </c>
      <c r="J7481">
        <v>1321</v>
      </c>
      <c r="L7481">
        <v>2440</v>
      </c>
      <c r="M7481" t="s">
        <v>38</v>
      </c>
      <c r="N7481">
        <v>1965</v>
      </c>
      <c r="O7481" t="s">
        <v>38</v>
      </c>
      <c r="P7481">
        <v>52</v>
      </c>
      <c r="R7481">
        <v>2017</v>
      </c>
      <c r="T7481">
        <v>64471</v>
      </c>
      <c r="V7481">
        <v>176736</v>
      </c>
      <c r="X7481">
        <v>172373</v>
      </c>
      <c r="Z7481">
        <v>4363</v>
      </c>
    </row>
    <row r="7482" spans="2:26" hidden="1" x14ac:dyDescent="0.35">
      <c r="B7482" t="s">
        <v>175</v>
      </c>
      <c r="C7482" t="s">
        <v>176</v>
      </c>
      <c r="D7482" s="1">
        <v>44317</v>
      </c>
      <c r="E7482" t="s">
        <v>34</v>
      </c>
      <c r="F7482" t="s">
        <v>35</v>
      </c>
      <c r="G7482" t="s">
        <v>32</v>
      </c>
      <c r="H7482">
        <v>1070</v>
      </c>
      <c r="J7482">
        <v>1209</v>
      </c>
      <c r="L7482">
        <v>2279</v>
      </c>
      <c r="M7482" t="s">
        <v>38</v>
      </c>
      <c r="N7482">
        <v>1672</v>
      </c>
      <c r="O7482" t="s">
        <v>38</v>
      </c>
      <c r="P7482">
        <v>45</v>
      </c>
      <c r="R7482">
        <v>1717</v>
      </c>
      <c r="T7482">
        <v>64431</v>
      </c>
      <c r="V7482">
        <v>177688</v>
      </c>
      <c r="X7482">
        <v>173389</v>
      </c>
      <c r="Z7482">
        <v>4299</v>
      </c>
    </row>
    <row r="7483" spans="2:26" hidden="1" x14ac:dyDescent="0.35">
      <c r="B7483" t="s">
        <v>175</v>
      </c>
      <c r="C7483" t="s">
        <v>176</v>
      </c>
      <c r="D7483" s="1">
        <v>44317</v>
      </c>
      <c r="E7483" t="s">
        <v>34</v>
      </c>
      <c r="F7483" t="s">
        <v>33</v>
      </c>
      <c r="G7483" t="s">
        <v>34</v>
      </c>
      <c r="H7483">
        <v>1070</v>
      </c>
      <c r="J7483">
        <v>1209</v>
      </c>
      <c r="L7483">
        <v>2279</v>
      </c>
      <c r="M7483" t="s">
        <v>38</v>
      </c>
      <c r="N7483">
        <v>1899</v>
      </c>
      <c r="O7483" t="s">
        <v>38</v>
      </c>
      <c r="P7483">
        <v>61</v>
      </c>
      <c r="R7483">
        <v>1960</v>
      </c>
      <c r="T7483">
        <v>64516</v>
      </c>
      <c r="V7483">
        <v>177846</v>
      </c>
      <c r="X7483">
        <v>173526</v>
      </c>
      <c r="Z7483">
        <v>4320</v>
      </c>
    </row>
    <row r="7484" spans="2:26" hidden="1" x14ac:dyDescent="0.35">
      <c r="B7484" t="s">
        <v>175</v>
      </c>
      <c r="C7484" t="s">
        <v>176</v>
      </c>
      <c r="D7484" s="1">
        <v>44348</v>
      </c>
      <c r="E7484" t="s">
        <v>34</v>
      </c>
      <c r="F7484" t="s">
        <v>33</v>
      </c>
      <c r="G7484" t="s">
        <v>34</v>
      </c>
      <c r="H7484">
        <v>1422</v>
      </c>
      <c r="J7484">
        <v>1257</v>
      </c>
      <c r="L7484">
        <v>2679</v>
      </c>
      <c r="M7484" t="s">
        <v>38</v>
      </c>
      <c r="N7484">
        <v>2249</v>
      </c>
      <c r="O7484" t="s">
        <v>38</v>
      </c>
      <c r="P7484">
        <v>77</v>
      </c>
      <c r="R7484">
        <v>2326</v>
      </c>
      <c r="T7484">
        <v>64693</v>
      </c>
      <c r="V7484">
        <v>179141</v>
      </c>
      <c r="X7484">
        <v>174719</v>
      </c>
      <c r="Z7484">
        <v>4422</v>
      </c>
    </row>
    <row r="7485" spans="2:26" hidden="1" x14ac:dyDescent="0.35">
      <c r="B7485" t="s">
        <v>175</v>
      </c>
      <c r="C7485" t="s">
        <v>176</v>
      </c>
      <c r="D7485" s="1">
        <v>44348</v>
      </c>
      <c r="E7485" t="s">
        <v>34</v>
      </c>
      <c r="F7485" t="s">
        <v>35</v>
      </c>
      <c r="G7485" t="s">
        <v>32</v>
      </c>
      <c r="H7485">
        <v>1422</v>
      </c>
      <c r="J7485">
        <v>1257</v>
      </c>
      <c r="L7485">
        <v>2679</v>
      </c>
      <c r="M7485" t="s">
        <v>38</v>
      </c>
      <c r="N7485">
        <v>1803</v>
      </c>
      <c r="O7485" t="s">
        <v>38</v>
      </c>
      <c r="P7485">
        <v>49</v>
      </c>
      <c r="R7485">
        <v>1852</v>
      </c>
      <c r="T7485">
        <v>64556</v>
      </c>
      <c r="V7485">
        <v>178766</v>
      </c>
      <c r="X7485">
        <v>174385</v>
      </c>
      <c r="Z7485">
        <v>4381</v>
      </c>
    </row>
    <row r="7486" spans="2:26" hidden="1" x14ac:dyDescent="0.35">
      <c r="B7486" t="s">
        <v>175</v>
      </c>
      <c r="C7486" t="s">
        <v>176</v>
      </c>
      <c r="D7486" s="1">
        <v>44378</v>
      </c>
      <c r="E7486" t="s">
        <v>34</v>
      </c>
      <c r="F7486" t="s">
        <v>35</v>
      </c>
      <c r="G7486" t="s">
        <v>32</v>
      </c>
      <c r="H7486">
        <v>1286</v>
      </c>
      <c r="J7486">
        <v>1348</v>
      </c>
      <c r="L7486">
        <v>2634</v>
      </c>
      <c r="M7486" t="s">
        <v>38</v>
      </c>
      <c r="N7486">
        <v>1675</v>
      </c>
      <c r="O7486" t="s">
        <v>38</v>
      </c>
      <c r="P7486">
        <v>58</v>
      </c>
      <c r="R7486">
        <v>1733</v>
      </c>
      <c r="T7486">
        <v>64729</v>
      </c>
      <c r="V7486">
        <v>180069</v>
      </c>
      <c r="X7486">
        <v>175541</v>
      </c>
      <c r="Z7486">
        <v>4528</v>
      </c>
    </row>
    <row r="7487" spans="2:26" hidden="1" x14ac:dyDescent="0.35">
      <c r="B7487" t="s">
        <v>175</v>
      </c>
      <c r="C7487" t="s">
        <v>176</v>
      </c>
      <c r="D7487" s="1">
        <v>44378</v>
      </c>
      <c r="E7487" t="s">
        <v>34</v>
      </c>
      <c r="F7487" t="s">
        <v>33</v>
      </c>
      <c r="G7487" t="s">
        <v>34</v>
      </c>
      <c r="H7487">
        <v>1286</v>
      </c>
      <c r="J7487">
        <v>1348</v>
      </c>
      <c r="L7487">
        <v>2634</v>
      </c>
      <c r="M7487" t="s">
        <v>38</v>
      </c>
      <c r="N7487">
        <v>2018</v>
      </c>
      <c r="O7487" t="s">
        <v>38</v>
      </c>
      <c r="P7487">
        <v>72</v>
      </c>
      <c r="R7487">
        <v>2090</v>
      </c>
      <c r="T7487">
        <v>64848</v>
      </c>
      <c r="V7487">
        <v>180359</v>
      </c>
      <c r="X7487">
        <v>175833</v>
      </c>
      <c r="Z7487">
        <v>4526</v>
      </c>
    </row>
    <row r="7488" spans="2:26" hidden="1" x14ac:dyDescent="0.35">
      <c r="B7488" t="s">
        <v>175</v>
      </c>
      <c r="C7488" t="s">
        <v>176</v>
      </c>
      <c r="D7488" s="1">
        <v>44409</v>
      </c>
      <c r="E7488" t="s">
        <v>34</v>
      </c>
      <c r="F7488" t="s">
        <v>35</v>
      </c>
      <c r="G7488" t="s">
        <v>32</v>
      </c>
      <c r="H7488">
        <v>1397</v>
      </c>
      <c r="J7488">
        <v>1428</v>
      </c>
      <c r="L7488">
        <v>2825</v>
      </c>
      <c r="M7488" t="s">
        <v>38</v>
      </c>
      <c r="N7488">
        <v>1749</v>
      </c>
      <c r="O7488" t="s">
        <v>38</v>
      </c>
      <c r="P7488">
        <v>43</v>
      </c>
      <c r="R7488">
        <v>1792</v>
      </c>
      <c r="T7488">
        <v>64857</v>
      </c>
      <c r="V7488">
        <v>181281</v>
      </c>
      <c r="X7488">
        <v>176690</v>
      </c>
      <c r="Z7488">
        <v>4591</v>
      </c>
    </row>
    <row r="7489" spans="2:26" hidden="1" x14ac:dyDescent="0.35">
      <c r="B7489" t="s">
        <v>175</v>
      </c>
      <c r="C7489" t="s">
        <v>176</v>
      </c>
      <c r="D7489" s="1">
        <v>44409</v>
      </c>
      <c r="E7489" t="s">
        <v>34</v>
      </c>
      <c r="F7489" t="s">
        <v>33</v>
      </c>
      <c r="G7489" t="s">
        <v>34</v>
      </c>
      <c r="H7489">
        <v>1397</v>
      </c>
      <c r="J7489">
        <v>1428</v>
      </c>
      <c r="L7489">
        <v>2825</v>
      </c>
      <c r="M7489" t="s">
        <v>38</v>
      </c>
      <c r="N7489">
        <v>2108</v>
      </c>
      <c r="O7489" t="s">
        <v>38</v>
      </c>
      <c r="P7489">
        <v>76</v>
      </c>
      <c r="R7489">
        <v>2184</v>
      </c>
      <c r="T7489">
        <v>65028</v>
      </c>
      <c r="V7489">
        <v>181597</v>
      </c>
      <c r="X7489">
        <v>176956</v>
      </c>
      <c r="Z7489">
        <v>4641</v>
      </c>
    </row>
    <row r="7490" spans="2:26" hidden="1" x14ac:dyDescent="0.35">
      <c r="B7490" t="s">
        <v>175</v>
      </c>
      <c r="C7490" t="s">
        <v>176</v>
      </c>
      <c r="D7490" s="1">
        <v>44440</v>
      </c>
      <c r="E7490" t="s">
        <v>34</v>
      </c>
      <c r="F7490" t="s">
        <v>35</v>
      </c>
      <c r="G7490" t="s">
        <v>32</v>
      </c>
      <c r="H7490">
        <v>1611</v>
      </c>
      <c r="J7490">
        <v>1204</v>
      </c>
      <c r="L7490">
        <v>2815</v>
      </c>
      <c r="M7490" t="s">
        <v>38</v>
      </c>
      <c r="N7490">
        <v>1610</v>
      </c>
      <c r="O7490" t="s">
        <v>38</v>
      </c>
      <c r="P7490">
        <v>42</v>
      </c>
      <c r="R7490">
        <v>1652</v>
      </c>
      <c r="T7490">
        <v>65039</v>
      </c>
      <c r="V7490">
        <v>182294</v>
      </c>
      <c r="X7490">
        <v>177634</v>
      </c>
      <c r="Z7490">
        <v>4660</v>
      </c>
    </row>
    <row r="7491" spans="2:26" hidden="1" x14ac:dyDescent="0.35">
      <c r="B7491" t="s">
        <v>175</v>
      </c>
      <c r="C7491" t="s">
        <v>176</v>
      </c>
      <c r="D7491" s="1">
        <v>44440</v>
      </c>
      <c r="E7491" t="s">
        <v>34</v>
      </c>
      <c r="F7491" t="s">
        <v>33</v>
      </c>
      <c r="G7491" t="s">
        <v>34</v>
      </c>
      <c r="H7491">
        <v>1611</v>
      </c>
      <c r="J7491">
        <v>1204</v>
      </c>
      <c r="L7491">
        <v>2815</v>
      </c>
      <c r="M7491" t="s">
        <v>38</v>
      </c>
      <c r="N7491">
        <v>2129</v>
      </c>
      <c r="O7491" t="s">
        <v>38</v>
      </c>
      <c r="P7491">
        <v>54</v>
      </c>
      <c r="R7491">
        <v>2183</v>
      </c>
      <c r="T7491">
        <v>65211</v>
      </c>
      <c r="V7491">
        <v>182753</v>
      </c>
      <c r="X7491">
        <v>178076</v>
      </c>
      <c r="Z7491">
        <v>4677</v>
      </c>
    </row>
    <row r="7492" spans="2:26" hidden="1" x14ac:dyDescent="0.35">
      <c r="B7492" t="s">
        <v>175</v>
      </c>
      <c r="C7492" t="s">
        <v>176</v>
      </c>
      <c r="D7492" s="1">
        <v>44470</v>
      </c>
      <c r="E7492" t="s">
        <v>34</v>
      </c>
      <c r="F7492" t="s">
        <v>35</v>
      </c>
      <c r="G7492" t="s">
        <v>32</v>
      </c>
      <c r="H7492">
        <v>1509</v>
      </c>
      <c r="J7492">
        <v>1201</v>
      </c>
      <c r="L7492">
        <v>2710</v>
      </c>
      <c r="M7492" t="s">
        <v>38</v>
      </c>
      <c r="N7492">
        <v>1553</v>
      </c>
      <c r="O7492" t="s">
        <v>38</v>
      </c>
      <c r="P7492">
        <v>33</v>
      </c>
      <c r="R7492">
        <v>1586</v>
      </c>
      <c r="T7492">
        <v>65179</v>
      </c>
      <c r="V7492">
        <v>183298</v>
      </c>
      <c r="X7492">
        <v>178619</v>
      </c>
      <c r="Z7492">
        <v>4679</v>
      </c>
    </row>
    <row r="7493" spans="2:26" hidden="1" x14ac:dyDescent="0.35">
      <c r="B7493" t="s">
        <v>175</v>
      </c>
      <c r="C7493" t="s">
        <v>176</v>
      </c>
      <c r="D7493" s="1">
        <v>44470</v>
      </c>
      <c r="E7493" t="s">
        <v>34</v>
      </c>
      <c r="F7493" t="s">
        <v>33</v>
      </c>
      <c r="G7493" t="s">
        <v>34</v>
      </c>
      <c r="H7493">
        <v>1509</v>
      </c>
      <c r="J7493">
        <v>1201</v>
      </c>
      <c r="L7493">
        <v>2710</v>
      </c>
      <c r="M7493" t="s">
        <v>38</v>
      </c>
      <c r="N7493">
        <v>1889</v>
      </c>
      <c r="O7493" t="s">
        <v>38</v>
      </c>
      <c r="P7493">
        <v>51</v>
      </c>
      <c r="R7493">
        <v>1940</v>
      </c>
      <c r="T7493">
        <v>65262</v>
      </c>
      <c r="V7493">
        <v>183477</v>
      </c>
      <c r="X7493">
        <v>178776</v>
      </c>
      <c r="Z7493">
        <v>4701</v>
      </c>
    </row>
    <row r="7494" spans="2:26" hidden="1" x14ac:dyDescent="0.35">
      <c r="B7494" t="s">
        <v>175</v>
      </c>
      <c r="C7494" t="s">
        <v>176</v>
      </c>
      <c r="D7494" s="1">
        <v>44501</v>
      </c>
      <c r="E7494" t="s">
        <v>34</v>
      </c>
      <c r="F7494" t="s">
        <v>35</v>
      </c>
      <c r="G7494" t="s">
        <v>32</v>
      </c>
      <c r="H7494">
        <v>1592</v>
      </c>
      <c r="J7494">
        <v>1380</v>
      </c>
      <c r="L7494">
        <v>2972</v>
      </c>
      <c r="M7494" t="s">
        <v>38</v>
      </c>
      <c r="N7494">
        <v>1144</v>
      </c>
      <c r="O7494" t="s">
        <v>38</v>
      </c>
      <c r="P7494">
        <v>25</v>
      </c>
      <c r="R7494">
        <v>1169</v>
      </c>
      <c r="T7494">
        <v>65155</v>
      </c>
      <c r="V7494">
        <v>183693</v>
      </c>
      <c r="X7494">
        <v>178980</v>
      </c>
      <c r="Z7494">
        <v>4713</v>
      </c>
    </row>
    <row r="7495" spans="2:26" hidden="1" x14ac:dyDescent="0.35">
      <c r="B7495" t="s">
        <v>175</v>
      </c>
      <c r="C7495" t="s">
        <v>176</v>
      </c>
      <c r="D7495" s="1">
        <v>44501</v>
      </c>
      <c r="E7495" t="s">
        <v>34</v>
      </c>
      <c r="F7495" t="s">
        <v>33</v>
      </c>
      <c r="G7495" t="s">
        <v>34</v>
      </c>
      <c r="H7495">
        <v>1592</v>
      </c>
      <c r="J7495">
        <v>1380</v>
      </c>
      <c r="L7495">
        <v>2972</v>
      </c>
      <c r="M7495" t="s">
        <v>38</v>
      </c>
      <c r="N7495">
        <v>1544</v>
      </c>
      <c r="O7495" t="s">
        <v>38</v>
      </c>
      <c r="P7495">
        <v>31</v>
      </c>
      <c r="R7495">
        <v>1575</v>
      </c>
      <c r="T7495">
        <v>65274</v>
      </c>
      <c r="V7495">
        <v>183983</v>
      </c>
      <c r="X7495">
        <v>179267</v>
      </c>
      <c r="Z7495">
        <v>4716</v>
      </c>
    </row>
    <row r="7496" spans="2:26" hidden="1" x14ac:dyDescent="0.35">
      <c r="B7496" t="s">
        <v>175</v>
      </c>
      <c r="C7496" t="s">
        <v>176</v>
      </c>
      <c r="D7496" s="1">
        <v>44531</v>
      </c>
      <c r="E7496" t="s">
        <v>34</v>
      </c>
      <c r="F7496" t="s">
        <v>35</v>
      </c>
      <c r="G7496" t="s">
        <v>32</v>
      </c>
      <c r="H7496">
        <v>1375</v>
      </c>
      <c r="J7496">
        <v>2054</v>
      </c>
      <c r="L7496">
        <v>3429</v>
      </c>
      <c r="M7496" t="s">
        <v>38</v>
      </c>
      <c r="N7496">
        <v>1198</v>
      </c>
      <c r="O7496" t="s">
        <v>38</v>
      </c>
      <c r="P7496">
        <v>23</v>
      </c>
      <c r="R7496">
        <v>1221</v>
      </c>
      <c r="T7496">
        <v>65131</v>
      </c>
      <c r="V7496">
        <v>184372</v>
      </c>
      <c r="X7496">
        <v>179687</v>
      </c>
      <c r="Z7496">
        <v>4685</v>
      </c>
    </row>
    <row r="7497" spans="2:26" hidden="1" x14ac:dyDescent="0.35">
      <c r="B7497" t="s">
        <v>175</v>
      </c>
      <c r="C7497" t="s">
        <v>176</v>
      </c>
      <c r="D7497" s="1">
        <v>44531</v>
      </c>
      <c r="E7497" t="s">
        <v>34</v>
      </c>
      <c r="F7497" t="s">
        <v>33</v>
      </c>
      <c r="G7497" t="s">
        <v>34</v>
      </c>
      <c r="H7497">
        <v>1375</v>
      </c>
      <c r="J7497">
        <v>2054</v>
      </c>
      <c r="L7497">
        <v>3429</v>
      </c>
      <c r="M7497" t="s">
        <v>38</v>
      </c>
      <c r="N7497">
        <v>1859</v>
      </c>
      <c r="O7497" t="s">
        <v>38</v>
      </c>
      <c r="P7497">
        <v>44</v>
      </c>
      <c r="R7497">
        <v>1903</v>
      </c>
      <c r="T7497">
        <v>65337</v>
      </c>
      <c r="V7497">
        <v>184874</v>
      </c>
      <c r="X7497">
        <v>180171</v>
      </c>
      <c r="Z7497">
        <v>4703</v>
      </c>
    </row>
    <row r="7498" spans="2:26" hidden="1" x14ac:dyDescent="0.35">
      <c r="B7498" t="s">
        <v>175</v>
      </c>
      <c r="C7498" t="s">
        <v>176</v>
      </c>
      <c r="D7498" s="1">
        <v>44562</v>
      </c>
      <c r="E7498" t="s">
        <v>34</v>
      </c>
      <c r="F7498" t="s">
        <v>35</v>
      </c>
      <c r="G7498" t="s">
        <v>32</v>
      </c>
      <c r="H7498">
        <v>1634</v>
      </c>
      <c r="J7498">
        <v>1775</v>
      </c>
      <c r="L7498">
        <v>3409</v>
      </c>
      <c r="M7498" t="s">
        <v>38</v>
      </c>
      <c r="N7498">
        <v>1599</v>
      </c>
      <c r="O7498" t="s">
        <v>38</v>
      </c>
      <c r="P7498">
        <v>56</v>
      </c>
      <c r="R7498">
        <v>1655</v>
      </c>
      <c r="T7498">
        <v>65309</v>
      </c>
      <c r="V7498">
        <v>185585</v>
      </c>
      <c r="X7498">
        <v>180860</v>
      </c>
      <c r="Z7498">
        <v>4725</v>
      </c>
    </row>
    <row r="7499" spans="2:26" hidden="1" x14ac:dyDescent="0.35">
      <c r="B7499" t="s">
        <v>175</v>
      </c>
      <c r="C7499" t="s">
        <v>176</v>
      </c>
      <c r="D7499" s="1">
        <v>44562</v>
      </c>
      <c r="E7499" t="s">
        <v>34</v>
      </c>
      <c r="F7499" t="s">
        <v>33</v>
      </c>
      <c r="G7499" t="s">
        <v>34</v>
      </c>
      <c r="H7499">
        <v>1634</v>
      </c>
      <c r="J7499">
        <v>1775</v>
      </c>
      <c r="L7499">
        <v>3409</v>
      </c>
      <c r="M7499" t="s">
        <v>38</v>
      </c>
      <c r="N7499">
        <v>2014</v>
      </c>
      <c r="O7499" t="s">
        <v>38</v>
      </c>
      <c r="P7499">
        <v>76</v>
      </c>
      <c r="R7499">
        <v>2090</v>
      </c>
      <c r="T7499">
        <v>65425</v>
      </c>
      <c r="V7499">
        <v>185839</v>
      </c>
      <c r="X7499">
        <v>181072</v>
      </c>
      <c r="Z7499">
        <v>4767</v>
      </c>
    </row>
    <row r="7500" spans="2:26" hidden="1" x14ac:dyDescent="0.35">
      <c r="B7500" t="s">
        <v>175</v>
      </c>
      <c r="C7500" t="s">
        <v>176</v>
      </c>
      <c r="D7500" s="1">
        <v>44593</v>
      </c>
      <c r="E7500" t="s">
        <v>34</v>
      </c>
      <c r="F7500" t="s">
        <v>35</v>
      </c>
      <c r="G7500" t="s">
        <v>32</v>
      </c>
      <c r="H7500">
        <v>1279</v>
      </c>
      <c r="J7500">
        <v>1026</v>
      </c>
      <c r="L7500">
        <v>2305</v>
      </c>
      <c r="M7500" t="s">
        <v>38</v>
      </c>
      <c r="N7500">
        <v>1135</v>
      </c>
      <c r="O7500" t="s">
        <v>38</v>
      </c>
      <c r="P7500">
        <v>24</v>
      </c>
      <c r="R7500">
        <v>1159</v>
      </c>
      <c r="T7500">
        <v>65328</v>
      </c>
      <c r="V7500">
        <v>186087</v>
      </c>
      <c r="X7500">
        <v>181310</v>
      </c>
      <c r="Z7500">
        <v>4777</v>
      </c>
    </row>
    <row r="7501" spans="2:26" hidden="1" x14ac:dyDescent="0.35">
      <c r="B7501" t="s">
        <v>175</v>
      </c>
      <c r="C7501" t="s">
        <v>176</v>
      </c>
      <c r="D7501" s="1">
        <v>44593</v>
      </c>
      <c r="E7501" t="s">
        <v>34</v>
      </c>
      <c r="F7501" t="s">
        <v>33</v>
      </c>
      <c r="G7501" t="s">
        <v>34</v>
      </c>
      <c r="H7501">
        <v>1279</v>
      </c>
      <c r="J7501">
        <v>1026</v>
      </c>
      <c r="L7501">
        <v>2305</v>
      </c>
      <c r="M7501" t="s">
        <v>38</v>
      </c>
      <c r="N7501">
        <v>1448</v>
      </c>
      <c r="O7501" t="s">
        <v>38</v>
      </c>
      <c r="P7501">
        <v>35</v>
      </c>
      <c r="R7501">
        <v>1483</v>
      </c>
      <c r="T7501">
        <v>65434</v>
      </c>
      <c r="V7501">
        <v>186349</v>
      </c>
      <c r="X7501">
        <v>181564</v>
      </c>
      <c r="Z7501">
        <v>4785</v>
      </c>
    </row>
    <row r="7502" spans="2:26" hidden="1" x14ac:dyDescent="0.35">
      <c r="B7502" t="s">
        <v>175</v>
      </c>
      <c r="C7502" t="s">
        <v>176</v>
      </c>
      <c r="D7502" s="1">
        <v>44621</v>
      </c>
      <c r="E7502" t="s">
        <v>34</v>
      </c>
      <c r="F7502" t="s">
        <v>35</v>
      </c>
      <c r="G7502" t="s">
        <v>32</v>
      </c>
      <c r="H7502">
        <v>1454</v>
      </c>
      <c r="J7502">
        <v>1261</v>
      </c>
      <c r="L7502">
        <v>2715</v>
      </c>
      <c r="M7502" t="s">
        <v>38</v>
      </c>
      <c r="N7502">
        <v>1175</v>
      </c>
      <c r="O7502" t="s">
        <v>38</v>
      </c>
      <c r="P7502">
        <v>38</v>
      </c>
      <c r="R7502">
        <v>1213</v>
      </c>
      <c r="T7502">
        <v>65302</v>
      </c>
      <c r="V7502">
        <v>186526</v>
      </c>
      <c r="X7502">
        <v>181740</v>
      </c>
      <c r="Z7502">
        <v>4786</v>
      </c>
    </row>
    <row r="7503" spans="2:26" hidden="1" x14ac:dyDescent="0.35">
      <c r="B7503" t="s">
        <v>175</v>
      </c>
      <c r="C7503" t="s">
        <v>176</v>
      </c>
      <c r="D7503" s="1">
        <v>44621</v>
      </c>
      <c r="E7503" t="s">
        <v>34</v>
      </c>
      <c r="F7503" t="s">
        <v>33</v>
      </c>
      <c r="G7503" t="s">
        <v>34</v>
      </c>
      <c r="H7503">
        <v>1454</v>
      </c>
      <c r="J7503">
        <v>1261</v>
      </c>
      <c r="L7503">
        <v>2715</v>
      </c>
      <c r="M7503" t="s">
        <v>38</v>
      </c>
      <c r="N7503">
        <v>1619</v>
      </c>
      <c r="O7503" t="s">
        <v>38</v>
      </c>
      <c r="P7503">
        <v>61</v>
      </c>
      <c r="R7503">
        <v>1680</v>
      </c>
      <c r="T7503">
        <v>65475</v>
      </c>
      <c r="V7503">
        <v>186847</v>
      </c>
      <c r="X7503">
        <v>182054</v>
      </c>
      <c r="Z7503">
        <v>4793</v>
      </c>
    </row>
    <row r="7504" spans="2:26" hidden="1" x14ac:dyDescent="0.35">
      <c r="B7504" t="s">
        <v>175</v>
      </c>
      <c r="C7504" t="s">
        <v>176</v>
      </c>
      <c r="D7504" s="1">
        <v>44652</v>
      </c>
      <c r="E7504" t="s">
        <v>34</v>
      </c>
      <c r="F7504" t="s">
        <v>35</v>
      </c>
      <c r="G7504" t="s">
        <v>32</v>
      </c>
      <c r="H7504">
        <v>1233</v>
      </c>
      <c r="J7504">
        <v>861</v>
      </c>
      <c r="L7504">
        <v>2094</v>
      </c>
      <c r="M7504" t="s">
        <v>38</v>
      </c>
      <c r="N7504">
        <v>1017</v>
      </c>
      <c r="O7504" t="s">
        <v>38</v>
      </c>
      <c r="P7504">
        <v>25</v>
      </c>
      <c r="R7504">
        <v>1042</v>
      </c>
      <c r="T7504">
        <v>65310</v>
      </c>
      <c r="V7504">
        <v>187000</v>
      </c>
      <c r="X7504">
        <v>182193</v>
      </c>
      <c r="Z7504">
        <v>4807</v>
      </c>
    </row>
    <row r="7505" spans="2:26" hidden="1" x14ac:dyDescent="0.35">
      <c r="B7505" t="s">
        <v>175</v>
      </c>
      <c r="C7505" t="s">
        <v>176</v>
      </c>
      <c r="D7505" s="1">
        <v>44652</v>
      </c>
      <c r="E7505" t="s">
        <v>34</v>
      </c>
      <c r="F7505" t="s">
        <v>33</v>
      </c>
      <c r="G7505" t="s">
        <v>34</v>
      </c>
      <c r="H7505">
        <v>1233</v>
      </c>
      <c r="J7505">
        <v>861</v>
      </c>
      <c r="L7505">
        <v>2094</v>
      </c>
      <c r="M7505" t="s">
        <v>38</v>
      </c>
      <c r="N7505">
        <v>1488</v>
      </c>
      <c r="O7505" t="s">
        <v>38</v>
      </c>
      <c r="P7505">
        <v>40</v>
      </c>
      <c r="R7505">
        <v>1528</v>
      </c>
      <c r="T7505">
        <v>65457</v>
      </c>
      <c r="V7505">
        <v>187296</v>
      </c>
      <c r="X7505">
        <v>182486</v>
      </c>
      <c r="Z7505">
        <v>4810</v>
      </c>
    </row>
    <row r="7506" spans="2:26" hidden="1" x14ac:dyDescent="0.35">
      <c r="B7506" t="s">
        <v>175</v>
      </c>
      <c r="C7506" t="s">
        <v>176</v>
      </c>
      <c r="D7506" s="1">
        <v>44682</v>
      </c>
      <c r="E7506" t="s">
        <v>34</v>
      </c>
      <c r="F7506" t="s">
        <v>35</v>
      </c>
      <c r="G7506" t="s">
        <v>32</v>
      </c>
      <c r="H7506">
        <v>1354</v>
      </c>
      <c r="J7506">
        <v>1043</v>
      </c>
      <c r="L7506">
        <v>2397</v>
      </c>
      <c r="M7506" t="s">
        <v>38</v>
      </c>
      <c r="N7506">
        <v>1357</v>
      </c>
      <c r="O7506" t="s">
        <v>38</v>
      </c>
      <c r="P7506">
        <v>48</v>
      </c>
      <c r="R7506">
        <v>1405</v>
      </c>
      <c r="T7506">
        <v>65371</v>
      </c>
      <c r="V7506">
        <v>187654</v>
      </c>
      <c r="X7506">
        <v>182807</v>
      </c>
      <c r="Z7506">
        <v>4847</v>
      </c>
    </row>
    <row r="7507" spans="2:26" hidden="1" x14ac:dyDescent="0.35">
      <c r="B7507" t="s">
        <v>175</v>
      </c>
      <c r="C7507" t="s">
        <v>176</v>
      </c>
      <c r="D7507" s="1">
        <v>44682</v>
      </c>
      <c r="E7507" t="s">
        <v>34</v>
      </c>
      <c r="F7507" t="s">
        <v>33</v>
      </c>
      <c r="G7507" t="s">
        <v>34</v>
      </c>
      <c r="H7507">
        <v>1354</v>
      </c>
      <c r="J7507">
        <v>1043</v>
      </c>
      <c r="L7507">
        <v>2397</v>
      </c>
      <c r="M7507" t="s">
        <v>38</v>
      </c>
      <c r="N7507">
        <v>1739</v>
      </c>
      <c r="O7507" t="s">
        <v>38</v>
      </c>
      <c r="P7507">
        <v>73</v>
      </c>
      <c r="R7507">
        <v>1812</v>
      </c>
      <c r="T7507">
        <v>65492</v>
      </c>
      <c r="V7507">
        <v>187940</v>
      </c>
      <c r="X7507">
        <v>183073</v>
      </c>
      <c r="Z7507">
        <v>4867</v>
      </c>
    </row>
    <row r="7508" spans="2:26" hidden="1" x14ac:dyDescent="0.35">
      <c r="B7508" t="s">
        <v>175</v>
      </c>
      <c r="C7508" t="s">
        <v>176</v>
      </c>
      <c r="D7508" s="1">
        <v>44713</v>
      </c>
      <c r="E7508" t="s">
        <v>34</v>
      </c>
      <c r="F7508" t="s">
        <v>35</v>
      </c>
      <c r="G7508" t="s">
        <v>32</v>
      </c>
      <c r="H7508">
        <v>1578</v>
      </c>
      <c r="J7508">
        <v>1166</v>
      </c>
      <c r="L7508">
        <v>2744</v>
      </c>
      <c r="M7508" t="s">
        <v>38</v>
      </c>
      <c r="N7508">
        <v>1336</v>
      </c>
      <c r="O7508" t="s">
        <v>38</v>
      </c>
      <c r="P7508">
        <v>31</v>
      </c>
      <c r="R7508">
        <v>1367</v>
      </c>
      <c r="T7508">
        <v>65449</v>
      </c>
      <c r="V7508">
        <v>188533</v>
      </c>
      <c r="X7508">
        <v>183705</v>
      </c>
      <c r="Z7508">
        <v>4828</v>
      </c>
    </row>
    <row r="7509" spans="2:26" hidden="1" x14ac:dyDescent="0.35">
      <c r="B7509" t="s">
        <v>175</v>
      </c>
      <c r="C7509" t="s">
        <v>176</v>
      </c>
      <c r="D7509" s="1">
        <v>44713</v>
      </c>
      <c r="E7509" t="s">
        <v>34</v>
      </c>
      <c r="F7509" t="s">
        <v>33</v>
      </c>
      <c r="G7509" t="s">
        <v>34</v>
      </c>
      <c r="H7509">
        <v>1578</v>
      </c>
      <c r="J7509">
        <v>1166</v>
      </c>
      <c r="L7509">
        <v>2744</v>
      </c>
      <c r="M7509" t="s">
        <v>38</v>
      </c>
      <c r="N7509">
        <v>1747</v>
      </c>
      <c r="O7509" t="s">
        <v>38</v>
      </c>
      <c r="P7509">
        <v>52</v>
      </c>
      <c r="R7509">
        <v>1799</v>
      </c>
      <c r="T7509">
        <v>65593</v>
      </c>
      <c r="V7509">
        <v>188808</v>
      </c>
      <c r="X7509">
        <v>183972</v>
      </c>
      <c r="Z7509">
        <v>4836</v>
      </c>
    </row>
    <row r="7510" spans="2:26" hidden="1" x14ac:dyDescent="0.35">
      <c r="B7510" t="s">
        <v>175</v>
      </c>
      <c r="C7510" t="s">
        <v>176</v>
      </c>
      <c r="D7510" s="1">
        <v>44743</v>
      </c>
      <c r="E7510" t="s">
        <v>34</v>
      </c>
      <c r="F7510" t="s">
        <v>35</v>
      </c>
      <c r="G7510" t="s">
        <v>32</v>
      </c>
      <c r="H7510">
        <v>1422</v>
      </c>
      <c r="J7510">
        <v>1089</v>
      </c>
      <c r="L7510">
        <v>2511</v>
      </c>
      <c r="M7510" t="s">
        <v>38</v>
      </c>
      <c r="N7510">
        <v>1351</v>
      </c>
      <c r="O7510" t="s">
        <v>38</v>
      </c>
      <c r="P7510">
        <v>39</v>
      </c>
      <c r="R7510">
        <v>1390</v>
      </c>
      <c r="T7510">
        <v>65406</v>
      </c>
      <c r="V7510">
        <v>188948</v>
      </c>
      <c r="X7510">
        <v>184118</v>
      </c>
      <c r="Z7510">
        <v>4830</v>
      </c>
    </row>
    <row r="7511" spans="2:26" hidden="1" x14ac:dyDescent="0.35">
      <c r="B7511" t="s">
        <v>175</v>
      </c>
      <c r="C7511" t="s">
        <v>176</v>
      </c>
      <c r="D7511" s="1">
        <v>44743</v>
      </c>
      <c r="E7511" t="s">
        <v>34</v>
      </c>
      <c r="F7511" t="s">
        <v>33</v>
      </c>
      <c r="G7511" t="s">
        <v>34</v>
      </c>
      <c r="H7511">
        <v>1422</v>
      </c>
      <c r="J7511">
        <v>1089</v>
      </c>
      <c r="L7511">
        <v>2511</v>
      </c>
      <c r="M7511" t="s">
        <v>38</v>
      </c>
      <c r="N7511">
        <v>1699</v>
      </c>
      <c r="O7511" t="s">
        <v>38</v>
      </c>
      <c r="P7511">
        <v>48</v>
      </c>
      <c r="R7511">
        <v>1747</v>
      </c>
      <c r="T7511">
        <v>65535</v>
      </c>
      <c r="V7511">
        <v>189194</v>
      </c>
      <c r="X7511">
        <v>184361</v>
      </c>
      <c r="Z7511">
        <v>4833</v>
      </c>
    </row>
    <row r="7512" spans="2:26" hidden="1" x14ac:dyDescent="0.35">
      <c r="B7512" t="s">
        <v>175</v>
      </c>
      <c r="C7512" t="s">
        <v>176</v>
      </c>
      <c r="D7512" s="1">
        <v>44774</v>
      </c>
      <c r="E7512" t="s">
        <v>34</v>
      </c>
      <c r="F7512" t="s">
        <v>35</v>
      </c>
      <c r="G7512" t="s">
        <v>32</v>
      </c>
      <c r="H7512">
        <v>1702</v>
      </c>
      <c r="J7512">
        <v>1164</v>
      </c>
      <c r="L7512">
        <v>2866</v>
      </c>
      <c r="M7512" t="s">
        <v>38</v>
      </c>
      <c r="N7512">
        <v>1629</v>
      </c>
      <c r="O7512" t="s">
        <v>38</v>
      </c>
      <c r="P7512">
        <v>37</v>
      </c>
      <c r="R7512">
        <v>1666</v>
      </c>
      <c r="T7512">
        <v>65458</v>
      </c>
      <c r="V7512">
        <v>189752</v>
      </c>
      <c r="X7512">
        <v>184934</v>
      </c>
      <c r="Z7512">
        <v>4818</v>
      </c>
    </row>
    <row r="7513" spans="2:26" hidden="1" x14ac:dyDescent="0.35">
      <c r="B7513" t="s">
        <v>175</v>
      </c>
      <c r="C7513" t="s">
        <v>176</v>
      </c>
      <c r="D7513" s="1">
        <v>44774</v>
      </c>
      <c r="E7513" t="s">
        <v>34</v>
      </c>
      <c r="F7513" t="s">
        <v>33</v>
      </c>
      <c r="G7513" t="s">
        <v>34</v>
      </c>
      <c r="H7513">
        <v>1702</v>
      </c>
      <c r="J7513">
        <v>1164</v>
      </c>
      <c r="L7513">
        <v>2866</v>
      </c>
      <c r="M7513" t="s">
        <v>38</v>
      </c>
      <c r="N7513">
        <v>2015</v>
      </c>
      <c r="O7513" t="s">
        <v>38</v>
      </c>
      <c r="P7513">
        <v>55</v>
      </c>
      <c r="R7513">
        <v>2070</v>
      </c>
      <c r="T7513">
        <v>65597</v>
      </c>
      <c r="V7513">
        <v>190063</v>
      </c>
      <c r="X7513">
        <v>185220</v>
      </c>
      <c r="Z7513">
        <v>4843</v>
      </c>
    </row>
    <row r="7514" spans="2:26" hidden="1" x14ac:dyDescent="0.35">
      <c r="B7514" t="s">
        <v>175</v>
      </c>
      <c r="C7514" t="s">
        <v>176</v>
      </c>
      <c r="D7514" s="1">
        <v>44805</v>
      </c>
      <c r="E7514" t="s">
        <v>34</v>
      </c>
      <c r="F7514" t="s">
        <v>35</v>
      </c>
      <c r="G7514" t="s">
        <v>32</v>
      </c>
      <c r="H7514">
        <v>1569</v>
      </c>
      <c r="J7514">
        <v>1116</v>
      </c>
      <c r="L7514">
        <v>2685</v>
      </c>
      <c r="M7514" t="s">
        <v>38</v>
      </c>
      <c r="N7514">
        <v>1275</v>
      </c>
      <c r="O7514" t="s">
        <v>38</v>
      </c>
      <c r="P7514">
        <v>50</v>
      </c>
      <c r="R7514">
        <v>1325</v>
      </c>
      <c r="T7514">
        <v>65514</v>
      </c>
      <c r="V7514">
        <v>190467</v>
      </c>
      <c r="X7514">
        <v>185686</v>
      </c>
      <c r="Z7514">
        <v>4781</v>
      </c>
    </row>
    <row r="7515" spans="2:26" hidden="1" x14ac:dyDescent="0.35">
      <c r="B7515" t="s">
        <v>175</v>
      </c>
      <c r="C7515" t="s">
        <v>176</v>
      </c>
      <c r="D7515" s="1">
        <v>44805</v>
      </c>
      <c r="E7515" t="s">
        <v>34</v>
      </c>
      <c r="F7515" t="s">
        <v>33</v>
      </c>
      <c r="G7515" t="s">
        <v>34</v>
      </c>
      <c r="H7515">
        <v>1569</v>
      </c>
      <c r="J7515">
        <v>1116</v>
      </c>
      <c r="L7515">
        <v>2685</v>
      </c>
      <c r="M7515" t="s">
        <v>38</v>
      </c>
      <c r="N7515">
        <v>1702</v>
      </c>
      <c r="O7515" t="s">
        <v>38</v>
      </c>
      <c r="P7515">
        <v>62</v>
      </c>
      <c r="R7515">
        <v>1764</v>
      </c>
      <c r="T7515">
        <v>65663</v>
      </c>
      <c r="V7515">
        <v>190782</v>
      </c>
      <c r="X7515">
        <v>186011</v>
      </c>
      <c r="Z7515">
        <v>4771</v>
      </c>
    </row>
    <row r="7516" spans="2:26" hidden="1" x14ac:dyDescent="0.35">
      <c r="B7516" t="s">
        <v>175</v>
      </c>
      <c r="C7516" t="s">
        <v>176</v>
      </c>
      <c r="D7516" s="1">
        <v>44835</v>
      </c>
      <c r="E7516" t="s">
        <v>34</v>
      </c>
      <c r="F7516" t="s">
        <v>35</v>
      </c>
      <c r="G7516" t="s">
        <v>32</v>
      </c>
      <c r="H7516">
        <v>1625</v>
      </c>
      <c r="J7516">
        <v>1004</v>
      </c>
      <c r="L7516">
        <v>2629</v>
      </c>
      <c r="M7516" t="s">
        <v>38</v>
      </c>
      <c r="N7516">
        <v>1289</v>
      </c>
      <c r="O7516" t="s">
        <v>38</v>
      </c>
      <c r="P7516">
        <v>25</v>
      </c>
      <c r="R7516">
        <v>1314</v>
      </c>
      <c r="T7516">
        <v>65500</v>
      </c>
      <c r="V7516">
        <v>190952</v>
      </c>
      <c r="X7516">
        <v>186289</v>
      </c>
      <c r="Z7516">
        <v>4663</v>
      </c>
    </row>
    <row r="7517" spans="2:26" hidden="1" x14ac:dyDescent="0.35">
      <c r="B7517" t="s">
        <v>175</v>
      </c>
      <c r="C7517" t="s">
        <v>176</v>
      </c>
      <c r="D7517" s="1">
        <v>44835</v>
      </c>
      <c r="E7517" t="s">
        <v>34</v>
      </c>
      <c r="F7517" t="s">
        <v>33</v>
      </c>
      <c r="G7517" t="s">
        <v>34</v>
      </c>
      <c r="H7517">
        <v>1625</v>
      </c>
      <c r="J7517">
        <v>1004</v>
      </c>
      <c r="L7517">
        <v>2629</v>
      </c>
      <c r="M7517" t="s">
        <v>38</v>
      </c>
      <c r="N7517">
        <v>1601</v>
      </c>
      <c r="O7517" t="s">
        <v>38</v>
      </c>
      <c r="P7517">
        <v>37</v>
      </c>
      <c r="R7517">
        <v>1638</v>
      </c>
      <c r="T7517">
        <v>65605</v>
      </c>
      <c r="V7517">
        <v>191137</v>
      </c>
      <c r="X7517">
        <v>186474</v>
      </c>
      <c r="Z7517">
        <v>4663</v>
      </c>
    </row>
    <row r="7518" spans="2:26" hidden="1" x14ac:dyDescent="0.35">
      <c r="B7518" t="s">
        <v>175</v>
      </c>
      <c r="C7518" t="s">
        <v>176</v>
      </c>
      <c r="D7518" s="1">
        <v>44866</v>
      </c>
      <c r="E7518" t="s">
        <v>34</v>
      </c>
      <c r="F7518" t="s">
        <v>35</v>
      </c>
      <c r="G7518" t="s">
        <v>32</v>
      </c>
      <c r="H7518">
        <v>1588</v>
      </c>
      <c r="J7518">
        <v>1600</v>
      </c>
      <c r="L7518">
        <v>3188</v>
      </c>
      <c r="M7518" t="s">
        <v>38</v>
      </c>
      <c r="N7518">
        <v>1375</v>
      </c>
      <c r="O7518" t="s">
        <v>38</v>
      </c>
      <c r="P7518">
        <v>45</v>
      </c>
      <c r="R7518">
        <v>1420</v>
      </c>
      <c r="T7518">
        <v>65537</v>
      </c>
      <c r="V7518">
        <v>191608</v>
      </c>
      <c r="X7518">
        <v>186989</v>
      </c>
      <c r="Z7518">
        <v>4619</v>
      </c>
    </row>
    <row r="7519" spans="2:26" hidden="1" x14ac:dyDescent="0.35">
      <c r="B7519" t="s">
        <v>175</v>
      </c>
      <c r="C7519" t="s">
        <v>176</v>
      </c>
      <c r="D7519" s="1">
        <v>44866</v>
      </c>
      <c r="E7519" t="s">
        <v>34</v>
      </c>
      <c r="F7519" t="s">
        <v>33</v>
      </c>
      <c r="G7519" t="s">
        <v>34</v>
      </c>
      <c r="H7519">
        <v>1588</v>
      </c>
      <c r="J7519">
        <v>1600</v>
      </c>
      <c r="L7519">
        <v>3188</v>
      </c>
      <c r="M7519" t="s">
        <v>38</v>
      </c>
      <c r="N7519">
        <v>1698</v>
      </c>
      <c r="O7519" t="s">
        <v>38</v>
      </c>
      <c r="P7519">
        <v>55</v>
      </c>
      <c r="R7519">
        <v>1753</v>
      </c>
      <c r="T7519">
        <v>65641</v>
      </c>
      <c r="V7519">
        <v>191834</v>
      </c>
      <c r="X7519">
        <v>187213</v>
      </c>
      <c r="Z7519">
        <v>4621</v>
      </c>
    </row>
    <row r="7520" spans="2:26" hidden="1" x14ac:dyDescent="0.35">
      <c r="B7520" t="s">
        <v>175</v>
      </c>
      <c r="C7520" t="s">
        <v>176</v>
      </c>
      <c r="D7520" s="1">
        <v>44896</v>
      </c>
      <c r="E7520" t="s">
        <v>34</v>
      </c>
      <c r="F7520" t="s">
        <v>35</v>
      </c>
      <c r="G7520" t="s">
        <v>32</v>
      </c>
      <c r="H7520">
        <v>1489</v>
      </c>
      <c r="J7520">
        <v>1913</v>
      </c>
      <c r="L7520">
        <v>3402</v>
      </c>
      <c r="M7520" t="s">
        <v>38</v>
      </c>
      <c r="N7520">
        <v>1877</v>
      </c>
      <c r="O7520" t="s">
        <v>38</v>
      </c>
      <c r="P7520">
        <v>52</v>
      </c>
      <c r="R7520">
        <v>1929</v>
      </c>
      <c r="T7520">
        <v>65566</v>
      </c>
      <c r="V7520">
        <v>192319</v>
      </c>
      <c r="X7520">
        <v>187645</v>
      </c>
      <c r="Z7520">
        <v>4674</v>
      </c>
    </row>
    <row r="7521" spans="2:26" hidden="1" x14ac:dyDescent="0.35">
      <c r="B7521" t="s">
        <v>175</v>
      </c>
      <c r="C7521" t="s">
        <v>176</v>
      </c>
      <c r="D7521" s="1">
        <v>44896</v>
      </c>
      <c r="E7521" t="s">
        <v>34</v>
      </c>
      <c r="F7521" t="s">
        <v>33</v>
      </c>
      <c r="G7521" t="s">
        <v>34</v>
      </c>
      <c r="H7521">
        <v>1489</v>
      </c>
      <c r="J7521">
        <v>1913</v>
      </c>
      <c r="L7521">
        <v>3402</v>
      </c>
      <c r="M7521" t="s">
        <v>38</v>
      </c>
      <c r="N7521">
        <v>1962</v>
      </c>
      <c r="O7521" t="s">
        <v>38</v>
      </c>
      <c r="P7521">
        <v>67</v>
      </c>
      <c r="R7521">
        <v>2029</v>
      </c>
      <c r="T7521">
        <v>65715</v>
      </c>
      <c r="V7521">
        <v>192634</v>
      </c>
      <c r="X7521">
        <v>187949</v>
      </c>
      <c r="Z7521">
        <v>4685</v>
      </c>
    </row>
    <row r="7522" spans="2:26" hidden="1" x14ac:dyDescent="0.35">
      <c r="B7522" t="s">
        <v>175</v>
      </c>
      <c r="C7522" t="s">
        <v>176</v>
      </c>
      <c r="D7522" s="1">
        <v>44927</v>
      </c>
      <c r="E7522" t="s">
        <v>34</v>
      </c>
      <c r="F7522" t="s">
        <v>35</v>
      </c>
      <c r="G7522" t="s">
        <v>32</v>
      </c>
      <c r="H7522">
        <v>2108</v>
      </c>
      <c r="J7522">
        <v>1586</v>
      </c>
      <c r="L7522">
        <v>3694</v>
      </c>
      <c r="M7522" t="s">
        <v>38</v>
      </c>
      <c r="N7522">
        <v>1479</v>
      </c>
      <c r="O7522" t="s">
        <v>38</v>
      </c>
      <c r="P7522">
        <v>43</v>
      </c>
      <c r="R7522">
        <v>1522</v>
      </c>
      <c r="T7522">
        <v>65605</v>
      </c>
      <c r="V7522">
        <v>193065</v>
      </c>
      <c r="X7522">
        <v>188379</v>
      </c>
      <c r="Z7522">
        <v>4686</v>
      </c>
    </row>
    <row r="7523" spans="2:26" hidden="1" x14ac:dyDescent="0.35">
      <c r="B7523" t="s">
        <v>175</v>
      </c>
      <c r="C7523" t="s">
        <v>176</v>
      </c>
      <c r="D7523" s="1">
        <v>44927</v>
      </c>
      <c r="E7523" t="s">
        <v>34</v>
      </c>
      <c r="F7523" t="s">
        <v>33</v>
      </c>
      <c r="G7523" t="s">
        <v>34</v>
      </c>
      <c r="H7523">
        <v>2108</v>
      </c>
      <c r="J7523">
        <v>1586</v>
      </c>
      <c r="L7523">
        <v>3694</v>
      </c>
      <c r="M7523" t="s">
        <v>38</v>
      </c>
      <c r="N7523">
        <v>1873</v>
      </c>
      <c r="O7523" t="s">
        <v>38</v>
      </c>
      <c r="P7523">
        <v>59</v>
      </c>
      <c r="R7523">
        <v>1932</v>
      </c>
      <c r="T7523">
        <v>65723</v>
      </c>
      <c r="V7523">
        <v>193355</v>
      </c>
      <c r="X7523">
        <v>188673</v>
      </c>
      <c r="Z7523">
        <v>4682</v>
      </c>
    </row>
    <row r="7524" spans="2:26" hidden="1" x14ac:dyDescent="0.35">
      <c r="B7524" t="s">
        <v>175</v>
      </c>
      <c r="C7524" t="s">
        <v>176</v>
      </c>
      <c r="D7524" s="1">
        <v>44958</v>
      </c>
      <c r="E7524" t="s">
        <v>34</v>
      </c>
      <c r="F7524" t="s">
        <v>35</v>
      </c>
      <c r="G7524" t="s">
        <v>32</v>
      </c>
      <c r="H7524">
        <v>2363</v>
      </c>
      <c r="J7524">
        <v>1059</v>
      </c>
      <c r="L7524">
        <v>3422</v>
      </c>
      <c r="M7524" t="s">
        <v>38</v>
      </c>
      <c r="N7524">
        <v>1602</v>
      </c>
      <c r="O7524" t="s">
        <v>38</v>
      </c>
      <c r="P7524">
        <v>12</v>
      </c>
      <c r="R7524">
        <v>1614</v>
      </c>
      <c r="T7524">
        <v>65578</v>
      </c>
      <c r="V7524">
        <v>193447</v>
      </c>
      <c r="X7524">
        <v>188786</v>
      </c>
      <c r="Z7524">
        <v>4661</v>
      </c>
    </row>
    <row r="7525" spans="2:26" hidden="1" x14ac:dyDescent="0.35">
      <c r="B7525" t="s">
        <v>175</v>
      </c>
      <c r="C7525" t="s">
        <v>176</v>
      </c>
      <c r="D7525" s="1">
        <v>44958</v>
      </c>
      <c r="E7525" t="s">
        <v>34</v>
      </c>
      <c r="F7525" t="s">
        <v>33</v>
      </c>
      <c r="G7525" t="s">
        <v>34</v>
      </c>
      <c r="H7525">
        <v>2363</v>
      </c>
      <c r="J7525">
        <v>1059</v>
      </c>
      <c r="L7525">
        <v>3422</v>
      </c>
      <c r="M7525" t="s">
        <v>38</v>
      </c>
      <c r="N7525">
        <v>1435</v>
      </c>
      <c r="O7525" t="s">
        <v>38</v>
      </c>
      <c r="P7525">
        <v>28</v>
      </c>
      <c r="R7525">
        <v>1463</v>
      </c>
      <c r="T7525">
        <v>65708</v>
      </c>
      <c r="V7525">
        <v>193737</v>
      </c>
      <c r="X7525">
        <v>189066</v>
      </c>
      <c r="Z7525">
        <v>4671</v>
      </c>
    </row>
    <row r="7526" spans="2:26" hidden="1" x14ac:dyDescent="0.35">
      <c r="B7526" t="s">
        <v>175</v>
      </c>
      <c r="C7526" t="s">
        <v>176</v>
      </c>
      <c r="D7526" s="1">
        <v>44986</v>
      </c>
      <c r="E7526" t="s">
        <v>34</v>
      </c>
      <c r="F7526" t="s">
        <v>35</v>
      </c>
      <c r="G7526" t="s">
        <v>32</v>
      </c>
      <c r="H7526">
        <v>1978</v>
      </c>
      <c r="J7526">
        <v>1131</v>
      </c>
      <c r="L7526">
        <v>3109</v>
      </c>
      <c r="M7526" t="s">
        <v>38</v>
      </c>
      <c r="N7526">
        <v>1449</v>
      </c>
      <c r="O7526" t="s">
        <v>38</v>
      </c>
      <c r="P7526">
        <v>11</v>
      </c>
      <c r="R7526">
        <v>1460</v>
      </c>
      <c r="T7526">
        <v>65447</v>
      </c>
      <c r="V7526">
        <v>193649</v>
      </c>
      <c r="X7526">
        <v>189065</v>
      </c>
      <c r="Z7526">
        <v>4584</v>
      </c>
    </row>
    <row r="7527" spans="2:26" hidden="1" x14ac:dyDescent="0.35">
      <c r="B7527" t="s">
        <v>175</v>
      </c>
      <c r="C7527" t="s">
        <v>176</v>
      </c>
      <c r="D7527" s="1">
        <v>44986</v>
      </c>
      <c r="E7527" t="s">
        <v>34</v>
      </c>
      <c r="F7527" t="s">
        <v>33</v>
      </c>
      <c r="G7527" t="s">
        <v>34</v>
      </c>
      <c r="H7527">
        <v>1978</v>
      </c>
      <c r="J7527">
        <v>1131</v>
      </c>
      <c r="L7527">
        <v>3109</v>
      </c>
      <c r="M7527" t="s">
        <v>38</v>
      </c>
      <c r="N7527">
        <v>1830</v>
      </c>
      <c r="O7527" t="s">
        <v>38</v>
      </c>
      <c r="P7527">
        <v>28</v>
      </c>
      <c r="R7527">
        <v>1858</v>
      </c>
      <c r="T7527">
        <v>65605</v>
      </c>
      <c r="V7527">
        <v>193976</v>
      </c>
      <c r="X7527">
        <v>189355</v>
      </c>
      <c r="Z7527">
        <v>4621</v>
      </c>
    </row>
    <row r="7528" spans="2:26" hidden="1" x14ac:dyDescent="0.35">
      <c r="B7528" t="s">
        <v>175</v>
      </c>
      <c r="C7528" t="s">
        <v>176</v>
      </c>
      <c r="D7528" s="1">
        <v>45017</v>
      </c>
      <c r="E7528" t="s">
        <v>34</v>
      </c>
      <c r="F7528" t="s">
        <v>35</v>
      </c>
      <c r="G7528" t="s">
        <v>32</v>
      </c>
      <c r="H7528">
        <v>1545</v>
      </c>
      <c r="J7528">
        <v>941</v>
      </c>
      <c r="L7528">
        <v>2486</v>
      </c>
      <c r="M7528" t="s">
        <v>38</v>
      </c>
      <c r="N7528">
        <v>1372</v>
      </c>
      <c r="O7528" t="s">
        <v>38</v>
      </c>
      <c r="P7528">
        <v>23</v>
      </c>
      <c r="R7528">
        <v>1395</v>
      </c>
      <c r="T7528">
        <v>65499</v>
      </c>
      <c r="V7528">
        <v>194227</v>
      </c>
      <c r="X7528">
        <v>189624</v>
      </c>
      <c r="Z7528">
        <v>4603</v>
      </c>
    </row>
    <row r="7529" spans="2:26" hidden="1" x14ac:dyDescent="0.35">
      <c r="B7529" t="s">
        <v>175</v>
      </c>
      <c r="C7529" t="s">
        <v>176</v>
      </c>
      <c r="D7529" s="1">
        <v>45017</v>
      </c>
      <c r="E7529" t="s">
        <v>34</v>
      </c>
      <c r="F7529" t="s">
        <v>33</v>
      </c>
      <c r="G7529" t="s">
        <v>34</v>
      </c>
      <c r="H7529">
        <v>1545</v>
      </c>
      <c r="J7529">
        <v>941</v>
      </c>
      <c r="L7529">
        <v>2486</v>
      </c>
      <c r="M7529" t="s">
        <v>38</v>
      </c>
      <c r="N7529">
        <v>1750</v>
      </c>
      <c r="O7529" t="s">
        <v>38</v>
      </c>
      <c r="P7529">
        <v>34</v>
      </c>
      <c r="R7529">
        <v>1784</v>
      </c>
      <c r="T7529">
        <v>65598</v>
      </c>
      <c r="V7529">
        <v>194564</v>
      </c>
      <c r="X7529">
        <v>189945</v>
      </c>
      <c r="Z7529">
        <v>4619</v>
      </c>
    </row>
    <row r="7530" spans="2:26" hidden="1" x14ac:dyDescent="0.35">
      <c r="B7530" t="s">
        <v>175</v>
      </c>
      <c r="C7530" t="s">
        <v>176</v>
      </c>
      <c r="D7530" s="1">
        <v>45047</v>
      </c>
      <c r="E7530" t="s">
        <v>34</v>
      </c>
      <c r="F7530" t="s">
        <v>35</v>
      </c>
      <c r="G7530" t="s">
        <v>32</v>
      </c>
      <c r="H7530">
        <v>2146</v>
      </c>
      <c r="J7530">
        <v>1286</v>
      </c>
      <c r="L7530">
        <v>3432</v>
      </c>
      <c r="M7530" t="s">
        <v>38</v>
      </c>
      <c r="N7530">
        <v>1467</v>
      </c>
      <c r="O7530" t="s">
        <v>38</v>
      </c>
      <c r="P7530">
        <v>42</v>
      </c>
      <c r="R7530">
        <v>1509</v>
      </c>
      <c r="T7530">
        <v>65462</v>
      </c>
      <c r="V7530">
        <v>194585</v>
      </c>
      <c r="X7530">
        <v>189957</v>
      </c>
      <c r="Z7530">
        <v>4628</v>
      </c>
    </row>
    <row r="7531" spans="2:26" hidden="1" x14ac:dyDescent="0.35">
      <c r="B7531" t="s">
        <v>175</v>
      </c>
      <c r="C7531" t="s">
        <v>176</v>
      </c>
      <c r="D7531" s="1">
        <v>45047</v>
      </c>
      <c r="E7531" t="s">
        <v>34</v>
      </c>
      <c r="F7531" t="s">
        <v>33</v>
      </c>
      <c r="G7531" t="s">
        <v>34</v>
      </c>
      <c r="H7531">
        <v>2146</v>
      </c>
      <c r="J7531">
        <v>1286</v>
      </c>
      <c r="L7531">
        <v>3432</v>
      </c>
      <c r="M7531" t="s">
        <v>38</v>
      </c>
      <c r="N7531">
        <v>1836</v>
      </c>
      <c r="O7531" t="s">
        <v>38</v>
      </c>
      <c r="P7531">
        <v>52</v>
      </c>
      <c r="R7531">
        <v>1888</v>
      </c>
      <c r="T7531">
        <v>65535</v>
      </c>
      <c r="V7531">
        <v>194794</v>
      </c>
      <c r="X7531">
        <v>190155</v>
      </c>
      <c r="Z7531">
        <v>4639</v>
      </c>
    </row>
    <row r="7532" spans="2:26" hidden="1" x14ac:dyDescent="0.35">
      <c r="B7532" t="s">
        <v>175</v>
      </c>
      <c r="C7532" t="s">
        <v>176</v>
      </c>
      <c r="D7532" s="1">
        <v>45078</v>
      </c>
      <c r="E7532" t="s">
        <v>34</v>
      </c>
      <c r="F7532" t="s">
        <v>35</v>
      </c>
      <c r="G7532" t="s">
        <v>32</v>
      </c>
      <c r="H7532">
        <v>2082</v>
      </c>
      <c r="J7532">
        <v>1239</v>
      </c>
      <c r="L7532">
        <v>3321</v>
      </c>
      <c r="M7532" t="s">
        <v>38</v>
      </c>
      <c r="N7532">
        <v>1952</v>
      </c>
      <c r="O7532" t="s">
        <v>38</v>
      </c>
      <c r="P7532">
        <v>49</v>
      </c>
      <c r="R7532">
        <v>2001</v>
      </c>
      <c r="T7532">
        <v>63589</v>
      </c>
      <c r="V7532">
        <v>187818</v>
      </c>
      <c r="X7532">
        <v>183515</v>
      </c>
      <c r="Z7532">
        <v>4303</v>
      </c>
    </row>
    <row r="7533" spans="2:26" hidden="1" x14ac:dyDescent="0.35">
      <c r="B7533" t="s">
        <v>175</v>
      </c>
      <c r="C7533" t="s">
        <v>176</v>
      </c>
      <c r="D7533" s="1">
        <v>45078</v>
      </c>
      <c r="E7533" t="s">
        <v>34</v>
      </c>
      <c r="F7533" t="s">
        <v>33</v>
      </c>
      <c r="G7533" t="s">
        <v>34</v>
      </c>
      <c r="H7533">
        <v>2082</v>
      </c>
      <c r="J7533">
        <v>1239</v>
      </c>
      <c r="L7533">
        <v>3321</v>
      </c>
      <c r="M7533" t="s">
        <v>38</v>
      </c>
      <c r="N7533">
        <v>2650</v>
      </c>
      <c r="O7533" t="s">
        <v>38</v>
      </c>
      <c r="P7533">
        <v>102</v>
      </c>
      <c r="R7533">
        <v>2752</v>
      </c>
      <c r="T7533">
        <v>63872</v>
      </c>
      <c r="V7533">
        <v>188393</v>
      </c>
      <c r="X7533">
        <v>184044</v>
      </c>
      <c r="Z7533">
        <v>4349</v>
      </c>
    </row>
    <row r="7534" spans="2:26" hidden="1" x14ac:dyDescent="0.35">
      <c r="B7534" t="s">
        <v>175</v>
      </c>
      <c r="C7534" t="s">
        <v>176</v>
      </c>
      <c r="D7534" s="1">
        <v>45108</v>
      </c>
      <c r="E7534" t="s">
        <v>34</v>
      </c>
      <c r="F7534" t="s">
        <v>35</v>
      </c>
      <c r="G7534" t="s">
        <v>32</v>
      </c>
      <c r="H7534">
        <v>2084</v>
      </c>
      <c r="J7534">
        <v>1235</v>
      </c>
      <c r="L7534">
        <v>3319</v>
      </c>
      <c r="M7534" t="s">
        <v>38</v>
      </c>
      <c r="N7534">
        <v>1814</v>
      </c>
      <c r="O7534" t="s">
        <v>38</v>
      </c>
      <c r="P7534">
        <v>69</v>
      </c>
      <c r="R7534">
        <v>1883</v>
      </c>
      <c r="T7534">
        <v>62284</v>
      </c>
      <c r="V7534">
        <v>182446</v>
      </c>
      <c r="X7534">
        <v>178362</v>
      </c>
      <c r="Z7534">
        <v>4084</v>
      </c>
    </row>
    <row r="7535" spans="2:26" hidden="1" x14ac:dyDescent="0.35">
      <c r="B7535" t="s">
        <v>175</v>
      </c>
      <c r="C7535" t="s">
        <v>176</v>
      </c>
      <c r="D7535" s="1">
        <v>45108</v>
      </c>
      <c r="E7535" t="s">
        <v>34</v>
      </c>
      <c r="F7535" t="s">
        <v>33</v>
      </c>
      <c r="G7535" t="s">
        <v>34</v>
      </c>
      <c r="H7535">
        <v>2084</v>
      </c>
      <c r="J7535">
        <v>1235</v>
      </c>
      <c r="L7535">
        <v>3319</v>
      </c>
      <c r="M7535" t="s">
        <v>38</v>
      </c>
      <c r="N7535">
        <v>2580</v>
      </c>
      <c r="O7535" t="s">
        <v>38</v>
      </c>
      <c r="P7535">
        <v>111</v>
      </c>
      <c r="R7535">
        <v>2691</v>
      </c>
      <c r="T7535">
        <v>62532</v>
      </c>
      <c r="V7535">
        <v>182922</v>
      </c>
      <c r="X7535">
        <v>178797</v>
      </c>
      <c r="Z7535">
        <v>4125</v>
      </c>
    </row>
    <row r="7536" spans="2:26" hidden="1" x14ac:dyDescent="0.35">
      <c r="B7536" t="s">
        <v>175</v>
      </c>
      <c r="C7536" t="s">
        <v>176</v>
      </c>
      <c r="D7536" s="1">
        <v>45139</v>
      </c>
      <c r="E7536" t="s">
        <v>34</v>
      </c>
      <c r="F7536" t="s">
        <v>35</v>
      </c>
      <c r="G7536" t="s">
        <v>32</v>
      </c>
      <c r="H7536">
        <v>2453</v>
      </c>
      <c r="J7536">
        <v>1450</v>
      </c>
      <c r="L7536">
        <v>3903</v>
      </c>
      <c r="M7536" t="s">
        <v>38</v>
      </c>
      <c r="N7536">
        <v>2135</v>
      </c>
      <c r="O7536" t="s">
        <v>38</v>
      </c>
      <c r="P7536">
        <v>57</v>
      </c>
      <c r="R7536">
        <v>2192</v>
      </c>
      <c r="T7536">
        <v>62311</v>
      </c>
      <c r="V7536">
        <v>182312</v>
      </c>
      <c r="X7536">
        <v>178215</v>
      </c>
      <c r="Z7536">
        <v>4097</v>
      </c>
    </row>
    <row r="7537" spans="2:26" hidden="1" x14ac:dyDescent="0.35">
      <c r="B7537" t="s">
        <v>175</v>
      </c>
      <c r="C7537" t="s">
        <v>176</v>
      </c>
      <c r="D7537" s="1">
        <v>45139</v>
      </c>
      <c r="E7537" t="s">
        <v>34</v>
      </c>
      <c r="F7537" t="s">
        <v>33</v>
      </c>
      <c r="G7537" t="s">
        <v>34</v>
      </c>
      <c r="H7537">
        <v>2453</v>
      </c>
      <c r="J7537">
        <v>1450</v>
      </c>
      <c r="L7537">
        <v>3903</v>
      </c>
      <c r="M7537" t="s">
        <v>38</v>
      </c>
      <c r="N7537">
        <v>2684</v>
      </c>
      <c r="O7537" t="s">
        <v>38</v>
      </c>
      <c r="P7537">
        <v>75</v>
      </c>
      <c r="R7537">
        <v>2759</v>
      </c>
      <c r="T7537">
        <v>62780</v>
      </c>
      <c r="V7537">
        <v>183076</v>
      </c>
      <c r="X7537">
        <v>178913</v>
      </c>
      <c r="Z7537">
        <v>4163</v>
      </c>
    </row>
    <row r="7538" spans="2:26" hidden="1" x14ac:dyDescent="0.35">
      <c r="B7538" t="s">
        <v>175</v>
      </c>
      <c r="C7538" t="s">
        <v>176</v>
      </c>
      <c r="D7538" s="1">
        <v>45170</v>
      </c>
      <c r="E7538" t="s">
        <v>34</v>
      </c>
      <c r="F7538" t="s">
        <v>35</v>
      </c>
      <c r="G7538" t="s">
        <v>32</v>
      </c>
      <c r="H7538">
        <v>3081</v>
      </c>
      <c r="J7538">
        <v>1263</v>
      </c>
      <c r="L7538">
        <v>4344</v>
      </c>
      <c r="M7538" t="s">
        <v>38</v>
      </c>
      <c r="N7538">
        <v>1702</v>
      </c>
      <c r="O7538" t="s">
        <v>38</v>
      </c>
      <c r="P7538">
        <v>62</v>
      </c>
      <c r="R7538">
        <v>1764</v>
      </c>
      <c r="T7538">
        <v>61603</v>
      </c>
      <c r="V7538">
        <v>178400</v>
      </c>
      <c r="X7538">
        <v>174267</v>
      </c>
      <c r="Z7538">
        <v>4133</v>
      </c>
    </row>
    <row r="7539" spans="2:26" hidden="1" x14ac:dyDescent="0.35">
      <c r="B7539" t="s">
        <v>175</v>
      </c>
      <c r="C7539" t="s">
        <v>176</v>
      </c>
      <c r="D7539" s="1">
        <v>45170</v>
      </c>
      <c r="E7539" t="s">
        <v>34</v>
      </c>
      <c r="F7539" t="s">
        <v>33</v>
      </c>
      <c r="G7539" t="s">
        <v>34</v>
      </c>
      <c r="H7539">
        <v>3081</v>
      </c>
      <c r="J7539">
        <v>1263</v>
      </c>
      <c r="L7539">
        <v>4344</v>
      </c>
      <c r="M7539" t="s">
        <v>38</v>
      </c>
      <c r="N7539">
        <v>2450</v>
      </c>
      <c r="O7539" t="s">
        <v>38</v>
      </c>
      <c r="P7539">
        <v>101</v>
      </c>
      <c r="R7539">
        <v>2551</v>
      </c>
      <c r="T7539">
        <v>62434</v>
      </c>
      <c r="V7539">
        <v>179754</v>
      </c>
      <c r="X7539">
        <v>175519</v>
      </c>
      <c r="Z7539">
        <v>4235</v>
      </c>
    </row>
    <row r="7540" spans="2:26" hidden="1" x14ac:dyDescent="0.35">
      <c r="B7540" t="s">
        <v>175</v>
      </c>
      <c r="C7540" t="s">
        <v>176</v>
      </c>
      <c r="D7540" s="1">
        <v>45200</v>
      </c>
      <c r="E7540" t="s">
        <v>34</v>
      </c>
      <c r="F7540" t="s">
        <v>35</v>
      </c>
      <c r="G7540" t="s">
        <v>32</v>
      </c>
      <c r="H7540">
        <v>2587</v>
      </c>
      <c r="J7540">
        <v>1459</v>
      </c>
      <c r="L7540">
        <v>4046</v>
      </c>
      <c r="M7540" t="s">
        <v>38</v>
      </c>
      <c r="N7540">
        <v>2161</v>
      </c>
      <c r="O7540" t="s">
        <v>38</v>
      </c>
      <c r="P7540">
        <v>63</v>
      </c>
      <c r="R7540">
        <v>2224</v>
      </c>
      <c r="T7540">
        <v>61119</v>
      </c>
      <c r="V7540">
        <v>174096</v>
      </c>
      <c r="X7540">
        <v>169926</v>
      </c>
      <c r="Z7540">
        <v>4170</v>
      </c>
    </row>
    <row r="7541" spans="2:26" hidden="1" x14ac:dyDescent="0.35">
      <c r="B7541" t="s">
        <v>175</v>
      </c>
      <c r="C7541" t="s">
        <v>176</v>
      </c>
      <c r="D7541" s="1">
        <v>45200</v>
      </c>
      <c r="E7541" t="s">
        <v>34</v>
      </c>
      <c r="F7541" t="s">
        <v>33</v>
      </c>
      <c r="G7541" t="s">
        <v>34</v>
      </c>
      <c r="H7541">
        <v>2587</v>
      </c>
      <c r="J7541">
        <v>1459</v>
      </c>
      <c r="L7541">
        <v>4046</v>
      </c>
      <c r="M7541" t="s">
        <v>38</v>
      </c>
      <c r="N7541">
        <v>2908</v>
      </c>
      <c r="O7541" t="s">
        <v>38</v>
      </c>
      <c r="P7541">
        <v>125</v>
      </c>
      <c r="R7541">
        <v>3033</v>
      </c>
      <c r="T7541">
        <v>61460</v>
      </c>
      <c r="V7541">
        <v>174791</v>
      </c>
      <c r="X7541">
        <v>170544</v>
      </c>
      <c r="Z7541">
        <v>4247</v>
      </c>
    </row>
    <row r="7542" spans="2:26" hidden="1" x14ac:dyDescent="0.35">
      <c r="B7542" t="s">
        <v>175</v>
      </c>
      <c r="C7542" t="s">
        <v>176</v>
      </c>
      <c r="D7542" s="1">
        <v>45231</v>
      </c>
      <c r="E7542" t="s">
        <v>34</v>
      </c>
      <c r="F7542" t="s">
        <v>35</v>
      </c>
      <c r="G7542" t="s">
        <v>32</v>
      </c>
      <c r="H7542">
        <v>2321</v>
      </c>
      <c r="J7542">
        <v>1955</v>
      </c>
      <c r="L7542">
        <v>4276</v>
      </c>
      <c r="M7542" t="s">
        <v>38</v>
      </c>
      <c r="N7542">
        <v>1936</v>
      </c>
      <c r="O7542" t="s">
        <v>38</v>
      </c>
      <c r="P7542">
        <v>59</v>
      </c>
      <c r="R7542">
        <v>1995</v>
      </c>
      <c r="T7542">
        <v>60858</v>
      </c>
      <c r="V7542">
        <v>171831</v>
      </c>
      <c r="X7542">
        <v>167624</v>
      </c>
      <c r="Z7542">
        <v>4207</v>
      </c>
    </row>
    <row r="7543" spans="2:26" hidden="1" x14ac:dyDescent="0.35">
      <c r="B7543" t="s">
        <v>175</v>
      </c>
      <c r="C7543" t="s">
        <v>176</v>
      </c>
      <c r="D7543" s="1">
        <v>45231</v>
      </c>
      <c r="E7543" t="s">
        <v>34</v>
      </c>
      <c r="F7543" t="s">
        <v>33</v>
      </c>
      <c r="G7543" t="s">
        <v>34</v>
      </c>
      <c r="H7543">
        <v>2321</v>
      </c>
      <c r="J7543">
        <v>1955</v>
      </c>
      <c r="L7543">
        <v>4276</v>
      </c>
      <c r="M7543" t="s">
        <v>38</v>
      </c>
      <c r="N7543">
        <v>2739</v>
      </c>
      <c r="O7543" t="s">
        <v>38</v>
      </c>
      <c r="P7543">
        <v>126</v>
      </c>
      <c r="R7543">
        <v>2865</v>
      </c>
      <c r="T7543">
        <v>61390</v>
      </c>
      <c r="V7543">
        <v>172986</v>
      </c>
      <c r="X7543">
        <v>168698</v>
      </c>
      <c r="Z7543">
        <v>4288</v>
      </c>
    </row>
    <row r="7544" spans="2:26" hidden="1" x14ac:dyDescent="0.35">
      <c r="B7544" t="s">
        <v>175</v>
      </c>
      <c r="C7544" t="s">
        <v>176</v>
      </c>
      <c r="D7544" s="1">
        <v>45261</v>
      </c>
      <c r="E7544" t="s">
        <v>34</v>
      </c>
      <c r="F7544" t="s">
        <v>35</v>
      </c>
      <c r="G7544" t="s">
        <v>32</v>
      </c>
      <c r="H7544">
        <v>2225</v>
      </c>
      <c r="J7544">
        <v>2092</v>
      </c>
      <c r="L7544">
        <v>4317</v>
      </c>
      <c r="M7544" t="s">
        <v>38</v>
      </c>
      <c r="N7544">
        <v>2294</v>
      </c>
      <c r="O7544" t="s">
        <v>38</v>
      </c>
      <c r="P7544">
        <v>72</v>
      </c>
      <c r="R7544">
        <v>2366</v>
      </c>
      <c r="T7544">
        <v>60732</v>
      </c>
      <c r="V7544">
        <v>170730</v>
      </c>
      <c r="X7544">
        <v>166424</v>
      </c>
      <c r="Z7544">
        <v>4306</v>
      </c>
    </row>
    <row r="7545" spans="2:26" hidden="1" x14ac:dyDescent="0.35">
      <c r="B7545" t="s">
        <v>175</v>
      </c>
      <c r="C7545" t="s">
        <v>176</v>
      </c>
      <c r="D7545" s="1">
        <v>45261</v>
      </c>
      <c r="E7545" t="s">
        <v>34</v>
      </c>
      <c r="F7545" t="s">
        <v>33</v>
      </c>
      <c r="G7545" t="s">
        <v>34</v>
      </c>
      <c r="H7545">
        <v>2225</v>
      </c>
      <c r="J7545">
        <v>2092</v>
      </c>
      <c r="L7545">
        <v>4317</v>
      </c>
      <c r="M7545" t="s">
        <v>38</v>
      </c>
      <c r="N7545">
        <v>3052</v>
      </c>
      <c r="O7545" t="s">
        <v>38</v>
      </c>
      <c r="P7545">
        <v>120</v>
      </c>
      <c r="R7545">
        <v>3172</v>
      </c>
      <c r="T7545">
        <v>61219</v>
      </c>
      <c r="V7545">
        <v>171666</v>
      </c>
      <c r="X7545">
        <v>167192</v>
      </c>
      <c r="Z7545">
        <v>4474</v>
      </c>
    </row>
    <row r="7546" spans="2:26" hidden="1" x14ac:dyDescent="0.35">
      <c r="B7546" t="s">
        <v>175</v>
      </c>
      <c r="C7546" t="s">
        <v>176</v>
      </c>
      <c r="D7546" s="1">
        <v>45292</v>
      </c>
      <c r="E7546" t="s">
        <v>34</v>
      </c>
      <c r="F7546" t="s">
        <v>35</v>
      </c>
      <c r="G7546" t="s">
        <v>32</v>
      </c>
      <c r="H7546">
        <v>2358</v>
      </c>
      <c r="J7546">
        <v>2127</v>
      </c>
      <c r="L7546">
        <v>4485</v>
      </c>
      <c r="M7546" t="s">
        <v>38</v>
      </c>
      <c r="N7546">
        <v>2381</v>
      </c>
      <c r="O7546" t="s">
        <v>38</v>
      </c>
      <c r="P7546">
        <v>98</v>
      </c>
      <c r="R7546">
        <v>2479</v>
      </c>
      <c r="T7546">
        <v>60936</v>
      </c>
      <c r="V7546">
        <v>170243</v>
      </c>
      <c r="X7546">
        <v>165744</v>
      </c>
      <c r="Z7546">
        <v>4499</v>
      </c>
    </row>
    <row r="7547" spans="2:26" hidden="1" x14ac:dyDescent="0.35">
      <c r="B7547" t="s">
        <v>175</v>
      </c>
      <c r="C7547" t="s">
        <v>176</v>
      </c>
      <c r="D7547" s="1">
        <v>45292</v>
      </c>
      <c r="E7547" t="s">
        <v>34</v>
      </c>
      <c r="F7547" t="s">
        <v>33</v>
      </c>
      <c r="G7547" t="s">
        <v>34</v>
      </c>
      <c r="H7547">
        <v>2358</v>
      </c>
      <c r="J7547">
        <v>2127</v>
      </c>
      <c r="L7547">
        <v>4485</v>
      </c>
      <c r="M7547" t="s">
        <v>38</v>
      </c>
      <c r="N7547">
        <v>3054</v>
      </c>
      <c r="O7547" t="s">
        <v>38</v>
      </c>
      <c r="P7547">
        <v>128</v>
      </c>
      <c r="R7547">
        <v>3182</v>
      </c>
      <c r="T7547">
        <v>61183</v>
      </c>
      <c r="V7547">
        <v>170950</v>
      </c>
      <c r="X7547">
        <v>166418</v>
      </c>
      <c r="Z7547">
        <v>4532</v>
      </c>
    </row>
    <row r="7548" spans="2:26" hidden="1" x14ac:dyDescent="0.35">
      <c r="B7548" t="s">
        <v>175</v>
      </c>
      <c r="C7548" t="s">
        <v>176</v>
      </c>
      <c r="D7548" s="1">
        <v>45323</v>
      </c>
      <c r="E7548" t="s">
        <v>34</v>
      </c>
      <c r="F7548" t="s">
        <v>35</v>
      </c>
      <c r="G7548" t="s">
        <v>32</v>
      </c>
      <c r="H7548">
        <v>2071</v>
      </c>
      <c r="J7548">
        <v>1481</v>
      </c>
      <c r="L7548">
        <v>3552</v>
      </c>
      <c r="M7548" t="s">
        <v>38</v>
      </c>
      <c r="N7548">
        <v>1978</v>
      </c>
      <c r="O7548" t="s">
        <v>38</v>
      </c>
      <c r="P7548">
        <v>37</v>
      </c>
      <c r="R7548">
        <v>2015</v>
      </c>
      <c r="T7548">
        <v>60639</v>
      </c>
      <c r="V7548">
        <v>168736</v>
      </c>
      <c r="X7548">
        <v>164287</v>
      </c>
      <c r="Z7548">
        <v>4449</v>
      </c>
    </row>
    <row r="7549" spans="2:26" hidden="1" x14ac:dyDescent="0.35">
      <c r="B7549" t="s">
        <v>175</v>
      </c>
      <c r="C7549" t="s">
        <v>176</v>
      </c>
      <c r="D7549" s="1">
        <v>45323</v>
      </c>
      <c r="E7549" t="s">
        <v>34</v>
      </c>
      <c r="F7549" t="s">
        <v>33</v>
      </c>
      <c r="G7549" t="s">
        <v>34</v>
      </c>
      <c r="H7549">
        <v>2071</v>
      </c>
      <c r="J7549">
        <v>1481</v>
      </c>
      <c r="L7549">
        <v>3552</v>
      </c>
      <c r="M7549" t="s">
        <v>38</v>
      </c>
      <c r="N7549">
        <v>2563</v>
      </c>
      <c r="O7549" t="s">
        <v>38</v>
      </c>
      <c r="P7549">
        <v>66</v>
      </c>
      <c r="R7549">
        <v>2629</v>
      </c>
      <c r="T7549">
        <v>60861</v>
      </c>
      <c r="V7549">
        <v>169414</v>
      </c>
      <c r="X7549">
        <v>164909</v>
      </c>
      <c r="Z7549">
        <v>4505</v>
      </c>
    </row>
    <row r="7550" spans="2:26" hidden="1" x14ac:dyDescent="0.35">
      <c r="B7550" t="s">
        <v>175</v>
      </c>
      <c r="C7550" t="s">
        <v>176</v>
      </c>
      <c r="D7550" s="1">
        <v>45352</v>
      </c>
      <c r="E7550" t="s">
        <v>34</v>
      </c>
      <c r="F7550" t="s">
        <v>35</v>
      </c>
      <c r="G7550" t="s">
        <v>32</v>
      </c>
      <c r="H7550">
        <v>2202</v>
      </c>
      <c r="J7550">
        <v>1621</v>
      </c>
      <c r="L7550">
        <v>3823</v>
      </c>
      <c r="M7550" t="s">
        <v>38</v>
      </c>
      <c r="N7550">
        <v>1868</v>
      </c>
      <c r="O7550" t="s">
        <v>38</v>
      </c>
      <c r="P7550">
        <v>71</v>
      </c>
      <c r="R7550">
        <v>1939</v>
      </c>
      <c r="T7550">
        <v>60075</v>
      </c>
      <c r="V7550">
        <v>165883</v>
      </c>
      <c r="X7550">
        <v>161385</v>
      </c>
      <c r="Z7550">
        <v>4498</v>
      </c>
    </row>
    <row r="7551" spans="2:26" hidden="1" x14ac:dyDescent="0.35">
      <c r="B7551" t="s">
        <v>177</v>
      </c>
      <c r="C7551" t="s">
        <v>178</v>
      </c>
      <c r="D7551" s="1">
        <v>41518</v>
      </c>
      <c r="E7551" t="s">
        <v>34</v>
      </c>
      <c r="F7551" t="s">
        <v>33</v>
      </c>
      <c r="G7551" t="s">
        <v>34</v>
      </c>
      <c r="V7551">
        <v>935434</v>
      </c>
    </row>
    <row r="7552" spans="2:26" hidden="1" x14ac:dyDescent="0.35">
      <c r="B7552" t="s">
        <v>177</v>
      </c>
      <c r="C7552" t="s">
        <v>178</v>
      </c>
      <c r="D7552" s="1">
        <v>42887</v>
      </c>
      <c r="E7552" t="s">
        <v>34</v>
      </c>
      <c r="F7552" t="s">
        <v>35</v>
      </c>
      <c r="G7552" t="s">
        <v>32</v>
      </c>
      <c r="H7552">
        <v>20068</v>
      </c>
      <c r="I7552" t="s">
        <v>38</v>
      </c>
      <c r="J7552">
        <v>0</v>
      </c>
      <c r="L7552">
        <v>20068</v>
      </c>
      <c r="M7552" t="s">
        <v>38</v>
      </c>
      <c r="N7552">
        <v>13818</v>
      </c>
      <c r="O7552" t="s">
        <v>38</v>
      </c>
      <c r="P7552">
        <v>547</v>
      </c>
      <c r="Q7552" t="s">
        <v>38</v>
      </c>
      <c r="R7552">
        <v>14365</v>
      </c>
      <c r="S7552" t="s">
        <v>38</v>
      </c>
      <c r="T7552">
        <v>658398</v>
      </c>
      <c r="V7552">
        <v>997537</v>
      </c>
      <c r="X7552">
        <v>875927</v>
      </c>
      <c r="Z7552">
        <v>121610</v>
      </c>
    </row>
    <row r="7553" spans="2:26" hidden="1" x14ac:dyDescent="0.35">
      <c r="B7553" t="s">
        <v>177</v>
      </c>
      <c r="C7553" t="s">
        <v>178</v>
      </c>
      <c r="D7553" s="1">
        <v>42887</v>
      </c>
      <c r="E7553" t="s">
        <v>34</v>
      </c>
      <c r="F7553" t="s">
        <v>33</v>
      </c>
      <c r="G7553" t="s">
        <v>34</v>
      </c>
      <c r="H7553">
        <v>23142</v>
      </c>
      <c r="I7553" t="s">
        <v>38</v>
      </c>
      <c r="J7553">
        <v>0</v>
      </c>
      <c r="L7553">
        <v>23142</v>
      </c>
      <c r="M7553" t="s">
        <v>38</v>
      </c>
      <c r="N7553">
        <v>15258</v>
      </c>
      <c r="O7553" t="s">
        <v>38</v>
      </c>
      <c r="P7553">
        <v>616</v>
      </c>
      <c r="Q7553" t="s">
        <v>38</v>
      </c>
      <c r="R7553">
        <v>15874</v>
      </c>
      <c r="S7553" t="s">
        <v>38</v>
      </c>
      <c r="T7553">
        <v>667796</v>
      </c>
      <c r="V7553">
        <v>1011261</v>
      </c>
      <c r="X7553">
        <v>887688</v>
      </c>
      <c r="Z7553">
        <v>123573</v>
      </c>
    </row>
    <row r="7554" spans="2:26" hidden="1" x14ac:dyDescent="0.35">
      <c r="B7554" t="s">
        <v>177</v>
      </c>
      <c r="C7554" t="s">
        <v>178</v>
      </c>
      <c r="D7554" s="1">
        <v>42917</v>
      </c>
      <c r="E7554" t="s">
        <v>34</v>
      </c>
      <c r="F7554" t="s">
        <v>35</v>
      </c>
      <c r="G7554" t="s">
        <v>32</v>
      </c>
      <c r="H7554">
        <v>21110</v>
      </c>
      <c r="I7554" t="s">
        <v>38</v>
      </c>
      <c r="J7554">
        <v>0</v>
      </c>
      <c r="L7554">
        <v>21110</v>
      </c>
      <c r="M7554" t="s">
        <v>38</v>
      </c>
      <c r="N7554">
        <v>13174</v>
      </c>
      <c r="O7554" t="s">
        <v>38</v>
      </c>
      <c r="P7554">
        <v>518</v>
      </c>
      <c r="Q7554" t="s">
        <v>38</v>
      </c>
      <c r="R7554">
        <v>13692</v>
      </c>
      <c r="S7554" t="s">
        <v>38</v>
      </c>
      <c r="T7554">
        <v>658829</v>
      </c>
      <c r="V7554">
        <v>998690</v>
      </c>
      <c r="X7554">
        <v>875574</v>
      </c>
      <c r="Z7554">
        <v>123116</v>
      </c>
    </row>
    <row r="7555" spans="2:26" hidden="1" x14ac:dyDescent="0.35">
      <c r="B7555" t="s">
        <v>177</v>
      </c>
      <c r="C7555" t="s">
        <v>178</v>
      </c>
      <c r="D7555" s="1">
        <v>42917</v>
      </c>
      <c r="E7555" t="s">
        <v>34</v>
      </c>
      <c r="F7555" t="s">
        <v>33</v>
      </c>
      <c r="G7555" t="s">
        <v>34</v>
      </c>
      <c r="H7555">
        <v>21823</v>
      </c>
      <c r="I7555" t="s">
        <v>38</v>
      </c>
      <c r="J7555">
        <v>0</v>
      </c>
      <c r="L7555">
        <v>21823</v>
      </c>
      <c r="M7555" t="s">
        <v>38</v>
      </c>
      <c r="N7555">
        <v>13282</v>
      </c>
      <c r="O7555" t="s">
        <v>38</v>
      </c>
      <c r="P7555">
        <v>503</v>
      </c>
      <c r="Q7555" t="s">
        <v>38</v>
      </c>
      <c r="R7555">
        <v>13785</v>
      </c>
      <c r="S7555" t="s">
        <v>38</v>
      </c>
      <c r="T7555">
        <v>670411</v>
      </c>
      <c r="V7555">
        <v>1015609</v>
      </c>
      <c r="X7555">
        <v>890178</v>
      </c>
      <c r="Z7555">
        <v>125431</v>
      </c>
    </row>
    <row r="7556" spans="2:26" hidden="1" x14ac:dyDescent="0.35">
      <c r="B7556" t="s">
        <v>177</v>
      </c>
      <c r="C7556" t="s">
        <v>178</v>
      </c>
      <c r="D7556" s="1">
        <v>42948</v>
      </c>
      <c r="E7556" t="s">
        <v>34</v>
      </c>
      <c r="F7556" t="s">
        <v>35</v>
      </c>
      <c r="G7556" t="s">
        <v>32</v>
      </c>
      <c r="H7556">
        <v>24768</v>
      </c>
      <c r="I7556" t="s">
        <v>38</v>
      </c>
      <c r="J7556">
        <v>0</v>
      </c>
      <c r="L7556">
        <v>24768</v>
      </c>
      <c r="M7556" t="s">
        <v>38</v>
      </c>
      <c r="N7556">
        <v>16059</v>
      </c>
      <c r="O7556" t="s">
        <v>38</v>
      </c>
      <c r="P7556">
        <v>627</v>
      </c>
      <c r="Q7556" t="s">
        <v>38</v>
      </c>
      <c r="R7556">
        <v>16686</v>
      </c>
      <c r="S7556" t="s">
        <v>38</v>
      </c>
      <c r="T7556">
        <v>665265</v>
      </c>
      <c r="V7556">
        <v>1008235</v>
      </c>
      <c r="X7556">
        <v>882612</v>
      </c>
      <c r="Z7556">
        <v>125623</v>
      </c>
    </row>
    <row r="7557" spans="2:26" hidden="1" x14ac:dyDescent="0.35">
      <c r="B7557" t="s">
        <v>177</v>
      </c>
      <c r="C7557" t="s">
        <v>178</v>
      </c>
      <c r="D7557" s="1">
        <v>42948</v>
      </c>
      <c r="E7557" t="s">
        <v>34</v>
      </c>
      <c r="F7557" t="s">
        <v>33</v>
      </c>
      <c r="G7557" t="s">
        <v>34</v>
      </c>
      <c r="H7557">
        <v>25641</v>
      </c>
      <c r="I7557" t="s">
        <v>38</v>
      </c>
      <c r="J7557">
        <v>0</v>
      </c>
      <c r="L7557">
        <v>25641</v>
      </c>
      <c r="M7557" t="s">
        <v>38</v>
      </c>
      <c r="N7557">
        <v>16157</v>
      </c>
      <c r="O7557" t="s">
        <v>38</v>
      </c>
      <c r="P7557">
        <v>624</v>
      </c>
      <c r="Q7557" t="s">
        <v>38</v>
      </c>
      <c r="R7557">
        <v>16781</v>
      </c>
      <c r="S7557" t="s">
        <v>38</v>
      </c>
      <c r="T7557">
        <v>675712</v>
      </c>
      <c r="V7557">
        <v>1023102</v>
      </c>
      <c r="X7557">
        <v>895340</v>
      </c>
      <c r="Z7557">
        <v>127762</v>
      </c>
    </row>
    <row r="7558" spans="2:26" hidden="1" x14ac:dyDescent="0.35">
      <c r="B7558" t="s">
        <v>177</v>
      </c>
      <c r="C7558" t="s">
        <v>178</v>
      </c>
      <c r="D7558" s="1">
        <v>42979</v>
      </c>
      <c r="E7558" t="s">
        <v>34</v>
      </c>
      <c r="F7558" t="s">
        <v>35</v>
      </c>
      <c r="G7558" t="s">
        <v>32</v>
      </c>
      <c r="H7558">
        <v>22632</v>
      </c>
      <c r="I7558" t="s">
        <v>38</v>
      </c>
      <c r="J7558">
        <v>0</v>
      </c>
      <c r="L7558">
        <v>22632</v>
      </c>
      <c r="M7558" t="s">
        <v>38</v>
      </c>
      <c r="N7558">
        <v>14308</v>
      </c>
      <c r="O7558" t="s">
        <v>38</v>
      </c>
      <c r="P7558">
        <v>589</v>
      </c>
      <c r="Q7558" t="s">
        <v>38</v>
      </c>
      <c r="R7558">
        <v>14897</v>
      </c>
      <c r="S7558" t="s">
        <v>38</v>
      </c>
      <c r="T7558">
        <v>667170</v>
      </c>
      <c r="V7558">
        <v>1010368</v>
      </c>
      <c r="X7558">
        <v>882865</v>
      </c>
      <c r="Z7558">
        <v>127503</v>
      </c>
    </row>
    <row r="7559" spans="2:26" hidden="1" x14ac:dyDescent="0.35">
      <c r="B7559" t="s">
        <v>177</v>
      </c>
      <c r="C7559" t="s">
        <v>178</v>
      </c>
      <c r="D7559" s="1">
        <v>42979</v>
      </c>
      <c r="E7559" t="s">
        <v>34</v>
      </c>
      <c r="F7559" t="s">
        <v>33</v>
      </c>
      <c r="G7559" t="s">
        <v>34</v>
      </c>
      <c r="H7559">
        <v>23253</v>
      </c>
      <c r="I7559" t="s">
        <v>38</v>
      </c>
      <c r="J7559">
        <v>0</v>
      </c>
      <c r="L7559">
        <v>23253</v>
      </c>
      <c r="M7559" t="s">
        <v>38</v>
      </c>
      <c r="N7559">
        <v>14424</v>
      </c>
      <c r="O7559" t="s">
        <v>38</v>
      </c>
      <c r="P7559">
        <v>602</v>
      </c>
      <c r="Q7559" t="s">
        <v>38</v>
      </c>
      <c r="R7559">
        <v>15026</v>
      </c>
      <c r="S7559" t="s">
        <v>38</v>
      </c>
      <c r="T7559">
        <v>677857</v>
      </c>
      <c r="V7559">
        <v>1026222</v>
      </c>
      <c r="X7559">
        <v>896443</v>
      </c>
      <c r="Z7559">
        <v>129779</v>
      </c>
    </row>
    <row r="7560" spans="2:26" hidden="1" x14ac:dyDescent="0.35">
      <c r="B7560" t="s">
        <v>177</v>
      </c>
      <c r="C7560" t="s">
        <v>178</v>
      </c>
      <c r="D7560" s="1">
        <v>43009</v>
      </c>
      <c r="E7560" t="s">
        <v>34</v>
      </c>
      <c r="F7560" t="s">
        <v>35</v>
      </c>
      <c r="G7560" t="s">
        <v>32</v>
      </c>
      <c r="H7560">
        <v>22673</v>
      </c>
      <c r="J7560">
        <v>0</v>
      </c>
      <c r="L7560">
        <v>22673</v>
      </c>
      <c r="N7560">
        <v>14545</v>
      </c>
      <c r="P7560">
        <v>606</v>
      </c>
      <c r="R7560">
        <v>15151</v>
      </c>
      <c r="T7560">
        <v>670498</v>
      </c>
      <c r="V7560">
        <v>1015304</v>
      </c>
      <c r="X7560">
        <v>885872</v>
      </c>
      <c r="Z7560">
        <v>129432</v>
      </c>
    </row>
    <row r="7561" spans="2:26" hidden="1" x14ac:dyDescent="0.35">
      <c r="B7561" t="s">
        <v>177</v>
      </c>
      <c r="C7561" t="s">
        <v>178</v>
      </c>
      <c r="D7561" s="1">
        <v>43009</v>
      </c>
      <c r="E7561" t="s">
        <v>34</v>
      </c>
      <c r="F7561" t="s">
        <v>33</v>
      </c>
      <c r="G7561" t="s">
        <v>34</v>
      </c>
      <c r="H7561">
        <v>23329</v>
      </c>
      <c r="J7561">
        <v>0</v>
      </c>
      <c r="L7561">
        <v>23329</v>
      </c>
      <c r="N7561">
        <v>14573</v>
      </c>
      <c r="P7561">
        <v>602</v>
      </c>
      <c r="R7561">
        <v>15175</v>
      </c>
      <c r="T7561">
        <v>679809</v>
      </c>
      <c r="V7561">
        <v>1029487</v>
      </c>
      <c r="X7561">
        <v>898155</v>
      </c>
      <c r="Z7561">
        <v>131332</v>
      </c>
    </row>
    <row r="7562" spans="2:26" hidden="1" x14ac:dyDescent="0.35">
      <c r="B7562" t="s">
        <v>177</v>
      </c>
      <c r="C7562" t="s">
        <v>178</v>
      </c>
      <c r="D7562" s="1">
        <v>43040</v>
      </c>
      <c r="E7562" t="s">
        <v>34</v>
      </c>
      <c r="F7562" t="s">
        <v>35</v>
      </c>
      <c r="G7562" t="s">
        <v>32</v>
      </c>
      <c r="H7562">
        <v>21648</v>
      </c>
      <c r="J7562">
        <v>0</v>
      </c>
      <c r="L7562">
        <v>21648</v>
      </c>
      <c r="N7562">
        <v>13242</v>
      </c>
      <c r="P7562">
        <v>545</v>
      </c>
      <c r="R7562">
        <v>13787</v>
      </c>
      <c r="T7562">
        <v>673240</v>
      </c>
      <c r="V7562">
        <v>1014094</v>
      </c>
      <c r="X7562">
        <v>882323</v>
      </c>
      <c r="Z7562">
        <v>131771</v>
      </c>
    </row>
    <row r="7563" spans="2:26" hidden="1" x14ac:dyDescent="0.35">
      <c r="B7563" t="s">
        <v>177</v>
      </c>
      <c r="C7563" t="s">
        <v>178</v>
      </c>
      <c r="D7563" s="1">
        <v>43040</v>
      </c>
      <c r="E7563" t="s">
        <v>34</v>
      </c>
      <c r="F7563" t="s">
        <v>33</v>
      </c>
      <c r="G7563" t="s">
        <v>34</v>
      </c>
      <c r="H7563">
        <v>22728</v>
      </c>
      <c r="J7563">
        <v>0</v>
      </c>
      <c r="L7563">
        <v>22728</v>
      </c>
      <c r="N7563">
        <v>13077</v>
      </c>
      <c r="P7563">
        <v>553</v>
      </c>
      <c r="R7563">
        <v>13630</v>
      </c>
      <c r="T7563">
        <v>682302</v>
      </c>
      <c r="V7563">
        <v>1027932</v>
      </c>
      <c r="X7563">
        <v>894177</v>
      </c>
      <c r="Z7563">
        <v>133755</v>
      </c>
    </row>
    <row r="7564" spans="2:26" hidden="1" x14ac:dyDescent="0.35">
      <c r="B7564" t="s">
        <v>177</v>
      </c>
      <c r="C7564" t="s">
        <v>178</v>
      </c>
      <c r="D7564" s="1">
        <v>43070</v>
      </c>
      <c r="E7564" t="s">
        <v>34</v>
      </c>
      <c r="F7564" t="s">
        <v>35</v>
      </c>
      <c r="G7564" t="s">
        <v>32</v>
      </c>
      <c r="H7564">
        <v>14476</v>
      </c>
      <c r="J7564">
        <v>0</v>
      </c>
      <c r="L7564">
        <v>14476</v>
      </c>
      <c r="N7564">
        <v>12588</v>
      </c>
      <c r="P7564">
        <v>591</v>
      </c>
      <c r="R7564">
        <v>13179</v>
      </c>
      <c r="T7564">
        <v>674036</v>
      </c>
      <c r="V7564">
        <v>1014833</v>
      </c>
      <c r="X7564">
        <v>881410</v>
      </c>
      <c r="Z7564">
        <v>133423</v>
      </c>
    </row>
    <row r="7565" spans="2:26" hidden="1" x14ac:dyDescent="0.35">
      <c r="B7565" t="s">
        <v>177</v>
      </c>
      <c r="C7565" t="s">
        <v>178</v>
      </c>
      <c r="D7565" s="1">
        <v>43070</v>
      </c>
      <c r="E7565" t="s">
        <v>34</v>
      </c>
      <c r="F7565" t="s">
        <v>33</v>
      </c>
      <c r="G7565" t="s">
        <v>34</v>
      </c>
      <c r="H7565">
        <v>19888</v>
      </c>
      <c r="J7565">
        <v>0</v>
      </c>
      <c r="L7565">
        <v>19888</v>
      </c>
      <c r="N7565">
        <v>15023</v>
      </c>
      <c r="P7565">
        <v>698</v>
      </c>
      <c r="R7565">
        <v>15721</v>
      </c>
      <c r="T7565">
        <v>683182</v>
      </c>
      <c r="V7565">
        <v>1028297</v>
      </c>
      <c r="X7565">
        <v>893007</v>
      </c>
      <c r="Z7565">
        <v>135290</v>
      </c>
    </row>
    <row r="7566" spans="2:26" hidden="1" x14ac:dyDescent="0.35">
      <c r="B7566" t="s">
        <v>177</v>
      </c>
      <c r="C7566" t="s">
        <v>178</v>
      </c>
      <c r="D7566" s="1">
        <v>43101</v>
      </c>
      <c r="E7566" t="s">
        <v>34</v>
      </c>
      <c r="F7566" t="s">
        <v>35</v>
      </c>
      <c r="G7566" t="s">
        <v>32</v>
      </c>
      <c r="H7566">
        <v>22033</v>
      </c>
      <c r="J7566">
        <v>0</v>
      </c>
      <c r="L7566">
        <v>22033</v>
      </c>
      <c r="N7566">
        <v>18138</v>
      </c>
      <c r="P7566">
        <v>761</v>
      </c>
      <c r="R7566">
        <v>18899</v>
      </c>
      <c r="T7566">
        <v>675976</v>
      </c>
      <c r="V7566">
        <v>1017016</v>
      </c>
      <c r="X7566">
        <v>882124</v>
      </c>
      <c r="Z7566">
        <v>134892</v>
      </c>
    </row>
    <row r="7567" spans="2:26" hidden="1" x14ac:dyDescent="0.35">
      <c r="B7567" t="s">
        <v>177</v>
      </c>
      <c r="C7567" t="s">
        <v>178</v>
      </c>
      <c r="D7567" s="1">
        <v>43101</v>
      </c>
      <c r="E7567" t="s">
        <v>34</v>
      </c>
      <c r="F7567" t="s">
        <v>33</v>
      </c>
      <c r="G7567" t="s">
        <v>34</v>
      </c>
      <c r="H7567">
        <v>22779</v>
      </c>
      <c r="J7567">
        <v>0</v>
      </c>
      <c r="L7567">
        <v>22779</v>
      </c>
      <c r="N7567">
        <v>18816</v>
      </c>
      <c r="P7567">
        <v>827</v>
      </c>
      <c r="R7567">
        <v>19643</v>
      </c>
      <c r="T7567">
        <v>685089</v>
      </c>
      <c r="V7567">
        <v>1030996</v>
      </c>
      <c r="X7567">
        <v>894254</v>
      </c>
      <c r="Z7567">
        <v>136742</v>
      </c>
    </row>
    <row r="7568" spans="2:26" hidden="1" x14ac:dyDescent="0.35">
      <c r="B7568" t="s">
        <v>177</v>
      </c>
      <c r="C7568" t="s">
        <v>178</v>
      </c>
      <c r="D7568" s="1">
        <v>43132</v>
      </c>
      <c r="E7568" t="s">
        <v>34</v>
      </c>
      <c r="F7568" t="s">
        <v>35</v>
      </c>
      <c r="G7568" t="s">
        <v>32</v>
      </c>
      <c r="H7568">
        <v>19282</v>
      </c>
      <c r="J7568">
        <v>0</v>
      </c>
      <c r="L7568">
        <v>19282</v>
      </c>
      <c r="N7568">
        <v>19423</v>
      </c>
      <c r="P7568">
        <v>922</v>
      </c>
      <c r="R7568">
        <v>20345</v>
      </c>
      <c r="T7568">
        <v>678500</v>
      </c>
      <c r="V7568">
        <v>1020757</v>
      </c>
      <c r="X7568">
        <v>884336</v>
      </c>
      <c r="Z7568">
        <v>136421</v>
      </c>
    </row>
    <row r="7569" spans="2:26" hidden="1" x14ac:dyDescent="0.35">
      <c r="B7569" t="s">
        <v>177</v>
      </c>
      <c r="C7569" t="s">
        <v>178</v>
      </c>
      <c r="D7569" s="1">
        <v>43132</v>
      </c>
      <c r="E7569" t="s">
        <v>34</v>
      </c>
      <c r="F7569" t="s">
        <v>33</v>
      </c>
      <c r="G7569" t="s">
        <v>34</v>
      </c>
      <c r="H7569">
        <v>19939</v>
      </c>
      <c r="J7569">
        <v>0</v>
      </c>
      <c r="L7569">
        <v>19939</v>
      </c>
      <c r="N7569">
        <v>19894</v>
      </c>
      <c r="P7569">
        <v>956</v>
      </c>
      <c r="R7569">
        <v>20850</v>
      </c>
      <c r="T7569">
        <v>688287</v>
      </c>
      <c r="V7569">
        <v>1035326</v>
      </c>
      <c r="X7569">
        <v>896952</v>
      </c>
      <c r="Z7569">
        <v>138374</v>
      </c>
    </row>
    <row r="7570" spans="2:26" hidden="1" x14ac:dyDescent="0.35">
      <c r="B7570" t="s">
        <v>177</v>
      </c>
      <c r="C7570" t="s">
        <v>178</v>
      </c>
      <c r="D7570" s="1">
        <v>43160</v>
      </c>
      <c r="E7570" t="s">
        <v>34</v>
      </c>
      <c r="F7570" t="s">
        <v>35</v>
      </c>
      <c r="G7570" t="s">
        <v>32</v>
      </c>
      <c r="H7570">
        <v>19532</v>
      </c>
      <c r="I7570" t="s">
        <v>38</v>
      </c>
      <c r="J7570">
        <v>0</v>
      </c>
      <c r="L7570">
        <v>19532</v>
      </c>
      <c r="M7570" t="s">
        <v>38</v>
      </c>
      <c r="N7570">
        <v>21858</v>
      </c>
      <c r="O7570" t="s">
        <v>38</v>
      </c>
      <c r="P7570">
        <v>964</v>
      </c>
      <c r="Q7570" t="s">
        <v>38</v>
      </c>
      <c r="R7570">
        <v>22822</v>
      </c>
      <c r="S7570" t="s">
        <v>38</v>
      </c>
      <c r="T7570">
        <v>680866</v>
      </c>
      <c r="V7570">
        <v>1023463</v>
      </c>
      <c r="X7570">
        <v>886462</v>
      </c>
      <c r="Z7570">
        <v>137001</v>
      </c>
    </row>
    <row r="7571" spans="2:26" hidden="1" x14ac:dyDescent="0.35">
      <c r="B7571" t="s">
        <v>177</v>
      </c>
      <c r="C7571" t="s">
        <v>178</v>
      </c>
      <c r="D7571" s="1">
        <v>43160</v>
      </c>
      <c r="E7571" t="s">
        <v>34</v>
      </c>
      <c r="F7571" t="s">
        <v>33</v>
      </c>
      <c r="G7571" t="s">
        <v>34</v>
      </c>
      <c r="H7571">
        <v>20159</v>
      </c>
      <c r="I7571" t="s">
        <v>38</v>
      </c>
      <c r="J7571">
        <v>0</v>
      </c>
      <c r="L7571">
        <v>20159</v>
      </c>
      <c r="M7571" t="s">
        <v>38</v>
      </c>
      <c r="N7571">
        <v>22283</v>
      </c>
      <c r="O7571" t="s">
        <v>38</v>
      </c>
      <c r="P7571">
        <v>999</v>
      </c>
      <c r="Q7571" t="s">
        <v>38</v>
      </c>
      <c r="R7571">
        <v>23282</v>
      </c>
      <c r="S7571" t="s">
        <v>38</v>
      </c>
      <c r="T7571">
        <v>690819</v>
      </c>
      <c r="V7571">
        <v>1038200</v>
      </c>
      <c r="X7571">
        <v>899058</v>
      </c>
      <c r="Z7571">
        <v>139142</v>
      </c>
    </row>
    <row r="7572" spans="2:26" hidden="1" x14ac:dyDescent="0.35">
      <c r="B7572" t="s">
        <v>177</v>
      </c>
      <c r="C7572" t="s">
        <v>178</v>
      </c>
      <c r="D7572" s="1">
        <v>43191</v>
      </c>
      <c r="E7572" t="s">
        <v>34</v>
      </c>
      <c r="F7572" t="s">
        <v>33</v>
      </c>
      <c r="G7572" t="s">
        <v>34</v>
      </c>
      <c r="H7572">
        <v>20509</v>
      </c>
      <c r="I7572" t="s">
        <v>38</v>
      </c>
      <c r="J7572">
        <v>0</v>
      </c>
      <c r="L7572">
        <v>20509</v>
      </c>
      <c r="M7572" t="s">
        <v>38</v>
      </c>
      <c r="N7572">
        <v>21247</v>
      </c>
      <c r="O7572" t="s">
        <v>38</v>
      </c>
      <c r="P7572">
        <v>1029</v>
      </c>
      <c r="Q7572" t="s">
        <v>38</v>
      </c>
      <c r="R7572">
        <v>22276</v>
      </c>
      <c r="S7572" t="s">
        <v>38</v>
      </c>
      <c r="T7572">
        <v>693435</v>
      </c>
      <c r="V7572">
        <v>1041481</v>
      </c>
      <c r="X7572">
        <v>902408</v>
      </c>
      <c r="Z7572">
        <v>139073</v>
      </c>
    </row>
    <row r="7573" spans="2:26" hidden="1" x14ac:dyDescent="0.35">
      <c r="B7573" t="s">
        <v>177</v>
      </c>
      <c r="C7573" t="s">
        <v>178</v>
      </c>
      <c r="D7573" s="1">
        <v>43191</v>
      </c>
      <c r="E7573" t="s">
        <v>34</v>
      </c>
      <c r="F7573" t="s">
        <v>35</v>
      </c>
      <c r="G7573" t="s">
        <v>32</v>
      </c>
      <c r="H7573">
        <v>19842</v>
      </c>
      <c r="I7573" t="s">
        <v>38</v>
      </c>
      <c r="J7573">
        <v>0</v>
      </c>
      <c r="L7573">
        <v>19842</v>
      </c>
      <c r="M7573" t="s">
        <v>38</v>
      </c>
      <c r="N7573">
        <v>21026</v>
      </c>
      <c r="O7573" t="s">
        <v>38</v>
      </c>
      <c r="P7573">
        <v>989</v>
      </c>
      <c r="Q7573" t="s">
        <v>38</v>
      </c>
      <c r="R7573">
        <v>22015</v>
      </c>
      <c r="S7573" t="s">
        <v>38</v>
      </c>
      <c r="T7573">
        <v>684430</v>
      </c>
      <c r="V7573">
        <v>1027877</v>
      </c>
      <c r="X7573">
        <v>890041</v>
      </c>
      <c r="Z7573">
        <v>137836</v>
      </c>
    </row>
    <row r="7574" spans="2:26" hidden="1" x14ac:dyDescent="0.35">
      <c r="B7574" t="s">
        <v>177</v>
      </c>
      <c r="C7574" t="s">
        <v>178</v>
      </c>
      <c r="D7574" s="1">
        <v>43221</v>
      </c>
      <c r="E7574" t="s">
        <v>34</v>
      </c>
      <c r="F7574" t="s">
        <v>35</v>
      </c>
      <c r="G7574" t="s">
        <v>32</v>
      </c>
      <c r="H7574">
        <v>19982</v>
      </c>
      <c r="I7574" t="s">
        <v>38</v>
      </c>
      <c r="J7574">
        <v>0</v>
      </c>
      <c r="L7574">
        <v>19982</v>
      </c>
      <c r="M7574" t="s">
        <v>38</v>
      </c>
      <c r="N7574">
        <v>19542</v>
      </c>
      <c r="O7574" t="s">
        <v>38</v>
      </c>
      <c r="P7574">
        <v>985</v>
      </c>
      <c r="Q7574" t="s">
        <v>38</v>
      </c>
      <c r="R7574">
        <v>20527</v>
      </c>
      <c r="S7574" t="s">
        <v>38</v>
      </c>
      <c r="T7574">
        <v>686889</v>
      </c>
      <c r="V7574">
        <v>1031230</v>
      </c>
      <c r="X7574">
        <v>893575</v>
      </c>
      <c r="Z7574">
        <v>137655</v>
      </c>
    </row>
    <row r="7575" spans="2:26" hidden="1" x14ac:dyDescent="0.35">
      <c r="B7575" t="s">
        <v>177</v>
      </c>
      <c r="C7575" t="s">
        <v>178</v>
      </c>
      <c r="D7575" s="1">
        <v>43221</v>
      </c>
      <c r="E7575" t="s">
        <v>34</v>
      </c>
      <c r="F7575" t="s">
        <v>33</v>
      </c>
      <c r="G7575" t="s">
        <v>34</v>
      </c>
      <c r="H7575">
        <v>20617</v>
      </c>
      <c r="I7575" t="s">
        <v>38</v>
      </c>
      <c r="J7575">
        <v>0</v>
      </c>
      <c r="L7575">
        <v>20617</v>
      </c>
      <c r="M7575" t="s">
        <v>38</v>
      </c>
      <c r="N7575">
        <v>19866</v>
      </c>
      <c r="O7575" t="s">
        <v>38</v>
      </c>
      <c r="P7575">
        <v>1003</v>
      </c>
      <c r="Q7575" t="s">
        <v>38</v>
      </c>
      <c r="R7575">
        <v>20869</v>
      </c>
      <c r="S7575" t="s">
        <v>38</v>
      </c>
      <c r="T7575">
        <v>694721</v>
      </c>
      <c r="V7575">
        <v>1043181</v>
      </c>
      <c r="X7575">
        <v>903997</v>
      </c>
      <c r="Z7575">
        <v>139184</v>
      </c>
    </row>
    <row r="7576" spans="2:26" hidden="1" x14ac:dyDescent="0.35">
      <c r="B7576" t="s">
        <v>177</v>
      </c>
      <c r="C7576" t="s">
        <v>178</v>
      </c>
      <c r="D7576" s="1">
        <v>43252</v>
      </c>
      <c r="E7576" t="s">
        <v>34</v>
      </c>
      <c r="F7576" t="s">
        <v>35</v>
      </c>
      <c r="G7576" t="s">
        <v>32</v>
      </c>
      <c r="H7576">
        <v>19349</v>
      </c>
      <c r="I7576" t="s">
        <v>38</v>
      </c>
      <c r="J7576">
        <v>0</v>
      </c>
      <c r="L7576">
        <v>19349</v>
      </c>
      <c r="M7576" t="s">
        <v>38</v>
      </c>
      <c r="N7576">
        <v>18130</v>
      </c>
      <c r="O7576" t="s">
        <v>38</v>
      </c>
      <c r="P7576">
        <v>853</v>
      </c>
      <c r="Q7576" t="s">
        <v>38</v>
      </c>
      <c r="R7576">
        <v>18983</v>
      </c>
      <c r="S7576" t="s">
        <v>38</v>
      </c>
      <c r="T7576">
        <v>688264</v>
      </c>
      <c r="V7576">
        <v>1032743</v>
      </c>
      <c r="X7576">
        <v>894748</v>
      </c>
      <c r="Z7576">
        <v>137995</v>
      </c>
    </row>
    <row r="7577" spans="2:26" hidden="1" x14ac:dyDescent="0.35">
      <c r="B7577" t="s">
        <v>177</v>
      </c>
      <c r="C7577" t="s">
        <v>178</v>
      </c>
      <c r="D7577" s="1">
        <v>43252</v>
      </c>
      <c r="E7577" t="s">
        <v>34</v>
      </c>
      <c r="F7577" t="s">
        <v>33</v>
      </c>
      <c r="G7577" t="s">
        <v>34</v>
      </c>
      <c r="H7577">
        <v>20005</v>
      </c>
      <c r="I7577" t="s">
        <v>38</v>
      </c>
      <c r="J7577">
        <v>0</v>
      </c>
      <c r="L7577">
        <v>20005</v>
      </c>
      <c r="M7577" t="s">
        <v>38</v>
      </c>
      <c r="N7577">
        <v>18385</v>
      </c>
      <c r="O7577" t="s">
        <v>38</v>
      </c>
      <c r="P7577">
        <v>864</v>
      </c>
      <c r="Q7577" t="s">
        <v>38</v>
      </c>
      <c r="R7577">
        <v>19249</v>
      </c>
      <c r="S7577" t="s">
        <v>38</v>
      </c>
      <c r="T7577">
        <v>695714</v>
      </c>
      <c r="V7577">
        <v>1044206</v>
      </c>
      <c r="X7577">
        <v>904783</v>
      </c>
      <c r="Z7577">
        <v>139423</v>
      </c>
    </row>
    <row r="7578" spans="2:26" hidden="1" x14ac:dyDescent="0.35">
      <c r="B7578" t="s">
        <v>177</v>
      </c>
      <c r="C7578" t="s">
        <v>178</v>
      </c>
      <c r="D7578" s="1">
        <v>43282</v>
      </c>
      <c r="E7578" t="s">
        <v>34</v>
      </c>
      <c r="F7578" t="s">
        <v>33</v>
      </c>
      <c r="G7578" t="s">
        <v>34</v>
      </c>
      <c r="H7578">
        <v>21134</v>
      </c>
      <c r="I7578" t="s">
        <v>38</v>
      </c>
      <c r="J7578">
        <v>0</v>
      </c>
      <c r="L7578">
        <v>21134</v>
      </c>
      <c r="M7578" t="s">
        <v>38</v>
      </c>
      <c r="N7578">
        <v>17757</v>
      </c>
      <c r="O7578" t="s">
        <v>38</v>
      </c>
      <c r="P7578">
        <v>842</v>
      </c>
      <c r="Q7578" t="s">
        <v>38</v>
      </c>
      <c r="R7578">
        <v>18599</v>
      </c>
      <c r="S7578" t="s">
        <v>38</v>
      </c>
      <c r="T7578">
        <v>697122</v>
      </c>
      <c r="V7578">
        <v>1046260</v>
      </c>
      <c r="X7578">
        <v>906995</v>
      </c>
      <c r="Z7578">
        <v>139265</v>
      </c>
    </row>
    <row r="7579" spans="2:26" hidden="1" x14ac:dyDescent="0.35">
      <c r="B7579" t="s">
        <v>177</v>
      </c>
      <c r="C7579" t="s">
        <v>178</v>
      </c>
      <c r="D7579" s="1">
        <v>43282</v>
      </c>
      <c r="E7579" t="s">
        <v>34</v>
      </c>
      <c r="F7579" t="s">
        <v>35</v>
      </c>
      <c r="G7579" t="s">
        <v>32</v>
      </c>
      <c r="H7579">
        <v>20217</v>
      </c>
      <c r="I7579" t="s">
        <v>38</v>
      </c>
      <c r="J7579">
        <v>0</v>
      </c>
      <c r="L7579">
        <v>20217</v>
      </c>
      <c r="M7579" t="s">
        <v>38</v>
      </c>
      <c r="N7579">
        <v>17650</v>
      </c>
      <c r="O7579" t="s">
        <v>38</v>
      </c>
      <c r="P7579">
        <v>794</v>
      </c>
      <c r="Q7579" t="s">
        <v>38</v>
      </c>
      <c r="R7579">
        <v>18444</v>
      </c>
      <c r="S7579" t="s">
        <v>38</v>
      </c>
      <c r="T7579">
        <v>688261</v>
      </c>
      <c r="V7579">
        <v>1032764</v>
      </c>
      <c r="X7579">
        <v>895273</v>
      </c>
      <c r="Z7579">
        <v>137491</v>
      </c>
    </row>
    <row r="7580" spans="2:26" hidden="1" x14ac:dyDescent="0.35">
      <c r="B7580" t="s">
        <v>177</v>
      </c>
      <c r="C7580" t="s">
        <v>178</v>
      </c>
      <c r="D7580" s="1">
        <v>43313</v>
      </c>
      <c r="E7580" t="s">
        <v>34</v>
      </c>
      <c r="F7580" t="s">
        <v>33</v>
      </c>
      <c r="G7580" t="s">
        <v>34</v>
      </c>
      <c r="H7580">
        <v>23116</v>
      </c>
      <c r="I7580" t="s">
        <v>38</v>
      </c>
      <c r="J7580">
        <v>0</v>
      </c>
      <c r="L7580">
        <v>23116</v>
      </c>
      <c r="M7580" t="s">
        <v>38</v>
      </c>
      <c r="N7580">
        <v>19305</v>
      </c>
      <c r="O7580" t="s">
        <v>38</v>
      </c>
      <c r="P7580">
        <v>927</v>
      </c>
      <c r="Q7580" t="s">
        <v>38</v>
      </c>
      <c r="R7580">
        <v>20232</v>
      </c>
      <c r="S7580" t="s">
        <v>38</v>
      </c>
      <c r="T7580">
        <v>697352</v>
      </c>
      <c r="V7580">
        <v>1046885</v>
      </c>
      <c r="X7580">
        <v>908048</v>
      </c>
      <c r="Z7580">
        <v>138837</v>
      </c>
    </row>
    <row r="7581" spans="2:26" hidden="1" x14ac:dyDescent="0.35">
      <c r="B7581" t="s">
        <v>177</v>
      </c>
      <c r="C7581" t="s">
        <v>178</v>
      </c>
      <c r="D7581" s="1">
        <v>43313</v>
      </c>
      <c r="E7581" t="s">
        <v>34</v>
      </c>
      <c r="F7581" t="s">
        <v>35</v>
      </c>
      <c r="G7581" t="s">
        <v>32</v>
      </c>
      <c r="H7581">
        <v>17575</v>
      </c>
      <c r="I7581" t="s">
        <v>38</v>
      </c>
      <c r="J7581">
        <v>0</v>
      </c>
      <c r="L7581">
        <v>17575</v>
      </c>
      <c r="M7581" t="s">
        <v>38</v>
      </c>
      <c r="N7581">
        <v>15089</v>
      </c>
      <c r="O7581" t="s">
        <v>38</v>
      </c>
      <c r="P7581">
        <v>720</v>
      </c>
      <c r="Q7581" t="s">
        <v>38</v>
      </c>
      <c r="R7581">
        <v>15809</v>
      </c>
      <c r="S7581" t="s">
        <v>38</v>
      </c>
      <c r="T7581">
        <v>689255</v>
      </c>
      <c r="V7581">
        <v>1035053</v>
      </c>
      <c r="X7581">
        <v>897782</v>
      </c>
      <c r="Z7581">
        <v>137271</v>
      </c>
    </row>
    <row r="7582" spans="2:26" hidden="1" x14ac:dyDescent="0.35">
      <c r="B7582" t="s">
        <v>177</v>
      </c>
      <c r="C7582" t="s">
        <v>178</v>
      </c>
      <c r="D7582" s="1">
        <v>43344</v>
      </c>
      <c r="E7582" t="s">
        <v>34</v>
      </c>
      <c r="F7582" t="s">
        <v>33</v>
      </c>
      <c r="G7582" t="s">
        <v>34</v>
      </c>
      <c r="H7582">
        <v>19167</v>
      </c>
      <c r="I7582" t="s">
        <v>38</v>
      </c>
      <c r="J7582">
        <v>0</v>
      </c>
      <c r="L7582">
        <v>19167</v>
      </c>
      <c r="M7582" t="s">
        <v>38</v>
      </c>
      <c r="N7582">
        <v>15942</v>
      </c>
      <c r="O7582" t="s">
        <v>38</v>
      </c>
      <c r="P7582">
        <v>735</v>
      </c>
      <c r="Q7582" t="s">
        <v>38</v>
      </c>
      <c r="R7582">
        <v>16677</v>
      </c>
      <c r="S7582" t="s">
        <v>38</v>
      </c>
      <c r="T7582">
        <v>696350</v>
      </c>
      <c r="V7582">
        <v>1046208</v>
      </c>
      <c r="X7582">
        <v>907030</v>
      </c>
      <c r="Z7582">
        <v>139178</v>
      </c>
    </row>
    <row r="7583" spans="2:26" hidden="1" x14ac:dyDescent="0.35">
      <c r="B7583" t="s">
        <v>177</v>
      </c>
      <c r="C7583" t="s">
        <v>178</v>
      </c>
      <c r="D7583" s="1">
        <v>43344</v>
      </c>
      <c r="E7583" t="s">
        <v>34</v>
      </c>
      <c r="F7583" t="s">
        <v>35</v>
      </c>
      <c r="G7583" t="s">
        <v>32</v>
      </c>
      <c r="H7583">
        <v>18441</v>
      </c>
      <c r="I7583" t="s">
        <v>38</v>
      </c>
      <c r="J7583">
        <v>0</v>
      </c>
      <c r="L7583">
        <v>18441</v>
      </c>
      <c r="M7583" t="s">
        <v>38</v>
      </c>
      <c r="N7583">
        <v>15953</v>
      </c>
      <c r="O7583" t="s">
        <v>38</v>
      </c>
      <c r="P7583">
        <v>735</v>
      </c>
      <c r="Q7583" t="s">
        <v>38</v>
      </c>
      <c r="R7583">
        <v>16688</v>
      </c>
      <c r="S7583" t="s">
        <v>38</v>
      </c>
      <c r="T7583">
        <v>687081</v>
      </c>
      <c r="V7583">
        <v>1031756</v>
      </c>
      <c r="X7583">
        <v>895232</v>
      </c>
      <c r="Z7583">
        <v>136524</v>
      </c>
    </row>
    <row r="7584" spans="2:26" hidden="1" x14ac:dyDescent="0.35">
      <c r="B7584" t="s">
        <v>177</v>
      </c>
      <c r="C7584" t="s">
        <v>178</v>
      </c>
      <c r="D7584" s="1">
        <v>43374</v>
      </c>
      <c r="E7584" t="s">
        <v>34</v>
      </c>
      <c r="F7584" t="s">
        <v>35</v>
      </c>
      <c r="G7584" t="s">
        <v>32</v>
      </c>
      <c r="H7584">
        <v>22016</v>
      </c>
      <c r="I7584" t="s">
        <v>38</v>
      </c>
      <c r="J7584">
        <v>0</v>
      </c>
      <c r="L7584">
        <v>22016</v>
      </c>
      <c r="M7584" t="s">
        <v>38</v>
      </c>
      <c r="N7584">
        <v>17750</v>
      </c>
      <c r="O7584" t="s">
        <v>38</v>
      </c>
      <c r="P7584">
        <v>803</v>
      </c>
      <c r="Q7584" t="s">
        <v>38</v>
      </c>
      <c r="R7584">
        <v>18553</v>
      </c>
      <c r="S7584" t="s">
        <v>38</v>
      </c>
      <c r="T7584">
        <v>689069</v>
      </c>
      <c r="V7584">
        <v>1035179</v>
      </c>
      <c r="X7584">
        <v>897260</v>
      </c>
      <c r="Z7584">
        <v>137919</v>
      </c>
    </row>
    <row r="7585" spans="2:26" hidden="1" x14ac:dyDescent="0.35">
      <c r="B7585" t="s">
        <v>177</v>
      </c>
      <c r="C7585" t="s">
        <v>178</v>
      </c>
      <c r="D7585" s="1">
        <v>43374</v>
      </c>
      <c r="E7585" t="s">
        <v>34</v>
      </c>
      <c r="F7585" t="s">
        <v>33</v>
      </c>
      <c r="G7585" t="s">
        <v>34</v>
      </c>
      <c r="H7585">
        <v>23284</v>
      </c>
      <c r="I7585" t="s">
        <v>38</v>
      </c>
      <c r="J7585">
        <v>0</v>
      </c>
      <c r="L7585">
        <v>23284</v>
      </c>
      <c r="M7585" t="s">
        <v>38</v>
      </c>
      <c r="N7585">
        <v>17727</v>
      </c>
      <c r="O7585" t="s">
        <v>38</v>
      </c>
      <c r="P7585">
        <v>825</v>
      </c>
      <c r="Q7585" t="s">
        <v>38</v>
      </c>
      <c r="R7585">
        <v>18552</v>
      </c>
      <c r="S7585" t="s">
        <v>38</v>
      </c>
      <c r="T7585">
        <v>697409</v>
      </c>
      <c r="V7585">
        <v>1048180</v>
      </c>
      <c r="X7585">
        <v>908486</v>
      </c>
      <c r="Z7585">
        <v>139694</v>
      </c>
    </row>
    <row r="7586" spans="2:26" hidden="1" x14ac:dyDescent="0.35">
      <c r="B7586" t="s">
        <v>177</v>
      </c>
      <c r="C7586" t="s">
        <v>178</v>
      </c>
      <c r="D7586" s="1">
        <v>43405</v>
      </c>
      <c r="E7586" t="s">
        <v>34</v>
      </c>
      <c r="F7586" t="s">
        <v>35</v>
      </c>
      <c r="G7586" t="s">
        <v>32</v>
      </c>
      <c r="H7586">
        <v>31695</v>
      </c>
      <c r="I7586" t="s">
        <v>38</v>
      </c>
      <c r="J7586">
        <v>0</v>
      </c>
      <c r="L7586">
        <v>31695</v>
      </c>
      <c r="M7586" t="s">
        <v>38</v>
      </c>
      <c r="N7586">
        <v>30772</v>
      </c>
      <c r="O7586" t="s">
        <v>38</v>
      </c>
      <c r="P7586">
        <v>1107</v>
      </c>
      <c r="Q7586" t="s">
        <v>38</v>
      </c>
      <c r="R7586">
        <v>31879</v>
      </c>
      <c r="S7586" t="s">
        <v>38</v>
      </c>
      <c r="T7586">
        <v>690295</v>
      </c>
      <c r="V7586">
        <v>1036625</v>
      </c>
      <c r="X7586">
        <v>897529</v>
      </c>
      <c r="Z7586">
        <v>139096</v>
      </c>
    </row>
    <row r="7587" spans="2:26" hidden="1" x14ac:dyDescent="0.35">
      <c r="B7587" t="s">
        <v>177</v>
      </c>
      <c r="C7587" t="s">
        <v>178</v>
      </c>
      <c r="D7587" s="1">
        <v>43405</v>
      </c>
      <c r="E7587" t="s">
        <v>34</v>
      </c>
      <c r="F7587" t="s">
        <v>33</v>
      </c>
      <c r="G7587" t="s">
        <v>34</v>
      </c>
      <c r="H7587">
        <v>32496</v>
      </c>
      <c r="I7587" t="s">
        <v>38</v>
      </c>
      <c r="J7587">
        <v>0</v>
      </c>
      <c r="L7587">
        <v>32496</v>
      </c>
      <c r="M7587" t="s">
        <v>38</v>
      </c>
      <c r="N7587">
        <v>30437</v>
      </c>
      <c r="O7587" t="s">
        <v>38</v>
      </c>
      <c r="P7587">
        <v>1135</v>
      </c>
      <c r="Q7587" t="s">
        <v>38</v>
      </c>
      <c r="R7587">
        <v>31572</v>
      </c>
      <c r="S7587" t="s">
        <v>38</v>
      </c>
      <c r="T7587">
        <v>699497</v>
      </c>
      <c r="V7587">
        <v>1049654</v>
      </c>
      <c r="X7587">
        <v>907859</v>
      </c>
      <c r="Z7587">
        <v>141795</v>
      </c>
    </row>
    <row r="7588" spans="2:26" hidden="1" x14ac:dyDescent="0.35">
      <c r="B7588" t="s">
        <v>177</v>
      </c>
      <c r="C7588" t="s">
        <v>178</v>
      </c>
      <c r="D7588" s="1">
        <v>43435</v>
      </c>
      <c r="E7588" t="s">
        <v>34</v>
      </c>
      <c r="F7588" t="s">
        <v>35</v>
      </c>
      <c r="G7588" t="s">
        <v>32</v>
      </c>
      <c r="H7588">
        <v>32057</v>
      </c>
      <c r="I7588" t="s">
        <v>38</v>
      </c>
      <c r="J7588">
        <v>0</v>
      </c>
      <c r="L7588">
        <v>32057</v>
      </c>
      <c r="M7588" t="s">
        <v>38</v>
      </c>
      <c r="N7588">
        <v>58949</v>
      </c>
      <c r="O7588" t="s">
        <v>38</v>
      </c>
      <c r="P7588">
        <v>2279</v>
      </c>
      <c r="Q7588" t="s">
        <v>38</v>
      </c>
      <c r="R7588">
        <v>61228</v>
      </c>
      <c r="S7588" t="s">
        <v>38</v>
      </c>
      <c r="T7588">
        <v>693406</v>
      </c>
      <c r="V7588">
        <v>1039484</v>
      </c>
      <c r="X7588">
        <v>897772</v>
      </c>
      <c r="Z7588">
        <v>141712</v>
      </c>
    </row>
    <row r="7589" spans="2:26" hidden="1" x14ac:dyDescent="0.35">
      <c r="B7589" t="s">
        <v>177</v>
      </c>
      <c r="C7589" t="s">
        <v>178</v>
      </c>
      <c r="D7589" s="1">
        <v>43435</v>
      </c>
      <c r="E7589" t="s">
        <v>34</v>
      </c>
      <c r="F7589" t="s">
        <v>33</v>
      </c>
      <c r="G7589" t="s">
        <v>34</v>
      </c>
      <c r="H7589">
        <v>33196</v>
      </c>
      <c r="I7589" t="s">
        <v>38</v>
      </c>
      <c r="J7589">
        <v>0</v>
      </c>
      <c r="L7589">
        <v>33196</v>
      </c>
      <c r="M7589" t="s">
        <v>38</v>
      </c>
      <c r="N7589">
        <v>59794</v>
      </c>
      <c r="O7589" t="s">
        <v>38</v>
      </c>
      <c r="P7589">
        <v>2337</v>
      </c>
      <c r="Q7589" t="s">
        <v>38</v>
      </c>
      <c r="R7589">
        <v>62131</v>
      </c>
      <c r="S7589" t="s">
        <v>38</v>
      </c>
      <c r="T7589">
        <v>702460</v>
      </c>
      <c r="V7589">
        <v>1053309</v>
      </c>
      <c r="X7589">
        <v>909439</v>
      </c>
      <c r="Z7589">
        <v>143870</v>
      </c>
    </row>
    <row r="7590" spans="2:26" hidden="1" x14ac:dyDescent="0.35">
      <c r="B7590" t="s">
        <v>177</v>
      </c>
      <c r="C7590" t="s">
        <v>178</v>
      </c>
      <c r="D7590" s="1">
        <v>43466</v>
      </c>
      <c r="E7590" t="s">
        <v>34</v>
      </c>
      <c r="F7590" t="s">
        <v>35</v>
      </c>
      <c r="G7590" t="s">
        <v>32</v>
      </c>
      <c r="H7590">
        <v>37416</v>
      </c>
      <c r="I7590" t="s">
        <v>38</v>
      </c>
      <c r="J7590">
        <v>0</v>
      </c>
      <c r="L7590">
        <v>37416</v>
      </c>
      <c r="M7590" t="s">
        <v>38</v>
      </c>
      <c r="N7590">
        <v>30202</v>
      </c>
      <c r="O7590" t="s">
        <v>38</v>
      </c>
      <c r="P7590">
        <v>906</v>
      </c>
      <c r="Q7590" t="s">
        <v>38</v>
      </c>
      <c r="R7590">
        <v>31108</v>
      </c>
      <c r="S7590" t="s">
        <v>38</v>
      </c>
      <c r="T7590">
        <v>712386</v>
      </c>
      <c r="V7590">
        <v>1237262</v>
      </c>
      <c r="X7590">
        <v>1095021</v>
      </c>
      <c r="Z7590">
        <v>142241</v>
      </c>
    </row>
    <row r="7591" spans="2:26" hidden="1" x14ac:dyDescent="0.35">
      <c r="B7591" t="s">
        <v>177</v>
      </c>
      <c r="C7591" t="s">
        <v>178</v>
      </c>
      <c r="D7591" s="1">
        <v>43466</v>
      </c>
      <c r="E7591" t="s">
        <v>34</v>
      </c>
      <c r="F7591" t="s">
        <v>33</v>
      </c>
      <c r="G7591" t="s">
        <v>34</v>
      </c>
      <c r="H7591">
        <v>38235</v>
      </c>
      <c r="I7591" t="s">
        <v>38</v>
      </c>
      <c r="J7591">
        <v>0</v>
      </c>
      <c r="L7591">
        <v>38235</v>
      </c>
      <c r="M7591" t="s">
        <v>38</v>
      </c>
      <c r="N7591">
        <v>29512</v>
      </c>
      <c r="O7591" t="s">
        <v>38</v>
      </c>
      <c r="P7591">
        <v>856</v>
      </c>
      <c r="Q7591" t="s">
        <v>38</v>
      </c>
      <c r="R7591">
        <v>30368</v>
      </c>
      <c r="S7591" t="s">
        <v>38</v>
      </c>
      <c r="T7591">
        <v>712386</v>
      </c>
      <c r="V7591">
        <v>1237262</v>
      </c>
      <c r="X7591">
        <v>1095021</v>
      </c>
      <c r="Z7591">
        <v>142241</v>
      </c>
    </row>
    <row r="7592" spans="2:26" hidden="1" x14ac:dyDescent="0.35">
      <c r="B7592" t="s">
        <v>177</v>
      </c>
      <c r="C7592" t="s">
        <v>178</v>
      </c>
      <c r="D7592" s="1">
        <v>43497</v>
      </c>
      <c r="E7592" t="s">
        <v>34</v>
      </c>
      <c r="F7592" t="s">
        <v>35</v>
      </c>
      <c r="G7592" t="s">
        <v>32</v>
      </c>
      <c r="H7592">
        <v>28760</v>
      </c>
      <c r="I7592" t="s">
        <v>38</v>
      </c>
      <c r="J7592">
        <v>0</v>
      </c>
      <c r="L7592">
        <v>28760</v>
      </c>
      <c r="M7592" t="s">
        <v>38</v>
      </c>
      <c r="N7592">
        <v>23890</v>
      </c>
      <c r="O7592" t="s">
        <v>38</v>
      </c>
      <c r="P7592">
        <v>681</v>
      </c>
      <c r="Q7592" t="s">
        <v>38</v>
      </c>
      <c r="R7592">
        <v>24571</v>
      </c>
      <c r="S7592" t="s">
        <v>38</v>
      </c>
      <c r="T7592">
        <v>713535</v>
      </c>
      <c r="V7592">
        <v>1251260</v>
      </c>
      <c r="X7592">
        <v>1108915</v>
      </c>
      <c r="Z7592">
        <v>142345</v>
      </c>
    </row>
    <row r="7593" spans="2:26" hidden="1" x14ac:dyDescent="0.35">
      <c r="B7593" t="s">
        <v>177</v>
      </c>
      <c r="C7593" t="s">
        <v>178</v>
      </c>
      <c r="D7593" s="1">
        <v>43497</v>
      </c>
      <c r="E7593" t="s">
        <v>34</v>
      </c>
      <c r="F7593" t="s">
        <v>33</v>
      </c>
      <c r="G7593" t="s">
        <v>34</v>
      </c>
      <c r="H7593">
        <v>30071</v>
      </c>
      <c r="I7593" t="s">
        <v>38</v>
      </c>
      <c r="J7593">
        <v>0</v>
      </c>
      <c r="L7593">
        <v>30071</v>
      </c>
      <c r="M7593" t="s">
        <v>38</v>
      </c>
      <c r="N7593">
        <v>23999</v>
      </c>
      <c r="O7593" t="s">
        <v>38</v>
      </c>
      <c r="P7593">
        <v>688</v>
      </c>
      <c r="Q7593" t="s">
        <v>38</v>
      </c>
      <c r="R7593">
        <v>24687</v>
      </c>
      <c r="S7593" t="s">
        <v>38</v>
      </c>
      <c r="T7593">
        <v>713535</v>
      </c>
      <c r="V7593">
        <v>1251260</v>
      </c>
      <c r="X7593">
        <v>1108915</v>
      </c>
      <c r="Z7593">
        <v>142345</v>
      </c>
    </row>
    <row r="7594" spans="2:26" hidden="1" x14ac:dyDescent="0.35">
      <c r="B7594" t="s">
        <v>177</v>
      </c>
      <c r="C7594" t="s">
        <v>178</v>
      </c>
      <c r="D7594" s="1">
        <v>43525</v>
      </c>
      <c r="E7594" t="s">
        <v>34</v>
      </c>
      <c r="F7594" t="s">
        <v>35</v>
      </c>
      <c r="G7594" t="s">
        <v>32</v>
      </c>
      <c r="H7594">
        <v>29967</v>
      </c>
      <c r="I7594" t="s">
        <v>38</v>
      </c>
      <c r="J7594">
        <v>0</v>
      </c>
      <c r="L7594">
        <v>29967</v>
      </c>
      <c r="M7594" t="s">
        <v>38</v>
      </c>
      <c r="N7594">
        <v>28163</v>
      </c>
      <c r="O7594" t="s">
        <v>38</v>
      </c>
      <c r="P7594">
        <v>780</v>
      </c>
      <c r="Q7594" t="s">
        <v>38</v>
      </c>
      <c r="R7594">
        <v>28943</v>
      </c>
      <c r="S7594" t="s">
        <v>38</v>
      </c>
      <c r="T7594">
        <v>726250</v>
      </c>
      <c r="V7594">
        <v>1291923</v>
      </c>
      <c r="X7594">
        <v>1147269</v>
      </c>
      <c r="Z7594">
        <v>144654</v>
      </c>
    </row>
    <row r="7595" spans="2:26" hidden="1" x14ac:dyDescent="0.35">
      <c r="B7595" t="s">
        <v>177</v>
      </c>
      <c r="C7595" t="s">
        <v>178</v>
      </c>
      <c r="D7595" s="1">
        <v>43525</v>
      </c>
      <c r="E7595" t="s">
        <v>34</v>
      </c>
      <c r="F7595" t="s">
        <v>33</v>
      </c>
      <c r="G7595" t="s">
        <v>34</v>
      </c>
      <c r="H7595">
        <v>31564</v>
      </c>
      <c r="I7595" t="s">
        <v>38</v>
      </c>
      <c r="J7595">
        <v>0</v>
      </c>
      <c r="L7595">
        <v>31564</v>
      </c>
      <c r="M7595" t="s">
        <v>38</v>
      </c>
      <c r="N7595">
        <v>28056</v>
      </c>
      <c r="O7595" t="s">
        <v>38</v>
      </c>
      <c r="P7595">
        <v>775</v>
      </c>
      <c r="Q7595" t="s">
        <v>38</v>
      </c>
      <c r="R7595">
        <v>28831</v>
      </c>
      <c r="S7595" t="s">
        <v>38</v>
      </c>
      <c r="T7595">
        <v>726250</v>
      </c>
      <c r="V7595">
        <v>1291923</v>
      </c>
      <c r="X7595">
        <v>1147269</v>
      </c>
      <c r="Z7595">
        <v>144654</v>
      </c>
    </row>
    <row r="7596" spans="2:26" hidden="1" x14ac:dyDescent="0.35">
      <c r="B7596" t="s">
        <v>177</v>
      </c>
      <c r="C7596" t="s">
        <v>178</v>
      </c>
      <c r="D7596" s="1">
        <v>43556</v>
      </c>
      <c r="E7596" t="s">
        <v>34</v>
      </c>
      <c r="F7596" t="s">
        <v>35</v>
      </c>
      <c r="G7596" t="s">
        <v>32</v>
      </c>
      <c r="H7596">
        <v>28831</v>
      </c>
      <c r="I7596" t="s">
        <v>38</v>
      </c>
      <c r="J7596">
        <v>0</v>
      </c>
      <c r="L7596">
        <v>28831</v>
      </c>
      <c r="M7596" t="s">
        <v>38</v>
      </c>
      <c r="N7596">
        <v>25132</v>
      </c>
      <c r="O7596" t="s">
        <v>38</v>
      </c>
      <c r="P7596">
        <v>806</v>
      </c>
      <c r="Q7596" t="s">
        <v>38</v>
      </c>
      <c r="R7596">
        <v>25938</v>
      </c>
      <c r="S7596" t="s">
        <v>38</v>
      </c>
      <c r="T7596">
        <v>719275</v>
      </c>
      <c r="V7596">
        <v>1285296</v>
      </c>
      <c r="X7596">
        <v>1142863</v>
      </c>
      <c r="Z7596">
        <v>142433</v>
      </c>
    </row>
    <row r="7597" spans="2:26" hidden="1" x14ac:dyDescent="0.35">
      <c r="B7597" t="s">
        <v>177</v>
      </c>
      <c r="C7597" t="s">
        <v>178</v>
      </c>
      <c r="D7597" s="1">
        <v>43556</v>
      </c>
      <c r="E7597" t="s">
        <v>34</v>
      </c>
      <c r="F7597" t="s">
        <v>33</v>
      </c>
      <c r="G7597" t="s">
        <v>34</v>
      </c>
      <c r="H7597">
        <v>30553</v>
      </c>
      <c r="I7597" t="s">
        <v>38</v>
      </c>
      <c r="J7597">
        <v>0</v>
      </c>
      <c r="L7597">
        <v>30553</v>
      </c>
      <c r="M7597" t="s">
        <v>38</v>
      </c>
      <c r="N7597">
        <v>25148</v>
      </c>
      <c r="O7597" t="s">
        <v>38</v>
      </c>
      <c r="P7597">
        <v>805</v>
      </c>
      <c r="Q7597" t="s">
        <v>38</v>
      </c>
      <c r="R7597">
        <v>25953</v>
      </c>
      <c r="S7597" t="s">
        <v>38</v>
      </c>
      <c r="T7597">
        <v>728418</v>
      </c>
      <c r="V7597">
        <v>1305392</v>
      </c>
      <c r="X7597">
        <v>1160943</v>
      </c>
      <c r="Z7597">
        <v>144449</v>
      </c>
    </row>
    <row r="7598" spans="2:26" hidden="1" x14ac:dyDescent="0.35">
      <c r="B7598" t="s">
        <v>177</v>
      </c>
      <c r="C7598" t="s">
        <v>178</v>
      </c>
      <c r="D7598" s="1">
        <v>43586</v>
      </c>
      <c r="E7598" t="s">
        <v>34</v>
      </c>
      <c r="F7598" t="s">
        <v>35</v>
      </c>
      <c r="G7598" t="s">
        <v>32</v>
      </c>
      <c r="H7598">
        <v>29678</v>
      </c>
      <c r="I7598" t="s">
        <v>38</v>
      </c>
      <c r="J7598">
        <v>0</v>
      </c>
      <c r="L7598">
        <v>29678</v>
      </c>
      <c r="M7598" t="s">
        <v>38</v>
      </c>
      <c r="N7598">
        <v>23615</v>
      </c>
      <c r="O7598" t="s">
        <v>38</v>
      </c>
      <c r="P7598">
        <v>696</v>
      </c>
      <c r="Q7598" t="s">
        <v>38</v>
      </c>
      <c r="R7598">
        <v>24311</v>
      </c>
      <c r="S7598" t="s">
        <v>38</v>
      </c>
      <c r="T7598">
        <v>721530</v>
      </c>
      <c r="V7598">
        <v>1298381</v>
      </c>
      <c r="X7598">
        <v>1155830</v>
      </c>
      <c r="Z7598">
        <v>142551</v>
      </c>
    </row>
    <row r="7599" spans="2:26" hidden="1" x14ac:dyDescent="0.35">
      <c r="B7599" t="s">
        <v>177</v>
      </c>
      <c r="C7599" t="s">
        <v>178</v>
      </c>
      <c r="D7599" s="1">
        <v>43586</v>
      </c>
      <c r="E7599" t="s">
        <v>34</v>
      </c>
      <c r="F7599" t="s">
        <v>33</v>
      </c>
      <c r="G7599" t="s">
        <v>34</v>
      </c>
      <c r="H7599">
        <v>30783</v>
      </c>
      <c r="I7599" t="s">
        <v>38</v>
      </c>
      <c r="J7599">
        <v>0</v>
      </c>
      <c r="L7599">
        <v>30783</v>
      </c>
      <c r="M7599" t="s">
        <v>38</v>
      </c>
      <c r="N7599">
        <v>23600</v>
      </c>
      <c r="O7599" t="s">
        <v>38</v>
      </c>
      <c r="P7599">
        <v>724</v>
      </c>
      <c r="Q7599" t="s">
        <v>38</v>
      </c>
      <c r="R7599">
        <v>24324</v>
      </c>
      <c r="S7599" t="s">
        <v>38</v>
      </c>
      <c r="T7599">
        <v>729050</v>
      </c>
      <c r="V7599">
        <v>1314268</v>
      </c>
      <c r="X7599">
        <v>1170077</v>
      </c>
      <c r="Z7599">
        <v>144191</v>
      </c>
    </row>
    <row r="7600" spans="2:26" hidden="1" x14ac:dyDescent="0.35">
      <c r="B7600" t="s">
        <v>177</v>
      </c>
      <c r="C7600" t="s">
        <v>178</v>
      </c>
      <c r="D7600" s="1">
        <v>43617</v>
      </c>
      <c r="E7600" t="s">
        <v>34</v>
      </c>
      <c r="F7600" t="s">
        <v>35</v>
      </c>
      <c r="G7600" t="s">
        <v>32</v>
      </c>
      <c r="H7600">
        <v>25841</v>
      </c>
      <c r="I7600" t="s">
        <v>38</v>
      </c>
      <c r="J7600">
        <v>0</v>
      </c>
      <c r="L7600">
        <v>25841</v>
      </c>
      <c r="M7600" t="s">
        <v>38</v>
      </c>
      <c r="N7600">
        <v>19730</v>
      </c>
      <c r="O7600" t="s">
        <v>38</v>
      </c>
      <c r="P7600">
        <v>628</v>
      </c>
      <c r="Q7600" t="s">
        <v>38</v>
      </c>
      <c r="R7600">
        <v>20358</v>
      </c>
      <c r="S7600" t="s">
        <v>38</v>
      </c>
      <c r="T7600">
        <v>722325</v>
      </c>
      <c r="V7600">
        <v>1306710</v>
      </c>
      <c r="X7600">
        <v>1164265</v>
      </c>
      <c r="Z7600">
        <v>142445</v>
      </c>
    </row>
    <row r="7601" spans="2:26" hidden="1" x14ac:dyDescent="0.35">
      <c r="B7601" t="s">
        <v>177</v>
      </c>
      <c r="C7601" t="s">
        <v>178</v>
      </c>
      <c r="D7601" s="1">
        <v>43617</v>
      </c>
      <c r="E7601" t="s">
        <v>34</v>
      </c>
      <c r="F7601" t="s">
        <v>33</v>
      </c>
      <c r="G7601" t="s">
        <v>34</v>
      </c>
      <c r="H7601">
        <v>27232</v>
      </c>
      <c r="I7601" t="s">
        <v>38</v>
      </c>
      <c r="J7601">
        <v>0</v>
      </c>
      <c r="L7601">
        <v>27232</v>
      </c>
      <c r="M7601" t="s">
        <v>38</v>
      </c>
      <c r="N7601">
        <v>19657</v>
      </c>
      <c r="O7601" t="s">
        <v>38</v>
      </c>
      <c r="P7601">
        <v>634</v>
      </c>
      <c r="Q7601" t="s">
        <v>38</v>
      </c>
      <c r="R7601">
        <v>20291</v>
      </c>
      <c r="S7601" t="s">
        <v>38</v>
      </c>
      <c r="T7601">
        <v>730566</v>
      </c>
      <c r="V7601">
        <v>1324237</v>
      </c>
      <c r="X7601">
        <v>1180059</v>
      </c>
      <c r="Z7601">
        <v>144178</v>
      </c>
    </row>
    <row r="7602" spans="2:26" hidden="1" x14ac:dyDescent="0.35">
      <c r="B7602" t="s">
        <v>177</v>
      </c>
      <c r="C7602" t="s">
        <v>178</v>
      </c>
      <c r="D7602" s="1">
        <v>43647</v>
      </c>
      <c r="E7602" t="s">
        <v>34</v>
      </c>
      <c r="F7602" t="s">
        <v>35</v>
      </c>
      <c r="G7602" t="s">
        <v>32</v>
      </c>
      <c r="H7602">
        <v>29430</v>
      </c>
      <c r="I7602" t="s">
        <v>38</v>
      </c>
      <c r="J7602">
        <v>0</v>
      </c>
      <c r="L7602">
        <v>29430</v>
      </c>
      <c r="M7602" t="s">
        <v>38</v>
      </c>
      <c r="N7602">
        <v>21458</v>
      </c>
      <c r="O7602" t="s">
        <v>38</v>
      </c>
      <c r="P7602">
        <v>683</v>
      </c>
      <c r="Q7602" t="s">
        <v>38</v>
      </c>
      <c r="R7602">
        <v>22141</v>
      </c>
      <c r="S7602" t="s">
        <v>38</v>
      </c>
      <c r="T7602">
        <v>724932</v>
      </c>
      <c r="V7602">
        <v>1317981</v>
      </c>
      <c r="X7602">
        <v>1174889</v>
      </c>
      <c r="Z7602">
        <v>143092</v>
      </c>
    </row>
    <row r="7603" spans="2:26" hidden="1" x14ac:dyDescent="0.35">
      <c r="B7603" t="s">
        <v>177</v>
      </c>
      <c r="C7603" t="s">
        <v>178</v>
      </c>
      <c r="D7603" s="1">
        <v>43647</v>
      </c>
      <c r="E7603" t="s">
        <v>34</v>
      </c>
      <c r="F7603" t="s">
        <v>33</v>
      </c>
      <c r="G7603" t="s">
        <v>34</v>
      </c>
      <c r="H7603">
        <v>30346</v>
      </c>
      <c r="I7603" t="s">
        <v>38</v>
      </c>
      <c r="J7603">
        <v>0</v>
      </c>
      <c r="L7603">
        <v>30346</v>
      </c>
      <c r="M7603" t="s">
        <v>38</v>
      </c>
      <c r="N7603">
        <v>21473</v>
      </c>
      <c r="O7603" t="s">
        <v>38</v>
      </c>
      <c r="P7603">
        <v>674</v>
      </c>
      <c r="Q7603" t="s">
        <v>38</v>
      </c>
      <c r="R7603">
        <v>22147</v>
      </c>
      <c r="S7603" t="s">
        <v>38</v>
      </c>
      <c r="T7603">
        <v>734000</v>
      </c>
      <c r="V7603">
        <v>1336892</v>
      </c>
      <c r="X7603">
        <v>1191721</v>
      </c>
      <c r="Z7603">
        <v>145171</v>
      </c>
    </row>
    <row r="7604" spans="2:26" hidden="1" x14ac:dyDescent="0.35">
      <c r="B7604" t="s">
        <v>177</v>
      </c>
      <c r="C7604" t="s">
        <v>178</v>
      </c>
      <c r="D7604" s="1">
        <v>43678</v>
      </c>
      <c r="E7604" t="s">
        <v>34</v>
      </c>
      <c r="F7604" t="s">
        <v>35</v>
      </c>
      <c r="G7604" t="s">
        <v>32</v>
      </c>
      <c r="H7604">
        <v>31574</v>
      </c>
      <c r="I7604" t="s">
        <v>38</v>
      </c>
      <c r="J7604">
        <v>0</v>
      </c>
      <c r="L7604">
        <v>31574</v>
      </c>
      <c r="M7604" t="s">
        <v>38</v>
      </c>
      <c r="N7604">
        <v>22729</v>
      </c>
      <c r="O7604" t="s">
        <v>38</v>
      </c>
      <c r="P7604">
        <v>780</v>
      </c>
      <c r="Q7604" t="s">
        <v>38</v>
      </c>
      <c r="R7604">
        <v>23509</v>
      </c>
      <c r="S7604" t="s">
        <v>38</v>
      </c>
      <c r="T7604">
        <v>727013</v>
      </c>
      <c r="V7604">
        <v>1328805</v>
      </c>
      <c r="X7604">
        <v>1184721</v>
      </c>
      <c r="Z7604">
        <v>144084</v>
      </c>
    </row>
    <row r="7605" spans="2:26" hidden="1" x14ac:dyDescent="0.35">
      <c r="B7605" t="s">
        <v>177</v>
      </c>
      <c r="C7605" t="s">
        <v>178</v>
      </c>
      <c r="D7605" s="1">
        <v>43678</v>
      </c>
      <c r="E7605" t="s">
        <v>34</v>
      </c>
      <c r="F7605" t="s">
        <v>33</v>
      </c>
      <c r="G7605" t="s">
        <v>34</v>
      </c>
      <c r="H7605">
        <v>32777</v>
      </c>
      <c r="I7605" t="s">
        <v>38</v>
      </c>
      <c r="J7605">
        <v>0</v>
      </c>
      <c r="L7605">
        <v>32777</v>
      </c>
      <c r="M7605" t="s">
        <v>38</v>
      </c>
      <c r="N7605">
        <v>22680</v>
      </c>
      <c r="O7605" t="s">
        <v>38</v>
      </c>
      <c r="P7605">
        <v>772</v>
      </c>
      <c r="Q7605" t="s">
        <v>38</v>
      </c>
      <c r="R7605">
        <v>23452</v>
      </c>
      <c r="S7605" t="s">
        <v>38</v>
      </c>
      <c r="T7605">
        <v>735791</v>
      </c>
      <c r="V7605">
        <v>1346606</v>
      </c>
      <c r="X7605">
        <v>1200523</v>
      </c>
      <c r="Z7605">
        <v>146083</v>
      </c>
    </row>
    <row r="7606" spans="2:26" hidden="1" x14ac:dyDescent="0.35">
      <c r="B7606" t="s">
        <v>177</v>
      </c>
      <c r="C7606" t="s">
        <v>178</v>
      </c>
      <c r="D7606" s="1">
        <v>43709</v>
      </c>
      <c r="E7606" t="s">
        <v>34</v>
      </c>
      <c r="F7606" t="s">
        <v>35</v>
      </c>
      <c r="G7606" t="s">
        <v>32</v>
      </c>
      <c r="H7606">
        <v>30295</v>
      </c>
      <c r="I7606" t="s">
        <v>38</v>
      </c>
      <c r="J7606">
        <v>0</v>
      </c>
      <c r="L7606">
        <v>30295</v>
      </c>
      <c r="M7606" t="s">
        <v>38</v>
      </c>
      <c r="N7606">
        <v>22208</v>
      </c>
      <c r="O7606" t="s">
        <v>38</v>
      </c>
      <c r="P7606">
        <v>711</v>
      </c>
      <c r="Q7606" t="s">
        <v>38</v>
      </c>
      <c r="R7606">
        <v>22919</v>
      </c>
      <c r="S7606" t="s">
        <v>38</v>
      </c>
      <c r="T7606">
        <v>728273</v>
      </c>
      <c r="V7606">
        <v>1337347</v>
      </c>
      <c r="X7606">
        <v>1192106</v>
      </c>
      <c r="Z7606">
        <v>145241</v>
      </c>
    </row>
    <row r="7607" spans="2:26" hidden="1" x14ac:dyDescent="0.35">
      <c r="B7607" t="s">
        <v>177</v>
      </c>
      <c r="C7607" t="s">
        <v>178</v>
      </c>
      <c r="D7607" s="1">
        <v>43709</v>
      </c>
      <c r="E7607" t="s">
        <v>34</v>
      </c>
      <c r="F7607" t="s">
        <v>33</v>
      </c>
      <c r="G7607" t="s">
        <v>34</v>
      </c>
      <c r="H7607">
        <v>31785</v>
      </c>
      <c r="I7607" t="s">
        <v>38</v>
      </c>
      <c r="J7607">
        <v>0</v>
      </c>
      <c r="L7607">
        <v>31785</v>
      </c>
      <c r="M7607" t="s">
        <v>38</v>
      </c>
      <c r="N7607">
        <v>25828</v>
      </c>
      <c r="O7607" t="s">
        <v>38</v>
      </c>
      <c r="P7607">
        <v>994</v>
      </c>
      <c r="Q7607" t="s">
        <v>38</v>
      </c>
      <c r="R7607">
        <v>26822</v>
      </c>
      <c r="S7607" t="s">
        <v>38</v>
      </c>
      <c r="T7607">
        <v>737849</v>
      </c>
      <c r="V7607">
        <v>1356188</v>
      </c>
      <c r="X7607">
        <v>1208888</v>
      </c>
      <c r="Z7607">
        <v>147300</v>
      </c>
    </row>
    <row r="7608" spans="2:26" hidden="1" x14ac:dyDescent="0.35">
      <c r="B7608" t="s">
        <v>177</v>
      </c>
      <c r="C7608" t="s">
        <v>178</v>
      </c>
      <c r="D7608" s="1">
        <v>43739</v>
      </c>
      <c r="E7608" t="s">
        <v>34</v>
      </c>
      <c r="F7608" t="s">
        <v>33</v>
      </c>
      <c r="G7608" t="s">
        <v>34</v>
      </c>
      <c r="H7608">
        <v>36888</v>
      </c>
      <c r="I7608" t="s">
        <v>38</v>
      </c>
      <c r="J7608">
        <v>0</v>
      </c>
      <c r="L7608">
        <v>36888</v>
      </c>
      <c r="M7608" t="s">
        <v>38</v>
      </c>
      <c r="N7608">
        <v>28810</v>
      </c>
      <c r="O7608" t="s">
        <v>38</v>
      </c>
      <c r="P7608">
        <v>939</v>
      </c>
      <c r="Q7608" t="s">
        <v>38</v>
      </c>
      <c r="R7608">
        <v>29749</v>
      </c>
      <c r="S7608" t="s">
        <v>38</v>
      </c>
      <c r="T7608">
        <v>740192</v>
      </c>
      <c r="V7608">
        <v>1368331</v>
      </c>
      <c r="X7608">
        <v>1219888</v>
      </c>
      <c r="Z7608">
        <v>148443</v>
      </c>
    </row>
    <row r="7609" spans="2:26" hidden="1" x14ac:dyDescent="0.35">
      <c r="B7609" t="s">
        <v>177</v>
      </c>
      <c r="C7609" t="s">
        <v>178</v>
      </c>
      <c r="D7609" s="1">
        <v>43739</v>
      </c>
      <c r="E7609" t="s">
        <v>34</v>
      </c>
      <c r="F7609" t="s">
        <v>35</v>
      </c>
      <c r="G7609" t="s">
        <v>32</v>
      </c>
      <c r="H7609">
        <v>35972</v>
      </c>
      <c r="I7609" t="s">
        <v>38</v>
      </c>
      <c r="J7609">
        <v>0</v>
      </c>
      <c r="L7609">
        <v>35972</v>
      </c>
      <c r="M7609" t="s">
        <v>38</v>
      </c>
      <c r="N7609">
        <v>28695</v>
      </c>
      <c r="O7609" t="s">
        <v>38</v>
      </c>
      <c r="P7609">
        <v>950</v>
      </c>
      <c r="Q7609" t="s">
        <v>38</v>
      </c>
      <c r="R7609">
        <v>29645</v>
      </c>
      <c r="S7609" t="s">
        <v>38</v>
      </c>
      <c r="T7609">
        <v>732094</v>
      </c>
      <c r="V7609">
        <v>1351713</v>
      </c>
      <c r="X7609">
        <v>1205055</v>
      </c>
      <c r="Z7609">
        <v>146658</v>
      </c>
    </row>
    <row r="7610" spans="2:26" hidden="1" x14ac:dyDescent="0.35">
      <c r="B7610" t="s">
        <v>177</v>
      </c>
      <c r="C7610" t="s">
        <v>178</v>
      </c>
      <c r="D7610" s="1">
        <v>43770</v>
      </c>
      <c r="E7610" t="s">
        <v>34</v>
      </c>
      <c r="F7610" t="s">
        <v>35</v>
      </c>
      <c r="G7610" t="s">
        <v>32</v>
      </c>
      <c r="H7610">
        <v>29341</v>
      </c>
      <c r="I7610" t="s">
        <v>38</v>
      </c>
      <c r="J7610">
        <v>0</v>
      </c>
      <c r="L7610">
        <v>29341</v>
      </c>
      <c r="M7610" t="s">
        <v>38</v>
      </c>
      <c r="N7610">
        <v>48979</v>
      </c>
      <c r="O7610" t="s">
        <v>38</v>
      </c>
      <c r="P7610">
        <v>1058</v>
      </c>
      <c r="Q7610" t="s">
        <v>38</v>
      </c>
      <c r="R7610">
        <v>50037</v>
      </c>
      <c r="S7610" t="s">
        <v>38</v>
      </c>
      <c r="T7610">
        <v>737895</v>
      </c>
      <c r="V7610">
        <v>1372173</v>
      </c>
      <c r="X7610">
        <v>1222280</v>
      </c>
      <c r="Z7610">
        <v>149893</v>
      </c>
    </row>
    <row r="7611" spans="2:26" hidden="1" x14ac:dyDescent="0.35">
      <c r="B7611" t="s">
        <v>177</v>
      </c>
      <c r="C7611" t="s">
        <v>178</v>
      </c>
      <c r="D7611" s="1">
        <v>43770</v>
      </c>
      <c r="E7611" t="s">
        <v>34</v>
      </c>
      <c r="F7611" t="s">
        <v>33</v>
      </c>
      <c r="G7611" t="s">
        <v>34</v>
      </c>
      <c r="H7611">
        <v>30669</v>
      </c>
      <c r="I7611" t="s">
        <v>38</v>
      </c>
      <c r="J7611">
        <v>0</v>
      </c>
      <c r="L7611">
        <v>30669</v>
      </c>
      <c r="M7611" t="s">
        <v>38</v>
      </c>
      <c r="N7611">
        <v>51476</v>
      </c>
      <c r="O7611" t="s">
        <v>38</v>
      </c>
      <c r="P7611">
        <v>1171</v>
      </c>
      <c r="Q7611" t="s">
        <v>38</v>
      </c>
      <c r="R7611">
        <v>52647</v>
      </c>
      <c r="S7611" t="s">
        <v>38</v>
      </c>
      <c r="T7611">
        <v>746329</v>
      </c>
      <c r="V7611">
        <v>1389673</v>
      </c>
      <c r="X7611">
        <v>1237774</v>
      </c>
      <c r="Z7611">
        <v>151899</v>
      </c>
    </row>
    <row r="7612" spans="2:26" hidden="1" x14ac:dyDescent="0.35">
      <c r="B7612" t="s">
        <v>177</v>
      </c>
      <c r="C7612" t="s">
        <v>178</v>
      </c>
      <c r="D7612" s="1">
        <v>43800</v>
      </c>
      <c r="E7612" t="s">
        <v>34</v>
      </c>
      <c r="F7612" t="s">
        <v>35</v>
      </c>
      <c r="G7612" t="s">
        <v>32</v>
      </c>
      <c r="H7612">
        <v>26644</v>
      </c>
      <c r="I7612" t="s">
        <v>38</v>
      </c>
      <c r="J7612">
        <v>0</v>
      </c>
      <c r="L7612">
        <v>26644</v>
      </c>
      <c r="M7612" t="s">
        <v>38</v>
      </c>
      <c r="N7612">
        <v>61334</v>
      </c>
      <c r="O7612" t="s">
        <v>38</v>
      </c>
      <c r="P7612">
        <v>1213</v>
      </c>
      <c r="Q7612" t="s">
        <v>38</v>
      </c>
      <c r="R7612">
        <v>62547</v>
      </c>
      <c r="S7612" t="s">
        <v>38</v>
      </c>
      <c r="T7612">
        <v>745667</v>
      </c>
      <c r="V7612">
        <v>1397783</v>
      </c>
      <c r="X7612">
        <v>1244100</v>
      </c>
      <c r="Z7612">
        <v>153683</v>
      </c>
    </row>
    <row r="7613" spans="2:26" hidden="1" x14ac:dyDescent="0.35">
      <c r="B7613" t="s">
        <v>177</v>
      </c>
      <c r="C7613" t="s">
        <v>178</v>
      </c>
      <c r="D7613" s="1">
        <v>43800</v>
      </c>
      <c r="E7613" t="s">
        <v>34</v>
      </c>
      <c r="F7613" t="s">
        <v>33</v>
      </c>
      <c r="G7613" t="s">
        <v>34</v>
      </c>
      <c r="H7613">
        <v>28048</v>
      </c>
      <c r="I7613" t="s">
        <v>38</v>
      </c>
      <c r="J7613">
        <v>0</v>
      </c>
      <c r="L7613">
        <v>28048</v>
      </c>
      <c r="M7613" t="s">
        <v>38</v>
      </c>
      <c r="N7613">
        <v>66037</v>
      </c>
      <c r="O7613" t="s">
        <v>38</v>
      </c>
      <c r="P7613">
        <v>1313</v>
      </c>
      <c r="Q7613" t="s">
        <v>38</v>
      </c>
      <c r="R7613">
        <v>67350</v>
      </c>
      <c r="S7613" t="s">
        <v>38</v>
      </c>
      <c r="T7613">
        <v>753802</v>
      </c>
      <c r="V7613">
        <v>1414239</v>
      </c>
      <c r="X7613">
        <v>1258915</v>
      </c>
      <c r="Z7613">
        <v>155324</v>
      </c>
    </row>
    <row r="7614" spans="2:26" hidden="1" x14ac:dyDescent="0.35">
      <c r="B7614" t="s">
        <v>177</v>
      </c>
      <c r="C7614" t="s">
        <v>178</v>
      </c>
      <c r="D7614" s="1">
        <v>43831</v>
      </c>
      <c r="E7614" t="s">
        <v>34</v>
      </c>
      <c r="F7614" t="s">
        <v>35</v>
      </c>
      <c r="G7614" t="s">
        <v>32</v>
      </c>
      <c r="H7614">
        <v>30687</v>
      </c>
      <c r="I7614" t="s">
        <v>38</v>
      </c>
      <c r="J7614">
        <v>0</v>
      </c>
      <c r="L7614">
        <v>30687</v>
      </c>
      <c r="M7614" t="s">
        <v>38</v>
      </c>
      <c r="N7614">
        <v>38367</v>
      </c>
      <c r="O7614" t="s">
        <v>38</v>
      </c>
      <c r="P7614">
        <v>1279</v>
      </c>
      <c r="Q7614" t="s">
        <v>38</v>
      </c>
      <c r="R7614">
        <v>39646</v>
      </c>
      <c r="S7614" t="s">
        <v>38</v>
      </c>
      <c r="T7614">
        <v>748452</v>
      </c>
      <c r="V7614">
        <v>1406595</v>
      </c>
      <c r="X7614">
        <v>1252194</v>
      </c>
      <c r="Z7614">
        <v>154401</v>
      </c>
    </row>
    <row r="7615" spans="2:26" hidden="1" x14ac:dyDescent="0.35">
      <c r="B7615" t="s">
        <v>177</v>
      </c>
      <c r="C7615" t="s">
        <v>178</v>
      </c>
      <c r="D7615" s="1">
        <v>43831</v>
      </c>
      <c r="E7615" t="s">
        <v>34</v>
      </c>
      <c r="F7615" t="s">
        <v>33</v>
      </c>
      <c r="G7615" t="s">
        <v>34</v>
      </c>
      <c r="H7615">
        <v>31925</v>
      </c>
      <c r="I7615" t="s">
        <v>38</v>
      </c>
      <c r="J7615">
        <v>0</v>
      </c>
      <c r="L7615">
        <v>31925</v>
      </c>
      <c r="M7615" t="s">
        <v>38</v>
      </c>
      <c r="N7615">
        <v>38806</v>
      </c>
      <c r="O7615" t="s">
        <v>38</v>
      </c>
      <c r="P7615">
        <v>1296</v>
      </c>
      <c r="Q7615" t="s">
        <v>38</v>
      </c>
      <c r="R7615">
        <v>40102</v>
      </c>
      <c r="S7615" t="s">
        <v>38</v>
      </c>
      <c r="T7615">
        <v>756502</v>
      </c>
      <c r="V7615">
        <v>1422802</v>
      </c>
      <c r="X7615">
        <v>1266799</v>
      </c>
      <c r="Z7615">
        <v>156003</v>
      </c>
    </row>
    <row r="7616" spans="2:26" hidden="1" x14ac:dyDescent="0.35">
      <c r="B7616" t="s">
        <v>177</v>
      </c>
      <c r="C7616" t="s">
        <v>178</v>
      </c>
      <c r="D7616" s="1">
        <v>43862</v>
      </c>
      <c r="E7616" t="s">
        <v>34</v>
      </c>
      <c r="F7616" t="s">
        <v>35</v>
      </c>
      <c r="G7616" t="s">
        <v>32</v>
      </c>
      <c r="H7616">
        <v>27640</v>
      </c>
      <c r="I7616" t="s">
        <v>38</v>
      </c>
      <c r="J7616">
        <v>0</v>
      </c>
      <c r="L7616">
        <v>27640</v>
      </c>
      <c r="M7616" t="s">
        <v>38</v>
      </c>
      <c r="N7616">
        <v>30920</v>
      </c>
      <c r="O7616" t="s">
        <v>38</v>
      </c>
      <c r="P7616">
        <v>1157</v>
      </c>
      <c r="Q7616" t="s">
        <v>38</v>
      </c>
      <c r="R7616">
        <v>32077</v>
      </c>
      <c r="S7616" t="s">
        <v>38</v>
      </c>
      <c r="T7616">
        <v>748606</v>
      </c>
      <c r="V7616">
        <v>1410233</v>
      </c>
      <c r="X7616">
        <v>1255472</v>
      </c>
      <c r="Z7616">
        <v>154761</v>
      </c>
    </row>
    <row r="7617" spans="2:26" hidden="1" x14ac:dyDescent="0.35">
      <c r="B7617" t="s">
        <v>177</v>
      </c>
      <c r="C7617" t="s">
        <v>178</v>
      </c>
      <c r="D7617" s="1">
        <v>43862</v>
      </c>
      <c r="E7617" t="s">
        <v>34</v>
      </c>
      <c r="F7617" t="s">
        <v>33</v>
      </c>
      <c r="G7617" t="s">
        <v>34</v>
      </c>
      <c r="H7617">
        <v>28857</v>
      </c>
      <c r="I7617" t="s">
        <v>38</v>
      </c>
      <c r="J7617">
        <v>0</v>
      </c>
      <c r="L7617">
        <v>28857</v>
      </c>
      <c r="M7617" t="s">
        <v>38</v>
      </c>
      <c r="N7617">
        <v>32249</v>
      </c>
      <c r="O7617" t="s">
        <v>38</v>
      </c>
      <c r="P7617">
        <v>1245</v>
      </c>
      <c r="Q7617" t="s">
        <v>38</v>
      </c>
      <c r="R7617">
        <v>33494</v>
      </c>
      <c r="S7617" t="s">
        <v>38</v>
      </c>
      <c r="T7617">
        <v>756692</v>
      </c>
      <c r="V7617">
        <v>1426912</v>
      </c>
      <c r="X7617">
        <v>1270407</v>
      </c>
      <c r="Z7617">
        <v>156505</v>
      </c>
    </row>
    <row r="7618" spans="2:26" hidden="1" x14ac:dyDescent="0.35">
      <c r="B7618" t="s">
        <v>177</v>
      </c>
      <c r="C7618" t="s">
        <v>178</v>
      </c>
      <c r="D7618" s="1">
        <v>43891</v>
      </c>
      <c r="E7618" t="s">
        <v>34</v>
      </c>
      <c r="F7618" t="s">
        <v>35</v>
      </c>
      <c r="G7618" t="s">
        <v>32</v>
      </c>
      <c r="H7618">
        <v>29781</v>
      </c>
      <c r="I7618" t="s">
        <v>38</v>
      </c>
      <c r="J7618">
        <v>0</v>
      </c>
      <c r="L7618">
        <v>29781</v>
      </c>
      <c r="M7618" t="s">
        <v>38</v>
      </c>
      <c r="N7618">
        <v>34241</v>
      </c>
      <c r="O7618" t="s">
        <v>38</v>
      </c>
      <c r="P7618">
        <v>1157</v>
      </c>
      <c r="Q7618" t="s">
        <v>38</v>
      </c>
      <c r="R7618">
        <v>35398</v>
      </c>
      <c r="S7618" t="s">
        <v>38</v>
      </c>
      <c r="T7618">
        <v>750644</v>
      </c>
      <c r="V7618">
        <v>1419069</v>
      </c>
      <c r="X7618">
        <v>1263776</v>
      </c>
      <c r="Z7618">
        <v>155293</v>
      </c>
    </row>
    <row r="7619" spans="2:26" hidden="1" x14ac:dyDescent="0.35">
      <c r="B7619" t="s">
        <v>177</v>
      </c>
      <c r="C7619" t="s">
        <v>178</v>
      </c>
      <c r="D7619" s="1">
        <v>43891</v>
      </c>
      <c r="E7619" t="s">
        <v>34</v>
      </c>
      <c r="F7619" t="s">
        <v>33</v>
      </c>
      <c r="G7619" t="s">
        <v>34</v>
      </c>
      <c r="H7619">
        <v>30290</v>
      </c>
      <c r="I7619" t="s">
        <v>38</v>
      </c>
      <c r="J7619">
        <v>0</v>
      </c>
      <c r="L7619">
        <v>30290</v>
      </c>
      <c r="M7619" t="s">
        <v>38</v>
      </c>
      <c r="N7619">
        <v>35358</v>
      </c>
      <c r="O7619" t="s">
        <v>38</v>
      </c>
      <c r="P7619">
        <v>1264</v>
      </c>
      <c r="Q7619" t="s">
        <v>38</v>
      </c>
      <c r="R7619">
        <v>36622</v>
      </c>
      <c r="S7619" t="s">
        <v>38</v>
      </c>
      <c r="T7619">
        <v>758093</v>
      </c>
      <c r="V7619">
        <v>1435647</v>
      </c>
      <c r="X7619">
        <v>1278878</v>
      </c>
      <c r="Z7619">
        <v>156769</v>
      </c>
    </row>
    <row r="7620" spans="2:26" hidden="1" x14ac:dyDescent="0.35">
      <c r="B7620" t="s">
        <v>177</v>
      </c>
      <c r="C7620" t="s">
        <v>178</v>
      </c>
      <c r="D7620" s="1">
        <v>43922</v>
      </c>
      <c r="E7620" t="s">
        <v>34</v>
      </c>
      <c r="F7620" t="s">
        <v>35</v>
      </c>
      <c r="G7620" t="s">
        <v>32</v>
      </c>
      <c r="H7620">
        <v>22587</v>
      </c>
      <c r="I7620" t="s">
        <v>38</v>
      </c>
      <c r="J7620">
        <v>0</v>
      </c>
      <c r="L7620">
        <v>22587</v>
      </c>
      <c r="M7620" t="s">
        <v>38</v>
      </c>
      <c r="N7620">
        <v>31404</v>
      </c>
      <c r="O7620" t="s">
        <v>38</v>
      </c>
      <c r="P7620">
        <v>1077</v>
      </c>
      <c r="Q7620" t="s">
        <v>38</v>
      </c>
      <c r="R7620">
        <v>32481</v>
      </c>
      <c r="S7620" t="s">
        <v>38</v>
      </c>
      <c r="T7620">
        <v>762391</v>
      </c>
      <c r="V7620">
        <v>1450785</v>
      </c>
      <c r="X7620">
        <v>1293002</v>
      </c>
      <c r="Z7620">
        <v>157783</v>
      </c>
    </row>
    <row r="7621" spans="2:26" hidden="1" x14ac:dyDescent="0.35">
      <c r="B7621" t="s">
        <v>177</v>
      </c>
      <c r="C7621" t="s">
        <v>178</v>
      </c>
      <c r="D7621" s="1">
        <v>43922</v>
      </c>
      <c r="E7621" t="s">
        <v>34</v>
      </c>
      <c r="F7621" t="s">
        <v>33</v>
      </c>
      <c r="G7621" t="s">
        <v>34</v>
      </c>
      <c r="H7621">
        <v>23212</v>
      </c>
      <c r="I7621" t="s">
        <v>38</v>
      </c>
      <c r="J7621">
        <v>0</v>
      </c>
      <c r="L7621">
        <v>23212</v>
      </c>
      <c r="M7621" t="s">
        <v>38</v>
      </c>
      <c r="N7621">
        <v>31508</v>
      </c>
      <c r="O7621" t="s">
        <v>38</v>
      </c>
      <c r="P7621">
        <v>1098</v>
      </c>
      <c r="Q7621" t="s">
        <v>38</v>
      </c>
      <c r="R7621">
        <v>32606</v>
      </c>
      <c r="S7621" t="s">
        <v>38</v>
      </c>
      <c r="T7621">
        <v>767738</v>
      </c>
      <c r="V7621">
        <v>1462199</v>
      </c>
      <c r="X7621">
        <v>1303354</v>
      </c>
      <c r="Z7621">
        <v>158845</v>
      </c>
    </row>
    <row r="7622" spans="2:26" hidden="1" x14ac:dyDescent="0.35">
      <c r="B7622" t="s">
        <v>177</v>
      </c>
      <c r="C7622" t="s">
        <v>178</v>
      </c>
      <c r="D7622" s="1">
        <v>43952</v>
      </c>
      <c r="E7622" t="s">
        <v>34</v>
      </c>
      <c r="F7622" t="s">
        <v>35</v>
      </c>
      <c r="G7622" t="s">
        <v>32</v>
      </c>
      <c r="H7622">
        <v>18254</v>
      </c>
      <c r="I7622" t="s">
        <v>38</v>
      </c>
      <c r="J7622">
        <v>0</v>
      </c>
      <c r="L7622">
        <v>18254</v>
      </c>
      <c r="M7622" t="s">
        <v>38</v>
      </c>
      <c r="N7622">
        <v>21854</v>
      </c>
      <c r="O7622" t="s">
        <v>38</v>
      </c>
      <c r="P7622">
        <v>754</v>
      </c>
      <c r="Q7622" t="s">
        <v>38</v>
      </c>
      <c r="R7622">
        <v>22608</v>
      </c>
      <c r="S7622" t="s">
        <v>38</v>
      </c>
      <c r="T7622">
        <v>770724</v>
      </c>
      <c r="V7622">
        <v>1474669</v>
      </c>
      <c r="X7622">
        <v>1317555</v>
      </c>
      <c r="Z7622">
        <v>157114</v>
      </c>
    </row>
    <row r="7623" spans="2:26" hidden="1" x14ac:dyDescent="0.35">
      <c r="B7623" t="s">
        <v>177</v>
      </c>
      <c r="C7623" t="s">
        <v>178</v>
      </c>
      <c r="D7623" s="1">
        <v>43952</v>
      </c>
      <c r="E7623" t="s">
        <v>34</v>
      </c>
      <c r="F7623" t="s">
        <v>33</v>
      </c>
      <c r="G7623" t="s">
        <v>34</v>
      </c>
      <c r="H7623">
        <v>18741</v>
      </c>
      <c r="I7623" t="s">
        <v>38</v>
      </c>
      <c r="J7623">
        <v>0</v>
      </c>
      <c r="L7623">
        <v>18741</v>
      </c>
      <c r="M7623" t="s">
        <v>38</v>
      </c>
      <c r="N7623">
        <v>21796</v>
      </c>
      <c r="O7623" t="s">
        <v>38</v>
      </c>
      <c r="P7623">
        <v>772</v>
      </c>
      <c r="Q7623" t="s">
        <v>38</v>
      </c>
      <c r="R7623">
        <v>22568</v>
      </c>
      <c r="S7623" t="s">
        <v>38</v>
      </c>
      <c r="T7623">
        <v>776049</v>
      </c>
      <c r="V7623">
        <v>1485789</v>
      </c>
      <c r="X7623">
        <v>1327760</v>
      </c>
      <c r="Z7623">
        <v>158029</v>
      </c>
    </row>
    <row r="7624" spans="2:26" hidden="1" x14ac:dyDescent="0.35">
      <c r="B7624" t="s">
        <v>177</v>
      </c>
      <c r="C7624" t="s">
        <v>178</v>
      </c>
      <c r="D7624" s="1">
        <v>43983</v>
      </c>
      <c r="E7624" t="s">
        <v>34</v>
      </c>
      <c r="F7624" t="s">
        <v>33</v>
      </c>
      <c r="G7624" t="s">
        <v>34</v>
      </c>
      <c r="H7624">
        <v>21062</v>
      </c>
      <c r="I7624" t="s">
        <v>38</v>
      </c>
      <c r="J7624">
        <v>0</v>
      </c>
      <c r="L7624">
        <v>21062</v>
      </c>
      <c r="M7624" t="s">
        <v>38</v>
      </c>
      <c r="N7624">
        <v>20671</v>
      </c>
      <c r="O7624" t="s">
        <v>38</v>
      </c>
      <c r="P7624">
        <v>716</v>
      </c>
      <c r="Q7624" t="s">
        <v>38</v>
      </c>
      <c r="R7624">
        <v>21387</v>
      </c>
      <c r="S7624" t="s">
        <v>38</v>
      </c>
      <c r="T7624">
        <v>784095</v>
      </c>
      <c r="V7624">
        <v>1508352</v>
      </c>
      <c r="X7624">
        <v>1349858</v>
      </c>
      <c r="Z7624">
        <v>158494</v>
      </c>
    </row>
    <row r="7625" spans="2:26" hidden="1" x14ac:dyDescent="0.35">
      <c r="B7625" t="s">
        <v>177</v>
      </c>
      <c r="C7625" t="s">
        <v>178</v>
      </c>
      <c r="D7625" s="1">
        <v>43983</v>
      </c>
      <c r="E7625" t="s">
        <v>34</v>
      </c>
      <c r="F7625" t="s">
        <v>35</v>
      </c>
      <c r="G7625" t="s">
        <v>32</v>
      </c>
      <c r="H7625">
        <v>20635</v>
      </c>
      <c r="I7625" t="s">
        <v>38</v>
      </c>
      <c r="J7625">
        <v>0</v>
      </c>
      <c r="L7625">
        <v>20635</v>
      </c>
      <c r="M7625" t="s">
        <v>38</v>
      </c>
      <c r="N7625">
        <v>22545</v>
      </c>
      <c r="O7625" t="s">
        <v>38</v>
      </c>
      <c r="P7625">
        <v>784</v>
      </c>
      <c r="Q7625" t="s">
        <v>38</v>
      </c>
      <c r="R7625">
        <v>23329</v>
      </c>
      <c r="S7625" t="s">
        <v>38</v>
      </c>
      <c r="T7625">
        <v>779056</v>
      </c>
      <c r="V7625">
        <v>1497770</v>
      </c>
      <c r="X7625">
        <v>1340244</v>
      </c>
      <c r="Z7625">
        <v>157526</v>
      </c>
    </row>
    <row r="7626" spans="2:26" hidden="1" x14ac:dyDescent="0.35">
      <c r="B7626" t="s">
        <v>177</v>
      </c>
      <c r="C7626" t="s">
        <v>178</v>
      </c>
      <c r="D7626" s="1">
        <v>44013</v>
      </c>
      <c r="E7626" t="s">
        <v>34</v>
      </c>
      <c r="F7626" t="s">
        <v>35</v>
      </c>
      <c r="G7626" t="s">
        <v>32</v>
      </c>
      <c r="H7626">
        <v>20754</v>
      </c>
      <c r="I7626" t="s">
        <v>38</v>
      </c>
      <c r="J7626">
        <v>0</v>
      </c>
      <c r="L7626">
        <v>20754</v>
      </c>
      <c r="M7626" t="s">
        <v>38</v>
      </c>
      <c r="N7626">
        <v>20631</v>
      </c>
      <c r="O7626" t="s">
        <v>38</v>
      </c>
      <c r="P7626">
        <v>883</v>
      </c>
      <c r="Q7626" t="s">
        <v>38</v>
      </c>
      <c r="R7626">
        <v>21514</v>
      </c>
      <c r="S7626" t="s">
        <v>38</v>
      </c>
      <c r="T7626">
        <v>786913</v>
      </c>
      <c r="V7626">
        <v>1519888</v>
      </c>
      <c r="X7626">
        <v>1361639</v>
      </c>
      <c r="Z7626">
        <v>158249</v>
      </c>
    </row>
    <row r="7627" spans="2:26" hidden="1" x14ac:dyDescent="0.35">
      <c r="B7627" t="s">
        <v>177</v>
      </c>
      <c r="C7627" t="s">
        <v>178</v>
      </c>
      <c r="D7627" s="1">
        <v>44013</v>
      </c>
      <c r="E7627" t="s">
        <v>34</v>
      </c>
      <c r="F7627" t="s">
        <v>33</v>
      </c>
      <c r="G7627" t="s">
        <v>34</v>
      </c>
      <c r="H7627">
        <v>21245</v>
      </c>
      <c r="I7627" t="s">
        <v>38</v>
      </c>
      <c r="J7627">
        <v>0</v>
      </c>
      <c r="L7627">
        <v>21245</v>
      </c>
      <c r="M7627" t="s">
        <v>38</v>
      </c>
      <c r="N7627">
        <v>20094</v>
      </c>
      <c r="O7627" t="s">
        <v>38</v>
      </c>
      <c r="P7627">
        <v>835</v>
      </c>
      <c r="Q7627" t="s">
        <v>38</v>
      </c>
      <c r="R7627">
        <v>20929</v>
      </c>
      <c r="S7627" t="s">
        <v>38</v>
      </c>
      <c r="T7627">
        <v>791553</v>
      </c>
      <c r="V7627">
        <v>1529228</v>
      </c>
      <c r="X7627">
        <v>1370159</v>
      </c>
      <c r="Z7627">
        <v>159069</v>
      </c>
    </row>
    <row r="7628" spans="2:26" hidden="1" x14ac:dyDescent="0.35">
      <c r="B7628" t="s">
        <v>177</v>
      </c>
      <c r="C7628" t="s">
        <v>178</v>
      </c>
      <c r="D7628" s="1">
        <v>44044</v>
      </c>
      <c r="E7628" t="s">
        <v>34</v>
      </c>
      <c r="F7628" t="s">
        <v>35</v>
      </c>
      <c r="G7628" t="s">
        <v>32</v>
      </c>
      <c r="H7628">
        <v>21160</v>
      </c>
      <c r="I7628" t="s">
        <v>38</v>
      </c>
      <c r="J7628">
        <v>0</v>
      </c>
      <c r="L7628">
        <v>21160</v>
      </c>
      <c r="M7628" t="s">
        <v>38</v>
      </c>
      <c r="N7628">
        <v>20626</v>
      </c>
      <c r="O7628" t="s">
        <v>38</v>
      </c>
      <c r="P7628">
        <v>846</v>
      </c>
      <c r="Q7628" t="s">
        <v>38</v>
      </c>
      <c r="R7628">
        <v>21472</v>
      </c>
      <c r="S7628" t="s">
        <v>38</v>
      </c>
      <c r="T7628">
        <v>793098</v>
      </c>
      <c r="V7628">
        <v>1538513</v>
      </c>
      <c r="X7628">
        <v>1379992</v>
      </c>
      <c r="Z7628">
        <v>158521</v>
      </c>
    </row>
    <row r="7629" spans="2:26" hidden="1" x14ac:dyDescent="0.35">
      <c r="B7629" t="s">
        <v>177</v>
      </c>
      <c r="C7629" t="s">
        <v>178</v>
      </c>
      <c r="D7629" s="1">
        <v>44044</v>
      </c>
      <c r="E7629" t="s">
        <v>34</v>
      </c>
      <c r="F7629" t="s">
        <v>33</v>
      </c>
      <c r="G7629" t="s">
        <v>34</v>
      </c>
      <c r="H7629">
        <v>21608</v>
      </c>
      <c r="I7629" t="s">
        <v>38</v>
      </c>
      <c r="J7629">
        <v>0</v>
      </c>
      <c r="L7629">
        <v>21608</v>
      </c>
      <c r="M7629" t="s">
        <v>38</v>
      </c>
      <c r="N7629">
        <v>20494</v>
      </c>
      <c r="O7629" t="s">
        <v>38</v>
      </c>
      <c r="P7629">
        <v>866</v>
      </c>
      <c r="Q7629" t="s">
        <v>38</v>
      </c>
      <c r="R7629">
        <v>21360</v>
      </c>
      <c r="S7629" t="s">
        <v>38</v>
      </c>
      <c r="T7629">
        <v>798374</v>
      </c>
      <c r="V7629">
        <v>1549215</v>
      </c>
      <c r="X7629">
        <v>1389771</v>
      </c>
      <c r="Z7629">
        <v>159444</v>
      </c>
    </row>
    <row r="7630" spans="2:26" hidden="1" x14ac:dyDescent="0.35">
      <c r="B7630" t="s">
        <v>177</v>
      </c>
      <c r="C7630" t="s">
        <v>178</v>
      </c>
      <c r="D7630" s="1">
        <v>44075</v>
      </c>
      <c r="E7630" t="s">
        <v>34</v>
      </c>
      <c r="F7630" t="s">
        <v>35</v>
      </c>
      <c r="G7630" t="s">
        <v>32</v>
      </c>
      <c r="H7630">
        <v>20295</v>
      </c>
      <c r="I7630" t="s">
        <v>38</v>
      </c>
      <c r="J7630">
        <v>0</v>
      </c>
      <c r="L7630">
        <v>20295</v>
      </c>
      <c r="M7630" t="s">
        <v>38</v>
      </c>
      <c r="N7630">
        <v>20738</v>
      </c>
      <c r="O7630" t="s">
        <v>38</v>
      </c>
      <c r="P7630">
        <v>884</v>
      </c>
      <c r="Q7630" t="s">
        <v>38</v>
      </c>
      <c r="R7630">
        <v>21622</v>
      </c>
      <c r="S7630" t="s">
        <v>38</v>
      </c>
      <c r="T7630">
        <v>799959</v>
      </c>
      <c r="V7630">
        <v>1558184</v>
      </c>
      <c r="X7630">
        <v>1399566</v>
      </c>
      <c r="Z7630">
        <v>158618</v>
      </c>
    </row>
    <row r="7631" spans="2:26" hidden="1" x14ac:dyDescent="0.35">
      <c r="B7631" t="s">
        <v>177</v>
      </c>
      <c r="C7631" t="s">
        <v>178</v>
      </c>
      <c r="D7631" s="1">
        <v>44075</v>
      </c>
      <c r="E7631" t="s">
        <v>34</v>
      </c>
      <c r="F7631" t="s">
        <v>33</v>
      </c>
      <c r="G7631" t="s">
        <v>34</v>
      </c>
      <c r="H7631">
        <v>21106</v>
      </c>
      <c r="I7631" t="s">
        <v>38</v>
      </c>
      <c r="J7631">
        <v>0</v>
      </c>
      <c r="L7631">
        <v>21106</v>
      </c>
      <c r="M7631" t="s">
        <v>38</v>
      </c>
      <c r="N7631">
        <v>21521</v>
      </c>
      <c r="O7631" t="s">
        <v>38</v>
      </c>
      <c r="P7631">
        <v>929</v>
      </c>
      <c r="Q7631" t="s">
        <v>38</v>
      </c>
      <c r="R7631">
        <v>22450</v>
      </c>
      <c r="S7631" t="s">
        <v>38</v>
      </c>
      <c r="T7631">
        <v>804902</v>
      </c>
      <c r="V7631">
        <v>1568142</v>
      </c>
      <c r="X7631">
        <v>1408581</v>
      </c>
      <c r="Z7631">
        <v>159561</v>
      </c>
    </row>
    <row r="7632" spans="2:26" hidden="1" x14ac:dyDescent="0.35">
      <c r="B7632" t="s">
        <v>177</v>
      </c>
      <c r="C7632" t="s">
        <v>178</v>
      </c>
      <c r="D7632" s="1">
        <v>44105</v>
      </c>
      <c r="E7632" t="s">
        <v>34</v>
      </c>
      <c r="F7632" t="s">
        <v>35</v>
      </c>
      <c r="G7632" t="s">
        <v>32</v>
      </c>
      <c r="H7632">
        <v>20622</v>
      </c>
      <c r="I7632" t="s">
        <v>38</v>
      </c>
      <c r="J7632">
        <v>0</v>
      </c>
      <c r="L7632">
        <v>20622</v>
      </c>
      <c r="M7632" t="s">
        <v>38</v>
      </c>
      <c r="N7632">
        <v>18748</v>
      </c>
      <c r="O7632" t="s">
        <v>38</v>
      </c>
      <c r="P7632">
        <v>818</v>
      </c>
      <c r="Q7632" t="s">
        <v>38</v>
      </c>
      <c r="R7632">
        <v>19566</v>
      </c>
      <c r="S7632" t="s">
        <v>38</v>
      </c>
      <c r="T7632">
        <v>806575</v>
      </c>
      <c r="V7632">
        <v>1577601</v>
      </c>
      <c r="X7632">
        <v>1418920</v>
      </c>
      <c r="Z7632">
        <v>158681</v>
      </c>
    </row>
    <row r="7633" spans="2:26" hidden="1" x14ac:dyDescent="0.35">
      <c r="B7633" t="s">
        <v>177</v>
      </c>
      <c r="C7633" t="s">
        <v>178</v>
      </c>
      <c r="D7633" s="1">
        <v>44105</v>
      </c>
      <c r="E7633" t="s">
        <v>34</v>
      </c>
      <c r="F7633" t="s">
        <v>33</v>
      </c>
      <c r="G7633" t="s">
        <v>34</v>
      </c>
      <c r="H7633">
        <v>21319</v>
      </c>
      <c r="I7633" t="s">
        <v>38</v>
      </c>
      <c r="J7633">
        <v>0</v>
      </c>
      <c r="L7633">
        <v>21319</v>
      </c>
      <c r="M7633" t="s">
        <v>38</v>
      </c>
      <c r="N7633">
        <v>18742</v>
      </c>
      <c r="O7633" t="s">
        <v>38</v>
      </c>
      <c r="P7633">
        <v>908</v>
      </c>
      <c r="Q7633" t="s">
        <v>38</v>
      </c>
      <c r="R7633">
        <v>19650</v>
      </c>
      <c r="S7633" t="s">
        <v>38</v>
      </c>
      <c r="T7633">
        <v>811156</v>
      </c>
      <c r="V7633">
        <v>1586513</v>
      </c>
      <c r="X7633">
        <v>1427025</v>
      </c>
      <c r="Z7633">
        <v>159488</v>
      </c>
    </row>
    <row r="7634" spans="2:26" hidden="1" x14ac:dyDescent="0.35">
      <c r="B7634" t="s">
        <v>177</v>
      </c>
      <c r="C7634" t="s">
        <v>178</v>
      </c>
      <c r="D7634" s="1">
        <v>44136</v>
      </c>
      <c r="E7634" t="s">
        <v>34</v>
      </c>
      <c r="F7634" t="s">
        <v>35</v>
      </c>
      <c r="G7634" t="s">
        <v>32</v>
      </c>
      <c r="H7634">
        <v>18453</v>
      </c>
      <c r="I7634" t="s">
        <v>38</v>
      </c>
      <c r="J7634">
        <v>0</v>
      </c>
      <c r="L7634">
        <v>18453</v>
      </c>
      <c r="M7634" t="s">
        <v>38</v>
      </c>
      <c r="N7634">
        <v>22923</v>
      </c>
      <c r="O7634" t="s">
        <v>38</v>
      </c>
      <c r="P7634">
        <v>829</v>
      </c>
      <c r="Q7634" t="s">
        <v>38</v>
      </c>
      <c r="R7634">
        <v>23752</v>
      </c>
      <c r="S7634" t="s">
        <v>38</v>
      </c>
      <c r="T7634">
        <v>813559</v>
      </c>
      <c r="V7634">
        <v>1602219</v>
      </c>
      <c r="X7634">
        <v>1442259</v>
      </c>
      <c r="Z7634">
        <v>159960</v>
      </c>
    </row>
    <row r="7635" spans="2:26" hidden="1" x14ac:dyDescent="0.35">
      <c r="B7635" t="s">
        <v>177</v>
      </c>
      <c r="C7635" t="s">
        <v>178</v>
      </c>
      <c r="D7635" s="1">
        <v>44136</v>
      </c>
      <c r="E7635" t="s">
        <v>34</v>
      </c>
      <c r="F7635" t="s">
        <v>33</v>
      </c>
      <c r="G7635" t="s">
        <v>34</v>
      </c>
      <c r="H7635">
        <v>19073</v>
      </c>
      <c r="I7635" t="s">
        <v>38</v>
      </c>
      <c r="J7635">
        <v>0</v>
      </c>
      <c r="L7635">
        <v>19073</v>
      </c>
      <c r="M7635" t="s">
        <v>38</v>
      </c>
      <c r="N7635">
        <v>22724</v>
      </c>
      <c r="O7635" t="s">
        <v>38</v>
      </c>
      <c r="P7635">
        <v>833</v>
      </c>
      <c r="Q7635" t="s">
        <v>38</v>
      </c>
      <c r="R7635">
        <v>23557</v>
      </c>
      <c r="S7635" t="s">
        <v>38</v>
      </c>
      <c r="T7635">
        <v>818758</v>
      </c>
      <c r="V7635">
        <v>1612406</v>
      </c>
      <c r="X7635">
        <v>1451486</v>
      </c>
      <c r="Z7635">
        <v>160920</v>
      </c>
    </row>
    <row r="7636" spans="2:26" hidden="1" x14ac:dyDescent="0.35">
      <c r="B7636" t="s">
        <v>177</v>
      </c>
      <c r="C7636" t="s">
        <v>178</v>
      </c>
      <c r="D7636" s="1">
        <v>44166</v>
      </c>
      <c r="E7636" t="s">
        <v>34</v>
      </c>
      <c r="F7636" t="s">
        <v>35</v>
      </c>
      <c r="G7636" t="s">
        <v>32</v>
      </c>
      <c r="H7636">
        <v>20843</v>
      </c>
      <c r="I7636" t="s">
        <v>38</v>
      </c>
      <c r="J7636">
        <v>0</v>
      </c>
      <c r="L7636">
        <v>20843</v>
      </c>
      <c r="M7636" t="s">
        <v>38</v>
      </c>
      <c r="N7636">
        <v>26327</v>
      </c>
      <c r="O7636" t="s">
        <v>38</v>
      </c>
      <c r="P7636">
        <v>846</v>
      </c>
      <c r="Q7636" t="s">
        <v>38</v>
      </c>
      <c r="R7636">
        <v>27173</v>
      </c>
      <c r="S7636" t="s">
        <v>38</v>
      </c>
      <c r="T7636">
        <v>820984</v>
      </c>
      <c r="V7636">
        <v>1629464</v>
      </c>
      <c r="X7636">
        <v>1467763</v>
      </c>
      <c r="Z7636">
        <v>161701</v>
      </c>
    </row>
    <row r="7637" spans="2:26" hidden="1" x14ac:dyDescent="0.35">
      <c r="B7637" t="s">
        <v>177</v>
      </c>
      <c r="C7637" t="s">
        <v>178</v>
      </c>
      <c r="D7637" s="1">
        <v>44166</v>
      </c>
      <c r="E7637" t="s">
        <v>34</v>
      </c>
      <c r="F7637" t="s">
        <v>33</v>
      </c>
      <c r="G7637" t="s">
        <v>34</v>
      </c>
      <c r="H7637">
        <v>21213</v>
      </c>
      <c r="I7637" t="s">
        <v>38</v>
      </c>
      <c r="J7637">
        <v>0</v>
      </c>
      <c r="L7637">
        <v>21213</v>
      </c>
      <c r="M7637" t="s">
        <v>38</v>
      </c>
      <c r="N7637">
        <v>26215</v>
      </c>
      <c r="O7637" t="s">
        <v>38</v>
      </c>
      <c r="P7637">
        <v>855</v>
      </c>
      <c r="Q7637" t="s">
        <v>38</v>
      </c>
      <c r="R7637">
        <v>27070</v>
      </c>
      <c r="S7637" t="s">
        <v>38</v>
      </c>
      <c r="T7637">
        <v>825594</v>
      </c>
      <c r="V7637">
        <v>1639534</v>
      </c>
      <c r="X7637">
        <v>1476921</v>
      </c>
      <c r="Z7637">
        <v>162613</v>
      </c>
    </row>
    <row r="7638" spans="2:26" hidden="1" x14ac:dyDescent="0.35">
      <c r="B7638" t="s">
        <v>177</v>
      </c>
      <c r="C7638" t="s">
        <v>178</v>
      </c>
      <c r="D7638" s="1">
        <v>44197</v>
      </c>
      <c r="E7638" t="s">
        <v>34</v>
      </c>
      <c r="F7638" t="s">
        <v>35</v>
      </c>
      <c r="G7638" t="s">
        <v>32</v>
      </c>
      <c r="H7638">
        <v>18075</v>
      </c>
      <c r="I7638" t="s">
        <v>38</v>
      </c>
      <c r="J7638">
        <v>0</v>
      </c>
      <c r="L7638">
        <v>18075</v>
      </c>
      <c r="M7638" t="s">
        <v>38</v>
      </c>
      <c r="N7638">
        <v>16937</v>
      </c>
      <c r="O7638" t="s">
        <v>38</v>
      </c>
      <c r="P7638">
        <v>725</v>
      </c>
      <c r="Q7638" t="s">
        <v>38</v>
      </c>
      <c r="R7638">
        <v>17662</v>
      </c>
      <c r="S7638" t="s">
        <v>38</v>
      </c>
      <c r="T7638">
        <v>825731</v>
      </c>
      <c r="V7638">
        <v>1646176</v>
      </c>
      <c r="X7638">
        <v>1483652</v>
      </c>
      <c r="Z7638">
        <v>162524</v>
      </c>
    </row>
    <row r="7639" spans="2:26" hidden="1" x14ac:dyDescent="0.35">
      <c r="B7639" t="s">
        <v>177</v>
      </c>
      <c r="C7639" t="s">
        <v>178</v>
      </c>
      <c r="D7639" s="1">
        <v>44197</v>
      </c>
      <c r="E7639" t="s">
        <v>34</v>
      </c>
      <c r="F7639" t="s">
        <v>33</v>
      </c>
      <c r="G7639" t="s">
        <v>34</v>
      </c>
      <c r="H7639">
        <v>18785</v>
      </c>
      <c r="I7639" t="s">
        <v>38</v>
      </c>
      <c r="J7639">
        <v>0</v>
      </c>
      <c r="L7639">
        <v>18785</v>
      </c>
      <c r="M7639" t="s">
        <v>38</v>
      </c>
      <c r="N7639">
        <v>17234</v>
      </c>
      <c r="O7639" t="s">
        <v>38</v>
      </c>
      <c r="P7639">
        <v>722</v>
      </c>
      <c r="Q7639" t="s">
        <v>38</v>
      </c>
      <c r="R7639">
        <v>17956</v>
      </c>
      <c r="S7639" t="s">
        <v>38</v>
      </c>
      <c r="T7639">
        <v>830292</v>
      </c>
      <c r="V7639">
        <v>1655186</v>
      </c>
      <c r="X7639">
        <v>1491824</v>
      </c>
      <c r="Z7639">
        <v>163362</v>
      </c>
    </row>
    <row r="7640" spans="2:26" hidden="1" x14ac:dyDescent="0.35">
      <c r="B7640" t="s">
        <v>177</v>
      </c>
      <c r="C7640" t="s">
        <v>178</v>
      </c>
      <c r="D7640" s="1">
        <v>44228</v>
      </c>
      <c r="E7640" t="s">
        <v>34</v>
      </c>
      <c r="F7640" t="s">
        <v>35</v>
      </c>
      <c r="G7640" t="s">
        <v>32</v>
      </c>
      <c r="H7640">
        <v>17007</v>
      </c>
      <c r="I7640" t="s">
        <v>38</v>
      </c>
      <c r="J7640">
        <v>0</v>
      </c>
      <c r="L7640">
        <v>17007</v>
      </c>
      <c r="M7640" t="s">
        <v>38</v>
      </c>
      <c r="N7640">
        <v>18802</v>
      </c>
      <c r="O7640" t="s">
        <v>38</v>
      </c>
      <c r="P7640">
        <v>835</v>
      </c>
      <c r="Q7640" t="s">
        <v>38</v>
      </c>
      <c r="R7640">
        <v>19637</v>
      </c>
      <c r="S7640" t="s">
        <v>38</v>
      </c>
      <c r="T7640">
        <v>830105</v>
      </c>
      <c r="V7640">
        <v>1661188</v>
      </c>
      <c r="X7640">
        <v>1497732</v>
      </c>
      <c r="Z7640">
        <v>163456</v>
      </c>
    </row>
    <row r="7641" spans="2:26" hidden="1" x14ac:dyDescent="0.35">
      <c r="B7641" t="s">
        <v>177</v>
      </c>
      <c r="C7641" t="s">
        <v>178</v>
      </c>
      <c r="D7641" s="1">
        <v>44228</v>
      </c>
      <c r="E7641" t="s">
        <v>34</v>
      </c>
      <c r="F7641" t="s">
        <v>33</v>
      </c>
      <c r="G7641" t="s">
        <v>34</v>
      </c>
      <c r="H7641">
        <v>17465</v>
      </c>
      <c r="I7641" t="s">
        <v>38</v>
      </c>
      <c r="J7641">
        <v>0</v>
      </c>
      <c r="L7641">
        <v>17465</v>
      </c>
      <c r="M7641" t="s">
        <v>38</v>
      </c>
      <c r="N7641">
        <v>16980</v>
      </c>
      <c r="O7641" t="s">
        <v>38</v>
      </c>
      <c r="P7641">
        <v>802</v>
      </c>
      <c r="Q7641" t="s">
        <v>38</v>
      </c>
      <c r="R7641">
        <v>17782</v>
      </c>
      <c r="S7641" t="s">
        <v>38</v>
      </c>
      <c r="T7641">
        <v>835030</v>
      </c>
      <c r="V7641">
        <v>1671664</v>
      </c>
      <c r="X7641">
        <v>1507441</v>
      </c>
      <c r="Z7641">
        <v>164223</v>
      </c>
    </row>
    <row r="7642" spans="2:26" hidden="1" x14ac:dyDescent="0.35">
      <c r="B7642" t="s">
        <v>177</v>
      </c>
      <c r="C7642" t="s">
        <v>178</v>
      </c>
      <c r="D7642" s="1">
        <v>44256</v>
      </c>
      <c r="E7642" t="s">
        <v>34</v>
      </c>
      <c r="F7642" t="s">
        <v>33</v>
      </c>
      <c r="G7642" t="s">
        <v>34</v>
      </c>
      <c r="H7642">
        <v>18805</v>
      </c>
      <c r="I7642" t="s">
        <v>38</v>
      </c>
      <c r="J7642">
        <v>0</v>
      </c>
      <c r="L7642">
        <v>18805</v>
      </c>
      <c r="M7642" t="s">
        <v>38</v>
      </c>
      <c r="N7642">
        <v>18877</v>
      </c>
      <c r="O7642" t="s">
        <v>38</v>
      </c>
      <c r="P7642">
        <v>671</v>
      </c>
      <c r="Q7642" t="s">
        <v>38</v>
      </c>
      <c r="R7642">
        <v>19548</v>
      </c>
      <c r="S7642" t="s">
        <v>38</v>
      </c>
      <c r="T7642">
        <v>839249</v>
      </c>
      <c r="V7642">
        <v>1687269</v>
      </c>
      <c r="X7642">
        <v>1522423</v>
      </c>
      <c r="Z7642">
        <v>164846</v>
      </c>
    </row>
    <row r="7643" spans="2:26" hidden="1" x14ac:dyDescent="0.35">
      <c r="B7643" t="s">
        <v>177</v>
      </c>
      <c r="C7643" t="s">
        <v>178</v>
      </c>
      <c r="D7643" s="1">
        <v>44256</v>
      </c>
      <c r="E7643" t="s">
        <v>34</v>
      </c>
      <c r="F7643" t="s">
        <v>35</v>
      </c>
      <c r="G7643" t="s">
        <v>32</v>
      </c>
      <c r="H7643">
        <v>18338</v>
      </c>
      <c r="I7643" t="s">
        <v>38</v>
      </c>
      <c r="J7643">
        <v>0</v>
      </c>
      <c r="L7643">
        <v>18338</v>
      </c>
      <c r="M7643" t="s">
        <v>38</v>
      </c>
      <c r="N7643">
        <v>18810</v>
      </c>
      <c r="O7643" t="s">
        <v>38</v>
      </c>
      <c r="P7643">
        <v>665</v>
      </c>
      <c r="Q7643" t="s">
        <v>38</v>
      </c>
      <c r="R7643">
        <v>19475</v>
      </c>
      <c r="S7643" t="s">
        <v>38</v>
      </c>
      <c r="T7643">
        <v>834892</v>
      </c>
      <c r="V7643">
        <v>1678670</v>
      </c>
      <c r="X7643">
        <v>1514463</v>
      </c>
      <c r="Z7643">
        <v>164207</v>
      </c>
    </row>
    <row r="7644" spans="2:26" hidden="1" x14ac:dyDescent="0.35">
      <c r="B7644" t="s">
        <v>177</v>
      </c>
      <c r="C7644" t="s">
        <v>178</v>
      </c>
      <c r="D7644" s="1">
        <v>44287</v>
      </c>
      <c r="E7644" t="s">
        <v>34</v>
      </c>
      <c r="F7644" t="s">
        <v>35</v>
      </c>
      <c r="G7644" t="s">
        <v>32</v>
      </c>
      <c r="H7644">
        <v>16469</v>
      </c>
      <c r="J7644">
        <v>0</v>
      </c>
      <c r="L7644">
        <v>16469</v>
      </c>
      <c r="N7644">
        <v>16926</v>
      </c>
      <c r="P7644">
        <v>581</v>
      </c>
      <c r="R7644">
        <v>17507</v>
      </c>
      <c r="T7644">
        <v>839153</v>
      </c>
      <c r="V7644">
        <v>1694244</v>
      </c>
      <c r="X7644">
        <v>1529230</v>
      </c>
      <c r="Z7644">
        <v>165014</v>
      </c>
    </row>
    <row r="7645" spans="2:26" hidden="1" x14ac:dyDescent="0.35">
      <c r="B7645" t="s">
        <v>177</v>
      </c>
      <c r="C7645" t="s">
        <v>178</v>
      </c>
      <c r="D7645" s="1">
        <v>44287</v>
      </c>
      <c r="E7645" t="s">
        <v>34</v>
      </c>
      <c r="F7645" t="s">
        <v>33</v>
      </c>
      <c r="G7645" t="s">
        <v>34</v>
      </c>
      <c r="H7645">
        <v>16978</v>
      </c>
      <c r="J7645">
        <v>0</v>
      </c>
      <c r="L7645">
        <v>16978</v>
      </c>
      <c r="N7645">
        <v>16898</v>
      </c>
      <c r="P7645">
        <v>580</v>
      </c>
      <c r="R7645">
        <v>17478</v>
      </c>
      <c r="T7645">
        <v>843506</v>
      </c>
      <c r="V7645">
        <v>1702672</v>
      </c>
      <c r="X7645">
        <v>1536993</v>
      </c>
      <c r="Z7645">
        <v>165679</v>
      </c>
    </row>
    <row r="7646" spans="2:26" hidden="1" x14ac:dyDescent="0.35">
      <c r="B7646" t="s">
        <v>177</v>
      </c>
      <c r="C7646" t="s">
        <v>178</v>
      </c>
      <c r="D7646" s="1">
        <v>44317</v>
      </c>
      <c r="E7646" t="s">
        <v>34</v>
      </c>
      <c r="F7646" t="s">
        <v>35</v>
      </c>
      <c r="G7646" t="s">
        <v>32</v>
      </c>
      <c r="H7646">
        <v>16786</v>
      </c>
      <c r="I7646" t="s">
        <v>38</v>
      </c>
      <c r="J7646">
        <v>0</v>
      </c>
      <c r="L7646">
        <v>16786</v>
      </c>
      <c r="M7646" t="s">
        <v>38</v>
      </c>
      <c r="N7646">
        <v>15335</v>
      </c>
      <c r="O7646" t="s">
        <v>38</v>
      </c>
      <c r="P7646">
        <v>562</v>
      </c>
      <c r="Q7646" t="s">
        <v>38</v>
      </c>
      <c r="R7646">
        <v>15897</v>
      </c>
      <c r="S7646" t="s">
        <v>38</v>
      </c>
      <c r="T7646">
        <v>842704</v>
      </c>
      <c r="V7646">
        <v>1708166</v>
      </c>
      <c r="X7646">
        <v>1542540</v>
      </c>
      <c r="Z7646">
        <v>165626</v>
      </c>
    </row>
    <row r="7647" spans="2:26" hidden="1" x14ac:dyDescent="0.35">
      <c r="B7647" t="s">
        <v>177</v>
      </c>
      <c r="C7647" t="s">
        <v>178</v>
      </c>
      <c r="D7647" s="1">
        <v>44317</v>
      </c>
      <c r="E7647" t="s">
        <v>34</v>
      </c>
      <c r="F7647" t="s">
        <v>33</v>
      </c>
      <c r="G7647" t="s">
        <v>34</v>
      </c>
      <c r="H7647">
        <v>17271</v>
      </c>
      <c r="I7647" t="s">
        <v>38</v>
      </c>
      <c r="J7647">
        <v>0</v>
      </c>
      <c r="L7647">
        <v>17271</v>
      </c>
      <c r="M7647" t="s">
        <v>38</v>
      </c>
      <c r="N7647">
        <v>15285</v>
      </c>
      <c r="O7647" t="s">
        <v>38</v>
      </c>
      <c r="P7647">
        <v>562</v>
      </c>
      <c r="Q7647" t="s">
        <v>38</v>
      </c>
      <c r="R7647">
        <v>15847</v>
      </c>
      <c r="S7647" t="s">
        <v>38</v>
      </c>
      <c r="T7647">
        <v>847435</v>
      </c>
      <c r="V7647">
        <v>1715818</v>
      </c>
      <c r="X7647">
        <v>1549485</v>
      </c>
      <c r="Z7647">
        <v>166333</v>
      </c>
    </row>
    <row r="7648" spans="2:26" hidden="1" x14ac:dyDescent="0.35">
      <c r="B7648" t="s">
        <v>177</v>
      </c>
      <c r="C7648" t="s">
        <v>178</v>
      </c>
      <c r="D7648" s="1">
        <v>44348</v>
      </c>
      <c r="E7648" t="s">
        <v>34</v>
      </c>
      <c r="F7648" t="s">
        <v>35</v>
      </c>
      <c r="G7648" t="s">
        <v>32</v>
      </c>
      <c r="H7648">
        <v>18864</v>
      </c>
      <c r="I7648" t="s">
        <v>38</v>
      </c>
      <c r="J7648">
        <v>0</v>
      </c>
      <c r="L7648">
        <v>18864</v>
      </c>
      <c r="M7648" t="s">
        <v>38</v>
      </c>
      <c r="N7648">
        <v>16179</v>
      </c>
      <c r="O7648" t="s">
        <v>38</v>
      </c>
      <c r="P7648">
        <v>595</v>
      </c>
      <c r="Q7648" t="s">
        <v>38</v>
      </c>
      <c r="R7648">
        <v>16774</v>
      </c>
      <c r="S7648" t="s">
        <v>38</v>
      </c>
      <c r="T7648">
        <v>847156</v>
      </c>
      <c r="V7648">
        <v>1722107</v>
      </c>
      <c r="X7648">
        <v>1555820</v>
      </c>
      <c r="Z7648">
        <v>166287</v>
      </c>
    </row>
    <row r="7649" spans="2:26" hidden="1" x14ac:dyDescent="0.35">
      <c r="B7649" t="s">
        <v>177</v>
      </c>
      <c r="C7649" t="s">
        <v>178</v>
      </c>
      <c r="D7649" s="1">
        <v>44348</v>
      </c>
      <c r="E7649" t="s">
        <v>34</v>
      </c>
      <c r="F7649" t="s">
        <v>33</v>
      </c>
      <c r="G7649" t="s">
        <v>34</v>
      </c>
      <c r="H7649">
        <v>19219</v>
      </c>
      <c r="J7649">
        <v>0</v>
      </c>
      <c r="L7649">
        <v>19219</v>
      </c>
      <c r="N7649">
        <v>0</v>
      </c>
      <c r="P7649">
        <v>601</v>
      </c>
      <c r="R7649">
        <v>601</v>
      </c>
      <c r="T7649">
        <v>852438</v>
      </c>
      <c r="V7649">
        <v>1732099</v>
      </c>
      <c r="X7649">
        <v>1565046</v>
      </c>
      <c r="Z7649">
        <v>167053</v>
      </c>
    </row>
    <row r="7650" spans="2:26" hidden="1" x14ac:dyDescent="0.35">
      <c r="B7650" t="s">
        <v>177</v>
      </c>
      <c r="C7650" t="s">
        <v>178</v>
      </c>
      <c r="D7650" s="1">
        <v>44378</v>
      </c>
      <c r="E7650" t="s">
        <v>34</v>
      </c>
      <c r="F7650" t="s">
        <v>35</v>
      </c>
      <c r="G7650" t="s">
        <v>32</v>
      </c>
      <c r="H7650">
        <v>19985</v>
      </c>
      <c r="J7650">
        <v>0</v>
      </c>
      <c r="L7650">
        <v>19985</v>
      </c>
      <c r="N7650">
        <v>18256</v>
      </c>
      <c r="P7650">
        <v>618</v>
      </c>
      <c r="R7650">
        <v>18874</v>
      </c>
      <c r="T7650">
        <v>852678</v>
      </c>
      <c r="V7650">
        <v>1739687</v>
      </c>
      <c r="X7650">
        <v>1572195</v>
      </c>
      <c r="Z7650">
        <v>167492</v>
      </c>
    </row>
    <row r="7651" spans="2:26" hidden="1" x14ac:dyDescent="0.35">
      <c r="B7651" t="s">
        <v>177</v>
      </c>
      <c r="C7651" t="s">
        <v>178</v>
      </c>
      <c r="D7651" s="1">
        <v>44378</v>
      </c>
      <c r="E7651" t="s">
        <v>34</v>
      </c>
      <c r="F7651" t="s">
        <v>33</v>
      </c>
      <c r="G7651" t="s">
        <v>34</v>
      </c>
      <c r="H7651">
        <v>20708</v>
      </c>
      <c r="J7651">
        <v>0</v>
      </c>
      <c r="L7651">
        <v>20708</v>
      </c>
      <c r="N7651">
        <v>18192</v>
      </c>
      <c r="P7651">
        <v>613</v>
      </c>
      <c r="R7651">
        <v>18805</v>
      </c>
      <c r="T7651">
        <v>858758</v>
      </c>
      <c r="V7651">
        <v>1750410</v>
      </c>
      <c r="X7651">
        <v>1581698</v>
      </c>
      <c r="Z7651">
        <v>168712</v>
      </c>
    </row>
    <row r="7652" spans="2:26" hidden="1" x14ac:dyDescent="0.35">
      <c r="B7652" t="s">
        <v>177</v>
      </c>
      <c r="C7652" t="s">
        <v>178</v>
      </c>
      <c r="D7652" s="1">
        <v>44409</v>
      </c>
      <c r="E7652" t="s">
        <v>34</v>
      </c>
      <c r="F7652" t="s">
        <v>35</v>
      </c>
      <c r="G7652" t="s">
        <v>32</v>
      </c>
      <c r="H7652">
        <v>21088</v>
      </c>
      <c r="J7652">
        <v>0</v>
      </c>
      <c r="L7652">
        <v>21088</v>
      </c>
      <c r="N7652">
        <v>15304</v>
      </c>
      <c r="P7652">
        <v>752</v>
      </c>
      <c r="R7652">
        <v>16056</v>
      </c>
      <c r="T7652">
        <v>859803</v>
      </c>
      <c r="V7652">
        <v>1760006</v>
      </c>
      <c r="X7652">
        <v>1590585</v>
      </c>
      <c r="Z7652">
        <v>169421</v>
      </c>
    </row>
    <row r="7653" spans="2:26" hidden="1" x14ac:dyDescent="0.35">
      <c r="B7653" t="s">
        <v>177</v>
      </c>
      <c r="C7653" t="s">
        <v>178</v>
      </c>
      <c r="D7653" s="1">
        <v>44409</v>
      </c>
      <c r="E7653" t="s">
        <v>34</v>
      </c>
      <c r="F7653" t="s">
        <v>33</v>
      </c>
      <c r="G7653" t="s">
        <v>34</v>
      </c>
      <c r="H7653">
        <v>21519</v>
      </c>
      <c r="J7653">
        <v>0</v>
      </c>
      <c r="L7653">
        <v>21519</v>
      </c>
      <c r="N7653">
        <v>19909</v>
      </c>
      <c r="P7653">
        <v>691</v>
      </c>
      <c r="R7653">
        <v>20600</v>
      </c>
      <c r="T7653">
        <v>866155</v>
      </c>
      <c r="V7653">
        <v>1771236</v>
      </c>
      <c r="X7653">
        <v>1600604</v>
      </c>
      <c r="Z7653">
        <v>170632</v>
      </c>
    </row>
    <row r="7654" spans="2:26" hidden="1" x14ac:dyDescent="0.35">
      <c r="B7654" t="s">
        <v>177</v>
      </c>
      <c r="C7654" t="s">
        <v>178</v>
      </c>
      <c r="D7654" s="1">
        <v>44440</v>
      </c>
      <c r="E7654" t="s">
        <v>34</v>
      </c>
      <c r="F7654" t="s">
        <v>35</v>
      </c>
      <c r="G7654" t="s">
        <v>32</v>
      </c>
      <c r="H7654">
        <v>18938</v>
      </c>
      <c r="J7654">
        <v>0</v>
      </c>
      <c r="L7654">
        <v>18938</v>
      </c>
      <c r="N7654">
        <v>18532</v>
      </c>
      <c r="P7654">
        <v>662</v>
      </c>
      <c r="R7654">
        <v>19194</v>
      </c>
      <c r="T7654">
        <v>866374</v>
      </c>
      <c r="V7654">
        <v>1777729</v>
      </c>
      <c r="X7654">
        <v>1606701</v>
      </c>
      <c r="Z7654">
        <v>171028</v>
      </c>
    </row>
    <row r="7655" spans="2:26" hidden="1" x14ac:dyDescent="0.35">
      <c r="B7655" t="s">
        <v>177</v>
      </c>
      <c r="C7655" t="s">
        <v>178</v>
      </c>
      <c r="D7655" s="1">
        <v>44440</v>
      </c>
      <c r="E7655" t="s">
        <v>34</v>
      </c>
      <c r="F7655" t="s">
        <v>33</v>
      </c>
      <c r="G7655" t="s">
        <v>34</v>
      </c>
      <c r="H7655">
        <v>19669</v>
      </c>
      <c r="J7655">
        <v>0</v>
      </c>
      <c r="L7655">
        <v>19669</v>
      </c>
      <c r="N7655">
        <v>17856</v>
      </c>
      <c r="P7655">
        <v>651</v>
      </c>
      <c r="R7655">
        <v>18507</v>
      </c>
      <c r="T7655">
        <v>872048</v>
      </c>
      <c r="V7655">
        <v>1787743</v>
      </c>
      <c r="X7655">
        <v>1615587</v>
      </c>
      <c r="Z7655">
        <v>172156</v>
      </c>
    </row>
    <row r="7656" spans="2:26" hidden="1" x14ac:dyDescent="0.35">
      <c r="B7656" t="s">
        <v>177</v>
      </c>
      <c r="C7656" t="s">
        <v>178</v>
      </c>
      <c r="D7656" s="1">
        <v>44470</v>
      </c>
      <c r="E7656" t="s">
        <v>34</v>
      </c>
      <c r="F7656" t="s">
        <v>35</v>
      </c>
      <c r="G7656" t="s">
        <v>32</v>
      </c>
      <c r="H7656">
        <v>19721</v>
      </c>
      <c r="J7656">
        <v>0</v>
      </c>
      <c r="L7656">
        <v>19721</v>
      </c>
      <c r="N7656">
        <v>15848</v>
      </c>
      <c r="P7656">
        <v>702</v>
      </c>
      <c r="R7656">
        <v>16550</v>
      </c>
      <c r="T7656">
        <v>871441</v>
      </c>
      <c r="V7656">
        <v>1793184</v>
      </c>
      <c r="X7656">
        <v>1620910</v>
      </c>
      <c r="Z7656">
        <v>172274</v>
      </c>
    </row>
    <row r="7657" spans="2:26" hidden="1" x14ac:dyDescent="0.35">
      <c r="B7657" t="s">
        <v>177</v>
      </c>
      <c r="C7657" t="s">
        <v>178</v>
      </c>
      <c r="D7657" s="1">
        <v>44470</v>
      </c>
      <c r="E7657" t="s">
        <v>34</v>
      </c>
      <c r="F7657" t="s">
        <v>33</v>
      </c>
      <c r="G7657" t="s">
        <v>34</v>
      </c>
      <c r="H7657">
        <v>20148</v>
      </c>
      <c r="J7657">
        <v>0</v>
      </c>
      <c r="L7657">
        <v>20148</v>
      </c>
      <c r="N7657">
        <v>15915</v>
      </c>
      <c r="P7657">
        <v>695</v>
      </c>
      <c r="R7657">
        <v>16610</v>
      </c>
      <c r="T7657">
        <v>878940</v>
      </c>
      <c r="V7657">
        <v>1804445</v>
      </c>
      <c r="X7657">
        <v>1631235</v>
      </c>
      <c r="Z7657">
        <v>173210</v>
      </c>
    </row>
    <row r="7658" spans="2:26" hidden="1" x14ac:dyDescent="0.35">
      <c r="B7658" t="s">
        <v>177</v>
      </c>
      <c r="C7658" t="s">
        <v>178</v>
      </c>
      <c r="D7658" s="1">
        <v>44501</v>
      </c>
      <c r="E7658" t="s">
        <v>34</v>
      </c>
      <c r="F7658" t="s">
        <v>35</v>
      </c>
      <c r="G7658" t="s">
        <v>32</v>
      </c>
      <c r="H7658">
        <v>19170</v>
      </c>
      <c r="J7658">
        <v>0</v>
      </c>
      <c r="L7658">
        <v>19170</v>
      </c>
      <c r="N7658">
        <v>19488</v>
      </c>
      <c r="P7658">
        <v>629</v>
      </c>
      <c r="R7658">
        <v>20117</v>
      </c>
      <c r="T7658">
        <v>877055</v>
      </c>
      <c r="V7658">
        <v>1811550</v>
      </c>
      <c r="X7658">
        <v>1637641</v>
      </c>
      <c r="Z7658">
        <v>173909</v>
      </c>
    </row>
    <row r="7659" spans="2:26" hidden="1" x14ac:dyDescent="0.35">
      <c r="B7659" t="s">
        <v>177</v>
      </c>
      <c r="C7659" t="s">
        <v>178</v>
      </c>
      <c r="D7659" s="1">
        <v>44501</v>
      </c>
      <c r="E7659" t="s">
        <v>34</v>
      </c>
      <c r="F7659" t="s">
        <v>33</v>
      </c>
      <c r="G7659" t="s">
        <v>34</v>
      </c>
      <c r="H7659">
        <v>19170</v>
      </c>
      <c r="J7659">
        <v>0</v>
      </c>
      <c r="L7659">
        <v>19170</v>
      </c>
      <c r="N7659">
        <v>19436</v>
      </c>
      <c r="P7659">
        <v>614</v>
      </c>
      <c r="R7659">
        <v>20050</v>
      </c>
      <c r="T7659">
        <v>883396</v>
      </c>
      <c r="V7659">
        <v>1823512</v>
      </c>
      <c r="X7659">
        <v>1648412</v>
      </c>
      <c r="Z7659">
        <v>175100</v>
      </c>
    </row>
    <row r="7660" spans="2:26" hidden="1" x14ac:dyDescent="0.35">
      <c r="B7660" t="s">
        <v>177</v>
      </c>
      <c r="C7660" t="s">
        <v>178</v>
      </c>
      <c r="D7660" s="1">
        <v>44531</v>
      </c>
      <c r="E7660" t="s">
        <v>34</v>
      </c>
      <c r="F7660" t="s">
        <v>35</v>
      </c>
      <c r="G7660" t="s">
        <v>32</v>
      </c>
      <c r="H7660">
        <v>17873</v>
      </c>
      <c r="J7660">
        <v>0</v>
      </c>
      <c r="L7660">
        <v>17873</v>
      </c>
      <c r="N7660">
        <v>21602</v>
      </c>
      <c r="P7660">
        <v>107</v>
      </c>
      <c r="R7660">
        <v>21709</v>
      </c>
      <c r="T7660">
        <v>883649</v>
      </c>
      <c r="V7660">
        <v>1833155</v>
      </c>
      <c r="X7660">
        <v>1657617</v>
      </c>
      <c r="Z7660">
        <v>175538</v>
      </c>
    </row>
    <row r="7661" spans="2:26" hidden="1" x14ac:dyDescent="0.35">
      <c r="B7661" t="s">
        <v>177</v>
      </c>
      <c r="C7661" t="s">
        <v>178</v>
      </c>
      <c r="D7661" s="1">
        <v>44531</v>
      </c>
      <c r="E7661" t="s">
        <v>34</v>
      </c>
      <c r="F7661" t="s">
        <v>33</v>
      </c>
      <c r="G7661" t="s">
        <v>34</v>
      </c>
      <c r="H7661">
        <v>17873</v>
      </c>
      <c r="J7661">
        <v>0</v>
      </c>
      <c r="L7661">
        <v>17873</v>
      </c>
      <c r="N7661">
        <v>21602</v>
      </c>
      <c r="P7661">
        <v>107</v>
      </c>
      <c r="R7661">
        <v>21709</v>
      </c>
      <c r="T7661">
        <v>889594</v>
      </c>
      <c r="V7661">
        <v>1844299</v>
      </c>
      <c r="X7661">
        <v>1667601</v>
      </c>
      <c r="Z7661">
        <v>176698</v>
      </c>
    </row>
    <row r="7662" spans="2:26" hidden="1" x14ac:dyDescent="0.35">
      <c r="B7662" t="s">
        <v>177</v>
      </c>
      <c r="C7662" t="s">
        <v>178</v>
      </c>
      <c r="D7662" s="1">
        <v>44562</v>
      </c>
      <c r="E7662" t="s">
        <v>34</v>
      </c>
      <c r="F7662" t="s">
        <v>35</v>
      </c>
      <c r="G7662" t="s">
        <v>32</v>
      </c>
      <c r="H7662">
        <v>19389</v>
      </c>
      <c r="J7662">
        <v>0</v>
      </c>
      <c r="L7662">
        <v>19389</v>
      </c>
      <c r="N7662">
        <v>17710</v>
      </c>
      <c r="P7662">
        <v>140</v>
      </c>
      <c r="R7662">
        <v>17850</v>
      </c>
      <c r="T7662">
        <v>888914</v>
      </c>
      <c r="V7662">
        <v>1849985</v>
      </c>
      <c r="X7662">
        <v>1672913</v>
      </c>
      <c r="Z7662">
        <v>177072</v>
      </c>
    </row>
    <row r="7663" spans="2:26" hidden="1" x14ac:dyDescent="0.35">
      <c r="B7663" t="s">
        <v>177</v>
      </c>
      <c r="C7663" t="s">
        <v>178</v>
      </c>
      <c r="D7663" s="1">
        <v>44562</v>
      </c>
      <c r="E7663" t="s">
        <v>34</v>
      </c>
      <c r="F7663" t="s">
        <v>33</v>
      </c>
      <c r="G7663" t="s">
        <v>34</v>
      </c>
      <c r="H7663">
        <v>19302</v>
      </c>
      <c r="J7663">
        <v>0</v>
      </c>
      <c r="L7663">
        <v>19302</v>
      </c>
      <c r="N7663">
        <v>20386</v>
      </c>
      <c r="P7663">
        <v>596</v>
      </c>
      <c r="R7663">
        <v>20982</v>
      </c>
      <c r="T7663">
        <v>894254</v>
      </c>
      <c r="V7663">
        <v>1859903</v>
      </c>
      <c r="X7663">
        <v>1681747</v>
      </c>
      <c r="Z7663">
        <v>178156</v>
      </c>
    </row>
    <row r="7664" spans="2:26" hidden="1" x14ac:dyDescent="0.35">
      <c r="B7664" t="s">
        <v>177</v>
      </c>
      <c r="C7664" t="s">
        <v>178</v>
      </c>
      <c r="D7664" s="1">
        <v>44593</v>
      </c>
      <c r="E7664" t="s">
        <v>34</v>
      </c>
      <c r="F7664" t="s">
        <v>35</v>
      </c>
      <c r="G7664" t="s">
        <v>32</v>
      </c>
      <c r="H7664">
        <v>17464</v>
      </c>
      <c r="J7664">
        <v>0</v>
      </c>
      <c r="L7664">
        <v>17464</v>
      </c>
      <c r="N7664">
        <v>17032</v>
      </c>
      <c r="P7664">
        <v>565</v>
      </c>
      <c r="R7664">
        <v>17597</v>
      </c>
      <c r="T7664">
        <v>893133</v>
      </c>
      <c r="V7664">
        <v>1867527</v>
      </c>
      <c r="X7664">
        <v>1689169</v>
      </c>
      <c r="Z7664">
        <v>178358</v>
      </c>
    </row>
    <row r="7665" spans="2:26" hidden="1" x14ac:dyDescent="0.35">
      <c r="B7665" t="s">
        <v>177</v>
      </c>
      <c r="C7665" t="s">
        <v>178</v>
      </c>
      <c r="D7665" s="1">
        <v>44593</v>
      </c>
      <c r="E7665" t="s">
        <v>34</v>
      </c>
      <c r="F7665" t="s">
        <v>33</v>
      </c>
      <c r="G7665" t="s">
        <v>34</v>
      </c>
      <c r="H7665">
        <v>17887</v>
      </c>
      <c r="J7665">
        <v>0</v>
      </c>
      <c r="L7665">
        <v>17887</v>
      </c>
      <c r="N7665">
        <v>16933</v>
      </c>
      <c r="P7665">
        <v>558</v>
      </c>
      <c r="R7665">
        <v>17491</v>
      </c>
      <c r="T7665">
        <v>899867</v>
      </c>
      <c r="V7665">
        <v>1875171</v>
      </c>
      <c r="W7665" t="s">
        <v>179</v>
      </c>
      <c r="X7665">
        <v>1695599</v>
      </c>
      <c r="Z7665">
        <v>179572</v>
      </c>
    </row>
    <row r="7666" spans="2:26" hidden="1" x14ac:dyDescent="0.35">
      <c r="B7666" t="s">
        <v>177</v>
      </c>
      <c r="C7666" t="s">
        <v>178</v>
      </c>
      <c r="D7666" s="1">
        <v>44621</v>
      </c>
      <c r="E7666" t="s">
        <v>34</v>
      </c>
      <c r="F7666" t="s">
        <v>35</v>
      </c>
      <c r="G7666" t="s">
        <v>32</v>
      </c>
      <c r="H7666">
        <v>18490</v>
      </c>
      <c r="J7666">
        <v>0</v>
      </c>
      <c r="L7666">
        <v>18490</v>
      </c>
      <c r="N7666">
        <v>22490</v>
      </c>
      <c r="P7666">
        <v>699</v>
      </c>
      <c r="R7666">
        <v>23189</v>
      </c>
      <c r="T7666">
        <v>898308</v>
      </c>
      <c r="V7666">
        <v>1879177</v>
      </c>
      <c r="X7666">
        <v>1699387</v>
      </c>
      <c r="Z7666">
        <v>179790</v>
      </c>
    </row>
    <row r="7667" spans="2:26" hidden="1" x14ac:dyDescent="0.35">
      <c r="B7667" t="s">
        <v>177</v>
      </c>
      <c r="C7667" t="s">
        <v>178</v>
      </c>
      <c r="D7667" s="1">
        <v>44621</v>
      </c>
      <c r="E7667" t="s">
        <v>34</v>
      </c>
      <c r="F7667" t="s">
        <v>33</v>
      </c>
      <c r="G7667" t="s">
        <v>34</v>
      </c>
      <c r="H7667">
        <v>19531</v>
      </c>
      <c r="J7667">
        <v>0</v>
      </c>
      <c r="L7667">
        <v>19531</v>
      </c>
      <c r="N7667">
        <v>21393</v>
      </c>
      <c r="P7667">
        <v>687</v>
      </c>
      <c r="R7667">
        <v>22080</v>
      </c>
      <c r="T7667">
        <v>903069</v>
      </c>
      <c r="V7667">
        <v>1888400</v>
      </c>
      <c r="W7667" t="s">
        <v>179</v>
      </c>
      <c r="X7667">
        <v>1707194</v>
      </c>
      <c r="Z7667">
        <v>181206</v>
      </c>
    </row>
    <row r="7668" spans="2:26" hidden="1" x14ac:dyDescent="0.35">
      <c r="B7668" t="s">
        <v>177</v>
      </c>
      <c r="C7668" t="s">
        <v>178</v>
      </c>
      <c r="D7668" s="1">
        <v>44652</v>
      </c>
      <c r="E7668" t="s">
        <v>34</v>
      </c>
      <c r="F7668" t="s">
        <v>35</v>
      </c>
      <c r="G7668" t="s">
        <v>32</v>
      </c>
      <c r="H7668">
        <v>16437</v>
      </c>
      <c r="J7668">
        <v>0</v>
      </c>
      <c r="L7668">
        <v>16437</v>
      </c>
      <c r="N7668">
        <v>18488</v>
      </c>
      <c r="P7668">
        <v>621</v>
      </c>
      <c r="R7668">
        <v>19109</v>
      </c>
      <c r="T7668">
        <v>902230</v>
      </c>
      <c r="V7668">
        <v>1893124</v>
      </c>
      <c r="X7668">
        <v>1711739</v>
      </c>
      <c r="Z7668">
        <v>181385</v>
      </c>
    </row>
    <row r="7669" spans="2:26" hidden="1" x14ac:dyDescent="0.35">
      <c r="B7669" t="s">
        <v>177</v>
      </c>
      <c r="C7669" t="s">
        <v>178</v>
      </c>
      <c r="D7669" s="1">
        <v>44652</v>
      </c>
      <c r="E7669" t="s">
        <v>34</v>
      </c>
      <c r="F7669" t="s">
        <v>33</v>
      </c>
      <c r="G7669" t="s">
        <v>34</v>
      </c>
      <c r="H7669">
        <v>16969</v>
      </c>
      <c r="J7669">
        <v>0</v>
      </c>
      <c r="L7669">
        <v>16969</v>
      </c>
      <c r="N7669">
        <v>18338</v>
      </c>
      <c r="P7669">
        <v>612</v>
      </c>
      <c r="R7669">
        <v>18950</v>
      </c>
      <c r="T7669">
        <v>905472</v>
      </c>
      <c r="V7669">
        <v>1903916</v>
      </c>
      <c r="W7669" t="s">
        <v>179</v>
      </c>
      <c r="X7669">
        <v>1721718</v>
      </c>
      <c r="Z7669">
        <v>182198</v>
      </c>
    </row>
    <row r="7670" spans="2:26" hidden="1" x14ac:dyDescent="0.35">
      <c r="B7670" t="s">
        <v>177</v>
      </c>
      <c r="C7670" t="s">
        <v>178</v>
      </c>
      <c r="D7670" s="1">
        <v>44682</v>
      </c>
      <c r="E7670" t="s">
        <v>34</v>
      </c>
      <c r="F7670" t="s">
        <v>35</v>
      </c>
      <c r="G7670" t="s">
        <v>32</v>
      </c>
      <c r="H7670">
        <v>16792</v>
      </c>
      <c r="J7670">
        <v>0</v>
      </c>
      <c r="L7670">
        <v>16792</v>
      </c>
      <c r="N7670">
        <v>16122</v>
      </c>
      <c r="P7670">
        <v>580</v>
      </c>
      <c r="R7670">
        <v>16702</v>
      </c>
      <c r="T7670">
        <v>904614</v>
      </c>
      <c r="V7670">
        <v>1903397</v>
      </c>
      <c r="X7670">
        <v>1722057</v>
      </c>
      <c r="Z7670">
        <v>181340</v>
      </c>
    </row>
    <row r="7671" spans="2:26" hidden="1" x14ac:dyDescent="0.35">
      <c r="B7671" t="s">
        <v>177</v>
      </c>
      <c r="C7671" t="s">
        <v>178</v>
      </c>
      <c r="D7671" s="1">
        <v>44682</v>
      </c>
      <c r="E7671" t="s">
        <v>34</v>
      </c>
      <c r="F7671" t="s">
        <v>33</v>
      </c>
      <c r="G7671" t="s">
        <v>34</v>
      </c>
      <c r="H7671">
        <v>17655</v>
      </c>
      <c r="J7671">
        <v>0</v>
      </c>
      <c r="L7671">
        <v>17655</v>
      </c>
      <c r="N7671">
        <v>15946</v>
      </c>
      <c r="P7671">
        <v>568</v>
      </c>
      <c r="R7671">
        <v>16514</v>
      </c>
      <c r="T7671">
        <v>908267</v>
      </c>
      <c r="V7671">
        <v>1920001</v>
      </c>
      <c r="W7671" t="s">
        <v>179</v>
      </c>
      <c r="X7671">
        <v>1738624</v>
      </c>
      <c r="Z7671">
        <v>181377</v>
      </c>
    </row>
    <row r="7672" spans="2:26" hidden="1" x14ac:dyDescent="0.35">
      <c r="B7672" t="s">
        <v>177</v>
      </c>
      <c r="C7672" t="s">
        <v>178</v>
      </c>
      <c r="D7672" s="1">
        <v>44713</v>
      </c>
      <c r="E7672" t="s">
        <v>34</v>
      </c>
      <c r="F7672" t="s">
        <v>35</v>
      </c>
      <c r="G7672" t="s">
        <v>32</v>
      </c>
      <c r="H7672">
        <v>16539</v>
      </c>
      <c r="J7672">
        <v>0</v>
      </c>
      <c r="L7672">
        <v>16539</v>
      </c>
      <c r="N7672">
        <v>17095</v>
      </c>
      <c r="P7672">
        <v>573</v>
      </c>
      <c r="R7672">
        <v>17668</v>
      </c>
      <c r="T7672">
        <v>909033</v>
      </c>
      <c r="V7672">
        <v>1911480</v>
      </c>
      <c r="X7672">
        <v>1729207</v>
      </c>
      <c r="Z7672">
        <v>182273</v>
      </c>
    </row>
    <row r="7673" spans="2:26" hidden="1" x14ac:dyDescent="0.35">
      <c r="B7673" t="s">
        <v>177</v>
      </c>
      <c r="C7673" t="s">
        <v>178</v>
      </c>
      <c r="D7673" s="1">
        <v>44713</v>
      </c>
      <c r="E7673" t="s">
        <v>34</v>
      </c>
      <c r="F7673" t="s">
        <v>33</v>
      </c>
      <c r="G7673" t="s">
        <v>34</v>
      </c>
      <c r="H7673">
        <v>17082</v>
      </c>
      <c r="J7673">
        <v>0</v>
      </c>
      <c r="L7673">
        <v>17082</v>
      </c>
      <c r="N7673">
        <v>16972</v>
      </c>
      <c r="P7673">
        <v>564</v>
      </c>
      <c r="R7673">
        <v>17536</v>
      </c>
      <c r="T7673">
        <v>912963</v>
      </c>
      <c r="V7673">
        <v>1925696</v>
      </c>
      <c r="W7673" t="s">
        <v>179</v>
      </c>
      <c r="X7673">
        <v>1743428</v>
      </c>
      <c r="Z7673">
        <v>182268</v>
      </c>
    </row>
    <row r="7674" spans="2:26" hidden="1" x14ac:dyDescent="0.35">
      <c r="B7674" t="s">
        <v>177</v>
      </c>
      <c r="C7674" t="s">
        <v>178</v>
      </c>
      <c r="D7674" s="1">
        <v>44743</v>
      </c>
      <c r="E7674" t="s">
        <v>34</v>
      </c>
      <c r="F7674" t="s">
        <v>35</v>
      </c>
      <c r="G7674" t="s">
        <v>32</v>
      </c>
      <c r="H7674">
        <v>16785</v>
      </c>
      <c r="J7674">
        <v>0</v>
      </c>
      <c r="L7674">
        <v>16785</v>
      </c>
      <c r="N7674">
        <v>14723</v>
      </c>
      <c r="P7674">
        <v>512</v>
      </c>
      <c r="R7674">
        <v>15235</v>
      </c>
      <c r="T7674">
        <v>911506</v>
      </c>
      <c r="V7674">
        <v>1930611</v>
      </c>
      <c r="X7674">
        <v>1748509</v>
      </c>
      <c r="Z7674">
        <v>182102</v>
      </c>
    </row>
    <row r="7675" spans="2:26" hidden="1" x14ac:dyDescent="0.35">
      <c r="B7675" t="s">
        <v>177</v>
      </c>
      <c r="C7675" t="s">
        <v>178</v>
      </c>
      <c r="D7675" s="1">
        <v>44743</v>
      </c>
      <c r="E7675" t="s">
        <v>34</v>
      </c>
      <c r="F7675" t="s">
        <v>33</v>
      </c>
      <c r="G7675" t="s">
        <v>34</v>
      </c>
      <c r="H7675">
        <v>17707</v>
      </c>
      <c r="J7675">
        <v>0</v>
      </c>
      <c r="L7675">
        <v>17707</v>
      </c>
      <c r="N7675">
        <v>30672</v>
      </c>
      <c r="P7675">
        <v>509</v>
      </c>
      <c r="R7675">
        <v>31181</v>
      </c>
      <c r="T7675">
        <v>914432</v>
      </c>
      <c r="V7675">
        <v>1934368</v>
      </c>
      <c r="X7675">
        <v>1751762</v>
      </c>
      <c r="Z7675">
        <v>182606</v>
      </c>
    </row>
    <row r="7676" spans="2:26" hidden="1" x14ac:dyDescent="0.35">
      <c r="B7676" t="s">
        <v>177</v>
      </c>
      <c r="C7676" t="s">
        <v>178</v>
      </c>
      <c r="D7676" s="1">
        <v>44774</v>
      </c>
      <c r="E7676" t="s">
        <v>34</v>
      </c>
      <c r="F7676" t="s">
        <v>35</v>
      </c>
      <c r="G7676" t="s">
        <v>32</v>
      </c>
      <c r="H7676">
        <v>20346</v>
      </c>
      <c r="J7676">
        <v>0</v>
      </c>
      <c r="L7676">
        <v>20346</v>
      </c>
      <c r="N7676">
        <v>20405</v>
      </c>
      <c r="P7676">
        <v>657</v>
      </c>
      <c r="R7676">
        <v>21062</v>
      </c>
      <c r="T7676">
        <v>913829</v>
      </c>
      <c r="V7676">
        <v>1941712</v>
      </c>
      <c r="X7676">
        <v>1758863</v>
      </c>
      <c r="Z7676">
        <v>182849</v>
      </c>
    </row>
    <row r="7677" spans="2:26" hidden="1" x14ac:dyDescent="0.35">
      <c r="B7677" t="s">
        <v>177</v>
      </c>
      <c r="C7677" t="s">
        <v>178</v>
      </c>
      <c r="D7677" s="1">
        <v>44774</v>
      </c>
      <c r="E7677" t="s">
        <v>34</v>
      </c>
      <c r="F7677" t="s">
        <v>33</v>
      </c>
      <c r="G7677" t="s">
        <v>34</v>
      </c>
      <c r="H7677">
        <v>20774</v>
      </c>
      <c r="J7677">
        <v>0</v>
      </c>
      <c r="L7677">
        <v>20774</v>
      </c>
      <c r="N7677">
        <v>20276</v>
      </c>
      <c r="P7677">
        <v>650</v>
      </c>
      <c r="R7677">
        <v>20926</v>
      </c>
      <c r="T7677">
        <v>916750</v>
      </c>
      <c r="V7677">
        <v>1945680</v>
      </c>
      <c r="X7677">
        <v>1762338</v>
      </c>
      <c r="Z7677">
        <v>183342</v>
      </c>
    </row>
    <row r="7678" spans="2:26" hidden="1" x14ac:dyDescent="0.35">
      <c r="B7678" t="s">
        <v>177</v>
      </c>
      <c r="C7678" t="s">
        <v>178</v>
      </c>
      <c r="D7678" s="1">
        <v>44805</v>
      </c>
      <c r="E7678" t="s">
        <v>34</v>
      </c>
      <c r="F7678" t="s">
        <v>35</v>
      </c>
      <c r="G7678" t="s">
        <v>32</v>
      </c>
      <c r="H7678">
        <v>17280</v>
      </c>
      <c r="J7678">
        <v>0</v>
      </c>
      <c r="L7678">
        <v>17280</v>
      </c>
      <c r="N7678">
        <v>18514</v>
      </c>
      <c r="P7678">
        <v>608</v>
      </c>
      <c r="R7678">
        <v>19122</v>
      </c>
      <c r="T7678">
        <v>915035</v>
      </c>
      <c r="V7678">
        <v>1948724</v>
      </c>
      <c r="X7678">
        <v>1765115</v>
      </c>
      <c r="Z7678">
        <v>183609</v>
      </c>
    </row>
    <row r="7679" spans="2:26" hidden="1" x14ac:dyDescent="0.35">
      <c r="B7679" t="s">
        <v>177</v>
      </c>
      <c r="C7679" t="s">
        <v>178</v>
      </c>
      <c r="D7679" s="1">
        <v>44805</v>
      </c>
      <c r="E7679" t="s">
        <v>34</v>
      </c>
      <c r="F7679" t="s">
        <v>33</v>
      </c>
      <c r="G7679" t="s">
        <v>34</v>
      </c>
      <c r="H7679">
        <v>18257</v>
      </c>
      <c r="J7679">
        <v>0</v>
      </c>
      <c r="L7679">
        <v>18257</v>
      </c>
      <c r="N7679">
        <v>18307</v>
      </c>
      <c r="P7679">
        <v>596</v>
      </c>
      <c r="R7679">
        <v>18903</v>
      </c>
      <c r="T7679">
        <v>919815</v>
      </c>
      <c r="V7679">
        <v>1955648</v>
      </c>
      <c r="X7679">
        <v>1771287</v>
      </c>
      <c r="Z7679">
        <v>184361</v>
      </c>
    </row>
    <row r="7680" spans="2:26" hidden="1" x14ac:dyDescent="0.35">
      <c r="B7680" t="s">
        <v>177</v>
      </c>
      <c r="C7680" t="s">
        <v>178</v>
      </c>
      <c r="D7680" s="1">
        <v>44835</v>
      </c>
      <c r="E7680" t="s">
        <v>34</v>
      </c>
      <c r="F7680" t="s">
        <v>35</v>
      </c>
      <c r="G7680" t="s">
        <v>32</v>
      </c>
      <c r="H7680">
        <v>17747</v>
      </c>
      <c r="J7680">
        <v>0</v>
      </c>
      <c r="L7680">
        <v>17747</v>
      </c>
      <c r="N7680">
        <v>19504</v>
      </c>
      <c r="P7680">
        <v>617</v>
      </c>
      <c r="R7680">
        <v>20121</v>
      </c>
      <c r="T7680">
        <v>918036</v>
      </c>
      <c r="V7680">
        <v>1959852</v>
      </c>
      <c r="X7680">
        <v>1774803</v>
      </c>
      <c r="Z7680">
        <v>185049</v>
      </c>
    </row>
    <row r="7681" spans="2:26" hidden="1" x14ac:dyDescent="0.35">
      <c r="B7681" t="s">
        <v>177</v>
      </c>
      <c r="C7681" t="s">
        <v>178</v>
      </c>
      <c r="D7681" s="1">
        <v>44835</v>
      </c>
      <c r="E7681" t="s">
        <v>34</v>
      </c>
      <c r="F7681" t="s">
        <v>33</v>
      </c>
      <c r="G7681" t="s">
        <v>34</v>
      </c>
      <c r="H7681">
        <v>17984</v>
      </c>
      <c r="J7681">
        <v>0</v>
      </c>
      <c r="L7681">
        <v>17984</v>
      </c>
      <c r="N7681">
        <v>19382</v>
      </c>
      <c r="P7681">
        <v>616</v>
      </c>
      <c r="R7681">
        <v>19998</v>
      </c>
      <c r="T7681">
        <v>922643</v>
      </c>
      <c r="V7681">
        <v>1967237</v>
      </c>
      <c r="X7681">
        <v>1781474</v>
      </c>
      <c r="Z7681">
        <v>185763</v>
      </c>
    </row>
    <row r="7682" spans="2:26" hidden="1" x14ac:dyDescent="0.35">
      <c r="B7682" t="s">
        <v>177</v>
      </c>
      <c r="C7682" t="s">
        <v>178</v>
      </c>
      <c r="D7682" s="1">
        <v>44866</v>
      </c>
      <c r="E7682" t="s">
        <v>34</v>
      </c>
      <c r="F7682" t="s">
        <v>35</v>
      </c>
      <c r="G7682" t="s">
        <v>32</v>
      </c>
      <c r="H7682">
        <v>16075</v>
      </c>
      <c r="J7682">
        <v>0</v>
      </c>
      <c r="L7682">
        <v>16075</v>
      </c>
      <c r="N7682">
        <v>22395</v>
      </c>
      <c r="P7682">
        <v>645</v>
      </c>
      <c r="R7682">
        <v>23040</v>
      </c>
      <c r="T7682">
        <v>921760</v>
      </c>
      <c r="V7682">
        <v>1976387</v>
      </c>
      <c r="X7682">
        <v>1789655</v>
      </c>
      <c r="Z7682">
        <v>186732</v>
      </c>
    </row>
    <row r="7683" spans="2:26" hidden="1" x14ac:dyDescent="0.35">
      <c r="B7683" t="s">
        <v>177</v>
      </c>
      <c r="C7683" t="s">
        <v>178</v>
      </c>
      <c r="D7683" s="1">
        <v>44866</v>
      </c>
      <c r="E7683" t="s">
        <v>34</v>
      </c>
      <c r="F7683" t="s">
        <v>33</v>
      </c>
      <c r="G7683" t="s">
        <v>34</v>
      </c>
      <c r="H7683">
        <v>17397</v>
      </c>
      <c r="J7683">
        <v>0</v>
      </c>
      <c r="L7683">
        <v>17397</v>
      </c>
      <c r="N7683">
        <v>22209</v>
      </c>
      <c r="P7683">
        <v>632</v>
      </c>
      <c r="R7683">
        <v>22841</v>
      </c>
      <c r="T7683">
        <v>926620</v>
      </c>
      <c r="V7683">
        <v>1984745</v>
      </c>
      <c r="X7683">
        <v>1797221</v>
      </c>
      <c r="Z7683">
        <v>187524</v>
      </c>
    </row>
    <row r="7684" spans="2:26" hidden="1" x14ac:dyDescent="0.35">
      <c r="B7684" t="s">
        <v>177</v>
      </c>
      <c r="C7684" t="s">
        <v>178</v>
      </c>
      <c r="D7684" s="1">
        <v>44896</v>
      </c>
      <c r="E7684" t="s">
        <v>34</v>
      </c>
      <c r="F7684" t="s">
        <v>35</v>
      </c>
      <c r="G7684" t="s">
        <v>32</v>
      </c>
      <c r="H7684">
        <v>17076</v>
      </c>
      <c r="J7684">
        <v>0</v>
      </c>
      <c r="L7684">
        <v>17076</v>
      </c>
      <c r="N7684">
        <v>25937</v>
      </c>
      <c r="P7684">
        <v>748</v>
      </c>
      <c r="R7684">
        <v>26685</v>
      </c>
      <c r="T7684">
        <v>926012</v>
      </c>
      <c r="V7684">
        <v>1995216</v>
      </c>
      <c r="X7684">
        <v>1806356</v>
      </c>
      <c r="Z7684">
        <v>188860</v>
      </c>
    </row>
    <row r="7685" spans="2:26" hidden="1" x14ac:dyDescent="0.35">
      <c r="B7685" t="s">
        <v>177</v>
      </c>
      <c r="C7685" t="s">
        <v>178</v>
      </c>
      <c r="D7685" s="1">
        <v>44896</v>
      </c>
      <c r="E7685" t="s">
        <v>34</v>
      </c>
      <c r="F7685" t="s">
        <v>33</v>
      </c>
      <c r="G7685" t="s">
        <v>34</v>
      </c>
      <c r="H7685">
        <v>17063</v>
      </c>
      <c r="J7685">
        <v>0</v>
      </c>
      <c r="L7685">
        <v>17063</v>
      </c>
      <c r="N7685">
        <v>25765</v>
      </c>
      <c r="P7685">
        <v>740</v>
      </c>
      <c r="R7685">
        <v>26505</v>
      </c>
      <c r="T7685">
        <v>931132</v>
      </c>
      <c r="V7685">
        <v>2003672</v>
      </c>
      <c r="X7685">
        <v>1814037</v>
      </c>
      <c r="Z7685">
        <v>189635</v>
      </c>
    </row>
    <row r="7686" spans="2:26" hidden="1" x14ac:dyDescent="0.35">
      <c r="B7686" t="s">
        <v>177</v>
      </c>
      <c r="C7686" t="s">
        <v>178</v>
      </c>
      <c r="D7686" s="1">
        <v>44927</v>
      </c>
      <c r="E7686" t="s">
        <v>34</v>
      </c>
      <c r="F7686" t="s">
        <v>35</v>
      </c>
      <c r="G7686" t="s">
        <v>32</v>
      </c>
      <c r="H7686">
        <v>18389</v>
      </c>
      <c r="J7686">
        <v>0</v>
      </c>
      <c r="L7686">
        <v>18389</v>
      </c>
      <c r="N7686">
        <v>22254</v>
      </c>
      <c r="P7686">
        <v>683</v>
      </c>
      <c r="R7686">
        <v>22937</v>
      </c>
      <c r="T7686">
        <v>930020</v>
      </c>
      <c r="V7686">
        <v>2010562</v>
      </c>
      <c r="X7686">
        <v>1820127</v>
      </c>
      <c r="Z7686">
        <v>190435</v>
      </c>
    </row>
    <row r="7687" spans="2:26" hidden="1" x14ac:dyDescent="0.35">
      <c r="B7687" t="s">
        <v>177</v>
      </c>
      <c r="C7687" t="s">
        <v>178</v>
      </c>
      <c r="D7687" s="1">
        <v>44927</v>
      </c>
      <c r="E7687" t="s">
        <v>34</v>
      </c>
      <c r="F7687" t="s">
        <v>33</v>
      </c>
      <c r="G7687" t="s">
        <v>34</v>
      </c>
      <c r="H7687">
        <v>19357</v>
      </c>
      <c r="J7687">
        <v>0</v>
      </c>
      <c r="L7687">
        <v>19357</v>
      </c>
      <c r="N7687">
        <v>22041</v>
      </c>
      <c r="P7687">
        <v>676</v>
      </c>
      <c r="R7687">
        <v>22717</v>
      </c>
      <c r="T7687">
        <v>935677</v>
      </c>
      <c r="V7687">
        <v>2019010</v>
      </c>
      <c r="X7687">
        <v>1827769</v>
      </c>
      <c r="Z7687">
        <v>191241</v>
      </c>
    </row>
    <row r="7688" spans="2:26" hidden="1" x14ac:dyDescent="0.35">
      <c r="B7688" t="s">
        <v>177</v>
      </c>
      <c r="C7688" t="s">
        <v>178</v>
      </c>
      <c r="D7688" s="1">
        <v>44958</v>
      </c>
      <c r="E7688" t="s">
        <v>34</v>
      </c>
      <c r="F7688" t="s">
        <v>35</v>
      </c>
      <c r="G7688" t="s">
        <v>32</v>
      </c>
      <c r="H7688">
        <v>15047</v>
      </c>
      <c r="J7688">
        <v>0</v>
      </c>
      <c r="L7688">
        <v>15047</v>
      </c>
      <c r="N7688">
        <v>16959</v>
      </c>
      <c r="P7688">
        <v>566</v>
      </c>
      <c r="R7688">
        <v>17525</v>
      </c>
      <c r="T7688">
        <v>934011</v>
      </c>
      <c r="V7688">
        <v>2021955</v>
      </c>
      <c r="X7688">
        <v>1830035</v>
      </c>
      <c r="Z7688">
        <v>191920</v>
      </c>
    </row>
    <row r="7689" spans="2:26" hidden="1" x14ac:dyDescent="0.35">
      <c r="B7689" t="s">
        <v>177</v>
      </c>
      <c r="C7689" t="s">
        <v>178</v>
      </c>
      <c r="D7689" s="1">
        <v>44958</v>
      </c>
      <c r="E7689" t="s">
        <v>34</v>
      </c>
      <c r="F7689" t="s">
        <v>33</v>
      </c>
      <c r="G7689" t="s">
        <v>34</v>
      </c>
      <c r="H7689">
        <v>15843</v>
      </c>
      <c r="J7689">
        <v>0</v>
      </c>
      <c r="L7689">
        <v>15843</v>
      </c>
      <c r="N7689">
        <v>16795</v>
      </c>
      <c r="P7689">
        <v>558</v>
      </c>
      <c r="R7689">
        <v>17353</v>
      </c>
      <c r="T7689">
        <v>939285</v>
      </c>
      <c r="V7689">
        <v>2030367</v>
      </c>
      <c r="X7689">
        <v>1837662</v>
      </c>
      <c r="Z7689">
        <v>192705</v>
      </c>
    </row>
    <row r="7690" spans="2:26" hidden="1" x14ac:dyDescent="0.35">
      <c r="B7690" t="s">
        <v>177</v>
      </c>
      <c r="C7690" t="s">
        <v>178</v>
      </c>
      <c r="D7690" s="1">
        <v>44986</v>
      </c>
      <c r="E7690" t="s">
        <v>34</v>
      </c>
      <c r="F7690" t="s">
        <v>35</v>
      </c>
      <c r="G7690" t="s">
        <v>32</v>
      </c>
      <c r="H7690">
        <v>21905</v>
      </c>
      <c r="J7690">
        <v>0</v>
      </c>
      <c r="L7690">
        <v>21905</v>
      </c>
      <c r="N7690">
        <v>131361</v>
      </c>
      <c r="P7690">
        <v>6613</v>
      </c>
      <c r="R7690">
        <v>137974</v>
      </c>
      <c r="T7690">
        <v>937451</v>
      </c>
      <c r="V7690">
        <v>2033506</v>
      </c>
      <c r="X7690">
        <v>1840758</v>
      </c>
      <c r="Z7690">
        <v>192748</v>
      </c>
    </row>
    <row r="7691" spans="2:26" hidden="1" x14ac:dyDescent="0.35">
      <c r="B7691" t="s">
        <v>177</v>
      </c>
      <c r="C7691" t="s">
        <v>178</v>
      </c>
      <c r="D7691" s="1">
        <v>44986</v>
      </c>
      <c r="E7691" t="s">
        <v>34</v>
      </c>
      <c r="F7691" t="s">
        <v>33</v>
      </c>
      <c r="G7691" t="s">
        <v>34</v>
      </c>
      <c r="H7691">
        <v>21905</v>
      </c>
      <c r="J7691">
        <v>0</v>
      </c>
      <c r="L7691">
        <v>21905</v>
      </c>
      <c r="N7691">
        <v>131361</v>
      </c>
      <c r="P7691">
        <v>6613</v>
      </c>
      <c r="R7691">
        <v>137974</v>
      </c>
      <c r="T7691">
        <v>940781</v>
      </c>
      <c r="V7691">
        <v>2037888</v>
      </c>
      <c r="X7691">
        <v>1844629</v>
      </c>
      <c r="Z7691">
        <v>193259</v>
      </c>
    </row>
    <row r="7692" spans="2:26" hidden="1" x14ac:dyDescent="0.35">
      <c r="B7692" t="s">
        <v>177</v>
      </c>
      <c r="C7692" t="s">
        <v>178</v>
      </c>
      <c r="D7692" s="1">
        <v>45017</v>
      </c>
      <c r="E7692" t="s">
        <v>34</v>
      </c>
      <c r="F7692" t="s">
        <v>35</v>
      </c>
      <c r="G7692" t="s">
        <v>32</v>
      </c>
      <c r="H7692">
        <v>19977</v>
      </c>
      <c r="J7692">
        <v>0</v>
      </c>
      <c r="L7692">
        <v>19977</v>
      </c>
      <c r="N7692">
        <v>178489</v>
      </c>
      <c r="P7692">
        <v>8277</v>
      </c>
      <c r="R7692">
        <v>186766</v>
      </c>
      <c r="T7692">
        <v>938736</v>
      </c>
      <c r="V7692">
        <v>2040696</v>
      </c>
      <c r="X7692">
        <v>1847126</v>
      </c>
      <c r="Z7692">
        <v>193570</v>
      </c>
    </row>
    <row r="7693" spans="2:26" hidden="1" x14ac:dyDescent="0.35">
      <c r="B7693" t="s">
        <v>177</v>
      </c>
      <c r="C7693" t="s">
        <v>178</v>
      </c>
      <c r="D7693" s="1">
        <v>45017</v>
      </c>
      <c r="E7693" t="s">
        <v>34</v>
      </c>
      <c r="F7693" t="s">
        <v>33</v>
      </c>
      <c r="G7693" t="s">
        <v>34</v>
      </c>
      <c r="H7693">
        <v>19977</v>
      </c>
      <c r="J7693">
        <v>0</v>
      </c>
      <c r="L7693">
        <v>19977</v>
      </c>
      <c r="N7693">
        <v>178489</v>
      </c>
      <c r="P7693">
        <v>8277</v>
      </c>
      <c r="R7693">
        <v>186766</v>
      </c>
      <c r="T7693">
        <v>943069</v>
      </c>
      <c r="V7693">
        <v>2047457</v>
      </c>
      <c r="X7693">
        <v>1853314</v>
      </c>
      <c r="Z7693">
        <v>194143</v>
      </c>
    </row>
    <row r="7694" spans="2:26" hidden="1" x14ac:dyDescent="0.35">
      <c r="B7694" t="s">
        <v>177</v>
      </c>
      <c r="C7694" t="s">
        <v>178</v>
      </c>
      <c r="D7694" s="1">
        <v>45047</v>
      </c>
      <c r="E7694" t="s">
        <v>34</v>
      </c>
      <c r="F7694" t="s">
        <v>35</v>
      </c>
      <c r="G7694" t="s">
        <v>32</v>
      </c>
      <c r="H7694">
        <v>23285</v>
      </c>
      <c r="J7694">
        <v>0</v>
      </c>
      <c r="L7694">
        <v>23285</v>
      </c>
      <c r="N7694">
        <v>208786</v>
      </c>
      <c r="P7694">
        <v>9689</v>
      </c>
      <c r="R7694">
        <v>218475</v>
      </c>
      <c r="T7694">
        <v>939213</v>
      </c>
      <c r="V7694">
        <v>2045066</v>
      </c>
      <c r="X7694">
        <v>1851212</v>
      </c>
      <c r="Z7694">
        <v>193854</v>
      </c>
    </row>
    <row r="7695" spans="2:26" hidden="1" x14ac:dyDescent="0.35">
      <c r="B7695" t="s">
        <v>177</v>
      </c>
      <c r="C7695" t="s">
        <v>178</v>
      </c>
      <c r="D7695" s="1">
        <v>45047</v>
      </c>
      <c r="E7695" t="s">
        <v>34</v>
      </c>
      <c r="F7695" t="s">
        <v>33</v>
      </c>
      <c r="G7695" t="s">
        <v>34</v>
      </c>
      <c r="H7695">
        <v>23285</v>
      </c>
      <c r="J7695">
        <v>0</v>
      </c>
      <c r="L7695">
        <v>23285</v>
      </c>
      <c r="N7695">
        <v>208786</v>
      </c>
      <c r="P7695">
        <v>9689</v>
      </c>
      <c r="R7695">
        <v>218475</v>
      </c>
      <c r="T7695">
        <v>943555</v>
      </c>
      <c r="V7695">
        <v>2051719</v>
      </c>
      <c r="X7695">
        <v>1857261</v>
      </c>
      <c r="Z7695">
        <v>194458</v>
      </c>
    </row>
    <row r="7696" spans="2:26" hidden="1" x14ac:dyDescent="0.35">
      <c r="B7696" t="s">
        <v>177</v>
      </c>
      <c r="C7696" t="s">
        <v>178</v>
      </c>
      <c r="D7696" s="1">
        <v>45078</v>
      </c>
      <c r="E7696" t="s">
        <v>34</v>
      </c>
      <c r="F7696" t="s">
        <v>35</v>
      </c>
      <c r="G7696" t="s">
        <v>32</v>
      </c>
      <c r="H7696">
        <v>23789</v>
      </c>
      <c r="J7696">
        <v>0</v>
      </c>
      <c r="L7696">
        <v>23789</v>
      </c>
      <c r="N7696">
        <v>141601</v>
      </c>
      <c r="P7696">
        <v>8410</v>
      </c>
      <c r="R7696">
        <v>150011</v>
      </c>
      <c r="T7696">
        <v>932474</v>
      </c>
      <c r="V7696">
        <v>2031283</v>
      </c>
      <c r="X7696">
        <v>1837504</v>
      </c>
      <c r="Z7696">
        <v>193779</v>
      </c>
    </row>
    <row r="7697" spans="2:26" hidden="1" x14ac:dyDescent="0.35">
      <c r="B7697" t="s">
        <v>177</v>
      </c>
      <c r="C7697" t="s">
        <v>178</v>
      </c>
      <c r="D7697" s="1">
        <v>45078</v>
      </c>
      <c r="E7697" t="s">
        <v>34</v>
      </c>
      <c r="F7697" t="s">
        <v>33</v>
      </c>
      <c r="G7697" t="s">
        <v>34</v>
      </c>
      <c r="H7697">
        <v>23789</v>
      </c>
      <c r="J7697">
        <v>0</v>
      </c>
      <c r="L7697">
        <v>23789</v>
      </c>
      <c r="N7697">
        <v>141601</v>
      </c>
      <c r="P7697">
        <v>8410</v>
      </c>
      <c r="R7697">
        <v>150011</v>
      </c>
      <c r="T7697">
        <v>936913</v>
      </c>
      <c r="V7697">
        <v>2038126</v>
      </c>
      <c r="X7697">
        <v>1843589</v>
      </c>
      <c r="Z7697">
        <v>194537</v>
      </c>
    </row>
    <row r="7698" spans="2:26" hidden="1" x14ac:dyDescent="0.35">
      <c r="B7698" t="s">
        <v>177</v>
      </c>
      <c r="C7698" t="s">
        <v>178</v>
      </c>
      <c r="D7698" s="1">
        <v>45108</v>
      </c>
      <c r="E7698" t="s">
        <v>34</v>
      </c>
      <c r="F7698" t="s">
        <v>35</v>
      </c>
      <c r="G7698" t="s">
        <v>32</v>
      </c>
      <c r="H7698">
        <v>25884</v>
      </c>
      <c r="J7698">
        <v>0</v>
      </c>
      <c r="L7698">
        <v>25884</v>
      </c>
      <c r="N7698">
        <v>155601</v>
      </c>
      <c r="P7698">
        <v>9224</v>
      </c>
      <c r="R7698">
        <v>164825</v>
      </c>
      <c r="T7698">
        <v>936913</v>
      </c>
      <c r="V7698">
        <v>2038126</v>
      </c>
      <c r="X7698">
        <v>1843589</v>
      </c>
      <c r="Z7698">
        <v>194537</v>
      </c>
    </row>
    <row r="7699" spans="2:26" hidden="1" x14ac:dyDescent="0.35">
      <c r="B7699" t="s">
        <v>177</v>
      </c>
      <c r="C7699" t="s">
        <v>178</v>
      </c>
      <c r="D7699" s="1">
        <v>45108</v>
      </c>
      <c r="E7699" t="s">
        <v>34</v>
      </c>
      <c r="F7699" t="s">
        <v>33</v>
      </c>
      <c r="G7699" t="s">
        <v>34</v>
      </c>
      <c r="H7699">
        <v>25884</v>
      </c>
      <c r="J7699">
        <v>0</v>
      </c>
      <c r="L7699">
        <v>25884</v>
      </c>
      <c r="N7699">
        <v>155601</v>
      </c>
      <c r="P7699">
        <v>9224</v>
      </c>
      <c r="R7699">
        <v>164825</v>
      </c>
      <c r="T7699">
        <v>920464</v>
      </c>
      <c r="V7699">
        <v>2008101</v>
      </c>
      <c r="X7699">
        <v>1816642</v>
      </c>
      <c r="Z7699">
        <v>191459</v>
      </c>
    </row>
    <row r="7700" spans="2:26" hidden="1" x14ac:dyDescent="0.35">
      <c r="B7700" t="s">
        <v>177</v>
      </c>
      <c r="C7700" t="s">
        <v>178</v>
      </c>
      <c r="D7700" s="1">
        <v>45139</v>
      </c>
      <c r="E7700" t="s">
        <v>34</v>
      </c>
      <c r="F7700" t="s">
        <v>35</v>
      </c>
      <c r="G7700" t="s">
        <v>32</v>
      </c>
      <c r="H7700">
        <v>24757</v>
      </c>
      <c r="J7700">
        <v>0</v>
      </c>
      <c r="L7700">
        <v>24757</v>
      </c>
      <c r="N7700">
        <v>24534</v>
      </c>
      <c r="P7700">
        <v>2090</v>
      </c>
      <c r="R7700">
        <v>26624</v>
      </c>
      <c r="T7700">
        <v>897709</v>
      </c>
      <c r="V7700">
        <v>1963723</v>
      </c>
      <c r="X7700">
        <v>1777070</v>
      </c>
      <c r="Z7700">
        <v>186653</v>
      </c>
    </row>
    <row r="7701" spans="2:26" hidden="1" x14ac:dyDescent="0.35">
      <c r="B7701" t="s">
        <v>177</v>
      </c>
      <c r="C7701" t="s">
        <v>178</v>
      </c>
      <c r="D7701" s="1">
        <v>45139</v>
      </c>
      <c r="E7701" t="s">
        <v>34</v>
      </c>
      <c r="F7701" t="s">
        <v>33</v>
      </c>
      <c r="G7701" t="s">
        <v>34</v>
      </c>
      <c r="H7701">
        <v>24757</v>
      </c>
      <c r="J7701">
        <v>0</v>
      </c>
      <c r="L7701">
        <v>24757</v>
      </c>
      <c r="N7701">
        <v>24365</v>
      </c>
      <c r="P7701">
        <v>2084</v>
      </c>
      <c r="R7701">
        <v>26449</v>
      </c>
      <c r="T7701">
        <v>930045</v>
      </c>
      <c r="V7701">
        <v>2025909</v>
      </c>
      <c r="X7701">
        <v>1831102</v>
      </c>
      <c r="Z7701">
        <v>194807</v>
      </c>
    </row>
    <row r="7702" spans="2:26" hidden="1" x14ac:dyDescent="0.35">
      <c r="B7702" t="s">
        <v>177</v>
      </c>
      <c r="C7702" t="s">
        <v>178</v>
      </c>
      <c r="D7702" s="1">
        <v>45170</v>
      </c>
      <c r="E7702" t="s">
        <v>34</v>
      </c>
      <c r="F7702" t="s">
        <v>35</v>
      </c>
      <c r="G7702" t="s">
        <v>32</v>
      </c>
      <c r="H7702">
        <v>20393</v>
      </c>
      <c r="J7702">
        <v>0</v>
      </c>
      <c r="L7702">
        <v>20393</v>
      </c>
      <c r="N7702">
        <v>22695</v>
      </c>
      <c r="P7702">
        <v>2027</v>
      </c>
      <c r="R7702">
        <v>24722</v>
      </c>
      <c r="T7702">
        <v>916655</v>
      </c>
      <c r="V7702">
        <v>2000709</v>
      </c>
      <c r="X7702">
        <v>1806736</v>
      </c>
      <c r="Z7702">
        <v>193973</v>
      </c>
    </row>
    <row r="7703" spans="2:26" hidden="1" x14ac:dyDescent="0.35">
      <c r="B7703" t="s">
        <v>177</v>
      </c>
      <c r="C7703" t="s">
        <v>178</v>
      </c>
      <c r="D7703" s="1">
        <v>45170</v>
      </c>
      <c r="E7703" t="s">
        <v>34</v>
      </c>
      <c r="F7703" t="s">
        <v>33</v>
      </c>
      <c r="G7703" t="s">
        <v>34</v>
      </c>
      <c r="H7703">
        <v>26965</v>
      </c>
      <c r="J7703">
        <v>0</v>
      </c>
      <c r="L7703">
        <v>26965</v>
      </c>
      <c r="N7703">
        <v>207781</v>
      </c>
      <c r="P7703">
        <v>12348</v>
      </c>
      <c r="R7703">
        <v>220129</v>
      </c>
      <c r="T7703">
        <v>916655</v>
      </c>
      <c r="V7703">
        <v>2000709</v>
      </c>
      <c r="X7703">
        <v>1806736</v>
      </c>
      <c r="Z7703">
        <v>193973</v>
      </c>
    </row>
    <row r="7704" spans="2:26" hidden="1" x14ac:dyDescent="0.35">
      <c r="B7704" t="s">
        <v>177</v>
      </c>
      <c r="C7704" t="s">
        <v>178</v>
      </c>
      <c r="D7704" s="1">
        <v>45200</v>
      </c>
      <c r="E7704" t="s">
        <v>34</v>
      </c>
      <c r="F7704" t="s">
        <v>35</v>
      </c>
      <c r="G7704" t="s">
        <v>32</v>
      </c>
      <c r="H7704">
        <v>28064</v>
      </c>
      <c r="J7704">
        <v>0</v>
      </c>
      <c r="L7704">
        <v>28064</v>
      </c>
      <c r="N7704">
        <v>215995</v>
      </c>
      <c r="P7704">
        <v>12001</v>
      </c>
      <c r="R7704">
        <v>227996</v>
      </c>
      <c r="T7704">
        <v>903751</v>
      </c>
      <c r="V7704">
        <v>1974037</v>
      </c>
      <c r="X7704">
        <v>1781093</v>
      </c>
      <c r="Z7704">
        <v>192944</v>
      </c>
    </row>
    <row r="7705" spans="2:26" hidden="1" x14ac:dyDescent="0.35">
      <c r="B7705" t="s">
        <v>177</v>
      </c>
      <c r="C7705" t="s">
        <v>178</v>
      </c>
      <c r="D7705" s="1">
        <v>45200</v>
      </c>
      <c r="E7705" t="s">
        <v>34</v>
      </c>
      <c r="F7705" t="s">
        <v>33</v>
      </c>
      <c r="G7705" t="s">
        <v>34</v>
      </c>
      <c r="H7705">
        <v>28640</v>
      </c>
      <c r="J7705">
        <v>0</v>
      </c>
      <c r="L7705">
        <v>28640</v>
      </c>
      <c r="N7705">
        <v>215995</v>
      </c>
      <c r="P7705">
        <v>12001</v>
      </c>
      <c r="R7705">
        <v>227996</v>
      </c>
      <c r="T7705">
        <v>921151</v>
      </c>
      <c r="V7705">
        <v>2005449</v>
      </c>
      <c r="X7705">
        <v>1808711</v>
      </c>
      <c r="Z7705">
        <v>196738</v>
      </c>
    </row>
    <row r="7706" spans="2:26" hidden="1" x14ac:dyDescent="0.35">
      <c r="B7706" t="s">
        <v>177</v>
      </c>
      <c r="C7706" t="s">
        <v>178</v>
      </c>
      <c r="D7706" s="1">
        <v>45231</v>
      </c>
      <c r="E7706" t="s">
        <v>34</v>
      </c>
      <c r="F7706" t="s">
        <v>35</v>
      </c>
      <c r="G7706" t="s">
        <v>32</v>
      </c>
      <c r="H7706">
        <v>31065</v>
      </c>
      <c r="J7706">
        <v>0</v>
      </c>
      <c r="L7706">
        <v>31065</v>
      </c>
      <c r="N7706">
        <v>229218</v>
      </c>
      <c r="P7706">
        <v>14753</v>
      </c>
      <c r="R7706">
        <v>243971</v>
      </c>
      <c r="T7706">
        <v>902248</v>
      </c>
      <c r="V7706">
        <v>1963390</v>
      </c>
      <c r="X7706">
        <v>1769062</v>
      </c>
      <c r="Z7706">
        <v>194328</v>
      </c>
    </row>
    <row r="7707" spans="2:26" hidden="1" x14ac:dyDescent="0.35">
      <c r="B7707" t="s">
        <v>177</v>
      </c>
      <c r="C7707" t="s">
        <v>178</v>
      </c>
      <c r="D7707" s="1">
        <v>45231</v>
      </c>
      <c r="E7707" t="s">
        <v>34</v>
      </c>
      <c r="F7707" t="s">
        <v>33</v>
      </c>
      <c r="G7707" t="s">
        <v>34</v>
      </c>
      <c r="H7707">
        <v>31065</v>
      </c>
      <c r="J7707">
        <v>0</v>
      </c>
      <c r="L7707">
        <v>31065</v>
      </c>
      <c r="N7707">
        <v>229218</v>
      </c>
      <c r="P7707">
        <v>14753</v>
      </c>
      <c r="R7707">
        <v>243971</v>
      </c>
      <c r="T7707">
        <v>908505</v>
      </c>
      <c r="V7707">
        <v>1974249</v>
      </c>
      <c r="X7707">
        <v>1778475</v>
      </c>
      <c r="Z7707">
        <v>195774</v>
      </c>
    </row>
    <row r="7708" spans="2:26" hidden="1" x14ac:dyDescent="0.35">
      <c r="B7708" t="s">
        <v>177</v>
      </c>
      <c r="C7708" t="s">
        <v>178</v>
      </c>
      <c r="D7708" s="1">
        <v>45261</v>
      </c>
      <c r="E7708" t="s">
        <v>34</v>
      </c>
      <c r="F7708" t="s">
        <v>35</v>
      </c>
      <c r="G7708" t="s">
        <v>32</v>
      </c>
      <c r="H7708">
        <v>31530</v>
      </c>
      <c r="J7708">
        <v>0</v>
      </c>
      <c r="L7708">
        <v>31530</v>
      </c>
      <c r="N7708">
        <v>218318</v>
      </c>
      <c r="P7708">
        <v>15606</v>
      </c>
      <c r="R7708">
        <v>233924</v>
      </c>
      <c r="T7708">
        <v>900157</v>
      </c>
      <c r="V7708">
        <v>1956299</v>
      </c>
      <c r="X7708">
        <v>1759384</v>
      </c>
      <c r="Z7708">
        <v>196915</v>
      </c>
    </row>
    <row r="7709" spans="2:26" hidden="1" x14ac:dyDescent="0.35">
      <c r="B7709" t="s">
        <v>177</v>
      </c>
      <c r="C7709" t="s">
        <v>178</v>
      </c>
      <c r="D7709" s="1">
        <v>45261</v>
      </c>
      <c r="E7709" t="s">
        <v>34</v>
      </c>
      <c r="F7709" t="s">
        <v>33</v>
      </c>
      <c r="G7709" t="s">
        <v>34</v>
      </c>
      <c r="H7709">
        <v>31530</v>
      </c>
      <c r="J7709">
        <v>0</v>
      </c>
      <c r="L7709">
        <v>31530</v>
      </c>
      <c r="N7709">
        <v>218318</v>
      </c>
      <c r="P7709">
        <v>15606</v>
      </c>
      <c r="R7709">
        <v>233924</v>
      </c>
      <c r="T7709">
        <v>907394</v>
      </c>
      <c r="V7709">
        <v>1968664</v>
      </c>
      <c r="X7709">
        <v>1770156</v>
      </c>
      <c r="Z7709">
        <v>198508</v>
      </c>
    </row>
    <row r="7710" spans="2:26" hidden="1" x14ac:dyDescent="0.35">
      <c r="B7710" t="s">
        <v>177</v>
      </c>
      <c r="C7710" t="s">
        <v>178</v>
      </c>
      <c r="D7710" s="1">
        <v>45292</v>
      </c>
      <c r="E7710" t="s">
        <v>34</v>
      </c>
      <c r="F7710" t="s">
        <v>35</v>
      </c>
      <c r="G7710" t="s">
        <v>32</v>
      </c>
      <c r="H7710">
        <v>35564</v>
      </c>
      <c r="J7710">
        <v>0</v>
      </c>
      <c r="L7710">
        <v>35564</v>
      </c>
      <c r="N7710">
        <v>316532</v>
      </c>
      <c r="P7710">
        <v>15303</v>
      </c>
      <c r="R7710">
        <v>331835</v>
      </c>
      <c r="T7710">
        <v>901705</v>
      </c>
      <c r="V7710">
        <v>1958397</v>
      </c>
      <c r="X7710">
        <v>1758414</v>
      </c>
      <c r="Z7710">
        <v>199983</v>
      </c>
    </row>
    <row r="7711" spans="2:26" hidden="1" x14ac:dyDescent="0.35">
      <c r="B7711" t="s">
        <v>177</v>
      </c>
      <c r="C7711" t="s">
        <v>178</v>
      </c>
      <c r="D7711" s="1">
        <v>45292</v>
      </c>
      <c r="E7711" t="s">
        <v>34</v>
      </c>
      <c r="F7711" t="s">
        <v>33</v>
      </c>
      <c r="G7711" t="s">
        <v>34</v>
      </c>
      <c r="H7711">
        <v>35564</v>
      </c>
      <c r="J7711">
        <v>0</v>
      </c>
      <c r="L7711">
        <v>35564</v>
      </c>
      <c r="N7711">
        <v>316532</v>
      </c>
      <c r="P7711">
        <v>15303</v>
      </c>
      <c r="R7711">
        <v>331835</v>
      </c>
      <c r="T7711">
        <v>908379</v>
      </c>
      <c r="V7711">
        <v>1969633</v>
      </c>
      <c r="X7711">
        <v>1768194</v>
      </c>
      <c r="Z7711">
        <v>201439</v>
      </c>
    </row>
    <row r="7712" spans="2:26" hidden="1" x14ac:dyDescent="0.35">
      <c r="B7712" t="s">
        <v>177</v>
      </c>
      <c r="C7712" t="s">
        <v>178</v>
      </c>
      <c r="D7712" s="1">
        <v>45323</v>
      </c>
      <c r="E7712" t="s">
        <v>34</v>
      </c>
      <c r="F7712" t="s">
        <v>35</v>
      </c>
      <c r="G7712" t="s">
        <v>32</v>
      </c>
      <c r="H7712">
        <v>30144</v>
      </c>
      <c r="J7712">
        <v>0</v>
      </c>
      <c r="L7712">
        <v>30144</v>
      </c>
      <c r="N7712">
        <v>196672</v>
      </c>
      <c r="P7712">
        <v>14212</v>
      </c>
      <c r="R7712">
        <v>210884</v>
      </c>
      <c r="T7712">
        <v>899905</v>
      </c>
      <c r="V7712">
        <v>1951439</v>
      </c>
      <c r="X7712">
        <v>1749211</v>
      </c>
      <c r="Z7712">
        <v>202228</v>
      </c>
    </row>
    <row r="7713" spans="2:26" hidden="1" x14ac:dyDescent="0.35">
      <c r="B7713" t="s">
        <v>177</v>
      </c>
      <c r="C7713" t="s">
        <v>178</v>
      </c>
      <c r="D7713" s="1">
        <v>45323</v>
      </c>
      <c r="E7713" t="s">
        <v>34</v>
      </c>
      <c r="F7713" t="s">
        <v>33</v>
      </c>
      <c r="G7713" t="s">
        <v>34</v>
      </c>
      <c r="H7713">
        <v>30144</v>
      </c>
      <c r="J7713">
        <v>0</v>
      </c>
      <c r="L7713">
        <v>30144</v>
      </c>
      <c r="N7713">
        <v>196672</v>
      </c>
      <c r="P7713">
        <v>14212</v>
      </c>
      <c r="R7713">
        <v>210884</v>
      </c>
      <c r="T7713">
        <v>906389</v>
      </c>
      <c r="V7713">
        <v>1962748</v>
      </c>
      <c r="X7713">
        <v>1759075</v>
      </c>
      <c r="Z7713">
        <v>203673</v>
      </c>
    </row>
    <row r="7714" spans="2:26" hidden="1" x14ac:dyDescent="0.35">
      <c r="B7714" t="s">
        <v>177</v>
      </c>
      <c r="C7714" t="s">
        <v>178</v>
      </c>
      <c r="D7714" s="1">
        <v>45352</v>
      </c>
      <c r="E7714" t="s">
        <v>34</v>
      </c>
      <c r="F7714" t="s">
        <v>35</v>
      </c>
      <c r="G7714" t="s">
        <v>32</v>
      </c>
      <c r="H7714">
        <v>32024</v>
      </c>
      <c r="J7714">
        <v>0</v>
      </c>
      <c r="L7714">
        <v>32024</v>
      </c>
      <c r="N7714">
        <v>225364</v>
      </c>
      <c r="P7714">
        <v>16698</v>
      </c>
      <c r="R7714">
        <v>242062</v>
      </c>
      <c r="T7714">
        <v>893542</v>
      </c>
      <c r="V7714">
        <v>1930251</v>
      </c>
      <c r="X7714">
        <v>1727179</v>
      </c>
      <c r="Z7714">
        <v>203072</v>
      </c>
    </row>
    <row r="7715" spans="2:26" hidden="1" x14ac:dyDescent="0.35">
      <c r="B7715" t="s">
        <v>180</v>
      </c>
      <c r="C7715" t="s">
        <v>181</v>
      </c>
      <c r="D7715" s="1">
        <v>41518</v>
      </c>
      <c r="E7715" t="s">
        <v>34</v>
      </c>
      <c r="F7715" t="s">
        <v>33</v>
      </c>
      <c r="G7715" t="s">
        <v>34</v>
      </c>
      <c r="V7715">
        <v>1117576</v>
      </c>
    </row>
    <row r="7716" spans="2:26" hidden="1" x14ac:dyDescent="0.35">
      <c r="B7716" t="s">
        <v>180</v>
      </c>
      <c r="C7716" t="s">
        <v>181</v>
      </c>
      <c r="D7716" s="1">
        <v>42887</v>
      </c>
      <c r="E7716" t="s">
        <v>34</v>
      </c>
      <c r="F7716" t="s">
        <v>33</v>
      </c>
      <c r="G7716" t="s">
        <v>34</v>
      </c>
      <c r="H7716">
        <v>18937</v>
      </c>
      <c r="J7716">
        <v>64739</v>
      </c>
      <c r="L7716">
        <v>83676</v>
      </c>
      <c r="N7716">
        <v>36895</v>
      </c>
      <c r="P7716">
        <v>1187</v>
      </c>
      <c r="R7716">
        <v>38082</v>
      </c>
      <c r="T7716">
        <v>848141</v>
      </c>
      <c r="U7716" t="s">
        <v>124</v>
      </c>
      <c r="V7716">
        <v>1810090</v>
      </c>
      <c r="W7716" t="s">
        <v>124</v>
      </c>
      <c r="X7716">
        <v>1756877</v>
      </c>
      <c r="Y7716" t="s">
        <v>124</v>
      </c>
      <c r="Z7716">
        <v>53213</v>
      </c>
    </row>
    <row r="7717" spans="2:26" hidden="1" x14ac:dyDescent="0.35">
      <c r="B7717" t="s">
        <v>180</v>
      </c>
      <c r="C7717" t="s">
        <v>181</v>
      </c>
      <c r="D7717" s="1">
        <v>42887</v>
      </c>
      <c r="E7717" t="s">
        <v>34</v>
      </c>
      <c r="F7717" t="s">
        <v>35</v>
      </c>
      <c r="G7717" t="s">
        <v>32</v>
      </c>
      <c r="H7717">
        <v>16637</v>
      </c>
      <c r="J7717">
        <v>62964</v>
      </c>
      <c r="L7717">
        <v>79601</v>
      </c>
      <c r="N7717">
        <v>36894</v>
      </c>
      <c r="P7717">
        <v>1189</v>
      </c>
      <c r="R7717">
        <v>38083</v>
      </c>
      <c r="T7717">
        <v>848141</v>
      </c>
      <c r="U7717" t="s">
        <v>124</v>
      </c>
      <c r="V7717">
        <v>1810090</v>
      </c>
      <c r="W7717" t="s">
        <v>124</v>
      </c>
      <c r="X7717">
        <v>1756877</v>
      </c>
      <c r="Y7717" t="s">
        <v>124</v>
      </c>
      <c r="Z7717">
        <v>53213</v>
      </c>
    </row>
    <row r="7718" spans="2:26" hidden="1" x14ac:dyDescent="0.35">
      <c r="B7718" t="s">
        <v>180</v>
      </c>
      <c r="C7718" t="s">
        <v>181</v>
      </c>
      <c r="D7718" s="1">
        <v>42917</v>
      </c>
      <c r="E7718" t="s">
        <v>34</v>
      </c>
      <c r="F7718" t="s">
        <v>33</v>
      </c>
      <c r="G7718" t="s">
        <v>34</v>
      </c>
      <c r="H7718">
        <v>17388</v>
      </c>
      <c r="J7718">
        <v>65967</v>
      </c>
      <c r="L7718">
        <v>83355</v>
      </c>
      <c r="N7718">
        <v>37954</v>
      </c>
      <c r="P7718">
        <v>1169</v>
      </c>
      <c r="R7718">
        <v>39123</v>
      </c>
      <c r="T7718">
        <v>845058</v>
      </c>
      <c r="U7718" t="s">
        <v>124</v>
      </c>
      <c r="V7718">
        <v>1795941</v>
      </c>
      <c r="W7718" t="s">
        <v>124</v>
      </c>
      <c r="X7718">
        <v>1742072</v>
      </c>
      <c r="Y7718" t="s">
        <v>124</v>
      </c>
      <c r="Z7718">
        <v>53869</v>
      </c>
    </row>
    <row r="7719" spans="2:26" hidden="1" x14ac:dyDescent="0.35">
      <c r="B7719" t="s">
        <v>180</v>
      </c>
      <c r="C7719" t="s">
        <v>181</v>
      </c>
      <c r="D7719" s="1">
        <v>42917</v>
      </c>
      <c r="E7719" t="s">
        <v>34</v>
      </c>
      <c r="F7719" t="s">
        <v>35</v>
      </c>
      <c r="G7719" t="s">
        <v>32</v>
      </c>
      <c r="H7719">
        <v>16057</v>
      </c>
      <c r="J7719">
        <v>64823</v>
      </c>
      <c r="L7719">
        <v>80880</v>
      </c>
      <c r="N7719">
        <v>39056</v>
      </c>
      <c r="P7719">
        <v>1226</v>
      </c>
      <c r="R7719">
        <v>40282</v>
      </c>
      <c r="T7719">
        <v>845058</v>
      </c>
      <c r="U7719" t="s">
        <v>124</v>
      </c>
      <c r="V7719">
        <v>1795941</v>
      </c>
      <c r="W7719" t="s">
        <v>124</v>
      </c>
      <c r="X7719">
        <v>1742072</v>
      </c>
      <c r="Y7719" t="s">
        <v>124</v>
      </c>
      <c r="Z7719">
        <v>53869</v>
      </c>
    </row>
    <row r="7720" spans="2:26" hidden="1" x14ac:dyDescent="0.35">
      <c r="B7720" t="s">
        <v>180</v>
      </c>
      <c r="C7720" t="s">
        <v>181</v>
      </c>
      <c r="D7720" s="1">
        <v>42948</v>
      </c>
      <c r="E7720" t="s">
        <v>34</v>
      </c>
      <c r="F7720" t="s">
        <v>33</v>
      </c>
      <c r="G7720" t="s">
        <v>34</v>
      </c>
      <c r="H7720">
        <v>19806</v>
      </c>
      <c r="J7720">
        <v>73543</v>
      </c>
      <c r="L7720">
        <v>93349</v>
      </c>
      <c r="N7720">
        <v>44949</v>
      </c>
      <c r="P7720">
        <v>1460</v>
      </c>
      <c r="R7720">
        <v>46409</v>
      </c>
      <c r="T7720">
        <v>845686</v>
      </c>
      <c r="U7720" t="s">
        <v>124</v>
      </c>
      <c r="V7720">
        <v>1788562</v>
      </c>
      <c r="W7720" t="s">
        <v>124</v>
      </c>
      <c r="X7720">
        <v>1733585</v>
      </c>
      <c r="Y7720" t="s">
        <v>124</v>
      </c>
      <c r="Z7720">
        <v>54977</v>
      </c>
    </row>
    <row r="7721" spans="2:26" hidden="1" x14ac:dyDescent="0.35">
      <c r="B7721" t="s">
        <v>180</v>
      </c>
      <c r="C7721" t="s">
        <v>181</v>
      </c>
      <c r="D7721" s="1">
        <v>42948</v>
      </c>
      <c r="E7721" t="s">
        <v>34</v>
      </c>
      <c r="F7721" t="s">
        <v>35</v>
      </c>
      <c r="G7721" t="s">
        <v>32</v>
      </c>
      <c r="H7721">
        <v>17852</v>
      </c>
      <c r="J7721">
        <v>72034</v>
      </c>
      <c r="L7721">
        <v>89886</v>
      </c>
      <c r="N7721">
        <v>44939</v>
      </c>
      <c r="P7721">
        <v>1458</v>
      </c>
      <c r="R7721">
        <v>46397</v>
      </c>
      <c r="T7721">
        <v>845686</v>
      </c>
      <c r="U7721" t="s">
        <v>124</v>
      </c>
      <c r="V7721">
        <v>1788562</v>
      </c>
      <c r="W7721" t="s">
        <v>124</v>
      </c>
      <c r="X7721">
        <v>1733585</v>
      </c>
      <c r="Y7721" t="s">
        <v>124</v>
      </c>
      <c r="Z7721">
        <v>54977</v>
      </c>
    </row>
    <row r="7722" spans="2:26" hidden="1" x14ac:dyDescent="0.35">
      <c r="B7722" t="s">
        <v>180</v>
      </c>
      <c r="C7722" t="s">
        <v>181</v>
      </c>
      <c r="D7722" s="1">
        <v>42979</v>
      </c>
      <c r="E7722" t="s">
        <v>34</v>
      </c>
      <c r="F7722" t="s">
        <v>35</v>
      </c>
      <c r="G7722" t="s">
        <v>32</v>
      </c>
      <c r="H7722">
        <v>17555</v>
      </c>
      <c r="J7722">
        <v>63873</v>
      </c>
      <c r="L7722">
        <v>81428</v>
      </c>
      <c r="N7722">
        <v>42491</v>
      </c>
      <c r="P7722">
        <v>1347</v>
      </c>
      <c r="R7722">
        <v>43838</v>
      </c>
      <c r="T7722">
        <v>844257</v>
      </c>
      <c r="U7722" t="s">
        <v>124</v>
      </c>
      <c r="V7722">
        <v>1776086</v>
      </c>
      <c r="W7722" t="s">
        <v>124</v>
      </c>
      <c r="X7722">
        <v>1720001</v>
      </c>
      <c r="Y7722" t="s">
        <v>124</v>
      </c>
      <c r="Z7722">
        <v>56085</v>
      </c>
    </row>
    <row r="7723" spans="2:26" hidden="1" x14ac:dyDescent="0.35">
      <c r="B7723" t="s">
        <v>180</v>
      </c>
      <c r="C7723" t="s">
        <v>181</v>
      </c>
      <c r="D7723" s="1">
        <v>42979</v>
      </c>
      <c r="E7723" t="s">
        <v>34</v>
      </c>
      <c r="F7723" t="s">
        <v>33</v>
      </c>
      <c r="G7723" t="s">
        <v>34</v>
      </c>
      <c r="H7723">
        <v>19156</v>
      </c>
      <c r="J7723">
        <v>65224</v>
      </c>
      <c r="L7723">
        <v>84380</v>
      </c>
      <c r="N7723">
        <v>41248</v>
      </c>
      <c r="P7723">
        <v>1282</v>
      </c>
      <c r="R7723">
        <v>42530</v>
      </c>
      <c r="T7723">
        <v>844257</v>
      </c>
      <c r="V7723">
        <v>1776086</v>
      </c>
      <c r="X7723">
        <v>1720001</v>
      </c>
      <c r="Z7723">
        <v>56085</v>
      </c>
    </row>
    <row r="7724" spans="2:26" hidden="1" x14ac:dyDescent="0.35">
      <c r="B7724" t="s">
        <v>180</v>
      </c>
      <c r="C7724" t="s">
        <v>181</v>
      </c>
      <c r="D7724" s="1">
        <v>43009</v>
      </c>
      <c r="E7724" t="s">
        <v>34</v>
      </c>
      <c r="F7724" t="s">
        <v>35</v>
      </c>
      <c r="G7724" t="s">
        <v>32</v>
      </c>
      <c r="H7724">
        <v>19128</v>
      </c>
      <c r="J7724">
        <v>69625</v>
      </c>
      <c r="L7724">
        <v>88753</v>
      </c>
      <c r="N7724">
        <v>44072</v>
      </c>
      <c r="P7724">
        <v>1432</v>
      </c>
      <c r="R7724">
        <v>45504</v>
      </c>
      <c r="T7724">
        <v>844239</v>
      </c>
      <c r="U7724" t="s">
        <v>124</v>
      </c>
      <c r="V7724">
        <v>1770959</v>
      </c>
      <c r="W7724" t="s">
        <v>124</v>
      </c>
      <c r="X7724">
        <v>1713629</v>
      </c>
      <c r="Y7724" t="s">
        <v>124</v>
      </c>
      <c r="Z7724">
        <v>57330</v>
      </c>
    </row>
    <row r="7725" spans="2:26" hidden="1" x14ac:dyDescent="0.35">
      <c r="B7725" t="s">
        <v>180</v>
      </c>
      <c r="C7725" t="s">
        <v>181</v>
      </c>
      <c r="D7725" s="1">
        <v>43009</v>
      </c>
      <c r="E7725" t="s">
        <v>34</v>
      </c>
      <c r="F7725" t="s">
        <v>33</v>
      </c>
      <c r="G7725" t="s">
        <v>34</v>
      </c>
      <c r="H7725">
        <v>20569</v>
      </c>
      <c r="J7725">
        <v>70808</v>
      </c>
      <c r="L7725">
        <v>91377</v>
      </c>
      <c r="N7725">
        <v>44066</v>
      </c>
      <c r="P7725">
        <v>1436</v>
      </c>
      <c r="R7725">
        <v>45502</v>
      </c>
      <c r="T7725">
        <v>844239</v>
      </c>
      <c r="V7725">
        <v>1770959</v>
      </c>
      <c r="X7725">
        <v>1713629</v>
      </c>
      <c r="Z7725">
        <v>57330</v>
      </c>
    </row>
    <row r="7726" spans="2:26" hidden="1" x14ac:dyDescent="0.35">
      <c r="B7726" t="s">
        <v>180</v>
      </c>
      <c r="C7726" t="s">
        <v>181</v>
      </c>
      <c r="D7726" s="1">
        <v>43040</v>
      </c>
      <c r="E7726" t="s">
        <v>34</v>
      </c>
      <c r="F7726" t="s">
        <v>35</v>
      </c>
      <c r="G7726" t="s">
        <v>32</v>
      </c>
      <c r="H7726">
        <v>16985</v>
      </c>
      <c r="J7726">
        <v>133787</v>
      </c>
      <c r="L7726">
        <v>150772</v>
      </c>
      <c r="N7726">
        <v>50628</v>
      </c>
      <c r="P7726">
        <v>2049</v>
      </c>
      <c r="R7726">
        <v>52677</v>
      </c>
      <c r="T7726">
        <v>845334</v>
      </c>
      <c r="U7726" t="s">
        <v>124</v>
      </c>
      <c r="V7726">
        <v>1776761</v>
      </c>
      <c r="W7726" t="s">
        <v>124</v>
      </c>
      <c r="X7726">
        <v>1717434</v>
      </c>
      <c r="Y7726" t="s">
        <v>124</v>
      </c>
      <c r="Z7726">
        <v>59327</v>
      </c>
    </row>
    <row r="7727" spans="2:26" hidden="1" x14ac:dyDescent="0.35">
      <c r="B7727" t="s">
        <v>180</v>
      </c>
      <c r="C7727" t="s">
        <v>181</v>
      </c>
      <c r="D7727" s="1">
        <v>43040</v>
      </c>
      <c r="E7727" t="s">
        <v>34</v>
      </c>
      <c r="F7727" t="s">
        <v>33</v>
      </c>
      <c r="G7727" t="s">
        <v>34</v>
      </c>
      <c r="H7727">
        <v>19298</v>
      </c>
      <c r="J7727">
        <v>135220</v>
      </c>
      <c r="L7727">
        <v>154518</v>
      </c>
      <c r="N7727">
        <v>50631</v>
      </c>
      <c r="P7727">
        <v>2048</v>
      </c>
      <c r="R7727">
        <v>52679</v>
      </c>
      <c r="T7727">
        <v>845334</v>
      </c>
      <c r="V7727">
        <v>1776761</v>
      </c>
      <c r="X7727">
        <v>1717434</v>
      </c>
      <c r="Z7727">
        <v>59327</v>
      </c>
    </row>
    <row r="7728" spans="2:26" hidden="1" x14ac:dyDescent="0.35">
      <c r="B7728" t="s">
        <v>180</v>
      </c>
      <c r="C7728" t="s">
        <v>181</v>
      </c>
      <c r="D7728" s="1">
        <v>43070</v>
      </c>
      <c r="E7728" t="s">
        <v>34</v>
      </c>
      <c r="F7728" t="s">
        <v>35</v>
      </c>
      <c r="G7728" t="s">
        <v>32</v>
      </c>
      <c r="H7728">
        <v>16451</v>
      </c>
      <c r="J7728">
        <v>139956</v>
      </c>
      <c r="L7728">
        <v>156407</v>
      </c>
      <c r="N7728">
        <v>51793</v>
      </c>
      <c r="P7728">
        <v>2430</v>
      </c>
      <c r="R7728">
        <v>54223</v>
      </c>
      <c r="T7728">
        <v>847720</v>
      </c>
      <c r="U7728" t="s">
        <v>124</v>
      </c>
      <c r="V7728">
        <v>1789493</v>
      </c>
      <c r="W7728" t="s">
        <v>124</v>
      </c>
      <c r="X7728">
        <v>1728123</v>
      </c>
      <c r="Y7728" t="s">
        <v>124</v>
      </c>
      <c r="Z7728">
        <v>61370</v>
      </c>
    </row>
    <row r="7729" spans="2:26" hidden="1" x14ac:dyDescent="0.35">
      <c r="B7729" t="s">
        <v>180</v>
      </c>
      <c r="C7729" t="s">
        <v>181</v>
      </c>
      <c r="D7729" s="1">
        <v>43070</v>
      </c>
      <c r="E7729" t="s">
        <v>34</v>
      </c>
      <c r="F7729" t="s">
        <v>33</v>
      </c>
      <c r="G7729" t="s">
        <v>34</v>
      </c>
      <c r="H7729">
        <v>17969</v>
      </c>
      <c r="J7729">
        <v>141374</v>
      </c>
      <c r="L7729">
        <v>159343</v>
      </c>
      <c r="N7729">
        <v>51772</v>
      </c>
      <c r="P7729">
        <v>2430</v>
      </c>
      <c r="R7729">
        <v>54202</v>
      </c>
      <c r="T7729">
        <v>847720</v>
      </c>
      <c r="V7729">
        <v>1789493</v>
      </c>
      <c r="X7729">
        <v>1728123</v>
      </c>
      <c r="Z7729">
        <v>61370</v>
      </c>
    </row>
    <row r="7730" spans="2:26" hidden="1" x14ac:dyDescent="0.35">
      <c r="B7730" t="s">
        <v>180</v>
      </c>
      <c r="C7730" t="s">
        <v>181</v>
      </c>
      <c r="D7730" s="1">
        <v>43101</v>
      </c>
      <c r="E7730" t="s">
        <v>34</v>
      </c>
      <c r="F7730" t="s">
        <v>33</v>
      </c>
      <c r="G7730" t="s">
        <v>34</v>
      </c>
      <c r="H7730">
        <v>22071</v>
      </c>
      <c r="J7730">
        <v>96724</v>
      </c>
      <c r="L7730">
        <v>118795</v>
      </c>
      <c r="N7730">
        <v>48396</v>
      </c>
      <c r="P7730">
        <v>2092</v>
      </c>
      <c r="R7730">
        <v>50488</v>
      </c>
      <c r="T7730">
        <v>848009</v>
      </c>
      <c r="U7730" t="s">
        <v>124</v>
      </c>
      <c r="V7730">
        <v>1786018</v>
      </c>
      <c r="W7730" t="s">
        <v>124</v>
      </c>
      <c r="X7730">
        <v>1723311</v>
      </c>
      <c r="Y7730" t="s">
        <v>124</v>
      </c>
      <c r="Z7730">
        <v>62707</v>
      </c>
    </row>
    <row r="7731" spans="2:26" hidden="1" x14ac:dyDescent="0.35">
      <c r="B7731" t="s">
        <v>180</v>
      </c>
      <c r="C7731" t="s">
        <v>181</v>
      </c>
      <c r="D7731" s="1">
        <v>43101</v>
      </c>
      <c r="E7731" t="s">
        <v>34</v>
      </c>
      <c r="F7731" t="s">
        <v>35</v>
      </c>
      <c r="G7731" t="s">
        <v>32</v>
      </c>
      <c r="H7731">
        <v>20162</v>
      </c>
      <c r="J7731">
        <v>95379</v>
      </c>
      <c r="L7731">
        <v>115541</v>
      </c>
      <c r="N7731">
        <v>48415</v>
      </c>
      <c r="P7731">
        <v>2089</v>
      </c>
      <c r="R7731">
        <v>50504</v>
      </c>
      <c r="T7731">
        <v>848009</v>
      </c>
      <c r="U7731" t="s">
        <v>124</v>
      </c>
      <c r="V7731">
        <v>1786018</v>
      </c>
      <c r="W7731" t="s">
        <v>124</v>
      </c>
      <c r="X7731">
        <v>1723311</v>
      </c>
      <c r="Y7731" t="s">
        <v>124</v>
      </c>
      <c r="Z7731">
        <v>62707</v>
      </c>
    </row>
    <row r="7732" spans="2:26" hidden="1" x14ac:dyDescent="0.35">
      <c r="B7732" t="s">
        <v>180</v>
      </c>
      <c r="C7732" t="s">
        <v>181</v>
      </c>
      <c r="D7732" s="1">
        <v>43132</v>
      </c>
      <c r="E7732" t="s">
        <v>34</v>
      </c>
      <c r="F7732" t="s">
        <v>33</v>
      </c>
      <c r="G7732" t="s">
        <v>34</v>
      </c>
      <c r="H7732">
        <v>18472</v>
      </c>
      <c r="J7732">
        <v>68675</v>
      </c>
      <c r="L7732">
        <v>87147</v>
      </c>
      <c r="N7732">
        <v>35689</v>
      </c>
      <c r="P7732">
        <v>1297</v>
      </c>
      <c r="R7732">
        <v>36986</v>
      </c>
      <c r="T7732">
        <v>846196</v>
      </c>
      <c r="U7732" t="s">
        <v>124</v>
      </c>
      <c r="V7732">
        <v>1780671</v>
      </c>
      <c r="W7732" t="s">
        <v>124</v>
      </c>
      <c r="X7732">
        <v>1717044</v>
      </c>
      <c r="Y7732" t="s">
        <v>124</v>
      </c>
      <c r="Z7732">
        <v>63627</v>
      </c>
    </row>
    <row r="7733" spans="2:26" hidden="1" x14ac:dyDescent="0.35">
      <c r="B7733" t="s">
        <v>180</v>
      </c>
      <c r="C7733" t="s">
        <v>181</v>
      </c>
      <c r="D7733" s="1">
        <v>43132</v>
      </c>
      <c r="E7733" t="s">
        <v>34</v>
      </c>
      <c r="F7733" t="s">
        <v>35</v>
      </c>
      <c r="G7733" t="s">
        <v>32</v>
      </c>
      <c r="H7733">
        <v>16684</v>
      </c>
      <c r="J7733">
        <v>67476</v>
      </c>
      <c r="L7733">
        <v>84160</v>
      </c>
      <c r="N7733">
        <v>35747</v>
      </c>
      <c r="P7733">
        <v>1296</v>
      </c>
      <c r="R7733">
        <v>37043</v>
      </c>
      <c r="T7733">
        <v>846196</v>
      </c>
      <c r="U7733" t="s">
        <v>124</v>
      </c>
      <c r="V7733">
        <v>1780671</v>
      </c>
      <c r="W7733" t="s">
        <v>124</v>
      </c>
      <c r="X7733">
        <v>1717044</v>
      </c>
      <c r="Y7733" t="s">
        <v>124</v>
      </c>
      <c r="Z7733">
        <v>63627</v>
      </c>
    </row>
    <row r="7734" spans="2:26" hidden="1" x14ac:dyDescent="0.35">
      <c r="B7734" t="s">
        <v>180</v>
      </c>
      <c r="C7734" t="s">
        <v>181</v>
      </c>
      <c r="D7734" s="1">
        <v>43160</v>
      </c>
      <c r="E7734" t="s">
        <v>34</v>
      </c>
      <c r="F7734" t="s">
        <v>33</v>
      </c>
      <c r="G7734" t="s">
        <v>34</v>
      </c>
      <c r="H7734">
        <v>20304</v>
      </c>
      <c r="J7734">
        <v>70983</v>
      </c>
      <c r="L7734">
        <v>91287</v>
      </c>
      <c r="N7734">
        <v>40514</v>
      </c>
      <c r="P7734">
        <v>1576</v>
      </c>
      <c r="R7734">
        <v>42090</v>
      </c>
      <c r="T7734">
        <v>845210</v>
      </c>
      <c r="U7734" t="s">
        <v>124</v>
      </c>
      <c r="V7734">
        <v>1778119</v>
      </c>
      <c r="W7734" t="s">
        <v>124</v>
      </c>
      <c r="X7734">
        <v>1713153</v>
      </c>
      <c r="Y7734" t="s">
        <v>124</v>
      </c>
      <c r="Z7734">
        <v>64966</v>
      </c>
    </row>
    <row r="7735" spans="2:26" hidden="1" x14ac:dyDescent="0.35">
      <c r="B7735" t="s">
        <v>180</v>
      </c>
      <c r="C7735" t="s">
        <v>181</v>
      </c>
      <c r="D7735" s="1">
        <v>43160</v>
      </c>
      <c r="E7735" t="s">
        <v>34</v>
      </c>
      <c r="F7735" t="s">
        <v>35</v>
      </c>
      <c r="G7735" t="s">
        <v>32</v>
      </c>
      <c r="H7735">
        <v>18683</v>
      </c>
      <c r="J7735">
        <v>69877</v>
      </c>
      <c r="L7735">
        <v>88560</v>
      </c>
      <c r="N7735">
        <v>40514</v>
      </c>
      <c r="P7735">
        <v>1507</v>
      </c>
      <c r="R7735">
        <v>42021</v>
      </c>
      <c r="T7735">
        <v>845210</v>
      </c>
      <c r="U7735" t="s">
        <v>124</v>
      </c>
      <c r="V7735">
        <v>1778119</v>
      </c>
      <c r="W7735" t="s">
        <v>124</v>
      </c>
      <c r="X7735">
        <v>1713153</v>
      </c>
      <c r="Y7735" t="s">
        <v>124</v>
      </c>
      <c r="Z7735">
        <v>64966</v>
      </c>
    </row>
    <row r="7736" spans="2:26" hidden="1" x14ac:dyDescent="0.35">
      <c r="B7736" t="s">
        <v>180</v>
      </c>
      <c r="C7736" t="s">
        <v>181</v>
      </c>
      <c r="D7736" s="1">
        <v>43191</v>
      </c>
      <c r="E7736" t="s">
        <v>34</v>
      </c>
      <c r="F7736" t="s">
        <v>33</v>
      </c>
      <c r="G7736" t="s">
        <v>34</v>
      </c>
      <c r="H7736">
        <v>19062</v>
      </c>
      <c r="J7736">
        <v>67234</v>
      </c>
      <c r="L7736">
        <v>86296</v>
      </c>
      <c r="N7736">
        <v>37317</v>
      </c>
      <c r="P7736">
        <v>1439</v>
      </c>
      <c r="R7736">
        <v>38756</v>
      </c>
      <c r="T7736">
        <v>840862</v>
      </c>
      <c r="U7736" t="s">
        <v>124</v>
      </c>
      <c r="V7736">
        <v>1766278</v>
      </c>
      <c r="W7736" t="s">
        <v>124</v>
      </c>
      <c r="X7736">
        <v>1704240</v>
      </c>
      <c r="Y7736" t="s">
        <v>124</v>
      </c>
      <c r="Z7736">
        <v>62038</v>
      </c>
    </row>
    <row r="7737" spans="2:26" hidden="1" x14ac:dyDescent="0.35">
      <c r="B7737" t="s">
        <v>180</v>
      </c>
      <c r="C7737" t="s">
        <v>181</v>
      </c>
      <c r="D7737" s="1">
        <v>43191</v>
      </c>
      <c r="E7737" t="s">
        <v>34</v>
      </c>
      <c r="F7737" t="s">
        <v>35</v>
      </c>
      <c r="G7737" t="s">
        <v>32</v>
      </c>
      <c r="H7737">
        <v>17609</v>
      </c>
      <c r="J7737">
        <v>66216</v>
      </c>
      <c r="L7737">
        <v>83825</v>
      </c>
      <c r="N7737">
        <v>37534</v>
      </c>
      <c r="P7737">
        <v>1445</v>
      </c>
      <c r="R7737">
        <v>38979</v>
      </c>
      <c r="T7737">
        <v>840862</v>
      </c>
      <c r="U7737" t="s">
        <v>124</v>
      </c>
      <c r="V7737">
        <v>1766278</v>
      </c>
      <c r="W7737" t="s">
        <v>124</v>
      </c>
      <c r="X7737">
        <v>1704240</v>
      </c>
      <c r="Y7737" t="s">
        <v>124</v>
      </c>
      <c r="Z7737">
        <v>62038</v>
      </c>
    </row>
    <row r="7738" spans="2:26" hidden="1" x14ac:dyDescent="0.35">
      <c r="B7738" t="s">
        <v>180</v>
      </c>
      <c r="C7738" t="s">
        <v>181</v>
      </c>
      <c r="D7738" s="1">
        <v>43221</v>
      </c>
      <c r="E7738" t="s">
        <v>34</v>
      </c>
      <c r="F7738" t="s">
        <v>33</v>
      </c>
      <c r="G7738" t="s">
        <v>34</v>
      </c>
      <c r="H7738">
        <v>19472</v>
      </c>
      <c r="J7738">
        <v>70531</v>
      </c>
      <c r="L7738">
        <v>90003</v>
      </c>
      <c r="N7738">
        <v>38708</v>
      </c>
      <c r="P7738">
        <v>1563</v>
      </c>
      <c r="R7738">
        <v>40271</v>
      </c>
      <c r="T7738">
        <v>840806</v>
      </c>
      <c r="U7738" t="s">
        <v>124</v>
      </c>
      <c r="V7738">
        <v>1765956</v>
      </c>
      <c r="W7738" t="s">
        <v>124</v>
      </c>
      <c r="X7738">
        <v>1703222</v>
      </c>
      <c r="Y7738" t="s">
        <v>124</v>
      </c>
      <c r="Z7738">
        <v>62734</v>
      </c>
    </row>
    <row r="7739" spans="2:26" hidden="1" x14ac:dyDescent="0.35">
      <c r="B7739" t="s">
        <v>180</v>
      </c>
      <c r="C7739" t="s">
        <v>181</v>
      </c>
      <c r="D7739" s="1">
        <v>43221</v>
      </c>
      <c r="E7739" t="s">
        <v>34</v>
      </c>
      <c r="F7739" t="s">
        <v>35</v>
      </c>
      <c r="G7739" t="s">
        <v>32</v>
      </c>
      <c r="H7739">
        <v>17732</v>
      </c>
      <c r="J7739">
        <v>69470</v>
      </c>
      <c r="L7739">
        <v>87202</v>
      </c>
      <c r="N7739">
        <v>38742</v>
      </c>
      <c r="P7739">
        <v>1565</v>
      </c>
      <c r="R7739">
        <v>40307</v>
      </c>
      <c r="T7739">
        <v>840806</v>
      </c>
      <c r="U7739" t="s">
        <v>124</v>
      </c>
      <c r="V7739">
        <v>1765956</v>
      </c>
      <c r="W7739" t="s">
        <v>124</v>
      </c>
      <c r="X7739">
        <v>1703222</v>
      </c>
      <c r="Y7739" t="s">
        <v>124</v>
      </c>
      <c r="Z7739">
        <v>62734</v>
      </c>
    </row>
    <row r="7740" spans="2:26" hidden="1" x14ac:dyDescent="0.35">
      <c r="B7740" t="s">
        <v>180</v>
      </c>
      <c r="C7740" t="s">
        <v>181</v>
      </c>
      <c r="D7740" s="1">
        <v>43252</v>
      </c>
      <c r="E7740" t="s">
        <v>34</v>
      </c>
      <c r="F7740" t="s">
        <v>33</v>
      </c>
      <c r="G7740" t="s">
        <v>34</v>
      </c>
      <c r="H7740">
        <v>66976</v>
      </c>
      <c r="J7740">
        <v>65416</v>
      </c>
      <c r="L7740">
        <v>132392</v>
      </c>
      <c r="N7740">
        <v>94681</v>
      </c>
      <c r="P7740">
        <v>1598</v>
      </c>
      <c r="R7740">
        <v>96279</v>
      </c>
      <c r="T7740">
        <v>838841</v>
      </c>
      <c r="U7740" t="s">
        <v>124</v>
      </c>
      <c r="V7740">
        <v>1758911</v>
      </c>
      <c r="W7740" t="s">
        <v>124</v>
      </c>
      <c r="X7740">
        <v>1695434</v>
      </c>
      <c r="Y7740" t="s">
        <v>124</v>
      </c>
      <c r="Z7740">
        <v>63477</v>
      </c>
    </row>
    <row r="7741" spans="2:26" hidden="1" x14ac:dyDescent="0.35">
      <c r="B7741" t="s">
        <v>180</v>
      </c>
      <c r="C7741" t="s">
        <v>181</v>
      </c>
      <c r="D7741" s="1">
        <v>43252</v>
      </c>
      <c r="E7741" t="s">
        <v>34</v>
      </c>
      <c r="F7741" t="s">
        <v>35</v>
      </c>
      <c r="G7741" t="s">
        <v>32</v>
      </c>
      <c r="H7741">
        <v>17058</v>
      </c>
      <c r="J7741">
        <v>64125</v>
      </c>
      <c r="L7741">
        <v>81183</v>
      </c>
      <c r="N7741">
        <v>17595</v>
      </c>
      <c r="P7741">
        <v>1232</v>
      </c>
      <c r="R7741">
        <v>18827</v>
      </c>
      <c r="T7741">
        <v>838841</v>
      </c>
      <c r="U7741" t="s">
        <v>124</v>
      </c>
      <c r="V7741">
        <v>1758911</v>
      </c>
      <c r="W7741" t="s">
        <v>124</v>
      </c>
      <c r="X7741">
        <v>1695434</v>
      </c>
      <c r="Y7741" t="s">
        <v>124</v>
      </c>
      <c r="Z7741">
        <v>63477</v>
      </c>
    </row>
    <row r="7742" spans="2:26" hidden="1" x14ac:dyDescent="0.35">
      <c r="B7742" t="s">
        <v>180</v>
      </c>
      <c r="C7742" t="s">
        <v>181</v>
      </c>
      <c r="D7742" s="1">
        <v>43282</v>
      </c>
      <c r="E7742" t="s">
        <v>34</v>
      </c>
      <c r="F7742" t="s">
        <v>33</v>
      </c>
      <c r="G7742" t="s">
        <v>34</v>
      </c>
      <c r="H7742">
        <v>68766</v>
      </c>
      <c r="J7742">
        <v>70710</v>
      </c>
      <c r="L7742">
        <v>139476</v>
      </c>
      <c r="N7742">
        <v>95566</v>
      </c>
      <c r="P7742">
        <v>1599</v>
      </c>
      <c r="R7742">
        <v>97165</v>
      </c>
      <c r="T7742">
        <v>839123</v>
      </c>
      <c r="U7742" t="s">
        <v>124</v>
      </c>
      <c r="V7742">
        <v>1758023</v>
      </c>
      <c r="W7742" t="s">
        <v>124</v>
      </c>
      <c r="X7742">
        <v>1693291</v>
      </c>
      <c r="Y7742" t="s">
        <v>124</v>
      </c>
      <c r="Z7742">
        <v>64732</v>
      </c>
    </row>
    <row r="7743" spans="2:26" hidden="1" x14ac:dyDescent="0.35">
      <c r="B7743" t="s">
        <v>180</v>
      </c>
      <c r="C7743" t="s">
        <v>181</v>
      </c>
      <c r="D7743" s="1">
        <v>43282</v>
      </c>
      <c r="E7743" t="s">
        <v>34</v>
      </c>
      <c r="F7743" t="s">
        <v>35</v>
      </c>
      <c r="G7743" t="s">
        <v>32</v>
      </c>
      <c r="H7743">
        <v>67219</v>
      </c>
      <c r="J7743">
        <v>69828</v>
      </c>
      <c r="L7743">
        <v>137047</v>
      </c>
      <c r="N7743">
        <v>95564</v>
      </c>
      <c r="P7743">
        <v>1599</v>
      </c>
      <c r="R7743">
        <v>97163</v>
      </c>
      <c r="T7743">
        <v>839123</v>
      </c>
      <c r="U7743" t="s">
        <v>124</v>
      </c>
      <c r="V7743">
        <v>1758023</v>
      </c>
      <c r="W7743" t="s">
        <v>124</v>
      </c>
      <c r="X7743">
        <v>1693291</v>
      </c>
      <c r="Y7743" t="s">
        <v>124</v>
      </c>
      <c r="Z7743">
        <v>64732</v>
      </c>
    </row>
    <row r="7744" spans="2:26" hidden="1" x14ac:dyDescent="0.35">
      <c r="B7744" t="s">
        <v>180</v>
      </c>
      <c r="C7744" t="s">
        <v>181</v>
      </c>
      <c r="D7744" s="1">
        <v>43313</v>
      </c>
      <c r="E7744" t="s">
        <v>34</v>
      </c>
      <c r="F7744" t="s">
        <v>33</v>
      </c>
      <c r="G7744" t="s">
        <v>34</v>
      </c>
      <c r="H7744">
        <v>74726</v>
      </c>
      <c r="J7744">
        <v>75822</v>
      </c>
      <c r="L7744">
        <v>150548</v>
      </c>
      <c r="N7744">
        <v>107716</v>
      </c>
      <c r="P7744">
        <v>2047</v>
      </c>
      <c r="R7744">
        <v>109763</v>
      </c>
      <c r="T7744">
        <v>838456</v>
      </c>
      <c r="U7744" t="s">
        <v>124</v>
      </c>
      <c r="V7744">
        <v>1753275</v>
      </c>
      <c r="W7744" t="s">
        <v>124</v>
      </c>
      <c r="X7744">
        <v>1687019</v>
      </c>
      <c r="Y7744" t="s">
        <v>124</v>
      </c>
      <c r="Z7744">
        <v>66256</v>
      </c>
    </row>
    <row r="7745" spans="2:26" hidden="1" x14ac:dyDescent="0.35">
      <c r="B7745" t="s">
        <v>180</v>
      </c>
      <c r="C7745" t="s">
        <v>181</v>
      </c>
      <c r="D7745" s="1">
        <v>43313</v>
      </c>
      <c r="E7745" t="s">
        <v>34</v>
      </c>
      <c r="F7745" t="s">
        <v>35</v>
      </c>
      <c r="G7745" t="s">
        <v>32</v>
      </c>
      <c r="H7745">
        <v>71842</v>
      </c>
      <c r="J7745">
        <v>74567</v>
      </c>
      <c r="L7745">
        <v>146409</v>
      </c>
      <c r="N7745">
        <v>107717</v>
      </c>
      <c r="P7745">
        <v>2053</v>
      </c>
      <c r="R7745">
        <v>109770</v>
      </c>
      <c r="T7745">
        <v>838456</v>
      </c>
      <c r="U7745" t="s">
        <v>124</v>
      </c>
      <c r="V7745">
        <v>1753275</v>
      </c>
      <c r="W7745" t="s">
        <v>124</v>
      </c>
      <c r="X7745">
        <v>1687019</v>
      </c>
      <c r="Y7745" t="s">
        <v>124</v>
      </c>
      <c r="Z7745">
        <v>66256</v>
      </c>
    </row>
    <row r="7746" spans="2:26" hidden="1" x14ac:dyDescent="0.35">
      <c r="B7746" t="s">
        <v>180</v>
      </c>
      <c r="C7746" t="s">
        <v>181</v>
      </c>
      <c r="D7746" s="1">
        <v>43344</v>
      </c>
      <c r="E7746" t="s">
        <v>34</v>
      </c>
      <c r="F7746" t="s">
        <v>33</v>
      </c>
      <c r="G7746" t="s">
        <v>34</v>
      </c>
      <c r="H7746">
        <v>66066</v>
      </c>
      <c r="J7746">
        <v>66750</v>
      </c>
      <c r="L7746">
        <v>132816</v>
      </c>
      <c r="N7746">
        <v>95446</v>
      </c>
      <c r="P7746">
        <v>1736</v>
      </c>
      <c r="R7746">
        <v>97182</v>
      </c>
      <c r="T7746">
        <v>837236</v>
      </c>
      <c r="U7746" t="s">
        <v>124</v>
      </c>
      <c r="V7746">
        <v>1746303</v>
      </c>
      <c r="W7746" t="s">
        <v>124</v>
      </c>
      <c r="X7746">
        <v>1679235</v>
      </c>
      <c r="Y7746" t="s">
        <v>124</v>
      </c>
      <c r="Z7746">
        <v>67068</v>
      </c>
    </row>
    <row r="7747" spans="2:26" hidden="1" x14ac:dyDescent="0.35">
      <c r="B7747" t="s">
        <v>180</v>
      </c>
      <c r="C7747" t="s">
        <v>181</v>
      </c>
      <c r="D7747" s="1">
        <v>43344</v>
      </c>
      <c r="E7747" t="s">
        <v>34</v>
      </c>
      <c r="F7747" t="s">
        <v>35</v>
      </c>
      <c r="G7747" t="s">
        <v>32</v>
      </c>
      <c r="H7747">
        <v>64642</v>
      </c>
      <c r="J7747">
        <v>66017</v>
      </c>
      <c r="L7747">
        <v>130659</v>
      </c>
      <c r="N7747">
        <v>95467</v>
      </c>
      <c r="P7747">
        <v>1739</v>
      </c>
      <c r="R7747">
        <v>97206</v>
      </c>
      <c r="T7747">
        <v>837236</v>
      </c>
      <c r="U7747" t="s">
        <v>124</v>
      </c>
      <c r="V7747">
        <v>1746303</v>
      </c>
      <c r="W7747" t="s">
        <v>124</v>
      </c>
      <c r="X7747">
        <v>1679235</v>
      </c>
      <c r="Y7747" t="s">
        <v>124</v>
      </c>
      <c r="Z7747">
        <v>67068</v>
      </c>
    </row>
    <row r="7748" spans="2:26" hidden="1" x14ac:dyDescent="0.35">
      <c r="B7748" t="s">
        <v>180</v>
      </c>
      <c r="C7748" t="s">
        <v>181</v>
      </c>
      <c r="D7748" s="1">
        <v>43374</v>
      </c>
      <c r="E7748" t="s">
        <v>34</v>
      </c>
      <c r="F7748" t="s">
        <v>33</v>
      </c>
      <c r="G7748" t="s">
        <v>34</v>
      </c>
      <c r="H7748">
        <v>77367</v>
      </c>
      <c r="J7748">
        <v>72898</v>
      </c>
      <c r="L7748">
        <v>150265</v>
      </c>
      <c r="N7748">
        <v>108510</v>
      </c>
      <c r="P7748">
        <v>2061</v>
      </c>
      <c r="R7748">
        <v>110571</v>
      </c>
      <c r="T7748">
        <v>837578</v>
      </c>
      <c r="U7748" t="s">
        <v>124</v>
      </c>
      <c r="V7748">
        <v>1745542</v>
      </c>
      <c r="W7748" t="s">
        <v>124</v>
      </c>
      <c r="X7748">
        <v>1677536</v>
      </c>
      <c r="Y7748" t="s">
        <v>124</v>
      </c>
      <c r="Z7748">
        <v>68006</v>
      </c>
    </row>
    <row r="7749" spans="2:26" hidden="1" x14ac:dyDescent="0.35">
      <c r="B7749" t="s">
        <v>180</v>
      </c>
      <c r="C7749" t="s">
        <v>181</v>
      </c>
      <c r="D7749" s="1">
        <v>43374</v>
      </c>
      <c r="E7749" t="s">
        <v>34</v>
      </c>
      <c r="F7749" t="s">
        <v>35</v>
      </c>
      <c r="G7749" t="s">
        <v>32</v>
      </c>
      <c r="H7749">
        <v>76126</v>
      </c>
      <c r="J7749">
        <v>72244</v>
      </c>
      <c r="L7749">
        <v>148370</v>
      </c>
      <c r="N7749">
        <v>108517</v>
      </c>
      <c r="P7749">
        <v>2066</v>
      </c>
      <c r="R7749">
        <v>110583</v>
      </c>
      <c r="T7749">
        <v>837578</v>
      </c>
      <c r="U7749" t="s">
        <v>124</v>
      </c>
      <c r="V7749">
        <v>1745542</v>
      </c>
      <c r="W7749" t="s">
        <v>124</v>
      </c>
      <c r="X7749">
        <v>1677536</v>
      </c>
      <c r="Y7749" t="s">
        <v>124</v>
      </c>
      <c r="Z7749">
        <v>68006</v>
      </c>
    </row>
    <row r="7750" spans="2:26" hidden="1" x14ac:dyDescent="0.35">
      <c r="B7750" t="s">
        <v>180</v>
      </c>
      <c r="C7750" t="s">
        <v>181</v>
      </c>
      <c r="D7750" s="1">
        <v>43405</v>
      </c>
      <c r="E7750" t="s">
        <v>34</v>
      </c>
      <c r="F7750" t="s">
        <v>33</v>
      </c>
      <c r="G7750" t="s">
        <v>34</v>
      </c>
      <c r="H7750">
        <v>72125</v>
      </c>
      <c r="J7750">
        <v>133030</v>
      </c>
      <c r="L7750">
        <v>205155</v>
      </c>
      <c r="N7750">
        <v>111962</v>
      </c>
      <c r="P7750">
        <v>2726</v>
      </c>
      <c r="R7750">
        <v>114688</v>
      </c>
      <c r="T7750">
        <v>837804</v>
      </c>
      <c r="U7750" t="s">
        <v>124</v>
      </c>
      <c r="V7750">
        <v>1749321</v>
      </c>
      <c r="W7750" t="s">
        <v>124</v>
      </c>
      <c r="X7750">
        <v>1679117</v>
      </c>
      <c r="Y7750" t="s">
        <v>124</v>
      </c>
      <c r="Z7750">
        <v>70204</v>
      </c>
    </row>
    <row r="7751" spans="2:26" hidden="1" x14ac:dyDescent="0.35">
      <c r="B7751" t="s">
        <v>180</v>
      </c>
      <c r="C7751" t="s">
        <v>181</v>
      </c>
      <c r="D7751" s="1">
        <v>43405</v>
      </c>
      <c r="E7751" t="s">
        <v>34</v>
      </c>
      <c r="F7751" t="s">
        <v>35</v>
      </c>
      <c r="G7751" t="s">
        <v>32</v>
      </c>
      <c r="H7751">
        <v>70063</v>
      </c>
      <c r="J7751">
        <v>132193</v>
      </c>
      <c r="L7751">
        <v>202256</v>
      </c>
      <c r="N7751">
        <v>111972</v>
      </c>
      <c r="P7751">
        <v>2728</v>
      </c>
      <c r="R7751">
        <v>114700</v>
      </c>
      <c r="T7751">
        <v>837804</v>
      </c>
      <c r="U7751" t="s">
        <v>124</v>
      </c>
      <c r="V7751">
        <v>1749321</v>
      </c>
      <c r="W7751" t="s">
        <v>124</v>
      </c>
      <c r="X7751">
        <v>1679117</v>
      </c>
      <c r="Y7751" t="s">
        <v>124</v>
      </c>
      <c r="Z7751">
        <v>70204</v>
      </c>
    </row>
    <row r="7752" spans="2:26" hidden="1" x14ac:dyDescent="0.35">
      <c r="B7752" t="s">
        <v>180</v>
      </c>
      <c r="C7752" t="s">
        <v>181</v>
      </c>
      <c r="D7752" s="1">
        <v>43435</v>
      </c>
      <c r="E7752" t="s">
        <v>34</v>
      </c>
      <c r="F7752" t="s">
        <v>33</v>
      </c>
      <c r="G7752" t="s">
        <v>34</v>
      </c>
      <c r="H7752">
        <v>64687</v>
      </c>
      <c r="J7752">
        <v>130197</v>
      </c>
      <c r="L7752">
        <v>194884</v>
      </c>
      <c r="N7752">
        <v>106364</v>
      </c>
      <c r="P7752">
        <v>2611</v>
      </c>
      <c r="R7752">
        <v>108975</v>
      </c>
      <c r="T7752">
        <v>836340</v>
      </c>
      <c r="U7752" t="s">
        <v>124</v>
      </c>
      <c r="V7752">
        <v>1752230</v>
      </c>
      <c r="W7752" t="s">
        <v>124</v>
      </c>
      <c r="X7752">
        <v>1680632</v>
      </c>
      <c r="Y7752" t="s">
        <v>124</v>
      </c>
      <c r="Z7752">
        <v>71598</v>
      </c>
    </row>
    <row r="7753" spans="2:26" hidden="1" x14ac:dyDescent="0.35">
      <c r="B7753" t="s">
        <v>180</v>
      </c>
      <c r="C7753" t="s">
        <v>181</v>
      </c>
      <c r="D7753" s="1">
        <v>43435</v>
      </c>
      <c r="E7753" t="s">
        <v>34</v>
      </c>
      <c r="F7753" t="s">
        <v>35</v>
      </c>
      <c r="G7753" t="s">
        <v>32</v>
      </c>
      <c r="H7753">
        <v>63188</v>
      </c>
      <c r="J7753">
        <v>129291</v>
      </c>
      <c r="L7753">
        <v>192479</v>
      </c>
      <c r="N7753">
        <v>106426</v>
      </c>
      <c r="P7753">
        <v>2619</v>
      </c>
      <c r="R7753">
        <v>109045</v>
      </c>
      <c r="T7753">
        <v>836340</v>
      </c>
      <c r="U7753" t="s">
        <v>124</v>
      </c>
      <c r="V7753">
        <v>1752230</v>
      </c>
      <c r="W7753" t="s">
        <v>124</v>
      </c>
      <c r="X7753">
        <v>1680632</v>
      </c>
      <c r="Y7753" t="s">
        <v>124</v>
      </c>
      <c r="Z7753">
        <v>71598</v>
      </c>
    </row>
    <row r="7754" spans="2:26" hidden="1" x14ac:dyDescent="0.35">
      <c r="B7754" t="s">
        <v>180</v>
      </c>
      <c r="C7754" t="s">
        <v>181</v>
      </c>
      <c r="D7754" s="1">
        <v>43466</v>
      </c>
      <c r="E7754" t="s">
        <v>34</v>
      </c>
      <c r="F7754" t="s">
        <v>33</v>
      </c>
      <c r="G7754" t="s">
        <v>34</v>
      </c>
      <c r="H7754">
        <v>73843</v>
      </c>
      <c r="J7754">
        <v>80869</v>
      </c>
      <c r="L7754">
        <v>154712</v>
      </c>
      <c r="N7754">
        <v>106611</v>
      </c>
      <c r="P7754">
        <v>1972</v>
      </c>
      <c r="R7754">
        <v>108583</v>
      </c>
      <c r="T7754">
        <v>835698</v>
      </c>
      <c r="U7754" t="s">
        <v>124</v>
      </c>
      <c r="V7754">
        <v>1745055</v>
      </c>
      <c r="W7754" t="s">
        <v>124</v>
      </c>
      <c r="X7754">
        <v>1673442</v>
      </c>
      <c r="Y7754" t="s">
        <v>124</v>
      </c>
      <c r="Z7754">
        <v>71613</v>
      </c>
    </row>
    <row r="7755" spans="2:26" hidden="1" x14ac:dyDescent="0.35">
      <c r="B7755" t="s">
        <v>180</v>
      </c>
      <c r="C7755" t="s">
        <v>181</v>
      </c>
      <c r="D7755" s="1">
        <v>43466</v>
      </c>
      <c r="E7755" t="s">
        <v>34</v>
      </c>
      <c r="F7755" t="s">
        <v>35</v>
      </c>
      <c r="G7755" t="s">
        <v>32</v>
      </c>
      <c r="H7755">
        <v>72242</v>
      </c>
      <c r="J7755">
        <v>80022</v>
      </c>
      <c r="L7755">
        <v>152264</v>
      </c>
      <c r="N7755">
        <v>106631</v>
      </c>
      <c r="P7755">
        <v>1969</v>
      </c>
      <c r="R7755">
        <v>108600</v>
      </c>
      <c r="T7755">
        <v>835698</v>
      </c>
      <c r="U7755" t="s">
        <v>124</v>
      </c>
      <c r="V7755">
        <v>1745055</v>
      </c>
      <c r="W7755" t="s">
        <v>124</v>
      </c>
      <c r="X7755">
        <v>1673442</v>
      </c>
      <c r="Y7755" t="s">
        <v>124</v>
      </c>
      <c r="Z7755">
        <v>71613</v>
      </c>
    </row>
    <row r="7756" spans="2:26" hidden="1" x14ac:dyDescent="0.35">
      <c r="B7756" t="s">
        <v>180</v>
      </c>
      <c r="C7756" t="s">
        <v>181</v>
      </c>
      <c r="D7756" s="1">
        <v>43497</v>
      </c>
      <c r="E7756" t="s">
        <v>34</v>
      </c>
      <c r="F7756" t="s">
        <v>33</v>
      </c>
      <c r="G7756" t="s">
        <v>34</v>
      </c>
      <c r="H7756">
        <v>56162</v>
      </c>
      <c r="J7756">
        <v>64862</v>
      </c>
      <c r="L7756">
        <v>121024</v>
      </c>
      <c r="N7756">
        <v>78296</v>
      </c>
      <c r="P7756">
        <v>1490</v>
      </c>
      <c r="R7756">
        <v>79786</v>
      </c>
      <c r="T7756">
        <v>832853</v>
      </c>
      <c r="U7756" t="s">
        <v>124</v>
      </c>
      <c r="V7756">
        <v>1737215</v>
      </c>
      <c r="W7756" t="s">
        <v>124</v>
      </c>
      <c r="X7756">
        <v>1665377</v>
      </c>
      <c r="Y7756" t="s">
        <v>124</v>
      </c>
      <c r="Z7756">
        <v>71838</v>
      </c>
    </row>
    <row r="7757" spans="2:26" hidden="1" x14ac:dyDescent="0.35">
      <c r="B7757" t="s">
        <v>180</v>
      </c>
      <c r="C7757" t="s">
        <v>181</v>
      </c>
      <c r="D7757" s="1">
        <v>43497</v>
      </c>
      <c r="E7757" t="s">
        <v>34</v>
      </c>
      <c r="F7757" t="s">
        <v>35</v>
      </c>
      <c r="G7757" t="s">
        <v>32</v>
      </c>
      <c r="H7757">
        <v>54782</v>
      </c>
      <c r="J7757">
        <v>63965</v>
      </c>
      <c r="L7757">
        <v>118747</v>
      </c>
      <c r="N7757">
        <v>78323</v>
      </c>
      <c r="P7757">
        <v>1493</v>
      </c>
      <c r="R7757">
        <v>79816</v>
      </c>
      <c r="T7757">
        <v>832853</v>
      </c>
      <c r="U7757" t="s">
        <v>124</v>
      </c>
      <c r="V7757">
        <v>1737215</v>
      </c>
      <c r="W7757" t="s">
        <v>124</v>
      </c>
      <c r="X7757">
        <v>1665377</v>
      </c>
      <c r="Y7757" t="s">
        <v>124</v>
      </c>
      <c r="Z7757">
        <v>71838</v>
      </c>
    </row>
    <row r="7758" spans="2:26" hidden="1" x14ac:dyDescent="0.35">
      <c r="B7758" t="s">
        <v>180</v>
      </c>
      <c r="C7758" t="s">
        <v>181</v>
      </c>
      <c r="D7758" s="1">
        <v>43525</v>
      </c>
      <c r="E7758" t="s">
        <v>34</v>
      </c>
      <c r="F7758" t="s">
        <v>33</v>
      </c>
      <c r="G7758" t="s">
        <v>34</v>
      </c>
      <c r="H7758">
        <v>68386</v>
      </c>
      <c r="J7758">
        <v>72120</v>
      </c>
      <c r="L7758">
        <v>140506</v>
      </c>
      <c r="N7758">
        <v>99497</v>
      </c>
      <c r="P7758">
        <v>1686</v>
      </c>
      <c r="R7758">
        <v>101183</v>
      </c>
      <c r="T7758">
        <v>832173</v>
      </c>
      <c r="U7758" t="s">
        <v>124</v>
      </c>
      <c r="V7758">
        <v>1731946</v>
      </c>
      <c r="W7758" t="s">
        <v>124</v>
      </c>
      <c r="X7758">
        <v>1659357</v>
      </c>
      <c r="Y7758" t="s">
        <v>124</v>
      </c>
      <c r="Z7758">
        <v>72589</v>
      </c>
    </row>
    <row r="7759" spans="2:26" hidden="1" x14ac:dyDescent="0.35">
      <c r="B7759" t="s">
        <v>180</v>
      </c>
      <c r="C7759" t="s">
        <v>181</v>
      </c>
      <c r="D7759" s="1">
        <v>43525</v>
      </c>
      <c r="E7759" t="s">
        <v>34</v>
      </c>
      <c r="F7759" t="s">
        <v>35</v>
      </c>
      <c r="G7759" t="s">
        <v>32</v>
      </c>
      <c r="H7759">
        <v>67643</v>
      </c>
      <c r="J7759">
        <v>71646</v>
      </c>
      <c r="L7759">
        <v>139289</v>
      </c>
      <c r="N7759">
        <v>99462</v>
      </c>
      <c r="P7759">
        <v>1681</v>
      </c>
      <c r="R7759">
        <v>101143</v>
      </c>
      <c r="T7759">
        <v>832173</v>
      </c>
      <c r="U7759" t="s">
        <v>124</v>
      </c>
      <c r="V7759">
        <v>1731946</v>
      </c>
      <c r="W7759" t="s">
        <v>124</v>
      </c>
      <c r="X7759">
        <v>1659357</v>
      </c>
      <c r="Y7759" t="s">
        <v>124</v>
      </c>
      <c r="Z7759">
        <v>72589</v>
      </c>
    </row>
    <row r="7760" spans="2:26" hidden="1" x14ac:dyDescent="0.35">
      <c r="B7760" t="s">
        <v>180</v>
      </c>
      <c r="C7760" t="s">
        <v>181</v>
      </c>
      <c r="D7760" s="1">
        <v>43556</v>
      </c>
      <c r="E7760" t="s">
        <v>34</v>
      </c>
      <c r="F7760" t="s">
        <v>33</v>
      </c>
      <c r="G7760" t="s">
        <v>34</v>
      </c>
      <c r="H7760">
        <v>71569</v>
      </c>
      <c r="J7760">
        <v>71452</v>
      </c>
      <c r="L7760">
        <v>143021</v>
      </c>
      <c r="N7760">
        <v>102344</v>
      </c>
      <c r="P7760">
        <v>1714</v>
      </c>
      <c r="R7760">
        <v>104058</v>
      </c>
      <c r="T7760">
        <v>830545</v>
      </c>
      <c r="U7760" t="s">
        <v>124</v>
      </c>
      <c r="V7760">
        <v>1727598</v>
      </c>
      <c r="W7760" t="s">
        <v>124</v>
      </c>
      <c r="X7760">
        <v>1660788</v>
      </c>
      <c r="Y7760" t="s">
        <v>124</v>
      </c>
      <c r="Z7760">
        <v>66810</v>
      </c>
    </row>
    <row r="7761" spans="2:26" hidden="1" x14ac:dyDescent="0.35">
      <c r="B7761" t="s">
        <v>180</v>
      </c>
      <c r="C7761" t="s">
        <v>181</v>
      </c>
      <c r="D7761" s="1">
        <v>43556</v>
      </c>
      <c r="E7761" t="s">
        <v>34</v>
      </c>
      <c r="F7761" t="s">
        <v>35</v>
      </c>
      <c r="G7761" t="s">
        <v>32</v>
      </c>
      <c r="H7761">
        <v>70268</v>
      </c>
      <c r="J7761">
        <v>70646</v>
      </c>
      <c r="L7761">
        <v>140914</v>
      </c>
      <c r="N7761">
        <v>102326</v>
      </c>
      <c r="P7761">
        <v>1712</v>
      </c>
      <c r="R7761">
        <v>104038</v>
      </c>
      <c r="T7761">
        <v>830545</v>
      </c>
      <c r="U7761" t="s">
        <v>124</v>
      </c>
      <c r="V7761">
        <v>1727598</v>
      </c>
      <c r="W7761" t="s">
        <v>124</v>
      </c>
      <c r="X7761">
        <v>1660788</v>
      </c>
      <c r="Y7761" t="s">
        <v>124</v>
      </c>
      <c r="Z7761">
        <v>66810</v>
      </c>
    </row>
    <row r="7762" spans="2:26" hidden="1" x14ac:dyDescent="0.35">
      <c r="B7762" t="s">
        <v>180</v>
      </c>
      <c r="C7762" t="s">
        <v>181</v>
      </c>
      <c r="D7762" s="1">
        <v>43586</v>
      </c>
      <c r="E7762" t="s">
        <v>34</v>
      </c>
      <c r="F7762" t="s">
        <v>35</v>
      </c>
      <c r="G7762" t="s">
        <v>32</v>
      </c>
      <c r="H7762">
        <v>67752</v>
      </c>
      <c r="J7762">
        <v>69095</v>
      </c>
      <c r="L7762">
        <v>136847</v>
      </c>
      <c r="N7762">
        <v>98933</v>
      </c>
      <c r="P7762">
        <v>1696</v>
      </c>
      <c r="R7762">
        <v>100629</v>
      </c>
      <c r="T7762">
        <v>829042</v>
      </c>
      <c r="U7762" t="s">
        <v>124</v>
      </c>
      <c r="V7762">
        <v>1723449</v>
      </c>
      <c r="W7762" t="s">
        <v>124</v>
      </c>
      <c r="X7762">
        <v>1655961</v>
      </c>
      <c r="Y7762" t="s">
        <v>124</v>
      </c>
      <c r="Z7762">
        <v>67488</v>
      </c>
    </row>
    <row r="7763" spans="2:26" hidden="1" x14ac:dyDescent="0.35">
      <c r="B7763" t="s">
        <v>180</v>
      </c>
      <c r="C7763" t="s">
        <v>181</v>
      </c>
      <c r="D7763" s="1">
        <v>43586</v>
      </c>
      <c r="E7763" t="s">
        <v>34</v>
      </c>
      <c r="F7763" t="s">
        <v>33</v>
      </c>
      <c r="G7763" t="s">
        <v>34</v>
      </c>
      <c r="H7763">
        <v>68679</v>
      </c>
      <c r="J7763">
        <v>69696</v>
      </c>
      <c r="L7763">
        <v>138375</v>
      </c>
      <c r="N7763">
        <v>98868</v>
      </c>
      <c r="P7763">
        <v>1698</v>
      </c>
      <c r="R7763">
        <v>100566</v>
      </c>
      <c r="T7763">
        <v>829042</v>
      </c>
      <c r="V7763">
        <v>1723449</v>
      </c>
      <c r="X7763">
        <v>1655961</v>
      </c>
      <c r="Z7763">
        <v>67488</v>
      </c>
    </row>
    <row r="7764" spans="2:26" hidden="1" x14ac:dyDescent="0.35">
      <c r="B7764" t="s">
        <v>180</v>
      </c>
      <c r="C7764" t="s">
        <v>181</v>
      </c>
      <c r="D7764" s="1">
        <v>43617</v>
      </c>
      <c r="E7764" t="s">
        <v>34</v>
      </c>
      <c r="F7764" t="s">
        <v>33</v>
      </c>
      <c r="G7764" t="s">
        <v>34</v>
      </c>
      <c r="H7764">
        <v>64109</v>
      </c>
      <c r="J7764">
        <v>64954</v>
      </c>
      <c r="L7764">
        <v>129063</v>
      </c>
      <c r="N7764">
        <v>91465</v>
      </c>
      <c r="P7764">
        <v>1484</v>
      </c>
      <c r="R7764">
        <v>92949</v>
      </c>
      <c r="T7764">
        <v>828693</v>
      </c>
      <c r="U7764" t="s">
        <v>124</v>
      </c>
      <c r="V7764">
        <v>1721540</v>
      </c>
      <c r="W7764" t="s">
        <v>124</v>
      </c>
      <c r="X7764">
        <v>1653648</v>
      </c>
      <c r="Y7764" t="s">
        <v>124</v>
      </c>
      <c r="Z7764">
        <v>67892</v>
      </c>
    </row>
    <row r="7765" spans="2:26" hidden="1" x14ac:dyDescent="0.35">
      <c r="B7765" t="s">
        <v>180</v>
      </c>
      <c r="C7765" t="s">
        <v>181</v>
      </c>
      <c r="D7765" s="1">
        <v>43617</v>
      </c>
      <c r="E7765" t="s">
        <v>34</v>
      </c>
      <c r="F7765" t="s">
        <v>35</v>
      </c>
      <c r="G7765" t="s">
        <v>32</v>
      </c>
      <c r="H7765">
        <v>63380</v>
      </c>
      <c r="J7765">
        <v>64484</v>
      </c>
      <c r="L7765">
        <v>127864</v>
      </c>
      <c r="N7765">
        <v>91460</v>
      </c>
      <c r="P7765">
        <v>1488</v>
      </c>
      <c r="R7765">
        <v>92948</v>
      </c>
      <c r="T7765">
        <v>828693</v>
      </c>
      <c r="U7765" t="s">
        <v>124</v>
      </c>
      <c r="V7765">
        <v>1721540</v>
      </c>
      <c r="W7765" t="s">
        <v>124</v>
      </c>
      <c r="X7765">
        <v>1653648</v>
      </c>
      <c r="Y7765" t="s">
        <v>124</v>
      </c>
      <c r="Z7765">
        <v>67892</v>
      </c>
    </row>
    <row r="7766" spans="2:26" hidden="1" x14ac:dyDescent="0.35">
      <c r="B7766" t="s">
        <v>180</v>
      </c>
      <c r="C7766" t="s">
        <v>181</v>
      </c>
      <c r="D7766" s="1">
        <v>43647</v>
      </c>
      <c r="E7766" t="s">
        <v>34</v>
      </c>
      <c r="F7766" t="s">
        <v>33</v>
      </c>
      <c r="G7766" t="s">
        <v>34</v>
      </c>
      <c r="H7766">
        <v>69136</v>
      </c>
      <c r="J7766">
        <v>66809</v>
      </c>
      <c r="L7766">
        <v>135945</v>
      </c>
      <c r="N7766">
        <v>100138</v>
      </c>
      <c r="P7766">
        <v>1656</v>
      </c>
      <c r="R7766">
        <v>101794</v>
      </c>
      <c r="T7766">
        <v>829067</v>
      </c>
      <c r="U7766" t="s">
        <v>124</v>
      </c>
      <c r="V7766">
        <v>1722799</v>
      </c>
      <c r="W7766" t="s">
        <v>124</v>
      </c>
      <c r="X7766">
        <v>1654158</v>
      </c>
      <c r="Y7766" t="s">
        <v>124</v>
      </c>
      <c r="Z7766">
        <v>68641</v>
      </c>
    </row>
    <row r="7767" spans="2:26" hidden="1" x14ac:dyDescent="0.35">
      <c r="B7767" t="s">
        <v>180</v>
      </c>
      <c r="C7767" t="s">
        <v>181</v>
      </c>
      <c r="D7767" s="1">
        <v>43647</v>
      </c>
      <c r="E7767" t="s">
        <v>34</v>
      </c>
      <c r="F7767" t="s">
        <v>35</v>
      </c>
      <c r="G7767" t="s">
        <v>32</v>
      </c>
      <c r="H7767">
        <v>69136</v>
      </c>
      <c r="J7767">
        <v>66809</v>
      </c>
      <c r="L7767">
        <v>135945</v>
      </c>
      <c r="N7767">
        <v>100128</v>
      </c>
      <c r="P7767">
        <v>1656</v>
      </c>
      <c r="R7767">
        <v>101784</v>
      </c>
      <c r="T7767">
        <v>829067</v>
      </c>
      <c r="V7767">
        <v>1722799</v>
      </c>
      <c r="X7767">
        <v>1654158</v>
      </c>
      <c r="Z7767">
        <v>68641</v>
      </c>
    </row>
    <row r="7768" spans="2:26" hidden="1" x14ac:dyDescent="0.35">
      <c r="B7768" t="s">
        <v>180</v>
      </c>
      <c r="C7768" t="s">
        <v>181</v>
      </c>
      <c r="D7768" s="1">
        <v>43678</v>
      </c>
      <c r="E7768" t="s">
        <v>34</v>
      </c>
      <c r="F7768" t="s">
        <v>33</v>
      </c>
      <c r="G7768" t="s">
        <v>34</v>
      </c>
      <c r="H7768">
        <v>69359</v>
      </c>
      <c r="J7768">
        <v>69420</v>
      </c>
      <c r="L7768">
        <v>138779</v>
      </c>
      <c r="N7768">
        <v>100094</v>
      </c>
      <c r="P7768">
        <v>1850</v>
      </c>
      <c r="R7768">
        <v>101944</v>
      </c>
      <c r="T7768">
        <v>829201</v>
      </c>
      <c r="U7768" t="s">
        <v>124</v>
      </c>
      <c r="V7768">
        <v>1722416</v>
      </c>
      <c r="W7768" t="s">
        <v>124</v>
      </c>
      <c r="X7768">
        <v>1652681</v>
      </c>
      <c r="Y7768" t="s">
        <v>124</v>
      </c>
      <c r="Z7768">
        <v>69735</v>
      </c>
    </row>
    <row r="7769" spans="2:26" hidden="1" x14ac:dyDescent="0.35">
      <c r="B7769" t="s">
        <v>180</v>
      </c>
      <c r="C7769" t="s">
        <v>181</v>
      </c>
      <c r="D7769" s="1">
        <v>43678</v>
      </c>
      <c r="E7769" t="s">
        <v>34</v>
      </c>
      <c r="F7769" t="s">
        <v>35</v>
      </c>
      <c r="G7769" t="s">
        <v>32</v>
      </c>
      <c r="H7769">
        <v>68541</v>
      </c>
      <c r="J7769">
        <v>68741</v>
      </c>
      <c r="L7769">
        <v>137282</v>
      </c>
      <c r="N7769">
        <v>100045</v>
      </c>
      <c r="P7769">
        <v>1857</v>
      </c>
      <c r="R7769">
        <v>101902</v>
      </c>
      <c r="T7769">
        <v>829201</v>
      </c>
      <c r="U7769" t="s">
        <v>124</v>
      </c>
      <c r="V7769">
        <v>1722416</v>
      </c>
      <c r="W7769" t="s">
        <v>124</v>
      </c>
      <c r="X7769">
        <v>1652681</v>
      </c>
      <c r="Y7769" t="s">
        <v>124</v>
      </c>
      <c r="Z7769">
        <v>69735</v>
      </c>
    </row>
    <row r="7770" spans="2:26" hidden="1" x14ac:dyDescent="0.35">
      <c r="B7770" t="s">
        <v>180</v>
      </c>
      <c r="C7770" t="s">
        <v>181</v>
      </c>
      <c r="D7770" s="1">
        <v>43709</v>
      </c>
      <c r="E7770" t="s">
        <v>34</v>
      </c>
      <c r="F7770" t="s">
        <v>33</v>
      </c>
      <c r="G7770" t="s">
        <v>34</v>
      </c>
      <c r="H7770">
        <v>68421</v>
      </c>
      <c r="J7770">
        <v>68787</v>
      </c>
      <c r="L7770">
        <v>137208</v>
      </c>
      <c r="N7770">
        <v>98060</v>
      </c>
      <c r="P7770">
        <v>1832</v>
      </c>
      <c r="R7770">
        <v>99892</v>
      </c>
      <c r="T7770">
        <v>828447</v>
      </c>
      <c r="U7770" t="s">
        <v>124</v>
      </c>
      <c r="V7770">
        <v>1720383</v>
      </c>
      <c r="W7770" t="s">
        <v>124</v>
      </c>
      <c r="X7770">
        <v>1650040</v>
      </c>
      <c r="Y7770" t="s">
        <v>124</v>
      </c>
      <c r="Z7770">
        <v>70343</v>
      </c>
    </row>
    <row r="7771" spans="2:26" hidden="1" x14ac:dyDescent="0.35">
      <c r="B7771" t="s">
        <v>180</v>
      </c>
      <c r="C7771" t="s">
        <v>181</v>
      </c>
      <c r="D7771" s="1">
        <v>43709</v>
      </c>
      <c r="E7771" t="s">
        <v>34</v>
      </c>
      <c r="F7771" t="s">
        <v>35</v>
      </c>
      <c r="G7771" t="s">
        <v>32</v>
      </c>
      <c r="H7771">
        <v>67336</v>
      </c>
      <c r="J7771">
        <v>67969</v>
      </c>
      <c r="L7771">
        <v>135305</v>
      </c>
      <c r="N7771">
        <v>98026</v>
      </c>
      <c r="P7771">
        <v>1832</v>
      </c>
      <c r="R7771">
        <v>99858</v>
      </c>
      <c r="T7771">
        <v>828447</v>
      </c>
      <c r="U7771" t="s">
        <v>124</v>
      </c>
      <c r="V7771">
        <v>1720383</v>
      </c>
      <c r="W7771" t="s">
        <v>124</v>
      </c>
      <c r="X7771">
        <v>1650040</v>
      </c>
      <c r="Y7771" t="s">
        <v>124</v>
      </c>
      <c r="Z7771">
        <v>70343</v>
      </c>
    </row>
    <row r="7772" spans="2:26" hidden="1" x14ac:dyDescent="0.35">
      <c r="B7772" t="s">
        <v>180</v>
      </c>
      <c r="C7772" t="s">
        <v>181</v>
      </c>
      <c r="D7772" s="1">
        <v>43739</v>
      </c>
      <c r="E7772" t="s">
        <v>34</v>
      </c>
      <c r="F7772" t="s">
        <v>33</v>
      </c>
      <c r="G7772" t="s">
        <v>34</v>
      </c>
      <c r="H7772">
        <v>73739</v>
      </c>
      <c r="J7772">
        <v>71748</v>
      </c>
      <c r="L7772">
        <v>145487</v>
      </c>
      <c r="N7772">
        <v>107096</v>
      </c>
      <c r="P7772">
        <v>1938</v>
      </c>
      <c r="R7772">
        <v>109034</v>
      </c>
      <c r="T7772">
        <v>828806</v>
      </c>
      <c r="U7772" t="s">
        <v>124</v>
      </c>
      <c r="V7772">
        <v>1720588</v>
      </c>
      <c r="W7772" t="s">
        <v>124</v>
      </c>
      <c r="X7772">
        <v>1649287</v>
      </c>
      <c r="Y7772" t="s">
        <v>124</v>
      </c>
      <c r="Z7772">
        <v>71301</v>
      </c>
    </row>
    <row r="7773" spans="2:26" hidden="1" x14ac:dyDescent="0.35">
      <c r="B7773" t="s">
        <v>180</v>
      </c>
      <c r="C7773" t="s">
        <v>181</v>
      </c>
      <c r="D7773" s="1">
        <v>43739</v>
      </c>
      <c r="E7773" t="s">
        <v>34</v>
      </c>
      <c r="F7773" t="s">
        <v>35</v>
      </c>
      <c r="G7773" t="s">
        <v>32</v>
      </c>
      <c r="H7773">
        <v>72642</v>
      </c>
      <c r="J7773">
        <v>71065</v>
      </c>
      <c r="L7773">
        <v>143707</v>
      </c>
      <c r="N7773">
        <v>107062</v>
      </c>
      <c r="P7773">
        <v>1941</v>
      </c>
      <c r="R7773">
        <v>109003</v>
      </c>
      <c r="T7773">
        <v>828806</v>
      </c>
      <c r="U7773" t="s">
        <v>124</v>
      </c>
      <c r="V7773">
        <v>1720588</v>
      </c>
      <c r="W7773" t="s">
        <v>124</v>
      </c>
      <c r="X7773">
        <v>1649287</v>
      </c>
      <c r="Y7773" t="s">
        <v>124</v>
      </c>
      <c r="Z7773">
        <v>71301</v>
      </c>
    </row>
    <row r="7774" spans="2:26" hidden="1" x14ac:dyDescent="0.35">
      <c r="B7774" t="s">
        <v>180</v>
      </c>
      <c r="C7774" t="s">
        <v>181</v>
      </c>
      <c r="D7774" s="1">
        <v>43770</v>
      </c>
      <c r="E7774" t="s">
        <v>34</v>
      </c>
      <c r="F7774" t="s">
        <v>33</v>
      </c>
      <c r="G7774" t="s">
        <v>34</v>
      </c>
      <c r="H7774">
        <v>67142</v>
      </c>
      <c r="J7774">
        <v>114485</v>
      </c>
      <c r="L7774">
        <v>181627</v>
      </c>
      <c r="N7774">
        <v>103626</v>
      </c>
      <c r="P7774">
        <v>2284</v>
      </c>
      <c r="R7774">
        <v>105910</v>
      </c>
      <c r="T7774">
        <v>828492</v>
      </c>
      <c r="U7774" t="s">
        <v>124</v>
      </c>
      <c r="V7774">
        <v>1722072</v>
      </c>
      <c r="W7774" t="s">
        <v>124</v>
      </c>
      <c r="X7774">
        <v>1649523</v>
      </c>
      <c r="Y7774" t="s">
        <v>124</v>
      </c>
      <c r="Z7774">
        <v>72549</v>
      </c>
    </row>
    <row r="7775" spans="2:26" hidden="1" x14ac:dyDescent="0.35">
      <c r="B7775" t="s">
        <v>180</v>
      </c>
      <c r="C7775" t="s">
        <v>181</v>
      </c>
      <c r="D7775" s="1">
        <v>43770</v>
      </c>
      <c r="E7775" t="s">
        <v>34</v>
      </c>
      <c r="F7775" t="s">
        <v>35</v>
      </c>
      <c r="G7775" t="s">
        <v>32</v>
      </c>
      <c r="H7775">
        <v>65577</v>
      </c>
      <c r="J7775">
        <v>113845</v>
      </c>
      <c r="L7775">
        <v>179422</v>
      </c>
      <c r="N7775">
        <v>103686</v>
      </c>
      <c r="P7775">
        <v>2282</v>
      </c>
      <c r="R7775">
        <v>105968</v>
      </c>
      <c r="T7775">
        <v>828492</v>
      </c>
      <c r="U7775" t="s">
        <v>124</v>
      </c>
      <c r="V7775">
        <v>1722072</v>
      </c>
      <c r="W7775" t="s">
        <v>124</v>
      </c>
      <c r="X7775">
        <v>1649523</v>
      </c>
      <c r="Y7775" t="s">
        <v>124</v>
      </c>
      <c r="Z7775">
        <v>72549</v>
      </c>
    </row>
    <row r="7776" spans="2:26" hidden="1" x14ac:dyDescent="0.35">
      <c r="B7776" t="s">
        <v>180</v>
      </c>
      <c r="C7776" t="s">
        <v>181</v>
      </c>
      <c r="D7776" s="1">
        <v>43800</v>
      </c>
      <c r="E7776" t="s">
        <v>34</v>
      </c>
      <c r="F7776" t="s">
        <v>33</v>
      </c>
      <c r="G7776" t="s">
        <v>34</v>
      </c>
      <c r="H7776">
        <v>69741</v>
      </c>
      <c r="J7776">
        <v>121852</v>
      </c>
      <c r="L7776">
        <v>191593</v>
      </c>
      <c r="N7776">
        <v>107961</v>
      </c>
      <c r="P7776">
        <v>2637</v>
      </c>
      <c r="R7776">
        <v>110598</v>
      </c>
      <c r="T7776">
        <v>828975</v>
      </c>
      <c r="U7776" t="s">
        <v>124</v>
      </c>
      <c r="V7776">
        <v>1728648</v>
      </c>
      <c r="W7776" t="s">
        <v>124</v>
      </c>
      <c r="X7776">
        <v>1654764</v>
      </c>
      <c r="Y7776" t="s">
        <v>124</v>
      </c>
      <c r="Z7776">
        <v>73884</v>
      </c>
    </row>
    <row r="7777" spans="2:26" hidden="1" x14ac:dyDescent="0.35">
      <c r="B7777" t="s">
        <v>180</v>
      </c>
      <c r="C7777" t="s">
        <v>181</v>
      </c>
      <c r="D7777" s="1">
        <v>43800</v>
      </c>
      <c r="E7777" t="s">
        <v>34</v>
      </c>
      <c r="F7777" t="s">
        <v>35</v>
      </c>
      <c r="G7777" t="s">
        <v>32</v>
      </c>
      <c r="H7777">
        <v>68308</v>
      </c>
      <c r="J7777">
        <v>121088</v>
      </c>
      <c r="L7777">
        <v>189396</v>
      </c>
      <c r="N7777">
        <v>107998</v>
      </c>
      <c r="P7777">
        <v>2633</v>
      </c>
      <c r="R7777">
        <v>110631</v>
      </c>
      <c r="T7777">
        <v>828975</v>
      </c>
      <c r="U7777" t="s">
        <v>124</v>
      </c>
      <c r="V7777">
        <v>1728648</v>
      </c>
      <c r="W7777" t="s">
        <v>124</v>
      </c>
      <c r="X7777">
        <v>1654764</v>
      </c>
      <c r="Y7777" t="s">
        <v>124</v>
      </c>
      <c r="Z7777">
        <v>73884</v>
      </c>
    </row>
    <row r="7778" spans="2:26" hidden="1" x14ac:dyDescent="0.35">
      <c r="B7778" t="s">
        <v>180</v>
      </c>
      <c r="C7778" t="s">
        <v>181</v>
      </c>
      <c r="D7778" s="1">
        <v>43831</v>
      </c>
      <c r="E7778" t="s">
        <v>34</v>
      </c>
      <c r="F7778" t="s">
        <v>33</v>
      </c>
      <c r="G7778" t="s">
        <v>34</v>
      </c>
      <c r="H7778">
        <v>75368</v>
      </c>
      <c r="J7778">
        <v>76242</v>
      </c>
      <c r="L7778">
        <v>151610</v>
      </c>
      <c r="N7778">
        <v>105043</v>
      </c>
      <c r="P7778">
        <v>1824</v>
      </c>
      <c r="R7778">
        <v>106867</v>
      </c>
      <c r="T7778">
        <v>828508</v>
      </c>
      <c r="U7778" t="s">
        <v>124</v>
      </c>
      <c r="V7778">
        <v>1727441</v>
      </c>
      <c r="W7778" t="s">
        <v>124</v>
      </c>
      <c r="X7778">
        <v>1653506</v>
      </c>
      <c r="Y7778" t="s">
        <v>124</v>
      </c>
      <c r="Z7778">
        <v>73935</v>
      </c>
    </row>
    <row r="7779" spans="2:26" hidden="1" x14ac:dyDescent="0.35">
      <c r="B7779" t="s">
        <v>180</v>
      </c>
      <c r="C7779" t="s">
        <v>181</v>
      </c>
      <c r="D7779" s="1">
        <v>43831</v>
      </c>
      <c r="E7779" t="s">
        <v>34</v>
      </c>
      <c r="F7779" t="s">
        <v>35</v>
      </c>
      <c r="G7779" t="s">
        <v>32</v>
      </c>
      <c r="H7779">
        <v>73631</v>
      </c>
      <c r="J7779">
        <v>75567</v>
      </c>
      <c r="L7779">
        <v>149198</v>
      </c>
      <c r="N7779">
        <v>105004</v>
      </c>
      <c r="P7779">
        <v>1822</v>
      </c>
      <c r="R7779">
        <v>106826</v>
      </c>
      <c r="T7779">
        <v>828508</v>
      </c>
      <c r="U7779" t="s">
        <v>124</v>
      </c>
      <c r="V7779">
        <v>1727441</v>
      </c>
      <c r="W7779" t="s">
        <v>124</v>
      </c>
      <c r="X7779">
        <v>1653506</v>
      </c>
      <c r="Y7779" t="s">
        <v>124</v>
      </c>
      <c r="Z7779">
        <v>73935</v>
      </c>
    </row>
    <row r="7780" spans="2:26" hidden="1" x14ac:dyDescent="0.35">
      <c r="B7780" t="s">
        <v>180</v>
      </c>
      <c r="C7780" t="s">
        <v>181</v>
      </c>
      <c r="D7780" s="1">
        <v>43862</v>
      </c>
      <c r="E7780" t="s">
        <v>34</v>
      </c>
      <c r="F7780" t="s">
        <v>33</v>
      </c>
      <c r="G7780" t="s">
        <v>34</v>
      </c>
      <c r="H7780">
        <v>62909</v>
      </c>
      <c r="J7780">
        <v>65048</v>
      </c>
      <c r="L7780">
        <v>127957</v>
      </c>
      <c r="N7780">
        <v>87813</v>
      </c>
      <c r="P7780">
        <v>1553</v>
      </c>
      <c r="R7780">
        <v>89366</v>
      </c>
      <c r="T7780">
        <v>826585</v>
      </c>
      <c r="U7780" t="s">
        <v>124</v>
      </c>
      <c r="V7780">
        <v>1723451</v>
      </c>
      <c r="W7780" t="s">
        <v>124</v>
      </c>
      <c r="X7780">
        <v>1649558</v>
      </c>
      <c r="Y7780" t="s">
        <v>124</v>
      </c>
      <c r="Z7780">
        <v>73893</v>
      </c>
    </row>
    <row r="7781" spans="2:26" hidden="1" x14ac:dyDescent="0.35">
      <c r="B7781" t="s">
        <v>180</v>
      </c>
      <c r="C7781" t="s">
        <v>181</v>
      </c>
      <c r="D7781" s="1">
        <v>43862</v>
      </c>
      <c r="E7781" t="s">
        <v>34</v>
      </c>
      <c r="F7781" t="s">
        <v>35</v>
      </c>
      <c r="G7781" t="s">
        <v>32</v>
      </c>
      <c r="H7781">
        <v>61678</v>
      </c>
      <c r="J7781">
        <v>64436</v>
      </c>
      <c r="L7781">
        <v>126114</v>
      </c>
      <c r="N7781">
        <v>87830</v>
      </c>
      <c r="P7781">
        <v>1559</v>
      </c>
      <c r="R7781">
        <v>89389</v>
      </c>
      <c r="T7781">
        <v>826585</v>
      </c>
      <c r="U7781" t="s">
        <v>124</v>
      </c>
      <c r="V7781">
        <v>1723451</v>
      </c>
      <c r="W7781" t="s">
        <v>124</v>
      </c>
      <c r="X7781">
        <v>1649558</v>
      </c>
      <c r="Y7781" t="s">
        <v>124</v>
      </c>
      <c r="Z7781">
        <v>73893</v>
      </c>
    </row>
    <row r="7782" spans="2:26" hidden="1" x14ac:dyDescent="0.35">
      <c r="B7782" t="s">
        <v>180</v>
      </c>
      <c r="C7782" t="s">
        <v>181</v>
      </c>
      <c r="D7782" s="1">
        <v>43891</v>
      </c>
      <c r="E7782" t="s">
        <v>34</v>
      </c>
      <c r="F7782" t="s">
        <v>35</v>
      </c>
      <c r="G7782" t="s">
        <v>32</v>
      </c>
      <c r="H7782">
        <v>94116</v>
      </c>
      <c r="J7782">
        <v>83807</v>
      </c>
      <c r="L7782">
        <v>177923</v>
      </c>
      <c r="N7782">
        <v>114564</v>
      </c>
      <c r="P7782">
        <v>1609</v>
      </c>
      <c r="R7782">
        <v>116173</v>
      </c>
      <c r="T7782">
        <v>827084</v>
      </c>
      <c r="U7782" t="s">
        <v>124</v>
      </c>
      <c r="V7782">
        <v>1732597</v>
      </c>
      <c r="W7782" t="s">
        <v>124</v>
      </c>
      <c r="X7782">
        <v>1658019</v>
      </c>
      <c r="Y7782" t="s">
        <v>124</v>
      </c>
      <c r="Z7782">
        <v>74578</v>
      </c>
    </row>
    <row r="7783" spans="2:26" hidden="1" x14ac:dyDescent="0.35">
      <c r="B7783" t="s">
        <v>180</v>
      </c>
      <c r="C7783" t="s">
        <v>181</v>
      </c>
      <c r="D7783" s="1">
        <v>43891</v>
      </c>
      <c r="E7783" t="s">
        <v>34</v>
      </c>
      <c r="F7783" t="s">
        <v>33</v>
      </c>
      <c r="G7783" t="s">
        <v>34</v>
      </c>
      <c r="H7783">
        <v>95664</v>
      </c>
      <c r="J7783">
        <v>84537</v>
      </c>
      <c r="L7783">
        <v>180201</v>
      </c>
      <c r="N7783">
        <v>114493</v>
      </c>
      <c r="P7783">
        <v>1613</v>
      </c>
      <c r="R7783">
        <v>116106</v>
      </c>
      <c r="T7783">
        <v>827084</v>
      </c>
      <c r="V7783">
        <v>1732597</v>
      </c>
      <c r="X7783">
        <v>1658019</v>
      </c>
      <c r="Z7783">
        <v>74578</v>
      </c>
    </row>
    <row r="7784" spans="2:26" hidden="1" x14ac:dyDescent="0.35">
      <c r="B7784" t="s">
        <v>180</v>
      </c>
      <c r="C7784" t="s">
        <v>181</v>
      </c>
      <c r="D7784" s="1">
        <v>43922</v>
      </c>
      <c r="E7784" t="s">
        <v>34</v>
      </c>
      <c r="F7784" t="s">
        <v>33</v>
      </c>
      <c r="G7784" t="s">
        <v>34</v>
      </c>
      <c r="H7784">
        <v>127059</v>
      </c>
      <c r="J7784">
        <v>76231</v>
      </c>
      <c r="L7784">
        <v>203290</v>
      </c>
      <c r="N7784">
        <v>177771</v>
      </c>
      <c r="P7784">
        <v>1167</v>
      </c>
      <c r="R7784">
        <v>178938</v>
      </c>
      <c r="T7784">
        <v>827620</v>
      </c>
      <c r="U7784" t="s">
        <v>124</v>
      </c>
      <c r="V7784">
        <v>1749575</v>
      </c>
      <c r="W7784" t="s">
        <v>124</v>
      </c>
      <c r="X7784">
        <v>1678374</v>
      </c>
      <c r="Y7784" t="s">
        <v>124</v>
      </c>
      <c r="Z7784">
        <v>71201</v>
      </c>
    </row>
    <row r="7785" spans="2:26" hidden="1" x14ac:dyDescent="0.35">
      <c r="B7785" t="s">
        <v>180</v>
      </c>
      <c r="C7785" t="s">
        <v>181</v>
      </c>
      <c r="D7785" s="1">
        <v>43922</v>
      </c>
      <c r="E7785" t="s">
        <v>34</v>
      </c>
      <c r="F7785" t="s">
        <v>35</v>
      </c>
      <c r="G7785" t="s">
        <v>32</v>
      </c>
      <c r="H7785">
        <v>126054</v>
      </c>
      <c r="J7785">
        <v>75594</v>
      </c>
      <c r="L7785">
        <v>201648</v>
      </c>
      <c r="N7785">
        <v>177577</v>
      </c>
      <c r="P7785">
        <v>1165</v>
      </c>
      <c r="R7785">
        <v>178742</v>
      </c>
      <c r="T7785">
        <v>827620</v>
      </c>
      <c r="U7785" t="s">
        <v>124</v>
      </c>
      <c r="V7785">
        <v>1749575</v>
      </c>
      <c r="W7785" t="s">
        <v>124</v>
      </c>
      <c r="X7785">
        <v>1678374</v>
      </c>
      <c r="Y7785" t="s">
        <v>124</v>
      </c>
      <c r="Z7785">
        <v>71201</v>
      </c>
    </row>
    <row r="7786" spans="2:26" hidden="1" x14ac:dyDescent="0.35">
      <c r="B7786" t="s">
        <v>180</v>
      </c>
      <c r="C7786" t="s">
        <v>181</v>
      </c>
      <c r="D7786" s="1">
        <v>43952</v>
      </c>
      <c r="E7786" t="s">
        <v>34</v>
      </c>
      <c r="F7786" t="s">
        <v>33</v>
      </c>
      <c r="G7786" t="s">
        <v>34</v>
      </c>
      <c r="H7786">
        <v>82524</v>
      </c>
      <c r="J7786">
        <v>56197</v>
      </c>
      <c r="L7786">
        <v>138721</v>
      </c>
      <c r="N7786">
        <v>87498</v>
      </c>
      <c r="P7786">
        <v>996</v>
      </c>
      <c r="R7786">
        <v>88494</v>
      </c>
      <c r="T7786">
        <v>831135</v>
      </c>
      <c r="U7786" t="s">
        <v>124</v>
      </c>
      <c r="V7786">
        <v>1767896</v>
      </c>
      <c r="W7786" t="s">
        <v>124</v>
      </c>
      <c r="X7786">
        <v>1698035</v>
      </c>
      <c r="Y7786" t="s">
        <v>124</v>
      </c>
      <c r="Z7786">
        <v>69861</v>
      </c>
    </row>
    <row r="7787" spans="2:26" hidden="1" x14ac:dyDescent="0.35">
      <c r="B7787" t="s">
        <v>180</v>
      </c>
      <c r="C7787" t="s">
        <v>181</v>
      </c>
      <c r="D7787" s="1">
        <v>43952</v>
      </c>
      <c r="E7787" t="s">
        <v>34</v>
      </c>
      <c r="F7787" t="s">
        <v>35</v>
      </c>
      <c r="G7787" t="s">
        <v>32</v>
      </c>
      <c r="H7787">
        <v>81331</v>
      </c>
      <c r="J7787">
        <v>55535</v>
      </c>
      <c r="L7787">
        <v>136866</v>
      </c>
      <c r="N7787">
        <v>87410</v>
      </c>
      <c r="P7787">
        <v>994</v>
      </c>
      <c r="R7787">
        <v>88404</v>
      </c>
      <c r="T7787">
        <v>831135</v>
      </c>
      <c r="U7787" t="s">
        <v>124</v>
      </c>
      <c r="V7787">
        <v>1767896</v>
      </c>
      <c r="W7787" t="s">
        <v>124</v>
      </c>
      <c r="X7787">
        <v>1698035</v>
      </c>
      <c r="Y7787" t="s">
        <v>124</v>
      </c>
      <c r="Z7787">
        <v>69861</v>
      </c>
    </row>
    <row r="7788" spans="2:26" hidden="1" x14ac:dyDescent="0.35">
      <c r="B7788" t="s">
        <v>180</v>
      </c>
      <c r="C7788" t="s">
        <v>181</v>
      </c>
      <c r="D7788" s="1">
        <v>43983</v>
      </c>
      <c r="E7788" t="s">
        <v>34</v>
      </c>
      <c r="F7788" t="s">
        <v>33</v>
      </c>
      <c r="G7788" t="s">
        <v>34</v>
      </c>
      <c r="H7788">
        <v>93409</v>
      </c>
      <c r="J7788">
        <v>61022</v>
      </c>
      <c r="L7788">
        <v>154431</v>
      </c>
      <c r="N7788">
        <v>81379</v>
      </c>
      <c r="P7788">
        <v>964</v>
      </c>
      <c r="R7788">
        <v>82343</v>
      </c>
      <c r="T7788">
        <v>836002</v>
      </c>
      <c r="V7788">
        <v>1790395</v>
      </c>
      <c r="X7788">
        <v>1720781</v>
      </c>
      <c r="Z7788">
        <v>69614</v>
      </c>
    </row>
    <row r="7789" spans="2:26" hidden="1" x14ac:dyDescent="0.35">
      <c r="B7789" t="s">
        <v>180</v>
      </c>
      <c r="C7789" t="s">
        <v>181</v>
      </c>
      <c r="D7789" s="1">
        <v>43983</v>
      </c>
      <c r="E7789" t="s">
        <v>34</v>
      </c>
      <c r="F7789" t="s">
        <v>35</v>
      </c>
      <c r="G7789" t="s">
        <v>32</v>
      </c>
      <c r="H7789">
        <v>91670</v>
      </c>
      <c r="J7789">
        <v>60349</v>
      </c>
      <c r="L7789">
        <v>152019</v>
      </c>
      <c r="N7789">
        <v>81361</v>
      </c>
      <c r="P7789">
        <v>967</v>
      </c>
      <c r="R7789">
        <v>82328</v>
      </c>
      <c r="T7789">
        <v>836002</v>
      </c>
      <c r="V7789">
        <v>1790395</v>
      </c>
      <c r="X7789">
        <v>1720781</v>
      </c>
      <c r="Z7789">
        <v>69614</v>
      </c>
    </row>
    <row r="7790" spans="2:26" hidden="1" x14ac:dyDescent="0.35">
      <c r="B7790" t="s">
        <v>180</v>
      </c>
      <c r="C7790" t="s">
        <v>181</v>
      </c>
      <c r="D7790" s="1">
        <v>44013</v>
      </c>
      <c r="E7790" t="s">
        <v>34</v>
      </c>
      <c r="F7790" t="s">
        <v>35</v>
      </c>
      <c r="G7790" t="s">
        <v>32</v>
      </c>
      <c r="H7790">
        <v>72503</v>
      </c>
      <c r="J7790">
        <v>55595</v>
      </c>
      <c r="L7790">
        <v>128098</v>
      </c>
      <c r="N7790">
        <v>74434</v>
      </c>
      <c r="P7790">
        <v>844</v>
      </c>
      <c r="R7790">
        <v>75278</v>
      </c>
      <c r="T7790">
        <v>840877</v>
      </c>
      <c r="U7790" t="s">
        <v>124</v>
      </c>
      <c r="V7790">
        <v>1811777</v>
      </c>
      <c r="W7790" t="s">
        <v>124</v>
      </c>
      <c r="X7790">
        <v>1742173</v>
      </c>
      <c r="Y7790" t="s">
        <v>124</v>
      </c>
      <c r="Z7790">
        <v>69604</v>
      </c>
    </row>
    <row r="7791" spans="2:26" hidden="1" x14ac:dyDescent="0.35">
      <c r="B7791" t="s">
        <v>180</v>
      </c>
      <c r="C7791" t="s">
        <v>181</v>
      </c>
      <c r="D7791" s="1">
        <v>44013</v>
      </c>
      <c r="E7791" t="s">
        <v>34</v>
      </c>
      <c r="F7791" t="s">
        <v>33</v>
      </c>
      <c r="G7791" t="s">
        <v>34</v>
      </c>
      <c r="H7791">
        <v>73958</v>
      </c>
      <c r="J7791">
        <v>56239</v>
      </c>
      <c r="L7791">
        <v>130197</v>
      </c>
      <c r="N7791">
        <v>34145</v>
      </c>
      <c r="P7791">
        <v>845</v>
      </c>
      <c r="R7791">
        <v>34990</v>
      </c>
      <c r="T7791">
        <v>840877</v>
      </c>
      <c r="U7791" t="s">
        <v>124</v>
      </c>
      <c r="V7791">
        <v>1811777</v>
      </c>
      <c r="W7791" t="s">
        <v>124</v>
      </c>
      <c r="X7791">
        <v>1742173</v>
      </c>
      <c r="Y7791" t="s">
        <v>124</v>
      </c>
      <c r="Z7791">
        <v>69604</v>
      </c>
    </row>
    <row r="7792" spans="2:26" hidden="1" x14ac:dyDescent="0.35">
      <c r="B7792" t="s">
        <v>180</v>
      </c>
      <c r="C7792" t="s">
        <v>181</v>
      </c>
      <c r="D7792" s="1">
        <v>44044</v>
      </c>
      <c r="E7792" t="s">
        <v>34</v>
      </c>
      <c r="F7792" t="s">
        <v>35</v>
      </c>
      <c r="G7792" t="s">
        <v>32</v>
      </c>
      <c r="H7792">
        <v>77888</v>
      </c>
      <c r="J7792">
        <v>58705</v>
      </c>
      <c r="L7792">
        <v>136593</v>
      </c>
      <c r="N7792">
        <v>35902</v>
      </c>
      <c r="P7792">
        <v>954</v>
      </c>
      <c r="R7792">
        <v>36856</v>
      </c>
      <c r="T7792">
        <v>845678</v>
      </c>
      <c r="U7792" t="s">
        <v>124</v>
      </c>
      <c r="V7792">
        <v>1834211</v>
      </c>
      <c r="W7792" t="s">
        <v>124</v>
      </c>
      <c r="X7792">
        <v>1764161</v>
      </c>
      <c r="Y7792" t="s">
        <v>124</v>
      </c>
      <c r="Z7792">
        <v>70050</v>
      </c>
    </row>
    <row r="7793" spans="2:26" hidden="1" x14ac:dyDescent="0.35">
      <c r="B7793" t="s">
        <v>180</v>
      </c>
      <c r="C7793" t="s">
        <v>181</v>
      </c>
      <c r="D7793" s="1">
        <v>44044</v>
      </c>
      <c r="E7793" t="s">
        <v>34</v>
      </c>
      <c r="F7793" t="s">
        <v>33</v>
      </c>
      <c r="G7793" t="s">
        <v>34</v>
      </c>
      <c r="H7793">
        <v>80217</v>
      </c>
      <c r="J7793">
        <v>59755</v>
      </c>
      <c r="L7793">
        <v>139972</v>
      </c>
      <c r="N7793">
        <v>35902</v>
      </c>
      <c r="P7793">
        <v>955</v>
      </c>
      <c r="R7793">
        <v>36857</v>
      </c>
      <c r="T7793">
        <v>845678</v>
      </c>
      <c r="U7793" t="s">
        <v>124</v>
      </c>
      <c r="V7793">
        <v>1834211</v>
      </c>
      <c r="W7793" t="s">
        <v>124</v>
      </c>
      <c r="X7793">
        <v>1764161</v>
      </c>
      <c r="Y7793" t="s">
        <v>124</v>
      </c>
      <c r="Z7793">
        <v>70050</v>
      </c>
    </row>
    <row r="7794" spans="2:26" hidden="1" x14ac:dyDescent="0.35">
      <c r="B7794" t="s">
        <v>180</v>
      </c>
      <c r="C7794" t="s">
        <v>181</v>
      </c>
      <c r="D7794" s="1">
        <v>44075</v>
      </c>
      <c r="E7794" t="s">
        <v>34</v>
      </c>
      <c r="F7794" t="s">
        <v>35</v>
      </c>
      <c r="G7794" t="s">
        <v>32</v>
      </c>
      <c r="H7794">
        <v>76611</v>
      </c>
      <c r="J7794">
        <v>55638</v>
      </c>
      <c r="L7794">
        <v>132249</v>
      </c>
      <c r="N7794">
        <v>35407</v>
      </c>
      <c r="P7794">
        <v>795</v>
      </c>
      <c r="R7794">
        <v>36202</v>
      </c>
      <c r="T7794">
        <v>848558</v>
      </c>
      <c r="U7794" t="s">
        <v>124</v>
      </c>
      <c r="V7794">
        <v>1849899</v>
      </c>
      <c r="W7794" t="s">
        <v>124</v>
      </c>
      <c r="X7794">
        <v>1779628</v>
      </c>
      <c r="Y7794" t="s">
        <v>124</v>
      </c>
      <c r="Z7794">
        <v>70271</v>
      </c>
    </row>
    <row r="7795" spans="2:26" hidden="1" x14ac:dyDescent="0.35">
      <c r="B7795" t="s">
        <v>180</v>
      </c>
      <c r="C7795" t="s">
        <v>181</v>
      </c>
      <c r="D7795" s="1">
        <v>44075</v>
      </c>
      <c r="E7795" t="s">
        <v>34</v>
      </c>
      <c r="F7795" t="s">
        <v>33</v>
      </c>
      <c r="G7795" t="s">
        <v>34</v>
      </c>
      <c r="H7795">
        <v>76611</v>
      </c>
      <c r="J7795">
        <v>55638</v>
      </c>
      <c r="L7795">
        <v>132249</v>
      </c>
      <c r="N7795">
        <v>35407</v>
      </c>
      <c r="P7795">
        <v>795</v>
      </c>
      <c r="R7795">
        <v>36202</v>
      </c>
      <c r="T7795">
        <v>848558</v>
      </c>
      <c r="U7795" t="s">
        <v>124</v>
      </c>
      <c r="V7795">
        <v>1849899</v>
      </c>
      <c r="W7795" t="s">
        <v>124</v>
      </c>
      <c r="X7795">
        <v>1779628</v>
      </c>
      <c r="Y7795" t="s">
        <v>124</v>
      </c>
      <c r="Z7795">
        <v>70271</v>
      </c>
    </row>
    <row r="7796" spans="2:26" hidden="1" x14ac:dyDescent="0.35">
      <c r="B7796" t="s">
        <v>180</v>
      </c>
      <c r="C7796" t="s">
        <v>181</v>
      </c>
      <c r="D7796" s="1">
        <v>44105</v>
      </c>
      <c r="E7796" t="s">
        <v>34</v>
      </c>
      <c r="F7796" t="s">
        <v>35</v>
      </c>
      <c r="G7796" t="s">
        <v>32</v>
      </c>
      <c r="H7796">
        <v>75745</v>
      </c>
      <c r="J7796">
        <v>54318</v>
      </c>
      <c r="L7796">
        <v>130063</v>
      </c>
      <c r="N7796">
        <v>33992</v>
      </c>
      <c r="P7796">
        <v>972</v>
      </c>
      <c r="R7796">
        <v>34964</v>
      </c>
      <c r="T7796">
        <v>850262</v>
      </c>
      <c r="U7796" t="s">
        <v>124</v>
      </c>
      <c r="V7796">
        <v>1863895</v>
      </c>
      <c r="W7796" t="s">
        <v>124</v>
      </c>
      <c r="X7796">
        <v>1793449</v>
      </c>
      <c r="Y7796" t="s">
        <v>124</v>
      </c>
      <c r="Z7796">
        <v>70446</v>
      </c>
    </row>
    <row r="7797" spans="2:26" hidden="1" x14ac:dyDescent="0.35">
      <c r="B7797" t="s">
        <v>180</v>
      </c>
      <c r="C7797" t="s">
        <v>181</v>
      </c>
      <c r="D7797" s="1">
        <v>44105</v>
      </c>
      <c r="E7797" t="s">
        <v>34</v>
      </c>
      <c r="F7797" t="s">
        <v>33</v>
      </c>
      <c r="G7797" t="s">
        <v>34</v>
      </c>
      <c r="H7797">
        <v>76323</v>
      </c>
      <c r="J7797">
        <v>54682</v>
      </c>
      <c r="L7797">
        <v>131005</v>
      </c>
      <c r="N7797">
        <v>34009</v>
      </c>
      <c r="P7797">
        <v>968</v>
      </c>
      <c r="R7797">
        <v>34977</v>
      </c>
      <c r="T7797">
        <v>852289</v>
      </c>
      <c r="U7797" t="s">
        <v>124</v>
      </c>
      <c r="V7797">
        <v>1867149</v>
      </c>
      <c r="W7797" t="s">
        <v>124</v>
      </c>
      <c r="X7797">
        <v>1796593</v>
      </c>
      <c r="Y7797" t="s">
        <v>124</v>
      </c>
      <c r="Z7797">
        <v>70556</v>
      </c>
    </row>
    <row r="7798" spans="2:26" hidden="1" x14ac:dyDescent="0.35">
      <c r="B7798" t="s">
        <v>180</v>
      </c>
      <c r="C7798" t="s">
        <v>181</v>
      </c>
      <c r="D7798" s="1">
        <v>44136</v>
      </c>
      <c r="E7798" t="s">
        <v>34</v>
      </c>
      <c r="F7798" t="s">
        <v>35</v>
      </c>
      <c r="G7798" t="s">
        <v>32</v>
      </c>
      <c r="H7798">
        <v>83845</v>
      </c>
      <c r="J7798">
        <v>86916</v>
      </c>
      <c r="L7798">
        <v>170761</v>
      </c>
      <c r="N7798">
        <v>34999</v>
      </c>
      <c r="P7798">
        <v>1093</v>
      </c>
      <c r="R7798">
        <v>36092</v>
      </c>
      <c r="T7798">
        <v>852795</v>
      </c>
      <c r="U7798" t="s">
        <v>124</v>
      </c>
      <c r="V7798">
        <v>1881545</v>
      </c>
      <c r="W7798" t="s">
        <v>124</v>
      </c>
      <c r="X7798">
        <v>1810417</v>
      </c>
      <c r="Y7798" t="s">
        <v>124</v>
      </c>
      <c r="Z7798">
        <v>71128</v>
      </c>
    </row>
    <row r="7799" spans="2:26" hidden="1" x14ac:dyDescent="0.35">
      <c r="B7799" t="s">
        <v>180</v>
      </c>
      <c r="C7799" t="s">
        <v>181</v>
      </c>
      <c r="D7799" s="1">
        <v>44136</v>
      </c>
      <c r="E7799" t="s">
        <v>34</v>
      </c>
      <c r="F7799" t="s">
        <v>33</v>
      </c>
      <c r="G7799" t="s">
        <v>34</v>
      </c>
      <c r="H7799">
        <v>85575</v>
      </c>
      <c r="J7799">
        <v>87468</v>
      </c>
      <c r="L7799">
        <v>173043</v>
      </c>
      <c r="N7799">
        <v>35008</v>
      </c>
      <c r="P7799">
        <v>1094</v>
      </c>
      <c r="R7799">
        <v>36102</v>
      </c>
      <c r="T7799">
        <v>855313</v>
      </c>
      <c r="U7799" t="s">
        <v>124</v>
      </c>
      <c r="V7799">
        <v>1885921</v>
      </c>
      <c r="W7799" t="s">
        <v>124</v>
      </c>
      <c r="X7799">
        <v>1814591</v>
      </c>
      <c r="Y7799" t="s">
        <v>124</v>
      </c>
      <c r="Z7799">
        <v>71330</v>
      </c>
    </row>
    <row r="7800" spans="2:26" hidden="1" x14ac:dyDescent="0.35">
      <c r="B7800" t="s">
        <v>180</v>
      </c>
      <c r="C7800" t="s">
        <v>181</v>
      </c>
      <c r="D7800" s="1">
        <v>44166</v>
      </c>
      <c r="E7800" t="s">
        <v>34</v>
      </c>
      <c r="F7800" t="s">
        <v>35</v>
      </c>
      <c r="G7800" t="s">
        <v>32</v>
      </c>
      <c r="H7800">
        <v>80568</v>
      </c>
      <c r="J7800">
        <v>93622</v>
      </c>
      <c r="L7800">
        <v>174190</v>
      </c>
      <c r="N7800">
        <v>40106</v>
      </c>
      <c r="P7800">
        <v>1414</v>
      </c>
      <c r="R7800">
        <v>41520</v>
      </c>
      <c r="T7800">
        <v>857053</v>
      </c>
      <c r="U7800" t="s">
        <v>124</v>
      </c>
      <c r="V7800">
        <v>1904252</v>
      </c>
      <c r="W7800" t="s">
        <v>124</v>
      </c>
      <c r="X7800">
        <v>1831533</v>
      </c>
      <c r="Y7800" t="s">
        <v>124</v>
      </c>
      <c r="Z7800">
        <v>72719</v>
      </c>
    </row>
    <row r="7801" spans="2:26" hidden="1" x14ac:dyDescent="0.35">
      <c r="B7801" t="s">
        <v>180</v>
      </c>
      <c r="C7801" t="s">
        <v>181</v>
      </c>
      <c r="D7801" s="1">
        <v>44166</v>
      </c>
      <c r="E7801" t="s">
        <v>34</v>
      </c>
      <c r="F7801" t="s">
        <v>33</v>
      </c>
      <c r="G7801" t="s">
        <v>34</v>
      </c>
      <c r="H7801">
        <v>81479</v>
      </c>
      <c r="J7801">
        <v>94238</v>
      </c>
      <c r="L7801">
        <v>175717</v>
      </c>
      <c r="N7801">
        <v>40133</v>
      </c>
      <c r="P7801">
        <v>1408</v>
      </c>
      <c r="R7801">
        <v>41541</v>
      </c>
      <c r="T7801">
        <v>859373</v>
      </c>
      <c r="U7801" t="s">
        <v>124</v>
      </c>
      <c r="V7801">
        <v>1908464</v>
      </c>
      <c r="W7801" t="s">
        <v>124</v>
      </c>
      <c r="X7801">
        <v>1835592</v>
      </c>
      <c r="Y7801" t="s">
        <v>124</v>
      </c>
      <c r="Z7801">
        <v>72872</v>
      </c>
    </row>
    <row r="7802" spans="2:26" hidden="1" x14ac:dyDescent="0.35">
      <c r="B7802" t="s">
        <v>180</v>
      </c>
      <c r="C7802" t="s">
        <v>181</v>
      </c>
      <c r="D7802" s="1">
        <v>44197</v>
      </c>
      <c r="E7802" t="s">
        <v>34</v>
      </c>
      <c r="F7802" t="s">
        <v>35</v>
      </c>
      <c r="G7802" t="s">
        <v>32</v>
      </c>
      <c r="H7802">
        <v>58280</v>
      </c>
      <c r="J7802">
        <v>58552</v>
      </c>
      <c r="L7802">
        <v>116832</v>
      </c>
      <c r="N7802">
        <v>31563</v>
      </c>
      <c r="P7802">
        <v>835</v>
      </c>
      <c r="R7802">
        <v>32398</v>
      </c>
      <c r="T7802">
        <v>859649</v>
      </c>
      <c r="U7802" t="s">
        <v>124</v>
      </c>
      <c r="V7802">
        <v>1917987</v>
      </c>
      <c r="W7802" t="s">
        <v>124</v>
      </c>
      <c r="X7802">
        <v>1844793</v>
      </c>
      <c r="Y7802" t="s">
        <v>124</v>
      </c>
      <c r="Z7802">
        <v>73194</v>
      </c>
    </row>
    <row r="7803" spans="2:26" hidden="1" x14ac:dyDescent="0.35">
      <c r="B7803" t="s">
        <v>180</v>
      </c>
      <c r="C7803" t="s">
        <v>181</v>
      </c>
      <c r="D7803" s="1">
        <v>44197</v>
      </c>
      <c r="E7803" t="s">
        <v>34</v>
      </c>
      <c r="F7803" t="s">
        <v>33</v>
      </c>
      <c r="G7803" t="s">
        <v>34</v>
      </c>
      <c r="H7803">
        <v>59554</v>
      </c>
      <c r="J7803">
        <v>59108</v>
      </c>
      <c r="L7803">
        <v>118662</v>
      </c>
      <c r="N7803">
        <v>31572</v>
      </c>
      <c r="P7803">
        <v>834</v>
      </c>
      <c r="R7803">
        <v>32406</v>
      </c>
      <c r="T7803">
        <v>861831</v>
      </c>
      <c r="U7803" t="s">
        <v>124</v>
      </c>
      <c r="V7803">
        <v>1921268</v>
      </c>
      <c r="W7803" t="s">
        <v>124</v>
      </c>
      <c r="X7803">
        <v>1847935</v>
      </c>
      <c r="Y7803" t="s">
        <v>124</v>
      </c>
      <c r="Z7803">
        <v>73333</v>
      </c>
    </row>
    <row r="7804" spans="2:26" hidden="1" x14ac:dyDescent="0.35">
      <c r="B7804" t="s">
        <v>180</v>
      </c>
      <c r="C7804" t="s">
        <v>181</v>
      </c>
      <c r="D7804" s="1">
        <v>44228</v>
      </c>
      <c r="E7804" t="s">
        <v>34</v>
      </c>
      <c r="F7804" t="s">
        <v>35</v>
      </c>
      <c r="G7804" t="s">
        <v>32</v>
      </c>
      <c r="H7804">
        <v>59134</v>
      </c>
      <c r="J7804">
        <v>49242</v>
      </c>
      <c r="L7804">
        <v>108376</v>
      </c>
      <c r="N7804">
        <v>26699</v>
      </c>
      <c r="P7804">
        <v>718</v>
      </c>
      <c r="R7804">
        <v>27417</v>
      </c>
      <c r="T7804">
        <v>861509</v>
      </c>
      <c r="U7804" t="s">
        <v>124</v>
      </c>
      <c r="V7804">
        <v>1928148</v>
      </c>
      <c r="W7804" t="s">
        <v>124</v>
      </c>
      <c r="X7804">
        <v>1854487</v>
      </c>
      <c r="Y7804" t="s">
        <v>124</v>
      </c>
      <c r="Z7804">
        <v>73661</v>
      </c>
    </row>
    <row r="7805" spans="2:26" hidden="1" x14ac:dyDescent="0.35">
      <c r="B7805" t="s">
        <v>180</v>
      </c>
      <c r="C7805" t="s">
        <v>181</v>
      </c>
      <c r="D7805" s="1">
        <v>44228</v>
      </c>
      <c r="E7805" t="s">
        <v>34</v>
      </c>
      <c r="F7805" t="s">
        <v>33</v>
      </c>
      <c r="G7805" t="s">
        <v>34</v>
      </c>
      <c r="H7805">
        <v>60354</v>
      </c>
      <c r="J7805">
        <v>49798</v>
      </c>
      <c r="L7805">
        <v>110152</v>
      </c>
      <c r="N7805">
        <v>26702</v>
      </c>
      <c r="P7805">
        <v>712</v>
      </c>
      <c r="R7805">
        <v>27414</v>
      </c>
      <c r="T7805">
        <v>863702</v>
      </c>
      <c r="U7805" t="s">
        <v>124</v>
      </c>
      <c r="V7805">
        <v>1931413</v>
      </c>
      <c r="W7805" t="s">
        <v>124</v>
      </c>
      <c r="X7805">
        <v>1857637</v>
      </c>
      <c r="Y7805" t="s">
        <v>124</v>
      </c>
      <c r="Z7805">
        <v>73776</v>
      </c>
    </row>
    <row r="7806" spans="2:26" hidden="1" x14ac:dyDescent="0.35">
      <c r="B7806" t="s">
        <v>180</v>
      </c>
      <c r="C7806" t="s">
        <v>181</v>
      </c>
      <c r="D7806" s="1">
        <v>44256</v>
      </c>
      <c r="E7806" t="s">
        <v>34</v>
      </c>
      <c r="F7806" t="s">
        <v>35</v>
      </c>
      <c r="G7806" t="s">
        <v>32</v>
      </c>
      <c r="H7806">
        <v>67300</v>
      </c>
      <c r="J7806">
        <v>55946</v>
      </c>
      <c r="L7806">
        <v>123246</v>
      </c>
      <c r="N7806">
        <v>31564</v>
      </c>
      <c r="P7806">
        <v>803</v>
      </c>
      <c r="R7806">
        <v>32367</v>
      </c>
      <c r="T7806">
        <v>863582</v>
      </c>
      <c r="U7806" t="s">
        <v>124</v>
      </c>
      <c r="V7806">
        <v>1940991</v>
      </c>
      <c r="W7806" t="s">
        <v>124</v>
      </c>
      <c r="X7806">
        <v>1866496</v>
      </c>
      <c r="Y7806" t="s">
        <v>124</v>
      </c>
      <c r="Z7806">
        <v>74495</v>
      </c>
    </row>
    <row r="7807" spans="2:26" hidden="1" x14ac:dyDescent="0.35">
      <c r="B7807" t="s">
        <v>180</v>
      </c>
      <c r="C7807" t="s">
        <v>181</v>
      </c>
      <c r="D7807" s="1">
        <v>44256</v>
      </c>
      <c r="E7807" t="s">
        <v>34</v>
      </c>
      <c r="F7807" t="s">
        <v>33</v>
      </c>
      <c r="G7807" t="s">
        <v>34</v>
      </c>
      <c r="H7807">
        <v>68444</v>
      </c>
      <c r="J7807">
        <v>56689</v>
      </c>
      <c r="L7807">
        <v>125133</v>
      </c>
      <c r="N7807">
        <v>31563</v>
      </c>
      <c r="P7807">
        <v>802</v>
      </c>
      <c r="R7807">
        <v>32365</v>
      </c>
      <c r="T7807">
        <v>865834</v>
      </c>
      <c r="U7807" t="s">
        <v>124</v>
      </c>
      <c r="V7807">
        <v>1944783</v>
      </c>
      <c r="W7807" t="s">
        <v>124</v>
      </c>
      <c r="X7807">
        <v>1870140</v>
      </c>
      <c r="Y7807" t="s">
        <v>124</v>
      </c>
      <c r="Z7807">
        <v>74643</v>
      </c>
    </row>
    <row r="7808" spans="2:26" hidden="1" x14ac:dyDescent="0.35">
      <c r="B7808" t="s">
        <v>180</v>
      </c>
      <c r="C7808" t="s">
        <v>181</v>
      </c>
      <c r="D7808" s="1">
        <v>44287</v>
      </c>
      <c r="E7808" t="s">
        <v>34</v>
      </c>
      <c r="F7808" t="s">
        <v>35</v>
      </c>
      <c r="G7808" t="s">
        <v>32</v>
      </c>
      <c r="H7808">
        <v>70955</v>
      </c>
      <c r="J7808">
        <v>56485</v>
      </c>
      <c r="L7808">
        <v>127440</v>
      </c>
      <c r="N7808">
        <v>29022</v>
      </c>
      <c r="P7808">
        <v>723</v>
      </c>
      <c r="R7808">
        <v>29745</v>
      </c>
      <c r="T7808">
        <v>865561</v>
      </c>
      <c r="U7808" t="s">
        <v>124</v>
      </c>
      <c r="V7808">
        <v>1953388</v>
      </c>
      <c r="W7808" t="s">
        <v>124</v>
      </c>
      <c r="X7808">
        <v>1880521</v>
      </c>
      <c r="Y7808" t="s">
        <v>124</v>
      </c>
      <c r="Z7808">
        <v>72867</v>
      </c>
    </row>
    <row r="7809" spans="2:26" hidden="1" x14ac:dyDescent="0.35">
      <c r="B7809" t="s">
        <v>180</v>
      </c>
      <c r="C7809" t="s">
        <v>181</v>
      </c>
      <c r="D7809" s="1">
        <v>44287</v>
      </c>
      <c r="E7809" t="s">
        <v>34</v>
      </c>
      <c r="F7809" t="s">
        <v>33</v>
      </c>
      <c r="G7809" t="s">
        <v>34</v>
      </c>
      <c r="H7809">
        <v>71462</v>
      </c>
      <c r="J7809">
        <v>56838</v>
      </c>
      <c r="L7809">
        <v>128300</v>
      </c>
      <c r="N7809">
        <v>29043</v>
      </c>
      <c r="P7809">
        <v>722</v>
      </c>
      <c r="R7809">
        <v>29765</v>
      </c>
      <c r="T7809">
        <v>867721</v>
      </c>
      <c r="U7809" t="s">
        <v>124</v>
      </c>
      <c r="V7809">
        <v>1956739</v>
      </c>
      <c r="W7809" t="s">
        <v>124</v>
      </c>
      <c r="X7809">
        <v>1883727</v>
      </c>
      <c r="Y7809" t="s">
        <v>124</v>
      </c>
      <c r="Z7809">
        <v>73012</v>
      </c>
    </row>
    <row r="7810" spans="2:26" hidden="1" x14ac:dyDescent="0.35">
      <c r="B7810" t="s">
        <v>180</v>
      </c>
      <c r="C7810" t="s">
        <v>181</v>
      </c>
      <c r="D7810" s="1">
        <v>44317</v>
      </c>
      <c r="E7810" t="s">
        <v>34</v>
      </c>
      <c r="F7810" t="s">
        <v>33</v>
      </c>
      <c r="G7810" t="s">
        <v>34</v>
      </c>
      <c r="H7810">
        <v>88333</v>
      </c>
      <c r="J7810">
        <v>76351</v>
      </c>
      <c r="L7810">
        <v>164684</v>
      </c>
      <c r="N7810">
        <v>26485</v>
      </c>
      <c r="P7810">
        <v>824</v>
      </c>
      <c r="R7810">
        <v>27309</v>
      </c>
      <c r="T7810">
        <v>870057</v>
      </c>
      <c r="U7810" t="s">
        <v>124</v>
      </c>
      <c r="V7810">
        <v>1968676</v>
      </c>
      <c r="W7810" t="s">
        <v>124</v>
      </c>
      <c r="X7810">
        <v>1894837</v>
      </c>
      <c r="Y7810" t="s">
        <v>124</v>
      </c>
      <c r="Z7810">
        <v>73839</v>
      </c>
    </row>
    <row r="7811" spans="2:26" hidden="1" x14ac:dyDescent="0.35">
      <c r="B7811" t="s">
        <v>180</v>
      </c>
      <c r="C7811" t="s">
        <v>181</v>
      </c>
      <c r="D7811" s="1">
        <v>44317</v>
      </c>
      <c r="E7811" t="s">
        <v>34</v>
      </c>
      <c r="F7811" t="s">
        <v>35</v>
      </c>
      <c r="G7811" t="s">
        <v>32</v>
      </c>
      <c r="H7811">
        <v>87206</v>
      </c>
      <c r="J7811">
        <v>75749</v>
      </c>
      <c r="L7811">
        <v>162955</v>
      </c>
      <c r="N7811">
        <v>26482</v>
      </c>
      <c r="P7811">
        <v>826</v>
      </c>
      <c r="R7811">
        <v>27308</v>
      </c>
      <c r="T7811">
        <v>867721</v>
      </c>
      <c r="U7811" t="s">
        <v>124</v>
      </c>
      <c r="V7811">
        <v>1965401</v>
      </c>
      <c r="W7811" t="s">
        <v>124</v>
      </c>
      <c r="X7811">
        <v>1891805</v>
      </c>
      <c r="Y7811" t="s">
        <v>124</v>
      </c>
      <c r="Z7811">
        <v>73596</v>
      </c>
    </row>
    <row r="7812" spans="2:26" hidden="1" x14ac:dyDescent="0.35">
      <c r="B7812" t="s">
        <v>180</v>
      </c>
      <c r="C7812" t="s">
        <v>181</v>
      </c>
      <c r="D7812" s="1">
        <v>44348</v>
      </c>
      <c r="E7812" t="s">
        <v>34</v>
      </c>
      <c r="F7812" t="s">
        <v>35</v>
      </c>
      <c r="G7812" t="s">
        <v>32</v>
      </c>
      <c r="H7812">
        <v>93894</v>
      </c>
      <c r="J7812">
        <v>50108</v>
      </c>
      <c r="L7812">
        <v>144002</v>
      </c>
      <c r="N7812">
        <v>27616</v>
      </c>
      <c r="P7812">
        <v>725</v>
      </c>
      <c r="R7812">
        <v>28341</v>
      </c>
      <c r="T7812">
        <v>868719</v>
      </c>
      <c r="U7812" t="s">
        <v>124</v>
      </c>
      <c r="V7812">
        <v>1972991</v>
      </c>
      <c r="W7812" t="s">
        <v>124</v>
      </c>
      <c r="X7812">
        <v>1898595</v>
      </c>
      <c r="Y7812" t="s">
        <v>124</v>
      </c>
      <c r="Z7812">
        <v>74396</v>
      </c>
    </row>
    <row r="7813" spans="2:26" hidden="1" x14ac:dyDescent="0.35">
      <c r="B7813" t="s">
        <v>180</v>
      </c>
      <c r="C7813" t="s">
        <v>181</v>
      </c>
      <c r="D7813" s="1">
        <v>44348</v>
      </c>
      <c r="E7813" t="s">
        <v>34</v>
      </c>
      <c r="F7813" t="s">
        <v>33</v>
      </c>
      <c r="G7813" t="s">
        <v>34</v>
      </c>
      <c r="H7813">
        <v>95232</v>
      </c>
      <c r="J7813">
        <v>50762</v>
      </c>
      <c r="L7813">
        <v>145994</v>
      </c>
      <c r="N7813">
        <v>27634</v>
      </c>
      <c r="P7813">
        <v>725</v>
      </c>
      <c r="R7813">
        <v>28359</v>
      </c>
      <c r="T7813">
        <v>873362</v>
      </c>
      <c r="V7813">
        <v>1978758</v>
      </c>
      <c r="X7813">
        <v>1901693</v>
      </c>
      <c r="Z7813">
        <v>77065</v>
      </c>
    </row>
    <row r="7814" spans="2:26" hidden="1" x14ac:dyDescent="0.35">
      <c r="B7814" t="s">
        <v>180</v>
      </c>
      <c r="C7814" t="s">
        <v>181</v>
      </c>
      <c r="D7814" s="1">
        <v>44378</v>
      </c>
      <c r="E7814" t="s">
        <v>34</v>
      </c>
      <c r="F7814" t="s">
        <v>35</v>
      </c>
      <c r="G7814" t="s">
        <v>32</v>
      </c>
      <c r="H7814">
        <v>56697</v>
      </c>
      <c r="J7814">
        <v>51595</v>
      </c>
      <c r="L7814">
        <v>108292</v>
      </c>
      <c r="N7814">
        <v>29334</v>
      </c>
      <c r="P7814">
        <v>742</v>
      </c>
      <c r="R7814">
        <v>30076</v>
      </c>
      <c r="T7814">
        <v>874094</v>
      </c>
      <c r="V7814">
        <v>1989544</v>
      </c>
      <c r="X7814">
        <v>1911749</v>
      </c>
      <c r="Z7814">
        <v>77795</v>
      </c>
    </row>
    <row r="7815" spans="2:26" hidden="1" x14ac:dyDescent="0.35">
      <c r="B7815" t="s">
        <v>180</v>
      </c>
      <c r="C7815" t="s">
        <v>181</v>
      </c>
      <c r="D7815" s="1">
        <v>44378</v>
      </c>
      <c r="E7815" t="s">
        <v>34</v>
      </c>
      <c r="F7815" t="s">
        <v>33</v>
      </c>
      <c r="G7815" t="s">
        <v>34</v>
      </c>
      <c r="H7815">
        <v>57674</v>
      </c>
      <c r="J7815">
        <v>52210</v>
      </c>
      <c r="L7815">
        <v>109884</v>
      </c>
      <c r="N7815">
        <v>29340</v>
      </c>
      <c r="P7815">
        <v>742</v>
      </c>
      <c r="R7815">
        <v>30082</v>
      </c>
      <c r="T7815">
        <v>876844</v>
      </c>
      <c r="V7815">
        <v>1993221</v>
      </c>
      <c r="X7815">
        <v>1914822</v>
      </c>
      <c r="Z7815">
        <v>78399</v>
      </c>
    </row>
    <row r="7816" spans="2:26" hidden="1" x14ac:dyDescent="0.35">
      <c r="B7816" t="s">
        <v>180</v>
      </c>
      <c r="C7816" t="s">
        <v>181</v>
      </c>
      <c r="D7816" s="1">
        <v>44409</v>
      </c>
      <c r="E7816" t="s">
        <v>34</v>
      </c>
      <c r="F7816" t="s">
        <v>35</v>
      </c>
      <c r="G7816" t="s">
        <v>32</v>
      </c>
      <c r="H7816">
        <v>58773</v>
      </c>
      <c r="J7816">
        <v>55675</v>
      </c>
      <c r="L7816">
        <v>114448</v>
      </c>
      <c r="N7816">
        <v>30614</v>
      </c>
      <c r="P7816">
        <v>818</v>
      </c>
      <c r="R7816">
        <v>31432</v>
      </c>
      <c r="T7816">
        <v>878459</v>
      </c>
      <c r="V7816">
        <v>2006204</v>
      </c>
      <c r="X7816">
        <v>1927038</v>
      </c>
      <c r="Z7816">
        <v>79166</v>
      </c>
    </row>
    <row r="7817" spans="2:26" hidden="1" x14ac:dyDescent="0.35">
      <c r="B7817" t="s">
        <v>180</v>
      </c>
      <c r="C7817" t="s">
        <v>181</v>
      </c>
      <c r="D7817" s="1">
        <v>44409</v>
      </c>
      <c r="E7817" t="s">
        <v>34</v>
      </c>
      <c r="F7817" t="s">
        <v>33</v>
      </c>
      <c r="G7817" t="s">
        <v>34</v>
      </c>
      <c r="H7817">
        <v>59867</v>
      </c>
      <c r="J7817">
        <v>56374</v>
      </c>
      <c r="L7817">
        <v>116241</v>
      </c>
      <c r="N7817">
        <v>30629</v>
      </c>
      <c r="P7817">
        <v>820</v>
      </c>
      <c r="R7817">
        <v>31449</v>
      </c>
      <c r="T7817">
        <v>880758</v>
      </c>
      <c r="V7817">
        <v>2009438</v>
      </c>
      <c r="X7817">
        <v>1930172</v>
      </c>
      <c r="Z7817">
        <v>79266</v>
      </c>
    </row>
    <row r="7818" spans="2:26" hidden="1" x14ac:dyDescent="0.35">
      <c r="B7818" t="s">
        <v>180</v>
      </c>
      <c r="C7818" t="s">
        <v>181</v>
      </c>
      <c r="D7818" s="1">
        <v>44440</v>
      </c>
      <c r="E7818" t="s">
        <v>34</v>
      </c>
      <c r="F7818" t="s">
        <v>35</v>
      </c>
      <c r="G7818" t="s">
        <v>32</v>
      </c>
      <c r="H7818">
        <v>68795</v>
      </c>
      <c r="J7818">
        <v>50060</v>
      </c>
      <c r="L7818">
        <v>118855</v>
      </c>
      <c r="N7818">
        <v>30427</v>
      </c>
      <c r="P7818">
        <v>703</v>
      </c>
      <c r="R7818">
        <v>31130</v>
      </c>
      <c r="T7818">
        <v>881293</v>
      </c>
      <c r="V7818">
        <v>2018974</v>
      </c>
      <c r="X7818">
        <v>1939439</v>
      </c>
      <c r="Z7818">
        <v>79535</v>
      </c>
    </row>
    <row r="7819" spans="2:26" hidden="1" x14ac:dyDescent="0.35">
      <c r="B7819" t="s">
        <v>180</v>
      </c>
      <c r="C7819" t="s">
        <v>181</v>
      </c>
      <c r="D7819" s="1">
        <v>44440</v>
      </c>
      <c r="E7819" t="s">
        <v>34</v>
      </c>
      <c r="F7819" t="s">
        <v>33</v>
      </c>
      <c r="G7819" t="s">
        <v>34</v>
      </c>
      <c r="H7819">
        <v>70420</v>
      </c>
      <c r="J7819">
        <v>50637</v>
      </c>
      <c r="L7819">
        <v>121057</v>
      </c>
      <c r="N7819">
        <v>30438</v>
      </c>
      <c r="P7819">
        <v>704</v>
      </c>
      <c r="R7819">
        <v>31142</v>
      </c>
      <c r="T7819">
        <v>883384</v>
      </c>
      <c r="V7819">
        <v>2021408</v>
      </c>
      <c r="X7819">
        <v>1941783</v>
      </c>
      <c r="Z7819">
        <v>79625</v>
      </c>
    </row>
    <row r="7820" spans="2:26" hidden="1" x14ac:dyDescent="0.35">
      <c r="B7820" t="s">
        <v>180</v>
      </c>
      <c r="C7820" t="s">
        <v>181</v>
      </c>
      <c r="D7820" s="1">
        <v>44470</v>
      </c>
      <c r="E7820" t="s">
        <v>34</v>
      </c>
      <c r="F7820" t="s">
        <v>35</v>
      </c>
      <c r="G7820" t="s">
        <v>32</v>
      </c>
      <c r="H7820">
        <v>69801</v>
      </c>
      <c r="J7820">
        <v>46398</v>
      </c>
      <c r="L7820">
        <v>116199</v>
      </c>
      <c r="N7820">
        <v>28523</v>
      </c>
      <c r="P7820">
        <v>692</v>
      </c>
      <c r="R7820">
        <v>29215</v>
      </c>
      <c r="T7820">
        <v>882191</v>
      </c>
      <c r="V7820">
        <v>2028029</v>
      </c>
      <c r="X7820">
        <v>1948054</v>
      </c>
      <c r="Z7820">
        <v>79975</v>
      </c>
    </row>
    <row r="7821" spans="2:26" hidden="1" x14ac:dyDescent="0.35">
      <c r="B7821" t="s">
        <v>180</v>
      </c>
      <c r="C7821" t="s">
        <v>181</v>
      </c>
      <c r="D7821" s="1">
        <v>44470</v>
      </c>
      <c r="E7821" t="s">
        <v>34</v>
      </c>
      <c r="F7821" t="s">
        <v>33</v>
      </c>
      <c r="G7821" t="s">
        <v>34</v>
      </c>
      <c r="H7821">
        <v>70919</v>
      </c>
      <c r="J7821">
        <v>46951</v>
      </c>
      <c r="L7821">
        <v>117870</v>
      </c>
      <c r="N7821">
        <v>28526</v>
      </c>
      <c r="P7821">
        <v>693</v>
      </c>
      <c r="R7821">
        <v>29219</v>
      </c>
      <c r="T7821">
        <v>884596</v>
      </c>
      <c r="V7821">
        <v>2031925</v>
      </c>
      <c r="X7821">
        <v>1951849</v>
      </c>
      <c r="Z7821">
        <v>80076</v>
      </c>
    </row>
    <row r="7822" spans="2:26" hidden="1" x14ac:dyDescent="0.35">
      <c r="B7822" t="s">
        <v>180</v>
      </c>
      <c r="C7822" t="s">
        <v>181</v>
      </c>
      <c r="D7822" s="1">
        <v>44501</v>
      </c>
      <c r="E7822" t="s">
        <v>34</v>
      </c>
      <c r="F7822" t="s">
        <v>35</v>
      </c>
      <c r="G7822" t="s">
        <v>32</v>
      </c>
      <c r="H7822">
        <v>77188</v>
      </c>
      <c r="J7822">
        <v>75500</v>
      </c>
      <c r="L7822">
        <v>152688</v>
      </c>
      <c r="N7822">
        <v>32048</v>
      </c>
      <c r="P7822">
        <v>973</v>
      </c>
      <c r="R7822">
        <v>33021</v>
      </c>
      <c r="T7822">
        <v>885511</v>
      </c>
      <c r="V7822">
        <v>2043968</v>
      </c>
      <c r="X7822">
        <v>1963016</v>
      </c>
      <c r="Z7822">
        <v>80952</v>
      </c>
    </row>
    <row r="7823" spans="2:26" hidden="1" x14ac:dyDescent="0.35">
      <c r="B7823" t="s">
        <v>180</v>
      </c>
      <c r="C7823" t="s">
        <v>181</v>
      </c>
      <c r="D7823" s="1">
        <v>44501</v>
      </c>
      <c r="E7823" t="s">
        <v>34</v>
      </c>
      <c r="F7823" t="s">
        <v>33</v>
      </c>
      <c r="G7823" t="s">
        <v>34</v>
      </c>
      <c r="H7823">
        <v>78692</v>
      </c>
      <c r="J7823">
        <v>76085</v>
      </c>
      <c r="L7823">
        <v>154777</v>
      </c>
      <c r="N7823">
        <v>32069</v>
      </c>
      <c r="P7823">
        <v>974</v>
      </c>
      <c r="R7823">
        <v>33043</v>
      </c>
      <c r="T7823">
        <v>888393</v>
      </c>
      <c r="V7823">
        <v>2047288</v>
      </c>
      <c r="X7823">
        <v>1965530</v>
      </c>
      <c r="Z7823">
        <v>81758</v>
      </c>
    </row>
    <row r="7824" spans="2:26" hidden="1" x14ac:dyDescent="0.35">
      <c r="B7824" t="s">
        <v>180</v>
      </c>
      <c r="C7824" t="s">
        <v>181</v>
      </c>
      <c r="D7824" s="1">
        <v>44531</v>
      </c>
      <c r="E7824" t="s">
        <v>34</v>
      </c>
      <c r="F7824" t="s">
        <v>35</v>
      </c>
      <c r="G7824" t="s">
        <v>32</v>
      </c>
      <c r="H7824">
        <v>78838</v>
      </c>
      <c r="J7824">
        <v>79581</v>
      </c>
      <c r="L7824">
        <v>158419</v>
      </c>
      <c r="N7824">
        <v>32072</v>
      </c>
      <c r="P7824">
        <v>1065</v>
      </c>
      <c r="R7824">
        <v>33137</v>
      </c>
      <c r="T7824">
        <v>886324</v>
      </c>
      <c r="V7824">
        <v>2051935</v>
      </c>
      <c r="X7824">
        <v>1969036</v>
      </c>
      <c r="Z7824">
        <v>82899</v>
      </c>
    </row>
    <row r="7825" spans="2:26" hidden="1" x14ac:dyDescent="0.35">
      <c r="B7825" t="s">
        <v>180</v>
      </c>
      <c r="C7825" t="s">
        <v>181</v>
      </c>
      <c r="D7825" s="1">
        <v>44531</v>
      </c>
      <c r="E7825" t="s">
        <v>34</v>
      </c>
      <c r="F7825" t="s">
        <v>33</v>
      </c>
      <c r="G7825" t="s">
        <v>34</v>
      </c>
      <c r="H7825">
        <v>79818</v>
      </c>
      <c r="J7825">
        <v>80051</v>
      </c>
      <c r="L7825">
        <v>159869</v>
      </c>
      <c r="N7825">
        <v>32102</v>
      </c>
      <c r="P7825">
        <v>1066</v>
      </c>
      <c r="R7825">
        <v>33168</v>
      </c>
      <c r="T7825">
        <v>888744</v>
      </c>
      <c r="V7825">
        <v>2055411</v>
      </c>
      <c r="X7825">
        <v>1972372</v>
      </c>
      <c r="Z7825">
        <v>83039</v>
      </c>
    </row>
    <row r="7826" spans="2:26" hidden="1" x14ac:dyDescent="0.35">
      <c r="B7826" t="s">
        <v>180</v>
      </c>
      <c r="C7826" t="s">
        <v>181</v>
      </c>
      <c r="D7826" s="1">
        <v>44562</v>
      </c>
      <c r="E7826" t="s">
        <v>34</v>
      </c>
      <c r="F7826" t="s">
        <v>35</v>
      </c>
      <c r="G7826" t="s">
        <v>32</v>
      </c>
      <c r="H7826">
        <v>72707</v>
      </c>
      <c r="J7826">
        <v>58815</v>
      </c>
      <c r="L7826">
        <v>131522</v>
      </c>
      <c r="N7826">
        <v>31160</v>
      </c>
      <c r="P7826">
        <v>741</v>
      </c>
      <c r="R7826">
        <v>31901</v>
      </c>
      <c r="T7826">
        <v>889124</v>
      </c>
      <c r="V7826">
        <v>2063978</v>
      </c>
      <c r="X7826">
        <v>1980338</v>
      </c>
      <c r="Z7826">
        <v>83640</v>
      </c>
    </row>
    <row r="7827" spans="2:26" hidden="1" x14ac:dyDescent="0.35">
      <c r="B7827" t="s">
        <v>180</v>
      </c>
      <c r="C7827" t="s">
        <v>181</v>
      </c>
      <c r="D7827" s="1">
        <v>44562</v>
      </c>
      <c r="E7827" t="s">
        <v>34</v>
      </c>
      <c r="F7827" t="s">
        <v>33</v>
      </c>
      <c r="G7827" t="s">
        <v>34</v>
      </c>
      <c r="H7827">
        <v>74493</v>
      </c>
      <c r="J7827">
        <v>59559</v>
      </c>
      <c r="L7827">
        <v>134052</v>
      </c>
      <c r="N7827">
        <v>31170</v>
      </c>
      <c r="P7827">
        <v>741</v>
      </c>
      <c r="R7827">
        <v>31911</v>
      </c>
      <c r="T7827">
        <v>891274</v>
      </c>
      <c r="V7827">
        <v>2067073</v>
      </c>
      <c r="X7827">
        <v>1983344</v>
      </c>
      <c r="Z7827">
        <v>83729</v>
      </c>
    </row>
    <row r="7828" spans="2:26" hidden="1" x14ac:dyDescent="0.35">
      <c r="B7828" t="s">
        <v>180</v>
      </c>
      <c r="C7828" t="s">
        <v>181</v>
      </c>
      <c r="D7828" s="1">
        <v>44593</v>
      </c>
      <c r="E7828" t="s">
        <v>34</v>
      </c>
      <c r="F7828" t="s">
        <v>35</v>
      </c>
      <c r="G7828" t="s">
        <v>32</v>
      </c>
      <c r="H7828">
        <v>64219</v>
      </c>
      <c r="J7828">
        <v>43220</v>
      </c>
      <c r="L7828">
        <v>107439</v>
      </c>
      <c r="N7828">
        <v>25350</v>
      </c>
      <c r="P7828">
        <v>536</v>
      </c>
      <c r="R7828">
        <v>25886</v>
      </c>
      <c r="T7828">
        <v>890984</v>
      </c>
      <c r="V7828">
        <v>2072103</v>
      </c>
      <c r="X7828">
        <v>1988099</v>
      </c>
      <c r="Z7828">
        <v>84004</v>
      </c>
    </row>
    <row r="7829" spans="2:26" hidden="1" x14ac:dyDescent="0.35">
      <c r="B7829" t="s">
        <v>180</v>
      </c>
      <c r="C7829" t="s">
        <v>181</v>
      </c>
      <c r="D7829" s="1">
        <v>44593</v>
      </c>
      <c r="E7829" t="s">
        <v>34</v>
      </c>
      <c r="F7829" t="s">
        <v>33</v>
      </c>
      <c r="G7829" t="s">
        <v>34</v>
      </c>
      <c r="H7829">
        <v>66235</v>
      </c>
      <c r="J7829">
        <v>44050</v>
      </c>
      <c r="L7829">
        <v>110285</v>
      </c>
      <c r="N7829">
        <v>25355</v>
      </c>
      <c r="P7829">
        <v>531</v>
      </c>
      <c r="R7829">
        <v>25886</v>
      </c>
      <c r="T7829">
        <v>893303</v>
      </c>
      <c r="V7829">
        <v>2075361</v>
      </c>
      <c r="X7829">
        <v>1991229</v>
      </c>
      <c r="Z7829">
        <v>84132</v>
      </c>
    </row>
    <row r="7830" spans="2:26" hidden="1" x14ac:dyDescent="0.35">
      <c r="B7830" t="s">
        <v>180</v>
      </c>
      <c r="C7830" t="s">
        <v>181</v>
      </c>
      <c r="D7830" s="1">
        <v>44621</v>
      </c>
      <c r="E7830" t="s">
        <v>34</v>
      </c>
      <c r="F7830" t="s">
        <v>35</v>
      </c>
      <c r="G7830" t="s">
        <v>32</v>
      </c>
      <c r="H7830">
        <v>76697</v>
      </c>
      <c r="J7830">
        <v>47041</v>
      </c>
      <c r="L7830">
        <v>123738</v>
      </c>
      <c r="N7830">
        <v>29610</v>
      </c>
      <c r="P7830">
        <v>646</v>
      </c>
      <c r="R7830">
        <v>30256</v>
      </c>
      <c r="T7830">
        <v>892114</v>
      </c>
      <c r="V7830">
        <v>2079117</v>
      </c>
      <c r="X7830">
        <v>1994410</v>
      </c>
      <c r="Z7830">
        <v>84707</v>
      </c>
    </row>
    <row r="7831" spans="2:26" hidden="1" x14ac:dyDescent="0.35">
      <c r="B7831" t="s">
        <v>180</v>
      </c>
      <c r="C7831" t="s">
        <v>181</v>
      </c>
      <c r="D7831" s="1">
        <v>44621</v>
      </c>
      <c r="E7831" t="s">
        <v>34</v>
      </c>
      <c r="F7831" t="s">
        <v>33</v>
      </c>
      <c r="G7831" t="s">
        <v>34</v>
      </c>
      <c r="H7831">
        <v>78111</v>
      </c>
      <c r="J7831">
        <v>47601</v>
      </c>
      <c r="L7831">
        <v>125712</v>
      </c>
      <c r="N7831">
        <v>29638</v>
      </c>
      <c r="P7831">
        <v>646</v>
      </c>
      <c r="R7831">
        <v>30284</v>
      </c>
      <c r="T7831">
        <v>893953</v>
      </c>
      <c r="V7831">
        <v>2081905</v>
      </c>
      <c r="X7831">
        <v>1997126</v>
      </c>
      <c r="Z7831">
        <v>84779</v>
      </c>
    </row>
    <row r="7832" spans="2:26" hidden="1" x14ac:dyDescent="0.35">
      <c r="B7832" t="s">
        <v>180</v>
      </c>
      <c r="C7832" t="s">
        <v>181</v>
      </c>
      <c r="D7832" s="1">
        <v>44652</v>
      </c>
      <c r="E7832" t="s">
        <v>34</v>
      </c>
      <c r="F7832" t="s">
        <v>35</v>
      </c>
      <c r="G7832" t="s">
        <v>32</v>
      </c>
      <c r="H7832">
        <v>67265</v>
      </c>
      <c r="J7832">
        <v>47912</v>
      </c>
      <c r="L7832">
        <v>115177</v>
      </c>
      <c r="N7832">
        <v>28955</v>
      </c>
      <c r="P7832">
        <v>655</v>
      </c>
      <c r="R7832">
        <v>29610</v>
      </c>
      <c r="T7832">
        <v>893969</v>
      </c>
      <c r="V7832">
        <v>2090227</v>
      </c>
      <c r="X7832">
        <v>2014451</v>
      </c>
      <c r="Z7832">
        <v>75776</v>
      </c>
    </row>
    <row r="7833" spans="2:26" hidden="1" x14ac:dyDescent="0.35">
      <c r="B7833" t="s">
        <v>180</v>
      </c>
      <c r="C7833" t="s">
        <v>181</v>
      </c>
      <c r="D7833" s="1">
        <v>44652</v>
      </c>
      <c r="E7833" t="s">
        <v>34</v>
      </c>
      <c r="F7833" t="s">
        <v>33</v>
      </c>
      <c r="G7833" t="s">
        <v>34</v>
      </c>
      <c r="H7833">
        <v>68604</v>
      </c>
      <c r="J7833">
        <v>48474</v>
      </c>
      <c r="L7833">
        <v>117078</v>
      </c>
      <c r="N7833">
        <v>28964</v>
      </c>
      <c r="P7833">
        <v>654</v>
      </c>
      <c r="R7833">
        <v>29618</v>
      </c>
      <c r="T7833">
        <v>896189</v>
      </c>
      <c r="V7833">
        <v>2093273</v>
      </c>
      <c r="X7833">
        <v>2017424</v>
      </c>
      <c r="Z7833">
        <v>75849</v>
      </c>
    </row>
    <row r="7834" spans="2:26" hidden="1" x14ac:dyDescent="0.35">
      <c r="B7834" t="s">
        <v>180</v>
      </c>
      <c r="C7834" t="s">
        <v>181</v>
      </c>
      <c r="D7834" s="1">
        <v>44682</v>
      </c>
      <c r="E7834" t="s">
        <v>34</v>
      </c>
      <c r="F7834" t="s">
        <v>35</v>
      </c>
      <c r="G7834" t="s">
        <v>32</v>
      </c>
      <c r="H7834">
        <v>64388</v>
      </c>
      <c r="J7834">
        <v>44370</v>
      </c>
      <c r="L7834">
        <v>108758</v>
      </c>
      <c r="N7834">
        <v>29230</v>
      </c>
      <c r="P7834">
        <v>604</v>
      </c>
      <c r="R7834">
        <v>29834</v>
      </c>
      <c r="T7834">
        <v>895915</v>
      </c>
      <c r="V7834">
        <v>2099041</v>
      </c>
      <c r="X7834">
        <v>2022549</v>
      </c>
      <c r="Z7834">
        <v>76492</v>
      </c>
    </row>
    <row r="7835" spans="2:26" hidden="1" x14ac:dyDescent="0.35">
      <c r="B7835" t="s">
        <v>180</v>
      </c>
      <c r="C7835" t="s">
        <v>181</v>
      </c>
      <c r="D7835" s="1">
        <v>44682</v>
      </c>
      <c r="E7835" t="s">
        <v>34</v>
      </c>
      <c r="F7835" t="s">
        <v>33</v>
      </c>
      <c r="G7835" t="s">
        <v>34</v>
      </c>
      <c r="H7835">
        <v>66229</v>
      </c>
      <c r="J7835">
        <v>45152</v>
      </c>
      <c r="L7835">
        <v>111381</v>
      </c>
      <c r="N7835">
        <v>29228</v>
      </c>
      <c r="P7835">
        <v>605</v>
      </c>
      <c r="R7835">
        <v>29833</v>
      </c>
      <c r="T7835">
        <v>898015</v>
      </c>
      <c r="V7835">
        <v>2102043</v>
      </c>
      <c r="X7835">
        <v>2025454</v>
      </c>
      <c r="Z7835">
        <v>76589</v>
      </c>
    </row>
    <row r="7836" spans="2:26" hidden="1" x14ac:dyDescent="0.35">
      <c r="B7836" t="s">
        <v>180</v>
      </c>
      <c r="C7836" t="s">
        <v>181</v>
      </c>
      <c r="D7836" s="1">
        <v>44713</v>
      </c>
      <c r="E7836" t="s">
        <v>34</v>
      </c>
      <c r="F7836" t="s">
        <v>35</v>
      </c>
      <c r="G7836" t="s">
        <v>32</v>
      </c>
      <c r="H7836">
        <v>66349</v>
      </c>
      <c r="J7836">
        <v>44869</v>
      </c>
      <c r="L7836">
        <v>111218</v>
      </c>
      <c r="N7836">
        <v>28234</v>
      </c>
      <c r="P7836">
        <v>615</v>
      </c>
      <c r="R7836">
        <v>28849</v>
      </c>
      <c r="T7836">
        <v>897806</v>
      </c>
      <c r="V7836">
        <v>2108554</v>
      </c>
      <c r="X7836">
        <v>2031211</v>
      </c>
      <c r="Z7836">
        <v>77343</v>
      </c>
    </row>
    <row r="7837" spans="2:26" hidden="1" x14ac:dyDescent="0.35">
      <c r="B7837" t="s">
        <v>180</v>
      </c>
      <c r="C7837" t="s">
        <v>181</v>
      </c>
      <c r="D7837" s="1">
        <v>44713</v>
      </c>
      <c r="E7837" t="s">
        <v>34</v>
      </c>
      <c r="F7837" t="s">
        <v>33</v>
      </c>
      <c r="G7837" t="s">
        <v>34</v>
      </c>
      <c r="H7837">
        <v>68412</v>
      </c>
      <c r="J7837">
        <v>45489</v>
      </c>
      <c r="L7837">
        <v>113901</v>
      </c>
      <c r="N7837">
        <v>28226</v>
      </c>
      <c r="P7837">
        <v>612</v>
      </c>
      <c r="R7837">
        <v>28838</v>
      </c>
      <c r="T7837">
        <v>899750</v>
      </c>
      <c r="V7837">
        <v>2111135</v>
      </c>
      <c r="X7837">
        <v>2033707</v>
      </c>
      <c r="Z7837">
        <v>77428</v>
      </c>
    </row>
    <row r="7838" spans="2:26" hidden="1" x14ac:dyDescent="0.35">
      <c r="B7838" t="s">
        <v>180</v>
      </c>
      <c r="C7838" t="s">
        <v>181</v>
      </c>
      <c r="D7838" s="1">
        <v>44743</v>
      </c>
      <c r="E7838" t="s">
        <v>34</v>
      </c>
      <c r="F7838" t="s">
        <v>35</v>
      </c>
      <c r="G7838" t="s">
        <v>32</v>
      </c>
      <c r="H7838">
        <v>61680</v>
      </c>
      <c r="J7838">
        <v>42828</v>
      </c>
      <c r="L7838">
        <v>104508</v>
      </c>
      <c r="N7838">
        <v>26119</v>
      </c>
      <c r="P7838">
        <v>544</v>
      </c>
      <c r="R7838">
        <v>26663</v>
      </c>
      <c r="T7838">
        <v>899085</v>
      </c>
      <c r="V7838">
        <v>2117317</v>
      </c>
      <c r="X7838">
        <v>2039657</v>
      </c>
      <c r="Z7838">
        <v>77660</v>
      </c>
    </row>
    <row r="7839" spans="2:26" hidden="1" x14ac:dyDescent="0.35">
      <c r="B7839" t="s">
        <v>180</v>
      </c>
      <c r="C7839" t="s">
        <v>181</v>
      </c>
      <c r="D7839" s="1">
        <v>44743</v>
      </c>
      <c r="E7839" t="s">
        <v>34</v>
      </c>
      <c r="F7839" t="s">
        <v>33</v>
      </c>
      <c r="G7839" t="s">
        <v>34</v>
      </c>
      <c r="H7839">
        <v>64237</v>
      </c>
      <c r="J7839">
        <v>43442</v>
      </c>
      <c r="L7839">
        <v>107679</v>
      </c>
      <c r="N7839">
        <v>26136</v>
      </c>
      <c r="P7839">
        <v>542</v>
      </c>
      <c r="R7839">
        <v>26678</v>
      </c>
      <c r="T7839">
        <v>901342</v>
      </c>
      <c r="V7839">
        <v>2120740</v>
      </c>
      <c r="X7839">
        <v>2043010</v>
      </c>
      <c r="Z7839">
        <v>77730</v>
      </c>
    </row>
    <row r="7840" spans="2:26" hidden="1" x14ac:dyDescent="0.35">
      <c r="B7840" t="s">
        <v>180</v>
      </c>
      <c r="C7840" t="s">
        <v>181</v>
      </c>
      <c r="D7840" s="1">
        <v>44774</v>
      </c>
      <c r="E7840" t="s">
        <v>34</v>
      </c>
      <c r="F7840" t="s">
        <v>35</v>
      </c>
      <c r="G7840" t="s">
        <v>32</v>
      </c>
      <c r="H7840">
        <v>70729</v>
      </c>
      <c r="J7840">
        <v>50002</v>
      </c>
      <c r="L7840">
        <v>120731</v>
      </c>
      <c r="N7840">
        <v>32102</v>
      </c>
      <c r="P7840">
        <v>670</v>
      </c>
      <c r="R7840">
        <v>32772</v>
      </c>
      <c r="T7840">
        <v>902176</v>
      </c>
      <c r="V7840">
        <v>2130255</v>
      </c>
      <c r="X7840">
        <v>2052397</v>
      </c>
      <c r="Z7840">
        <v>77858</v>
      </c>
    </row>
    <row r="7841" spans="2:26" hidden="1" x14ac:dyDescent="0.35">
      <c r="B7841" t="s">
        <v>180</v>
      </c>
      <c r="C7841" t="s">
        <v>181</v>
      </c>
      <c r="D7841" s="1">
        <v>44774</v>
      </c>
      <c r="E7841" t="s">
        <v>34</v>
      </c>
      <c r="F7841" t="s">
        <v>33</v>
      </c>
      <c r="G7841" t="s">
        <v>34</v>
      </c>
      <c r="H7841">
        <v>74552</v>
      </c>
      <c r="J7841">
        <v>51072</v>
      </c>
      <c r="L7841">
        <v>125624</v>
      </c>
      <c r="N7841">
        <v>32123</v>
      </c>
      <c r="P7841">
        <v>670</v>
      </c>
      <c r="R7841">
        <v>32793</v>
      </c>
      <c r="T7841">
        <v>904229</v>
      </c>
      <c r="V7841">
        <v>2133275</v>
      </c>
      <c r="X7841">
        <v>2055342</v>
      </c>
      <c r="Z7841">
        <v>77933</v>
      </c>
    </row>
    <row r="7842" spans="2:26" hidden="1" x14ac:dyDescent="0.35">
      <c r="B7842" t="s">
        <v>180</v>
      </c>
      <c r="C7842" t="s">
        <v>181</v>
      </c>
      <c r="D7842" s="1">
        <v>44805</v>
      </c>
      <c r="E7842" t="s">
        <v>34</v>
      </c>
      <c r="F7842" t="s">
        <v>35</v>
      </c>
      <c r="G7842" t="s">
        <v>32</v>
      </c>
      <c r="H7842">
        <v>68728</v>
      </c>
      <c r="J7842">
        <v>47539</v>
      </c>
      <c r="L7842">
        <v>116267</v>
      </c>
      <c r="N7842">
        <v>30960</v>
      </c>
      <c r="P7842">
        <v>662</v>
      </c>
      <c r="R7842">
        <v>31622</v>
      </c>
      <c r="T7842">
        <v>901546</v>
      </c>
      <c r="V7842">
        <v>2133705</v>
      </c>
      <c r="X7842">
        <v>2056449</v>
      </c>
      <c r="Z7842">
        <v>77256</v>
      </c>
    </row>
    <row r="7843" spans="2:26" hidden="1" x14ac:dyDescent="0.35">
      <c r="B7843" t="s">
        <v>180</v>
      </c>
      <c r="C7843" t="s">
        <v>181</v>
      </c>
      <c r="D7843" s="1">
        <v>44805</v>
      </c>
      <c r="E7843" t="s">
        <v>34</v>
      </c>
      <c r="F7843" t="s">
        <v>33</v>
      </c>
      <c r="G7843" t="s">
        <v>34</v>
      </c>
      <c r="H7843">
        <v>71762</v>
      </c>
      <c r="J7843">
        <v>48104</v>
      </c>
      <c r="L7843">
        <v>119866</v>
      </c>
      <c r="N7843">
        <v>30994</v>
      </c>
      <c r="P7843">
        <v>661</v>
      </c>
      <c r="R7843">
        <v>31655</v>
      </c>
      <c r="T7843">
        <v>903873</v>
      </c>
      <c r="V7843">
        <v>2136869</v>
      </c>
      <c r="X7843">
        <v>2059500</v>
      </c>
      <c r="Z7843">
        <v>77369</v>
      </c>
    </row>
    <row r="7844" spans="2:26" hidden="1" x14ac:dyDescent="0.35">
      <c r="B7844" t="s">
        <v>180</v>
      </c>
      <c r="C7844" t="s">
        <v>181</v>
      </c>
      <c r="D7844" s="1">
        <v>44835</v>
      </c>
      <c r="E7844" t="s">
        <v>34</v>
      </c>
      <c r="F7844" t="s">
        <v>35</v>
      </c>
      <c r="G7844" t="s">
        <v>32</v>
      </c>
      <c r="H7844">
        <v>70390</v>
      </c>
      <c r="J7844">
        <v>42152</v>
      </c>
      <c r="L7844">
        <v>112542</v>
      </c>
      <c r="N7844">
        <v>26997</v>
      </c>
      <c r="P7844">
        <v>544</v>
      </c>
      <c r="R7844">
        <v>27541</v>
      </c>
      <c r="T7844">
        <v>902759</v>
      </c>
      <c r="V7844">
        <v>2141558</v>
      </c>
      <c r="X7844">
        <v>2064518</v>
      </c>
      <c r="Z7844">
        <v>77040</v>
      </c>
    </row>
    <row r="7845" spans="2:26" hidden="1" x14ac:dyDescent="0.35">
      <c r="B7845" t="s">
        <v>180</v>
      </c>
      <c r="C7845" t="s">
        <v>181</v>
      </c>
      <c r="D7845" s="1">
        <v>44835</v>
      </c>
      <c r="E7845" t="s">
        <v>34</v>
      </c>
      <c r="F7845" t="s">
        <v>33</v>
      </c>
      <c r="G7845" t="s">
        <v>34</v>
      </c>
      <c r="H7845">
        <v>73491</v>
      </c>
      <c r="J7845">
        <v>42833</v>
      </c>
      <c r="L7845">
        <v>116324</v>
      </c>
      <c r="N7845">
        <v>27009</v>
      </c>
      <c r="P7845">
        <v>545</v>
      </c>
      <c r="R7845">
        <v>27554</v>
      </c>
      <c r="T7845">
        <v>905052</v>
      </c>
      <c r="V7845">
        <v>2145126</v>
      </c>
      <c r="X7845">
        <v>2068018</v>
      </c>
      <c r="Z7845">
        <v>77108</v>
      </c>
    </row>
    <row r="7846" spans="2:26" hidden="1" x14ac:dyDescent="0.35">
      <c r="B7846" t="s">
        <v>180</v>
      </c>
      <c r="C7846" t="s">
        <v>181</v>
      </c>
      <c r="D7846" s="1">
        <v>44866</v>
      </c>
      <c r="E7846" t="s">
        <v>34</v>
      </c>
      <c r="F7846" t="s">
        <v>35</v>
      </c>
      <c r="G7846" t="s">
        <v>32</v>
      </c>
      <c r="H7846">
        <v>71658</v>
      </c>
      <c r="J7846">
        <v>80386</v>
      </c>
      <c r="L7846">
        <v>152044</v>
      </c>
      <c r="N7846">
        <v>32779</v>
      </c>
      <c r="P7846">
        <v>977</v>
      </c>
      <c r="R7846">
        <v>33756</v>
      </c>
      <c r="T7846">
        <v>905322</v>
      </c>
      <c r="V7846">
        <v>2153693</v>
      </c>
      <c r="X7846">
        <v>2076212</v>
      </c>
      <c r="Z7846">
        <v>77481</v>
      </c>
    </row>
    <row r="7847" spans="2:26" hidden="1" x14ac:dyDescent="0.35">
      <c r="B7847" t="s">
        <v>180</v>
      </c>
      <c r="C7847" t="s">
        <v>181</v>
      </c>
      <c r="D7847" s="1">
        <v>44866</v>
      </c>
      <c r="E7847" t="s">
        <v>34</v>
      </c>
      <c r="F7847" t="s">
        <v>33</v>
      </c>
      <c r="G7847" t="s">
        <v>34</v>
      </c>
      <c r="H7847">
        <v>76679</v>
      </c>
      <c r="J7847">
        <v>81293</v>
      </c>
      <c r="L7847">
        <v>157972</v>
      </c>
      <c r="N7847">
        <v>32801</v>
      </c>
      <c r="P7847">
        <v>975</v>
      </c>
      <c r="R7847">
        <v>33776</v>
      </c>
      <c r="T7847">
        <v>907465</v>
      </c>
      <c r="V7847">
        <v>2156656</v>
      </c>
      <c r="X7847">
        <v>2079075</v>
      </c>
      <c r="Z7847">
        <v>77581</v>
      </c>
    </row>
    <row r="7848" spans="2:26" hidden="1" x14ac:dyDescent="0.35">
      <c r="B7848" t="s">
        <v>180</v>
      </c>
      <c r="C7848" t="s">
        <v>181</v>
      </c>
      <c r="D7848" s="1">
        <v>44896</v>
      </c>
      <c r="E7848" t="s">
        <v>34</v>
      </c>
      <c r="F7848" t="s">
        <v>35</v>
      </c>
      <c r="G7848" t="s">
        <v>32</v>
      </c>
      <c r="H7848">
        <v>70482</v>
      </c>
      <c r="J7848">
        <v>82593</v>
      </c>
      <c r="L7848">
        <v>153075</v>
      </c>
      <c r="N7848">
        <v>33640</v>
      </c>
      <c r="P7848">
        <v>1008</v>
      </c>
      <c r="R7848">
        <v>34648</v>
      </c>
      <c r="T7848">
        <v>906789</v>
      </c>
      <c r="V7848">
        <v>2164281</v>
      </c>
      <c r="X7848">
        <v>2085706</v>
      </c>
      <c r="Z7848">
        <v>78575</v>
      </c>
    </row>
    <row r="7849" spans="2:26" hidden="1" x14ac:dyDescent="0.35">
      <c r="B7849" t="s">
        <v>180</v>
      </c>
      <c r="C7849" t="s">
        <v>181</v>
      </c>
      <c r="D7849" s="1">
        <v>44896</v>
      </c>
      <c r="E7849" t="s">
        <v>34</v>
      </c>
      <c r="F7849" t="s">
        <v>33</v>
      </c>
      <c r="G7849" t="s">
        <v>34</v>
      </c>
      <c r="H7849">
        <v>73113</v>
      </c>
      <c r="J7849">
        <v>83266</v>
      </c>
      <c r="L7849">
        <v>156379</v>
      </c>
      <c r="N7849">
        <v>33694</v>
      </c>
      <c r="P7849">
        <v>1016</v>
      </c>
      <c r="R7849">
        <v>34710</v>
      </c>
      <c r="T7849">
        <v>909110</v>
      </c>
      <c r="V7849">
        <v>2168482</v>
      </c>
      <c r="X7849">
        <v>2089806</v>
      </c>
      <c r="Z7849">
        <v>78676</v>
      </c>
    </row>
    <row r="7850" spans="2:26" hidden="1" x14ac:dyDescent="0.35">
      <c r="B7850" t="s">
        <v>180</v>
      </c>
      <c r="C7850" t="s">
        <v>181</v>
      </c>
      <c r="D7850" s="1">
        <v>44927</v>
      </c>
      <c r="E7850" t="s">
        <v>34</v>
      </c>
      <c r="F7850" t="s">
        <v>35</v>
      </c>
      <c r="G7850" t="s">
        <v>32</v>
      </c>
      <c r="H7850">
        <v>78162</v>
      </c>
      <c r="J7850">
        <v>62037</v>
      </c>
      <c r="L7850">
        <v>140199</v>
      </c>
      <c r="N7850">
        <v>31850</v>
      </c>
      <c r="P7850">
        <v>755</v>
      </c>
      <c r="R7850">
        <v>32605</v>
      </c>
      <c r="T7850">
        <v>907569</v>
      </c>
      <c r="V7850">
        <v>2170687</v>
      </c>
      <c r="X7850">
        <v>2091269</v>
      </c>
      <c r="Z7850">
        <v>79418</v>
      </c>
    </row>
    <row r="7851" spans="2:26" hidden="1" x14ac:dyDescent="0.35">
      <c r="B7851" t="s">
        <v>180</v>
      </c>
      <c r="C7851" t="s">
        <v>181</v>
      </c>
      <c r="D7851" s="1">
        <v>44927</v>
      </c>
      <c r="E7851" t="s">
        <v>34</v>
      </c>
      <c r="F7851" t="s">
        <v>33</v>
      </c>
      <c r="G7851" t="s">
        <v>34</v>
      </c>
      <c r="H7851">
        <v>82321</v>
      </c>
      <c r="J7851">
        <v>62773</v>
      </c>
      <c r="L7851">
        <v>145094</v>
      </c>
      <c r="N7851">
        <v>31834</v>
      </c>
      <c r="P7851">
        <v>759</v>
      </c>
      <c r="R7851">
        <v>32593</v>
      </c>
      <c r="T7851">
        <v>909641</v>
      </c>
      <c r="V7851">
        <v>2175302</v>
      </c>
      <c r="X7851">
        <v>2095795</v>
      </c>
      <c r="Z7851">
        <v>79507</v>
      </c>
    </row>
    <row r="7852" spans="2:26" hidden="1" x14ac:dyDescent="0.35">
      <c r="B7852" t="s">
        <v>180</v>
      </c>
      <c r="C7852" t="s">
        <v>181</v>
      </c>
      <c r="D7852" s="1">
        <v>44958</v>
      </c>
      <c r="E7852" t="s">
        <v>34</v>
      </c>
      <c r="F7852" t="s">
        <v>35</v>
      </c>
      <c r="G7852" t="s">
        <v>32</v>
      </c>
      <c r="H7852">
        <v>66004</v>
      </c>
      <c r="J7852">
        <v>46801</v>
      </c>
      <c r="L7852">
        <v>112805</v>
      </c>
      <c r="N7852">
        <v>28585</v>
      </c>
      <c r="P7852">
        <v>536</v>
      </c>
      <c r="R7852">
        <v>29121</v>
      </c>
      <c r="T7852">
        <v>908218</v>
      </c>
      <c r="V7852">
        <v>2177636</v>
      </c>
      <c r="X7852">
        <v>2098103</v>
      </c>
      <c r="Z7852">
        <v>79533</v>
      </c>
    </row>
    <row r="7853" spans="2:26" hidden="1" x14ac:dyDescent="0.35">
      <c r="B7853" t="s">
        <v>180</v>
      </c>
      <c r="C7853" t="s">
        <v>181</v>
      </c>
      <c r="D7853" s="1">
        <v>44958</v>
      </c>
      <c r="E7853" t="s">
        <v>34</v>
      </c>
      <c r="F7853" t="s">
        <v>33</v>
      </c>
      <c r="G7853" t="s">
        <v>34</v>
      </c>
      <c r="H7853">
        <v>69103</v>
      </c>
      <c r="J7853">
        <v>47620</v>
      </c>
      <c r="L7853">
        <v>116723</v>
      </c>
      <c r="N7853">
        <v>28598</v>
      </c>
      <c r="P7853">
        <v>528</v>
      </c>
      <c r="R7853">
        <v>29126</v>
      </c>
      <c r="T7853">
        <v>910611</v>
      </c>
      <c r="V7853">
        <v>2181631</v>
      </c>
      <c r="X7853">
        <v>2102022</v>
      </c>
      <c r="Z7853">
        <v>79609</v>
      </c>
    </row>
    <row r="7854" spans="2:26" hidden="1" x14ac:dyDescent="0.35">
      <c r="B7854" t="s">
        <v>180</v>
      </c>
      <c r="C7854" t="s">
        <v>181</v>
      </c>
      <c r="D7854" s="1">
        <v>44986</v>
      </c>
      <c r="E7854" t="s">
        <v>34</v>
      </c>
      <c r="F7854" t="s">
        <v>35</v>
      </c>
      <c r="G7854" t="s">
        <v>32</v>
      </c>
      <c r="H7854">
        <v>76796</v>
      </c>
      <c r="J7854">
        <v>53764</v>
      </c>
      <c r="L7854">
        <v>130560</v>
      </c>
      <c r="N7854">
        <v>33117</v>
      </c>
      <c r="P7854">
        <v>614</v>
      </c>
      <c r="R7854">
        <v>33731</v>
      </c>
      <c r="T7854">
        <v>910568</v>
      </c>
      <c r="V7854">
        <v>2189215</v>
      </c>
      <c r="X7854">
        <v>2109188</v>
      </c>
      <c r="Z7854">
        <v>80027</v>
      </c>
    </row>
    <row r="7855" spans="2:26" hidden="1" x14ac:dyDescent="0.35">
      <c r="B7855" t="s">
        <v>180</v>
      </c>
      <c r="C7855" t="s">
        <v>181</v>
      </c>
      <c r="D7855" s="1">
        <v>44986</v>
      </c>
      <c r="E7855" t="s">
        <v>34</v>
      </c>
      <c r="F7855" t="s">
        <v>33</v>
      </c>
      <c r="G7855" t="s">
        <v>34</v>
      </c>
      <c r="H7855">
        <v>78192</v>
      </c>
      <c r="J7855">
        <v>54401</v>
      </c>
      <c r="L7855">
        <v>132593</v>
      </c>
      <c r="N7855">
        <v>33136</v>
      </c>
      <c r="P7855">
        <v>611</v>
      </c>
      <c r="R7855">
        <v>33747</v>
      </c>
      <c r="T7855">
        <v>912603</v>
      </c>
      <c r="V7855">
        <v>2192395</v>
      </c>
      <c r="X7855">
        <v>2112292</v>
      </c>
      <c r="Z7855">
        <v>80103</v>
      </c>
    </row>
    <row r="7856" spans="2:26" hidden="1" x14ac:dyDescent="0.35">
      <c r="B7856" t="s">
        <v>180</v>
      </c>
      <c r="C7856" t="s">
        <v>181</v>
      </c>
      <c r="D7856" s="1">
        <v>45017</v>
      </c>
      <c r="E7856" t="s">
        <v>34</v>
      </c>
      <c r="F7856" t="s">
        <v>35</v>
      </c>
      <c r="G7856" t="s">
        <v>32</v>
      </c>
      <c r="H7856">
        <v>65336</v>
      </c>
      <c r="J7856">
        <v>45223</v>
      </c>
      <c r="L7856">
        <v>110559</v>
      </c>
      <c r="N7856">
        <v>25740</v>
      </c>
      <c r="P7856">
        <v>480</v>
      </c>
      <c r="R7856">
        <v>26220</v>
      </c>
      <c r="T7856">
        <v>909755</v>
      </c>
      <c r="V7856">
        <v>2194383</v>
      </c>
      <c r="X7856">
        <v>2129214</v>
      </c>
      <c r="Z7856">
        <v>65169</v>
      </c>
    </row>
    <row r="7857" spans="2:26" hidden="1" x14ac:dyDescent="0.35">
      <c r="B7857" t="s">
        <v>180</v>
      </c>
      <c r="C7857" t="s">
        <v>181</v>
      </c>
      <c r="D7857" s="1">
        <v>45017</v>
      </c>
      <c r="E7857" t="s">
        <v>34</v>
      </c>
      <c r="F7857" t="s">
        <v>33</v>
      </c>
      <c r="G7857" t="s">
        <v>34</v>
      </c>
      <c r="H7857">
        <v>66579</v>
      </c>
      <c r="J7857">
        <v>45895</v>
      </c>
      <c r="L7857">
        <v>112474</v>
      </c>
      <c r="N7857">
        <v>25744</v>
      </c>
      <c r="P7857">
        <v>480</v>
      </c>
      <c r="R7857">
        <v>26224</v>
      </c>
      <c r="T7857">
        <v>911748</v>
      </c>
      <c r="V7857">
        <v>2197036</v>
      </c>
      <c r="X7857">
        <v>2131825</v>
      </c>
      <c r="Z7857">
        <v>65211</v>
      </c>
    </row>
    <row r="7858" spans="2:26" hidden="1" x14ac:dyDescent="0.35">
      <c r="B7858" t="s">
        <v>180</v>
      </c>
      <c r="C7858" t="s">
        <v>181</v>
      </c>
      <c r="D7858" s="1">
        <v>45047</v>
      </c>
      <c r="E7858" t="s">
        <v>34</v>
      </c>
      <c r="F7858" t="s">
        <v>35</v>
      </c>
      <c r="G7858" t="s">
        <v>32</v>
      </c>
      <c r="H7858">
        <v>74739</v>
      </c>
      <c r="J7858">
        <v>50702</v>
      </c>
      <c r="L7858">
        <v>125441</v>
      </c>
      <c r="N7858">
        <v>29097</v>
      </c>
      <c r="P7858">
        <v>504</v>
      </c>
      <c r="R7858">
        <v>29601</v>
      </c>
      <c r="T7858">
        <v>910874</v>
      </c>
      <c r="V7858">
        <v>2194605</v>
      </c>
      <c r="X7858">
        <v>2129200</v>
      </c>
      <c r="Z7858">
        <v>65405</v>
      </c>
    </row>
    <row r="7859" spans="2:26" hidden="1" x14ac:dyDescent="0.35">
      <c r="B7859" t="s">
        <v>180</v>
      </c>
      <c r="C7859" t="s">
        <v>181</v>
      </c>
      <c r="D7859" s="1">
        <v>45047</v>
      </c>
      <c r="E7859" t="s">
        <v>34</v>
      </c>
      <c r="F7859" t="s">
        <v>33</v>
      </c>
      <c r="G7859" t="s">
        <v>34</v>
      </c>
      <c r="H7859">
        <v>75919</v>
      </c>
      <c r="J7859">
        <v>51394</v>
      </c>
      <c r="L7859">
        <v>127313</v>
      </c>
      <c r="N7859">
        <v>29112</v>
      </c>
      <c r="P7859">
        <v>506</v>
      </c>
      <c r="R7859">
        <v>29618</v>
      </c>
      <c r="T7859">
        <v>912828</v>
      </c>
      <c r="V7859">
        <v>2197395</v>
      </c>
      <c r="X7859">
        <v>2131955</v>
      </c>
      <c r="Z7859">
        <v>65440</v>
      </c>
    </row>
    <row r="7860" spans="2:26" hidden="1" x14ac:dyDescent="0.35">
      <c r="B7860" t="s">
        <v>180</v>
      </c>
      <c r="C7860" t="s">
        <v>181</v>
      </c>
      <c r="D7860" s="1">
        <v>45078</v>
      </c>
      <c r="E7860" t="s">
        <v>34</v>
      </c>
      <c r="F7860" t="s">
        <v>35</v>
      </c>
      <c r="G7860" t="s">
        <v>32</v>
      </c>
      <c r="H7860">
        <v>76360</v>
      </c>
      <c r="J7860">
        <v>54917</v>
      </c>
      <c r="L7860">
        <v>131277</v>
      </c>
      <c r="N7860">
        <v>32415</v>
      </c>
      <c r="P7860">
        <v>732</v>
      </c>
      <c r="R7860">
        <v>33147</v>
      </c>
      <c r="T7860">
        <v>894074</v>
      </c>
      <c r="V7860">
        <v>2111807</v>
      </c>
      <c r="X7860">
        <v>2048230</v>
      </c>
      <c r="Z7860">
        <v>63577</v>
      </c>
    </row>
    <row r="7861" spans="2:26" hidden="1" x14ac:dyDescent="0.35">
      <c r="B7861" t="s">
        <v>180</v>
      </c>
      <c r="C7861" t="s">
        <v>181</v>
      </c>
      <c r="D7861" s="1">
        <v>45078</v>
      </c>
      <c r="E7861" t="s">
        <v>34</v>
      </c>
      <c r="F7861" t="s">
        <v>33</v>
      </c>
      <c r="G7861" t="s">
        <v>34</v>
      </c>
      <c r="H7861">
        <v>76360</v>
      </c>
      <c r="J7861">
        <v>54917</v>
      </c>
      <c r="L7861">
        <v>131277</v>
      </c>
      <c r="N7861">
        <v>32418</v>
      </c>
      <c r="P7861">
        <v>733</v>
      </c>
      <c r="R7861">
        <v>33151</v>
      </c>
      <c r="T7861">
        <v>899612</v>
      </c>
      <c r="V7861">
        <v>2120379</v>
      </c>
      <c r="X7861">
        <v>2056457</v>
      </c>
      <c r="Z7861">
        <v>63922</v>
      </c>
    </row>
    <row r="7862" spans="2:26" hidden="1" x14ac:dyDescent="0.35">
      <c r="B7862" t="s">
        <v>180</v>
      </c>
      <c r="C7862" t="s">
        <v>181</v>
      </c>
      <c r="D7862" s="1">
        <v>45108</v>
      </c>
      <c r="E7862" t="s">
        <v>34</v>
      </c>
      <c r="F7862" t="s">
        <v>35</v>
      </c>
      <c r="G7862" t="s">
        <v>32</v>
      </c>
      <c r="H7862">
        <v>74061</v>
      </c>
      <c r="J7862">
        <v>63981</v>
      </c>
      <c r="L7862">
        <v>138042</v>
      </c>
      <c r="N7862">
        <v>34451</v>
      </c>
      <c r="P7862">
        <v>762</v>
      </c>
      <c r="R7862">
        <v>35213</v>
      </c>
      <c r="T7862">
        <v>884107</v>
      </c>
      <c r="V7862">
        <v>2038345</v>
      </c>
      <c r="X7862">
        <v>1975293</v>
      </c>
      <c r="Z7862">
        <v>63052</v>
      </c>
    </row>
    <row r="7863" spans="2:26" hidden="1" x14ac:dyDescent="0.35">
      <c r="B7863" t="s">
        <v>180</v>
      </c>
      <c r="C7863" t="s">
        <v>181</v>
      </c>
      <c r="D7863" s="1">
        <v>45108</v>
      </c>
      <c r="E7863" t="s">
        <v>34</v>
      </c>
      <c r="F7863" t="s">
        <v>33</v>
      </c>
      <c r="G7863" t="s">
        <v>34</v>
      </c>
      <c r="H7863">
        <v>74061</v>
      </c>
      <c r="J7863">
        <v>63981</v>
      </c>
      <c r="L7863">
        <v>138042</v>
      </c>
      <c r="N7863">
        <v>34461</v>
      </c>
      <c r="P7863">
        <v>760</v>
      </c>
      <c r="R7863">
        <v>35221</v>
      </c>
      <c r="T7863">
        <v>890269</v>
      </c>
      <c r="V7863">
        <v>2048891</v>
      </c>
      <c r="X7863">
        <v>1985487</v>
      </c>
      <c r="Z7863">
        <v>63404</v>
      </c>
    </row>
    <row r="7864" spans="2:26" hidden="1" x14ac:dyDescent="0.35">
      <c r="B7864" t="s">
        <v>180</v>
      </c>
      <c r="C7864" t="s">
        <v>181</v>
      </c>
      <c r="D7864" s="1">
        <v>45139</v>
      </c>
      <c r="E7864" t="s">
        <v>34</v>
      </c>
      <c r="F7864" t="s">
        <v>35</v>
      </c>
      <c r="G7864" t="s">
        <v>32</v>
      </c>
      <c r="H7864">
        <v>81951</v>
      </c>
      <c r="J7864">
        <v>71660</v>
      </c>
      <c r="L7864">
        <v>153611</v>
      </c>
      <c r="N7864">
        <v>40492</v>
      </c>
      <c r="P7864">
        <v>1020</v>
      </c>
      <c r="R7864">
        <v>41512</v>
      </c>
      <c r="T7864">
        <v>877422</v>
      </c>
      <c r="V7864">
        <v>1973916</v>
      </c>
      <c r="X7864">
        <v>1912579</v>
      </c>
      <c r="Z7864">
        <v>61337</v>
      </c>
    </row>
    <row r="7865" spans="2:26" hidden="1" x14ac:dyDescent="0.35">
      <c r="B7865" t="s">
        <v>180</v>
      </c>
      <c r="C7865" t="s">
        <v>181</v>
      </c>
      <c r="D7865" s="1">
        <v>45139</v>
      </c>
      <c r="E7865" t="s">
        <v>34</v>
      </c>
      <c r="F7865" t="s">
        <v>33</v>
      </c>
      <c r="G7865" t="s">
        <v>34</v>
      </c>
      <c r="H7865">
        <v>81951</v>
      </c>
      <c r="J7865">
        <v>71660</v>
      </c>
      <c r="L7865">
        <v>153611</v>
      </c>
      <c r="N7865">
        <v>40507</v>
      </c>
      <c r="P7865">
        <v>1021</v>
      </c>
      <c r="R7865">
        <v>41528</v>
      </c>
      <c r="T7865">
        <v>881079</v>
      </c>
      <c r="V7865">
        <v>1981947</v>
      </c>
      <c r="X7865">
        <v>1920191</v>
      </c>
      <c r="Z7865">
        <v>61756</v>
      </c>
    </row>
    <row r="7866" spans="2:26" hidden="1" x14ac:dyDescent="0.35">
      <c r="B7866" t="s">
        <v>180</v>
      </c>
      <c r="C7866" t="s">
        <v>181</v>
      </c>
      <c r="D7866" s="1">
        <v>45170</v>
      </c>
      <c r="E7866" t="s">
        <v>34</v>
      </c>
      <c r="F7866" t="s">
        <v>35</v>
      </c>
      <c r="G7866" t="s">
        <v>32</v>
      </c>
      <c r="H7866">
        <v>77115</v>
      </c>
      <c r="J7866">
        <v>67745</v>
      </c>
      <c r="L7866">
        <v>144860</v>
      </c>
      <c r="N7866">
        <v>38586</v>
      </c>
      <c r="P7866">
        <v>1050</v>
      </c>
      <c r="R7866">
        <v>39636</v>
      </c>
      <c r="T7866">
        <v>874469</v>
      </c>
      <c r="V7866">
        <v>1959556</v>
      </c>
      <c r="X7866">
        <v>1900867</v>
      </c>
      <c r="Z7866">
        <v>58689</v>
      </c>
    </row>
    <row r="7867" spans="2:26" hidden="1" x14ac:dyDescent="0.35">
      <c r="B7867" t="s">
        <v>180</v>
      </c>
      <c r="C7867" t="s">
        <v>181</v>
      </c>
      <c r="D7867" s="1">
        <v>45170</v>
      </c>
      <c r="E7867" t="s">
        <v>34</v>
      </c>
      <c r="F7867" t="s">
        <v>33</v>
      </c>
      <c r="G7867" t="s">
        <v>34</v>
      </c>
      <c r="H7867">
        <v>77115</v>
      </c>
      <c r="J7867">
        <v>67745</v>
      </c>
      <c r="L7867">
        <v>144860</v>
      </c>
      <c r="N7867">
        <v>38590</v>
      </c>
      <c r="P7867">
        <v>1051</v>
      </c>
      <c r="R7867">
        <v>39641</v>
      </c>
      <c r="T7867">
        <v>877388</v>
      </c>
      <c r="V7867">
        <v>1965131</v>
      </c>
      <c r="X7867">
        <v>1906199</v>
      </c>
      <c r="Z7867">
        <v>58932</v>
      </c>
    </row>
    <row r="7868" spans="2:26" hidden="1" x14ac:dyDescent="0.35">
      <c r="B7868" t="s">
        <v>180</v>
      </c>
      <c r="C7868" t="s">
        <v>181</v>
      </c>
      <c r="D7868" s="1">
        <v>45200</v>
      </c>
      <c r="E7868" t="s">
        <v>34</v>
      </c>
      <c r="F7868" t="s">
        <v>35</v>
      </c>
      <c r="G7868" t="s">
        <v>32</v>
      </c>
      <c r="H7868">
        <v>84233</v>
      </c>
      <c r="J7868">
        <v>69015</v>
      </c>
      <c r="L7868">
        <v>153248</v>
      </c>
      <c r="N7868">
        <v>39058</v>
      </c>
      <c r="P7868">
        <v>1061</v>
      </c>
      <c r="R7868">
        <v>40119</v>
      </c>
      <c r="T7868">
        <v>867222</v>
      </c>
      <c r="V7868">
        <v>1945030</v>
      </c>
      <c r="X7868">
        <v>1893168</v>
      </c>
      <c r="Z7868">
        <v>51862</v>
      </c>
    </row>
    <row r="7869" spans="2:26" hidden="1" x14ac:dyDescent="0.35">
      <c r="B7869" t="s">
        <v>180</v>
      </c>
      <c r="C7869" t="s">
        <v>181</v>
      </c>
      <c r="D7869" s="1">
        <v>45200</v>
      </c>
      <c r="E7869" t="s">
        <v>34</v>
      </c>
      <c r="F7869" t="s">
        <v>33</v>
      </c>
      <c r="G7869" t="s">
        <v>34</v>
      </c>
      <c r="H7869">
        <v>84233</v>
      </c>
      <c r="J7869">
        <v>69015</v>
      </c>
      <c r="L7869">
        <v>153248</v>
      </c>
      <c r="N7869">
        <v>39058</v>
      </c>
      <c r="P7869">
        <v>1058</v>
      </c>
      <c r="R7869">
        <v>40116</v>
      </c>
      <c r="T7869">
        <v>870345</v>
      </c>
      <c r="V7869">
        <v>1950163</v>
      </c>
      <c r="X7869">
        <v>1897577</v>
      </c>
      <c r="Z7869">
        <v>52586</v>
      </c>
    </row>
    <row r="7870" spans="2:26" hidden="1" x14ac:dyDescent="0.35">
      <c r="B7870" t="s">
        <v>180</v>
      </c>
      <c r="C7870" t="s">
        <v>181</v>
      </c>
      <c r="D7870" s="1">
        <v>45231</v>
      </c>
      <c r="E7870" t="s">
        <v>34</v>
      </c>
      <c r="F7870" t="s">
        <v>35</v>
      </c>
      <c r="G7870" t="s">
        <v>32</v>
      </c>
      <c r="H7870">
        <v>80888</v>
      </c>
      <c r="J7870">
        <v>120523</v>
      </c>
      <c r="L7870">
        <v>201411</v>
      </c>
      <c r="N7870">
        <v>42784</v>
      </c>
      <c r="P7870">
        <v>1619</v>
      </c>
      <c r="R7870">
        <v>44403</v>
      </c>
      <c r="T7870">
        <v>866508</v>
      </c>
      <c r="V7870">
        <v>1937980</v>
      </c>
      <c r="X7870">
        <v>1885271</v>
      </c>
      <c r="Z7870">
        <v>52709</v>
      </c>
    </row>
    <row r="7871" spans="2:26" hidden="1" x14ac:dyDescent="0.35">
      <c r="B7871" t="s">
        <v>180</v>
      </c>
      <c r="C7871" t="s">
        <v>181</v>
      </c>
      <c r="D7871" s="1">
        <v>45231</v>
      </c>
      <c r="E7871" t="s">
        <v>34</v>
      </c>
      <c r="F7871" t="s">
        <v>33</v>
      </c>
      <c r="G7871" t="s">
        <v>34</v>
      </c>
      <c r="H7871">
        <v>80888</v>
      </c>
      <c r="J7871">
        <v>120523</v>
      </c>
      <c r="L7871">
        <v>201411</v>
      </c>
      <c r="N7871">
        <v>42797</v>
      </c>
      <c r="P7871">
        <v>1618</v>
      </c>
      <c r="R7871">
        <v>44415</v>
      </c>
      <c r="T7871">
        <v>869401</v>
      </c>
      <c r="V7871">
        <v>1943274</v>
      </c>
      <c r="X7871">
        <v>1889917</v>
      </c>
      <c r="Z7871">
        <v>53357</v>
      </c>
    </row>
    <row r="7872" spans="2:26" hidden="1" x14ac:dyDescent="0.35">
      <c r="B7872" t="s">
        <v>180</v>
      </c>
      <c r="C7872" t="s">
        <v>181</v>
      </c>
      <c r="D7872" s="1">
        <v>45261</v>
      </c>
      <c r="E7872" t="s">
        <v>34</v>
      </c>
      <c r="F7872" t="s">
        <v>35</v>
      </c>
      <c r="G7872" t="s">
        <v>32</v>
      </c>
      <c r="H7872">
        <v>75421</v>
      </c>
      <c r="J7872">
        <v>120457</v>
      </c>
      <c r="L7872">
        <v>195878</v>
      </c>
      <c r="N7872">
        <v>44026</v>
      </c>
      <c r="P7872">
        <v>1767</v>
      </c>
      <c r="R7872">
        <v>45793</v>
      </c>
      <c r="T7872">
        <v>862454</v>
      </c>
      <c r="V7872">
        <v>1922648</v>
      </c>
      <c r="X7872">
        <v>1869698</v>
      </c>
      <c r="Z7872">
        <v>52950</v>
      </c>
    </row>
    <row r="7873" spans="2:26" hidden="1" x14ac:dyDescent="0.35">
      <c r="B7873" t="s">
        <v>180</v>
      </c>
      <c r="C7873" t="s">
        <v>181</v>
      </c>
      <c r="D7873" s="1">
        <v>45261</v>
      </c>
      <c r="E7873" t="s">
        <v>34</v>
      </c>
      <c r="F7873" t="s">
        <v>33</v>
      </c>
      <c r="G7873" t="s">
        <v>34</v>
      </c>
      <c r="H7873">
        <v>75421</v>
      </c>
      <c r="J7873">
        <v>120457</v>
      </c>
      <c r="L7873">
        <v>195878</v>
      </c>
      <c r="N7873">
        <v>44057</v>
      </c>
      <c r="P7873">
        <v>1769</v>
      </c>
      <c r="R7873">
        <v>45826</v>
      </c>
      <c r="T7873">
        <v>865799</v>
      </c>
      <c r="V7873">
        <v>1928423</v>
      </c>
      <c r="X7873">
        <v>1874866</v>
      </c>
      <c r="Z7873">
        <v>53557</v>
      </c>
    </row>
    <row r="7874" spans="2:26" hidden="1" x14ac:dyDescent="0.35">
      <c r="B7874" t="s">
        <v>180</v>
      </c>
      <c r="C7874" t="s">
        <v>181</v>
      </c>
      <c r="D7874" s="1">
        <v>45292</v>
      </c>
      <c r="E7874" t="s">
        <v>34</v>
      </c>
      <c r="F7874" t="s">
        <v>35</v>
      </c>
      <c r="G7874" t="s">
        <v>32</v>
      </c>
      <c r="H7874">
        <v>89916</v>
      </c>
      <c r="J7874">
        <v>102980</v>
      </c>
      <c r="L7874">
        <v>192896</v>
      </c>
      <c r="N7874">
        <v>46623</v>
      </c>
      <c r="P7874">
        <v>1755</v>
      </c>
      <c r="R7874">
        <v>48378</v>
      </c>
      <c r="T7874">
        <v>859515</v>
      </c>
      <c r="V7874">
        <v>1906460</v>
      </c>
      <c r="X7874">
        <v>1852947</v>
      </c>
      <c r="Z7874">
        <v>53513</v>
      </c>
    </row>
    <row r="7875" spans="2:26" hidden="1" x14ac:dyDescent="0.35">
      <c r="B7875" t="s">
        <v>180</v>
      </c>
      <c r="C7875" t="s">
        <v>181</v>
      </c>
      <c r="D7875" s="1">
        <v>45292</v>
      </c>
      <c r="E7875" t="s">
        <v>34</v>
      </c>
      <c r="F7875" t="s">
        <v>33</v>
      </c>
      <c r="G7875" t="s">
        <v>34</v>
      </c>
      <c r="H7875">
        <v>89916</v>
      </c>
      <c r="J7875">
        <v>102980</v>
      </c>
      <c r="L7875">
        <v>192896</v>
      </c>
      <c r="N7875">
        <v>46652</v>
      </c>
      <c r="P7875">
        <v>1751</v>
      </c>
      <c r="R7875">
        <v>48403</v>
      </c>
      <c r="T7875">
        <v>862674</v>
      </c>
      <c r="V7875">
        <v>1912013</v>
      </c>
      <c r="X7875">
        <v>1857870</v>
      </c>
      <c r="Z7875">
        <v>54143</v>
      </c>
    </row>
    <row r="7876" spans="2:26" hidden="1" x14ac:dyDescent="0.35">
      <c r="B7876" t="s">
        <v>180</v>
      </c>
      <c r="C7876" t="s">
        <v>181</v>
      </c>
      <c r="D7876" s="1">
        <v>45323</v>
      </c>
      <c r="E7876" t="s">
        <v>34</v>
      </c>
      <c r="F7876" t="s">
        <v>35</v>
      </c>
      <c r="G7876" t="s">
        <v>32</v>
      </c>
      <c r="H7876">
        <v>78843</v>
      </c>
      <c r="J7876">
        <v>77407</v>
      </c>
      <c r="L7876">
        <v>156250</v>
      </c>
      <c r="N7876">
        <v>40839</v>
      </c>
      <c r="P7876">
        <v>1432</v>
      </c>
      <c r="R7876">
        <v>42271</v>
      </c>
      <c r="T7876">
        <v>856632</v>
      </c>
      <c r="V7876">
        <v>1886568</v>
      </c>
      <c r="X7876">
        <v>1832972</v>
      </c>
      <c r="Z7876">
        <v>53596</v>
      </c>
    </row>
    <row r="7877" spans="2:26" hidden="1" x14ac:dyDescent="0.35">
      <c r="B7877" t="s">
        <v>180</v>
      </c>
      <c r="C7877" t="s">
        <v>181</v>
      </c>
      <c r="D7877" s="1">
        <v>45323</v>
      </c>
      <c r="E7877" t="s">
        <v>34</v>
      </c>
      <c r="F7877" t="s">
        <v>33</v>
      </c>
      <c r="G7877" t="s">
        <v>34</v>
      </c>
      <c r="H7877">
        <v>78843</v>
      </c>
      <c r="J7877">
        <v>77407</v>
      </c>
      <c r="L7877">
        <v>156250</v>
      </c>
      <c r="N7877">
        <v>40848</v>
      </c>
      <c r="P7877">
        <v>1431</v>
      </c>
      <c r="R7877">
        <v>42279</v>
      </c>
      <c r="T7877">
        <v>859923</v>
      </c>
      <c r="V7877">
        <v>1892693</v>
      </c>
      <c r="X7877">
        <v>1838369</v>
      </c>
      <c r="Z7877">
        <v>54324</v>
      </c>
    </row>
    <row r="7878" spans="2:26" hidden="1" x14ac:dyDescent="0.35">
      <c r="B7878" t="s">
        <v>180</v>
      </c>
      <c r="C7878" t="s">
        <v>181</v>
      </c>
      <c r="D7878" s="1">
        <v>45352</v>
      </c>
      <c r="E7878" t="s">
        <v>34</v>
      </c>
      <c r="F7878" t="s">
        <v>35</v>
      </c>
      <c r="G7878" t="s">
        <v>32</v>
      </c>
      <c r="H7878">
        <v>80572</v>
      </c>
      <c r="J7878">
        <v>82917</v>
      </c>
      <c r="L7878">
        <v>163489</v>
      </c>
      <c r="N7878">
        <v>43320</v>
      </c>
      <c r="P7878">
        <v>1645</v>
      </c>
      <c r="R7878">
        <v>44965</v>
      </c>
      <c r="T7878">
        <v>854155</v>
      </c>
      <c r="V7878">
        <v>1869420</v>
      </c>
      <c r="X7878">
        <v>1815037</v>
      </c>
      <c r="Z7878">
        <v>54383</v>
      </c>
    </row>
    <row r="7879" spans="2:26" hidden="1" x14ac:dyDescent="0.35">
      <c r="B7879" t="s">
        <v>182</v>
      </c>
      <c r="C7879" t="s">
        <v>183</v>
      </c>
      <c r="D7879" s="1">
        <v>41518</v>
      </c>
      <c r="E7879" t="s">
        <v>34</v>
      </c>
      <c r="F7879" t="s">
        <v>33</v>
      </c>
      <c r="G7879" t="s">
        <v>34</v>
      </c>
      <c r="V7879">
        <v>354544</v>
      </c>
    </row>
    <row r="7880" spans="2:26" hidden="1" x14ac:dyDescent="0.35">
      <c r="B7880" t="s">
        <v>182</v>
      </c>
      <c r="C7880" t="s">
        <v>183</v>
      </c>
      <c r="D7880" s="1">
        <v>42887</v>
      </c>
      <c r="E7880" t="s">
        <v>34</v>
      </c>
      <c r="F7880" t="s">
        <v>35</v>
      </c>
      <c r="G7880" t="s">
        <v>32</v>
      </c>
      <c r="H7880">
        <v>20627</v>
      </c>
      <c r="J7880">
        <v>0</v>
      </c>
      <c r="L7880">
        <v>20627</v>
      </c>
      <c r="N7880">
        <v>10682</v>
      </c>
      <c r="P7880">
        <v>461</v>
      </c>
      <c r="R7880">
        <v>11143</v>
      </c>
      <c r="T7880">
        <v>225362</v>
      </c>
      <c r="U7880" t="s">
        <v>124</v>
      </c>
      <c r="V7880">
        <v>547084</v>
      </c>
      <c r="W7880" t="s">
        <v>124</v>
      </c>
      <c r="X7880">
        <v>515221</v>
      </c>
      <c r="Y7880" t="s">
        <v>124</v>
      </c>
      <c r="Z7880">
        <v>31863</v>
      </c>
    </row>
    <row r="7881" spans="2:26" hidden="1" x14ac:dyDescent="0.35">
      <c r="B7881" t="s">
        <v>182</v>
      </c>
      <c r="C7881" t="s">
        <v>183</v>
      </c>
      <c r="D7881" s="1">
        <v>42887</v>
      </c>
      <c r="E7881" t="s">
        <v>34</v>
      </c>
      <c r="F7881" t="s">
        <v>33</v>
      </c>
      <c r="G7881" t="s">
        <v>34</v>
      </c>
      <c r="H7881">
        <v>21630</v>
      </c>
      <c r="J7881">
        <v>0</v>
      </c>
      <c r="L7881">
        <v>21630</v>
      </c>
      <c r="N7881">
        <v>10682</v>
      </c>
      <c r="P7881">
        <v>461</v>
      </c>
      <c r="R7881">
        <v>11143</v>
      </c>
      <c r="T7881">
        <v>225362</v>
      </c>
      <c r="U7881" t="s">
        <v>124</v>
      </c>
      <c r="V7881">
        <v>547084</v>
      </c>
      <c r="W7881" t="s">
        <v>124</v>
      </c>
      <c r="X7881">
        <v>515221</v>
      </c>
      <c r="Y7881" t="s">
        <v>124</v>
      </c>
      <c r="Z7881">
        <v>31863</v>
      </c>
    </row>
    <row r="7882" spans="2:26" hidden="1" x14ac:dyDescent="0.35">
      <c r="B7882" t="s">
        <v>182</v>
      </c>
      <c r="C7882" t="s">
        <v>183</v>
      </c>
      <c r="D7882" s="1">
        <v>42917</v>
      </c>
      <c r="E7882" t="s">
        <v>34</v>
      </c>
      <c r="F7882" t="s">
        <v>33</v>
      </c>
      <c r="G7882" t="s">
        <v>34</v>
      </c>
      <c r="H7882">
        <v>20807</v>
      </c>
      <c r="J7882">
        <v>0</v>
      </c>
      <c r="L7882">
        <v>20807</v>
      </c>
      <c r="N7882">
        <v>10762</v>
      </c>
      <c r="P7882">
        <v>490</v>
      </c>
      <c r="R7882">
        <v>11252</v>
      </c>
      <c r="T7882">
        <v>225514</v>
      </c>
      <c r="U7882" t="s">
        <v>124</v>
      </c>
      <c r="V7882">
        <v>546958</v>
      </c>
      <c r="W7882" t="s">
        <v>124</v>
      </c>
      <c r="X7882">
        <v>514660</v>
      </c>
      <c r="Y7882" t="s">
        <v>124</v>
      </c>
      <c r="Z7882">
        <v>32298</v>
      </c>
    </row>
    <row r="7883" spans="2:26" hidden="1" x14ac:dyDescent="0.35">
      <c r="B7883" t="s">
        <v>182</v>
      </c>
      <c r="C7883" t="s">
        <v>183</v>
      </c>
      <c r="D7883" s="1">
        <v>42917</v>
      </c>
      <c r="E7883" t="s">
        <v>34</v>
      </c>
      <c r="F7883" t="s">
        <v>35</v>
      </c>
      <c r="G7883" t="s">
        <v>32</v>
      </c>
      <c r="H7883">
        <v>20807</v>
      </c>
      <c r="J7883">
        <v>0</v>
      </c>
      <c r="L7883">
        <v>20807</v>
      </c>
      <c r="N7883">
        <v>10762</v>
      </c>
      <c r="P7883">
        <v>490</v>
      </c>
      <c r="R7883">
        <v>11252</v>
      </c>
      <c r="T7883">
        <v>225514</v>
      </c>
      <c r="U7883" t="s">
        <v>124</v>
      </c>
      <c r="V7883">
        <v>546958</v>
      </c>
      <c r="W7883" t="s">
        <v>124</v>
      </c>
      <c r="X7883">
        <v>514660</v>
      </c>
      <c r="Y7883" t="s">
        <v>124</v>
      </c>
      <c r="Z7883">
        <v>32298</v>
      </c>
    </row>
    <row r="7884" spans="2:26" hidden="1" x14ac:dyDescent="0.35">
      <c r="B7884" t="s">
        <v>182</v>
      </c>
      <c r="C7884" t="s">
        <v>183</v>
      </c>
      <c r="D7884" s="1">
        <v>42948</v>
      </c>
      <c r="E7884" t="s">
        <v>34</v>
      </c>
      <c r="F7884" t="s">
        <v>33</v>
      </c>
      <c r="G7884" t="s">
        <v>34</v>
      </c>
      <c r="H7884">
        <v>24847</v>
      </c>
      <c r="J7884">
        <v>0</v>
      </c>
      <c r="L7884">
        <v>24847</v>
      </c>
      <c r="N7884">
        <v>13061</v>
      </c>
      <c r="P7884">
        <v>682</v>
      </c>
      <c r="R7884">
        <v>13743</v>
      </c>
      <c r="T7884">
        <v>226070</v>
      </c>
      <c r="U7884" t="s">
        <v>124</v>
      </c>
      <c r="V7884">
        <v>547225</v>
      </c>
      <c r="W7884" t="s">
        <v>124</v>
      </c>
      <c r="X7884">
        <v>515327</v>
      </c>
      <c r="Y7884" t="s">
        <v>124</v>
      </c>
      <c r="Z7884">
        <v>31898</v>
      </c>
    </row>
    <row r="7885" spans="2:26" hidden="1" x14ac:dyDescent="0.35">
      <c r="B7885" t="s">
        <v>182</v>
      </c>
      <c r="C7885" t="s">
        <v>183</v>
      </c>
      <c r="D7885" s="1">
        <v>42948</v>
      </c>
      <c r="E7885" t="s">
        <v>34</v>
      </c>
      <c r="F7885" t="s">
        <v>35</v>
      </c>
      <c r="G7885" t="s">
        <v>32</v>
      </c>
      <c r="H7885">
        <v>24847</v>
      </c>
      <c r="J7885">
        <v>0</v>
      </c>
      <c r="L7885">
        <v>24847</v>
      </c>
      <c r="N7885">
        <v>13061</v>
      </c>
      <c r="P7885">
        <v>682</v>
      </c>
      <c r="R7885">
        <v>13743</v>
      </c>
      <c r="T7885">
        <v>226070</v>
      </c>
      <c r="U7885" t="s">
        <v>124</v>
      </c>
      <c r="V7885">
        <v>547225</v>
      </c>
      <c r="W7885" t="s">
        <v>124</v>
      </c>
      <c r="X7885">
        <v>515327</v>
      </c>
      <c r="Y7885" t="s">
        <v>124</v>
      </c>
      <c r="Z7885">
        <v>31898</v>
      </c>
    </row>
    <row r="7886" spans="2:26" hidden="1" x14ac:dyDescent="0.35">
      <c r="B7886" t="s">
        <v>182</v>
      </c>
      <c r="C7886" t="s">
        <v>183</v>
      </c>
      <c r="D7886" s="1">
        <v>42979</v>
      </c>
      <c r="E7886" t="s">
        <v>34</v>
      </c>
      <c r="F7886" t="s">
        <v>35</v>
      </c>
      <c r="G7886" t="s">
        <v>32</v>
      </c>
      <c r="H7886">
        <v>22455</v>
      </c>
      <c r="J7886">
        <v>0</v>
      </c>
      <c r="L7886">
        <v>22455</v>
      </c>
      <c r="N7886">
        <v>11616</v>
      </c>
      <c r="P7886">
        <v>637</v>
      </c>
      <c r="R7886">
        <v>12253</v>
      </c>
      <c r="T7886">
        <v>225024</v>
      </c>
      <c r="U7886" t="s">
        <v>124</v>
      </c>
      <c r="V7886">
        <v>544461</v>
      </c>
      <c r="W7886" t="s">
        <v>124</v>
      </c>
      <c r="X7886">
        <v>512025</v>
      </c>
      <c r="Y7886" t="s">
        <v>124</v>
      </c>
      <c r="Z7886">
        <v>32436</v>
      </c>
    </row>
    <row r="7887" spans="2:26" hidden="1" x14ac:dyDescent="0.35">
      <c r="B7887" t="s">
        <v>182</v>
      </c>
      <c r="C7887" t="s">
        <v>183</v>
      </c>
      <c r="D7887" s="1">
        <v>42979</v>
      </c>
      <c r="E7887" t="s">
        <v>34</v>
      </c>
      <c r="F7887" t="s">
        <v>33</v>
      </c>
      <c r="G7887" t="s">
        <v>34</v>
      </c>
      <c r="H7887">
        <v>22455</v>
      </c>
      <c r="J7887">
        <v>0</v>
      </c>
      <c r="L7887">
        <v>22455</v>
      </c>
      <c r="N7887">
        <v>11616</v>
      </c>
      <c r="P7887">
        <v>637</v>
      </c>
      <c r="R7887">
        <v>12253</v>
      </c>
      <c r="T7887">
        <v>225024</v>
      </c>
      <c r="U7887" t="s">
        <v>124</v>
      </c>
      <c r="V7887">
        <v>544461</v>
      </c>
      <c r="W7887" t="s">
        <v>124</v>
      </c>
      <c r="X7887">
        <v>512025</v>
      </c>
      <c r="Y7887" t="s">
        <v>124</v>
      </c>
      <c r="Z7887">
        <v>32436</v>
      </c>
    </row>
    <row r="7888" spans="2:26" hidden="1" x14ac:dyDescent="0.35">
      <c r="B7888" t="s">
        <v>182</v>
      </c>
      <c r="C7888" t="s">
        <v>183</v>
      </c>
      <c r="D7888" s="1">
        <v>43009</v>
      </c>
      <c r="E7888" t="s">
        <v>34</v>
      </c>
      <c r="F7888" t="s">
        <v>35</v>
      </c>
      <c r="G7888" t="s">
        <v>32</v>
      </c>
      <c r="H7888">
        <v>18511</v>
      </c>
      <c r="J7888">
        <v>0</v>
      </c>
      <c r="L7888">
        <v>18511</v>
      </c>
      <c r="N7888">
        <v>11480</v>
      </c>
      <c r="P7888">
        <v>538</v>
      </c>
      <c r="R7888">
        <v>12018</v>
      </c>
      <c r="T7888">
        <v>224334</v>
      </c>
      <c r="U7888" t="s">
        <v>124</v>
      </c>
      <c r="V7888">
        <v>542237</v>
      </c>
      <c r="W7888" t="s">
        <v>124</v>
      </c>
      <c r="X7888">
        <v>509639</v>
      </c>
      <c r="Y7888" t="s">
        <v>124</v>
      </c>
      <c r="Z7888">
        <v>32598</v>
      </c>
    </row>
    <row r="7889" spans="2:26" hidden="1" x14ac:dyDescent="0.35">
      <c r="B7889" t="s">
        <v>182</v>
      </c>
      <c r="C7889" t="s">
        <v>183</v>
      </c>
      <c r="D7889" s="1">
        <v>43009</v>
      </c>
      <c r="E7889" t="s">
        <v>34</v>
      </c>
      <c r="F7889" t="s">
        <v>33</v>
      </c>
      <c r="G7889" t="s">
        <v>34</v>
      </c>
      <c r="H7889">
        <v>18511</v>
      </c>
      <c r="J7889">
        <v>0</v>
      </c>
      <c r="L7889">
        <v>18511</v>
      </c>
      <c r="N7889">
        <v>11480</v>
      </c>
      <c r="P7889">
        <v>538</v>
      </c>
      <c r="R7889">
        <v>12018</v>
      </c>
      <c r="T7889">
        <v>224334</v>
      </c>
      <c r="U7889" t="s">
        <v>124</v>
      </c>
      <c r="V7889">
        <v>542237</v>
      </c>
      <c r="W7889" t="s">
        <v>124</v>
      </c>
      <c r="X7889">
        <v>509639</v>
      </c>
      <c r="Y7889" t="s">
        <v>124</v>
      </c>
      <c r="Z7889">
        <v>32598</v>
      </c>
    </row>
    <row r="7890" spans="2:26" hidden="1" x14ac:dyDescent="0.35">
      <c r="B7890" t="s">
        <v>182</v>
      </c>
      <c r="C7890" t="s">
        <v>183</v>
      </c>
      <c r="D7890" s="1">
        <v>43040</v>
      </c>
      <c r="E7890" t="s">
        <v>34</v>
      </c>
      <c r="F7890" t="s">
        <v>35</v>
      </c>
      <c r="G7890" t="s">
        <v>32</v>
      </c>
      <c r="H7890">
        <v>21481</v>
      </c>
      <c r="J7890">
        <v>0</v>
      </c>
      <c r="L7890">
        <v>21481</v>
      </c>
      <c r="N7890">
        <v>11473</v>
      </c>
      <c r="P7890">
        <v>623</v>
      </c>
      <c r="R7890">
        <v>12096</v>
      </c>
      <c r="T7890">
        <v>223980</v>
      </c>
      <c r="U7890" t="s">
        <v>124</v>
      </c>
      <c r="V7890">
        <v>541494</v>
      </c>
      <c r="W7890" t="s">
        <v>124</v>
      </c>
      <c r="X7890">
        <v>509036</v>
      </c>
      <c r="Y7890" t="s">
        <v>124</v>
      </c>
      <c r="Z7890">
        <v>32458</v>
      </c>
    </row>
    <row r="7891" spans="2:26" hidden="1" x14ac:dyDescent="0.35">
      <c r="B7891" t="s">
        <v>182</v>
      </c>
      <c r="C7891" t="s">
        <v>183</v>
      </c>
      <c r="D7891" s="1">
        <v>43040</v>
      </c>
      <c r="E7891" t="s">
        <v>34</v>
      </c>
      <c r="F7891" t="s">
        <v>33</v>
      </c>
      <c r="G7891" t="s">
        <v>34</v>
      </c>
      <c r="H7891">
        <v>21481</v>
      </c>
      <c r="J7891">
        <v>0</v>
      </c>
      <c r="L7891">
        <v>21481</v>
      </c>
      <c r="N7891">
        <v>11473</v>
      </c>
      <c r="P7891">
        <v>623</v>
      </c>
      <c r="R7891">
        <v>12096</v>
      </c>
      <c r="T7891">
        <v>223980</v>
      </c>
      <c r="U7891" t="s">
        <v>124</v>
      </c>
      <c r="V7891">
        <v>541494</v>
      </c>
      <c r="W7891" t="s">
        <v>124</v>
      </c>
      <c r="X7891">
        <v>509036</v>
      </c>
      <c r="Y7891" t="s">
        <v>124</v>
      </c>
      <c r="Z7891">
        <v>32458</v>
      </c>
    </row>
    <row r="7892" spans="2:26" hidden="1" x14ac:dyDescent="0.35">
      <c r="B7892" t="s">
        <v>182</v>
      </c>
      <c r="C7892" t="s">
        <v>183</v>
      </c>
      <c r="D7892" s="1">
        <v>43070</v>
      </c>
      <c r="E7892" t="s">
        <v>34</v>
      </c>
      <c r="F7892" t="s">
        <v>35</v>
      </c>
      <c r="G7892" t="s">
        <v>32</v>
      </c>
      <c r="H7892">
        <v>22434</v>
      </c>
      <c r="J7892">
        <v>0</v>
      </c>
      <c r="L7892">
        <v>22434</v>
      </c>
      <c r="N7892">
        <v>12189</v>
      </c>
      <c r="P7892">
        <v>570</v>
      </c>
      <c r="R7892">
        <v>12759</v>
      </c>
      <c r="T7892">
        <v>222882</v>
      </c>
      <c r="U7892" t="s">
        <v>124</v>
      </c>
      <c r="V7892">
        <v>539431</v>
      </c>
      <c r="W7892" t="s">
        <v>124</v>
      </c>
      <c r="X7892">
        <v>506911</v>
      </c>
      <c r="Y7892" t="s">
        <v>124</v>
      </c>
      <c r="Z7892">
        <v>32520</v>
      </c>
    </row>
    <row r="7893" spans="2:26" hidden="1" x14ac:dyDescent="0.35">
      <c r="B7893" t="s">
        <v>182</v>
      </c>
      <c r="C7893" t="s">
        <v>183</v>
      </c>
      <c r="D7893" s="1">
        <v>43070</v>
      </c>
      <c r="E7893" t="s">
        <v>34</v>
      </c>
      <c r="F7893" t="s">
        <v>33</v>
      </c>
      <c r="G7893" t="s">
        <v>34</v>
      </c>
      <c r="H7893">
        <v>22434</v>
      </c>
      <c r="J7893">
        <v>0</v>
      </c>
      <c r="L7893">
        <v>22434</v>
      </c>
      <c r="N7893">
        <v>12189</v>
      </c>
      <c r="P7893">
        <v>570</v>
      </c>
      <c r="R7893">
        <v>12759</v>
      </c>
      <c r="T7893">
        <v>222882</v>
      </c>
      <c r="U7893" t="s">
        <v>124</v>
      </c>
      <c r="V7893">
        <v>539431</v>
      </c>
      <c r="W7893" t="s">
        <v>124</v>
      </c>
      <c r="X7893">
        <v>506911</v>
      </c>
      <c r="Y7893" t="s">
        <v>124</v>
      </c>
      <c r="Z7893">
        <v>32520</v>
      </c>
    </row>
    <row r="7894" spans="2:26" hidden="1" x14ac:dyDescent="0.35">
      <c r="B7894" t="s">
        <v>182</v>
      </c>
      <c r="C7894" t="s">
        <v>183</v>
      </c>
      <c r="D7894" s="1">
        <v>43101</v>
      </c>
      <c r="E7894" t="s">
        <v>34</v>
      </c>
      <c r="F7894" t="s">
        <v>33</v>
      </c>
      <c r="G7894" t="s">
        <v>34</v>
      </c>
      <c r="H7894">
        <v>26517</v>
      </c>
      <c r="J7894">
        <v>0</v>
      </c>
      <c r="L7894">
        <v>26517</v>
      </c>
      <c r="N7894">
        <v>14914</v>
      </c>
      <c r="P7894">
        <v>733</v>
      </c>
      <c r="R7894">
        <v>15647</v>
      </c>
      <c r="T7894">
        <v>222809</v>
      </c>
      <c r="U7894" t="s">
        <v>124</v>
      </c>
      <c r="V7894">
        <v>539029</v>
      </c>
      <c r="W7894" t="s">
        <v>124</v>
      </c>
      <c r="X7894">
        <v>506476</v>
      </c>
      <c r="Y7894" t="s">
        <v>124</v>
      </c>
      <c r="Z7894">
        <v>32553</v>
      </c>
    </row>
    <row r="7895" spans="2:26" hidden="1" x14ac:dyDescent="0.35">
      <c r="B7895" t="s">
        <v>182</v>
      </c>
      <c r="C7895" t="s">
        <v>183</v>
      </c>
      <c r="D7895" s="1">
        <v>43101</v>
      </c>
      <c r="E7895" t="s">
        <v>34</v>
      </c>
      <c r="F7895" t="s">
        <v>35</v>
      </c>
      <c r="G7895" t="s">
        <v>32</v>
      </c>
      <c r="H7895">
        <v>26517</v>
      </c>
      <c r="J7895">
        <v>0</v>
      </c>
      <c r="L7895">
        <v>26517</v>
      </c>
      <c r="N7895">
        <v>14914</v>
      </c>
      <c r="P7895">
        <v>733</v>
      </c>
      <c r="R7895">
        <v>15647</v>
      </c>
      <c r="T7895">
        <v>222809</v>
      </c>
      <c r="U7895" t="s">
        <v>124</v>
      </c>
      <c r="V7895">
        <v>539029</v>
      </c>
      <c r="W7895" t="s">
        <v>124</v>
      </c>
      <c r="X7895">
        <v>506476</v>
      </c>
      <c r="Y7895" t="s">
        <v>124</v>
      </c>
      <c r="Z7895">
        <v>32553</v>
      </c>
    </row>
    <row r="7896" spans="2:26" hidden="1" x14ac:dyDescent="0.35">
      <c r="B7896" t="s">
        <v>182</v>
      </c>
      <c r="C7896" t="s">
        <v>183</v>
      </c>
      <c r="D7896" s="1">
        <v>43132</v>
      </c>
      <c r="E7896" t="s">
        <v>34</v>
      </c>
      <c r="F7896" t="s">
        <v>35</v>
      </c>
      <c r="G7896" t="s">
        <v>32</v>
      </c>
      <c r="H7896">
        <v>22600</v>
      </c>
      <c r="J7896">
        <v>0</v>
      </c>
      <c r="L7896">
        <v>22600</v>
      </c>
      <c r="N7896">
        <v>11719</v>
      </c>
      <c r="P7896">
        <v>579</v>
      </c>
      <c r="R7896">
        <v>12298</v>
      </c>
      <c r="T7896">
        <v>223278</v>
      </c>
      <c r="U7896" t="s">
        <v>124</v>
      </c>
      <c r="V7896">
        <v>538248</v>
      </c>
      <c r="W7896" t="s">
        <v>124</v>
      </c>
      <c r="X7896">
        <v>505412</v>
      </c>
      <c r="Y7896" t="s">
        <v>124</v>
      </c>
      <c r="Z7896">
        <v>32836</v>
      </c>
    </row>
    <row r="7897" spans="2:26" hidden="1" x14ac:dyDescent="0.35">
      <c r="B7897" t="s">
        <v>182</v>
      </c>
      <c r="C7897" t="s">
        <v>183</v>
      </c>
      <c r="D7897" s="1">
        <v>43132</v>
      </c>
      <c r="E7897" t="s">
        <v>34</v>
      </c>
      <c r="F7897" t="s">
        <v>33</v>
      </c>
      <c r="G7897" t="s">
        <v>34</v>
      </c>
      <c r="H7897">
        <v>22600</v>
      </c>
      <c r="J7897">
        <v>0</v>
      </c>
      <c r="L7897">
        <v>22600</v>
      </c>
      <c r="N7897">
        <v>11719</v>
      </c>
      <c r="P7897">
        <v>579</v>
      </c>
      <c r="R7897">
        <v>12298</v>
      </c>
      <c r="T7897">
        <v>223278</v>
      </c>
      <c r="U7897" t="s">
        <v>124</v>
      </c>
      <c r="V7897">
        <v>538248</v>
      </c>
      <c r="W7897" t="s">
        <v>124</v>
      </c>
      <c r="X7897">
        <v>505412</v>
      </c>
      <c r="Y7897" t="s">
        <v>124</v>
      </c>
      <c r="Z7897">
        <v>32836</v>
      </c>
    </row>
    <row r="7898" spans="2:26" hidden="1" x14ac:dyDescent="0.35">
      <c r="B7898" t="s">
        <v>182</v>
      </c>
      <c r="C7898" t="s">
        <v>183</v>
      </c>
      <c r="D7898" s="1">
        <v>43160</v>
      </c>
      <c r="E7898" t="s">
        <v>34</v>
      </c>
      <c r="F7898" t="s">
        <v>35</v>
      </c>
      <c r="G7898" t="s">
        <v>32</v>
      </c>
      <c r="H7898">
        <v>23146</v>
      </c>
      <c r="J7898">
        <v>0</v>
      </c>
      <c r="L7898">
        <v>23146</v>
      </c>
      <c r="N7898">
        <v>12817</v>
      </c>
      <c r="P7898">
        <v>711</v>
      </c>
      <c r="R7898">
        <v>13528</v>
      </c>
      <c r="T7898">
        <v>221698</v>
      </c>
      <c r="U7898" t="s">
        <v>124</v>
      </c>
      <c r="V7898">
        <v>536076</v>
      </c>
      <c r="W7898" t="s">
        <v>124</v>
      </c>
      <c r="X7898">
        <v>502959</v>
      </c>
      <c r="Y7898" t="s">
        <v>124</v>
      </c>
      <c r="Z7898">
        <v>33117</v>
      </c>
    </row>
    <row r="7899" spans="2:26" hidden="1" x14ac:dyDescent="0.35">
      <c r="B7899" t="s">
        <v>182</v>
      </c>
      <c r="C7899" t="s">
        <v>183</v>
      </c>
      <c r="D7899" s="1">
        <v>43160</v>
      </c>
      <c r="E7899" t="s">
        <v>34</v>
      </c>
      <c r="F7899" t="s">
        <v>33</v>
      </c>
      <c r="G7899" t="s">
        <v>34</v>
      </c>
      <c r="H7899">
        <v>23146</v>
      </c>
      <c r="J7899">
        <v>0</v>
      </c>
      <c r="L7899">
        <v>23146</v>
      </c>
      <c r="N7899">
        <v>12817</v>
      </c>
      <c r="P7899">
        <v>711</v>
      </c>
      <c r="R7899">
        <v>13528</v>
      </c>
      <c r="T7899">
        <v>221698</v>
      </c>
      <c r="U7899" t="s">
        <v>124</v>
      </c>
      <c r="V7899">
        <v>536076</v>
      </c>
      <c r="W7899" t="s">
        <v>124</v>
      </c>
      <c r="X7899">
        <v>502959</v>
      </c>
      <c r="Y7899" t="s">
        <v>124</v>
      </c>
      <c r="Z7899">
        <v>33117</v>
      </c>
    </row>
    <row r="7900" spans="2:26" hidden="1" x14ac:dyDescent="0.35">
      <c r="B7900" t="s">
        <v>182</v>
      </c>
      <c r="C7900" t="s">
        <v>183</v>
      </c>
      <c r="D7900" s="1">
        <v>43191</v>
      </c>
      <c r="E7900" t="s">
        <v>34</v>
      </c>
      <c r="F7900" t="s">
        <v>35</v>
      </c>
      <c r="G7900" t="s">
        <v>32</v>
      </c>
      <c r="H7900">
        <v>20659</v>
      </c>
      <c r="J7900">
        <v>0</v>
      </c>
      <c r="L7900">
        <v>20659</v>
      </c>
      <c r="N7900">
        <v>11507</v>
      </c>
      <c r="P7900">
        <v>597</v>
      </c>
      <c r="R7900">
        <v>12104</v>
      </c>
      <c r="T7900">
        <v>221430</v>
      </c>
      <c r="U7900" t="s">
        <v>124</v>
      </c>
      <c r="V7900">
        <v>534858</v>
      </c>
      <c r="W7900" t="s">
        <v>124</v>
      </c>
      <c r="X7900">
        <v>502328</v>
      </c>
      <c r="Y7900" t="s">
        <v>124</v>
      </c>
      <c r="Z7900">
        <v>32530</v>
      </c>
    </row>
    <row r="7901" spans="2:26" hidden="1" x14ac:dyDescent="0.35">
      <c r="B7901" t="s">
        <v>182</v>
      </c>
      <c r="C7901" t="s">
        <v>183</v>
      </c>
      <c r="D7901" s="1">
        <v>43191</v>
      </c>
      <c r="E7901" t="s">
        <v>34</v>
      </c>
      <c r="F7901" t="s">
        <v>33</v>
      </c>
      <c r="G7901" t="s">
        <v>34</v>
      </c>
      <c r="H7901">
        <v>20659</v>
      </c>
      <c r="J7901">
        <v>0</v>
      </c>
      <c r="L7901">
        <v>20659</v>
      </c>
      <c r="N7901">
        <v>11507</v>
      </c>
      <c r="P7901">
        <v>597</v>
      </c>
      <c r="R7901">
        <v>12104</v>
      </c>
      <c r="T7901">
        <v>221430</v>
      </c>
      <c r="U7901" t="s">
        <v>124</v>
      </c>
      <c r="V7901">
        <v>534858</v>
      </c>
      <c r="W7901" t="s">
        <v>124</v>
      </c>
      <c r="X7901">
        <v>502328</v>
      </c>
      <c r="Y7901" t="s">
        <v>124</v>
      </c>
      <c r="Z7901">
        <v>32530</v>
      </c>
    </row>
    <row r="7902" spans="2:26" hidden="1" x14ac:dyDescent="0.35">
      <c r="B7902" t="s">
        <v>182</v>
      </c>
      <c r="C7902" t="s">
        <v>183</v>
      </c>
      <c r="D7902" s="1">
        <v>43221</v>
      </c>
      <c r="E7902" t="s">
        <v>34</v>
      </c>
      <c r="F7902" t="s">
        <v>35</v>
      </c>
      <c r="G7902" t="s">
        <v>32</v>
      </c>
      <c r="H7902">
        <v>20547</v>
      </c>
      <c r="J7902">
        <v>0</v>
      </c>
      <c r="L7902">
        <v>20547</v>
      </c>
      <c r="N7902">
        <v>10957</v>
      </c>
      <c r="P7902">
        <v>538</v>
      </c>
      <c r="R7902">
        <v>11495</v>
      </c>
      <c r="T7902">
        <v>221172</v>
      </c>
      <c r="U7902" t="s">
        <v>124</v>
      </c>
      <c r="V7902">
        <v>533692</v>
      </c>
      <c r="W7902" t="s">
        <v>124</v>
      </c>
      <c r="X7902">
        <v>501151</v>
      </c>
      <c r="Y7902" t="s">
        <v>124</v>
      </c>
      <c r="Z7902">
        <v>32541</v>
      </c>
    </row>
    <row r="7903" spans="2:26" hidden="1" x14ac:dyDescent="0.35">
      <c r="B7903" t="s">
        <v>182</v>
      </c>
      <c r="C7903" t="s">
        <v>183</v>
      </c>
      <c r="D7903" s="1">
        <v>43221</v>
      </c>
      <c r="E7903" t="s">
        <v>34</v>
      </c>
      <c r="F7903" t="s">
        <v>33</v>
      </c>
      <c r="G7903" t="s">
        <v>34</v>
      </c>
      <c r="H7903">
        <v>20547</v>
      </c>
      <c r="J7903">
        <v>0</v>
      </c>
      <c r="L7903">
        <v>20547</v>
      </c>
      <c r="N7903">
        <v>10957</v>
      </c>
      <c r="P7903">
        <v>538</v>
      </c>
      <c r="R7903">
        <v>11495</v>
      </c>
      <c r="T7903">
        <v>221172</v>
      </c>
      <c r="U7903" t="s">
        <v>124</v>
      </c>
      <c r="V7903">
        <v>533692</v>
      </c>
      <c r="W7903" t="s">
        <v>124</v>
      </c>
      <c r="X7903">
        <v>501151</v>
      </c>
      <c r="Y7903" t="s">
        <v>124</v>
      </c>
      <c r="Z7903">
        <v>32541</v>
      </c>
    </row>
    <row r="7904" spans="2:26" hidden="1" x14ac:dyDescent="0.35">
      <c r="B7904" t="s">
        <v>182</v>
      </c>
      <c r="C7904" t="s">
        <v>183</v>
      </c>
      <c r="D7904" s="1">
        <v>43252</v>
      </c>
      <c r="E7904" t="s">
        <v>34</v>
      </c>
      <c r="F7904" t="s">
        <v>35</v>
      </c>
      <c r="G7904" t="s">
        <v>32</v>
      </c>
      <c r="H7904">
        <v>19374</v>
      </c>
      <c r="J7904">
        <v>0</v>
      </c>
      <c r="L7904">
        <v>19374</v>
      </c>
      <c r="N7904">
        <v>10391</v>
      </c>
      <c r="P7904">
        <v>473</v>
      </c>
      <c r="R7904">
        <v>10864</v>
      </c>
      <c r="T7904">
        <v>220328</v>
      </c>
      <c r="U7904" t="s">
        <v>124</v>
      </c>
      <c r="V7904">
        <v>531632</v>
      </c>
      <c r="W7904" t="s">
        <v>124</v>
      </c>
      <c r="X7904">
        <v>499038</v>
      </c>
      <c r="Y7904" t="s">
        <v>124</v>
      </c>
      <c r="Z7904">
        <v>32594</v>
      </c>
    </row>
    <row r="7905" spans="2:26" hidden="1" x14ac:dyDescent="0.35">
      <c r="B7905" t="s">
        <v>182</v>
      </c>
      <c r="C7905" t="s">
        <v>183</v>
      </c>
      <c r="D7905" s="1">
        <v>43252</v>
      </c>
      <c r="E7905" t="s">
        <v>34</v>
      </c>
      <c r="F7905" t="s">
        <v>33</v>
      </c>
      <c r="G7905" t="s">
        <v>34</v>
      </c>
      <c r="H7905">
        <v>19374</v>
      </c>
      <c r="J7905">
        <v>0</v>
      </c>
      <c r="L7905">
        <v>19374</v>
      </c>
      <c r="N7905">
        <v>10391</v>
      </c>
      <c r="P7905">
        <v>473</v>
      </c>
      <c r="R7905">
        <v>10864</v>
      </c>
      <c r="T7905">
        <v>220328</v>
      </c>
      <c r="U7905" t="s">
        <v>124</v>
      </c>
      <c r="V7905">
        <v>531632</v>
      </c>
      <c r="W7905" t="s">
        <v>124</v>
      </c>
      <c r="X7905">
        <v>499038</v>
      </c>
      <c r="Y7905" t="s">
        <v>124</v>
      </c>
      <c r="Z7905">
        <v>32594</v>
      </c>
    </row>
    <row r="7906" spans="2:26" hidden="1" x14ac:dyDescent="0.35">
      <c r="B7906" t="s">
        <v>182</v>
      </c>
      <c r="C7906" t="s">
        <v>183</v>
      </c>
      <c r="D7906" s="1">
        <v>43282</v>
      </c>
      <c r="E7906" t="s">
        <v>34</v>
      </c>
      <c r="F7906" t="s">
        <v>35</v>
      </c>
      <c r="G7906" t="s">
        <v>32</v>
      </c>
      <c r="H7906">
        <v>21749</v>
      </c>
      <c r="J7906">
        <v>0</v>
      </c>
      <c r="L7906">
        <v>21749</v>
      </c>
      <c r="N7906">
        <v>11881</v>
      </c>
      <c r="P7906">
        <v>649</v>
      </c>
      <c r="R7906">
        <v>12530</v>
      </c>
      <c r="T7906">
        <v>220528</v>
      </c>
      <c r="U7906" t="s">
        <v>124</v>
      </c>
      <c r="V7906">
        <v>531913</v>
      </c>
      <c r="W7906" t="s">
        <v>124</v>
      </c>
      <c r="X7906">
        <v>499120</v>
      </c>
      <c r="Y7906" t="s">
        <v>124</v>
      </c>
      <c r="Z7906">
        <v>32793</v>
      </c>
    </row>
    <row r="7907" spans="2:26" hidden="1" x14ac:dyDescent="0.35">
      <c r="B7907" t="s">
        <v>182</v>
      </c>
      <c r="C7907" t="s">
        <v>183</v>
      </c>
      <c r="D7907" s="1">
        <v>43282</v>
      </c>
      <c r="E7907" t="s">
        <v>34</v>
      </c>
      <c r="F7907" t="s">
        <v>33</v>
      </c>
      <c r="G7907" t="s">
        <v>34</v>
      </c>
      <c r="H7907">
        <v>21749</v>
      </c>
      <c r="J7907">
        <v>0</v>
      </c>
      <c r="L7907">
        <v>21749</v>
      </c>
      <c r="N7907">
        <v>11881</v>
      </c>
      <c r="P7907">
        <v>649</v>
      </c>
      <c r="R7907">
        <v>12530</v>
      </c>
      <c r="T7907">
        <v>220528</v>
      </c>
      <c r="U7907" t="s">
        <v>124</v>
      </c>
      <c r="V7907">
        <v>531913</v>
      </c>
      <c r="W7907" t="s">
        <v>124</v>
      </c>
      <c r="X7907">
        <v>499120</v>
      </c>
      <c r="Y7907" t="s">
        <v>124</v>
      </c>
      <c r="Z7907">
        <v>32793</v>
      </c>
    </row>
    <row r="7908" spans="2:26" hidden="1" x14ac:dyDescent="0.35">
      <c r="B7908" t="s">
        <v>182</v>
      </c>
      <c r="C7908" t="s">
        <v>183</v>
      </c>
      <c r="D7908" s="1">
        <v>43313</v>
      </c>
      <c r="E7908" t="s">
        <v>34</v>
      </c>
      <c r="F7908" t="s">
        <v>33</v>
      </c>
      <c r="G7908" t="s">
        <v>34</v>
      </c>
      <c r="H7908">
        <v>24455</v>
      </c>
      <c r="J7908">
        <v>0</v>
      </c>
      <c r="L7908">
        <v>24455</v>
      </c>
      <c r="N7908">
        <v>13013</v>
      </c>
      <c r="P7908">
        <v>690</v>
      </c>
      <c r="R7908">
        <v>13703</v>
      </c>
      <c r="T7908">
        <v>220757</v>
      </c>
      <c r="U7908" t="s">
        <v>124</v>
      </c>
      <c r="V7908">
        <v>531566</v>
      </c>
      <c r="W7908" t="s">
        <v>124</v>
      </c>
      <c r="X7908">
        <v>498351</v>
      </c>
      <c r="Y7908" t="s">
        <v>124</v>
      </c>
      <c r="Z7908">
        <v>33215</v>
      </c>
    </row>
    <row r="7909" spans="2:26" hidden="1" x14ac:dyDescent="0.35">
      <c r="B7909" t="s">
        <v>182</v>
      </c>
      <c r="C7909" t="s">
        <v>183</v>
      </c>
      <c r="D7909" s="1">
        <v>43313</v>
      </c>
      <c r="E7909" t="s">
        <v>34</v>
      </c>
      <c r="F7909" t="s">
        <v>35</v>
      </c>
      <c r="G7909" t="s">
        <v>32</v>
      </c>
      <c r="H7909">
        <v>24455</v>
      </c>
      <c r="J7909">
        <v>0</v>
      </c>
      <c r="L7909">
        <v>24455</v>
      </c>
      <c r="N7909">
        <v>13013</v>
      </c>
      <c r="P7909">
        <v>690</v>
      </c>
      <c r="R7909">
        <v>13703</v>
      </c>
      <c r="T7909">
        <v>220757</v>
      </c>
      <c r="U7909" t="s">
        <v>124</v>
      </c>
      <c r="V7909">
        <v>531566</v>
      </c>
      <c r="W7909" t="s">
        <v>124</v>
      </c>
      <c r="X7909">
        <v>498351</v>
      </c>
      <c r="Y7909" t="s">
        <v>124</v>
      </c>
      <c r="Z7909">
        <v>33215</v>
      </c>
    </row>
    <row r="7910" spans="2:26" hidden="1" x14ac:dyDescent="0.35">
      <c r="B7910" t="s">
        <v>182</v>
      </c>
      <c r="C7910" t="s">
        <v>183</v>
      </c>
      <c r="D7910" s="1">
        <v>43344</v>
      </c>
      <c r="E7910" t="s">
        <v>34</v>
      </c>
      <c r="F7910" t="s">
        <v>33</v>
      </c>
      <c r="G7910" t="s">
        <v>34</v>
      </c>
      <c r="H7910">
        <v>20319</v>
      </c>
      <c r="J7910">
        <v>0</v>
      </c>
      <c r="L7910">
        <v>20319</v>
      </c>
      <c r="N7910">
        <v>11109</v>
      </c>
      <c r="P7910">
        <v>644</v>
      </c>
      <c r="R7910">
        <v>11753</v>
      </c>
      <c r="T7910">
        <v>219504</v>
      </c>
      <c r="U7910" t="s">
        <v>124</v>
      </c>
      <c r="V7910">
        <v>528360</v>
      </c>
      <c r="W7910" t="s">
        <v>124</v>
      </c>
      <c r="X7910">
        <v>495042</v>
      </c>
      <c r="Y7910" t="s">
        <v>124</v>
      </c>
      <c r="Z7910">
        <v>33318</v>
      </c>
    </row>
    <row r="7911" spans="2:26" hidden="1" x14ac:dyDescent="0.35">
      <c r="B7911" t="s">
        <v>182</v>
      </c>
      <c r="C7911" t="s">
        <v>183</v>
      </c>
      <c r="D7911" s="1">
        <v>43344</v>
      </c>
      <c r="E7911" t="s">
        <v>34</v>
      </c>
      <c r="F7911" t="s">
        <v>35</v>
      </c>
      <c r="G7911" t="s">
        <v>32</v>
      </c>
      <c r="H7911">
        <v>20319</v>
      </c>
      <c r="J7911">
        <v>0</v>
      </c>
      <c r="L7911">
        <v>20319</v>
      </c>
      <c r="N7911">
        <v>11109</v>
      </c>
      <c r="P7911">
        <v>644</v>
      </c>
      <c r="R7911">
        <v>11753</v>
      </c>
      <c r="T7911">
        <v>219504</v>
      </c>
      <c r="U7911" t="s">
        <v>124</v>
      </c>
      <c r="V7911">
        <v>528360</v>
      </c>
      <c r="W7911" t="s">
        <v>124</v>
      </c>
      <c r="X7911">
        <v>495042</v>
      </c>
      <c r="Y7911" t="s">
        <v>124</v>
      </c>
      <c r="Z7911">
        <v>33318</v>
      </c>
    </row>
    <row r="7912" spans="2:26" hidden="1" x14ac:dyDescent="0.35">
      <c r="B7912" t="s">
        <v>182</v>
      </c>
      <c r="C7912" t="s">
        <v>183</v>
      </c>
      <c r="D7912" s="1">
        <v>43374</v>
      </c>
      <c r="E7912" t="s">
        <v>34</v>
      </c>
      <c r="F7912" t="s">
        <v>33</v>
      </c>
      <c r="G7912" t="s">
        <v>34</v>
      </c>
      <c r="H7912">
        <v>22447</v>
      </c>
      <c r="J7912">
        <v>0</v>
      </c>
      <c r="L7912">
        <v>22447</v>
      </c>
      <c r="N7912">
        <v>12091</v>
      </c>
      <c r="P7912">
        <v>750</v>
      </c>
      <c r="R7912">
        <v>12841</v>
      </c>
      <c r="T7912">
        <v>218842</v>
      </c>
      <c r="U7912" t="s">
        <v>124</v>
      </c>
      <c r="V7912">
        <v>526393</v>
      </c>
      <c r="W7912" t="s">
        <v>124</v>
      </c>
      <c r="X7912">
        <v>493100</v>
      </c>
      <c r="Y7912" t="s">
        <v>124</v>
      </c>
      <c r="Z7912">
        <v>33293</v>
      </c>
    </row>
    <row r="7913" spans="2:26" hidden="1" x14ac:dyDescent="0.35">
      <c r="B7913" t="s">
        <v>182</v>
      </c>
      <c r="C7913" t="s">
        <v>183</v>
      </c>
      <c r="D7913" s="1">
        <v>43374</v>
      </c>
      <c r="E7913" t="s">
        <v>34</v>
      </c>
      <c r="F7913" t="s">
        <v>35</v>
      </c>
      <c r="G7913" t="s">
        <v>32</v>
      </c>
      <c r="H7913">
        <v>22447</v>
      </c>
      <c r="J7913">
        <v>0</v>
      </c>
      <c r="L7913">
        <v>22447</v>
      </c>
      <c r="N7913">
        <v>12091</v>
      </c>
      <c r="P7913">
        <v>750</v>
      </c>
      <c r="R7913">
        <v>12841</v>
      </c>
      <c r="T7913">
        <v>218842</v>
      </c>
      <c r="U7913" t="s">
        <v>124</v>
      </c>
      <c r="V7913">
        <v>526393</v>
      </c>
      <c r="W7913" t="s">
        <v>124</v>
      </c>
      <c r="X7913">
        <v>493100</v>
      </c>
      <c r="Y7913" t="s">
        <v>124</v>
      </c>
      <c r="Z7913">
        <v>33293</v>
      </c>
    </row>
    <row r="7914" spans="2:26" hidden="1" x14ac:dyDescent="0.35">
      <c r="B7914" t="s">
        <v>182</v>
      </c>
      <c r="C7914" t="s">
        <v>183</v>
      </c>
      <c r="D7914" s="1">
        <v>43405</v>
      </c>
      <c r="E7914" t="s">
        <v>34</v>
      </c>
      <c r="F7914" t="s">
        <v>33</v>
      </c>
      <c r="G7914" t="s">
        <v>34</v>
      </c>
      <c r="H7914">
        <v>19948</v>
      </c>
      <c r="J7914">
        <v>0</v>
      </c>
      <c r="L7914">
        <v>19948</v>
      </c>
      <c r="N7914">
        <v>11072</v>
      </c>
      <c r="P7914">
        <v>622</v>
      </c>
      <c r="R7914">
        <v>11694</v>
      </c>
      <c r="T7914">
        <v>217989</v>
      </c>
      <c r="U7914" t="s">
        <v>124</v>
      </c>
      <c r="V7914">
        <v>523186</v>
      </c>
      <c r="W7914" t="s">
        <v>124</v>
      </c>
      <c r="X7914">
        <v>489834</v>
      </c>
      <c r="Y7914" t="s">
        <v>124</v>
      </c>
      <c r="Z7914">
        <v>33352</v>
      </c>
    </row>
    <row r="7915" spans="2:26" hidden="1" x14ac:dyDescent="0.35">
      <c r="B7915" t="s">
        <v>182</v>
      </c>
      <c r="C7915" t="s">
        <v>183</v>
      </c>
      <c r="D7915" s="1">
        <v>43405</v>
      </c>
      <c r="E7915" t="s">
        <v>34</v>
      </c>
      <c r="F7915" t="s">
        <v>35</v>
      </c>
      <c r="G7915" t="s">
        <v>32</v>
      </c>
      <c r="H7915">
        <v>19948</v>
      </c>
      <c r="J7915">
        <v>0</v>
      </c>
      <c r="L7915">
        <v>19948</v>
      </c>
      <c r="N7915">
        <v>11072</v>
      </c>
      <c r="P7915">
        <v>622</v>
      </c>
      <c r="R7915">
        <v>11694</v>
      </c>
      <c r="T7915">
        <v>217989</v>
      </c>
      <c r="U7915" t="s">
        <v>124</v>
      </c>
      <c r="V7915">
        <v>523186</v>
      </c>
      <c r="W7915" t="s">
        <v>124</v>
      </c>
      <c r="X7915">
        <v>489834</v>
      </c>
      <c r="Y7915" t="s">
        <v>124</v>
      </c>
      <c r="Z7915">
        <v>33352</v>
      </c>
    </row>
    <row r="7916" spans="2:26" hidden="1" x14ac:dyDescent="0.35">
      <c r="B7916" t="s">
        <v>182</v>
      </c>
      <c r="C7916" t="s">
        <v>183</v>
      </c>
      <c r="D7916" s="1">
        <v>43435</v>
      </c>
      <c r="E7916" t="s">
        <v>34</v>
      </c>
      <c r="F7916" t="s">
        <v>33</v>
      </c>
      <c r="G7916" t="s">
        <v>34</v>
      </c>
      <c r="H7916">
        <v>19569</v>
      </c>
      <c r="J7916">
        <v>0</v>
      </c>
      <c r="L7916">
        <v>19569</v>
      </c>
      <c r="N7916">
        <v>10569</v>
      </c>
      <c r="P7916">
        <v>586</v>
      </c>
      <c r="R7916">
        <v>11155</v>
      </c>
      <c r="T7916">
        <v>217012</v>
      </c>
      <c r="U7916" t="s">
        <v>124</v>
      </c>
      <c r="V7916">
        <v>520930</v>
      </c>
      <c r="W7916" t="s">
        <v>124</v>
      </c>
      <c r="X7916">
        <v>487719</v>
      </c>
      <c r="Y7916" t="s">
        <v>124</v>
      </c>
      <c r="Z7916">
        <v>33211</v>
      </c>
    </row>
    <row r="7917" spans="2:26" hidden="1" x14ac:dyDescent="0.35">
      <c r="B7917" t="s">
        <v>182</v>
      </c>
      <c r="C7917" t="s">
        <v>183</v>
      </c>
      <c r="D7917" s="1">
        <v>43435</v>
      </c>
      <c r="E7917" t="s">
        <v>34</v>
      </c>
      <c r="F7917" t="s">
        <v>35</v>
      </c>
      <c r="G7917" t="s">
        <v>32</v>
      </c>
      <c r="H7917">
        <v>19569</v>
      </c>
      <c r="J7917">
        <v>0</v>
      </c>
      <c r="L7917">
        <v>19569</v>
      </c>
      <c r="N7917">
        <v>10569</v>
      </c>
      <c r="P7917">
        <v>586</v>
      </c>
      <c r="R7917">
        <v>11155</v>
      </c>
      <c r="T7917">
        <v>217012</v>
      </c>
      <c r="U7917" t="s">
        <v>124</v>
      </c>
      <c r="V7917">
        <v>520930</v>
      </c>
      <c r="W7917" t="s">
        <v>124</v>
      </c>
      <c r="X7917">
        <v>487719</v>
      </c>
      <c r="Y7917" t="s">
        <v>124</v>
      </c>
      <c r="Z7917">
        <v>33211</v>
      </c>
    </row>
    <row r="7918" spans="2:26" hidden="1" x14ac:dyDescent="0.35">
      <c r="B7918" t="s">
        <v>182</v>
      </c>
      <c r="C7918" t="s">
        <v>183</v>
      </c>
      <c r="D7918" s="1">
        <v>43466</v>
      </c>
      <c r="E7918" t="s">
        <v>34</v>
      </c>
      <c r="F7918" t="s">
        <v>33</v>
      </c>
      <c r="G7918" t="s">
        <v>34</v>
      </c>
      <c r="H7918">
        <v>28185</v>
      </c>
      <c r="J7918">
        <v>0</v>
      </c>
      <c r="L7918">
        <v>28185</v>
      </c>
      <c r="N7918">
        <v>16810</v>
      </c>
      <c r="P7918">
        <v>976</v>
      </c>
      <c r="R7918">
        <v>17786</v>
      </c>
      <c r="T7918">
        <v>217073</v>
      </c>
      <c r="U7918" t="s">
        <v>124</v>
      </c>
      <c r="V7918">
        <v>520510</v>
      </c>
      <c r="W7918" t="s">
        <v>124</v>
      </c>
      <c r="X7918">
        <v>487101</v>
      </c>
      <c r="Y7918" t="s">
        <v>124</v>
      </c>
      <c r="Z7918">
        <v>33409</v>
      </c>
    </row>
    <row r="7919" spans="2:26" hidden="1" x14ac:dyDescent="0.35">
      <c r="B7919" t="s">
        <v>182</v>
      </c>
      <c r="C7919" t="s">
        <v>183</v>
      </c>
      <c r="D7919" s="1">
        <v>43466</v>
      </c>
      <c r="E7919" t="s">
        <v>34</v>
      </c>
      <c r="F7919" t="s">
        <v>35</v>
      </c>
      <c r="G7919" t="s">
        <v>32</v>
      </c>
      <c r="H7919">
        <v>28185</v>
      </c>
      <c r="J7919">
        <v>0</v>
      </c>
      <c r="L7919">
        <v>28185</v>
      </c>
      <c r="N7919">
        <v>16810</v>
      </c>
      <c r="P7919">
        <v>976</v>
      </c>
      <c r="R7919">
        <v>17786</v>
      </c>
      <c r="T7919">
        <v>217073</v>
      </c>
      <c r="U7919" t="s">
        <v>124</v>
      </c>
      <c r="V7919">
        <v>520510</v>
      </c>
      <c r="W7919" t="s">
        <v>124</v>
      </c>
      <c r="X7919">
        <v>487101</v>
      </c>
      <c r="Y7919" t="s">
        <v>124</v>
      </c>
      <c r="Z7919">
        <v>33409</v>
      </c>
    </row>
    <row r="7920" spans="2:26" hidden="1" x14ac:dyDescent="0.35">
      <c r="B7920" t="s">
        <v>182</v>
      </c>
      <c r="C7920" t="s">
        <v>183</v>
      </c>
      <c r="D7920" s="1">
        <v>43497</v>
      </c>
      <c r="E7920" t="s">
        <v>34</v>
      </c>
      <c r="F7920" t="s">
        <v>33</v>
      </c>
      <c r="G7920" t="s">
        <v>34</v>
      </c>
      <c r="H7920">
        <v>21036</v>
      </c>
      <c r="J7920">
        <v>0</v>
      </c>
      <c r="L7920">
        <v>21036</v>
      </c>
      <c r="N7920">
        <v>11056</v>
      </c>
      <c r="P7920">
        <v>544</v>
      </c>
      <c r="R7920">
        <v>11600</v>
      </c>
      <c r="T7920">
        <v>217717</v>
      </c>
      <c r="U7920" t="s">
        <v>124</v>
      </c>
      <c r="V7920">
        <v>520691</v>
      </c>
      <c r="W7920" t="s">
        <v>124</v>
      </c>
      <c r="X7920">
        <v>487273</v>
      </c>
      <c r="Y7920" t="s">
        <v>124</v>
      </c>
      <c r="Z7920">
        <v>33418</v>
      </c>
    </row>
    <row r="7921" spans="2:26" hidden="1" x14ac:dyDescent="0.35">
      <c r="B7921" t="s">
        <v>182</v>
      </c>
      <c r="C7921" t="s">
        <v>183</v>
      </c>
      <c r="D7921" s="1">
        <v>43497</v>
      </c>
      <c r="E7921" t="s">
        <v>34</v>
      </c>
      <c r="F7921" t="s">
        <v>35</v>
      </c>
      <c r="G7921" t="s">
        <v>32</v>
      </c>
      <c r="H7921">
        <v>21036</v>
      </c>
      <c r="J7921">
        <v>0</v>
      </c>
      <c r="L7921">
        <v>21036</v>
      </c>
      <c r="N7921">
        <v>11056</v>
      </c>
      <c r="P7921">
        <v>544</v>
      </c>
      <c r="R7921">
        <v>11600</v>
      </c>
      <c r="T7921">
        <v>217717</v>
      </c>
      <c r="U7921" t="s">
        <v>124</v>
      </c>
      <c r="V7921">
        <v>520691</v>
      </c>
      <c r="W7921" t="s">
        <v>124</v>
      </c>
      <c r="X7921">
        <v>487273</v>
      </c>
      <c r="Y7921" t="s">
        <v>124</v>
      </c>
      <c r="Z7921">
        <v>33418</v>
      </c>
    </row>
    <row r="7922" spans="2:26" hidden="1" x14ac:dyDescent="0.35">
      <c r="B7922" t="s">
        <v>182</v>
      </c>
      <c r="C7922" t="s">
        <v>183</v>
      </c>
      <c r="D7922" s="1">
        <v>43525</v>
      </c>
      <c r="E7922" t="s">
        <v>34</v>
      </c>
      <c r="F7922" t="s">
        <v>33</v>
      </c>
      <c r="G7922" t="s">
        <v>34</v>
      </c>
      <c r="H7922">
        <v>22002</v>
      </c>
      <c r="J7922">
        <v>0</v>
      </c>
      <c r="L7922">
        <v>22002</v>
      </c>
      <c r="N7922">
        <v>12069</v>
      </c>
      <c r="P7922">
        <v>699</v>
      </c>
      <c r="R7922">
        <v>12768</v>
      </c>
      <c r="T7922">
        <v>216028</v>
      </c>
      <c r="U7922" t="s">
        <v>124</v>
      </c>
      <c r="V7922">
        <v>517729</v>
      </c>
      <c r="W7922" t="s">
        <v>124</v>
      </c>
      <c r="X7922">
        <v>483898</v>
      </c>
      <c r="Y7922" t="s">
        <v>124</v>
      </c>
      <c r="Z7922">
        <v>33831</v>
      </c>
    </row>
    <row r="7923" spans="2:26" hidden="1" x14ac:dyDescent="0.35">
      <c r="B7923" t="s">
        <v>182</v>
      </c>
      <c r="C7923" t="s">
        <v>183</v>
      </c>
      <c r="D7923" s="1">
        <v>43525</v>
      </c>
      <c r="E7923" t="s">
        <v>34</v>
      </c>
      <c r="F7923" t="s">
        <v>35</v>
      </c>
      <c r="G7923" t="s">
        <v>32</v>
      </c>
      <c r="H7923">
        <v>22002</v>
      </c>
      <c r="J7923">
        <v>0</v>
      </c>
      <c r="L7923">
        <v>22002</v>
      </c>
      <c r="N7923">
        <v>12069</v>
      </c>
      <c r="P7923">
        <v>699</v>
      </c>
      <c r="R7923">
        <v>12768</v>
      </c>
      <c r="T7923">
        <v>216028</v>
      </c>
      <c r="U7923" t="s">
        <v>124</v>
      </c>
      <c r="V7923">
        <v>517729</v>
      </c>
      <c r="W7923" t="s">
        <v>124</v>
      </c>
      <c r="X7923">
        <v>483898</v>
      </c>
      <c r="Y7923" t="s">
        <v>124</v>
      </c>
      <c r="Z7923">
        <v>33831</v>
      </c>
    </row>
    <row r="7924" spans="2:26" hidden="1" x14ac:dyDescent="0.35">
      <c r="B7924" t="s">
        <v>182</v>
      </c>
      <c r="C7924" t="s">
        <v>183</v>
      </c>
      <c r="D7924" s="1">
        <v>43556</v>
      </c>
      <c r="E7924" t="s">
        <v>34</v>
      </c>
      <c r="F7924" t="s">
        <v>33</v>
      </c>
      <c r="G7924" t="s">
        <v>34</v>
      </c>
      <c r="H7924">
        <v>22021</v>
      </c>
      <c r="J7924">
        <v>0</v>
      </c>
      <c r="L7924">
        <v>22021</v>
      </c>
      <c r="N7924">
        <v>12440</v>
      </c>
      <c r="P7924">
        <v>707</v>
      </c>
      <c r="R7924">
        <v>13147</v>
      </c>
      <c r="T7924">
        <v>215870</v>
      </c>
      <c r="U7924" t="s">
        <v>124</v>
      </c>
      <c r="V7924">
        <v>517138</v>
      </c>
      <c r="W7924" t="s">
        <v>124</v>
      </c>
      <c r="X7924">
        <v>484257</v>
      </c>
      <c r="Y7924" t="s">
        <v>124</v>
      </c>
      <c r="Z7924">
        <v>32881</v>
      </c>
    </row>
    <row r="7925" spans="2:26" hidden="1" x14ac:dyDescent="0.35">
      <c r="B7925" t="s">
        <v>182</v>
      </c>
      <c r="C7925" t="s">
        <v>183</v>
      </c>
      <c r="D7925" s="1">
        <v>43556</v>
      </c>
      <c r="E7925" t="s">
        <v>34</v>
      </c>
      <c r="F7925" t="s">
        <v>35</v>
      </c>
      <c r="G7925" t="s">
        <v>32</v>
      </c>
      <c r="H7925">
        <v>22021</v>
      </c>
      <c r="J7925">
        <v>0</v>
      </c>
      <c r="L7925">
        <v>22021</v>
      </c>
      <c r="N7925">
        <v>12440</v>
      </c>
      <c r="P7925">
        <v>707</v>
      </c>
      <c r="R7925">
        <v>13147</v>
      </c>
      <c r="T7925">
        <v>215870</v>
      </c>
      <c r="U7925" t="s">
        <v>124</v>
      </c>
      <c r="V7925">
        <v>517138</v>
      </c>
      <c r="W7925" t="s">
        <v>124</v>
      </c>
      <c r="X7925">
        <v>484257</v>
      </c>
      <c r="Y7925" t="s">
        <v>124</v>
      </c>
      <c r="Z7925">
        <v>32881</v>
      </c>
    </row>
    <row r="7926" spans="2:26" hidden="1" x14ac:dyDescent="0.35">
      <c r="B7926" t="s">
        <v>182</v>
      </c>
      <c r="C7926" t="s">
        <v>183</v>
      </c>
      <c r="D7926" s="1">
        <v>43586</v>
      </c>
      <c r="E7926" t="s">
        <v>34</v>
      </c>
      <c r="F7926" t="s">
        <v>33</v>
      </c>
      <c r="G7926" t="s">
        <v>34</v>
      </c>
      <c r="H7926">
        <v>19989</v>
      </c>
      <c r="J7926">
        <v>0</v>
      </c>
      <c r="L7926">
        <v>19989</v>
      </c>
      <c r="N7926">
        <v>10977</v>
      </c>
      <c r="P7926">
        <v>558</v>
      </c>
      <c r="R7926">
        <v>11535</v>
      </c>
      <c r="T7926">
        <v>215505</v>
      </c>
      <c r="U7926" t="s">
        <v>124</v>
      </c>
      <c r="V7926">
        <v>516475</v>
      </c>
      <c r="W7926" t="s">
        <v>124</v>
      </c>
      <c r="X7926">
        <v>483559</v>
      </c>
      <c r="Y7926" t="s">
        <v>124</v>
      </c>
      <c r="Z7926">
        <v>32916</v>
      </c>
    </row>
    <row r="7927" spans="2:26" hidden="1" x14ac:dyDescent="0.35">
      <c r="B7927" t="s">
        <v>182</v>
      </c>
      <c r="C7927" t="s">
        <v>183</v>
      </c>
      <c r="D7927" s="1">
        <v>43586</v>
      </c>
      <c r="E7927" t="s">
        <v>34</v>
      </c>
      <c r="F7927" t="s">
        <v>35</v>
      </c>
      <c r="G7927" t="s">
        <v>32</v>
      </c>
      <c r="H7927">
        <v>19989</v>
      </c>
      <c r="J7927">
        <v>0</v>
      </c>
      <c r="L7927">
        <v>19989</v>
      </c>
      <c r="N7927">
        <v>10977</v>
      </c>
      <c r="P7927">
        <v>558</v>
      </c>
      <c r="R7927">
        <v>11535</v>
      </c>
      <c r="T7927">
        <v>215505</v>
      </c>
      <c r="U7927" t="s">
        <v>124</v>
      </c>
      <c r="V7927">
        <v>516475</v>
      </c>
      <c r="W7927" t="s">
        <v>124</v>
      </c>
      <c r="X7927">
        <v>483559</v>
      </c>
      <c r="Y7927" t="s">
        <v>124</v>
      </c>
      <c r="Z7927">
        <v>32916</v>
      </c>
    </row>
    <row r="7928" spans="2:26" hidden="1" x14ac:dyDescent="0.35">
      <c r="B7928" t="s">
        <v>182</v>
      </c>
      <c r="C7928" t="s">
        <v>183</v>
      </c>
      <c r="D7928" s="1">
        <v>43617</v>
      </c>
      <c r="E7928" t="s">
        <v>34</v>
      </c>
      <c r="F7928" t="s">
        <v>33</v>
      </c>
      <c r="G7928" t="s">
        <v>34</v>
      </c>
      <c r="H7928">
        <v>17916</v>
      </c>
      <c r="J7928">
        <v>0</v>
      </c>
      <c r="L7928">
        <v>17916</v>
      </c>
      <c r="N7928">
        <v>10214</v>
      </c>
      <c r="P7928">
        <v>517</v>
      </c>
      <c r="R7928">
        <v>10731</v>
      </c>
      <c r="T7928">
        <v>214636</v>
      </c>
      <c r="U7928" t="s">
        <v>124</v>
      </c>
      <c r="V7928">
        <v>515142</v>
      </c>
      <c r="W7928" t="s">
        <v>124</v>
      </c>
      <c r="X7928">
        <v>482106</v>
      </c>
      <c r="Y7928" t="s">
        <v>124</v>
      </c>
      <c r="Z7928">
        <v>33036</v>
      </c>
    </row>
    <row r="7929" spans="2:26" hidden="1" x14ac:dyDescent="0.35">
      <c r="B7929" t="s">
        <v>182</v>
      </c>
      <c r="C7929" t="s">
        <v>183</v>
      </c>
      <c r="D7929" s="1">
        <v>43617</v>
      </c>
      <c r="E7929" t="s">
        <v>34</v>
      </c>
      <c r="F7929" t="s">
        <v>35</v>
      </c>
      <c r="G7929" t="s">
        <v>32</v>
      </c>
      <c r="H7929">
        <v>17916</v>
      </c>
      <c r="J7929">
        <v>0</v>
      </c>
      <c r="L7929">
        <v>17916</v>
      </c>
      <c r="N7929">
        <v>10214</v>
      </c>
      <c r="P7929">
        <v>517</v>
      </c>
      <c r="R7929">
        <v>10731</v>
      </c>
      <c r="T7929">
        <v>214636</v>
      </c>
      <c r="U7929" t="s">
        <v>124</v>
      </c>
      <c r="V7929">
        <v>515142</v>
      </c>
      <c r="W7929" t="s">
        <v>124</v>
      </c>
      <c r="X7929">
        <v>482106</v>
      </c>
      <c r="Y7929" t="s">
        <v>124</v>
      </c>
      <c r="Z7929">
        <v>33036</v>
      </c>
    </row>
    <row r="7930" spans="2:26" hidden="1" x14ac:dyDescent="0.35">
      <c r="B7930" t="s">
        <v>182</v>
      </c>
      <c r="C7930" t="s">
        <v>183</v>
      </c>
      <c r="D7930" s="1">
        <v>43647</v>
      </c>
      <c r="E7930" t="s">
        <v>34</v>
      </c>
      <c r="F7930" t="s">
        <v>33</v>
      </c>
      <c r="G7930" t="s">
        <v>34</v>
      </c>
      <c r="H7930">
        <v>19921</v>
      </c>
      <c r="J7930">
        <v>0</v>
      </c>
      <c r="L7930">
        <v>19921</v>
      </c>
      <c r="N7930">
        <v>12347</v>
      </c>
      <c r="P7930">
        <v>632</v>
      </c>
      <c r="R7930">
        <v>12979</v>
      </c>
      <c r="T7930">
        <v>215260</v>
      </c>
      <c r="U7930" t="s">
        <v>124</v>
      </c>
      <c r="V7930">
        <v>516488</v>
      </c>
      <c r="W7930" t="s">
        <v>124</v>
      </c>
      <c r="X7930">
        <v>483429</v>
      </c>
      <c r="Y7930" t="s">
        <v>124</v>
      </c>
      <c r="Z7930">
        <v>33059</v>
      </c>
    </row>
    <row r="7931" spans="2:26" hidden="1" x14ac:dyDescent="0.35">
      <c r="B7931" t="s">
        <v>182</v>
      </c>
      <c r="C7931" t="s">
        <v>183</v>
      </c>
      <c r="D7931" s="1">
        <v>43647</v>
      </c>
      <c r="E7931" t="s">
        <v>34</v>
      </c>
      <c r="F7931" t="s">
        <v>35</v>
      </c>
      <c r="G7931" t="s">
        <v>32</v>
      </c>
      <c r="H7931">
        <v>19921</v>
      </c>
      <c r="J7931">
        <v>0</v>
      </c>
      <c r="L7931">
        <v>19921</v>
      </c>
      <c r="N7931">
        <v>12347</v>
      </c>
      <c r="P7931">
        <v>632</v>
      </c>
      <c r="R7931">
        <v>12979</v>
      </c>
      <c r="T7931">
        <v>215260</v>
      </c>
      <c r="U7931" t="s">
        <v>124</v>
      </c>
      <c r="V7931">
        <v>516488</v>
      </c>
      <c r="W7931" t="s">
        <v>124</v>
      </c>
      <c r="X7931">
        <v>483429</v>
      </c>
      <c r="Y7931" t="s">
        <v>124</v>
      </c>
      <c r="Z7931">
        <v>33059</v>
      </c>
    </row>
    <row r="7932" spans="2:26" hidden="1" x14ac:dyDescent="0.35">
      <c r="B7932" t="s">
        <v>182</v>
      </c>
      <c r="C7932" t="s">
        <v>183</v>
      </c>
      <c r="D7932" s="1">
        <v>43678</v>
      </c>
      <c r="E7932" t="s">
        <v>34</v>
      </c>
      <c r="F7932" t="s">
        <v>33</v>
      </c>
      <c r="G7932" t="s">
        <v>34</v>
      </c>
      <c r="H7932">
        <v>20088</v>
      </c>
      <c r="J7932">
        <v>0</v>
      </c>
      <c r="L7932">
        <v>20088</v>
      </c>
      <c r="N7932">
        <v>12774</v>
      </c>
      <c r="P7932">
        <v>759</v>
      </c>
      <c r="R7932">
        <v>13533</v>
      </c>
      <c r="T7932">
        <v>215174</v>
      </c>
      <c r="U7932" t="s">
        <v>124</v>
      </c>
      <c r="V7932">
        <v>516500</v>
      </c>
      <c r="W7932" t="s">
        <v>124</v>
      </c>
      <c r="X7932">
        <v>483250</v>
      </c>
      <c r="Y7932" t="s">
        <v>124</v>
      </c>
      <c r="Z7932">
        <v>33250</v>
      </c>
    </row>
    <row r="7933" spans="2:26" hidden="1" x14ac:dyDescent="0.35">
      <c r="B7933" t="s">
        <v>182</v>
      </c>
      <c r="C7933" t="s">
        <v>183</v>
      </c>
      <c r="D7933" s="1">
        <v>43678</v>
      </c>
      <c r="E7933" t="s">
        <v>34</v>
      </c>
      <c r="F7933" t="s">
        <v>35</v>
      </c>
      <c r="G7933" t="s">
        <v>32</v>
      </c>
      <c r="H7933">
        <v>20088</v>
      </c>
      <c r="J7933">
        <v>0</v>
      </c>
      <c r="L7933">
        <v>20088</v>
      </c>
      <c r="N7933">
        <v>12774</v>
      </c>
      <c r="P7933">
        <v>759</v>
      </c>
      <c r="R7933">
        <v>13533</v>
      </c>
      <c r="T7933">
        <v>215174</v>
      </c>
      <c r="U7933" t="s">
        <v>124</v>
      </c>
      <c r="V7933">
        <v>516500</v>
      </c>
      <c r="W7933" t="s">
        <v>124</v>
      </c>
      <c r="X7933">
        <v>483250</v>
      </c>
      <c r="Y7933" t="s">
        <v>124</v>
      </c>
      <c r="Z7933">
        <v>33250</v>
      </c>
    </row>
    <row r="7934" spans="2:26" hidden="1" x14ac:dyDescent="0.35">
      <c r="B7934" t="s">
        <v>182</v>
      </c>
      <c r="C7934" t="s">
        <v>183</v>
      </c>
      <c r="D7934" s="1">
        <v>43709</v>
      </c>
      <c r="E7934" t="s">
        <v>34</v>
      </c>
      <c r="F7934" t="s">
        <v>33</v>
      </c>
      <c r="G7934" t="s">
        <v>34</v>
      </c>
      <c r="H7934">
        <v>18431</v>
      </c>
      <c r="J7934">
        <v>0</v>
      </c>
      <c r="L7934">
        <v>18431</v>
      </c>
      <c r="N7934">
        <v>11426</v>
      </c>
      <c r="P7934">
        <v>629</v>
      </c>
      <c r="R7934">
        <v>12055</v>
      </c>
      <c r="T7934">
        <v>214481</v>
      </c>
      <c r="U7934" t="s">
        <v>124</v>
      </c>
      <c r="V7934">
        <v>514946</v>
      </c>
      <c r="W7934" t="s">
        <v>124</v>
      </c>
      <c r="X7934">
        <v>481711</v>
      </c>
      <c r="Y7934" t="s">
        <v>124</v>
      </c>
      <c r="Z7934">
        <v>33235</v>
      </c>
    </row>
    <row r="7935" spans="2:26" hidden="1" x14ac:dyDescent="0.35">
      <c r="B7935" t="s">
        <v>182</v>
      </c>
      <c r="C7935" t="s">
        <v>183</v>
      </c>
      <c r="D7935" s="1">
        <v>43709</v>
      </c>
      <c r="E7935" t="s">
        <v>34</v>
      </c>
      <c r="F7935" t="s">
        <v>35</v>
      </c>
      <c r="G7935" t="s">
        <v>32</v>
      </c>
      <c r="H7935">
        <v>18431</v>
      </c>
      <c r="J7935">
        <v>0</v>
      </c>
      <c r="L7935">
        <v>18431</v>
      </c>
      <c r="N7935">
        <v>11426</v>
      </c>
      <c r="P7935">
        <v>629</v>
      </c>
      <c r="R7935">
        <v>12055</v>
      </c>
      <c r="T7935">
        <v>214481</v>
      </c>
      <c r="U7935" t="s">
        <v>124</v>
      </c>
      <c r="V7935">
        <v>514946</v>
      </c>
      <c r="W7935" t="s">
        <v>124</v>
      </c>
      <c r="X7935">
        <v>481711</v>
      </c>
      <c r="Y7935" t="s">
        <v>124</v>
      </c>
      <c r="Z7935">
        <v>33235</v>
      </c>
    </row>
    <row r="7936" spans="2:26" hidden="1" x14ac:dyDescent="0.35">
      <c r="B7936" t="s">
        <v>182</v>
      </c>
      <c r="C7936" t="s">
        <v>183</v>
      </c>
      <c r="D7936" s="1">
        <v>43739</v>
      </c>
      <c r="E7936" t="s">
        <v>34</v>
      </c>
      <c r="F7936" t="s">
        <v>33</v>
      </c>
      <c r="G7936" t="s">
        <v>34</v>
      </c>
      <c r="H7936">
        <v>19826</v>
      </c>
      <c r="J7936">
        <v>0</v>
      </c>
      <c r="L7936">
        <v>19826</v>
      </c>
      <c r="N7936">
        <v>12438</v>
      </c>
      <c r="P7936">
        <v>677</v>
      </c>
      <c r="R7936">
        <v>13115</v>
      </c>
      <c r="T7936">
        <v>214181</v>
      </c>
      <c r="U7936" t="s">
        <v>124</v>
      </c>
      <c r="V7936">
        <v>514890</v>
      </c>
      <c r="W7936" t="s">
        <v>124</v>
      </c>
      <c r="X7936">
        <v>481706</v>
      </c>
      <c r="Y7936" t="s">
        <v>124</v>
      </c>
      <c r="Z7936">
        <v>33184</v>
      </c>
    </row>
    <row r="7937" spans="2:26" hidden="1" x14ac:dyDescent="0.35">
      <c r="B7937" t="s">
        <v>182</v>
      </c>
      <c r="C7937" t="s">
        <v>183</v>
      </c>
      <c r="D7937" s="1">
        <v>43739</v>
      </c>
      <c r="E7937" t="s">
        <v>34</v>
      </c>
      <c r="F7937" t="s">
        <v>35</v>
      </c>
      <c r="G7937" t="s">
        <v>32</v>
      </c>
      <c r="H7937">
        <v>19826</v>
      </c>
      <c r="J7937">
        <v>0</v>
      </c>
      <c r="L7937">
        <v>19826</v>
      </c>
      <c r="N7937">
        <v>12438</v>
      </c>
      <c r="P7937">
        <v>677</v>
      </c>
      <c r="R7937">
        <v>13115</v>
      </c>
      <c r="T7937">
        <v>214181</v>
      </c>
      <c r="U7937" t="s">
        <v>124</v>
      </c>
      <c r="V7937">
        <v>514890</v>
      </c>
      <c r="W7937" t="s">
        <v>124</v>
      </c>
      <c r="X7937">
        <v>481706</v>
      </c>
      <c r="Y7937" t="s">
        <v>124</v>
      </c>
      <c r="Z7937">
        <v>33184</v>
      </c>
    </row>
    <row r="7938" spans="2:26" hidden="1" x14ac:dyDescent="0.35">
      <c r="B7938" t="s">
        <v>182</v>
      </c>
      <c r="C7938" t="s">
        <v>183</v>
      </c>
      <c r="D7938" s="1">
        <v>43770</v>
      </c>
      <c r="E7938" t="s">
        <v>34</v>
      </c>
      <c r="F7938" t="s">
        <v>33</v>
      </c>
      <c r="G7938" t="s">
        <v>34</v>
      </c>
      <c r="H7938">
        <v>17313</v>
      </c>
      <c r="J7938">
        <v>0</v>
      </c>
      <c r="L7938">
        <v>17313</v>
      </c>
      <c r="N7938">
        <v>10606</v>
      </c>
      <c r="P7938">
        <v>633</v>
      </c>
      <c r="R7938">
        <v>11239</v>
      </c>
      <c r="T7938">
        <v>213346</v>
      </c>
      <c r="U7938" t="s">
        <v>124</v>
      </c>
      <c r="V7938">
        <v>513394</v>
      </c>
      <c r="W7938" t="s">
        <v>124</v>
      </c>
      <c r="X7938">
        <v>480178</v>
      </c>
      <c r="Y7938" t="s">
        <v>124</v>
      </c>
      <c r="Z7938">
        <v>33216</v>
      </c>
    </row>
    <row r="7939" spans="2:26" hidden="1" x14ac:dyDescent="0.35">
      <c r="B7939" t="s">
        <v>182</v>
      </c>
      <c r="C7939" t="s">
        <v>183</v>
      </c>
      <c r="D7939" s="1">
        <v>43770</v>
      </c>
      <c r="E7939" t="s">
        <v>34</v>
      </c>
      <c r="F7939" t="s">
        <v>35</v>
      </c>
      <c r="G7939" t="s">
        <v>32</v>
      </c>
      <c r="H7939">
        <v>17313</v>
      </c>
      <c r="J7939">
        <v>0</v>
      </c>
      <c r="L7939">
        <v>17313</v>
      </c>
      <c r="N7939">
        <v>10606</v>
      </c>
      <c r="P7939">
        <v>633</v>
      </c>
      <c r="R7939">
        <v>11239</v>
      </c>
      <c r="T7939">
        <v>213346</v>
      </c>
      <c r="U7939" t="s">
        <v>124</v>
      </c>
      <c r="V7939">
        <v>513394</v>
      </c>
      <c r="W7939" t="s">
        <v>124</v>
      </c>
      <c r="X7939">
        <v>480178</v>
      </c>
      <c r="Y7939" t="s">
        <v>124</v>
      </c>
      <c r="Z7939">
        <v>33216</v>
      </c>
    </row>
    <row r="7940" spans="2:26" hidden="1" x14ac:dyDescent="0.35">
      <c r="B7940" t="s">
        <v>182</v>
      </c>
      <c r="C7940" t="s">
        <v>183</v>
      </c>
      <c r="D7940" s="1">
        <v>43800</v>
      </c>
      <c r="E7940" t="s">
        <v>34</v>
      </c>
      <c r="F7940" t="s">
        <v>33</v>
      </c>
      <c r="G7940" t="s">
        <v>34</v>
      </c>
      <c r="H7940">
        <v>18447</v>
      </c>
      <c r="J7940">
        <v>0</v>
      </c>
      <c r="L7940">
        <v>18447</v>
      </c>
      <c r="N7940">
        <v>10599</v>
      </c>
      <c r="P7940">
        <v>599</v>
      </c>
      <c r="R7940">
        <v>11198</v>
      </c>
      <c r="T7940">
        <v>213146</v>
      </c>
      <c r="U7940" t="s">
        <v>124</v>
      </c>
      <c r="V7940">
        <v>512933</v>
      </c>
      <c r="W7940" t="s">
        <v>124</v>
      </c>
      <c r="X7940">
        <v>479633</v>
      </c>
      <c r="Y7940" t="s">
        <v>124</v>
      </c>
      <c r="Z7940">
        <v>33300</v>
      </c>
    </row>
    <row r="7941" spans="2:26" hidden="1" x14ac:dyDescent="0.35">
      <c r="B7941" t="s">
        <v>182</v>
      </c>
      <c r="C7941" t="s">
        <v>183</v>
      </c>
      <c r="D7941" s="1">
        <v>43800</v>
      </c>
      <c r="E7941" t="s">
        <v>34</v>
      </c>
      <c r="F7941" t="s">
        <v>35</v>
      </c>
      <c r="G7941" t="s">
        <v>32</v>
      </c>
      <c r="H7941">
        <v>18447</v>
      </c>
      <c r="J7941">
        <v>0</v>
      </c>
      <c r="L7941">
        <v>18447</v>
      </c>
      <c r="N7941">
        <v>10599</v>
      </c>
      <c r="P7941">
        <v>599</v>
      </c>
      <c r="R7941">
        <v>11198</v>
      </c>
      <c r="T7941">
        <v>213146</v>
      </c>
      <c r="U7941" t="s">
        <v>124</v>
      </c>
      <c r="V7941">
        <v>512933</v>
      </c>
      <c r="W7941" t="s">
        <v>124</v>
      </c>
      <c r="X7941">
        <v>479633</v>
      </c>
      <c r="Y7941" t="s">
        <v>124</v>
      </c>
      <c r="Z7941">
        <v>33300</v>
      </c>
    </row>
    <row r="7942" spans="2:26" hidden="1" x14ac:dyDescent="0.35">
      <c r="B7942" t="s">
        <v>182</v>
      </c>
      <c r="C7942" t="s">
        <v>183</v>
      </c>
      <c r="D7942" s="1">
        <v>43831</v>
      </c>
      <c r="E7942" t="s">
        <v>34</v>
      </c>
      <c r="F7942" t="s">
        <v>35</v>
      </c>
      <c r="G7942" t="s">
        <v>32</v>
      </c>
      <c r="H7942">
        <v>22636</v>
      </c>
      <c r="J7942">
        <v>0</v>
      </c>
      <c r="L7942">
        <v>22636</v>
      </c>
      <c r="N7942">
        <v>14564</v>
      </c>
      <c r="P7942">
        <v>891</v>
      </c>
      <c r="R7942">
        <v>15455</v>
      </c>
      <c r="T7942">
        <v>213476</v>
      </c>
      <c r="U7942" t="s">
        <v>124</v>
      </c>
      <c r="V7942">
        <v>513405</v>
      </c>
      <c r="W7942" t="s">
        <v>124</v>
      </c>
      <c r="X7942">
        <v>479986</v>
      </c>
      <c r="Y7942" t="s">
        <v>124</v>
      </c>
      <c r="Z7942">
        <v>33419</v>
      </c>
    </row>
    <row r="7943" spans="2:26" hidden="1" x14ac:dyDescent="0.35">
      <c r="B7943" t="s">
        <v>182</v>
      </c>
      <c r="C7943" t="s">
        <v>183</v>
      </c>
      <c r="D7943" s="1">
        <v>43831</v>
      </c>
      <c r="E7943" t="s">
        <v>34</v>
      </c>
      <c r="F7943" t="s">
        <v>33</v>
      </c>
      <c r="G7943" t="s">
        <v>34</v>
      </c>
      <c r="H7943">
        <v>22636</v>
      </c>
      <c r="J7943">
        <v>0</v>
      </c>
      <c r="L7943">
        <v>22636</v>
      </c>
      <c r="N7943">
        <v>14564</v>
      </c>
      <c r="P7943">
        <v>891</v>
      </c>
      <c r="R7943">
        <v>15455</v>
      </c>
      <c r="T7943">
        <v>213476</v>
      </c>
      <c r="U7943" t="s">
        <v>124</v>
      </c>
      <c r="V7943">
        <v>513405</v>
      </c>
      <c r="W7943" t="s">
        <v>124</v>
      </c>
      <c r="X7943">
        <v>479986</v>
      </c>
      <c r="Y7943" t="s">
        <v>124</v>
      </c>
      <c r="Z7943">
        <v>33419</v>
      </c>
    </row>
    <row r="7944" spans="2:26" hidden="1" x14ac:dyDescent="0.35">
      <c r="B7944" t="s">
        <v>182</v>
      </c>
      <c r="C7944" t="s">
        <v>183</v>
      </c>
      <c r="D7944" s="1">
        <v>43862</v>
      </c>
      <c r="E7944" t="s">
        <v>34</v>
      </c>
      <c r="F7944" t="s">
        <v>33</v>
      </c>
      <c r="G7944" t="s">
        <v>34</v>
      </c>
      <c r="H7944">
        <v>18371</v>
      </c>
      <c r="J7944">
        <v>0</v>
      </c>
      <c r="L7944">
        <v>18371</v>
      </c>
      <c r="N7944">
        <v>10577</v>
      </c>
      <c r="P7944">
        <v>604</v>
      </c>
      <c r="R7944">
        <v>11181</v>
      </c>
      <c r="T7944">
        <v>213905</v>
      </c>
      <c r="U7944" t="s">
        <v>124</v>
      </c>
      <c r="V7944">
        <v>512916</v>
      </c>
      <c r="W7944" t="s">
        <v>124</v>
      </c>
      <c r="X7944">
        <v>479447</v>
      </c>
      <c r="Y7944" t="s">
        <v>124</v>
      </c>
      <c r="Z7944">
        <v>33469</v>
      </c>
    </row>
    <row r="7945" spans="2:26" hidden="1" x14ac:dyDescent="0.35">
      <c r="B7945" t="s">
        <v>182</v>
      </c>
      <c r="C7945" t="s">
        <v>183</v>
      </c>
      <c r="D7945" s="1">
        <v>43862</v>
      </c>
      <c r="E7945" t="s">
        <v>34</v>
      </c>
      <c r="F7945" t="s">
        <v>35</v>
      </c>
      <c r="G7945" t="s">
        <v>32</v>
      </c>
      <c r="H7945">
        <v>18371</v>
      </c>
      <c r="J7945">
        <v>0</v>
      </c>
      <c r="L7945">
        <v>18371</v>
      </c>
      <c r="N7945">
        <v>10577</v>
      </c>
      <c r="P7945">
        <v>604</v>
      </c>
      <c r="R7945">
        <v>11181</v>
      </c>
      <c r="T7945">
        <v>213905</v>
      </c>
      <c r="U7945" t="s">
        <v>124</v>
      </c>
      <c r="V7945">
        <v>512916</v>
      </c>
      <c r="W7945" t="s">
        <v>124</v>
      </c>
      <c r="X7945">
        <v>479447</v>
      </c>
      <c r="Y7945" t="s">
        <v>124</v>
      </c>
      <c r="Z7945">
        <v>33469</v>
      </c>
    </row>
    <row r="7946" spans="2:26" hidden="1" x14ac:dyDescent="0.35">
      <c r="B7946" t="s">
        <v>182</v>
      </c>
      <c r="C7946" t="s">
        <v>183</v>
      </c>
      <c r="D7946" s="1">
        <v>43891</v>
      </c>
      <c r="E7946" t="s">
        <v>34</v>
      </c>
      <c r="F7946" t="s">
        <v>35</v>
      </c>
      <c r="G7946" t="s">
        <v>32</v>
      </c>
      <c r="H7946">
        <v>18709</v>
      </c>
      <c r="J7946">
        <v>0</v>
      </c>
      <c r="L7946">
        <v>18709</v>
      </c>
      <c r="N7946">
        <v>11896</v>
      </c>
      <c r="P7946">
        <v>756</v>
      </c>
      <c r="R7946">
        <v>12652</v>
      </c>
      <c r="T7946">
        <v>213427</v>
      </c>
      <c r="U7946" t="s">
        <v>124</v>
      </c>
      <c r="V7946">
        <v>511499</v>
      </c>
      <c r="W7946" t="s">
        <v>124</v>
      </c>
      <c r="X7946">
        <v>478123</v>
      </c>
      <c r="Y7946" t="s">
        <v>124</v>
      </c>
      <c r="Z7946">
        <v>33376</v>
      </c>
    </row>
    <row r="7947" spans="2:26" hidden="1" x14ac:dyDescent="0.35">
      <c r="B7947" t="s">
        <v>182</v>
      </c>
      <c r="C7947" t="s">
        <v>183</v>
      </c>
      <c r="D7947" s="1">
        <v>43891</v>
      </c>
      <c r="E7947" t="s">
        <v>34</v>
      </c>
      <c r="F7947" t="s">
        <v>33</v>
      </c>
      <c r="G7947" t="s">
        <v>34</v>
      </c>
      <c r="H7947">
        <v>18709</v>
      </c>
      <c r="J7947">
        <v>0</v>
      </c>
      <c r="L7947">
        <v>18709</v>
      </c>
      <c r="N7947">
        <v>11896</v>
      </c>
      <c r="P7947">
        <v>756</v>
      </c>
      <c r="R7947">
        <v>12652</v>
      </c>
      <c r="T7947">
        <v>213427</v>
      </c>
      <c r="U7947" t="s">
        <v>124</v>
      </c>
      <c r="V7947">
        <v>511499</v>
      </c>
      <c r="W7947" t="s">
        <v>124</v>
      </c>
      <c r="X7947">
        <v>478123</v>
      </c>
      <c r="Y7947" t="s">
        <v>124</v>
      </c>
      <c r="Z7947">
        <v>33376</v>
      </c>
    </row>
    <row r="7948" spans="2:26" hidden="1" x14ac:dyDescent="0.35">
      <c r="B7948" t="s">
        <v>182</v>
      </c>
      <c r="C7948" t="s">
        <v>183</v>
      </c>
      <c r="D7948" s="1">
        <v>43922</v>
      </c>
      <c r="E7948" t="s">
        <v>34</v>
      </c>
      <c r="F7948" t="s">
        <v>35</v>
      </c>
      <c r="G7948" t="s">
        <v>32</v>
      </c>
      <c r="H7948">
        <v>16892</v>
      </c>
      <c r="J7948">
        <v>0</v>
      </c>
      <c r="L7948">
        <v>16892</v>
      </c>
      <c r="N7948">
        <v>9868</v>
      </c>
      <c r="P7948">
        <v>430</v>
      </c>
      <c r="R7948">
        <v>10298</v>
      </c>
      <c r="T7948">
        <v>215961</v>
      </c>
      <c r="U7948" t="s">
        <v>124</v>
      </c>
      <c r="V7948">
        <v>519910</v>
      </c>
      <c r="W7948" t="s">
        <v>124</v>
      </c>
      <c r="X7948">
        <v>486065</v>
      </c>
      <c r="Y7948" t="s">
        <v>124</v>
      </c>
      <c r="Z7948">
        <v>33845</v>
      </c>
    </row>
    <row r="7949" spans="2:26" hidden="1" x14ac:dyDescent="0.35">
      <c r="B7949" t="s">
        <v>182</v>
      </c>
      <c r="C7949" t="s">
        <v>183</v>
      </c>
      <c r="D7949" s="1">
        <v>43922</v>
      </c>
      <c r="E7949" t="s">
        <v>34</v>
      </c>
      <c r="F7949" t="s">
        <v>33</v>
      </c>
      <c r="G7949" t="s">
        <v>34</v>
      </c>
      <c r="H7949">
        <v>16892</v>
      </c>
      <c r="J7949">
        <v>0</v>
      </c>
      <c r="L7949">
        <v>16892</v>
      </c>
      <c r="N7949">
        <v>9868</v>
      </c>
      <c r="P7949">
        <v>430</v>
      </c>
      <c r="R7949">
        <v>10298</v>
      </c>
      <c r="T7949">
        <v>215961</v>
      </c>
      <c r="U7949" t="s">
        <v>124</v>
      </c>
      <c r="V7949">
        <v>519910</v>
      </c>
      <c r="W7949" t="s">
        <v>124</v>
      </c>
      <c r="X7949">
        <v>486065</v>
      </c>
      <c r="Y7949" t="s">
        <v>124</v>
      </c>
      <c r="Z7949">
        <v>33845</v>
      </c>
    </row>
    <row r="7950" spans="2:26" hidden="1" x14ac:dyDescent="0.35">
      <c r="B7950" t="s">
        <v>182</v>
      </c>
      <c r="C7950" t="s">
        <v>183</v>
      </c>
      <c r="D7950" s="1">
        <v>43952</v>
      </c>
      <c r="E7950" t="s">
        <v>34</v>
      </c>
      <c r="F7950" t="s">
        <v>35</v>
      </c>
      <c r="G7950" t="s">
        <v>32</v>
      </c>
      <c r="H7950">
        <v>12223</v>
      </c>
      <c r="J7950">
        <v>0</v>
      </c>
      <c r="L7950">
        <v>12223</v>
      </c>
      <c r="N7950">
        <v>6205</v>
      </c>
      <c r="P7950">
        <v>283</v>
      </c>
      <c r="R7950">
        <v>6488</v>
      </c>
      <c r="T7950">
        <v>217853</v>
      </c>
      <c r="U7950" t="s">
        <v>124</v>
      </c>
      <c r="V7950">
        <v>526327</v>
      </c>
      <c r="W7950" t="s">
        <v>124</v>
      </c>
      <c r="X7950">
        <v>492547</v>
      </c>
      <c r="Y7950" t="s">
        <v>124</v>
      </c>
      <c r="Z7950">
        <v>33780</v>
      </c>
    </row>
    <row r="7951" spans="2:26" hidden="1" x14ac:dyDescent="0.35">
      <c r="B7951" t="s">
        <v>182</v>
      </c>
      <c r="C7951" t="s">
        <v>183</v>
      </c>
      <c r="D7951" s="1">
        <v>43952</v>
      </c>
      <c r="E7951" t="s">
        <v>34</v>
      </c>
      <c r="F7951" t="s">
        <v>33</v>
      </c>
      <c r="G7951" t="s">
        <v>34</v>
      </c>
      <c r="H7951">
        <v>12223</v>
      </c>
      <c r="J7951">
        <v>0</v>
      </c>
      <c r="L7951">
        <v>12223</v>
      </c>
      <c r="N7951">
        <v>6205</v>
      </c>
      <c r="P7951">
        <v>283</v>
      </c>
      <c r="R7951">
        <v>6488</v>
      </c>
      <c r="T7951">
        <v>217853</v>
      </c>
      <c r="U7951" t="s">
        <v>124</v>
      </c>
      <c r="V7951">
        <v>526327</v>
      </c>
      <c r="W7951" t="s">
        <v>124</v>
      </c>
      <c r="X7951">
        <v>492547</v>
      </c>
      <c r="Y7951" t="s">
        <v>124</v>
      </c>
      <c r="Z7951">
        <v>33780</v>
      </c>
    </row>
    <row r="7952" spans="2:26" hidden="1" x14ac:dyDescent="0.35">
      <c r="B7952" t="s">
        <v>182</v>
      </c>
      <c r="C7952" t="s">
        <v>183</v>
      </c>
      <c r="D7952" s="1">
        <v>43983</v>
      </c>
      <c r="E7952" t="s">
        <v>34</v>
      </c>
      <c r="F7952" t="s">
        <v>35</v>
      </c>
      <c r="G7952" t="s">
        <v>32</v>
      </c>
      <c r="H7952">
        <v>11020</v>
      </c>
      <c r="J7952">
        <v>0</v>
      </c>
      <c r="L7952">
        <v>11020</v>
      </c>
      <c r="N7952">
        <v>6378</v>
      </c>
      <c r="P7952">
        <v>279</v>
      </c>
      <c r="R7952">
        <v>6657</v>
      </c>
      <c r="T7952">
        <v>219738</v>
      </c>
      <c r="U7952" t="s">
        <v>124</v>
      </c>
      <c r="V7952">
        <v>532776</v>
      </c>
      <c r="W7952" t="s">
        <v>124</v>
      </c>
      <c r="X7952">
        <v>498858</v>
      </c>
      <c r="Y7952" t="s">
        <v>124</v>
      </c>
      <c r="Z7952">
        <v>33918</v>
      </c>
    </row>
    <row r="7953" spans="2:26" hidden="1" x14ac:dyDescent="0.35">
      <c r="B7953" t="s">
        <v>182</v>
      </c>
      <c r="C7953" t="s">
        <v>183</v>
      </c>
      <c r="D7953" s="1">
        <v>43983</v>
      </c>
      <c r="E7953" t="s">
        <v>34</v>
      </c>
      <c r="F7953" t="s">
        <v>33</v>
      </c>
      <c r="G7953" t="s">
        <v>34</v>
      </c>
      <c r="H7953">
        <v>11020</v>
      </c>
      <c r="J7953">
        <v>0</v>
      </c>
      <c r="L7953">
        <v>11020</v>
      </c>
      <c r="N7953">
        <v>6378</v>
      </c>
      <c r="P7953">
        <v>279</v>
      </c>
      <c r="R7953">
        <v>6657</v>
      </c>
      <c r="T7953">
        <v>219738</v>
      </c>
      <c r="U7953" t="s">
        <v>124</v>
      </c>
      <c r="V7953">
        <v>532776</v>
      </c>
      <c r="W7953" t="s">
        <v>124</v>
      </c>
      <c r="X7953">
        <v>498858</v>
      </c>
      <c r="Y7953" t="s">
        <v>124</v>
      </c>
      <c r="Z7953">
        <v>33918</v>
      </c>
    </row>
    <row r="7954" spans="2:26" hidden="1" x14ac:dyDescent="0.35">
      <c r="B7954" t="s">
        <v>182</v>
      </c>
      <c r="C7954" t="s">
        <v>183</v>
      </c>
      <c r="D7954" s="1">
        <v>44013</v>
      </c>
      <c r="E7954" t="s">
        <v>34</v>
      </c>
      <c r="F7954" t="s">
        <v>33</v>
      </c>
      <c r="G7954" t="s">
        <v>34</v>
      </c>
      <c r="H7954">
        <v>13537</v>
      </c>
      <c r="J7954">
        <v>0</v>
      </c>
      <c r="L7954">
        <v>13537</v>
      </c>
      <c r="N7954">
        <v>7314</v>
      </c>
      <c r="P7954">
        <v>283</v>
      </c>
      <c r="R7954">
        <v>7597</v>
      </c>
      <c r="T7954">
        <v>221406</v>
      </c>
      <c r="U7954" t="s">
        <v>124</v>
      </c>
      <c r="V7954">
        <v>538836</v>
      </c>
      <c r="W7954" t="s">
        <v>124</v>
      </c>
      <c r="X7954">
        <v>504774</v>
      </c>
      <c r="Y7954" t="s">
        <v>124</v>
      </c>
      <c r="Z7954">
        <v>34062</v>
      </c>
    </row>
    <row r="7955" spans="2:26" hidden="1" x14ac:dyDescent="0.35">
      <c r="B7955" t="s">
        <v>182</v>
      </c>
      <c r="C7955" t="s">
        <v>183</v>
      </c>
      <c r="D7955" s="1">
        <v>44013</v>
      </c>
      <c r="E7955" t="s">
        <v>34</v>
      </c>
      <c r="F7955" t="s">
        <v>35</v>
      </c>
      <c r="G7955" t="s">
        <v>32</v>
      </c>
      <c r="H7955">
        <v>13537</v>
      </c>
      <c r="J7955">
        <v>0</v>
      </c>
      <c r="L7955">
        <v>13537</v>
      </c>
      <c r="N7955">
        <v>7314</v>
      </c>
      <c r="P7955">
        <v>283</v>
      </c>
      <c r="R7955">
        <v>7597</v>
      </c>
      <c r="T7955">
        <v>221406</v>
      </c>
      <c r="U7955" t="s">
        <v>124</v>
      </c>
      <c r="V7955">
        <v>538836</v>
      </c>
      <c r="W7955" t="s">
        <v>124</v>
      </c>
      <c r="X7955">
        <v>504774</v>
      </c>
      <c r="Y7955" t="s">
        <v>124</v>
      </c>
      <c r="Z7955">
        <v>34062</v>
      </c>
    </row>
    <row r="7956" spans="2:26" hidden="1" x14ac:dyDescent="0.35">
      <c r="B7956" t="s">
        <v>182</v>
      </c>
      <c r="C7956" t="s">
        <v>183</v>
      </c>
      <c r="D7956" s="1">
        <v>44044</v>
      </c>
      <c r="E7956" t="s">
        <v>34</v>
      </c>
      <c r="F7956" t="s">
        <v>35</v>
      </c>
      <c r="G7956" t="s">
        <v>32</v>
      </c>
      <c r="H7956">
        <v>14128</v>
      </c>
      <c r="J7956">
        <v>0</v>
      </c>
      <c r="L7956">
        <v>14128</v>
      </c>
      <c r="N7956">
        <v>7291</v>
      </c>
      <c r="P7956">
        <v>305</v>
      </c>
      <c r="R7956">
        <v>7596</v>
      </c>
      <c r="T7956">
        <v>223155</v>
      </c>
      <c r="U7956" t="s">
        <v>124</v>
      </c>
      <c r="V7956">
        <v>545421</v>
      </c>
      <c r="W7956" t="s">
        <v>124</v>
      </c>
      <c r="X7956">
        <v>511151</v>
      </c>
      <c r="Y7956" t="s">
        <v>124</v>
      </c>
      <c r="Z7956">
        <v>34270</v>
      </c>
    </row>
    <row r="7957" spans="2:26" hidden="1" x14ac:dyDescent="0.35">
      <c r="B7957" t="s">
        <v>182</v>
      </c>
      <c r="C7957" t="s">
        <v>183</v>
      </c>
      <c r="D7957" s="1">
        <v>44044</v>
      </c>
      <c r="E7957" t="s">
        <v>34</v>
      </c>
      <c r="F7957" t="s">
        <v>33</v>
      </c>
      <c r="G7957" t="s">
        <v>34</v>
      </c>
      <c r="H7957">
        <v>14128</v>
      </c>
      <c r="J7957">
        <v>0</v>
      </c>
      <c r="L7957">
        <v>14128</v>
      </c>
      <c r="N7957">
        <v>7291</v>
      </c>
      <c r="P7957">
        <v>305</v>
      </c>
      <c r="R7957">
        <v>7596</v>
      </c>
      <c r="T7957">
        <v>223155</v>
      </c>
      <c r="U7957" t="s">
        <v>124</v>
      </c>
      <c r="V7957">
        <v>545421</v>
      </c>
      <c r="W7957" t="s">
        <v>124</v>
      </c>
      <c r="X7957">
        <v>511151</v>
      </c>
      <c r="Y7957" t="s">
        <v>124</v>
      </c>
      <c r="Z7957">
        <v>34270</v>
      </c>
    </row>
    <row r="7958" spans="2:26" hidden="1" x14ac:dyDescent="0.35">
      <c r="B7958" t="s">
        <v>182</v>
      </c>
      <c r="C7958" t="s">
        <v>183</v>
      </c>
      <c r="D7958" s="1">
        <v>44075</v>
      </c>
      <c r="E7958" t="s">
        <v>34</v>
      </c>
      <c r="F7958" t="s">
        <v>33</v>
      </c>
      <c r="G7958" t="s">
        <v>34</v>
      </c>
      <c r="H7958">
        <v>15167</v>
      </c>
      <c r="J7958">
        <v>0</v>
      </c>
      <c r="L7958">
        <v>15167</v>
      </c>
      <c r="N7958">
        <v>7069</v>
      </c>
      <c r="P7958">
        <v>297</v>
      </c>
      <c r="R7958">
        <v>7366</v>
      </c>
      <c r="T7958">
        <v>224634</v>
      </c>
      <c r="U7958" t="s">
        <v>124</v>
      </c>
      <c r="V7958">
        <v>551152</v>
      </c>
      <c r="W7958" t="s">
        <v>124</v>
      </c>
      <c r="X7958">
        <v>517136</v>
      </c>
      <c r="Y7958" t="s">
        <v>124</v>
      </c>
      <c r="Z7958">
        <v>34016</v>
      </c>
    </row>
    <row r="7959" spans="2:26" hidden="1" x14ac:dyDescent="0.35">
      <c r="B7959" t="s">
        <v>182</v>
      </c>
      <c r="C7959" t="s">
        <v>183</v>
      </c>
      <c r="D7959" s="1">
        <v>44075</v>
      </c>
      <c r="E7959" t="s">
        <v>34</v>
      </c>
      <c r="F7959" t="s">
        <v>35</v>
      </c>
      <c r="G7959" t="s">
        <v>32</v>
      </c>
      <c r="H7959">
        <v>15167</v>
      </c>
      <c r="J7959">
        <v>0</v>
      </c>
      <c r="L7959">
        <v>15167</v>
      </c>
      <c r="N7959">
        <v>7069</v>
      </c>
      <c r="P7959">
        <v>297</v>
      </c>
      <c r="R7959">
        <v>7366</v>
      </c>
      <c r="T7959">
        <v>224634</v>
      </c>
      <c r="U7959" t="s">
        <v>124</v>
      </c>
      <c r="V7959">
        <v>551152</v>
      </c>
      <c r="W7959" t="s">
        <v>124</v>
      </c>
      <c r="X7959">
        <v>517136</v>
      </c>
      <c r="Y7959" t="s">
        <v>124</v>
      </c>
      <c r="Z7959">
        <v>34016</v>
      </c>
    </row>
    <row r="7960" spans="2:26" hidden="1" x14ac:dyDescent="0.35">
      <c r="B7960" t="s">
        <v>182</v>
      </c>
      <c r="C7960" t="s">
        <v>183</v>
      </c>
      <c r="D7960" s="1">
        <v>44105</v>
      </c>
      <c r="E7960" t="s">
        <v>34</v>
      </c>
      <c r="F7960" t="s">
        <v>33</v>
      </c>
      <c r="G7960" t="s">
        <v>34</v>
      </c>
      <c r="H7960">
        <v>15100</v>
      </c>
      <c r="J7960">
        <v>0</v>
      </c>
      <c r="L7960">
        <v>15100</v>
      </c>
      <c r="N7960">
        <v>6860</v>
      </c>
      <c r="P7960">
        <v>288</v>
      </c>
      <c r="R7960">
        <v>7148</v>
      </c>
      <c r="T7960">
        <v>225927</v>
      </c>
      <c r="U7960" t="s">
        <v>124</v>
      </c>
      <c r="V7960">
        <v>556565</v>
      </c>
      <c r="W7960" t="s">
        <v>124</v>
      </c>
      <c r="X7960">
        <v>522601</v>
      </c>
      <c r="Y7960" t="s">
        <v>124</v>
      </c>
      <c r="Z7960">
        <v>33964</v>
      </c>
    </row>
    <row r="7961" spans="2:26" hidden="1" x14ac:dyDescent="0.35">
      <c r="B7961" t="s">
        <v>182</v>
      </c>
      <c r="C7961" t="s">
        <v>183</v>
      </c>
      <c r="D7961" s="1">
        <v>44105</v>
      </c>
      <c r="E7961" t="s">
        <v>34</v>
      </c>
      <c r="F7961" t="s">
        <v>35</v>
      </c>
      <c r="G7961" t="s">
        <v>32</v>
      </c>
      <c r="H7961">
        <v>15100</v>
      </c>
      <c r="J7961">
        <v>0</v>
      </c>
      <c r="L7961">
        <v>15100</v>
      </c>
      <c r="N7961">
        <v>6860</v>
      </c>
      <c r="P7961">
        <v>288</v>
      </c>
      <c r="R7961">
        <v>7148</v>
      </c>
      <c r="T7961">
        <v>225927</v>
      </c>
      <c r="U7961" t="s">
        <v>124</v>
      </c>
      <c r="V7961">
        <v>556565</v>
      </c>
      <c r="W7961" t="s">
        <v>124</v>
      </c>
      <c r="X7961">
        <v>522601</v>
      </c>
      <c r="Y7961" t="s">
        <v>124</v>
      </c>
      <c r="Z7961">
        <v>33964</v>
      </c>
    </row>
    <row r="7962" spans="2:26" hidden="1" x14ac:dyDescent="0.35">
      <c r="B7962" t="s">
        <v>182</v>
      </c>
      <c r="C7962" t="s">
        <v>183</v>
      </c>
      <c r="D7962" s="1">
        <v>44136</v>
      </c>
      <c r="E7962" t="s">
        <v>34</v>
      </c>
      <c r="F7962" t="s">
        <v>35</v>
      </c>
      <c r="G7962" t="s">
        <v>32</v>
      </c>
      <c r="H7962">
        <v>11900</v>
      </c>
      <c r="J7962">
        <v>0</v>
      </c>
      <c r="L7962">
        <v>11900</v>
      </c>
      <c r="N7962">
        <v>7254</v>
      </c>
      <c r="P7962">
        <v>251</v>
      </c>
      <c r="R7962">
        <v>7505</v>
      </c>
      <c r="T7962">
        <v>226817</v>
      </c>
      <c r="U7962" t="s">
        <v>124</v>
      </c>
      <c r="V7962">
        <v>561772</v>
      </c>
      <c r="W7962" t="s">
        <v>124</v>
      </c>
      <c r="X7962">
        <v>527718</v>
      </c>
      <c r="Y7962" t="s">
        <v>124</v>
      </c>
      <c r="Z7962">
        <v>34054</v>
      </c>
    </row>
    <row r="7963" spans="2:26" hidden="1" x14ac:dyDescent="0.35">
      <c r="B7963" t="s">
        <v>182</v>
      </c>
      <c r="C7963" t="s">
        <v>183</v>
      </c>
      <c r="D7963" s="1">
        <v>44136</v>
      </c>
      <c r="E7963" t="s">
        <v>34</v>
      </c>
      <c r="F7963" t="s">
        <v>33</v>
      </c>
      <c r="G7963" t="s">
        <v>34</v>
      </c>
      <c r="H7963">
        <v>11900</v>
      </c>
      <c r="J7963">
        <v>0</v>
      </c>
      <c r="L7963">
        <v>11900</v>
      </c>
      <c r="N7963">
        <v>7254</v>
      </c>
      <c r="P7963">
        <v>251</v>
      </c>
      <c r="R7963">
        <v>7505</v>
      </c>
      <c r="T7963">
        <v>226817</v>
      </c>
      <c r="U7963" t="s">
        <v>124</v>
      </c>
      <c r="V7963">
        <v>561772</v>
      </c>
      <c r="W7963" t="s">
        <v>124</v>
      </c>
      <c r="X7963">
        <v>527718</v>
      </c>
      <c r="Y7963" t="s">
        <v>124</v>
      </c>
      <c r="Z7963">
        <v>34054</v>
      </c>
    </row>
    <row r="7964" spans="2:26" hidden="1" x14ac:dyDescent="0.35">
      <c r="B7964" t="s">
        <v>182</v>
      </c>
      <c r="C7964" t="s">
        <v>183</v>
      </c>
      <c r="D7964" s="1">
        <v>44166</v>
      </c>
      <c r="E7964" t="s">
        <v>34</v>
      </c>
      <c r="F7964" t="s">
        <v>33</v>
      </c>
      <c r="G7964" t="s">
        <v>34</v>
      </c>
      <c r="H7964">
        <v>15151</v>
      </c>
      <c r="J7964">
        <v>0</v>
      </c>
      <c r="L7964">
        <v>15151</v>
      </c>
      <c r="N7964">
        <v>6424</v>
      </c>
      <c r="P7964">
        <v>228</v>
      </c>
      <c r="R7964">
        <v>6652</v>
      </c>
      <c r="T7964">
        <v>227781</v>
      </c>
      <c r="U7964" t="s">
        <v>124</v>
      </c>
      <c r="V7964">
        <v>566858</v>
      </c>
      <c r="W7964" t="s">
        <v>124</v>
      </c>
      <c r="X7964">
        <v>532826</v>
      </c>
      <c r="Y7964" t="s">
        <v>124</v>
      </c>
      <c r="Z7964">
        <v>34032</v>
      </c>
    </row>
    <row r="7965" spans="2:26" hidden="1" x14ac:dyDescent="0.35">
      <c r="B7965" t="s">
        <v>182</v>
      </c>
      <c r="C7965" t="s">
        <v>183</v>
      </c>
      <c r="D7965" s="1">
        <v>44166</v>
      </c>
      <c r="E7965" t="s">
        <v>34</v>
      </c>
      <c r="F7965" t="s">
        <v>35</v>
      </c>
      <c r="G7965" t="s">
        <v>32</v>
      </c>
      <c r="H7965">
        <v>15151</v>
      </c>
      <c r="J7965">
        <v>0</v>
      </c>
      <c r="L7965">
        <v>15151</v>
      </c>
      <c r="N7965">
        <v>6424</v>
      </c>
      <c r="P7965">
        <v>228</v>
      </c>
      <c r="R7965">
        <v>6652</v>
      </c>
      <c r="T7965">
        <v>227781</v>
      </c>
      <c r="U7965" t="s">
        <v>124</v>
      </c>
      <c r="V7965">
        <v>566858</v>
      </c>
      <c r="W7965" t="s">
        <v>124</v>
      </c>
      <c r="X7965">
        <v>532826</v>
      </c>
      <c r="Y7965" t="s">
        <v>124</v>
      </c>
      <c r="Z7965">
        <v>34032</v>
      </c>
    </row>
    <row r="7966" spans="2:26" hidden="1" x14ac:dyDescent="0.35">
      <c r="B7966" t="s">
        <v>182</v>
      </c>
      <c r="C7966" t="s">
        <v>183</v>
      </c>
      <c r="D7966" s="1">
        <v>44197</v>
      </c>
      <c r="E7966" t="s">
        <v>34</v>
      </c>
      <c r="F7966" t="s">
        <v>35</v>
      </c>
      <c r="G7966" t="s">
        <v>32</v>
      </c>
      <c r="H7966">
        <v>14293</v>
      </c>
      <c r="J7966">
        <v>0</v>
      </c>
      <c r="L7966">
        <v>14293</v>
      </c>
      <c r="N7966">
        <v>5443</v>
      </c>
      <c r="P7966">
        <v>233</v>
      </c>
      <c r="R7966">
        <v>5676</v>
      </c>
      <c r="T7966">
        <v>228812</v>
      </c>
      <c r="U7966" t="s">
        <v>124</v>
      </c>
      <c r="V7966">
        <v>571427</v>
      </c>
      <c r="W7966" t="s">
        <v>124</v>
      </c>
      <c r="X7966">
        <v>537851</v>
      </c>
      <c r="Y7966" t="s">
        <v>124</v>
      </c>
      <c r="Z7966">
        <v>33576</v>
      </c>
    </row>
    <row r="7967" spans="2:26" hidden="1" x14ac:dyDescent="0.35">
      <c r="B7967" t="s">
        <v>182</v>
      </c>
      <c r="C7967" t="s">
        <v>183</v>
      </c>
      <c r="D7967" s="1">
        <v>44197</v>
      </c>
      <c r="E7967" t="s">
        <v>34</v>
      </c>
      <c r="F7967" t="s">
        <v>33</v>
      </c>
      <c r="G7967" t="s">
        <v>34</v>
      </c>
      <c r="H7967">
        <v>14293</v>
      </c>
      <c r="J7967">
        <v>0</v>
      </c>
      <c r="L7967">
        <v>14293</v>
      </c>
      <c r="N7967">
        <v>5443</v>
      </c>
      <c r="P7967">
        <v>233</v>
      </c>
      <c r="R7967">
        <v>5676</v>
      </c>
      <c r="T7967">
        <v>228812</v>
      </c>
      <c r="V7967">
        <v>571427</v>
      </c>
      <c r="X7967">
        <v>537851</v>
      </c>
      <c r="Z7967">
        <v>33576</v>
      </c>
    </row>
    <row r="7968" spans="2:26" hidden="1" x14ac:dyDescent="0.35">
      <c r="B7968" t="s">
        <v>182</v>
      </c>
      <c r="C7968" t="s">
        <v>183</v>
      </c>
      <c r="D7968" s="1">
        <v>44228</v>
      </c>
      <c r="E7968" t="s">
        <v>34</v>
      </c>
      <c r="F7968" t="s">
        <v>33</v>
      </c>
      <c r="G7968" t="s">
        <v>34</v>
      </c>
      <c r="H7968">
        <v>14225</v>
      </c>
      <c r="J7968">
        <v>0</v>
      </c>
      <c r="L7968">
        <v>14225</v>
      </c>
      <c r="N7968">
        <v>5107</v>
      </c>
      <c r="P7968">
        <v>206</v>
      </c>
      <c r="R7968">
        <v>5313</v>
      </c>
      <c r="T7968">
        <v>229823</v>
      </c>
      <c r="U7968" t="s">
        <v>124</v>
      </c>
      <c r="V7968">
        <v>575627</v>
      </c>
      <c r="W7968" t="s">
        <v>124</v>
      </c>
      <c r="X7968">
        <v>542003</v>
      </c>
      <c r="Y7968" t="s">
        <v>124</v>
      </c>
      <c r="Z7968">
        <v>33624</v>
      </c>
    </row>
    <row r="7969" spans="2:26" hidden="1" x14ac:dyDescent="0.35">
      <c r="B7969" t="s">
        <v>182</v>
      </c>
      <c r="C7969" t="s">
        <v>183</v>
      </c>
      <c r="D7969" s="1">
        <v>44228</v>
      </c>
      <c r="E7969" t="s">
        <v>34</v>
      </c>
      <c r="F7969" t="s">
        <v>35</v>
      </c>
      <c r="G7969" t="s">
        <v>32</v>
      </c>
      <c r="H7969">
        <v>14225</v>
      </c>
      <c r="J7969">
        <v>0</v>
      </c>
      <c r="L7969">
        <v>14225</v>
      </c>
      <c r="N7969">
        <v>5107</v>
      </c>
      <c r="P7969">
        <v>206</v>
      </c>
      <c r="R7969">
        <v>5313</v>
      </c>
      <c r="T7969">
        <v>229823</v>
      </c>
      <c r="U7969" t="s">
        <v>124</v>
      </c>
      <c r="V7969">
        <v>575627</v>
      </c>
      <c r="W7969" t="s">
        <v>124</v>
      </c>
      <c r="X7969">
        <v>542003</v>
      </c>
      <c r="Y7969" t="s">
        <v>124</v>
      </c>
      <c r="Z7969">
        <v>33624</v>
      </c>
    </row>
    <row r="7970" spans="2:26" hidden="1" x14ac:dyDescent="0.35">
      <c r="B7970" t="s">
        <v>182</v>
      </c>
      <c r="C7970" t="s">
        <v>183</v>
      </c>
      <c r="D7970" s="1">
        <v>44256</v>
      </c>
      <c r="E7970" t="s">
        <v>34</v>
      </c>
      <c r="F7970" t="s">
        <v>33</v>
      </c>
      <c r="G7970" t="s">
        <v>34</v>
      </c>
      <c r="H7970">
        <v>15955</v>
      </c>
      <c r="J7970">
        <v>0</v>
      </c>
      <c r="L7970">
        <v>15955</v>
      </c>
      <c r="N7970">
        <v>6161</v>
      </c>
      <c r="P7970">
        <v>260</v>
      </c>
      <c r="R7970">
        <v>6421</v>
      </c>
      <c r="T7970">
        <v>231045</v>
      </c>
      <c r="U7970" t="s">
        <v>124</v>
      </c>
      <c r="V7970">
        <v>580258</v>
      </c>
      <c r="W7970" t="s">
        <v>124</v>
      </c>
      <c r="X7970">
        <v>546578</v>
      </c>
      <c r="Y7970" t="s">
        <v>124</v>
      </c>
      <c r="Z7970">
        <v>33680</v>
      </c>
    </row>
    <row r="7971" spans="2:26" hidden="1" x14ac:dyDescent="0.35">
      <c r="B7971" t="s">
        <v>182</v>
      </c>
      <c r="C7971" t="s">
        <v>183</v>
      </c>
      <c r="D7971" s="1">
        <v>44256</v>
      </c>
      <c r="E7971" t="s">
        <v>34</v>
      </c>
      <c r="F7971" t="s">
        <v>35</v>
      </c>
      <c r="G7971" t="s">
        <v>32</v>
      </c>
      <c r="H7971">
        <v>15955</v>
      </c>
      <c r="J7971">
        <v>0</v>
      </c>
      <c r="L7971">
        <v>15955</v>
      </c>
      <c r="N7971">
        <v>6161</v>
      </c>
      <c r="P7971">
        <v>260</v>
      </c>
      <c r="R7971">
        <v>6421</v>
      </c>
      <c r="T7971">
        <v>231045</v>
      </c>
      <c r="U7971" t="s">
        <v>124</v>
      </c>
      <c r="V7971">
        <v>580258</v>
      </c>
      <c r="W7971" t="s">
        <v>124</v>
      </c>
      <c r="X7971">
        <v>546578</v>
      </c>
      <c r="Y7971" t="s">
        <v>124</v>
      </c>
      <c r="Z7971">
        <v>33680</v>
      </c>
    </row>
    <row r="7972" spans="2:26" hidden="1" x14ac:dyDescent="0.35">
      <c r="B7972" t="s">
        <v>182</v>
      </c>
      <c r="C7972" t="s">
        <v>183</v>
      </c>
      <c r="D7972" s="1">
        <v>44287</v>
      </c>
      <c r="E7972" t="s">
        <v>34</v>
      </c>
      <c r="F7972" t="s">
        <v>33</v>
      </c>
      <c r="G7972" t="s">
        <v>34</v>
      </c>
      <c r="H7972">
        <v>13026</v>
      </c>
      <c r="J7972">
        <v>0</v>
      </c>
      <c r="L7972">
        <v>13026</v>
      </c>
      <c r="N7972">
        <v>4904</v>
      </c>
      <c r="P7972">
        <v>201</v>
      </c>
      <c r="R7972">
        <v>5105</v>
      </c>
      <c r="T7972">
        <v>231745</v>
      </c>
      <c r="U7972" t="s">
        <v>124</v>
      </c>
      <c r="V7972">
        <v>583396</v>
      </c>
      <c r="W7972" t="s">
        <v>124</v>
      </c>
      <c r="X7972">
        <v>550449</v>
      </c>
      <c r="Y7972" t="s">
        <v>124</v>
      </c>
      <c r="Z7972">
        <v>32947</v>
      </c>
    </row>
    <row r="7973" spans="2:26" hidden="1" x14ac:dyDescent="0.35">
      <c r="B7973" t="s">
        <v>182</v>
      </c>
      <c r="C7973" t="s">
        <v>183</v>
      </c>
      <c r="D7973" s="1">
        <v>44287</v>
      </c>
      <c r="E7973" t="s">
        <v>34</v>
      </c>
      <c r="F7973" t="s">
        <v>35</v>
      </c>
      <c r="G7973" t="s">
        <v>32</v>
      </c>
      <c r="H7973">
        <v>13026</v>
      </c>
      <c r="J7973">
        <v>0</v>
      </c>
      <c r="L7973">
        <v>13026</v>
      </c>
      <c r="N7973">
        <v>4904</v>
      </c>
      <c r="P7973">
        <v>201</v>
      </c>
      <c r="R7973">
        <v>5105</v>
      </c>
      <c r="T7973">
        <v>231745</v>
      </c>
      <c r="U7973" t="s">
        <v>124</v>
      </c>
      <c r="V7973">
        <v>583396</v>
      </c>
      <c r="W7973" t="s">
        <v>124</v>
      </c>
      <c r="X7973">
        <v>550449</v>
      </c>
      <c r="Y7973" t="s">
        <v>124</v>
      </c>
      <c r="Z7973">
        <v>32947</v>
      </c>
    </row>
    <row r="7974" spans="2:26" hidden="1" x14ac:dyDescent="0.35">
      <c r="B7974" t="s">
        <v>182</v>
      </c>
      <c r="C7974" t="s">
        <v>183</v>
      </c>
      <c r="D7974" s="1">
        <v>44317</v>
      </c>
      <c r="E7974" t="s">
        <v>34</v>
      </c>
      <c r="F7974" t="s">
        <v>33</v>
      </c>
      <c r="G7974" t="s">
        <v>34</v>
      </c>
      <c r="H7974">
        <v>11029</v>
      </c>
      <c r="J7974">
        <v>0</v>
      </c>
      <c r="L7974">
        <v>11029</v>
      </c>
      <c r="N7974">
        <v>4430</v>
      </c>
      <c r="P7974">
        <v>190</v>
      </c>
      <c r="R7974">
        <v>4620</v>
      </c>
      <c r="T7974">
        <v>232066</v>
      </c>
      <c r="U7974" t="s">
        <v>124</v>
      </c>
      <c r="V7974">
        <v>586461</v>
      </c>
      <c r="W7974" t="s">
        <v>124</v>
      </c>
      <c r="X7974">
        <v>553550</v>
      </c>
      <c r="Y7974" t="s">
        <v>124</v>
      </c>
      <c r="Z7974">
        <v>32911</v>
      </c>
    </row>
    <row r="7975" spans="2:26" hidden="1" x14ac:dyDescent="0.35">
      <c r="B7975" t="s">
        <v>182</v>
      </c>
      <c r="C7975" t="s">
        <v>183</v>
      </c>
      <c r="D7975" s="1">
        <v>44317</v>
      </c>
      <c r="E7975" t="s">
        <v>34</v>
      </c>
      <c r="F7975" t="s">
        <v>35</v>
      </c>
      <c r="G7975" t="s">
        <v>32</v>
      </c>
      <c r="H7975">
        <v>11029</v>
      </c>
      <c r="J7975">
        <v>0</v>
      </c>
      <c r="L7975">
        <v>11029</v>
      </c>
      <c r="N7975">
        <v>4430</v>
      </c>
      <c r="P7975">
        <v>190</v>
      </c>
      <c r="R7975">
        <v>4620</v>
      </c>
      <c r="T7975">
        <v>232066</v>
      </c>
      <c r="U7975" t="s">
        <v>124</v>
      </c>
      <c r="V7975">
        <v>586461</v>
      </c>
      <c r="W7975" t="s">
        <v>124</v>
      </c>
      <c r="X7975">
        <v>553550</v>
      </c>
      <c r="Y7975" t="s">
        <v>124</v>
      </c>
      <c r="Z7975">
        <v>32911</v>
      </c>
    </row>
    <row r="7976" spans="2:26" hidden="1" x14ac:dyDescent="0.35">
      <c r="B7976" t="s">
        <v>182</v>
      </c>
      <c r="C7976" t="s">
        <v>183</v>
      </c>
      <c r="D7976" s="1">
        <v>44348</v>
      </c>
      <c r="E7976" t="s">
        <v>34</v>
      </c>
      <c r="F7976" t="s">
        <v>35</v>
      </c>
      <c r="G7976" t="s">
        <v>32</v>
      </c>
      <c r="H7976">
        <v>11758</v>
      </c>
      <c r="J7976">
        <v>0</v>
      </c>
      <c r="L7976">
        <v>11758</v>
      </c>
      <c r="N7976">
        <v>4459</v>
      </c>
      <c r="P7976">
        <v>154</v>
      </c>
      <c r="R7976">
        <v>4613</v>
      </c>
      <c r="T7976">
        <v>232736</v>
      </c>
      <c r="U7976" t="s">
        <v>124</v>
      </c>
      <c r="V7976">
        <v>589890</v>
      </c>
      <c r="W7976" t="s">
        <v>124</v>
      </c>
      <c r="X7976">
        <v>556951</v>
      </c>
      <c r="Y7976" t="s">
        <v>124</v>
      </c>
      <c r="Z7976">
        <v>32939</v>
      </c>
    </row>
    <row r="7977" spans="2:26" hidden="1" x14ac:dyDescent="0.35">
      <c r="B7977" t="s">
        <v>182</v>
      </c>
      <c r="C7977" t="s">
        <v>183</v>
      </c>
      <c r="D7977" s="1">
        <v>44348</v>
      </c>
      <c r="E7977" t="s">
        <v>34</v>
      </c>
      <c r="F7977" t="s">
        <v>33</v>
      </c>
      <c r="G7977" t="s">
        <v>34</v>
      </c>
      <c r="H7977">
        <v>11758</v>
      </c>
      <c r="J7977">
        <v>0</v>
      </c>
      <c r="L7977">
        <v>11758</v>
      </c>
      <c r="N7977">
        <v>4459</v>
      </c>
      <c r="P7977">
        <v>154</v>
      </c>
      <c r="R7977">
        <v>4613</v>
      </c>
      <c r="T7977">
        <v>232736</v>
      </c>
      <c r="U7977" t="s">
        <v>124</v>
      </c>
      <c r="V7977">
        <v>589890</v>
      </c>
      <c r="W7977" t="s">
        <v>124</v>
      </c>
      <c r="X7977">
        <v>556951</v>
      </c>
      <c r="Y7977" t="s">
        <v>124</v>
      </c>
      <c r="Z7977">
        <v>32939</v>
      </c>
    </row>
    <row r="7978" spans="2:26" hidden="1" x14ac:dyDescent="0.35">
      <c r="B7978" t="s">
        <v>182</v>
      </c>
      <c r="C7978" t="s">
        <v>183</v>
      </c>
      <c r="D7978" s="1">
        <v>44378</v>
      </c>
      <c r="E7978" t="s">
        <v>34</v>
      </c>
      <c r="F7978" t="s">
        <v>35</v>
      </c>
      <c r="G7978" t="s">
        <v>32</v>
      </c>
      <c r="H7978">
        <v>12574</v>
      </c>
      <c r="J7978">
        <v>0</v>
      </c>
      <c r="L7978">
        <v>12574</v>
      </c>
      <c r="N7978">
        <v>5024</v>
      </c>
      <c r="P7978">
        <v>224</v>
      </c>
      <c r="R7978">
        <v>5248</v>
      </c>
      <c r="T7978">
        <v>233521</v>
      </c>
      <c r="U7978" t="s">
        <v>124</v>
      </c>
      <c r="V7978">
        <v>593834</v>
      </c>
      <c r="W7978" t="s">
        <v>124</v>
      </c>
      <c r="X7978">
        <v>561050</v>
      </c>
      <c r="Y7978" t="s">
        <v>124</v>
      </c>
      <c r="Z7978">
        <v>32784</v>
      </c>
    </row>
    <row r="7979" spans="2:26" hidden="1" x14ac:dyDescent="0.35">
      <c r="B7979" t="s">
        <v>182</v>
      </c>
      <c r="C7979" t="s">
        <v>183</v>
      </c>
      <c r="D7979" s="1">
        <v>44378</v>
      </c>
      <c r="E7979" t="s">
        <v>34</v>
      </c>
      <c r="F7979" t="s">
        <v>33</v>
      </c>
      <c r="G7979" t="s">
        <v>34</v>
      </c>
      <c r="H7979">
        <v>12574</v>
      </c>
      <c r="J7979">
        <v>0</v>
      </c>
      <c r="L7979">
        <v>12574</v>
      </c>
      <c r="N7979">
        <v>5024</v>
      </c>
      <c r="P7979">
        <v>224</v>
      </c>
      <c r="R7979">
        <v>5248</v>
      </c>
      <c r="T7979">
        <v>233521</v>
      </c>
      <c r="U7979" t="s">
        <v>124</v>
      </c>
      <c r="V7979">
        <v>593834</v>
      </c>
      <c r="W7979" t="s">
        <v>124</v>
      </c>
      <c r="X7979">
        <v>561050</v>
      </c>
      <c r="Y7979" t="s">
        <v>124</v>
      </c>
      <c r="Z7979">
        <v>32784</v>
      </c>
    </row>
    <row r="7980" spans="2:26" hidden="1" x14ac:dyDescent="0.35">
      <c r="B7980" t="s">
        <v>182</v>
      </c>
      <c r="C7980" t="s">
        <v>183</v>
      </c>
      <c r="D7980" s="1">
        <v>44409</v>
      </c>
      <c r="E7980" t="s">
        <v>34</v>
      </c>
      <c r="F7980" t="s">
        <v>35</v>
      </c>
      <c r="G7980" t="s">
        <v>32</v>
      </c>
      <c r="H7980">
        <v>14122</v>
      </c>
      <c r="J7980">
        <v>0</v>
      </c>
      <c r="L7980">
        <v>14122</v>
      </c>
      <c r="N7980">
        <v>5632</v>
      </c>
      <c r="P7980">
        <v>237</v>
      </c>
      <c r="R7980">
        <v>5869</v>
      </c>
      <c r="T7980">
        <v>234662</v>
      </c>
      <c r="U7980" t="s">
        <v>124</v>
      </c>
      <c r="V7980">
        <v>598135</v>
      </c>
      <c r="W7980" t="s">
        <v>124</v>
      </c>
      <c r="X7980">
        <v>565281</v>
      </c>
      <c r="Y7980" t="s">
        <v>124</v>
      </c>
      <c r="Z7980">
        <v>32854</v>
      </c>
    </row>
    <row r="7981" spans="2:26" hidden="1" x14ac:dyDescent="0.35">
      <c r="B7981" t="s">
        <v>182</v>
      </c>
      <c r="C7981" t="s">
        <v>183</v>
      </c>
      <c r="D7981" s="1">
        <v>44409</v>
      </c>
      <c r="E7981" t="s">
        <v>34</v>
      </c>
      <c r="F7981" t="s">
        <v>33</v>
      </c>
      <c r="G7981" t="s">
        <v>34</v>
      </c>
      <c r="H7981">
        <v>14122</v>
      </c>
      <c r="J7981">
        <v>0</v>
      </c>
      <c r="L7981">
        <v>14122</v>
      </c>
      <c r="N7981">
        <v>5632</v>
      </c>
      <c r="P7981">
        <v>237</v>
      </c>
      <c r="R7981">
        <v>5869</v>
      </c>
      <c r="T7981">
        <v>234662</v>
      </c>
      <c r="U7981" t="s">
        <v>124</v>
      </c>
      <c r="V7981">
        <v>598135</v>
      </c>
      <c r="W7981" t="s">
        <v>124</v>
      </c>
      <c r="X7981">
        <v>565281</v>
      </c>
      <c r="Y7981" t="s">
        <v>124</v>
      </c>
      <c r="Z7981">
        <v>32854</v>
      </c>
    </row>
    <row r="7982" spans="2:26" hidden="1" x14ac:dyDescent="0.35">
      <c r="B7982" t="s">
        <v>182</v>
      </c>
      <c r="C7982" t="s">
        <v>183</v>
      </c>
      <c r="D7982" s="1">
        <v>44440</v>
      </c>
      <c r="E7982" t="s">
        <v>34</v>
      </c>
      <c r="F7982" t="s">
        <v>35</v>
      </c>
      <c r="G7982" t="s">
        <v>32</v>
      </c>
      <c r="H7982">
        <v>12877</v>
      </c>
      <c r="J7982">
        <v>0</v>
      </c>
      <c r="L7982">
        <v>12877</v>
      </c>
      <c r="N7982">
        <v>4979</v>
      </c>
      <c r="P7982">
        <v>238</v>
      </c>
      <c r="R7982">
        <v>5217</v>
      </c>
      <c r="T7982">
        <v>235598</v>
      </c>
      <c r="U7982" t="s">
        <v>124</v>
      </c>
      <c r="V7982">
        <v>601656</v>
      </c>
      <c r="W7982" t="s">
        <v>124</v>
      </c>
      <c r="X7982">
        <v>568738</v>
      </c>
      <c r="Y7982" t="s">
        <v>124</v>
      </c>
      <c r="Z7982">
        <v>32918</v>
      </c>
    </row>
    <row r="7983" spans="2:26" hidden="1" x14ac:dyDescent="0.35">
      <c r="B7983" t="s">
        <v>182</v>
      </c>
      <c r="C7983" t="s">
        <v>183</v>
      </c>
      <c r="D7983" s="1">
        <v>44440</v>
      </c>
      <c r="E7983" t="s">
        <v>34</v>
      </c>
      <c r="F7983" t="s">
        <v>33</v>
      </c>
      <c r="G7983" t="s">
        <v>34</v>
      </c>
      <c r="H7983">
        <v>12877</v>
      </c>
      <c r="J7983">
        <v>0</v>
      </c>
      <c r="L7983">
        <v>12877</v>
      </c>
      <c r="N7983">
        <v>4979</v>
      </c>
      <c r="P7983">
        <v>238</v>
      </c>
      <c r="R7983">
        <v>5217</v>
      </c>
      <c r="T7983">
        <v>235598</v>
      </c>
      <c r="U7983" t="s">
        <v>124</v>
      </c>
      <c r="V7983">
        <v>601656</v>
      </c>
      <c r="W7983" t="s">
        <v>124</v>
      </c>
      <c r="X7983">
        <v>568738</v>
      </c>
      <c r="Y7983" t="s">
        <v>124</v>
      </c>
      <c r="Z7983">
        <v>32918</v>
      </c>
    </row>
    <row r="7984" spans="2:26" hidden="1" x14ac:dyDescent="0.35">
      <c r="B7984" t="s">
        <v>182</v>
      </c>
      <c r="C7984" t="s">
        <v>183</v>
      </c>
      <c r="D7984" s="1">
        <v>44470</v>
      </c>
      <c r="E7984" t="s">
        <v>34</v>
      </c>
      <c r="F7984" t="s">
        <v>35</v>
      </c>
      <c r="G7984" t="s">
        <v>32</v>
      </c>
      <c r="H7984">
        <v>12506</v>
      </c>
      <c r="J7984">
        <v>0</v>
      </c>
      <c r="L7984">
        <v>12506</v>
      </c>
      <c r="N7984">
        <v>4771</v>
      </c>
      <c r="P7984">
        <v>219</v>
      </c>
      <c r="R7984">
        <v>4990</v>
      </c>
      <c r="T7984">
        <v>236234</v>
      </c>
      <c r="U7984" t="s">
        <v>124</v>
      </c>
      <c r="V7984">
        <v>604670</v>
      </c>
      <c r="W7984" t="s">
        <v>124</v>
      </c>
      <c r="X7984">
        <v>571588</v>
      </c>
      <c r="Y7984" t="s">
        <v>124</v>
      </c>
      <c r="Z7984">
        <v>33082</v>
      </c>
    </row>
    <row r="7985" spans="2:26" hidden="1" x14ac:dyDescent="0.35">
      <c r="B7985" t="s">
        <v>182</v>
      </c>
      <c r="C7985" t="s">
        <v>183</v>
      </c>
      <c r="D7985" s="1">
        <v>44470</v>
      </c>
      <c r="E7985" t="s">
        <v>34</v>
      </c>
      <c r="F7985" t="s">
        <v>33</v>
      </c>
      <c r="G7985" t="s">
        <v>34</v>
      </c>
      <c r="H7985">
        <v>12506</v>
      </c>
      <c r="J7985">
        <v>0</v>
      </c>
      <c r="L7985">
        <v>12506</v>
      </c>
      <c r="N7985">
        <v>4771</v>
      </c>
      <c r="P7985">
        <v>219</v>
      </c>
      <c r="R7985">
        <v>4990</v>
      </c>
      <c r="T7985">
        <v>236234</v>
      </c>
      <c r="U7985" t="s">
        <v>124</v>
      </c>
      <c r="V7985">
        <v>604670</v>
      </c>
      <c r="W7985" t="s">
        <v>124</v>
      </c>
      <c r="X7985">
        <v>571588</v>
      </c>
      <c r="Y7985" t="s">
        <v>124</v>
      </c>
      <c r="Z7985">
        <v>33082</v>
      </c>
    </row>
    <row r="7986" spans="2:26" hidden="1" x14ac:dyDescent="0.35">
      <c r="B7986" t="s">
        <v>182</v>
      </c>
      <c r="C7986" t="s">
        <v>183</v>
      </c>
      <c r="D7986" s="1">
        <v>44501</v>
      </c>
      <c r="E7986" t="s">
        <v>34</v>
      </c>
      <c r="F7986" t="s">
        <v>35</v>
      </c>
      <c r="G7986" t="s">
        <v>32</v>
      </c>
      <c r="H7986">
        <v>12654</v>
      </c>
      <c r="J7986">
        <v>0</v>
      </c>
      <c r="L7986">
        <v>12654</v>
      </c>
      <c r="N7986">
        <v>4613</v>
      </c>
      <c r="P7986">
        <v>157</v>
      </c>
      <c r="R7986">
        <v>4770</v>
      </c>
      <c r="T7986">
        <v>236963</v>
      </c>
      <c r="U7986" t="s">
        <v>124</v>
      </c>
      <c r="V7986">
        <v>608227</v>
      </c>
      <c r="W7986" t="s">
        <v>124</v>
      </c>
      <c r="X7986">
        <v>575100</v>
      </c>
      <c r="Y7986" t="s">
        <v>124</v>
      </c>
      <c r="Z7986">
        <v>33127</v>
      </c>
    </row>
    <row r="7987" spans="2:26" hidden="1" x14ac:dyDescent="0.35">
      <c r="B7987" t="s">
        <v>182</v>
      </c>
      <c r="C7987" t="s">
        <v>183</v>
      </c>
      <c r="D7987" s="1">
        <v>44501</v>
      </c>
      <c r="E7987" t="s">
        <v>34</v>
      </c>
      <c r="F7987" t="s">
        <v>33</v>
      </c>
      <c r="G7987" t="s">
        <v>34</v>
      </c>
      <c r="H7987">
        <v>12654</v>
      </c>
      <c r="J7987">
        <v>0</v>
      </c>
      <c r="L7987">
        <v>12654</v>
      </c>
      <c r="N7987">
        <v>4613</v>
      </c>
      <c r="P7987">
        <v>157</v>
      </c>
      <c r="R7987">
        <v>4770</v>
      </c>
      <c r="T7987">
        <v>236963</v>
      </c>
      <c r="U7987" t="s">
        <v>124</v>
      </c>
      <c r="V7987">
        <v>608227</v>
      </c>
      <c r="W7987" t="s">
        <v>124</v>
      </c>
      <c r="X7987">
        <v>575100</v>
      </c>
      <c r="Y7987" t="s">
        <v>124</v>
      </c>
      <c r="Z7987">
        <v>33127</v>
      </c>
    </row>
    <row r="7988" spans="2:26" hidden="1" x14ac:dyDescent="0.35">
      <c r="B7988" t="s">
        <v>182</v>
      </c>
      <c r="C7988" t="s">
        <v>183</v>
      </c>
      <c r="D7988" s="1">
        <v>44531</v>
      </c>
      <c r="E7988" t="s">
        <v>34</v>
      </c>
      <c r="F7988" t="s">
        <v>35</v>
      </c>
      <c r="G7988" t="s">
        <v>32</v>
      </c>
      <c r="H7988">
        <v>18447</v>
      </c>
      <c r="J7988">
        <v>0</v>
      </c>
      <c r="L7988">
        <v>18447</v>
      </c>
      <c r="N7988">
        <v>10599</v>
      </c>
      <c r="P7988">
        <v>599</v>
      </c>
      <c r="R7988">
        <v>11198</v>
      </c>
      <c r="T7988">
        <v>237804</v>
      </c>
      <c r="U7988" t="s">
        <v>124</v>
      </c>
      <c r="V7988">
        <v>611926</v>
      </c>
      <c r="W7988" t="s">
        <v>124</v>
      </c>
      <c r="X7988">
        <v>578689</v>
      </c>
      <c r="Y7988" t="s">
        <v>124</v>
      </c>
      <c r="Z7988">
        <v>33237</v>
      </c>
    </row>
    <row r="7989" spans="2:26" hidden="1" x14ac:dyDescent="0.35">
      <c r="B7989" t="s">
        <v>182</v>
      </c>
      <c r="C7989" t="s">
        <v>183</v>
      </c>
      <c r="D7989" s="1">
        <v>44531</v>
      </c>
      <c r="E7989" t="s">
        <v>34</v>
      </c>
      <c r="F7989" t="s">
        <v>33</v>
      </c>
      <c r="G7989" t="s">
        <v>34</v>
      </c>
      <c r="H7989">
        <v>18447</v>
      </c>
      <c r="J7989">
        <v>0</v>
      </c>
      <c r="L7989">
        <v>18447</v>
      </c>
      <c r="N7989">
        <v>10599</v>
      </c>
      <c r="P7989">
        <v>599</v>
      </c>
      <c r="R7989">
        <v>11198</v>
      </c>
      <c r="T7989">
        <v>237804</v>
      </c>
      <c r="U7989" t="s">
        <v>124</v>
      </c>
      <c r="V7989">
        <v>611926</v>
      </c>
      <c r="W7989" t="s">
        <v>124</v>
      </c>
      <c r="X7989">
        <v>578689</v>
      </c>
      <c r="Y7989" t="s">
        <v>124</v>
      </c>
      <c r="Z7989">
        <v>33237</v>
      </c>
    </row>
    <row r="7990" spans="2:26" hidden="1" x14ac:dyDescent="0.35">
      <c r="B7990" t="s">
        <v>182</v>
      </c>
      <c r="C7990" t="s">
        <v>183</v>
      </c>
      <c r="D7990" s="1">
        <v>44562</v>
      </c>
      <c r="E7990" t="s">
        <v>34</v>
      </c>
      <c r="F7990" t="s">
        <v>35</v>
      </c>
      <c r="G7990" t="s">
        <v>32</v>
      </c>
      <c r="H7990">
        <v>12926</v>
      </c>
      <c r="J7990">
        <v>0</v>
      </c>
      <c r="L7990">
        <v>12926</v>
      </c>
      <c r="N7990">
        <v>4531</v>
      </c>
      <c r="P7990">
        <v>218</v>
      </c>
      <c r="R7990">
        <v>4749</v>
      </c>
      <c r="T7990">
        <v>238609</v>
      </c>
      <c r="U7990" t="s">
        <v>124</v>
      </c>
      <c r="V7990">
        <v>615440</v>
      </c>
      <c r="W7990" t="s">
        <v>124</v>
      </c>
      <c r="X7990">
        <v>582081</v>
      </c>
      <c r="Y7990" t="s">
        <v>124</v>
      </c>
      <c r="Z7990">
        <v>33359</v>
      </c>
    </row>
    <row r="7991" spans="2:26" hidden="1" x14ac:dyDescent="0.35">
      <c r="B7991" t="s">
        <v>182</v>
      </c>
      <c r="C7991" t="s">
        <v>183</v>
      </c>
      <c r="D7991" s="1">
        <v>44562</v>
      </c>
      <c r="E7991" t="s">
        <v>34</v>
      </c>
      <c r="F7991" t="s">
        <v>33</v>
      </c>
      <c r="G7991" t="s">
        <v>34</v>
      </c>
      <c r="H7991">
        <v>12926</v>
      </c>
      <c r="J7991">
        <v>0</v>
      </c>
      <c r="L7991">
        <v>12926</v>
      </c>
      <c r="N7991">
        <v>4531</v>
      </c>
      <c r="P7991">
        <v>218</v>
      </c>
      <c r="R7991">
        <v>4749</v>
      </c>
      <c r="T7991">
        <v>238609</v>
      </c>
      <c r="U7991" t="s">
        <v>124</v>
      </c>
      <c r="V7991">
        <v>615440</v>
      </c>
      <c r="W7991" t="s">
        <v>124</v>
      </c>
      <c r="X7991">
        <v>582081</v>
      </c>
      <c r="Y7991" t="s">
        <v>124</v>
      </c>
      <c r="Z7991">
        <v>33359</v>
      </c>
    </row>
    <row r="7992" spans="2:26" hidden="1" x14ac:dyDescent="0.35">
      <c r="B7992" t="s">
        <v>182</v>
      </c>
      <c r="C7992" t="s">
        <v>183</v>
      </c>
      <c r="D7992" s="1">
        <v>44593</v>
      </c>
      <c r="E7992" t="s">
        <v>34</v>
      </c>
      <c r="F7992" t="s">
        <v>35</v>
      </c>
      <c r="G7992" t="s">
        <v>32</v>
      </c>
      <c r="H7992">
        <v>13835</v>
      </c>
      <c r="J7992">
        <v>0</v>
      </c>
      <c r="L7992">
        <v>13835</v>
      </c>
      <c r="N7992">
        <v>4443</v>
      </c>
      <c r="P7992">
        <v>170</v>
      </c>
      <c r="R7992">
        <v>4613</v>
      </c>
      <c r="T7992">
        <v>239430</v>
      </c>
      <c r="U7992" t="s">
        <v>124</v>
      </c>
      <c r="V7992">
        <v>618228</v>
      </c>
      <c r="W7992" t="s">
        <v>124</v>
      </c>
      <c r="X7992">
        <v>584648</v>
      </c>
      <c r="Y7992" t="s">
        <v>124</v>
      </c>
      <c r="Z7992">
        <v>33580</v>
      </c>
    </row>
    <row r="7993" spans="2:26" hidden="1" x14ac:dyDescent="0.35">
      <c r="B7993" t="s">
        <v>182</v>
      </c>
      <c r="C7993" t="s">
        <v>183</v>
      </c>
      <c r="D7993" s="1">
        <v>44593</v>
      </c>
      <c r="E7993" t="s">
        <v>34</v>
      </c>
      <c r="F7993" t="s">
        <v>33</v>
      </c>
      <c r="G7993" t="s">
        <v>34</v>
      </c>
      <c r="H7993">
        <v>13835</v>
      </c>
      <c r="J7993">
        <v>0</v>
      </c>
      <c r="L7993">
        <v>13835</v>
      </c>
      <c r="N7993">
        <v>4443</v>
      </c>
      <c r="P7993">
        <v>170</v>
      </c>
      <c r="R7993">
        <v>4613</v>
      </c>
      <c r="T7993">
        <v>239430</v>
      </c>
      <c r="U7993" t="s">
        <v>124</v>
      </c>
      <c r="V7993">
        <v>618228</v>
      </c>
      <c r="W7993" t="s">
        <v>124</v>
      </c>
      <c r="X7993">
        <v>584648</v>
      </c>
      <c r="Y7993" t="s">
        <v>124</v>
      </c>
      <c r="Z7993">
        <v>33580</v>
      </c>
    </row>
    <row r="7994" spans="2:26" hidden="1" x14ac:dyDescent="0.35">
      <c r="B7994" t="s">
        <v>182</v>
      </c>
      <c r="C7994" t="s">
        <v>183</v>
      </c>
      <c r="D7994" s="1">
        <v>44621</v>
      </c>
      <c r="E7994" t="s">
        <v>34</v>
      </c>
      <c r="F7994" t="s">
        <v>35</v>
      </c>
      <c r="G7994" t="s">
        <v>32</v>
      </c>
      <c r="H7994">
        <v>14561</v>
      </c>
      <c r="J7994">
        <v>0</v>
      </c>
      <c r="L7994">
        <v>14561</v>
      </c>
      <c r="N7994">
        <v>5100</v>
      </c>
      <c r="P7994">
        <v>180</v>
      </c>
      <c r="R7994">
        <v>5280</v>
      </c>
      <c r="T7994">
        <v>240226</v>
      </c>
      <c r="U7994" t="s">
        <v>124</v>
      </c>
      <c r="V7994">
        <v>621399</v>
      </c>
      <c r="W7994" t="s">
        <v>124</v>
      </c>
      <c r="X7994">
        <v>587438</v>
      </c>
      <c r="Y7994" t="s">
        <v>124</v>
      </c>
      <c r="Z7994">
        <v>33961</v>
      </c>
    </row>
    <row r="7995" spans="2:26" hidden="1" x14ac:dyDescent="0.35">
      <c r="B7995" t="s">
        <v>182</v>
      </c>
      <c r="C7995" t="s">
        <v>183</v>
      </c>
      <c r="D7995" s="1">
        <v>44621</v>
      </c>
      <c r="E7995" t="s">
        <v>34</v>
      </c>
      <c r="F7995" t="s">
        <v>33</v>
      </c>
      <c r="G7995" t="s">
        <v>34</v>
      </c>
      <c r="H7995">
        <v>14561</v>
      </c>
      <c r="J7995">
        <v>0</v>
      </c>
      <c r="L7995">
        <v>14561</v>
      </c>
      <c r="N7995">
        <v>5100</v>
      </c>
      <c r="P7995">
        <v>180</v>
      </c>
      <c r="R7995">
        <v>5280</v>
      </c>
      <c r="T7995">
        <v>240226</v>
      </c>
      <c r="U7995" t="s">
        <v>124</v>
      </c>
      <c r="V7995">
        <v>621399</v>
      </c>
      <c r="W7995" t="s">
        <v>124</v>
      </c>
      <c r="X7995">
        <v>587438</v>
      </c>
      <c r="Y7995" t="s">
        <v>124</v>
      </c>
      <c r="Z7995">
        <v>33961</v>
      </c>
    </row>
    <row r="7996" spans="2:26" hidden="1" x14ac:dyDescent="0.35">
      <c r="B7996" t="s">
        <v>182</v>
      </c>
      <c r="C7996" t="s">
        <v>183</v>
      </c>
      <c r="D7996" s="1">
        <v>44652</v>
      </c>
      <c r="E7996" t="s">
        <v>34</v>
      </c>
      <c r="F7996" t="s">
        <v>35</v>
      </c>
      <c r="G7996" t="s">
        <v>32</v>
      </c>
      <c r="H7996">
        <v>12244</v>
      </c>
      <c r="J7996">
        <v>0</v>
      </c>
      <c r="L7996">
        <v>12244</v>
      </c>
      <c r="N7996">
        <v>4450</v>
      </c>
      <c r="P7996">
        <v>170</v>
      </c>
      <c r="R7996">
        <v>4620</v>
      </c>
      <c r="T7996">
        <v>240584</v>
      </c>
      <c r="U7996" t="s">
        <v>124</v>
      </c>
      <c r="V7996">
        <v>623637</v>
      </c>
      <c r="W7996" t="s">
        <v>124</v>
      </c>
      <c r="X7996">
        <v>591842</v>
      </c>
      <c r="Y7996" t="s">
        <v>124</v>
      </c>
      <c r="Z7996">
        <v>31795</v>
      </c>
    </row>
    <row r="7997" spans="2:26" hidden="1" x14ac:dyDescent="0.35">
      <c r="B7997" t="s">
        <v>182</v>
      </c>
      <c r="C7997" t="s">
        <v>183</v>
      </c>
      <c r="D7997" s="1">
        <v>44652</v>
      </c>
      <c r="E7997" t="s">
        <v>34</v>
      </c>
      <c r="F7997" t="s">
        <v>33</v>
      </c>
      <c r="G7997" t="s">
        <v>34</v>
      </c>
      <c r="H7997">
        <v>12244</v>
      </c>
      <c r="J7997">
        <v>0</v>
      </c>
      <c r="L7997">
        <v>12244</v>
      </c>
      <c r="N7997">
        <v>4450</v>
      </c>
      <c r="P7997">
        <v>170</v>
      </c>
      <c r="R7997">
        <v>4620</v>
      </c>
      <c r="T7997">
        <v>240584</v>
      </c>
      <c r="U7997" t="s">
        <v>124</v>
      </c>
      <c r="V7997">
        <v>623637</v>
      </c>
      <c r="W7997" t="s">
        <v>124</v>
      </c>
      <c r="X7997">
        <v>591842</v>
      </c>
      <c r="Y7997" t="s">
        <v>124</v>
      </c>
      <c r="Z7997">
        <v>31795</v>
      </c>
    </row>
    <row r="7998" spans="2:26" hidden="1" x14ac:dyDescent="0.35">
      <c r="B7998" t="s">
        <v>182</v>
      </c>
      <c r="C7998" t="s">
        <v>183</v>
      </c>
      <c r="D7998" s="1">
        <v>44682</v>
      </c>
      <c r="E7998" t="s">
        <v>34</v>
      </c>
      <c r="F7998" t="s">
        <v>35</v>
      </c>
      <c r="G7998" t="s">
        <v>32</v>
      </c>
      <c r="H7998">
        <v>10942</v>
      </c>
      <c r="J7998">
        <v>0</v>
      </c>
      <c r="L7998">
        <v>10942</v>
      </c>
      <c r="N7998">
        <v>3951</v>
      </c>
      <c r="P7998">
        <v>142</v>
      </c>
      <c r="R7998">
        <v>4093</v>
      </c>
      <c r="T7998">
        <v>240921</v>
      </c>
      <c r="U7998" t="s">
        <v>124</v>
      </c>
      <c r="V7998">
        <v>625990</v>
      </c>
      <c r="W7998" t="s">
        <v>124</v>
      </c>
      <c r="X7998">
        <v>594018</v>
      </c>
      <c r="Y7998" t="s">
        <v>124</v>
      </c>
      <c r="Z7998">
        <v>31972</v>
      </c>
    </row>
    <row r="7999" spans="2:26" hidden="1" x14ac:dyDescent="0.35">
      <c r="B7999" t="s">
        <v>182</v>
      </c>
      <c r="C7999" t="s">
        <v>183</v>
      </c>
      <c r="D7999" s="1">
        <v>44682</v>
      </c>
      <c r="E7999" t="s">
        <v>34</v>
      </c>
      <c r="F7999" t="s">
        <v>33</v>
      </c>
      <c r="G7999" t="s">
        <v>34</v>
      </c>
      <c r="H7999">
        <v>10942</v>
      </c>
      <c r="J7999">
        <v>0</v>
      </c>
      <c r="L7999">
        <v>10942</v>
      </c>
      <c r="N7999">
        <v>3951</v>
      </c>
      <c r="P7999">
        <v>142</v>
      </c>
      <c r="R7999">
        <v>4093</v>
      </c>
      <c r="T7999">
        <v>240921</v>
      </c>
      <c r="U7999" t="s">
        <v>124</v>
      </c>
      <c r="V7999">
        <v>625990</v>
      </c>
      <c r="W7999" t="s">
        <v>124</v>
      </c>
      <c r="X7999">
        <v>594018</v>
      </c>
      <c r="Y7999" t="s">
        <v>124</v>
      </c>
      <c r="Z7999">
        <v>31972</v>
      </c>
    </row>
    <row r="8000" spans="2:26" hidden="1" x14ac:dyDescent="0.35">
      <c r="B8000" t="s">
        <v>182</v>
      </c>
      <c r="C8000" t="s">
        <v>183</v>
      </c>
      <c r="D8000" s="1">
        <v>44713</v>
      </c>
      <c r="E8000" t="s">
        <v>34</v>
      </c>
      <c r="F8000" t="s">
        <v>35</v>
      </c>
      <c r="G8000" t="s">
        <v>32</v>
      </c>
      <c r="H8000">
        <v>11678</v>
      </c>
      <c r="J8000">
        <v>0</v>
      </c>
      <c r="L8000">
        <v>11678</v>
      </c>
      <c r="N8000">
        <v>4284</v>
      </c>
      <c r="P8000">
        <v>213</v>
      </c>
      <c r="R8000">
        <v>4497</v>
      </c>
      <c r="T8000">
        <v>241495</v>
      </c>
      <c r="U8000" t="s">
        <v>124</v>
      </c>
      <c r="V8000">
        <v>628731</v>
      </c>
      <c r="W8000" t="s">
        <v>124</v>
      </c>
      <c r="X8000">
        <v>596443</v>
      </c>
      <c r="Y8000" t="s">
        <v>124</v>
      </c>
      <c r="Z8000">
        <v>32288</v>
      </c>
    </row>
    <row r="8001" spans="2:26" hidden="1" x14ac:dyDescent="0.35">
      <c r="B8001" t="s">
        <v>182</v>
      </c>
      <c r="C8001" t="s">
        <v>183</v>
      </c>
      <c r="D8001" s="1">
        <v>44713</v>
      </c>
      <c r="E8001" t="s">
        <v>34</v>
      </c>
      <c r="F8001" t="s">
        <v>33</v>
      </c>
      <c r="G8001" t="s">
        <v>34</v>
      </c>
      <c r="H8001">
        <v>11678</v>
      </c>
      <c r="J8001">
        <v>0</v>
      </c>
      <c r="L8001">
        <v>11678</v>
      </c>
      <c r="N8001">
        <v>4284</v>
      </c>
      <c r="P8001">
        <v>213</v>
      </c>
      <c r="R8001">
        <v>4497</v>
      </c>
      <c r="T8001">
        <v>241495</v>
      </c>
      <c r="U8001" t="s">
        <v>124</v>
      </c>
      <c r="V8001">
        <v>628731</v>
      </c>
      <c r="W8001" t="s">
        <v>124</v>
      </c>
      <c r="X8001">
        <v>596443</v>
      </c>
      <c r="Y8001" t="s">
        <v>124</v>
      </c>
      <c r="Z8001">
        <v>32288</v>
      </c>
    </row>
    <row r="8002" spans="2:26" hidden="1" x14ac:dyDescent="0.35">
      <c r="B8002" t="s">
        <v>182</v>
      </c>
      <c r="C8002" t="s">
        <v>183</v>
      </c>
      <c r="D8002" s="1">
        <v>44743</v>
      </c>
      <c r="E8002" t="s">
        <v>34</v>
      </c>
      <c r="F8002" t="s">
        <v>35</v>
      </c>
      <c r="G8002" t="s">
        <v>32</v>
      </c>
      <c r="H8002">
        <v>8019</v>
      </c>
      <c r="J8002">
        <v>0</v>
      </c>
      <c r="L8002">
        <v>8019</v>
      </c>
      <c r="N8002">
        <v>2651</v>
      </c>
      <c r="P8002">
        <v>87</v>
      </c>
      <c r="R8002">
        <v>2738</v>
      </c>
      <c r="T8002">
        <v>242081</v>
      </c>
      <c r="U8002" t="s">
        <v>124</v>
      </c>
      <c r="V8002">
        <v>631256</v>
      </c>
      <c r="W8002" t="s">
        <v>124</v>
      </c>
      <c r="X8002">
        <v>598790</v>
      </c>
      <c r="Y8002" t="s">
        <v>124</v>
      </c>
      <c r="Z8002">
        <v>32466</v>
      </c>
    </row>
    <row r="8003" spans="2:26" hidden="1" x14ac:dyDescent="0.35">
      <c r="B8003" t="s">
        <v>182</v>
      </c>
      <c r="C8003" t="s">
        <v>183</v>
      </c>
      <c r="D8003" s="1">
        <v>44743</v>
      </c>
      <c r="E8003" t="s">
        <v>34</v>
      </c>
      <c r="F8003" t="s">
        <v>33</v>
      </c>
      <c r="G8003" t="s">
        <v>34</v>
      </c>
      <c r="H8003">
        <v>8019</v>
      </c>
      <c r="J8003">
        <v>0</v>
      </c>
      <c r="L8003">
        <v>8019</v>
      </c>
      <c r="N8003">
        <v>2651</v>
      </c>
      <c r="P8003">
        <v>87</v>
      </c>
      <c r="R8003">
        <v>2738</v>
      </c>
      <c r="T8003">
        <v>242081</v>
      </c>
      <c r="U8003" t="s">
        <v>124</v>
      </c>
      <c r="V8003">
        <v>631256</v>
      </c>
      <c r="W8003" t="s">
        <v>124</v>
      </c>
      <c r="X8003">
        <v>598790</v>
      </c>
      <c r="Y8003" t="s">
        <v>124</v>
      </c>
      <c r="Z8003">
        <v>32466</v>
      </c>
    </row>
    <row r="8004" spans="2:26" hidden="1" x14ac:dyDescent="0.35">
      <c r="B8004" t="s">
        <v>182</v>
      </c>
      <c r="C8004" t="s">
        <v>183</v>
      </c>
      <c r="D8004" s="1">
        <v>44774</v>
      </c>
      <c r="E8004" t="s">
        <v>34</v>
      </c>
      <c r="F8004" t="s">
        <v>35</v>
      </c>
      <c r="G8004" t="s">
        <v>32</v>
      </c>
      <c r="H8004">
        <v>17101</v>
      </c>
      <c r="J8004">
        <v>0</v>
      </c>
      <c r="L8004">
        <v>17101</v>
      </c>
      <c r="N8004">
        <v>6058</v>
      </c>
      <c r="P8004">
        <v>247</v>
      </c>
      <c r="R8004">
        <v>6305</v>
      </c>
      <c r="T8004">
        <v>243554</v>
      </c>
      <c r="U8004" t="s">
        <v>124</v>
      </c>
      <c r="V8004">
        <v>635927</v>
      </c>
      <c r="W8004" t="s">
        <v>124</v>
      </c>
      <c r="X8004">
        <v>603340</v>
      </c>
      <c r="Y8004" t="s">
        <v>124</v>
      </c>
      <c r="Z8004">
        <v>32587</v>
      </c>
    </row>
    <row r="8005" spans="2:26" hidden="1" x14ac:dyDescent="0.35">
      <c r="B8005" t="s">
        <v>182</v>
      </c>
      <c r="C8005" t="s">
        <v>183</v>
      </c>
      <c r="D8005" s="1">
        <v>44774</v>
      </c>
      <c r="E8005" t="s">
        <v>34</v>
      </c>
      <c r="F8005" t="s">
        <v>33</v>
      </c>
      <c r="G8005" t="s">
        <v>34</v>
      </c>
      <c r="H8005">
        <v>17101</v>
      </c>
      <c r="J8005">
        <v>0</v>
      </c>
      <c r="L8005">
        <v>17101</v>
      </c>
      <c r="N8005">
        <v>6058</v>
      </c>
      <c r="P8005">
        <v>247</v>
      </c>
      <c r="R8005">
        <v>6305</v>
      </c>
      <c r="T8005">
        <v>243554</v>
      </c>
      <c r="U8005" t="s">
        <v>124</v>
      </c>
      <c r="V8005">
        <v>635927</v>
      </c>
      <c r="W8005" t="s">
        <v>124</v>
      </c>
      <c r="X8005">
        <v>603340</v>
      </c>
      <c r="Y8005" t="s">
        <v>124</v>
      </c>
      <c r="Z8005">
        <v>32587</v>
      </c>
    </row>
    <row r="8006" spans="2:26" hidden="1" x14ac:dyDescent="0.35">
      <c r="B8006" t="s">
        <v>182</v>
      </c>
      <c r="C8006" t="s">
        <v>183</v>
      </c>
      <c r="D8006" s="1">
        <v>44805</v>
      </c>
      <c r="E8006" t="s">
        <v>34</v>
      </c>
      <c r="F8006" t="s">
        <v>35</v>
      </c>
      <c r="G8006" t="s">
        <v>32</v>
      </c>
      <c r="H8006">
        <v>14424</v>
      </c>
      <c r="J8006">
        <v>0</v>
      </c>
      <c r="L8006">
        <v>14424</v>
      </c>
      <c r="N8006">
        <v>4445</v>
      </c>
      <c r="P8006">
        <v>184</v>
      </c>
      <c r="R8006">
        <v>4629</v>
      </c>
      <c r="T8006">
        <v>242694</v>
      </c>
      <c r="U8006" t="s">
        <v>124</v>
      </c>
      <c r="V8006">
        <v>635849</v>
      </c>
      <c r="W8006" t="s">
        <v>124</v>
      </c>
      <c r="X8006">
        <v>602640</v>
      </c>
      <c r="Y8006" t="s">
        <v>124</v>
      </c>
      <c r="Z8006">
        <v>33209</v>
      </c>
    </row>
    <row r="8007" spans="2:26" hidden="1" x14ac:dyDescent="0.35">
      <c r="B8007" t="s">
        <v>182</v>
      </c>
      <c r="C8007" t="s">
        <v>183</v>
      </c>
      <c r="D8007" s="1">
        <v>44805</v>
      </c>
      <c r="E8007" t="s">
        <v>34</v>
      </c>
      <c r="F8007" t="s">
        <v>33</v>
      </c>
      <c r="G8007" t="s">
        <v>34</v>
      </c>
      <c r="H8007">
        <v>14424</v>
      </c>
      <c r="J8007">
        <v>0</v>
      </c>
      <c r="L8007">
        <v>14424</v>
      </c>
      <c r="N8007">
        <v>4445</v>
      </c>
      <c r="P8007">
        <v>184</v>
      </c>
      <c r="R8007">
        <v>4629</v>
      </c>
      <c r="T8007">
        <v>242694</v>
      </c>
      <c r="U8007" t="s">
        <v>124</v>
      </c>
      <c r="V8007">
        <v>635849</v>
      </c>
      <c r="W8007" t="s">
        <v>124</v>
      </c>
      <c r="X8007">
        <v>602640</v>
      </c>
      <c r="Y8007" t="s">
        <v>124</v>
      </c>
      <c r="Z8007">
        <v>33209</v>
      </c>
    </row>
    <row r="8008" spans="2:26" hidden="1" x14ac:dyDescent="0.35">
      <c r="B8008" t="s">
        <v>182</v>
      </c>
      <c r="C8008" t="s">
        <v>183</v>
      </c>
      <c r="D8008" s="1">
        <v>44835</v>
      </c>
      <c r="E8008" t="s">
        <v>34</v>
      </c>
      <c r="F8008" t="s">
        <v>35</v>
      </c>
      <c r="G8008" t="s">
        <v>32</v>
      </c>
      <c r="H8008">
        <v>11567</v>
      </c>
      <c r="J8008">
        <v>0</v>
      </c>
      <c r="L8008">
        <v>11567</v>
      </c>
      <c r="N8008">
        <v>4178</v>
      </c>
      <c r="P8008">
        <v>163</v>
      </c>
      <c r="R8008">
        <v>4341</v>
      </c>
      <c r="T8008">
        <v>243129</v>
      </c>
      <c r="U8008" t="s">
        <v>124</v>
      </c>
      <c r="V8008">
        <v>638595</v>
      </c>
      <c r="W8008" t="s">
        <v>124</v>
      </c>
      <c r="X8008">
        <v>605209</v>
      </c>
      <c r="Y8008" t="s">
        <v>124</v>
      </c>
      <c r="Z8008">
        <v>33386</v>
      </c>
    </row>
    <row r="8009" spans="2:26" hidden="1" x14ac:dyDescent="0.35">
      <c r="B8009" t="s">
        <v>182</v>
      </c>
      <c r="C8009" t="s">
        <v>183</v>
      </c>
      <c r="D8009" s="1">
        <v>44835</v>
      </c>
      <c r="E8009" t="s">
        <v>34</v>
      </c>
      <c r="F8009" t="s">
        <v>33</v>
      </c>
      <c r="G8009" t="s">
        <v>34</v>
      </c>
      <c r="H8009">
        <v>11567</v>
      </c>
      <c r="J8009">
        <v>0</v>
      </c>
      <c r="L8009">
        <v>11567</v>
      </c>
      <c r="N8009">
        <v>4178</v>
      </c>
      <c r="P8009">
        <v>163</v>
      </c>
      <c r="R8009">
        <v>4341</v>
      </c>
      <c r="T8009">
        <v>243129</v>
      </c>
      <c r="U8009" t="s">
        <v>124</v>
      </c>
      <c r="V8009">
        <v>638595</v>
      </c>
      <c r="W8009" t="s">
        <v>124</v>
      </c>
      <c r="X8009">
        <v>605209</v>
      </c>
      <c r="Y8009" t="s">
        <v>124</v>
      </c>
      <c r="Z8009">
        <v>33386</v>
      </c>
    </row>
    <row r="8010" spans="2:26" hidden="1" x14ac:dyDescent="0.35">
      <c r="B8010" t="s">
        <v>182</v>
      </c>
      <c r="C8010" t="s">
        <v>183</v>
      </c>
      <c r="D8010" s="1">
        <v>44866</v>
      </c>
      <c r="E8010" t="s">
        <v>34</v>
      </c>
      <c r="F8010" t="s">
        <v>35</v>
      </c>
      <c r="G8010" t="s">
        <v>32</v>
      </c>
      <c r="H8010">
        <v>11276</v>
      </c>
      <c r="J8010">
        <v>0</v>
      </c>
      <c r="L8010">
        <v>11276</v>
      </c>
      <c r="N8010">
        <v>4184</v>
      </c>
      <c r="P8010">
        <v>160</v>
      </c>
      <c r="R8010">
        <v>4344</v>
      </c>
      <c r="T8010">
        <v>243464</v>
      </c>
      <c r="U8010" t="s">
        <v>124</v>
      </c>
      <c r="V8010">
        <v>640820</v>
      </c>
      <c r="W8010" t="s">
        <v>124</v>
      </c>
      <c r="X8010">
        <v>607347</v>
      </c>
      <c r="Y8010" t="s">
        <v>124</v>
      </c>
      <c r="Z8010">
        <v>33473</v>
      </c>
    </row>
    <row r="8011" spans="2:26" hidden="1" x14ac:dyDescent="0.35">
      <c r="B8011" t="s">
        <v>182</v>
      </c>
      <c r="C8011" t="s">
        <v>183</v>
      </c>
      <c r="D8011" s="1">
        <v>44866</v>
      </c>
      <c r="E8011" t="s">
        <v>34</v>
      </c>
      <c r="F8011" t="s">
        <v>33</v>
      </c>
      <c r="G8011" t="s">
        <v>34</v>
      </c>
      <c r="H8011">
        <v>11276</v>
      </c>
      <c r="J8011">
        <v>0</v>
      </c>
      <c r="L8011">
        <v>11276</v>
      </c>
      <c r="N8011">
        <v>4184</v>
      </c>
      <c r="P8011">
        <v>160</v>
      </c>
      <c r="R8011">
        <v>4344</v>
      </c>
      <c r="T8011">
        <v>243464</v>
      </c>
      <c r="U8011" t="s">
        <v>124</v>
      </c>
      <c r="V8011">
        <v>640820</v>
      </c>
      <c r="W8011" t="s">
        <v>124</v>
      </c>
      <c r="X8011">
        <v>607347</v>
      </c>
      <c r="Y8011" t="s">
        <v>124</v>
      </c>
      <c r="Z8011">
        <v>33473</v>
      </c>
    </row>
    <row r="8012" spans="2:26" hidden="1" x14ac:dyDescent="0.35">
      <c r="B8012" t="s">
        <v>182</v>
      </c>
      <c r="C8012" t="s">
        <v>183</v>
      </c>
      <c r="D8012" s="1">
        <v>44896</v>
      </c>
      <c r="E8012" t="s">
        <v>34</v>
      </c>
      <c r="F8012" t="s">
        <v>35</v>
      </c>
      <c r="G8012" t="s">
        <v>32</v>
      </c>
      <c r="H8012">
        <v>12230</v>
      </c>
      <c r="J8012">
        <v>0</v>
      </c>
      <c r="L8012">
        <v>12230</v>
      </c>
      <c r="N8012">
        <v>4087</v>
      </c>
      <c r="P8012">
        <v>171</v>
      </c>
      <c r="R8012">
        <v>4258</v>
      </c>
      <c r="T8012">
        <v>244495</v>
      </c>
      <c r="U8012" t="s">
        <v>124</v>
      </c>
      <c r="V8012">
        <v>645172</v>
      </c>
      <c r="W8012" t="s">
        <v>124</v>
      </c>
      <c r="X8012">
        <v>611359</v>
      </c>
      <c r="Y8012" t="s">
        <v>124</v>
      </c>
      <c r="Z8012">
        <v>33813</v>
      </c>
    </row>
    <row r="8013" spans="2:26" hidden="1" x14ac:dyDescent="0.35">
      <c r="B8013" t="s">
        <v>182</v>
      </c>
      <c r="C8013" t="s">
        <v>183</v>
      </c>
      <c r="D8013" s="1">
        <v>44896</v>
      </c>
      <c r="E8013" t="s">
        <v>34</v>
      </c>
      <c r="F8013" t="s">
        <v>33</v>
      </c>
      <c r="G8013" t="s">
        <v>34</v>
      </c>
      <c r="H8013">
        <v>12230</v>
      </c>
      <c r="J8013">
        <v>0</v>
      </c>
      <c r="L8013">
        <v>12230</v>
      </c>
      <c r="N8013">
        <v>4087</v>
      </c>
      <c r="P8013">
        <v>171</v>
      </c>
      <c r="R8013">
        <v>4258</v>
      </c>
      <c r="T8013">
        <v>244495</v>
      </c>
      <c r="U8013" t="s">
        <v>124</v>
      </c>
      <c r="V8013">
        <v>645172</v>
      </c>
      <c r="W8013" t="s">
        <v>124</v>
      </c>
      <c r="X8013">
        <v>611359</v>
      </c>
      <c r="Y8013" t="s">
        <v>124</v>
      </c>
      <c r="Z8013">
        <v>33813</v>
      </c>
    </row>
    <row r="8014" spans="2:26" hidden="1" x14ac:dyDescent="0.35">
      <c r="B8014" t="s">
        <v>182</v>
      </c>
      <c r="C8014" t="s">
        <v>183</v>
      </c>
      <c r="D8014" s="1">
        <v>44927</v>
      </c>
      <c r="E8014" t="s">
        <v>34</v>
      </c>
      <c r="F8014" t="s">
        <v>35</v>
      </c>
      <c r="G8014" t="s">
        <v>32</v>
      </c>
      <c r="H8014">
        <v>13796</v>
      </c>
      <c r="J8014">
        <v>0</v>
      </c>
      <c r="L8014">
        <v>13796</v>
      </c>
      <c r="N8014">
        <v>4673</v>
      </c>
      <c r="P8014">
        <v>223</v>
      </c>
      <c r="R8014">
        <v>4896</v>
      </c>
      <c r="T8014">
        <v>244926</v>
      </c>
      <c r="U8014" t="s">
        <v>124</v>
      </c>
      <c r="V8014">
        <v>647809</v>
      </c>
      <c r="W8014" t="s">
        <v>124</v>
      </c>
      <c r="X8014">
        <v>613720</v>
      </c>
      <c r="Y8014" t="s">
        <v>124</v>
      </c>
      <c r="Z8014">
        <v>34089</v>
      </c>
    </row>
    <row r="8015" spans="2:26" hidden="1" x14ac:dyDescent="0.35">
      <c r="B8015" t="s">
        <v>182</v>
      </c>
      <c r="C8015" t="s">
        <v>183</v>
      </c>
      <c r="D8015" s="1">
        <v>44927</v>
      </c>
      <c r="E8015" t="s">
        <v>34</v>
      </c>
      <c r="F8015" t="s">
        <v>33</v>
      </c>
      <c r="G8015" t="s">
        <v>34</v>
      </c>
      <c r="H8015">
        <v>13796</v>
      </c>
      <c r="J8015">
        <v>0</v>
      </c>
      <c r="L8015">
        <v>13796</v>
      </c>
      <c r="N8015">
        <v>4673</v>
      </c>
      <c r="P8015">
        <v>223</v>
      </c>
      <c r="R8015">
        <v>4896</v>
      </c>
      <c r="T8015">
        <v>244926</v>
      </c>
      <c r="U8015" t="s">
        <v>124</v>
      </c>
      <c r="V8015">
        <v>647809</v>
      </c>
      <c r="W8015" t="s">
        <v>124</v>
      </c>
      <c r="X8015">
        <v>613720</v>
      </c>
      <c r="Y8015" t="s">
        <v>124</v>
      </c>
      <c r="Z8015">
        <v>34089</v>
      </c>
    </row>
    <row r="8016" spans="2:26" hidden="1" x14ac:dyDescent="0.35">
      <c r="B8016" t="s">
        <v>182</v>
      </c>
      <c r="C8016" t="s">
        <v>183</v>
      </c>
      <c r="D8016" s="1">
        <v>44958</v>
      </c>
      <c r="E8016" t="s">
        <v>34</v>
      </c>
      <c r="F8016" t="s">
        <v>35</v>
      </c>
      <c r="G8016" t="s">
        <v>32</v>
      </c>
      <c r="H8016">
        <v>14594</v>
      </c>
      <c r="J8016">
        <v>0</v>
      </c>
      <c r="L8016">
        <v>14594</v>
      </c>
      <c r="N8016">
        <v>3954</v>
      </c>
      <c r="P8016">
        <v>156</v>
      </c>
      <c r="R8016">
        <v>4110</v>
      </c>
      <c r="T8016">
        <v>245501</v>
      </c>
      <c r="U8016" t="s">
        <v>124</v>
      </c>
      <c r="V8016">
        <v>650328</v>
      </c>
      <c r="W8016" t="s">
        <v>124</v>
      </c>
      <c r="X8016">
        <v>615929</v>
      </c>
      <c r="Y8016" t="s">
        <v>124</v>
      </c>
      <c r="Z8016">
        <v>34399</v>
      </c>
    </row>
    <row r="8017" spans="2:26" hidden="1" x14ac:dyDescent="0.35">
      <c r="B8017" t="s">
        <v>182</v>
      </c>
      <c r="C8017" t="s">
        <v>183</v>
      </c>
      <c r="D8017" s="1">
        <v>44958</v>
      </c>
      <c r="E8017" t="s">
        <v>34</v>
      </c>
      <c r="F8017" t="s">
        <v>33</v>
      </c>
      <c r="G8017" t="s">
        <v>34</v>
      </c>
      <c r="H8017">
        <v>14594</v>
      </c>
      <c r="J8017">
        <v>0</v>
      </c>
      <c r="L8017">
        <v>14594</v>
      </c>
      <c r="N8017">
        <v>3954</v>
      </c>
      <c r="P8017">
        <v>156</v>
      </c>
      <c r="R8017">
        <v>4110</v>
      </c>
      <c r="T8017">
        <v>245501</v>
      </c>
      <c r="U8017" t="s">
        <v>124</v>
      </c>
      <c r="V8017">
        <v>650328</v>
      </c>
      <c r="W8017" t="s">
        <v>124</v>
      </c>
      <c r="X8017">
        <v>615929</v>
      </c>
      <c r="Y8017" t="s">
        <v>124</v>
      </c>
      <c r="Z8017">
        <v>34399</v>
      </c>
    </row>
    <row r="8018" spans="2:26" hidden="1" x14ac:dyDescent="0.35">
      <c r="B8018" t="s">
        <v>182</v>
      </c>
      <c r="C8018" t="s">
        <v>183</v>
      </c>
      <c r="D8018" s="1">
        <v>44986</v>
      </c>
      <c r="E8018" t="s">
        <v>34</v>
      </c>
      <c r="F8018" t="s">
        <v>35</v>
      </c>
      <c r="G8018" t="s">
        <v>32</v>
      </c>
      <c r="H8018">
        <v>13214</v>
      </c>
      <c r="J8018">
        <v>0</v>
      </c>
      <c r="L8018">
        <v>13214</v>
      </c>
      <c r="N8018">
        <v>4300</v>
      </c>
      <c r="P8018">
        <v>167</v>
      </c>
      <c r="R8018">
        <v>4467</v>
      </c>
      <c r="T8018">
        <v>246350</v>
      </c>
      <c r="U8018" t="s">
        <v>124</v>
      </c>
      <c r="V8018">
        <v>653050</v>
      </c>
      <c r="W8018" t="s">
        <v>124</v>
      </c>
      <c r="X8018">
        <v>617974</v>
      </c>
      <c r="Y8018" t="s">
        <v>124</v>
      </c>
      <c r="Z8018">
        <v>35076</v>
      </c>
    </row>
    <row r="8019" spans="2:26" hidden="1" x14ac:dyDescent="0.35">
      <c r="B8019" t="s">
        <v>182</v>
      </c>
      <c r="C8019" t="s">
        <v>183</v>
      </c>
      <c r="D8019" s="1">
        <v>44986</v>
      </c>
      <c r="E8019" t="s">
        <v>34</v>
      </c>
      <c r="F8019" t="s">
        <v>33</v>
      </c>
      <c r="G8019" t="s">
        <v>34</v>
      </c>
      <c r="H8019">
        <v>13214</v>
      </c>
      <c r="J8019">
        <v>0</v>
      </c>
      <c r="L8019">
        <v>13214</v>
      </c>
      <c r="N8019">
        <v>4300</v>
      </c>
      <c r="P8019">
        <v>167</v>
      </c>
      <c r="R8019">
        <v>4467</v>
      </c>
      <c r="T8019">
        <v>246350</v>
      </c>
      <c r="U8019" t="s">
        <v>124</v>
      </c>
      <c r="V8019">
        <v>653050</v>
      </c>
      <c r="W8019" t="s">
        <v>124</v>
      </c>
      <c r="X8019">
        <v>617974</v>
      </c>
      <c r="Y8019" t="s">
        <v>124</v>
      </c>
      <c r="Z8019">
        <v>35076</v>
      </c>
    </row>
    <row r="8020" spans="2:26" hidden="1" x14ac:dyDescent="0.35">
      <c r="B8020" t="s">
        <v>182</v>
      </c>
      <c r="C8020" t="s">
        <v>183</v>
      </c>
      <c r="D8020" s="1">
        <v>45017</v>
      </c>
      <c r="E8020" t="s">
        <v>34</v>
      </c>
      <c r="F8020" t="s">
        <v>35</v>
      </c>
      <c r="G8020" t="s">
        <v>32</v>
      </c>
      <c r="H8020">
        <v>12654</v>
      </c>
      <c r="J8020">
        <v>0</v>
      </c>
      <c r="L8020">
        <v>12654</v>
      </c>
      <c r="N8020">
        <v>4048</v>
      </c>
      <c r="P8020">
        <v>234</v>
      </c>
      <c r="R8020">
        <v>4282</v>
      </c>
      <c r="T8020">
        <v>246824</v>
      </c>
      <c r="U8020" t="s">
        <v>124</v>
      </c>
      <c r="V8020">
        <v>655024</v>
      </c>
      <c r="W8020" t="s">
        <v>124</v>
      </c>
      <c r="X8020">
        <v>623807</v>
      </c>
      <c r="Y8020" t="s">
        <v>124</v>
      </c>
      <c r="Z8020">
        <v>31217</v>
      </c>
    </row>
    <row r="8021" spans="2:26" hidden="1" x14ac:dyDescent="0.35">
      <c r="B8021" t="s">
        <v>182</v>
      </c>
      <c r="C8021" t="s">
        <v>183</v>
      </c>
      <c r="D8021" s="1">
        <v>45017</v>
      </c>
      <c r="E8021" t="s">
        <v>34</v>
      </c>
      <c r="F8021" t="s">
        <v>33</v>
      </c>
      <c r="G8021" t="s">
        <v>34</v>
      </c>
      <c r="H8021">
        <v>12654</v>
      </c>
      <c r="J8021">
        <v>0</v>
      </c>
      <c r="L8021">
        <v>12654</v>
      </c>
      <c r="N8021">
        <v>4048</v>
      </c>
      <c r="P8021">
        <v>234</v>
      </c>
      <c r="R8021">
        <v>4282</v>
      </c>
      <c r="T8021">
        <v>246824</v>
      </c>
      <c r="U8021" t="s">
        <v>124</v>
      </c>
      <c r="V8021">
        <v>655024</v>
      </c>
      <c r="W8021" t="s">
        <v>124</v>
      </c>
      <c r="X8021">
        <v>623807</v>
      </c>
      <c r="Y8021" t="s">
        <v>124</v>
      </c>
      <c r="Z8021">
        <v>31217</v>
      </c>
    </row>
    <row r="8022" spans="2:26" hidden="1" x14ac:dyDescent="0.35">
      <c r="B8022" t="s">
        <v>182</v>
      </c>
      <c r="C8022" t="s">
        <v>183</v>
      </c>
      <c r="D8022" s="1">
        <v>45047</v>
      </c>
      <c r="E8022" t="s">
        <v>34</v>
      </c>
      <c r="F8022" t="s">
        <v>35</v>
      </c>
      <c r="G8022" t="s">
        <v>32</v>
      </c>
      <c r="H8022">
        <v>15092</v>
      </c>
      <c r="J8022">
        <v>0</v>
      </c>
      <c r="L8022">
        <v>15092</v>
      </c>
      <c r="N8022">
        <v>6354</v>
      </c>
      <c r="P8022">
        <v>530</v>
      </c>
      <c r="R8022">
        <v>6884</v>
      </c>
      <c r="T8022">
        <v>241044</v>
      </c>
      <c r="U8022" t="s">
        <v>124</v>
      </c>
      <c r="V8022">
        <v>634686</v>
      </c>
      <c r="W8022" t="s">
        <v>124</v>
      </c>
      <c r="X8022">
        <v>602311</v>
      </c>
      <c r="Y8022" t="s">
        <v>124</v>
      </c>
      <c r="Z8022">
        <v>32375</v>
      </c>
    </row>
    <row r="8023" spans="2:26" hidden="1" x14ac:dyDescent="0.35">
      <c r="B8023" t="s">
        <v>182</v>
      </c>
      <c r="C8023" t="s">
        <v>183</v>
      </c>
      <c r="D8023" s="1">
        <v>45047</v>
      </c>
      <c r="E8023" t="s">
        <v>34</v>
      </c>
      <c r="F8023" t="s">
        <v>33</v>
      </c>
      <c r="G8023" t="s">
        <v>34</v>
      </c>
      <c r="H8023">
        <v>15092</v>
      </c>
      <c r="J8023">
        <v>0</v>
      </c>
      <c r="L8023">
        <v>15092</v>
      </c>
      <c r="N8023">
        <v>6354</v>
      </c>
      <c r="P8023">
        <v>530</v>
      </c>
      <c r="R8023">
        <v>6884</v>
      </c>
      <c r="T8023">
        <v>241044</v>
      </c>
      <c r="U8023" t="s">
        <v>124</v>
      </c>
      <c r="V8023">
        <v>634686</v>
      </c>
      <c r="W8023" t="s">
        <v>124</v>
      </c>
      <c r="X8023">
        <v>602311</v>
      </c>
      <c r="Y8023" t="s">
        <v>124</v>
      </c>
      <c r="Z8023">
        <v>32375</v>
      </c>
    </row>
    <row r="8024" spans="2:26" hidden="1" x14ac:dyDescent="0.35">
      <c r="B8024" t="s">
        <v>182</v>
      </c>
      <c r="C8024" t="s">
        <v>183</v>
      </c>
      <c r="D8024" s="1">
        <v>45078</v>
      </c>
      <c r="E8024" t="s">
        <v>34</v>
      </c>
      <c r="F8024" t="s">
        <v>35</v>
      </c>
      <c r="G8024" t="s">
        <v>32</v>
      </c>
      <c r="H8024">
        <v>15021</v>
      </c>
      <c r="J8024">
        <v>0</v>
      </c>
      <c r="L8024">
        <v>15021</v>
      </c>
      <c r="N8024">
        <v>6979</v>
      </c>
      <c r="P8024">
        <v>617</v>
      </c>
      <c r="R8024">
        <v>7596</v>
      </c>
      <c r="T8024">
        <v>234300</v>
      </c>
      <c r="U8024" t="s">
        <v>124</v>
      </c>
      <c r="V8024">
        <v>612497</v>
      </c>
      <c r="W8024" t="s">
        <v>124</v>
      </c>
      <c r="X8024">
        <v>578878</v>
      </c>
      <c r="Y8024" t="s">
        <v>124</v>
      </c>
      <c r="Z8024">
        <v>33619</v>
      </c>
    </row>
    <row r="8025" spans="2:26" hidden="1" x14ac:dyDescent="0.35">
      <c r="B8025" t="s">
        <v>182</v>
      </c>
      <c r="C8025" t="s">
        <v>183</v>
      </c>
      <c r="D8025" s="1">
        <v>45078</v>
      </c>
      <c r="E8025" t="s">
        <v>34</v>
      </c>
      <c r="F8025" t="s">
        <v>33</v>
      </c>
      <c r="G8025" t="s">
        <v>34</v>
      </c>
      <c r="H8025">
        <v>15021</v>
      </c>
      <c r="J8025">
        <v>0</v>
      </c>
      <c r="L8025">
        <v>15021</v>
      </c>
      <c r="N8025">
        <v>6979</v>
      </c>
      <c r="P8025">
        <v>617</v>
      </c>
      <c r="R8025">
        <v>7596</v>
      </c>
      <c r="T8025">
        <v>234300</v>
      </c>
      <c r="U8025" t="s">
        <v>124</v>
      </c>
      <c r="V8025">
        <v>612497</v>
      </c>
      <c r="W8025" t="s">
        <v>124</v>
      </c>
      <c r="X8025">
        <v>578878</v>
      </c>
      <c r="Y8025" t="s">
        <v>124</v>
      </c>
      <c r="Z8025">
        <v>33619</v>
      </c>
    </row>
    <row r="8026" spans="2:26" hidden="1" x14ac:dyDescent="0.35">
      <c r="B8026" t="s">
        <v>182</v>
      </c>
      <c r="C8026" t="s">
        <v>183</v>
      </c>
      <c r="D8026" s="1">
        <v>45108</v>
      </c>
      <c r="E8026" t="s">
        <v>34</v>
      </c>
      <c r="F8026" t="s">
        <v>35</v>
      </c>
      <c r="G8026" t="s">
        <v>32</v>
      </c>
      <c r="H8026">
        <v>14851</v>
      </c>
      <c r="J8026">
        <v>0</v>
      </c>
      <c r="L8026">
        <v>14851</v>
      </c>
      <c r="N8026">
        <v>7706</v>
      </c>
      <c r="P8026">
        <v>659</v>
      </c>
      <c r="R8026">
        <v>8365</v>
      </c>
      <c r="T8026">
        <v>230058</v>
      </c>
      <c r="U8026" t="s">
        <v>124</v>
      </c>
      <c r="V8026">
        <v>596525</v>
      </c>
      <c r="W8026" t="s">
        <v>124</v>
      </c>
      <c r="X8026">
        <v>561672</v>
      </c>
      <c r="Y8026" t="s">
        <v>124</v>
      </c>
      <c r="Z8026">
        <v>34853</v>
      </c>
    </row>
    <row r="8027" spans="2:26" hidden="1" x14ac:dyDescent="0.35">
      <c r="B8027" t="s">
        <v>182</v>
      </c>
      <c r="C8027" t="s">
        <v>183</v>
      </c>
      <c r="D8027" s="1">
        <v>45108</v>
      </c>
      <c r="E8027" t="s">
        <v>34</v>
      </c>
      <c r="F8027" t="s">
        <v>33</v>
      </c>
      <c r="G8027" t="s">
        <v>34</v>
      </c>
      <c r="H8027">
        <v>14851</v>
      </c>
      <c r="J8027">
        <v>0</v>
      </c>
      <c r="L8027">
        <v>14851</v>
      </c>
      <c r="N8027">
        <v>7706</v>
      </c>
      <c r="P8027">
        <v>659</v>
      </c>
      <c r="R8027">
        <v>8365</v>
      </c>
      <c r="T8027">
        <v>230058</v>
      </c>
      <c r="U8027" t="s">
        <v>124</v>
      </c>
      <c r="V8027">
        <v>596525</v>
      </c>
      <c r="W8027" t="s">
        <v>124</v>
      </c>
      <c r="X8027">
        <v>561672</v>
      </c>
      <c r="Y8027" t="s">
        <v>124</v>
      </c>
      <c r="Z8027">
        <v>34853</v>
      </c>
    </row>
    <row r="8028" spans="2:26" hidden="1" x14ac:dyDescent="0.35">
      <c r="B8028" t="s">
        <v>182</v>
      </c>
      <c r="C8028" t="s">
        <v>183</v>
      </c>
      <c r="D8028" s="1">
        <v>45139</v>
      </c>
      <c r="E8028" t="s">
        <v>34</v>
      </c>
      <c r="F8028" t="s">
        <v>35</v>
      </c>
      <c r="G8028" t="s">
        <v>32</v>
      </c>
      <c r="H8028">
        <v>18568</v>
      </c>
      <c r="J8028">
        <v>0</v>
      </c>
      <c r="L8028">
        <v>18568</v>
      </c>
      <c r="N8028">
        <v>9613</v>
      </c>
      <c r="P8028">
        <v>925</v>
      </c>
      <c r="R8028">
        <v>10538</v>
      </c>
      <c r="T8028">
        <v>228581</v>
      </c>
      <c r="U8028" t="s">
        <v>124</v>
      </c>
      <c r="V8028">
        <v>583137</v>
      </c>
      <c r="W8028" t="s">
        <v>124</v>
      </c>
      <c r="X8028">
        <v>546954</v>
      </c>
      <c r="Y8028" t="s">
        <v>124</v>
      </c>
      <c r="Z8028">
        <v>36183</v>
      </c>
    </row>
    <row r="8029" spans="2:26" hidden="1" x14ac:dyDescent="0.35">
      <c r="B8029" t="s">
        <v>182</v>
      </c>
      <c r="C8029" t="s">
        <v>183</v>
      </c>
      <c r="D8029" s="1">
        <v>45139</v>
      </c>
      <c r="E8029" t="s">
        <v>34</v>
      </c>
      <c r="F8029" t="s">
        <v>33</v>
      </c>
      <c r="G8029" t="s">
        <v>34</v>
      </c>
      <c r="H8029">
        <v>18568</v>
      </c>
      <c r="J8029">
        <v>0</v>
      </c>
      <c r="L8029">
        <v>18568</v>
      </c>
      <c r="N8029">
        <v>9613</v>
      </c>
      <c r="P8029">
        <v>925</v>
      </c>
      <c r="R8029">
        <v>10538</v>
      </c>
      <c r="T8029">
        <v>228581</v>
      </c>
      <c r="U8029" t="s">
        <v>124</v>
      </c>
      <c r="V8029">
        <v>583137</v>
      </c>
      <c r="W8029" t="s">
        <v>124</v>
      </c>
      <c r="X8029">
        <v>546954</v>
      </c>
      <c r="Y8029" t="s">
        <v>124</v>
      </c>
      <c r="Z8029">
        <v>36183</v>
      </c>
    </row>
    <row r="8030" spans="2:26" hidden="1" x14ac:dyDescent="0.35">
      <c r="B8030" t="s">
        <v>182</v>
      </c>
      <c r="C8030" t="s">
        <v>183</v>
      </c>
      <c r="D8030" s="1">
        <v>45170</v>
      </c>
      <c r="E8030" t="s">
        <v>34</v>
      </c>
      <c r="F8030" t="s">
        <v>35</v>
      </c>
      <c r="G8030" t="s">
        <v>32</v>
      </c>
      <c r="H8030">
        <v>17634</v>
      </c>
      <c r="J8030">
        <v>0</v>
      </c>
      <c r="L8030">
        <v>17634</v>
      </c>
      <c r="N8030">
        <v>9324</v>
      </c>
      <c r="P8030">
        <v>944</v>
      </c>
      <c r="R8030">
        <v>10268</v>
      </c>
      <c r="T8030">
        <v>225778</v>
      </c>
      <c r="U8030" t="s">
        <v>124</v>
      </c>
      <c r="V8030">
        <v>569293</v>
      </c>
      <c r="W8030" t="s">
        <v>124</v>
      </c>
      <c r="X8030">
        <v>532245</v>
      </c>
      <c r="Y8030" t="s">
        <v>124</v>
      </c>
      <c r="Z8030">
        <v>37048</v>
      </c>
    </row>
    <row r="8031" spans="2:26" hidden="1" x14ac:dyDescent="0.35">
      <c r="B8031" t="s">
        <v>182</v>
      </c>
      <c r="C8031" t="s">
        <v>183</v>
      </c>
      <c r="D8031" s="1">
        <v>45170</v>
      </c>
      <c r="E8031" t="s">
        <v>34</v>
      </c>
      <c r="F8031" t="s">
        <v>33</v>
      </c>
      <c r="G8031" t="s">
        <v>34</v>
      </c>
      <c r="H8031">
        <v>17634</v>
      </c>
      <c r="J8031">
        <v>0</v>
      </c>
      <c r="L8031">
        <v>17634</v>
      </c>
      <c r="N8031">
        <v>9324</v>
      </c>
      <c r="P8031">
        <v>944</v>
      </c>
      <c r="R8031">
        <v>10268</v>
      </c>
      <c r="T8031">
        <v>225778</v>
      </c>
      <c r="U8031" t="s">
        <v>124</v>
      </c>
      <c r="V8031">
        <v>569293</v>
      </c>
      <c r="W8031" t="s">
        <v>124</v>
      </c>
      <c r="X8031">
        <v>532245</v>
      </c>
      <c r="Y8031" t="s">
        <v>124</v>
      </c>
      <c r="Z8031">
        <v>37048</v>
      </c>
    </row>
    <row r="8032" spans="2:26" hidden="1" x14ac:dyDescent="0.35">
      <c r="B8032" t="s">
        <v>182</v>
      </c>
      <c r="C8032" t="s">
        <v>183</v>
      </c>
      <c r="D8032" s="1">
        <v>45200</v>
      </c>
      <c r="E8032" t="s">
        <v>34</v>
      </c>
      <c r="F8032" t="s">
        <v>35</v>
      </c>
      <c r="G8032" t="s">
        <v>32</v>
      </c>
      <c r="H8032">
        <v>19025</v>
      </c>
      <c r="J8032">
        <v>0</v>
      </c>
      <c r="L8032">
        <v>19025</v>
      </c>
      <c r="N8032">
        <v>10504</v>
      </c>
      <c r="P8032">
        <v>1085</v>
      </c>
      <c r="R8032">
        <v>11589</v>
      </c>
      <c r="T8032">
        <v>228412</v>
      </c>
      <c r="U8032" t="s">
        <v>124</v>
      </c>
      <c r="V8032">
        <v>560937</v>
      </c>
      <c r="W8032" t="s">
        <v>124</v>
      </c>
      <c r="X8032">
        <v>523712</v>
      </c>
      <c r="Y8032" t="s">
        <v>124</v>
      </c>
      <c r="Z8032">
        <v>37225</v>
      </c>
    </row>
    <row r="8033" spans="2:26" hidden="1" x14ac:dyDescent="0.35">
      <c r="B8033" t="s">
        <v>182</v>
      </c>
      <c r="C8033" t="s">
        <v>183</v>
      </c>
      <c r="D8033" s="1">
        <v>45200</v>
      </c>
      <c r="E8033" t="s">
        <v>34</v>
      </c>
      <c r="F8033" t="s">
        <v>33</v>
      </c>
      <c r="G8033" t="s">
        <v>34</v>
      </c>
      <c r="H8033">
        <v>19025</v>
      </c>
      <c r="J8033">
        <v>0</v>
      </c>
      <c r="L8033">
        <v>19025</v>
      </c>
      <c r="N8033">
        <v>10504</v>
      </c>
      <c r="P8033">
        <v>1085</v>
      </c>
      <c r="R8033">
        <v>11589</v>
      </c>
      <c r="T8033">
        <v>228412</v>
      </c>
      <c r="U8033" t="s">
        <v>124</v>
      </c>
      <c r="V8033">
        <v>560937</v>
      </c>
      <c r="W8033" t="s">
        <v>124</v>
      </c>
      <c r="X8033">
        <v>523712</v>
      </c>
      <c r="Y8033" t="s">
        <v>124</v>
      </c>
      <c r="Z8033">
        <v>37225</v>
      </c>
    </row>
    <row r="8034" spans="2:26" hidden="1" x14ac:dyDescent="0.35">
      <c r="B8034" t="s">
        <v>182</v>
      </c>
      <c r="C8034" t="s">
        <v>183</v>
      </c>
      <c r="D8034" s="1">
        <v>45231</v>
      </c>
      <c r="E8034" t="s">
        <v>34</v>
      </c>
      <c r="F8034" t="s">
        <v>35</v>
      </c>
      <c r="G8034" t="s">
        <v>32</v>
      </c>
      <c r="H8034">
        <v>16414</v>
      </c>
      <c r="J8034">
        <v>0</v>
      </c>
      <c r="L8034">
        <v>16414</v>
      </c>
      <c r="N8034">
        <v>8114</v>
      </c>
      <c r="P8034">
        <v>745</v>
      </c>
      <c r="R8034">
        <v>8859</v>
      </c>
      <c r="T8034">
        <v>225169</v>
      </c>
      <c r="U8034" t="s">
        <v>124</v>
      </c>
      <c r="V8034">
        <v>548019</v>
      </c>
      <c r="W8034" t="s">
        <v>124</v>
      </c>
      <c r="X8034">
        <v>510144</v>
      </c>
      <c r="Y8034" t="s">
        <v>124</v>
      </c>
      <c r="Z8034">
        <v>37875</v>
      </c>
    </row>
    <row r="8035" spans="2:26" hidden="1" x14ac:dyDescent="0.35">
      <c r="B8035" t="s">
        <v>182</v>
      </c>
      <c r="C8035" t="s">
        <v>183</v>
      </c>
      <c r="D8035" s="1">
        <v>45231</v>
      </c>
      <c r="E8035" t="s">
        <v>34</v>
      </c>
      <c r="F8035" t="s">
        <v>33</v>
      </c>
      <c r="G8035" t="s">
        <v>34</v>
      </c>
      <c r="H8035">
        <v>16414</v>
      </c>
      <c r="J8035">
        <v>0</v>
      </c>
      <c r="L8035">
        <v>16414</v>
      </c>
      <c r="N8035">
        <v>8114</v>
      </c>
      <c r="P8035">
        <v>745</v>
      </c>
      <c r="R8035">
        <v>8859</v>
      </c>
      <c r="T8035">
        <v>225169</v>
      </c>
      <c r="U8035" t="s">
        <v>124</v>
      </c>
      <c r="V8035">
        <v>548019</v>
      </c>
      <c r="W8035" t="s">
        <v>124</v>
      </c>
      <c r="X8035">
        <v>510144</v>
      </c>
      <c r="Y8035" t="s">
        <v>124</v>
      </c>
      <c r="Z8035">
        <v>37875</v>
      </c>
    </row>
    <row r="8036" spans="2:26" hidden="1" x14ac:dyDescent="0.35">
      <c r="B8036" t="s">
        <v>182</v>
      </c>
      <c r="C8036" t="s">
        <v>183</v>
      </c>
      <c r="D8036" s="1">
        <v>45261</v>
      </c>
      <c r="E8036" t="s">
        <v>34</v>
      </c>
      <c r="F8036" t="s">
        <v>35</v>
      </c>
      <c r="G8036" t="s">
        <v>32</v>
      </c>
      <c r="H8036">
        <v>15521</v>
      </c>
      <c r="J8036">
        <v>0</v>
      </c>
      <c r="L8036">
        <v>15521</v>
      </c>
      <c r="N8036">
        <v>7589</v>
      </c>
      <c r="P8036">
        <v>740</v>
      </c>
      <c r="R8036">
        <v>8329</v>
      </c>
      <c r="T8036">
        <v>220642</v>
      </c>
      <c r="U8036" t="s">
        <v>124</v>
      </c>
      <c r="V8036">
        <v>535197</v>
      </c>
      <c r="W8036" t="s">
        <v>124</v>
      </c>
      <c r="X8036">
        <v>497341</v>
      </c>
      <c r="Y8036" t="s">
        <v>124</v>
      </c>
      <c r="Z8036">
        <v>37856</v>
      </c>
    </row>
    <row r="8037" spans="2:26" hidden="1" x14ac:dyDescent="0.35">
      <c r="B8037" t="s">
        <v>182</v>
      </c>
      <c r="C8037" t="s">
        <v>183</v>
      </c>
      <c r="D8037" s="1">
        <v>45261</v>
      </c>
      <c r="E8037" t="s">
        <v>34</v>
      </c>
      <c r="F8037" t="s">
        <v>33</v>
      </c>
      <c r="G8037" t="s">
        <v>34</v>
      </c>
      <c r="H8037">
        <v>15521</v>
      </c>
      <c r="J8037">
        <v>0</v>
      </c>
      <c r="L8037">
        <v>15521</v>
      </c>
      <c r="N8037">
        <v>7589</v>
      </c>
      <c r="P8037">
        <v>740</v>
      </c>
      <c r="R8037">
        <v>8329</v>
      </c>
      <c r="T8037">
        <v>220642</v>
      </c>
      <c r="U8037" t="s">
        <v>124</v>
      </c>
      <c r="V8037">
        <v>535197</v>
      </c>
      <c r="W8037" t="s">
        <v>124</v>
      </c>
      <c r="X8037">
        <v>497341</v>
      </c>
      <c r="Y8037" t="s">
        <v>124</v>
      </c>
      <c r="Z8037">
        <v>37856</v>
      </c>
    </row>
    <row r="8038" spans="2:26" hidden="1" x14ac:dyDescent="0.35">
      <c r="B8038" t="s">
        <v>182</v>
      </c>
      <c r="C8038" t="s">
        <v>183</v>
      </c>
      <c r="D8038" s="1">
        <v>45292</v>
      </c>
      <c r="E8038" t="s">
        <v>34</v>
      </c>
      <c r="F8038" t="s">
        <v>35</v>
      </c>
      <c r="G8038" t="s">
        <v>32</v>
      </c>
      <c r="H8038">
        <v>19144</v>
      </c>
      <c r="J8038">
        <v>0</v>
      </c>
      <c r="L8038">
        <v>19144</v>
      </c>
      <c r="N8038">
        <v>9301</v>
      </c>
      <c r="P8038">
        <v>842</v>
      </c>
      <c r="R8038">
        <v>10143</v>
      </c>
      <c r="T8038">
        <v>219768</v>
      </c>
      <c r="U8038" t="s">
        <v>124</v>
      </c>
      <c r="V8038">
        <v>528483</v>
      </c>
      <c r="W8038" t="s">
        <v>124</v>
      </c>
      <c r="X8038">
        <v>489769</v>
      </c>
      <c r="Y8038" t="s">
        <v>124</v>
      </c>
      <c r="Z8038">
        <v>38714</v>
      </c>
    </row>
    <row r="8039" spans="2:26" hidden="1" x14ac:dyDescent="0.35">
      <c r="B8039" t="s">
        <v>182</v>
      </c>
      <c r="C8039" t="s">
        <v>183</v>
      </c>
      <c r="D8039" s="1">
        <v>45292</v>
      </c>
      <c r="E8039" t="s">
        <v>34</v>
      </c>
      <c r="F8039" t="s">
        <v>33</v>
      </c>
      <c r="G8039" t="s">
        <v>34</v>
      </c>
      <c r="H8039">
        <v>19144</v>
      </c>
      <c r="J8039">
        <v>0</v>
      </c>
      <c r="L8039">
        <v>19144</v>
      </c>
      <c r="N8039">
        <v>9301</v>
      </c>
      <c r="P8039">
        <v>842</v>
      </c>
      <c r="R8039">
        <v>10143</v>
      </c>
      <c r="T8039">
        <v>219768</v>
      </c>
      <c r="U8039" t="s">
        <v>124</v>
      </c>
      <c r="V8039">
        <v>528483</v>
      </c>
      <c r="W8039" t="s">
        <v>124</v>
      </c>
      <c r="X8039">
        <v>489769</v>
      </c>
      <c r="Y8039" t="s">
        <v>124</v>
      </c>
      <c r="Z8039">
        <v>38714</v>
      </c>
    </row>
    <row r="8040" spans="2:26" hidden="1" x14ac:dyDescent="0.35">
      <c r="B8040" t="s">
        <v>182</v>
      </c>
      <c r="C8040" t="s">
        <v>183</v>
      </c>
      <c r="D8040" s="1">
        <v>45323</v>
      </c>
      <c r="E8040" t="s">
        <v>34</v>
      </c>
      <c r="F8040" t="s">
        <v>35</v>
      </c>
      <c r="G8040" t="s">
        <v>32</v>
      </c>
      <c r="H8040">
        <v>19540</v>
      </c>
      <c r="J8040">
        <v>0</v>
      </c>
      <c r="L8040">
        <v>19540</v>
      </c>
      <c r="N8040">
        <v>9071</v>
      </c>
      <c r="P8040">
        <v>843</v>
      </c>
      <c r="R8040">
        <v>9914</v>
      </c>
      <c r="T8040">
        <v>219109</v>
      </c>
      <c r="U8040" t="s">
        <v>124</v>
      </c>
      <c r="V8040">
        <v>521861</v>
      </c>
      <c r="W8040" t="s">
        <v>124</v>
      </c>
      <c r="X8040">
        <v>482444</v>
      </c>
      <c r="Y8040" t="s">
        <v>124</v>
      </c>
      <c r="Z8040">
        <v>39417</v>
      </c>
    </row>
    <row r="8041" spans="2:26" hidden="1" x14ac:dyDescent="0.35">
      <c r="B8041" t="s">
        <v>182</v>
      </c>
      <c r="C8041" t="s">
        <v>183</v>
      </c>
      <c r="D8041" s="1">
        <v>45323</v>
      </c>
      <c r="E8041" t="s">
        <v>34</v>
      </c>
      <c r="F8041" t="s">
        <v>33</v>
      </c>
      <c r="G8041" t="s">
        <v>34</v>
      </c>
      <c r="H8041">
        <v>19540</v>
      </c>
      <c r="J8041">
        <v>0</v>
      </c>
      <c r="L8041">
        <v>19540</v>
      </c>
      <c r="N8041">
        <v>9071</v>
      </c>
      <c r="P8041">
        <v>843</v>
      </c>
      <c r="R8041">
        <v>9914</v>
      </c>
      <c r="T8041">
        <v>219109</v>
      </c>
      <c r="U8041" t="s">
        <v>124</v>
      </c>
      <c r="V8041">
        <v>521861</v>
      </c>
      <c r="W8041" t="s">
        <v>124</v>
      </c>
      <c r="X8041">
        <v>482444</v>
      </c>
      <c r="Y8041" t="s">
        <v>124</v>
      </c>
      <c r="Z8041">
        <v>39417</v>
      </c>
    </row>
    <row r="8042" spans="2:26" hidden="1" x14ac:dyDescent="0.35">
      <c r="B8042" t="s">
        <v>182</v>
      </c>
      <c r="C8042" t="s">
        <v>183</v>
      </c>
      <c r="D8042" s="1">
        <v>45352</v>
      </c>
      <c r="E8042" t="s">
        <v>34</v>
      </c>
      <c r="F8042" t="s">
        <v>35</v>
      </c>
      <c r="G8042" t="s">
        <v>32</v>
      </c>
      <c r="H8042">
        <v>19344</v>
      </c>
      <c r="J8042">
        <v>0</v>
      </c>
      <c r="L8042">
        <v>19344</v>
      </c>
      <c r="N8042">
        <v>9445</v>
      </c>
      <c r="P8042">
        <v>780</v>
      </c>
      <c r="R8042">
        <v>10225</v>
      </c>
      <c r="T8042">
        <v>218673</v>
      </c>
      <c r="U8042" t="s">
        <v>124</v>
      </c>
      <c r="V8042">
        <v>518153</v>
      </c>
      <c r="W8042" t="s">
        <v>124</v>
      </c>
      <c r="X8042">
        <v>478167</v>
      </c>
      <c r="Y8042" t="s">
        <v>124</v>
      </c>
      <c r="Z8042">
        <v>39986</v>
      </c>
    </row>
    <row r="8043" spans="2:26" hidden="1" x14ac:dyDescent="0.35">
      <c r="B8043" t="s">
        <v>184</v>
      </c>
      <c r="C8043" t="s">
        <v>185</v>
      </c>
      <c r="D8043" s="1">
        <v>41518</v>
      </c>
      <c r="E8043" t="s">
        <v>32</v>
      </c>
      <c r="F8043" t="s">
        <v>33</v>
      </c>
      <c r="G8043" t="s">
        <v>34</v>
      </c>
      <c r="V8043">
        <v>985531</v>
      </c>
    </row>
    <row r="8044" spans="2:26" hidden="1" x14ac:dyDescent="0.35">
      <c r="B8044" t="s">
        <v>184</v>
      </c>
      <c r="C8044" t="s">
        <v>185</v>
      </c>
      <c r="D8044" s="1">
        <v>42887</v>
      </c>
      <c r="E8044" t="s">
        <v>32</v>
      </c>
      <c r="F8044" t="s">
        <v>35</v>
      </c>
      <c r="G8044" t="s">
        <v>32</v>
      </c>
      <c r="H8044">
        <v>23804</v>
      </c>
      <c r="I8044" t="s">
        <v>186</v>
      </c>
      <c r="J8044">
        <v>0</v>
      </c>
      <c r="L8044">
        <v>23804</v>
      </c>
      <c r="M8044" t="s">
        <v>187</v>
      </c>
      <c r="N8044">
        <v>18231</v>
      </c>
      <c r="O8044" t="s">
        <v>151</v>
      </c>
      <c r="P8044">
        <v>976</v>
      </c>
      <c r="R8044">
        <v>19207</v>
      </c>
      <c r="T8044">
        <v>490939</v>
      </c>
      <c r="V8044">
        <v>1039204</v>
      </c>
      <c r="X8044">
        <v>977320</v>
      </c>
      <c r="Z8044">
        <v>61884</v>
      </c>
    </row>
    <row r="8045" spans="2:26" hidden="1" x14ac:dyDescent="0.35">
      <c r="B8045" t="s">
        <v>184</v>
      </c>
      <c r="C8045" t="s">
        <v>185</v>
      </c>
      <c r="D8045" s="1">
        <v>42887</v>
      </c>
      <c r="E8045" t="s">
        <v>32</v>
      </c>
      <c r="F8045" t="s">
        <v>33</v>
      </c>
      <c r="G8045" t="s">
        <v>34</v>
      </c>
      <c r="H8045">
        <v>23804</v>
      </c>
      <c r="I8045" t="s">
        <v>186</v>
      </c>
      <c r="J8045">
        <v>0</v>
      </c>
      <c r="L8045">
        <v>23804</v>
      </c>
      <c r="M8045" t="s">
        <v>187</v>
      </c>
      <c r="N8045">
        <v>18231</v>
      </c>
      <c r="O8045" t="s">
        <v>151</v>
      </c>
      <c r="P8045">
        <v>976</v>
      </c>
      <c r="R8045">
        <v>19207</v>
      </c>
      <c r="T8045">
        <v>490939</v>
      </c>
      <c r="V8045">
        <v>1039204</v>
      </c>
      <c r="X8045">
        <v>977320</v>
      </c>
      <c r="Z8045">
        <v>61884</v>
      </c>
    </row>
    <row r="8046" spans="2:26" hidden="1" x14ac:dyDescent="0.35">
      <c r="B8046" t="s">
        <v>184</v>
      </c>
      <c r="C8046" t="s">
        <v>185</v>
      </c>
      <c r="D8046" s="1">
        <v>42917</v>
      </c>
      <c r="E8046" t="s">
        <v>32</v>
      </c>
      <c r="F8046" t="s">
        <v>35</v>
      </c>
      <c r="G8046" t="s">
        <v>32</v>
      </c>
      <c r="H8046">
        <v>23056</v>
      </c>
      <c r="I8046" t="s">
        <v>186</v>
      </c>
      <c r="J8046">
        <v>0</v>
      </c>
      <c r="L8046">
        <v>23056</v>
      </c>
      <c r="M8046" t="s">
        <v>187</v>
      </c>
      <c r="N8046">
        <v>17424</v>
      </c>
      <c r="O8046" t="s">
        <v>151</v>
      </c>
      <c r="P8046">
        <v>997</v>
      </c>
      <c r="R8046">
        <v>18421</v>
      </c>
      <c r="T8046">
        <v>490151</v>
      </c>
      <c r="V8046">
        <v>1037696</v>
      </c>
      <c r="X8046">
        <v>975494</v>
      </c>
      <c r="Z8046">
        <v>62202</v>
      </c>
    </row>
    <row r="8047" spans="2:26" hidden="1" x14ac:dyDescent="0.35">
      <c r="B8047" t="s">
        <v>184</v>
      </c>
      <c r="C8047" t="s">
        <v>185</v>
      </c>
      <c r="D8047" s="1">
        <v>42917</v>
      </c>
      <c r="E8047" t="s">
        <v>32</v>
      </c>
      <c r="F8047" t="s">
        <v>33</v>
      </c>
      <c r="G8047" t="s">
        <v>34</v>
      </c>
      <c r="H8047">
        <v>23056</v>
      </c>
      <c r="I8047" t="s">
        <v>186</v>
      </c>
      <c r="J8047">
        <v>0</v>
      </c>
      <c r="L8047">
        <v>23056</v>
      </c>
      <c r="M8047" t="s">
        <v>187</v>
      </c>
      <c r="N8047">
        <v>17424</v>
      </c>
      <c r="O8047" t="s">
        <v>151</v>
      </c>
      <c r="P8047">
        <v>997</v>
      </c>
      <c r="R8047">
        <v>18421</v>
      </c>
      <c r="T8047">
        <v>490151</v>
      </c>
      <c r="V8047">
        <v>1037696</v>
      </c>
      <c r="X8047">
        <v>975494</v>
      </c>
      <c r="Z8047">
        <v>62202</v>
      </c>
    </row>
    <row r="8048" spans="2:26" hidden="1" x14ac:dyDescent="0.35">
      <c r="B8048" t="s">
        <v>184</v>
      </c>
      <c r="C8048" t="s">
        <v>185</v>
      </c>
      <c r="D8048" s="1">
        <v>42948</v>
      </c>
      <c r="E8048" t="s">
        <v>32</v>
      </c>
      <c r="F8048" t="s">
        <v>35</v>
      </c>
      <c r="G8048" t="s">
        <v>32</v>
      </c>
      <c r="H8048">
        <v>26508</v>
      </c>
      <c r="I8048" t="s">
        <v>186</v>
      </c>
      <c r="J8048">
        <v>0</v>
      </c>
      <c r="L8048">
        <v>26508</v>
      </c>
      <c r="M8048" t="s">
        <v>187</v>
      </c>
      <c r="N8048">
        <v>20199</v>
      </c>
      <c r="O8048" t="s">
        <v>151</v>
      </c>
      <c r="P8048">
        <v>1179</v>
      </c>
      <c r="R8048">
        <v>21378</v>
      </c>
      <c r="T8048">
        <v>489894</v>
      </c>
      <c r="V8048">
        <v>1037812</v>
      </c>
      <c r="X8048">
        <v>974977</v>
      </c>
      <c r="Z8048">
        <v>62835</v>
      </c>
    </row>
    <row r="8049" spans="2:26" hidden="1" x14ac:dyDescent="0.35">
      <c r="B8049" t="s">
        <v>184</v>
      </c>
      <c r="C8049" t="s">
        <v>185</v>
      </c>
      <c r="D8049" s="1">
        <v>42948</v>
      </c>
      <c r="E8049" t="s">
        <v>32</v>
      </c>
      <c r="F8049" t="s">
        <v>33</v>
      </c>
      <c r="G8049" t="s">
        <v>34</v>
      </c>
      <c r="H8049">
        <v>26508</v>
      </c>
      <c r="I8049" t="s">
        <v>186</v>
      </c>
      <c r="J8049">
        <v>0</v>
      </c>
      <c r="L8049">
        <v>26508</v>
      </c>
      <c r="M8049" t="s">
        <v>187</v>
      </c>
      <c r="N8049">
        <v>20199</v>
      </c>
      <c r="O8049" t="s">
        <v>151</v>
      </c>
      <c r="P8049">
        <v>1179</v>
      </c>
      <c r="R8049">
        <v>21378</v>
      </c>
      <c r="T8049">
        <v>489894</v>
      </c>
      <c r="V8049">
        <v>1037812</v>
      </c>
      <c r="X8049">
        <v>974977</v>
      </c>
      <c r="Z8049">
        <v>62835</v>
      </c>
    </row>
    <row r="8050" spans="2:26" hidden="1" x14ac:dyDescent="0.35">
      <c r="B8050" t="s">
        <v>184</v>
      </c>
      <c r="C8050" t="s">
        <v>185</v>
      </c>
      <c r="D8050" s="1">
        <v>42979</v>
      </c>
      <c r="E8050" t="s">
        <v>32</v>
      </c>
      <c r="F8050" t="s">
        <v>35</v>
      </c>
      <c r="G8050" t="s">
        <v>32</v>
      </c>
      <c r="H8050">
        <v>23399</v>
      </c>
      <c r="I8050" t="s">
        <v>186</v>
      </c>
      <c r="J8050">
        <v>0</v>
      </c>
      <c r="L8050">
        <v>23399</v>
      </c>
      <c r="M8050" t="s">
        <v>187</v>
      </c>
      <c r="N8050">
        <v>18298</v>
      </c>
      <c r="O8050" t="s">
        <v>151</v>
      </c>
      <c r="P8050">
        <v>1115</v>
      </c>
      <c r="R8050">
        <v>19413</v>
      </c>
      <c r="T8050">
        <v>489450</v>
      </c>
      <c r="V8050">
        <v>1036360</v>
      </c>
      <c r="X8050">
        <v>972821</v>
      </c>
      <c r="Z8050">
        <v>63539</v>
      </c>
    </row>
    <row r="8051" spans="2:26" hidden="1" x14ac:dyDescent="0.35">
      <c r="B8051" t="s">
        <v>184</v>
      </c>
      <c r="C8051" t="s">
        <v>185</v>
      </c>
      <c r="D8051" s="1">
        <v>42979</v>
      </c>
      <c r="E8051" t="s">
        <v>32</v>
      </c>
      <c r="F8051" t="s">
        <v>33</v>
      </c>
      <c r="G8051" t="s">
        <v>34</v>
      </c>
      <c r="H8051">
        <v>23399</v>
      </c>
      <c r="I8051" t="s">
        <v>186</v>
      </c>
      <c r="J8051">
        <v>0</v>
      </c>
      <c r="L8051">
        <v>23399</v>
      </c>
      <c r="M8051" t="s">
        <v>187</v>
      </c>
      <c r="N8051">
        <v>18298</v>
      </c>
      <c r="O8051" t="s">
        <v>151</v>
      </c>
      <c r="P8051">
        <v>1115</v>
      </c>
      <c r="R8051">
        <v>19413</v>
      </c>
      <c r="T8051">
        <v>489450</v>
      </c>
      <c r="V8051">
        <v>1036360</v>
      </c>
      <c r="X8051">
        <v>972821</v>
      </c>
      <c r="Z8051">
        <v>63539</v>
      </c>
    </row>
    <row r="8052" spans="2:26" hidden="1" x14ac:dyDescent="0.35">
      <c r="B8052" t="s">
        <v>184</v>
      </c>
      <c r="C8052" t="s">
        <v>185</v>
      </c>
      <c r="D8052" s="1">
        <v>43009</v>
      </c>
      <c r="E8052" t="s">
        <v>32</v>
      </c>
      <c r="F8052" t="s">
        <v>35</v>
      </c>
      <c r="G8052" t="s">
        <v>32</v>
      </c>
      <c r="H8052">
        <v>26435</v>
      </c>
      <c r="I8052" t="s">
        <v>186</v>
      </c>
      <c r="J8052">
        <v>0</v>
      </c>
      <c r="L8052">
        <v>26435</v>
      </c>
      <c r="M8052" t="s">
        <v>187</v>
      </c>
      <c r="N8052">
        <v>20011</v>
      </c>
      <c r="O8052" t="s">
        <v>151</v>
      </c>
      <c r="P8052">
        <v>1169</v>
      </c>
      <c r="R8052">
        <v>21180</v>
      </c>
      <c r="T8052">
        <v>489554</v>
      </c>
      <c r="V8052">
        <v>1036969</v>
      </c>
      <c r="X8052">
        <v>972502</v>
      </c>
      <c r="Z8052">
        <v>64467</v>
      </c>
    </row>
    <row r="8053" spans="2:26" hidden="1" x14ac:dyDescent="0.35">
      <c r="B8053" t="s">
        <v>184</v>
      </c>
      <c r="C8053" t="s">
        <v>185</v>
      </c>
      <c r="D8053" s="1">
        <v>43009</v>
      </c>
      <c r="E8053" t="s">
        <v>32</v>
      </c>
      <c r="F8053" t="s">
        <v>33</v>
      </c>
      <c r="G8053" t="s">
        <v>34</v>
      </c>
      <c r="H8053">
        <v>26435</v>
      </c>
      <c r="J8053">
        <v>0</v>
      </c>
      <c r="L8053">
        <v>26435</v>
      </c>
      <c r="N8053">
        <v>20011</v>
      </c>
      <c r="P8053">
        <v>1169</v>
      </c>
      <c r="R8053">
        <v>21180</v>
      </c>
      <c r="T8053">
        <v>489554</v>
      </c>
      <c r="V8053">
        <v>1036969</v>
      </c>
      <c r="X8053">
        <v>972502</v>
      </c>
      <c r="Z8053">
        <v>64467</v>
      </c>
    </row>
    <row r="8054" spans="2:26" hidden="1" x14ac:dyDescent="0.35">
      <c r="B8054" t="s">
        <v>184</v>
      </c>
      <c r="C8054" t="s">
        <v>185</v>
      </c>
      <c r="D8054" s="1">
        <v>43040</v>
      </c>
      <c r="E8054" t="s">
        <v>32</v>
      </c>
      <c r="F8054" t="s">
        <v>33</v>
      </c>
      <c r="G8054" t="s">
        <v>34</v>
      </c>
      <c r="H8054">
        <v>25772</v>
      </c>
      <c r="J8054">
        <v>0</v>
      </c>
      <c r="L8054">
        <v>25772</v>
      </c>
      <c r="N8054">
        <v>21058</v>
      </c>
      <c r="P8054">
        <v>1635</v>
      </c>
      <c r="R8054">
        <v>22693</v>
      </c>
      <c r="T8054">
        <v>488346</v>
      </c>
      <c r="V8054">
        <v>1035671</v>
      </c>
      <c r="X8054">
        <v>969991</v>
      </c>
      <c r="Z8054">
        <v>65680</v>
      </c>
    </row>
    <row r="8055" spans="2:26" hidden="1" x14ac:dyDescent="0.35">
      <c r="B8055" t="s">
        <v>184</v>
      </c>
      <c r="C8055" t="s">
        <v>185</v>
      </c>
      <c r="D8055" s="1">
        <v>43040</v>
      </c>
      <c r="E8055" t="s">
        <v>32</v>
      </c>
      <c r="F8055" t="s">
        <v>35</v>
      </c>
      <c r="G8055" t="s">
        <v>32</v>
      </c>
      <c r="H8055">
        <v>25772</v>
      </c>
      <c r="J8055">
        <v>0</v>
      </c>
      <c r="L8055">
        <v>25772</v>
      </c>
      <c r="N8055">
        <v>21058</v>
      </c>
      <c r="P8055">
        <v>1635</v>
      </c>
      <c r="R8055">
        <v>22693</v>
      </c>
      <c r="T8055">
        <v>488346</v>
      </c>
      <c r="V8055">
        <v>1035671</v>
      </c>
      <c r="X8055">
        <v>969991</v>
      </c>
      <c r="Z8055">
        <v>65680</v>
      </c>
    </row>
    <row r="8056" spans="2:26" hidden="1" x14ac:dyDescent="0.35">
      <c r="B8056" t="s">
        <v>184</v>
      </c>
      <c r="C8056" t="s">
        <v>185</v>
      </c>
      <c r="D8056" s="1">
        <v>43070</v>
      </c>
      <c r="E8056" t="s">
        <v>32</v>
      </c>
      <c r="F8056" t="s">
        <v>35</v>
      </c>
      <c r="G8056" t="s">
        <v>32</v>
      </c>
      <c r="H8056">
        <v>24237</v>
      </c>
      <c r="J8056">
        <v>0</v>
      </c>
      <c r="L8056">
        <v>24237</v>
      </c>
      <c r="N8056">
        <v>22412</v>
      </c>
      <c r="P8056">
        <v>2037</v>
      </c>
      <c r="R8056">
        <v>24449</v>
      </c>
      <c r="T8056">
        <v>487265</v>
      </c>
      <c r="V8056">
        <v>1034480</v>
      </c>
      <c r="X8056">
        <v>967931</v>
      </c>
      <c r="Z8056">
        <v>66549</v>
      </c>
    </row>
    <row r="8057" spans="2:26" hidden="1" x14ac:dyDescent="0.35">
      <c r="B8057" t="s">
        <v>184</v>
      </c>
      <c r="C8057" t="s">
        <v>185</v>
      </c>
      <c r="D8057" s="1">
        <v>43070</v>
      </c>
      <c r="E8057" t="s">
        <v>32</v>
      </c>
      <c r="F8057" t="s">
        <v>33</v>
      </c>
      <c r="G8057" t="s">
        <v>34</v>
      </c>
      <c r="H8057">
        <v>24237</v>
      </c>
      <c r="J8057">
        <v>0</v>
      </c>
      <c r="L8057">
        <v>24237</v>
      </c>
      <c r="N8057">
        <v>22412</v>
      </c>
      <c r="P8057">
        <v>2037</v>
      </c>
      <c r="R8057">
        <v>24449</v>
      </c>
      <c r="T8057">
        <v>487265</v>
      </c>
      <c r="V8057">
        <v>1034480</v>
      </c>
      <c r="X8057">
        <v>967931</v>
      </c>
      <c r="Z8057">
        <v>66549</v>
      </c>
    </row>
    <row r="8058" spans="2:26" hidden="1" x14ac:dyDescent="0.35">
      <c r="B8058" t="s">
        <v>184</v>
      </c>
      <c r="C8058" t="s">
        <v>185</v>
      </c>
      <c r="D8058" s="1">
        <v>43101</v>
      </c>
      <c r="E8058" t="s">
        <v>32</v>
      </c>
      <c r="F8058" t="s">
        <v>35</v>
      </c>
      <c r="G8058" t="s">
        <v>32</v>
      </c>
      <c r="H8058">
        <v>28385</v>
      </c>
      <c r="J8058">
        <v>0</v>
      </c>
      <c r="L8058">
        <v>28385</v>
      </c>
      <c r="N8058">
        <v>23715</v>
      </c>
      <c r="P8058">
        <v>1910</v>
      </c>
      <c r="R8058">
        <v>25625</v>
      </c>
      <c r="T8058">
        <v>488590</v>
      </c>
      <c r="V8058">
        <v>1037795</v>
      </c>
      <c r="X8058">
        <v>970576</v>
      </c>
      <c r="Z8058">
        <v>67219</v>
      </c>
    </row>
    <row r="8059" spans="2:26" hidden="1" x14ac:dyDescent="0.35">
      <c r="B8059" t="s">
        <v>184</v>
      </c>
      <c r="C8059" t="s">
        <v>185</v>
      </c>
      <c r="D8059" s="1">
        <v>43101</v>
      </c>
      <c r="E8059" t="s">
        <v>32</v>
      </c>
      <c r="F8059" t="s">
        <v>33</v>
      </c>
      <c r="G8059" t="s">
        <v>34</v>
      </c>
      <c r="H8059">
        <v>28385</v>
      </c>
      <c r="J8059">
        <v>0</v>
      </c>
      <c r="L8059">
        <v>28385</v>
      </c>
      <c r="N8059">
        <v>23715</v>
      </c>
      <c r="P8059">
        <v>1910</v>
      </c>
      <c r="R8059">
        <v>25625</v>
      </c>
      <c r="T8059">
        <v>488590</v>
      </c>
      <c r="V8059">
        <v>1037795</v>
      </c>
      <c r="X8059">
        <v>970576</v>
      </c>
      <c r="Z8059">
        <v>67219</v>
      </c>
    </row>
    <row r="8060" spans="2:26" hidden="1" x14ac:dyDescent="0.35">
      <c r="B8060" t="s">
        <v>184</v>
      </c>
      <c r="C8060" t="s">
        <v>185</v>
      </c>
      <c r="D8060" s="1">
        <v>43132</v>
      </c>
      <c r="E8060" t="s">
        <v>32</v>
      </c>
      <c r="F8060" t="s">
        <v>35</v>
      </c>
      <c r="G8060" t="s">
        <v>32</v>
      </c>
      <c r="H8060">
        <v>22281</v>
      </c>
      <c r="J8060">
        <v>0</v>
      </c>
      <c r="L8060">
        <v>22281</v>
      </c>
      <c r="N8060">
        <v>17378</v>
      </c>
      <c r="P8060">
        <v>1095</v>
      </c>
      <c r="R8060">
        <v>18473</v>
      </c>
      <c r="T8060">
        <v>489553</v>
      </c>
      <c r="V8060">
        <v>1040641</v>
      </c>
      <c r="X8060">
        <v>972861</v>
      </c>
      <c r="Z8060">
        <v>67780</v>
      </c>
    </row>
    <row r="8061" spans="2:26" hidden="1" x14ac:dyDescent="0.35">
      <c r="B8061" t="s">
        <v>184</v>
      </c>
      <c r="C8061" t="s">
        <v>185</v>
      </c>
      <c r="D8061" s="1">
        <v>43132</v>
      </c>
      <c r="E8061" t="s">
        <v>32</v>
      </c>
      <c r="F8061" t="s">
        <v>33</v>
      </c>
      <c r="G8061" t="s">
        <v>34</v>
      </c>
      <c r="H8061">
        <v>22281</v>
      </c>
      <c r="J8061">
        <v>0</v>
      </c>
      <c r="L8061">
        <v>22281</v>
      </c>
      <c r="N8061">
        <v>17378</v>
      </c>
      <c r="P8061">
        <v>1095</v>
      </c>
      <c r="R8061">
        <v>18473</v>
      </c>
      <c r="T8061">
        <v>489553</v>
      </c>
      <c r="V8061">
        <v>1040641</v>
      </c>
      <c r="X8061">
        <v>972861</v>
      </c>
      <c r="Z8061">
        <v>67780</v>
      </c>
    </row>
    <row r="8062" spans="2:26" hidden="1" x14ac:dyDescent="0.35">
      <c r="B8062" t="s">
        <v>184</v>
      </c>
      <c r="C8062" t="s">
        <v>185</v>
      </c>
      <c r="D8062" s="1">
        <v>43160</v>
      </c>
      <c r="E8062" t="s">
        <v>32</v>
      </c>
      <c r="F8062" t="s">
        <v>33</v>
      </c>
      <c r="G8062" t="s">
        <v>34</v>
      </c>
      <c r="H8062">
        <v>24199</v>
      </c>
      <c r="I8062" t="s">
        <v>186</v>
      </c>
      <c r="J8062">
        <v>0</v>
      </c>
      <c r="L8062">
        <v>24199</v>
      </c>
      <c r="M8062" t="s">
        <v>187</v>
      </c>
      <c r="N8062">
        <v>18346</v>
      </c>
      <c r="O8062" t="s">
        <v>151</v>
      </c>
      <c r="P8062">
        <v>1086</v>
      </c>
      <c r="R8062">
        <v>19432</v>
      </c>
      <c r="T8062">
        <v>489746</v>
      </c>
      <c r="V8062">
        <v>1040069</v>
      </c>
      <c r="X8062">
        <v>973995</v>
      </c>
      <c r="Z8062">
        <v>66074</v>
      </c>
    </row>
    <row r="8063" spans="2:26" hidden="1" x14ac:dyDescent="0.35">
      <c r="B8063" t="s">
        <v>184</v>
      </c>
      <c r="C8063" t="s">
        <v>185</v>
      </c>
      <c r="D8063" s="1">
        <v>43160</v>
      </c>
      <c r="E8063" t="s">
        <v>32</v>
      </c>
      <c r="F8063" t="s">
        <v>35</v>
      </c>
      <c r="G8063" t="s">
        <v>32</v>
      </c>
      <c r="H8063">
        <v>24199</v>
      </c>
      <c r="I8063" t="s">
        <v>186</v>
      </c>
      <c r="J8063">
        <v>0</v>
      </c>
      <c r="L8063">
        <v>24199</v>
      </c>
      <c r="M8063" t="s">
        <v>187</v>
      </c>
      <c r="N8063">
        <v>18346</v>
      </c>
      <c r="O8063" t="s">
        <v>151</v>
      </c>
      <c r="P8063">
        <v>1086</v>
      </c>
      <c r="R8063">
        <v>19432</v>
      </c>
      <c r="T8063">
        <v>489746</v>
      </c>
      <c r="V8063">
        <v>1040069</v>
      </c>
      <c r="X8063">
        <v>973995</v>
      </c>
      <c r="Z8063">
        <v>66074</v>
      </c>
    </row>
    <row r="8064" spans="2:26" hidden="1" x14ac:dyDescent="0.35">
      <c r="B8064" t="s">
        <v>184</v>
      </c>
      <c r="C8064" t="s">
        <v>185</v>
      </c>
      <c r="D8064" s="1">
        <v>43191</v>
      </c>
      <c r="E8064" t="s">
        <v>32</v>
      </c>
      <c r="F8064" t="s">
        <v>35</v>
      </c>
      <c r="G8064" t="s">
        <v>32</v>
      </c>
      <c r="H8064">
        <v>23381</v>
      </c>
      <c r="I8064" t="s">
        <v>186</v>
      </c>
      <c r="J8064">
        <v>0</v>
      </c>
      <c r="L8064">
        <v>23381</v>
      </c>
      <c r="M8064" t="s">
        <v>187</v>
      </c>
      <c r="N8064">
        <v>17239</v>
      </c>
      <c r="O8064" t="s">
        <v>151</v>
      </c>
      <c r="P8064">
        <v>931</v>
      </c>
      <c r="R8064">
        <v>18170</v>
      </c>
      <c r="T8064">
        <v>487869</v>
      </c>
      <c r="V8064">
        <v>1037033</v>
      </c>
      <c r="X8064">
        <v>970523</v>
      </c>
      <c r="Z8064">
        <v>66510</v>
      </c>
    </row>
    <row r="8065" spans="2:26" hidden="1" x14ac:dyDescent="0.35">
      <c r="B8065" t="s">
        <v>184</v>
      </c>
      <c r="C8065" t="s">
        <v>185</v>
      </c>
      <c r="D8065" s="1">
        <v>43191</v>
      </c>
      <c r="E8065" t="s">
        <v>32</v>
      </c>
      <c r="F8065" t="s">
        <v>33</v>
      </c>
      <c r="G8065" t="s">
        <v>34</v>
      </c>
      <c r="H8065">
        <v>23381</v>
      </c>
      <c r="I8065" t="s">
        <v>186</v>
      </c>
      <c r="J8065">
        <v>0</v>
      </c>
      <c r="L8065">
        <v>23381</v>
      </c>
      <c r="M8065" t="s">
        <v>187</v>
      </c>
      <c r="N8065">
        <v>17239</v>
      </c>
      <c r="O8065" t="s">
        <v>151</v>
      </c>
      <c r="P8065">
        <v>931</v>
      </c>
      <c r="R8065">
        <v>18170</v>
      </c>
      <c r="T8065">
        <v>487869</v>
      </c>
      <c r="V8065">
        <v>1037033</v>
      </c>
      <c r="X8065">
        <v>970523</v>
      </c>
      <c r="Z8065">
        <v>66510</v>
      </c>
    </row>
    <row r="8066" spans="2:26" hidden="1" x14ac:dyDescent="0.35">
      <c r="B8066" t="s">
        <v>184</v>
      </c>
      <c r="C8066" t="s">
        <v>185</v>
      </c>
      <c r="D8066" s="1">
        <v>43221</v>
      </c>
      <c r="E8066" t="s">
        <v>32</v>
      </c>
      <c r="F8066" t="s">
        <v>35</v>
      </c>
      <c r="G8066" t="s">
        <v>32</v>
      </c>
      <c r="H8066">
        <v>23426</v>
      </c>
      <c r="I8066" t="s">
        <v>186</v>
      </c>
      <c r="J8066">
        <v>0</v>
      </c>
      <c r="L8066">
        <v>23426</v>
      </c>
      <c r="M8066" t="s">
        <v>187</v>
      </c>
      <c r="N8066">
        <v>17090</v>
      </c>
      <c r="O8066" t="s">
        <v>151</v>
      </c>
      <c r="P8066">
        <v>991</v>
      </c>
      <c r="R8066">
        <v>18081</v>
      </c>
      <c r="T8066">
        <v>484971</v>
      </c>
      <c r="V8066">
        <v>1029109</v>
      </c>
      <c r="X8066">
        <v>962327</v>
      </c>
      <c r="Z8066">
        <v>66782</v>
      </c>
    </row>
    <row r="8067" spans="2:26" hidden="1" x14ac:dyDescent="0.35">
      <c r="B8067" t="s">
        <v>184</v>
      </c>
      <c r="C8067" t="s">
        <v>185</v>
      </c>
      <c r="D8067" s="1">
        <v>43221</v>
      </c>
      <c r="E8067" t="s">
        <v>32</v>
      </c>
      <c r="F8067" t="s">
        <v>33</v>
      </c>
      <c r="G8067" t="s">
        <v>34</v>
      </c>
      <c r="H8067">
        <v>23426</v>
      </c>
      <c r="I8067" t="s">
        <v>186</v>
      </c>
      <c r="J8067">
        <v>0</v>
      </c>
      <c r="L8067">
        <v>23426</v>
      </c>
      <c r="M8067" t="s">
        <v>187</v>
      </c>
      <c r="N8067">
        <v>17090</v>
      </c>
      <c r="O8067" t="s">
        <v>151</v>
      </c>
      <c r="P8067">
        <v>991</v>
      </c>
      <c r="R8067">
        <v>18081</v>
      </c>
      <c r="T8067">
        <v>484971</v>
      </c>
      <c r="V8067">
        <v>1029109</v>
      </c>
      <c r="X8067">
        <v>962327</v>
      </c>
      <c r="Z8067">
        <v>66782</v>
      </c>
    </row>
    <row r="8068" spans="2:26" hidden="1" x14ac:dyDescent="0.35">
      <c r="B8068" t="s">
        <v>184</v>
      </c>
      <c r="C8068" t="s">
        <v>185</v>
      </c>
      <c r="D8068" s="1">
        <v>43252</v>
      </c>
      <c r="E8068" t="s">
        <v>32</v>
      </c>
      <c r="F8068" t="s">
        <v>35</v>
      </c>
      <c r="G8068" t="s">
        <v>32</v>
      </c>
      <c r="H8068">
        <v>23122</v>
      </c>
      <c r="I8068" t="s">
        <v>186</v>
      </c>
      <c r="J8068">
        <v>0</v>
      </c>
      <c r="L8068">
        <v>23122</v>
      </c>
      <c r="M8068" t="s">
        <v>187</v>
      </c>
      <c r="N8068">
        <v>16443</v>
      </c>
      <c r="O8068" t="s">
        <v>151</v>
      </c>
      <c r="P8068">
        <v>920</v>
      </c>
      <c r="R8068">
        <v>17363</v>
      </c>
      <c r="T8068">
        <v>486917</v>
      </c>
      <c r="V8068">
        <v>1033955</v>
      </c>
      <c r="X8068">
        <v>966070</v>
      </c>
      <c r="Z8068">
        <v>67885</v>
      </c>
    </row>
    <row r="8069" spans="2:26" hidden="1" x14ac:dyDescent="0.35">
      <c r="B8069" t="s">
        <v>184</v>
      </c>
      <c r="C8069" t="s">
        <v>185</v>
      </c>
      <c r="D8069" s="1">
        <v>43252</v>
      </c>
      <c r="E8069" t="s">
        <v>32</v>
      </c>
      <c r="F8069" t="s">
        <v>33</v>
      </c>
      <c r="G8069" t="s">
        <v>34</v>
      </c>
      <c r="H8069">
        <v>23122</v>
      </c>
      <c r="I8069" t="s">
        <v>186</v>
      </c>
      <c r="J8069">
        <v>0</v>
      </c>
      <c r="L8069">
        <v>23122</v>
      </c>
      <c r="M8069" t="s">
        <v>187</v>
      </c>
      <c r="N8069">
        <v>16443</v>
      </c>
      <c r="O8069" t="s">
        <v>151</v>
      </c>
      <c r="P8069">
        <v>920</v>
      </c>
      <c r="R8069">
        <v>17363</v>
      </c>
      <c r="T8069">
        <v>486917</v>
      </c>
      <c r="V8069">
        <v>1033955</v>
      </c>
      <c r="X8069">
        <v>966070</v>
      </c>
      <c r="Z8069">
        <v>67885</v>
      </c>
    </row>
    <row r="8070" spans="2:26" hidden="1" x14ac:dyDescent="0.35">
      <c r="B8070" t="s">
        <v>184</v>
      </c>
      <c r="C8070" t="s">
        <v>185</v>
      </c>
      <c r="D8070" s="1">
        <v>43282</v>
      </c>
      <c r="E8070" t="s">
        <v>32</v>
      </c>
      <c r="F8070" t="s">
        <v>35</v>
      </c>
      <c r="G8070" t="s">
        <v>32</v>
      </c>
      <c r="H8070">
        <v>24168</v>
      </c>
      <c r="I8070" t="s">
        <v>186</v>
      </c>
      <c r="J8070">
        <v>0</v>
      </c>
      <c r="L8070">
        <v>24168</v>
      </c>
      <c r="M8070" t="s">
        <v>187</v>
      </c>
      <c r="N8070">
        <v>18160</v>
      </c>
      <c r="O8070" t="s">
        <v>151</v>
      </c>
      <c r="P8070">
        <v>991</v>
      </c>
      <c r="R8070">
        <v>19151</v>
      </c>
      <c r="T8070">
        <v>485271</v>
      </c>
      <c r="V8070">
        <v>1032239</v>
      </c>
      <c r="X8070">
        <v>964141</v>
      </c>
      <c r="Z8070">
        <v>68098</v>
      </c>
    </row>
    <row r="8071" spans="2:26" hidden="1" x14ac:dyDescent="0.35">
      <c r="B8071" t="s">
        <v>184</v>
      </c>
      <c r="C8071" t="s">
        <v>185</v>
      </c>
      <c r="D8071" s="1">
        <v>43282</v>
      </c>
      <c r="E8071" t="s">
        <v>32</v>
      </c>
      <c r="F8071" t="s">
        <v>33</v>
      </c>
      <c r="G8071" t="s">
        <v>34</v>
      </c>
      <c r="H8071">
        <v>24168</v>
      </c>
      <c r="I8071" t="s">
        <v>186</v>
      </c>
      <c r="J8071">
        <v>0</v>
      </c>
      <c r="L8071">
        <v>24168</v>
      </c>
      <c r="M8071" t="s">
        <v>187</v>
      </c>
      <c r="N8071">
        <v>18160</v>
      </c>
      <c r="O8071" t="s">
        <v>151</v>
      </c>
      <c r="P8071">
        <v>991</v>
      </c>
      <c r="R8071">
        <v>19151</v>
      </c>
      <c r="T8071">
        <v>485271</v>
      </c>
      <c r="V8071">
        <v>1032239</v>
      </c>
      <c r="X8071">
        <v>964141</v>
      </c>
      <c r="Z8071">
        <v>68098</v>
      </c>
    </row>
    <row r="8072" spans="2:26" hidden="1" x14ac:dyDescent="0.35">
      <c r="B8072" t="s">
        <v>184</v>
      </c>
      <c r="C8072" t="s">
        <v>185</v>
      </c>
      <c r="D8072" s="1">
        <v>43313</v>
      </c>
      <c r="E8072" t="s">
        <v>32</v>
      </c>
      <c r="F8072" t="s">
        <v>35</v>
      </c>
      <c r="G8072" t="s">
        <v>32</v>
      </c>
      <c r="H8072">
        <v>26103</v>
      </c>
      <c r="I8072" t="s">
        <v>186</v>
      </c>
      <c r="J8072">
        <v>0</v>
      </c>
      <c r="L8072">
        <v>26103</v>
      </c>
      <c r="M8072" t="s">
        <v>187</v>
      </c>
      <c r="N8072">
        <v>19106</v>
      </c>
      <c r="O8072" t="s">
        <v>151</v>
      </c>
      <c r="P8072">
        <v>1131</v>
      </c>
      <c r="R8072">
        <v>20237</v>
      </c>
      <c r="T8072">
        <v>485930</v>
      </c>
      <c r="V8072">
        <v>1032565</v>
      </c>
      <c r="X8072">
        <v>963580</v>
      </c>
      <c r="Z8072">
        <v>68985</v>
      </c>
    </row>
    <row r="8073" spans="2:26" hidden="1" x14ac:dyDescent="0.35">
      <c r="B8073" t="s">
        <v>184</v>
      </c>
      <c r="C8073" t="s">
        <v>185</v>
      </c>
      <c r="D8073" s="1">
        <v>43313</v>
      </c>
      <c r="E8073" t="s">
        <v>32</v>
      </c>
      <c r="F8073" t="s">
        <v>33</v>
      </c>
      <c r="G8073" t="s">
        <v>34</v>
      </c>
      <c r="H8073">
        <v>26103</v>
      </c>
      <c r="I8073" t="s">
        <v>186</v>
      </c>
      <c r="J8073">
        <v>0</v>
      </c>
      <c r="L8073">
        <v>26103</v>
      </c>
      <c r="M8073" t="s">
        <v>187</v>
      </c>
      <c r="N8073">
        <v>19106</v>
      </c>
      <c r="O8073" t="s">
        <v>151</v>
      </c>
      <c r="P8073">
        <v>1131</v>
      </c>
      <c r="R8073">
        <v>20237</v>
      </c>
      <c r="T8073">
        <v>485930</v>
      </c>
      <c r="V8073">
        <v>1032565</v>
      </c>
      <c r="X8073">
        <v>963580</v>
      </c>
      <c r="Z8073">
        <v>68985</v>
      </c>
    </row>
    <row r="8074" spans="2:26" hidden="1" x14ac:dyDescent="0.35">
      <c r="B8074" t="s">
        <v>184</v>
      </c>
      <c r="C8074" t="s">
        <v>185</v>
      </c>
      <c r="D8074" s="1">
        <v>43344</v>
      </c>
      <c r="E8074" t="s">
        <v>32</v>
      </c>
      <c r="F8074" t="s">
        <v>35</v>
      </c>
      <c r="G8074" t="s">
        <v>32</v>
      </c>
      <c r="H8074">
        <v>22712</v>
      </c>
      <c r="I8074" t="s">
        <v>186</v>
      </c>
      <c r="J8074">
        <v>0</v>
      </c>
      <c r="L8074">
        <v>22712</v>
      </c>
      <c r="M8074" t="s">
        <v>187</v>
      </c>
      <c r="N8074">
        <v>17018</v>
      </c>
      <c r="O8074" t="s">
        <v>151</v>
      </c>
      <c r="P8074">
        <v>990</v>
      </c>
      <c r="R8074">
        <v>18008</v>
      </c>
      <c r="T8074">
        <v>484751</v>
      </c>
      <c r="V8074">
        <v>1029055</v>
      </c>
      <c r="X8074">
        <v>959550</v>
      </c>
      <c r="Z8074">
        <v>69505</v>
      </c>
    </row>
    <row r="8075" spans="2:26" hidden="1" x14ac:dyDescent="0.35">
      <c r="B8075" t="s">
        <v>184</v>
      </c>
      <c r="C8075" t="s">
        <v>185</v>
      </c>
      <c r="D8075" s="1">
        <v>43344</v>
      </c>
      <c r="E8075" t="s">
        <v>32</v>
      </c>
      <c r="F8075" t="s">
        <v>33</v>
      </c>
      <c r="G8075" t="s">
        <v>34</v>
      </c>
      <c r="H8075">
        <v>22712</v>
      </c>
      <c r="I8075" t="s">
        <v>186</v>
      </c>
      <c r="J8075">
        <v>0</v>
      </c>
      <c r="L8075">
        <v>22712</v>
      </c>
      <c r="M8075" t="s">
        <v>187</v>
      </c>
      <c r="N8075">
        <v>17018</v>
      </c>
      <c r="O8075" t="s">
        <v>151</v>
      </c>
      <c r="P8075">
        <v>990</v>
      </c>
      <c r="R8075">
        <v>18008</v>
      </c>
      <c r="T8075">
        <v>484751</v>
      </c>
      <c r="V8075">
        <v>1029055</v>
      </c>
      <c r="X8075">
        <v>959550</v>
      </c>
      <c r="Z8075">
        <v>69505</v>
      </c>
    </row>
    <row r="8076" spans="2:26" hidden="1" x14ac:dyDescent="0.35">
      <c r="B8076" t="s">
        <v>184</v>
      </c>
      <c r="C8076" t="s">
        <v>185</v>
      </c>
      <c r="D8076" s="1">
        <v>43374</v>
      </c>
      <c r="E8076" t="s">
        <v>32</v>
      </c>
      <c r="F8076" t="s">
        <v>35</v>
      </c>
      <c r="G8076" t="s">
        <v>32</v>
      </c>
      <c r="H8076">
        <v>26413</v>
      </c>
      <c r="I8076" t="s">
        <v>186</v>
      </c>
      <c r="J8076">
        <v>0</v>
      </c>
      <c r="L8076">
        <v>26413</v>
      </c>
      <c r="M8076" t="s">
        <v>187</v>
      </c>
      <c r="N8076">
        <v>18044</v>
      </c>
      <c r="O8076" t="s">
        <v>151</v>
      </c>
      <c r="P8076">
        <v>1208</v>
      </c>
      <c r="R8076">
        <v>19252</v>
      </c>
      <c r="T8076">
        <v>484139</v>
      </c>
      <c r="V8076">
        <v>1027307</v>
      </c>
      <c r="X8076">
        <v>956685</v>
      </c>
      <c r="Z8076">
        <v>70622</v>
      </c>
    </row>
    <row r="8077" spans="2:26" hidden="1" x14ac:dyDescent="0.35">
      <c r="B8077" t="s">
        <v>184</v>
      </c>
      <c r="C8077" t="s">
        <v>185</v>
      </c>
      <c r="D8077" s="1">
        <v>43374</v>
      </c>
      <c r="E8077" t="s">
        <v>32</v>
      </c>
      <c r="F8077" t="s">
        <v>33</v>
      </c>
      <c r="G8077" t="s">
        <v>34</v>
      </c>
      <c r="H8077">
        <v>26413</v>
      </c>
      <c r="I8077" t="s">
        <v>186</v>
      </c>
      <c r="J8077">
        <v>0</v>
      </c>
      <c r="L8077">
        <v>26413</v>
      </c>
      <c r="M8077" t="s">
        <v>187</v>
      </c>
      <c r="N8077">
        <v>18044</v>
      </c>
      <c r="O8077" t="s">
        <v>151</v>
      </c>
      <c r="P8077">
        <v>1208</v>
      </c>
      <c r="R8077">
        <v>19252</v>
      </c>
      <c r="T8077">
        <v>484139</v>
      </c>
      <c r="V8077">
        <v>1027307</v>
      </c>
      <c r="X8077">
        <v>956685</v>
      </c>
      <c r="Z8077">
        <v>70622</v>
      </c>
    </row>
    <row r="8078" spans="2:26" hidden="1" x14ac:dyDescent="0.35">
      <c r="B8078" t="s">
        <v>184</v>
      </c>
      <c r="C8078" t="s">
        <v>185</v>
      </c>
      <c r="D8078" s="1">
        <v>43405</v>
      </c>
      <c r="E8078" t="s">
        <v>32</v>
      </c>
      <c r="F8078" t="s">
        <v>35</v>
      </c>
      <c r="G8078" t="s">
        <v>32</v>
      </c>
      <c r="H8078">
        <v>24849</v>
      </c>
      <c r="I8078" t="s">
        <v>186</v>
      </c>
      <c r="J8078">
        <v>0</v>
      </c>
      <c r="L8078">
        <v>24849</v>
      </c>
      <c r="M8078" t="s">
        <v>187</v>
      </c>
      <c r="N8078">
        <v>18857</v>
      </c>
      <c r="O8078" t="s">
        <v>151</v>
      </c>
      <c r="P8078">
        <v>1431</v>
      </c>
      <c r="R8078">
        <v>20288</v>
      </c>
      <c r="T8078">
        <v>477224</v>
      </c>
      <c r="V8078">
        <v>1018153</v>
      </c>
      <c r="X8078">
        <v>947027</v>
      </c>
      <c r="Z8078">
        <v>71126</v>
      </c>
    </row>
    <row r="8079" spans="2:26" hidden="1" x14ac:dyDescent="0.35">
      <c r="B8079" t="s">
        <v>184</v>
      </c>
      <c r="C8079" t="s">
        <v>185</v>
      </c>
      <c r="D8079" s="1">
        <v>43405</v>
      </c>
      <c r="E8079" t="s">
        <v>32</v>
      </c>
      <c r="F8079" t="s">
        <v>33</v>
      </c>
      <c r="G8079" t="s">
        <v>34</v>
      </c>
      <c r="H8079">
        <v>24849</v>
      </c>
      <c r="I8079" t="s">
        <v>186</v>
      </c>
      <c r="J8079">
        <v>0</v>
      </c>
      <c r="L8079">
        <v>24849</v>
      </c>
      <c r="M8079" t="s">
        <v>187</v>
      </c>
      <c r="N8079">
        <v>18857</v>
      </c>
      <c r="O8079" t="s">
        <v>151</v>
      </c>
      <c r="P8079">
        <v>1431</v>
      </c>
      <c r="R8079">
        <v>20288</v>
      </c>
      <c r="T8079">
        <v>482773</v>
      </c>
      <c r="V8079">
        <v>1023702</v>
      </c>
      <c r="X8079">
        <v>952576</v>
      </c>
      <c r="Z8079">
        <v>71126</v>
      </c>
    </row>
    <row r="8080" spans="2:26" hidden="1" x14ac:dyDescent="0.35">
      <c r="B8080" t="s">
        <v>184</v>
      </c>
      <c r="C8080" t="s">
        <v>185</v>
      </c>
      <c r="D8080" s="1">
        <v>43435</v>
      </c>
      <c r="E8080" t="s">
        <v>32</v>
      </c>
      <c r="F8080" t="s">
        <v>35</v>
      </c>
      <c r="G8080" t="s">
        <v>32</v>
      </c>
      <c r="H8080">
        <v>21901</v>
      </c>
      <c r="I8080" t="s">
        <v>186</v>
      </c>
      <c r="J8080">
        <v>0</v>
      </c>
      <c r="L8080">
        <v>21901</v>
      </c>
      <c r="M8080" t="s">
        <v>187</v>
      </c>
      <c r="N8080">
        <v>19335</v>
      </c>
      <c r="O8080" t="s">
        <v>151</v>
      </c>
      <c r="P8080">
        <v>1904</v>
      </c>
      <c r="R8080">
        <v>21239</v>
      </c>
      <c r="T8080">
        <v>480642</v>
      </c>
      <c r="V8080">
        <v>1020034</v>
      </c>
      <c r="X8080">
        <v>949167</v>
      </c>
      <c r="Z8080">
        <v>70867</v>
      </c>
    </row>
    <row r="8081" spans="2:26" hidden="1" x14ac:dyDescent="0.35">
      <c r="B8081" t="s">
        <v>184</v>
      </c>
      <c r="C8081" t="s">
        <v>185</v>
      </c>
      <c r="D8081" s="1">
        <v>43435</v>
      </c>
      <c r="E8081" t="s">
        <v>32</v>
      </c>
      <c r="F8081" t="s">
        <v>33</v>
      </c>
      <c r="G8081" t="s">
        <v>34</v>
      </c>
      <c r="H8081">
        <v>21901</v>
      </c>
      <c r="I8081" t="s">
        <v>186</v>
      </c>
      <c r="J8081">
        <v>0</v>
      </c>
      <c r="L8081">
        <v>21901</v>
      </c>
      <c r="M8081" t="s">
        <v>187</v>
      </c>
      <c r="N8081">
        <v>19335</v>
      </c>
      <c r="O8081" t="s">
        <v>151</v>
      </c>
      <c r="P8081">
        <v>1904</v>
      </c>
      <c r="R8081">
        <v>21239</v>
      </c>
      <c r="T8081">
        <v>480642</v>
      </c>
      <c r="V8081">
        <v>1020034</v>
      </c>
      <c r="X8081">
        <v>949167</v>
      </c>
      <c r="Z8081">
        <v>70867</v>
      </c>
    </row>
    <row r="8082" spans="2:26" hidden="1" x14ac:dyDescent="0.35">
      <c r="B8082" t="s">
        <v>184</v>
      </c>
      <c r="C8082" t="s">
        <v>185</v>
      </c>
      <c r="D8082" s="1">
        <v>43466</v>
      </c>
      <c r="E8082" t="s">
        <v>32</v>
      </c>
      <c r="F8082" t="s">
        <v>33</v>
      </c>
      <c r="G8082" t="s">
        <v>34</v>
      </c>
      <c r="H8082">
        <v>24145</v>
      </c>
      <c r="I8082" t="s">
        <v>186</v>
      </c>
      <c r="J8082">
        <v>0</v>
      </c>
      <c r="L8082">
        <v>24145</v>
      </c>
      <c r="M8082" t="s">
        <v>187</v>
      </c>
      <c r="N8082">
        <v>20365</v>
      </c>
      <c r="O8082" t="s">
        <v>151</v>
      </c>
      <c r="P8082">
        <v>1589</v>
      </c>
      <c r="R8082">
        <v>21954</v>
      </c>
      <c r="T8082">
        <v>501013</v>
      </c>
      <c r="V8082">
        <v>1021451</v>
      </c>
      <c r="X8082">
        <v>950778</v>
      </c>
      <c r="Z8082">
        <v>70673</v>
      </c>
    </row>
    <row r="8083" spans="2:26" hidden="1" x14ac:dyDescent="0.35">
      <c r="B8083" t="s">
        <v>184</v>
      </c>
      <c r="C8083" t="s">
        <v>185</v>
      </c>
      <c r="D8083" s="1">
        <v>43466</v>
      </c>
      <c r="E8083" t="s">
        <v>32</v>
      </c>
      <c r="F8083" t="s">
        <v>35</v>
      </c>
      <c r="G8083" t="s">
        <v>32</v>
      </c>
      <c r="H8083">
        <v>24145</v>
      </c>
      <c r="I8083" t="s">
        <v>186</v>
      </c>
      <c r="J8083">
        <v>0</v>
      </c>
      <c r="L8083">
        <v>24145</v>
      </c>
      <c r="M8083" t="s">
        <v>187</v>
      </c>
      <c r="N8083">
        <v>20365</v>
      </c>
      <c r="O8083" t="s">
        <v>151</v>
      </c>
      <c r="P8083">
        <v>1589</v>
      </c>
      <c r="R8083">
        <v>21954</v>
      </c>
      <c r="T8083">
        <v>501013</v>
      </c>
      <c r="V8083">
        <v>1021451</v>
      </c>
      <c r="X8083">
        <v>950778</v>
      </c>
      <c r="Z8083">
        <v>70673</v>
      </c>
    </row>
    <row r="8084" spans="2:26" hidden="1" x14ac:dyDescent="0.35">
      <c r="B8084" t="s">
        <v>184</v>
      </c>
      <c r="C8084" t="s">
        <v>185</v>
      </c>
      <c r="D8084" s="1">
        <v>43497</v>
      </c>
      <c r="E8084" t="s">
        <v>32</v>
      </c>
      <c r="F8084" t="s">
        <v>35</v>
      </c>
      <c r="G8084" t="s">
        <v>32</v>
      </c>
      <c r="H8084">
        <v>21945</v>
      </c>
      <c r="I8084" t="s">
        <v>186</v>
      </c>
      <c r="J8084">
        <v>0</v>
      </c>
      <c r="L8084">
        <v>21945</v>
      </c>
      <c r="M8084" t="s">
        <v>187</v>
      </c>
      <c r="N8084">
        <v>16293</v>
      </c>
      <c r="O8084" t="s">
        <v>151</v>
      </c>
      <c r="P8084">
        <v>1074</v>
      </c>
      <c r="R8084">
        <v>17367</v>
      </c>
      <c r="T8084">
        <v>501189</v>
      </c>
      <c r="V8084">
        <v>1023924</v>
      </c>
      <c r="X8084">
        <v>953913</v>
      </c>
      <c r="Z8084">
        <v>70011</v>
      </c>
    </row>
    <row r="8085" spans="2:26" hidden="1" x14ac:dyDescent="0.35">
      <c r="B8085" t="s">
        <v>184</v>
      </c>
      <c r="C8085" t="s">
        <v>185</v>
      </c>
      <c r="D8085" s="1">
        <v>43497</v>
      </c>
      <c r="E8085" t="s">
        <v>32</v>
      </c>
      <c r="F8085" t="s">
        <v>33</v>
      </c>
      <c r="G8085" t="s">
        <v>34</v>
      </c>
      <c r="H8085">
        <v>21945</v>
      </c>
      <c r="I8085" t="s">
        <v>186</v>
      </c>
      <c r="J8085">
        <v>0</v>
      </c>
      <c r="L8085">
        <v>21945</v>
      </c>
      <c r="M8085" t="s">
        <v>187</v>
      </c>
      <c r="N8085">
        <v>16293</v>
      </c>
      <c r="O8085" t="s">
        <v>151</v>
      </c>
      <c r="P8085">
        <v>1074</v>
      </c>
      <c r="R8085">
        <v>17367</v>
      </c>
      <c r="T8085">
        <v>505919</v>
      </c>
      <c r="V8085">
        <v>1033735</v>
      </c>
      <c r="X8085">
        <v>962566</v>
      </c>
      <c r="Z8085">
        <v>71169</v>
      </c>
    </row>
    <row r="8086" spans="2:26" hidden="1" x14ac:dyDescent="0.35">
      <c r="B8086" t="s">
        <v>184</v>
      </c>
      <c r="C8086" t="s">
        <v>185</v>
      </c>
      <c r="D8086" s="1">
        <v>43525</v>
      </c>
      <c r="E8086" t="s">
        <v>32</v>
      </c>
      <c r="F8086" t="s">
        <v>35</v>
      </c>
      <c r="G8086" t="s">
        <v>32</v>
      </c>
      <c r="H8086">
        <v>23804</v>
      </c>
      <c r="I8086" t="s">
        <v>186</v>
      </c>
      <c r="J8086">
        <v>0</v>
      </c>
      <c r="L8086">
        <v>23804</v>
      </c>
      <c r="M8086" t="s">
        <v>187</v>
      </c>
      <c r="N8086">
        <v>17498</v>
      </c>
      <c r="O8086" t="s">
        <v>151</v>
      </c>
      <c r="P8086">
        <v>1055</v>
      </c>
      <c r="R8086">
        <v>18553</v>
      </c>
      <c r="T8086">
        <v>497506</v>
      </c>
      <c r="V8086">
        <v>1018210</v>
      </c>
      <c r="X8086">
        <v>952302</v>
      </c>
      <c r="Z8086">
        <v>65908</v>
      </c>
    </row>
    <row r="8087" spans="2:26" hidden="1" x14ac:dyDescent="0.35">
      <c r="B8087" t="s">
        <v>184</v>
      </c>
      <c r="C8087" t="s">
        <v>185</v>
      </c>
      <c r="D8087" s="1">
        <v>43525</v>
      </c>
      <c r="E8087" t="s">
        <v>32</v>
      </c>
      <c r="F8087" t="s">
        <v>33</v>
      </c>
      <c r="G8087" t="s">
        <v>34</v>
      </c>
      <c r="H8087">
        <v>23804</v>
      </c>
      <c r="I8087" t="s">
        <v>186</v>
      </c>
      <c r="J8087">
        <v>0</v>
      </c>
      <c r="L8087">
        <v>23804</v>
      </c>
      <c r="M8087" t="s">
        <v>187</v>
      </c>
      <c r="N8087">
        <v>17498</v>
      </c>
      <c r="O8087" t="s">
        <v>151</v>
      </c>
      <c r="P8087">
        <v>1055</v>
      </c>
      <c r="R8087">
        <v>18553</v>
      </c>
      <c r="T8087">
        <v>502469</v>
      </c>
      <c r="V8087">
        <v>1028591</v>
      </c>
      <c r="X8087">
        <v>961553</v>
      </c>
      <c r="Z8087">
        <v>67038</v>
      </c>
    </row>
    <row r="8088" spans="2:26" hidden="1" x14ac:dyDescent="0.35">
      <c r="B8088" t="s">
        <v>184</v>
      </c>
      <c r="C8088" t="s">
        <v>185</v>
      </c>
      <c r="D8088" s="1">
        <v>43556</v>
      </c>
      <c r="E8088" t="s">
        <v>32</v>
      </c>
      <c r="F8088" t="s">
        <v>35</v>
      </c>
      <c r="G8088" t="s">
        <v>32</v>
      </c>
      <c r="H8088">
        <v>24487</v>
      </c>
      <c r="I8088" t="s">
        <v>186</v>
      </c>
      <c r="J8088">
        <v>0</v>
      </c>
      <c r="L8088">
        <v>24487</v>
      </c>
      <c r="M8088" t="s">
        <v>187</v>
      </c>
      <c r="N8088">
        <v>18693</v>
      </c>
      <c r="O8088" t="s">
        <v>151</v>
      </c>
      <c r="P8088">
        <v>1118</v>
      </c>
      <c r="R8088">
        <v>19811</v>
      </c>
      <c r="T8088">
        <v>501834</v>
      </c>
      <c r="V8088">
        <v>1028209</v>
      </c>
      <c r="X8088">
        <v>960645</v>
      </c>
      <c r="Z8088">
        <v>67564</v>
      </c>
    </row>
    <row r="8089" spans="2:26" hidden="1" x14ac:dyDescent="0.35">
      <c r="B8089" t="s">
        <v>184</v>
      </c>
      <c r="C8089" t="s">
        <v>185</v>
      </c>
      <c r="D8089" s="1">
        <v>43556</v>
      </c>
      <c r="E8089" t="s">
        <v>32</v>
      </c>
      <c r="F8089" t="s">
        <v>33</v>
      </c>
      <c r="G8089" t="s">
        <v>34</v>
      </c>
      <c r="H8089">
        <v>24487</v>
      </c>
      <c r="I8089" t="s">
        <v>186</v>
      </c>
      <c r="J8089">
        <v>0</v>
      </c>
      <c r="L8089">
        <v>24487</v>
      </c>
      <c r="M8089" t="s">
        <v>187</v>
      </c>
      <c r="N8089">
        <v>18693</v>
      </c>
      <c r="O8089" t="s">
        <v>151</v>
      </c>
      <c r="P8089">
        <v>1118</v>
      </c>
      <c r="R8089">
        <v>19811</v>
      </c>
      <c r="T8089">
        <v>506642</v>
      </c>
      <c r="V8089">
        <v>1038232</v>
      </c>
      <c r="X8089">
        <v>969497</v>
      </c>
      <c r="Z8089">
        <v>68735</v>
      </c>
    </row>
    <row r="8090" spans="2:26" hidden="1" x14ac:dyDescent="0.35">
      <c r="B8090" t="s">
        <v>184</v>
      </c>
      <c r="C8090" t="s">
        <v>185</v>
      </c>
      <c r="D8090" s="1">
        <v>43586</v>
      </c>
      <c r="E8090" t="s">
        <v>32</v>
      </c>
      <c r="F8090" t="s">
        <v>35</v>
      </c>
      <c r="G8090" t="s">
        <v>32</v>
      </c>
      <c r="H8090">
        <v>23781</v>
      </c>
      <c r="I8090" t="s">
        <v>186</v>
      </c>
      <c r="J8090">
        <v>0</v>
      </c>
      <c r="L8090">
        <v>23781</v>
      </c>
      <c r="M8090" t="s">
        <v>187</v>
      </c>
      <c r="N8090">
        <v>17775</v>
      </c>
      <c r="O8090" t="s">
        <v>151</v>
      </c>
      <c r="P8090">
        <v>1092</v>
      </c>
      <c r="R8090">
        <v>18867</v>
      </c>
      <c r="T8090">
        <v>503652</v>
      </c>
      <c r="V8090">
        <v>1031719</v>
      </c>
      <c r="X8090">
        <v>963686</v>
      </c>
      <c r="Z8090">
        <v>68033</v>
      </c>
    </row>
    <row r="8091" spans="2:26" hidden="1" x14ac:dyDescent="0.35">
      <c r="B8091" t="s">
        <v>184</v>
      </c>
      <c r="C8091" t="s">
        <v>185</v>
      </c>
      <c r="D8091" s="1">
        <v>43586</v>
      </c>
      <c r="E8091" t="s">
        <v>32</v>
      </c>
      <c r="F8091" t="s">
        <v>33</v>
      </c>
      <c r="G8091" t="s">
        <v>34</v>
      </c>
      <c r="H8091">
        <v>23781</v>
      </c>
      <c r="I8091" t="s">
        <v>186</v>
      </c>
      <c r="J8091">
        <v>0</v>
      </c>
      <c r="L8091">
        <v>23781</v>
      </c>
      <c r="M8091" t="s">
        <v>187</v>
      </c>
      <c r="N8091">
        <v>17775</v>
      </c>
      <c r="O8091" t="s">
        <v>151</v>
      </c>
      <c r="P8091">
        <v>1092</v>
      </c>
      <c r="R8091">
        <v>18867</v>
      </c>
      <c r="T8091">
        <v>507620</v>
      </c>
      <c r="V8091">
        <v>1040023</v>
      </c>
      <c r="X8091">
        <v>971083</v>
      </c>
      <c r="Z8091">
        <v>68940</v>
      </c>
    </row>
    <row r="8092" spans="2:26" hidden="1" x14ac:dyDescent="0.35">
      <c r="B8092" t="s">
        <v>184</v>
      </c>
      <c r="C8092" t="s">
        <v>185</v>
      </c>
      <c r="D8092" s="1">
        <v>43617</v>
      </c>
      <c r="E8092" t="s">
        <v>32</v>
      </c>
      <c r="F8092" t="s">
        <v>35</v>
      </c>
      <c r="G8092" t="s">
        <v>32</v>
      </c>
      <c r="H8092">
        <v>22657</v>
      </c>
      <c r="I8092" t="s">
        <v>186</v>
      </c>
      <c r="J8092">
        <v>0</v>
      </c>
      <c r="L8092">
        <v>22657</v>
      </c>
      <c r="M8092" t="s">
        <v>187</v>
      </c>
      <c r="N8092">
        <v>16534</v>
      </c>
      <c r="O8092" t="s">
        <v>151</v>
      </c>
      <c r="P8092">
        <v>922</v>
      </c>
      <c r="R8092">
        <v>17456</v>
      </c>
      <c r="T8092">
        <v>502740</v>
      </c>
      <c r="V8092">
        <v>1031118</v>
      </c>
      <c r="X8092">
        <v>963225</v>
      </c>
      <c r="Z8092">
        <v>67893</v>
      </c>
    </row>
    <row r="8093" spans="2:26" hidden="1" x14ac:dyDescent="0.35">
      <c r="B8093" t="s">
        <v>184</v>
      </c>
      <c r="C8093" t="s">
        <v>185</v>
      </c>
      <c r="D8093" s="1">
        <v>43617</v>
      </c>
      <c r="E8093" t="s">
        <v>32</v>
      </c>
      <c r="F8093" t="s">
        <v>33</v>
      </c>
      <c r="G8093" t="s">
        <v>34</v>
      </c>
      <c r="H8093">
        <v>22657</v>
      </c>
      <c r="J8093">
        <v>0</v>
      </c>
      <c r="L8093">
        <v>22657</v>
      </c>
      <c r="N8093">
        <v>16534</v>
      </c>
      <c r="P8093">
        <v>922</v>
      </c>
      <c r="R8093">
        <v>17456</v>
      </c>
      <c r="T8093">
        <v>507376</v>
      </c>
      <c r="V8093">
        <v>1040697</v>
      </c>
      <c r="X8093">
        <v>971860</v>
      </c>
      <c r="Z8093">
        <v>68837</v>
      </c>
    </row>
    <row r="8094" spans="2:26" hidden="1" x14ac:dyDescent="0.35">
      <c r="B8094" t="s">
        <v>184</v>
      </c>
      <c r="C8094" t="s">
        <v>185</v>
      </c>
      <c r="D8094" s="1">
        <v>43647</v>
      </c>
      <c r="E8094" t="s">
        <v>32</v>
      </c>
      <c r="F8094" t="s">
        <v>35</v>
      </c>
      <c r="G8094" t="s">
        <v>32</v>
      </c>
      <c r="H8094">
        <v>24866</v>
      </c>
      <c r="I8094" t="s">
        <v>186</v>
      </c>
      <c r="J8094">
        <v>0</v>
      </c>
      <c r="L8094">
        <v>24866</v>
      </c>
      <c r="M8094" t="s">
        <v>187</v>
      </c>
      <c r="N8094">
        <v>18614</v>
      </c>
      <c r="O8094" t="s">
        <v>151</v>
      </c>
      <c r="P8094">
        <v>1014</v>
      </c>
      <c r="R8094">
        <v>19628</v>
      </c>
      <c r="T8094">
        <v>502134</v>
      </c>
      <c r="V8094">
        <v>1030606</v>
      </c>
      <c r="X8094">
        <v>963037</v>
      </c>
      <c r="Z8094">
        <v>67569</v>
      </c>
    </row>
    <row r="8095" spans="2:26" hidden="1" x14ac:dyDescent="0.35">
      <c r="B8095" t="s">
        <v>184</v>
      </c>
      <c r="C8095" t="s">
        <v>185</v>
      </c>
      <c r="D8095" s="1">
        <v>43647</v>
      </c>
      <c r="E8095" t="s">
        <v>32</v>
      </c>
      <c r="F8095" t="s">
        <v>33</v>
      </c>
      <c r="G8095" t="s">
        <v>34</v>
      </c>
      <c r="H8095">
        <v>24866</v>
      </c>
      <c r="I8095" t="s">
        <v>186</v>
      </c>
      <c r="J8095">
        <v>0</v>
      </c>
      <c r="L8095">
        <v>24866</v>
      </c>
      <c r="M8095" t="s">
        <v>187</v>
      </c>
      <c r="N8095">
        <v>18614</v>
      </c>
      <c r="O8095" t="s">
        <v>151</v>
      </c>
      <c r="P8095">
        <v>1014</v>
      </c>
      <c r="R8095">
        <v>19628</v>
      </c>
      <c r="T8095">
        <v>506943</v>
      </c>
      <c r="V8095">
        <v>1040306</v>
      </c>
      <c r="X8095">
        <v>971561</v>
      </c>
      <c r="Z8095">
        <v>68745</v>
      </c>
    </row>
    <row r="8096" spans="2:26" hidden="1" x14ac:dyDescent="0.35">
      <c r="B8096" t="s">
        <v>184</v>
      </c>
      <c r="C8096" t="s">
        <v>185</v>
      </c>
      <c r="D8096" s="1">
        <v>43678</v>
      </c>
      <c r="E8096" t="s">
        <v>32</v>
      </c>
      <c r="F8096" t="s">
        <v>35</v>
      </c>
      <c r="G8096" t="s">
        <v>32</v>
      </c>
      <c r="H8096">
        <v>25595</v>
      </c>
      <c r="I8096" t="s">
        <v>186</v>
      </c>
      <c r="J8096">
        <v>0</v>
      </c>
      <c r="L8096">
        <v>25595</v>
      </c>
      <c r="M8096" t="s">
        <v>187</v>
      </c>
      <c r="N8096">
        <v>18194</v>
      </c>
      <c r="O8096" t="s">
        <v>151</v>
      </c>
      <c r="P8096">
        <v>1040</v>
      </c>
      <c r="R8096">
        <v>19234</v>
      </c>
      <c r="T8096">
        <v>502926</v>
      </c>
      <c r="V8096">
        <v>1033551</v>
      </c>
      <c r="X8096">
        <v>966035</v>
      </c>
      <c r="Z8096">
        <v>67516</v>
      </c>
    </row>
    <row r="8097" spans="2:26" hidden="1" x14ac:dyDescent="0.35">
      <c r="B8097" t="s">
        <v>184</v>
      </c>
      <c r="C8097" t="s">
        <v>185</v>
      </c>
      <c r="D8097" s="1">
        <v>43678</v>
      </c>
      <c r="E8097" t="s">
        <v>32</v>
      </c>
      <c r="F8097" t="s">
        <v>33</v>
      </c>
      <c r="G8097" t="s">
        <v>34</v>
      </c>
      <c r="H8097">
        <v>25595</v>
      </c>
      <c r="I8097" t="s">
        <v>186</v>
      </c>
      <c r="J8097">
        <v>0</v>
      </c>
      <c r="L8097">
        <v>25595</v>
      </c>
      <c r="M8097" t="s">
        <v>187</v>
      </c>
      <c r="N8097">
        <v>18194</v>
      </c>
      <c r="O8097" t="s">
        <v>151</v>
      </c>
      <c r="P8097">
        <v>1040</v>
      </c>
      <c r="R8097">
        <v>19234</v>
      </c>
      <c r="T8097">
        <v>507858</v>
      </c>
      <c r="V8097">
        <v>1043194</v>
      </c>
      <c r="X8097">
        <v>974545</v>
      </c>
      <c r="Z8097">
        <v>68649</v>
      </c>
    </row>
    <row r="8098" spans="2:26" hidden="1" x14ac:dyDescent="0.35">
      <c r="B8098" t="s">
        <v>184</v>
      </c>
      <c r="C8098" t="s">
        <v>185</v>
      </c>
      <c r="D8098" s="1">
        <v>43709</v>
      </c>
      <c r="E8098" t="s">
        <v>32</v>
      </c>
      <c r="F8098" t="s">
        <v>35</v>
      </c>
      <c r="G8098" t="s">
        <v>32</v>
      </c>
      <c r="H8098">
        <v>24038</v>
      </c>
      <c r="I8098" t="s">
        <v>186</v>
      </c>
      <c r="J8098">
        <v>0</v>
      </c>
      <c r="L8098">
        <v>24038</v>
      </c>
      <c r="M8098" t="s">
        <v>187</v>
      </c>
      <c r="N8098">
        <v>17527</v>
      </c>
      <c r="O8098" t="s">
        <v>151</v>
      </c>
      <c r="P8098">
        <v>1151</v>
      </c>
      <c r="R8098">
        <v>18678</v>
      </c>
      <c r="T8098">
        <v>502597</v>
      </c>
      <c r="V8098">
        <v>1035929</v>
      </c>
      <c r="X8098">
        <v>968324</v>
      </c>
      <c r="Z8098">
        <v>67605</v>
      </c>
    </row>
    <row r="8099" spans="2:26" hidden="1" x14ac:dyDescent="0.35">
      <c r="B8099" t="s">
        <v>184</v>
      </c>
      <c r="C8099" t="s">
        <v>185</v>
      </c>
      <c r="D8099" s="1">
        <v>43709</v>
      </c>
      <c r="E8099" t="s">
        <v>32</v>
      </c>
      <c r="F8099" t="s">
        <v>33</v>
      </c>
      <c r="G8099" t="s">
        <v>34</v>
      </c>
      <c r="H8099">
        <v>24038</v>
      </c>
      <c r="I8099" t="s">
        <v>186</v>
      </c>
      <c r="J8099">
        <v>0</v>
      </c>
      <c r="L8099">
        <v>24038</v>
      </c>
      <c r="M8099" t="s">
        <v>187</v>
      </c>
      <c r="N8099">
        <v>17527</v>
      </c>
      <c r="O8099" t="s">
        <v>151</v>
      </c>
      <c r="P8099">
        <v>1151</v>
      </c>
      <c r="R8099">
        <v>18678</v>
      </c>
      <c r="T8099">
        <v>507885</v>
      </c>
      <c r="V8099">
        <v>1046849</v>
      </c>
      <c r="X8099">
        <v>978071</v>
      </c>
      <c r="Z8099">
        <v>68778</v>
      </c>
    </row>
    <row r="8100" spans="2:26" hidden="1" x14ac:dyDescent="0.35">
      <c r="B8100" t="s">
        <v>184</v>
      </c>
      <c r="C8100" t="s">
        <v>185</v>
      </c>
      <c r="D8100" s="1">
        <v>43739</v>
      </c>
      <c r="E8100" t="s">
        <v>32</v>
      </c>
      <c r="F8100" t="s">
        <v>33</v>
      </c>
      <c r="G8100" t="s">
        <v>34</v>
      </c>
      <c r="H8100">
        <v>25831</v>
      </c>
      <c r="I8100" t="s">
        <v>186</v>
      </c>
      <c r="J8100">
        <v>0</v>
      </c>
      <c r="L8100">
        <v>25831</v>
      </c>
      <c r="M8100" t="s">
        <v>187</v>
      </c>
      <c r="N8100">
        <v>18982</v>
      </c>
      <c r="O8100" t="s">
        <v>151</v>
      </c>
      <c r="P8100">
        <v>1194</v>
      </c>
      <c r="R8100">
        <v>20176</v>
      </c>
      <c r="T8100">
        <v>506598</v>
      </c>
      <c r="V8100">
        <v>1045935</v>
      </c>
      <c r="X8100">
        <v>976917</v>
      </c>
      <c r="Z8100">
        <v>69018</v>
      </c>
    </row>
    <row r="8101" spans="2:26" hidden="1" x14ac:dyDescent="0.35">
      <c r="B8101" t="s">
        <v>184</v>
      </c>
      <c r="C8101" t="s">
        <v>185</v>
      </c>
      <c r="D8101" s="1">
        <v>43739</v>
      </c>
      <c r="E8101" t="s">
        <v>32</v>
      </c>
      <c r="F8101" t="s">
        <v>35</v>
      </c>
      <c r="G8101" t="s">
        <v>32</v>
      </c>
      <c r="H8101">
        <v>25831</v>
      </c>
      <c r="I8101" t="s">
        <v>186</v>
      </c>
      <c r="J8101">
        <v>0</v>
      </c>
      <c r="L8101">
        <v>25831</v>
      </c>
      <c r="M8101" t="s">
        <v>187</v>
      </c>
      <c r="N8101">
        <v>18982</v>
      </c>
      <c r="O8101" t="s">
        <v>151</v>
      </c>
      <c r="P8101">
        <v>1194</v>
      </c>
      <c r="R8101">
        <v>20176</v>
      </c>
      <c r="T8101">
        <v>502269</v>
      </c>
      <c r="V8101">
        <v>1036953</v>
      </c>
      <c r="X8101">
        <v>968951</v>
      </c>
      <c r="Z8101">
        <v>68002</v>
      </c>
    </row>
    <row r="8102" spans="2:26" hidden="1" x14ac:dyDescent="0.35">
      <c r="B8102" t="s">
        <v>184</v>
      </c>
      <c r="C8102" t="s">
        <v>185</v>
      </c>
      <c r="D8102" s="1">
        <v>43770</v>
      </c>
      <c r="E8102" t="s">
        <v>32</v>
      </c>
      <c r="F8102" t="s">
        <v>35</v>
      </c>
      <c r="G8102" t="s">
        <v>32</v>
      </c>
      <c r="H8102">
        <v>23088</v>
      </c>
      <c r="I8102" t="s">
        <v>186</v>
      </c>
      <c r="J8102">
        <v>0</v>
      </c>
      <c r="L8102">
        <v>23088</v>
      </c>
      <c r="M8102" t="s">
        <v>187</v>
      </c>
      <c r="N8102">
        <v>17196</v>
      </c>
      <c r="O8102" t="s">
        <v>151</v>
      </c>
      <c r="P8102">
        <v>1341</v>
      </c>
      <c r="R8102">
        <v>18537</v>
      </c>
      <c r="T8102">
        <v>500879</v>
      </c>
      <c r="V8102">
        <v>1035364</v>
      </c>
      <c r="X8102">
        <v>966981</v>
      </c>
      <c r="Z8102">
        <v>68383</v>
      </c>
    </row>
    <row r="8103" spans="2:26" hidden="1" x14ac:dyDescent="0.35">
      <c r="B8103" t="s">
        <v>184</v>
      </c>
      <c r="C8103" t="s">
        <v>185</v>
      </c>
      <c r="D8103" s="1">
        <v>43770</v>
      </c>
      <c r="E8103" t="s">
        <v>32</v>
      </c>
      <c r="F8103" t="s">
        <v>33</v>
      </c>
      <c r="G8103" t="s">
        <v>34</v>
      </c>
      <c r="H8103">
        <v>23088</v>
      </c>
      <c r="I8103" t="s">
        <v>186</v>
      </c>
      <c r="J8103">
        <v>0</v>
      </c>
      <c r="L8103">
        <v>23088</v>
      </c>
      <c r="M8103" t="s">
        <v>187</v>
      </c>
      <c r="N8103">
        <v>17196</v>
      </c>
      <c r="O8103" t="s">
        <v>151</v>
      </c>
      <c r="P8103">
        <v>1341</v>
      </c>
      <c r="R8103">
        <v>18537</v>
      </c>
      <c r="T8103">
        <v>505885</v>
      </c>
      <c r="V8103">
        <v>1045874</v>
      </c>
      <c r="X8103">
        <v>976254</v>
      </c>
      <c r="Z8103">
        <v>69620</v>
      </c>
    </row>
    <row r="8104" spans="2:26" hidden="1" x14ac:dyDescent="0.35">
      <c r="B8104" t="s">
        <v>184</v>
      </c>
      <c r="C8104" t="s">
        <v>185</v>
      </c>
      <c r="D8104" s="1">
        <v>43800</v>
      </c>
      <c r="E8104" t="s">
        <v>32</v>
      </c>
      <c r="F8104" t="s">
        <v>35</v>
      </c>
      <c r="G8104" t="s">
        <v>32</v>
      </c>
      <c r="H8104">
        <v>23169</v>
      </c>
      <c r="I8104" t="s">
        <v>186</v>
      </c>
      <c r="J8104">
        <v>0</v>
      </c>
      <c r="L8104">
        <v>23169</v>
      </c>
      <c r="M8104" t="s">
        <v>187</v>
      </c>
      <c r="N8104">
        <v>20690</v>
      </c>
      <c r="O8104" t="s">
        <v>151</v>
      </c>
      <c r="P8104">
        <v>2003</v>
      </c>
      <c r="R8104">
        <v>22693</v>
      </c>
      <c r="T8104">
        <v>499635</v>
      </c>
      <c r="V8104">
        <v>1034978</v>
      </c>
      <c r="X8104">
        <v>966194</v>
      </c>
      <c r="Z8104">
        <v>68784</v>
      </c>
    </row>
    <row r="8105" spans="2:26" hidden="1" x14ac:dyDescent="0.35">
      <c r="B8105" t="s">
        <v>184</v>
      </c>
      <c r="C8105" t="s">
        <v>185</v>
      </c>
      <c r="D8105" s="1">
        <v>43800</v>
      </c>
      <c r="E8105" t="s">
        <v>32</v>
      </c>
      <c r="F8105" t="s">
        <v>33</v>
      </c>
      <c r="G8105" t="s">
        <v>34</v>
      </c>
      <c r="H8105">
        <v>23169</v>
      </c>
      <c r="I8105" t="s">
        <v>186</v>
      </c>
      <c r="J8105">
        <v>0</v>
      </c>
      <c r="L8105">
        <v>23169</v>
      </c>
      <c r="M8105" t="s">
        <v>187</v>
      </c>
      <c r="N8105">
        <v>20690</v>
      </c>
      <c r="O8105" t="s">
        <v>151</v>
      </c>
      <c r="P8105">
        <v>2003</v>
      </c>
      <c r="R8105">
        <v>22693</v>
      </c>
      <c r="T8105">
        <v>505082</v>
      </c>
      <c r="V8105">
        <v>1046309</v>
      </c>
      <c r="X8105">
        <v>976010</v>
      </c>
      <c r="Z8105">
        <v>70299</v>
      </c>
    </row>
    <row r="8106" spans="2:26" hidden="1" x14ac:dyDescent="0.35">
      <c r="B8106" t="s">
        <v>184</v>
      </c>
      <c r="C8106" t="s">
        <v>185</v>
      </c>
      <c r="D8106" s="1">
        <v>43831</v>
      </c>
      <c r="E8106" t="s">
        <v>32</v>
      </c>
      <c r="F8106" t="s">
        <v>35</v>
      </c>
      <c r="G8106" t="s">
        <v>32</v>
      </c>
      <c r="H8106">
        <v>27293</v>
      </c>
      <c r="I8106" t="s">
        <v>186</v>
      </c>
      <c r="J8106">
        <v>0</v>
      </c>
      <c r="L8106">
        <v>27293</v>
      </c>
      <c r="M8106" t="s">
        <v>187</v>
      </c>
      <c r="N8106">
        <v>21360</v>
      </c>
      <c r="O8106" t="s">
        <v>151</v>
      </c>
      <c r="P8106">
        <v>1771</v>
      </c>
      <c r="R8106">
        <v>23131</v>
      </c>
      <c r="T8106">
        <v>500474</v>
      </c>
      <c r="V8106">
        <v>1038188</v>
      </c>
      <c r="X8106">
        <v>968715</v>
      </c>
      <c r="Z8106">
        <v>69473</v>
      </c>
    </row>
    <row r="8107" spans="2:26" hidden="1" x14ac:dyDescent="0.35">
      <c r="B8107" t="s">
        <v>184</v>
      </c>
      <c r="C8107" t="s">
        <v>185</v>
      </c>
      <c r="D8107" s="1">
        <v>43831</v>
      </c>
      <c r="E8107" t="s">
        <v>32</v>
      </c>
      <c r="F8107" t="s">
        <v>33</v>
      </c>
      <c r="G8107" t="s">
        <v>34</v>
      </c>
      <c r="H8107">
        <v>27293</v>
      </c>
      <c r="I8107" t="s">
        <v>186</v>
      </c>
      <c r="J8107">
        <v>0</v>
      </c>
      <c r="L8107">
        <v>27293</v>
      </c>
      <c r="M8107" t="s">
        <v>187</v>
      </c>
      <c r="N8107">
        <v>21360</v>
      </c>
      <c r="O8107" t="s">
        <v>151</v>
      </c>
      <c r="P8107">
        <v>1771</v>
      </c>
      <c r="R8107">
        <v>23131</v>
      </c>
      <c r="T8107">
        <v>505549</v>
      </c>
      <c r="V8107">
        <v>1048524</v>
      </c>
      <c r="X8107">
        <v>977633</v>
      </c>
      <c r="Z8107">
        <v>70891</v>
      </c>
    </row>
    <row r="8108" spans="2:26" hidden="1" x14ac:dyDescent="0.35">
      <c r="B8108" t="s">
        <v>184</v>
      </c>
      <c r="C8108" t="s">
        <v>185</v>
      </c>
      <c r="D8108" s="1">
        <v>43862</v>
      </c>
      <c r="E8108" t="s">
        <v>32</v>
      </c>
      <c r="F8108" t="s">
        <v>33</v>
      </c>
      <c r="G8108" t="s">
        <v>34</v>
      </c>
      <c r="H8108">
        <v>22410</v>
      </c>
      <c r="I8108" t="s">
        <v>186</v>
      </c>
      <c r="J8108">
        <v>0</v>
      </c>
      <c r="L8108">
        <v>22410</v>
      </c>
      <c r="M8108" t="s">
        <v>187</v>
      </c>
      <c r="N8108">
        <v>16474</v>
      </c>
      <c r="O8108" t="s">
        <v>151</v>
      </c>
      <c r="P8108">
        <v>1125</v>
      </c>
      <c r="R8108">
        <v>17599</v>
      </c>
      <c r="T8108">
        <v>506220</v>
      </c>
      <c r="V8108">
        <v>1050981</v>
      </c>
      <c r="X8108">
        <v>980183</v>
      </c>
      <c r="Z8108">
        <v>70798</v>
      </c>
    </row>
    <row r="8109" spans="2:26" hidden="1" x14ac:dyDescent="0.35">
      <c r="B8109" t="s">
        <v>184</v>
      </c>
      <c r="C8109" t="s">
        <v>185</v>
      </c>
      <c r="D8109" s="1">
        <v>43862</v>
      </c>
      <c r="E8109" t="s">
        <v>32</v>
      </c>
      <c r="F8109" t="s">
        <v>35</v>
      </c>
      <c r="G8109" t="s">
        <v>32</v>
      </c>
      <c r="H8109">
        <v>22410</v>
      </c>
      <c r="I8109" t="s">
        <v>186</v>
      </c>
      <c r="J8109">
        <v>0</v>
      </c>
      <c r="L8109">
        <v>22410</v>
      </c>
      <c r="M8109" t="s">
        <v>187</v>
      </c>
      <c r="N8109">
        <v>16474</v>
      </c>
      <c r="O8109" t="s">
        <v>151</v>
      </c>
      <c r="P8109">
        <v>1125</v>
      </c>
      <c r="R8109">
        <v>17599</v>
      </c>
      <c r="T8109">
        <v>501483</v>
      </c>
      <c r="V8109">
        <v>1041015</v>
      </c>
      <c r="X8109">
        <v>971332</v>
      </c>
      <c r="Z8109">
        <v>69683</v>
      </c>
    </row>
    <row r="8110" spans="2:26" hidden="1" x14ac:dyDescent="0.35">
      <c r="B8110" t="s">
        <v>184</v>
      </c>
      <c r="C8110" t="s">
        <v>185</v>
      </c>
      <c r="D8110" s="1">
        <v>43891</v>
      </c>
      <c r="E8110" t="s">
        <v>32</v>
      </c>
      <c r="F8110" t="s">
        <v>35</v>
      </c>
      <c r="G8110" t="s">
        <v>32</v>
      </c>
      <c r="H8110">
        <v>25945</v>
      </c>
      <c r="I8110" t="s">
        <v>186</v>
      </c>
      <c r="J8110">
        <v>0</v>
      </c>
      <c r="L8110">
        <v>25945</v>
      </c>
      <c r="M8110" t="s">
        <v>187</v>
      </c>
      <c r="N8110">
        <v>19372</v>
      </c>
      <c r="O8110" t="s">
        <v>151</v>
      </c>
      <c r="P8110">
        <v>964</v>
      </c>
      <c r="R8110">
        <v>20336</v>
      </c>
      <c r="T8110">
        <v>500993</v>
      </c>
      <c r="V8110">
        <v>1042139</v>
      </c>
      <c r="X8110">
        <v>974808</v>
      </c>
      <c r="Z8110">
        <v>67331</v>
      </c>
    </row>
    <row r="8111" spans="2:26" hidden="1" x14ac:dyDescent="0.35">
      <c r="B8111" t="s">
        <v>184</v>
      </c>
      <c r="C8111" t="s">
        <v>185</v>
      </c>
      <c r="D8111" s="1">
        <v>43891</v>
      </c>
      <c r="E8111" t="s">
        <v>32</v>
      </c>
      <c r="F8111" t="s">
        <v>33</v>
      </c>
      <c r="G8111" t="s">
        <v>34</v>
      </c>
      <c r="H8111">
        <v>25945</v>
      </c>
      <c r="I8111" t="s">
        <v>186</v>
      </c>
      <c r="J8111">
        <v>0</v>
      </c>
      <c r="L8111">
        <v>25945</v>
      </c>
      <c r="M8111" t="s">
        <v>187</v>
      </c>
      <c r="N8111">
        <v>19372</v>
      </c>
      <c r="O8111" t="s">
        <v>151</v>
      </c>
      <c r="P8111">
        <v>964</v>
      </c>
      <c r="R8111">
        <v>20336</v>
      </c>
      <c r="T8111">
        <v>506662</v>
      </c>
      <c r="V8111">
        <v>1054843</v>
      </c>
      <c r="X8111">
        <v>986030</v>
      </c>
      <c r="Z8111">
        <v>68813</v>
      </c>
    </row>
    <row r="8112" spans="2:26" hidden="1" x14ac:dyDescent="0.35">
      <c r="B8112" t="s">
        <v>184</v>
      </c>
      <c r="C8112" t="s">
        <v>185</v>
      </c>
      <c r="D8112" s="1">
        <v>43922</v>
      </c>
      <c r="E8112" t="s">
        <v>32</v>
      </c>
      <c r="F8112" t="s">
        <v>33</v>
      </c>
      <c r="G8112" t="s">
        <v>34</v>
      </c>
      <c r="H8112">
        <v>27054</v>
      </c>
      <c r="I8112" t="s">
        <v>186</v>
      </c>
      <c r="J8112">
        <v>0</v>
      </c>
      <c r="L8112">
        <v>27054</v>
      </c>
      <c r="M8112" t="s">
        <v>187</v>
      </c>
      <c r="N8112">
        <v>30259</v>
      </c>
      <c r="O8112" t="s">
        <v>151</v>
      </c>
      <c r="P8112">
        <v>1761</v>
      </c>
      <c r="R8112">
        <v>32020</v>
      </c>
      <c r="T8112">
        <v>515288</v>
      </c>
      <c r="V8112">
        <v>1080213</v>
      </c>
      <c r="X8112">
        <v>1009912</v>
      </c>
      <c r="Z8112">
        <v>70301</v>
      </c>
    </row>
    <row r="8113" spans="2:26" hidden="1" x14ac:dyDescent="0.35">
      <c r="B8113" t="s">
        <v>184</v>
      </c>
      <c r="C8113" t="s">
        <v>185</v>
      </c>
      <c r="D8113" s="1">
        <v>43922</v>
      </c>
      <c r="E8113" t="s">
        <v>32</v>
      </c>
      <c r="F8113" t="s">
        <v>35</v>
      </c>
      <c r="G8113" t="s">
        <v>32</v>
      </c>
      <c r="H8113">
        <v>27054</v>
      </c>
      <c r="I8113" t="s">
        <v>186</v>
      </c>
      <c r="J8113">
        <v>0</v>
      </c>
      <c r="L8113">
        <v>27054</v>
      </c>
      <c r="M8113" t="s">
        <v>187</v>
      </c>
      <c r="N8113">
        <v>30259</v>
      </c>
      <c r="O8113" t="s">
        <v>151</v>
      </c>
      <c r="P8113">
        <v>1761</v>
      </c>
      <c r="R8113">
        <v>32020</v>
      </c>
      <c r="T8113">
        <v>511820</v>
      </c>
      <c r="V8113">
        <v>1072102</v>
      </c>
      <c r="X8113">
        <v>1002616</v>
      </c>
      <c r="Z8113">
        <v>69486</v>
      </c>
    </row>
    <row r="8114" spans="2:26" hidden="1" x14ac:dyDescent="0.35">
      <c r="B8114" t="s">
        <v>184</v>
      </c>
      <c r="C8114" t="s">
        <v>185</v>
      </c>
      <c r="D8114" s="1">
        <v>43952</v>
      </c>
      <c r="E8114" t="s">
        <v>32</v>
      </c>
      <c r="F8114" t="s">
        <v>35</v>
      </c>
      <c r="G8114" t="s">
        <v>32</v>
      </c>
      <c r="H8114">
        <v>18309</v>
      </c>
      <c r="I8114" t="s">
        <v>186</v>
      </c>
      <c r="J8114">
        <v>0</v>
      </c>
      <c r="L8114">
        <v>18309</v>
      </c>
      <c r="M8114" t="s">
        <v>187</v>
      </c>
      <c r="N8114">
        <v>18914</v>
      </c>
      <c r="O8114" t="s">
        <v>151</v>
      </c>
      <c r="P8114">
        <v>1340</v>
      </c>
      <c r="R8114">
        <v>20254</v>
      </c>
      <c r="T8114">
        <v>518118</v>
      </c>
      <c r="V8114">
        <v>1091841</v>
      </c>
      <c r="X8114">
        <v>1024521</v>
      </c>
      <c r="Z8114">
        <v>67320</v>
      </c>
    </row>
    <row r="8115" spans="2:26" hidden="1" x14ac:dyDescent="0.35">
      <c r="B8115" t="s">
        <v>184</v>
      </c>
      <c r="C8115" t="s">
        <v>185</v>
      </c>
      <c r="D8115" s="1">
        <v>43952</v>
      </c>
      <c r="E8115" t="s">
        <v>32</v>
      </c>
      <c r="F8115" t="s">
        <v>33</v>
      </c>
      <c r="G8115" t="s">
        <v>34</v>
      </c>
      <c r="H8115">
        <v>18309</v>
      </c>
      <c r="I8115" t="s">
        <v>186</v>
      </c>
      <c r="J8115">
        <v>0</v>
      </c>
      <c r="L8115">
        <v>18309</v>
      </c>
      <c r="M8115" t="s">
        <v>187</v>
      </c>
      <c r="N8115">
        <v>18914</v>
      </c>
      <c r="O8115" t="s">
        <v>151</v>
      </c>
      <c r="P8115">
        <v>1340</v>
      </c>
      <c r="R8115">
        <v>20254</v>
      </c>
      <c r="T8115">
        <v>520907</v>
      </c>
      <c r="V8115">
        <v>1097910</v>
      </c>
      <c r="X8115">
        <v>1029995</v>
      </c>
      <c r="Z8115">
        <v>67915</v>
      </c>
    </row>
    <row r="8116" spans="2:26" hidden="1" x14ac:dyDescent="0.35">
      <c r="B8116" t="s">
        <v>184</v>
      </c>
      <c r="C8116" t="s">
        <v>185</v>
      </c>
      <c r="D8116" s="1">
        <v>43983</v>
      </c>
      <c r="E8116" t="s">
        <v>32</v>
      </c>
      <c r="F8116" t="s">
        <v>35</v>
      </c>
      <c r="G8116" t="s">
        <v>32</v>
      </c>
      <c r="H8116">
        <v>18947</v>
      </c>
      <c r="I8116" t="s">
        <v>186</v>
      </c>
      <c r="J8116">
        <v>0</v>
      </c>
      <c r="L8116">
        <v>18947</v>
      </c>
      <c r="M8116" t="s">
        <v>187</v>
      </c>
      <c r="N8116">
        <v>16148</v>
      </c>
      <c r="O8116" t="s">
        <v>151</v>
      </c>
      <c r="P8116">
        <v>1151</v>
      </c>
      <c r="R8116">
        <v>17299</v>
      </c>
      <c r="T8116">
        <v>525881</v>
      </c>
      <c r="V8116">
        <v>1112844</v>
      </c>
      <c r="X8116">
        <v>1045236</v>
      </c>
      <c r="Z8116">
        <v>67608</v>
      </c>
    </row>
    <row r="8117" spans="2:26" hidden="1" x14ac:dyDescent="0.35">
      <c r="B8117" t="s">
        <v>184</v>
      </c>
      <c r="C8117" t="s">
        <v>185</v>
      </c>
      <c r="D8117" s="1">
        <v>43983</v>
      </c>
      <c r="E8117" t="s">
        <v>32</v>
      </c>
      <c r="F8117" t="s">
        <v>33</v>
      </c>
      <c r="G8117" t="s">
        <v>34</v>
      </c>
      <c r="H8117">
        <v>18947</v>
      </c>
      <c r="I8117" t="s">
        <v>186</v>
      </c>
      <c r="J8117">
        <v>0</v>
      </c>
      <c r="L8117">
        <v>18947</v>
      </c>
      <c r="M8117" t="s">
        <v>187</v>
      </c>
      <c r="N8117">
        <v>16148</v>
      </c>
      <c r="O8117" t="s">
        <v>151</v>
      </c>
      <c r="P8117">
        <v>1151</v>
      </c>
      <c r="R8117">
        <v>17299</v>
      </c>
      <c r="T8117">
        <v>528763</v>
      </c>
      <c r="V8117">
        <v>1119126</v>
      </c>
      <c r="X8117">
        <v>1050926</v>
      </c>
      <c r="Z8117">
        <v>68200</v>
      </c>
    </row>
    <row r="8118" spans="2:26" hidden="1" x14ac:dyDescent="0.35">
      <c r="B8118" t="s">
        <v>184</v>
      </c>
      <c r="C8118" t="s">
        <v>185</v>
      </c>
      <c r="D8118" s="1">
        <v>44013</v>
      </c>
      <c r="E8118" t="s">
        <v>32</v>
      </c>
      <c r="F8118" t="s">
        <v>33</v>
      </c>
      <c r="G8118" t="s">
        <v>34</v>
      </c>
      <c r="H8118">
        <v>19485</v>
      </c>
      <c r="I8118" t="s">
        <v>186</v>
      </c>
      <c r="J8118">
        <v>0</v>
      </c>
      <c r="L8118">
        <v>19485</v>
      </c>
      <c r="M8118" t="s">
        <v>187</v>
      </c>
      <c r="N8118">
        <v>17070</v>
      </c>
      <c r="O8118" t="s">
        <v>151</v>
      </c>
      <c r="P8118">
        <v>1147</v>
      </c>
      <c r="R8118">
        <v>18217</v>
      </c>
      <c r="T8118">
        <v>535896</v>
      </c>
      <c r="V8118">
        <v>1137130</v>
      </c>
      <c r="X8118">
        <v>1067704</v>
      </c>
      <c r="Z8118">
        <v>69426</v>
      </c>
    </row>
    <row r="8119" spans="2:26" hidden="1" x14ac:dyDescent="0.35">
      <c r="B8119" t="s">
        <v>184</v>
      </c>
      <c r="C8119" t="s">
        <v>185</v>
      </c>
      <c r="D8119" s="1">
        <v>44013</v>
      </c>
      <c r="E8119" t="s">
        <v>32</v>
      </c>
      <c r="F8119" t="s">
        <v>35</v>
      </c>
      <c r="G8119" t="s">
        <v>32</v>
      </c>
      <c r="H8119">
        <v>19485</v>
      </c>
      <c r="I8119" t="s">
        <v>186</v>
      </c>
      <c r="J8119">
        <v>0</v>
      </c>
      <c r="L8119">
        <v>19485</v>
      </c>
      <c r="M8119" t="s">
        <v>187</v>
      </c>
      <c r="N8119">
        <v>17070</v>
      </c>
      <c r="O8119" t="s">
        <v>151</v>
      </c>
      <c r="P8119">
        <v>1147</v>
      </c>
      <c r="R8119">
        <v>18217</v>
      </c>
      <c r="T8119">
        <v>533301</v>
      </c>
      <c r="V8119">
        <v>1131380</v>
      </c>
      <c r="X8119">
        <v>1062528</v>
      </c>
      <c r="Z8119">
        <v>68852</v>
      </c>
    </row>
    <row r="8120" spans="2:26" hidden="1" x14ac:dyDescent="0.35">
      <c r="B8120" t="s">
        <v>184</v>
      </c>
      <c r="C8120" t="s">
        <v>185</v>
      </c>
      <c r="D8120" s="1">
        <v>44044</v>
      </c>
      <c r="E8120" t="s">
        <v>32</v>
      </c>
      <c r="F8120" t="s">
        <v>35</v>
      </c>
      <c r="G8120" t="s">
        <v>32</v>
      </c>
      <c r="H8120">
        <v>20107</v>
      </c>
      <c r="I8120" t="s">
        <v>186</v>
      </c>
      <c r="J8120">
        <v>0</v>
      </c>
      <c r="L8120">
        <v>20107</v>
      </c>
      <c r="M8120" t="s">
        <v>187</v>
      </c>
      <c r="N8120">
        <v>13309</v>
      </c>
      <c r="O8120" t="s">
        <v>151</v>
      </c>
      <c r="P8120">
        <v>947</v>
      </c>
      <c r="R8120">
        <v>14256</v>
      </c>
      <c r="T8120">
        <v>538035</v>
      </c>
      <c r="V8120">
        <v>1144492</v>
      </c>
      <c r="X8120">
        <v>1075370</v>
      </c>
      <c r="Z8120">
        <v>69122</v>
      </c>
    </row>
    <row r="8121" spans="2:26" hidden="1" x14ac:dyDescent="0.35">
      <c r="B8121" t="s">
        <v>184</v>
      </c>
      <c r="C8121" t="s">
        <v>185</v>
      </c>
      <c r="D8121" s="1">
        <v>44044</v>
      </c>
      <c r="E8121" t="s">
        <v>32</v>
      </c>
      <c r="F8121" t="s">
        <v>33</v>
      </c>
      <c r="G8121" t="s">
        <v>34</v>
      </c>
      <c r="H8121">
        <v>20107</v>
      </c>
      <c r="I8121" t="s">
        <v>186</v>
      </c>
      <c r="J8121">
        <v>0</v>
      </c>
      <c r="L8121">
        <v>20107</v>
      </c>
      <c r="M8121" t="s">
        <v>187</v>
      </c>
      <c r="N8121">
        <v>13309</v>
      </c>
      <c r="O8121" t="s">
        <v>151</v>
      </c>
      <c r="P8121">
        <v>947</v>
      </c>
      <c r="R8121">
        <v>14256</v>
      </c>
      <c r="T8121">
        <v>540771</v>
      </c>
      <c r="V8121">
        <v>1150453</v>
      </c>
      <c r="X8121">
        <v>1080750</v>
      </c>
      <c r="Z8121">
        <v>69703</v>
      </c>
    </row>
    <row r="8122" spans="2:26" hidden="1" x14ac:dyDescent="0.35">
      <c r="B8122" t="s">
        <v>184</v>
      </c>
      <c r="C8122" t="s">
        <v>185</v>
      </c>
      <c r="D8122" s="1">
        <v>44075</v>
      </c>
      <c r="E8122" t="s">
        <v>32</v>
      </c>
      <c r="F8122" t="s">
        <v>35</v>
      </c>
      <c r="G8122" t="s">
        <v>32</v>
      </c>
      <c r="H8122">
        <v>18560</v>
      </c>
      <c r="I8122" t="s">
        <v>186</v>
      </c>
      <c r="J8122">
        <v>0</v>
      </c>
      <c r="L8122">
        <v>18560</v>
      </c>
      <c r="M8122" t="s">
        <v>187</v>
      </c>
      <c r="N8122">
        <v>15951</v>
      </c>
      <c r="O8122" t="s">
        <v>151</v>
      </c>
      <c r="P8122">
        <v>1078</v>
      </c>
      <c r="R8122">
        <v>17029</v>
      </c>
      <c r="T8122">
        <v>545752</v>
      </c>
      <c r="V8122">
        <v>1164960</v>
      </c>
      <c r="X8122">
        <v>1094497</v>
      </c>
      <c r="Z8122">
        <v>70463</v>
      </c>
    </row>
    <row r="8123" spans="2:26" hidden="1" x14ac:dyDescent="0.35">
      <c r="B8123" t="s">
        <v>184</v>
      </c>
      <c r="C8123" t="s">
        <v>185</v>
      </c>
      <c r="D8123" s="1">
        <v>44075</v>
      </c>
      <c r="E8123" t="s">
        <v>32</v>
      </c>
      <c r="F8123" t="s">
        <v>33</v>
      </c>
      <c r="G8123" t="s">
        <v>34</v>
      </c>
      <c r="H8123">
        <v>18560</v>
      </c>
      <c r="I8123" t="s">
        <v>186</v>
      </c>
      <c r="J8123">
        <v>0</v>
      </c>
      <c r="L8123">
        <v>18560</v>
      </c>
      <c r="M8123" t="s">
        <v>187</v>
      </c>
      <c r="N8123">
        <v>15951</v>
      </c>
      <c r="O8123" t="s">
        <v>151</v>
      </c>
      <c r="P8123">
        <v>1078</v>
      </c>
      <c r="R8123">
        <v>17029</v>
      </c>
      <c r="T8123">
        <v>548384</v>
      </c>
      <c r="V8123">
        <v>1170926</v>
      </c>
      <c r="X8123">
        <v>1099924</v>
      </c>
      <c r="Z8123">
        <v>71002</v>
      </c>
    </row>
    <row r="8124" spans="2:26" hidden="1" x14ac:dyDescent="0.35">
      <c r="B8124" t="s">
        <v>184</v>
      </c>
      <c r="C8124" t="s">
        <v>185</v>
      </c>
      <c r="D8124" s="1">
        <v>44105</v>
      </c>
      <c r="E8124" t="s">
        <v>32</v>
      </c>
      <c r="F8124" t="s">
        <v>35</v>
      </c>
      <c r="G8124" t="s">
        <v>32</v>
      </c>
      <c r="H8124">
        <v>18679</v>
      </c>
      <c r="I8124" t="s">
        <v>186</v>
      </c>
      <c r="J8124">
        <v>0</v>
      </c>
      <c r="L8124">
        <v>18679</v>
      </c>
      <c r="M8124" t="s">
        <v>187</v>
      </c>
      <c r="N8124">
        <v>15672</v>
      </c>
      <c r="O8124" t="s">
        <v>151</v>
      </c>
      <c r="P8124">
        <v>1103</v>
      </c>
      <c r="R8124">
        <v>16775</v>
      </c>
      <c r="T8124">
        <v>551354</v>
      </c>
      <c r="V8124">
        <v>1180909</v>
      </c>
      <c r="X8124">
        <v>1109453</v>
      </c>
      <c r="Z8124">
        <v>71456</v>
      </c>
    </row>
    <row r="8125" spans="2:26" hidden="1" x14ac:dyDescent="0.35">
      <c r="B8125" t="s">
        <v>184</v>
      </c>
      <c r="C8125" t="s">
        <v>185</v>
      </c>
      <c r="D8125" s="1">
        <v>44105</v>
      </c>
      <c r="E8125" t="s">
        <v>32</v>
      </c>
      <c r="F8125" t="s">
        <v>33</v>
      </c>
      <c r="G8125" t="s">
        <v>34</v>
      </c>
      <c r="H8125">
        <v>18679</v>
      </c>
      <c r="I8125" t="s">
        <v>186</v>
      </c>
      <c r="J8125">
        <v>0</v>
      </c>
      <c r="L8125">
        <v>18679</v>
      </c>
      <c r="M8125" t="s">
        <v>187</v>
      </c>
      <c r="N8125">
        <v>15672</v>
      </c>
      <c r="O8125" t="s">
        <v>151</v>
      </c>
      <c r="P8125">
        <v>1103</v>
      </c>
      <c r="R8125">
        <v>16775</v>
      </c>
      <c r="T8125">
        <v>553500</v>
      </c>
      <c r="V8125">
        <v>1185943</v>
      </c>
      <c r="X8125">
        <v>1114022</v>
      </c>
      <c r="Z8125">
        <v>71921</v>
      </c>
    </row>
    <row r="8126" spans="2:26" hidden="1" x14ac:dyDescent="0.35">
      <c r="B8126" t="s">
        <v>184</v>
      </c>
      <c r="C8126" t="s">
        <v>185</v>
      </c>
      <c r="D8126" s="1">
        <v>44136</v>
      </c>
      <c r="E8126" t="s">
        <v>32</v>
      </c>
      <c r="F8126" t="s">
        <v>35</v>
      </c>
      <c r="G8126" t="s">
        <v>32</v>
      </c>
      <c r="H8126">
        <v>17502</v>
      </c>
      <c r="I8126" t="s">
        <v>186</v>
      </c>
      <c r="J8126">
        <v>0</v>
      </c>
      <c r="L8126">
        <v>17502</v>
      </c>
      <c r="M8126" t="s">
        <v>187</v>
      </c>
      <c r="N8126">
        <v>16537</v>
      </c>
      <c r="O8126" t="s">
        <v>151</v>
      </c>
      <c r="P8126">
        <v>1909</v>
      </c>
      <c r="R8126">
        <v>18446</v>
      </c>
      <c r="T8126">
        <v>556103</v>
      </c>
      <c r="V8126">
        <v>1196167</v>
      </c>
      <c r="X8126">
        <v>1123653</v>
      </c>
      <c r="Z8126">
        <v>72514</v>
      </c>
    </row>
    <row r="8127" spans="2:26" hidden="1" x14ac:dyDescent="0.35">
      <c r="B8127" t="s">
        <v>184</v>
      </c>
      <c r="C8127" t="s">
        <v>185</v>
      </c>
      <c r="D8127" s="1">
        <v>44136</v>
      </c>
      <c r="E8127" t="s">
        <v>32</v>
      </c>
      <c r="F8127" t="s">
        <v>33</v>
      </c>
      <c r="G8127" t="s">
        <v>34</v>
      </c>
      <c r="H8127">
        <v>17654</v>
      </c>
      <c r="I8127" t="s">
        <v>186</v>
      </c>
      <c r="J8127">
        <v>0</v>
      </c>
      <c r="L8127">
        <v>17654</v>
      </c>
      <c r="M8127" t="s">
        <v>187</v>
      </c>
      <c r="N8127">
        <v>16537</v>
      </c>
      <c r="O8127" t="s">
        <v>151</v>
      </c>
      <c r="P8127">
        <v>1909</v>
      </c>
      <c r="R8127">
        <v>18446</v>
      </c>
      <c r="T8127">
        <v>558961</v>
      </c>
      <c r="V8127">
        <v>1202957</v>
      </c>
      <c r="X8127">
        <v>1129574</v>
      </c>
      <c r="Z8127">
        <v>73383</v>
      </c>
    </row>
    <row r="8128" spans="2:26" hidden="1" x14ac:dyDescent="0.35">
      <c r="B8128" t="s">
        <v>184</v>
      </c>
      <c r="C8128" t="s">
        <v>185</v>
      </c>
      <c r="D8128" s="1">
        <v>44166</v>
      </c>
      <c r="E8128" t="s">
        <v>32</v>
      </c>
      <c r="F8128" t="s">
        <v>35</v>
      </c>
      <c r="G8128" t="s">
        <v>32</v>
      </c>
      <c r="H8128">
        <v>17607</v>
      </c>
      <c r="I8128" t="s">
        <v>186</v>
      </c>
      <c r="J8128">
        <v>0</v>
      </c>
      <c r="L8128">
        <v>17607</v>
      </c>
      <c r="M8128" t="s">
        <v>187</v>
      </c>
      <c r="N8128">
        <v>20074</v>
      </c>
      <c r="O8128" t="s">
        <v>151</v>
      </c>
      <c r="P8128">
        <v>2879</v>
      </c>
      <c r="R8128">
        <v>22953</v>
      </c>
      <c r="T8128">
        <v>561939</v>
      </c>
      <c r="V8128">
        <v>1213224</v>
      </c>
      <c r="X8128">
        <v>1139318</v>
      </c>
      <c r="Z8128">
        <v>73906</v>
      </c>
    </row>
    <row r="8129" spans="2:26" hidden="1" x14ac:dyDescent="0.35">
      <c r="B8129" t="s">
        <v>184</v>
      </c>
      <c r="C8129" t="s">
        <v>185</v>
      </c>
      <c r="D8129" s="1">
        <v>44166</v>
      </c>
      <c r="E8129" t="s">
        <v>32</v>
      </c>
      <c r="F8129" t="s">
        <v>33</v>
      </c>
      <c r="G8129" t="s">
        <v>34</v>
      </c>
      <c r="H8129">
        <v>17607</v>
      </c>
      <c r="I8129" t="s">
        <v>186</v>
      </c>
      <c r="J8129">
        <v>0</v>
      </c>
      <c r="L8129">
        <v>17607</v>
      </c>
      <c r="M8129" t="s">
        <v>187</v>
      </c>
      <c r="N8129">
        <v>20074</v>
      </c>
      <c r="O8129" t="s">
        <v>151</v>
      </c>
      <c r="P8129">
        <v>2879</v>
      </c>
      <c r="R8129">
        <v>22953</v>
      </c>
      <c r="T8129">
        <v>564845</v>
      </c>
      <c r="V8129">
        <v>1219693</v>
      </c>
      <c r="X8129">
        <v>1144816</v>
      </c>
      <c r="Z8129">
        <v>74877</v>
      </c>
    </row>
    <row r="8130" spans="2:26" hidden="1" x14ac:dyDescent="0.35">
      <c r="B8130" t="s">
        <v>184</v>
      </c>
      <c r="C8130" t="s">
        <v>185</v>
      </c>
      <c r="D8130" s="1">
        <v>44197</v>
      </c>
      <c r="E8130" t="s">
        <v>32</v>
      </c>
      <c r="F8130" t="s">
        <v>33</v>
      </c>
      <c r="G8130" t="s">
        <v>34</v>
      </c>
      <c r="H8130">
        <v>16945</v>
      </c>
      <c r="I8130" t="s">
        <v>186</v>
      </c>
      <c r="J8130">
        <v>0</v>
      </c>
      <c r="L8130">
        <v>16945</v>
      </c>
      <c r="M8130" t="s">
        <v>187</v>
      </c>
      <c r="N8130">
        <v>15964</v>
      </c>
      <c r="O8130" t="s">
        <v>151</v>
      </c>
      <c r="P8130">
        <v>1850</v>
      </c>
      <c r="R8130">
        <v>17814</v>
      </c>
      <c r="T8130">
        <v>569294</v>
      </c>
      <c r="V8130">
        <v>1231882</v>
      </c>
      <c r="X8130">
        <v>1156306</v>
      </c>
      <c r="Z8130">
        <v>75576</v>
      </c>
    </row>
    <row r="8131" spans="2:26" hidden="1" x14ac:dyDescent="0.35">
      <c r="B8131" t="s">
        <v>184</v>
      </c>
      <c r="C8131" t="s">
        <v>185</v>
      </c>
      <c r="D8131" s="1">
        <v>44197</v>
      </c>
      <c r="E8131" t="s">
        <v>32</v>
      </c>
      <c r="F8131" t="s">
        <v>35</v>
      </c>
      <c r="G8131" t="s">
        <v>32</v>
      </c>
      <c r="H8131">
        <v>16945</v>
      </c>
      <c r="I8131" t="s">
        <v>186</v>
      </c>
      <c r="J8131">
        <v>0</v>
      </c>
      <c r="L8131">
        <v>16945</v>
      </c>
      <c r="M8131" t="s">
        <v>187</v>
      </c>
      <c r="N8131">
        <v>15964</v>
      </c>
      <c r="O8131" t="s">
        <v>151</v>
      </c>
      <c r="P8131">
        <v>1850</v>
      </c>
      <c r="R8131">
        <v>17814</v>
      </c>
      <c r="T8131">
        <v>567252</v>
      </c>
      <c r="V8131">
        <v>1227162</v>
      </c>
      <c r="X8131">
        <v>1152061</v>
      </c>
      <c r="Z8131">
        <v>75101</v>
      </c>
    </row>
    <row r="8132" spans="2:26" hidden="1" x14ac:dyDescent="0.35">
      <c r="B8132" t="s">
        <v>184</v>
      </c>
      <c r="C8132" t="s">
        <v>185</v>
      </c>
      <c r="D8132" s="1">
        <v>44228</v>
      </c>
      <c r="E8132" t="s">
        <v>32</v>
      </c>
      <c r="F8132" t="s">
        <v>35</v>
      </c>
      <c r="G8132" t="s">
        <v>32</v>
      </c>
      <c r="H8132">
        <v>15185</v>
      </c>
      <c r="I8132" t="s">
        <v>186</v>
      </c>
      <c r="J8132">
        <v>0</v>
      </c>
      <c r="L8132">
        <v>15185</v>
      </c>
      <c r="M8132" t="s">
        <v>187</v>
      </c>
      <c r="N8132">
        <v>12379</v>
      </c>
      <c r="O8132" t="s">
        <v>151</v>
      </c>
      <c r="P8132">
        <v>865</v>
      </c>
      <c r="R8132">
        <v>13244</v>
      </c>
      <c r="T8132">
        <v>570957</v>
      </c>
      <c r="V8132">
        <v>1237630</v>
      </c>
      <c r="X8132">
        <v>1161950</v>
      </c>
      <c r="Z8132">
        <v>75680</v>
      </c>
    </row>
    <row r="8133" spans="2:26" hidden="1" x14ac:dyDescent="0.35">
      <c r="B8133" t="s">
        <v>184</v>
      </c>
      <c r="C8133" t="s">
        <v>185</v>
      </c>
      <c r="D8133" s="1">
        <v>44228</v>
      </c>
      <c r="E8133" t="s">
        <v>32</v>
      </c>
      <c r="F8133" t="s">
        <v>33</v>
      </c>
      <c r="G8133" t="s">
        <v>34</v>
      </c>
      <c r="H8133">
        <v>15185</v>
      </c>
      <c r="J8133">
        <v>0</v>
      </c>
      <c r="L8133">
        <v>15185</v>
      </c>
      <c r="N8133">
        <v>12379</v>
      </c>
      <c r="P8133">
        <v>865</v>
      </c>
      <c r="R8133">
        <v>13244</v>
      </c>
      <c r="T8133">
        <v>573079</v>
      </c>
      <c r="V8133">
        <v>1242573</v>
      </c>
      <c r="X8133">
        <v>1166382</v>
      </c>
      <c r="Z8133">
        <v>76191</v>
      </c>
    </row>
    <row r="8134" spans="2:26" hidden="1" x14ac:dyDescent="0.35">
      <c r="B8134" t="s">
        <v>184</v>
      </c>
      <c r="C8134" t="s">
        <v>185</v>
      </c>
      <c r="D8134" s="1">
        <v>44256</v>
      </c>
      <c r="E8134" t="s">
        <v>32</v>
      </c>
      <c r="F8134" t="s">
        <v>35</v>
      </c>
      <c r="G8134" t="s">
        <v>32</v>
      </c>
      <c r="H8134">
        <v>15405</v>
      </c>
      <c r="I8134" t="s">
        <v>186</v>
      </c>
      <c r="J8134">
        <v>0</v>
      </c>
      <c r="L8134">
        <v>15405</v>
      </c>
      <c r="M8134" t="s">
        <v>187</v>
      </c>
      <c r="N8134">
        <v>12596</v>
      </c>
      <c r="O8134" t="s">
        <v>151</v>
      </c>
      <c r="P8134">
        <v>1036</v>
      </c>
      <c r="R8134">
        <v>13632</v>
      </c>
      <c r="T8134">
        <v>575065</v>
      </c>
      <c r="V8134">
        <v>1248755</v>
      </c>
      <c r="X8134">
        <v>1173776</v>
      </c>
      <c r="Z8134">
        <v>74979</v>
      </c>
    </row>
    <row r="8135" spans="2:26" hidden="1" x14ac:dyDescent="0.35">
      <c r="B8135" t="s">
        <v>184</v>
      </c>
      <c r="C8135" t="s">
        <v>185</v>
      </c>
      <c r="D8135" s="1">
        <v>44256</v>
      </c>
      <c r="E8135" t="s">
        <v>32</v>
      </c>
      <c r="F8135" t="s">
        <v>33</v>
      </c>
      <c r="G8135" t="s">
        <v>34</v>
      </c>
      <c r="H8135">
        <v>15405</v>
      </c>
      <c r="I8135" t="s">
        <v>186</v>
      </c>
      <c r="J8135">
        <v>0</v>
      </c>
      <c r="L8135">
        <v>15405</v>
      </c>
      <c r="M8135" t="s">
        <v>187</v>
      </c>
      <c r="N8135">
        <v>12596</v>
      </c>
      <c r="O8135" t="s">
        <v>151</v>
      </c>
      <c r="P8135">
        <v>1036</v>
      </c>
      <c r="R8135">
        <v>13632</v>
      </c>
      <c r="T8135">
        <v>577159</v>
      </c>
      <c r="V8135">
        <v>1253303</v>
      </c>
      <c r="X8135">
        <v>1177893</v>
      </c>
      <c r="Z8135">
        <v>75410</v>
      </c>
    </row>
    <row r="8136" spans="2:26" hidden="1" x14ac:dyDescent="0.35">
      <c r="B8136" t="s">
        <v>184</v>
      </c>
      <c r="C8136" t="s">
        <v>185</v>
      </c>
      <c r="D8136" s="1">
        <v>44287</v>
      </c>
      <c r="E8136" t="s">
        <v>32</v>
      </c>
      <c r="F8136" t="s">
        <v>35</v>
      </c>
      <c r="G8136" t="s">
        <v>32</v>
      </c>
      <c r="H8136">
        <v>13901</v>
      </c>
      <c r="I8136" t="s">
        <v>186</v>
      </c>
      <c r="J8136">
        <v>0</v>
      </c>
      <c r="L8136">
        <v>13901</v>
      </c>
      <c r="M8136" t="s">
        <v>187</v>
      </c>
      <c r="N8136">
        <v>11897</v>
      </c>
      <c r="O8136" t="s">
        <v>151</v>
      </c>
      <c r="P8136">
        <v>1381</v>
      </c>
      <c r="R8136">
        <v>13278</v>
      </c>
      <c r="T8136">
        <v>579301</v>
      </c>
      <c r="V8136">
        <v>1259843</v>
      </c>
      <c r="X8136">
        <v>1184363</v>
      </c>
      <c r="Z8136">
        <v>75480</v>
      </c>
    </row>
    <row r="8137" spans="2:26" hidden="1" x14ac:dyDescent="0.35">
      <c r="B8137" t="s">
        <v>184</v>
      </c>
      <c r="C8137" t="s">
        <v>185</v>
      </c>
      <c r="D8137" s="1">
        <v>44287</v>
      </c>
      <c r="E8137" t="s">
        <v>32</v>
      </c>
      <c r="F8137" t="s">
        <v>33</v>
      </c>
      <c r="G8137" t="s">
        <v>34</v>
      </c>
      <c r="H8137">
        <v>13901</v>
      </c>
      <c r="I8137" t="s">
        <v>186</v>
      </c>
      <c r="J8137">
        <v>0</v>
      </c>
      <c r="L8137">
        <v>13901</v>
      </c>
      <c r="M8137" t="s">
        <v>187</v>
      </c>
      <c r="N8137">
        <v>11897</v>
      </c>
      <c r="O8137" t="s">
        <v>151</v>
      </c>
      <c r="P8137">
        <v>1381</v>
      </c>
      <c r="R8137">
        <v>13278</v>
      </c>
      <c r="T8137">
        <v>581186</v>
      </c>
      <c r="V8137">
        <v>1263979</v>
      </c>
      <c r="X8137">
        <v>1188076</v>
      </c>
      <c r="Z8137">
        <v>75903</v>
      </c>
    </row>
    <row r="8138" spans="2:26" hidden="1" x14ac:dyDescent="0.35">
      <c r="B8138" t="s">
        <v>184</v>
      </c>
      <c r="C8138" t="s">
        <v>185</v>
      </c>
      <c r="D8138" s="1">
        <v>44317</v>
      </c>
      <c r="E8138" t="s">
        <v>32</v>
      </c>
      <c r="F8138" t="s">
        <v>33</v>
      </c>
      <c r="G8138" t="s">
        <v>34</v>
      </c>
      <c r="H8138">
        <v>13032</v>
      </c>
      <c r="I8138" t="s">
        <v>186</v>
      </c>
      <c r="J8138">
        <v>0</v>
      </c>
      <c r="L8138">
        <v>13032</v>
      </c>
      <c r="M8138" t="s">
        <v>187</v>
      </c>
      <c r="N8138">
        <v>10869</v>
      </c>
      <c r="O8138" t="s">
        <v>151</v>
      </c>
      <c r="P8138">
        <v>1084</v>
      </c>
      <c r="R8138">
        <v>11953</v>
      </c>
      <c r="T8138">
        <v>586715</v>
      </c>
      <c r="V8138">
        <v>1275491</v>
      </c>
      <c r="X8138">
        <v>1197096</v>
      </c>
      <c r="Z8138">
        <v>78395</v>
      </c>
    </row>
    <row r="8139" spans="2:26" hidden="1" x14ac:dyDescent="0.35">
      <c r="B8139" t="s">
        <v>184</v>
      </c>
      <c r="C8139" t="s">
        <v>185</v>
      </c>
      <c r="D8139" s="1">
        <v>44317</v>
      </c>
      <c r="E8139" t="s">
        <v>32</v>
      </c>
      <c r="F8139" t="s">
        <v>35</v>
      </c>
      <c r="G8139" t="s">
        <v>32</v>
      </c>
      <c r="H8139">
        <v>13032</v>
      </c>
      <c r="I8139" t="s">
        <v>186</v>
      </c>
      <c r="J8139">
        <v>0</v>
      </c>
      <c r="L8139">
        <v>13032</v>
      </c>
      <c r="M8139" t="s">
        <v>187</v>
      </c>
      <c r="N8139">
        <v>10869</v>
      </c>
      <c r="O8139" t="s">
        <v>151</v>
      </c>
      <c r="P8139">
        <v>1084</v>
      </c>
      <c r="R8139">
        <v>11953</v>
      </c>
      <c r="T8139">
        <v>582702</v>
      </c>
      <c r="V8139">
        <v>1269139</v>
      </c>
      <c r="X8139">
        <v>1193182</v>
      </c>
      <c r="Z8139">
        <v>75957</v>
      </c>
    </row>
    <row r="8140" spans="2:26" hidden="1" x14ac:dyDescent="0.35">
      <c r="B8140" t="s">
        <v>184</v>
      </c>
      <c r="C8140" t="s">
        <v>185</v>
      </c>
      <c r="D8140" s="1">
        <v>44348</v>
      </c>
      <c r="E8140" t="s">
        <v>32</v>
      </c>
      <c r="F8140" t="s">
        <v>35</v>
      </c>
      <c r="G8140" t="s">
        <v>32</v>
      </c>
      <c r="H8140">
        <v>14052</v>
      </c>
      <c r="I8140" t="s">
        <v>186</v>
      </c>
      <c r="J8140">
        <v>0</v>
      </c>
      <c r="L8140">
        <v>14052</v>
      </c>
      <c r="M8140" t="s">
        <v>187</v>
      </c>
      <c r="N8140">
        <v>11100</v>
      </c>
      <c r="O8140" t="s">
        <v>151</v>
      </c>
      <c r="P8140">
        <v>904</v>
      </c>
      <c r="R8140">
        <v>12004</v>
      </c>
      <c r="T8140">
        <v>586424</v>
      </c>
      <c r="V8140">
        <v>1278974</v>
      </c>
      <c r="X8140">
        <v>1202231</v>
      </c>
      <c r="Z8140">
        <v>76743</v>
      </c>
    </row>
    <row r="8141" spans="2:26" hidden="1" x14ac:dyDescent="0.35">
      <c r="B8141" t="s">
        <v>184</v>
      </c>
      <c r="C8141" t="s">
        <v>185</v>
      </c>
      <c r="D8141" s="1">
        <v>44348</v>
      </c>
      <c r="E8141" t="s">
        <v>32</v>
      </c>
      <c r="F8141" t="s">
        <v>33</v>
      </c>
      <c r="G8141" t="s">
        <v>34</v>
      </c>
      <c r="H8141">
        <v>14052</v>
      </c>
      <c r="I8141" t="s">
        <v>186</v>
      </c>
      <c r="J8141">
        <v>0</v>
      </c>
      <c r="L8141">
        <v>14052</v>
      </c>
      <c r="M8141" t="s">
        <v>187</v>
      </c>
      <c r="N8141">
        <v>11100</v>
      </c>
      <c r="O8141" t="s">
        <v>151</v>
      </c>
      <c r="P8141">
        <v>904</v>
      </c>
      <c r="R8141">
        <v>12004</v>
      </c>
      <c r="T8141">
        <v>588489</v>
      </c>
      <c r="V8141">
        <v>1283313</v>
      </c>
      <c r="X8141">
        <v>1206130</v>
      </c>
      <c r="Z8141">
        <v>77183</v>
      </c>
    </row>
    <row r="8142" spans="2:26" hidden="1" x14ac:dyDescent="0.35">
      <c r="B8142" t="s">
        <v>184</v>
      </c>
      <c r="C8142" t="s">
        <v>185</v>
      </c>
      <c r="D8142" s="1">
        <v>44378</v>
      </c>
      <c r="E8142" t="s">
        <v>32</v>
      </c>
      <c r="F8142" t="s">
        <v>35</v>
      </c>
      <c r="G8142" t="s">
        <v>32</v>
      </c>
      <c r="H8142">
        <v>13666</v>
      </c>
      <c r="I8142" t="s">
        <v>186</v>
      </c>
      <c r="J8142">
        <v>0</v>
      </c>
      <c r="L8142">
        <v>13666</v>
      </c>
      <c r="M8142" t="s">
        <v>187</v>
      </c>
      <c r="N8142">
        <v>9991</v>
      </c>
      <c r="O8142" t="s">
        <v>151</v>
      </c>
      <c r="P8142">
        <v>838</v>
      </c>
      <c r="R8142">
        <v>10829</v>
      </c>
      <c r="T8142">
        <v>590166</v>
      </c>
      <c r="V8142">
        <v>1288243</v>
      </c>
      <c r="X8142">
        <v>1210852</v>
      </c>
      <c r="Z8142">
        <v>77391</v>
      </c>
    </row>
    <row r="8143" spans="2:26" hidden="1" x14ac:dyDescent="0.35">
      <c r="B8143" t="s">
        <v>184</v>
      </c>
      <c r="C8143" t="s">
        <v>185</v>
      </c>
      <c r="D8143" s="1">
        <v>44378</v>
      </c>
      <c r="E8143" t="s">
        <v>32</v>
      </c>
      <c r="F8143" t="s">
        <v>33</v>
      </c>
      <c r="G8143" t="s">
        <v>34</v>
      </c>
      <c r="H8143">
        <v>13666</v>
      </c>
      <c r="I8143" t="s">
        <v>186</v>
      </c>
      <c r="J8143">
        <v>0</v>
      </c>
      <c r="L8143">
        <v>13666</v>
      </c>
      <c r="M8143" t="s">
        <v>187</v>
      </c>
      <c r="N8143">
        <v>9991</v>
      </c>
      <c r="O8143" t="s">
        <v>151</v>
      </c>
      <c r="P8143">
        <v>838</v>
      </c>
      <c r="R8143">
        <v>10829</v>
      </c>
      <c r="T8143">
        <v>592104</v>
      </c>
      <c r="V8143">
        <v>1292431</v>
      </c>
      <c r="X8143">
        <v>1214661</v>
      </c>
      <c r="Z8143">
        <v>77770</v>
      </c>
    </row>
    <row r="8144" spans="2:26" hidden="1" x14ac:dyDescent="0.35">
      <c r="B8144" t="s">
        <v>184</v>
      </c>
      <c r="C8144" t="s">
        <v>185</v>
      </c>
      <c r="D8144" s="1">
        <v>44409</v>
      </c>
      <c r="E8144" t="s">
        <v>32</v>
      </c>
      <c r="F8144" t="s">
        <v>35</v>
      </c>
      <c r="G8144" t="s">
        <v>32</v>
      </c>
      <c r="H8144">
        <v>15306</v>
      </c>
      <c r="I8144" t="s">
        <v>186</v>
      </c>
      <c r="J8144">
        <v>0</v>
      </c>
      <c r="L8144">
        <v>15306</v>
      </c>
      <c r="M8144" t="s">
        <v>187</v>
      </c>
      <c r="N8144">
        <v>10143</v>
      </c>
      <c r="O8144" t="s">
        <v>151</v>
      </c>
      <c r="P8144">
        <v>718</v>
      </c>
      <c r="R8144">
        <v>10861</v>
      </c>
      <c r="T8144">
        <v>593501</v>
      </c>
      <c r="V8144">
        <v>1296774</v>
      </c>
      <c r="X8144">
        <v>1218854</v>
      </c>
      <c r="Z8144">
        <v>77920</v>
      </c>
    </row>
    <row r="8145" spans="2:26" hidden="1" x14ac:dyDescent="0.35">
      <c r="B8145" t="s">
        <v>184</v>
      </c>
      <c r="C8145" t="s">
        <v>185</v>
      </c>
      <c r="D8145" s="1">
        <v>44409</v>
      </c>
      <c r="E8145" t="s">
        <v>32</v>
      </c>
      <c r="F8145" t="s">
        <v>33</v>
      </c>
      <c r="G8145" t="s">
        <v>34</v>
      </c>
      <c r="H8145">
        <v>15306</v>
      </c>
      <c r="I8145" t="s">
        <v>186</v>
      </c>
      <c r="J8145">
        <v>0</v>
      </c>
      <c r="L8145">
        <v>15306</v>
      </c>
      <c r="M8145" t="s">
        <v>187</v>
      </c>
      <c r="N8145">
        <v>10143</v>
      </c>
      <c r="O8145" t="s">
        <v>151</v>
      </c>
      <c r="P8145">
        <v>718</v>
      </c>
      <c r="R8145">
        <v>10861</v>
      </c>
      <c r="T8145">
        <v>595842</v>
      </c>
      <c r="V8145">
        <v>1301781</v>
      </c>
      <c r="X8145">
        <v>1223456</v>
      </c>
      <c r="Z8145">
        <v>78325</v>
      </c>
    </row>
    <row r="8146" spans="2:26" hidden="1" x14ac:dyDescent="0.35">
      <c r="B8146" t="s">
        <v>184</v>
      </c>
      <c r="C8146" t="s">
        <v>185</v>
      </c>
      <c r="D8146" s="1">
        <v>44440</v>
      </c>
      <c r="E8146" t="s">
        <v>32</v>
      </c>
      <c r="F8146" t="s">
        <v>35</v>
      </c>
      <c r="G8146" t="s">
        <v>32</v>
      </c>
      <c r="H8146">
        <v>14505</v>
      </c>
      <c r="I8146" t="s">
        <v>186</v>
      </c>
      <c r="J8146">
        <v>0</v>
      </c>
      <c r="L8146">
        <v>14505</v>
      </c>
      <c r="M8146" t="s">
        <v>187</v>
      </c>
      <c r="N8146">
        <v>10158</v>
      </c>
      <c r="O8146" t="s">
        <v>151</v>
      </c>
      <c r="P8146">
        <v>689</v>
      </c>
      <c r="R8146">
        <v>10847</v>
      </c>
      <c r="T8146">
        <v>596868</v>
      </c>
      <c r="V8146">
        <v>1305026</v>
      </c>
      <c r="X8146">
        <v>1226448</v>
      </c>
      <c r="Z8146">
        <v>78578</v>
      </c>
    </row>
    <row r="8147" spans="2:26" hidden="1" x14ac:dyDescent="0.35">
      <c r="B8147" t="s">
        <v>184</v>
      </c>
      <c r="C8147" t="s">
        <v>185</v>
      </c>
      <c r="D8147" s="1">
        <v>44440</v>
      </c>
      <c r="E8147" t="s">
        <v>32</v>
      </c>
      <c r="F8147" t="s">
        <v>33</v>
      </c>
      <c r="G8147" t="s">
        <v>34</v>
      </c>
      <c r="H8147">
        <v>14505</v>
      </c>
      <c r="I8147" t="s">
        <v>186</v>
      </c>
      <c r="J8147">
        <v>0</v>
      </c>
      <c r="L8147">
        <v>14505</v>
      </c>
      <c r="M8147" t="s">
        <v>187</v>
      </c>
      <c r="N8147">
        <v>10158</v>
      </c>
      <c r="O8147" t="s">
        <v>151</v>
      </c>
      <c r="P8147">
        <v>689</v>
      </c>
      <c r="R8147">
        <v>10847</v>
      </c>
      <c r="T8147">
        <v>599159</v>
      </c>
      <c r="V8147">
        <v>1309805</v>
      </c>
      <c r="X8147">
        <v>1230872</v>
      </c>
      <c r="Z8147">
        <v>78933</v>
      </c>
    </row>
    <row r="8148" spans="2:26" hidden="1" x14ac:dyDescent="0.35">
      <c r="B8148" t="s">
        <v>184</v>
      </c>
      <c r="C8148" t="s">
        <v>185</v>
      </c>
      <c r="D8148" s="1">
        <v>44470</v>
      </c>
      <c r="E8148" t="s">
        <v>32</v>
      </c>
      <c r="F8148" t="s">
        <v>35</v>
      </c>
      <c r="G8148" t="s">
        <v>32</v>
      </c>
      <c r="H8148">
        <v>14622</v>
      </c>
      <c r="I8148" t="s">
        <v>186</v>
      </c>
      <c r="J8148">
        <v>0</v>
      </c>
      <c r="L8148">
        <v>14622</v>
      </c>
      <c r="M8148" t="s">
        <v>187</v>
      </c>
      <c r="N8148">
        <v>9917</v>
      </c>
      <c r="O8148" t="s">
        <v>151</v>
      </c>
      <c r="P8148">
        <v>562</v>
      </c>
      <c r="R8148">
        <v>10479</v>
      </c>
      <c r="T8148">
        <v>599718</v>
      </c>
      <c r="V8148">
        <v>1312048</v>
      </c>
      <c r="X8148">
        <v>1232175</v>
      </c>
      <c r="Z8148">
        <v>79873</v>
      </c>
    </row>
    <row r="8149" spans="2:26" hidden="1" x14ac:dyDescent="0.35">
      <c r="B8149" t="s">
        <v>184</v>
      </c>
      <c r="C8149" t="s">
        <v>185</v>
      </c>
      <c r="D8149" s="1">
        <v>44470</v>
      </c>
      <c r="E8149" t="s">
        <v>32</v>
      </c>
      <c r="F8149" t="s">
        <v>33</v>
      </c>
      <c r="G8149" t="s">
        <v>34</v>
      </c>
      <c r="H8149">
        <v>14622</v>
      </c>
      <c r="I8149" t="s">
        <v>186</v>
      </c>
      <c r="J8149">
        <v>0</v>
      </c>
      <c r="L8149">
        <v>14622</v>
      </c>
      <c r="M8149" t="s">
        <v>187</v>
      </c>
      <c r="N8149">
        <v>9917</v>
      </c>
      <c r="O8149" t="s">
        <v>151</v>
      </c>
      <c r="P8149">
        <v>562</v>
      </c>
      <c r="R8149">
        <v>10479</v>
      </c>
      <c r="T8149">
        <v>601942</v>
      </c>
      <c r="V8149">
        <v>1316781</v>
      </c>
      <c r="X8149">
        <v>1236517</v>
      </c>
      <c r="Z8149">
        <v>80264</v>
      </c>
    </row>
    <row r="8150" spans="2:26" hidden="1" x14ac:dyDescent="0.35">
      <c r="B8150" t="s">
        <v>184</v>
      </c>
      <c r="C8150" t="s">
        <v>185</v>
      </c>
      <c r="D8150" s="1">
        <v>44501</v>
      </c>
      <c r="E8150" t="s">
        <v>32</v>
      </c>
      <c r="F8150" t="s">
        <v>35</v>
      </c>
      <c r="G8150" t="s">
        <v>32</v>
      </c>
      <c r="H8150">
        <v>15224</v>
      </c>
      <c r="I8150" t="s">
        <v>186</v>
      </c>
      <c r="J8150">
        <v>0</v>
      </c>
      <c r="L8150">
        <v>15224</v>
      </c>
      <c r="M8150" t="s">
        <v>187</v>
      </c>
      <c r="N8150">
        <v>11167</v>
      </c>
      <c r="O8150" t="s">
        <v>151</v>
      </c>
      <c r="P8150">
        <v>936</v>
      </c>
      <c r="R8150">
        <v>12103</v>
      </c>
      <c r="T8150">
        <v>602140</v>
      </c>
      <c r="V8150">
        <v>1318804</v>
      </c>
      <c r="X8150">
        <v>1237307</v>
      </c>
      <c r="Z8150">
        <v>81497</v>
      </c>
    </row>
    <row r="8151" spans="2:26" hidden="1" x14ac:dyDescent="0.35">
      <c r="B8151" t="s">
        <v>184</v>
      </c>
      <c r="C8151" t="s">
        <v>185</v>
      </c>
      <c r="D8151" s="1">
        <v>44501</v>
      </c>
      <c r="E8151" t="s">
        <v>32</v>
      </c>
      <c r="F8151" t="s">
        <v>33</v>
      </c>
      <c r="G8151" t="s">
        <v>34</v>
      </c>
      <c r="H8151">
        <v>15224</v>
      </c>
      <c r="I8151" t="s">
        <v>186</v>
      </c>
      <c r="J8151">
        <v>0</v>
      </c>
      <c r="L8151">
        <v>15224</v>
      </c>
      <c r="M8151" t="s">
        <v>187</v>
      </c>
      <c r="N8151">
        <v>11167</v>
      </c>
      <c r="O8151" t="s">
        <v>151</v>
      </c>
      <c r="P8151">
        <v>936</v>
      </c>
      <c r="R8151">
        <v>12103</v>
      </c>
      <c r="T8151">
        <v>604606</v>
      </c>
      <c r="V8151">
        <v>1324484</v>
      </c>
      <c r="X8151">
        <v>1242488</v>
      </c>
      <c r="Z8151">
        <v>81996</v>
      </c>
    </row>
    <row r="8152" spans="2:26" hidden="1" x14ac:dyDescent="0.35">
      <c r="B8152" t="s">
        <v>184</v>
      </c>
      <c r="C8152" t="s">
        <v>185</v>
      </c>
      <c r="D8152" s="1">
        <v>44531</v>
      </c>
      <c r="E8152" t="s">
        <v>32</v>
      </c>
      <c r="F8152" t="s">
        <v>35</v>
      </c>
      <c r="G8152" t="s">
        <v>32</v>
      </c>
      <c r="H8152">
        <v>14240</v>
      </c>
      <c r="I8152" t="s">
        <v>186</v>
      </c>
      <c r="J8152">
        <v>0</v>
      </c>
      <c r="L8152">
        <v>14240</v>
      </c>
      <c r="M8152" t="s">
        <v>187</v>
      </c>
      <c r="N8152">
        <v>12990</v>
      </c>
      <c r="O8152" t="s">
        <v>151</v>
      </c>
      <c r="P8152">
        <v>1570</v>
      </c>
      <c r="R8152">
        <v>14560</v>
      </c>
      <c r="T8152">
        <v>605076</v>
      </c>
      <c r="V8152">
        <v>1327203</v>
      </c>
      <c r="X8152">
        <v>1244444</v>
      </c>
      <c r="Z8152">
        <v>82759</v>
      </c>
    </row>
    <row r="8153" spans="2:26" hidden="1" x14ac:dyDescent="0.35">
      <c r="B8153" t="s">
        <v>184</v>
      </c>
      <c r="C8153" t="s">
        <v>185</v>
      </c>
      <c r="D8153" s="1">
        <v>44531</v>
      </c>
      <c r="E8153" t="s">
        <v>32</v>
      </c>
      <c r="F8153" t="s">
        <v>33</v>
      </c>
      <c r="G8153" t="s">
        <v>34</v>
      </c>
      <c r="H8153">
        <v>14240</v>
      </c>
      <c r="I8153" t="s">
        <v>186</v>
      </c>
      <c r="J8153">
        <v>0</v>
      </c>
      <c r="L8153">
        <v>14240</v>
      </c>
      <c r="M8153" t="s">
        <v>187</v>
      </c>
      <c r="N8153">
        <v>12990</v>
      </c>
      <c r="O8153" t="s">
        <v>151</v>
      </c>
      <c r="P8153">
        <v>1570</v>
      </c>
      <c r="R8153">
        <v>14560</v>
      </c>
      <c r="T8153">
        <v>607484</v>
      </c>
      <c r="V8153">
        <v>1332720</v>
      </c>
      <c r="X8153">
        <v>1249523</v>
      </c>
      <c r="Z8153">
        <v>83197</v>
      </c>
    </row>
    <row r="8154" spans="2:26" hidden="1" x14ac:dyDescent="0.35">
      <c r="B8154" t="s">
        <v>184</v>
      </c>
      <c r="C8154" t="s">
        <v>185</v>
      </c>
      <c r="D8154" s="1">
        <v>44562</v>
      </c>
      <c r="E8154" t="s">
        <v>32</v>
      </c>
      <c r="F8154" t="s">
        <v>35</v>
      </c>
      <c r="G8154" t="s">
        <v>32</v>
      </c>
      <c r="H8154">
        <v>15645</v>
      </c>
      <c r="I8154" t="s">
        <v>186</v>
      </c>
      <c r="J8154">
        <v>0</v>
      </c>
      <c r="L8154">
        <v>15645</v>
      </c>
      <c r="M8154" t="s">
        <v>187</v>
      </c>
      <c r="N8154">
        <v>13244</v>
      </c>
      <c r="O8154" t="s">
        <v>151</v>
      </c>
      <c r="P8154">
        <v>1402</v>
      </c>
      <c r="R8154">
        <v>14646</v>
      </c>
      <c r="T8154">
        <v>604566</v>
      </c>
      <c r="V8154">
        <v>1328877</v>
      </c>
      <c r="X8154">
        <v>1245228</v>
      </c>
      <c r="Z8154">
        <v>83649</v>
      </c>
    </row>
    <row r="8155" spans="2:26" hidden="1" x14ac:dyDescent="0.35">
      <c r="B8155" t="s">
        <v>184</v>
      </c>
      <c r="C8155" t="s">
        <v>185</v>
      </c>
      <c r="D8155" s="1">
        <v>44562</v>
      </c>
      <c r="E8155" t="s">
        <v>32</v>
      </c>
      <c r="F8155" t="s">
        <v>33</v>
      </c>
      <c r="G8155" t="s">
        <v>34</v>
      </c>
      <c r="H8155">
        <v>15645</v>
      </c>
      <c r="I8155" t="s">
        <v>186</v>
      </c>
      <c r="J8155">
        <v>0</v>
      </c>
      <c r="L8155">
        <v>15645</v>
      </c>
      <c r="M8155" t="s">
        <v>187</v>
      </c>
      <c r="N8155">
        <v>13244</v>
      </c>
      <c r="O8155" t="s">
        <v>151</v>
      </c>
      <c r="P8155">
        <v>1402</v>
      </c>
      <c r="R8155">
        <v>14646</v>
      </c>
      <c r="T8155">
        <v>606383</v>
      </c>
      <c r="V8155">
        <v>1332959</v>
      </c>
      <c r="X8155">
        <v>1249014</v>
      </c>
      <c r="Z8155">
        <v>83945</v>
      </c>
    </row>
    <row r="8156" spans="2:26" hidden="1" x14ac:dyDescent="0.35">
      <c r="B8156" t="s">
        <v>184</v>
      </c>
      <c r="C8156" t="s">
        <v>185</v>
      </c>
      <c r="D8156" s="1">
        <v>44593</v>
      </c>
      <c r="E8156" t="s">
        <v>32</v>
      </c>
      <c r="F8156" t="s">
        <v>35</v>
      </c>
      <c r="G8156" t="s">
        <v>32</v>
      </c>
      <c r="H8156">
        <v>13285</v>
      </c>
      <c r="I8156" t="s">
        <v>186</v>
      </c>
      <c r="J8156">
        <v>0</v>
      </c>
      <c r="L8156">
        <v>13285</v>
      </c>
      <c r="M8156" t="s">
        <v>187</v>
      </c>
      <c r="N8156">
        <v>10143</v>
      </c>
      <c r="O8156" t="s">
        <v>151</v>
      </c>
      <c r="P8156">
        <v>732</v>
      </c>
      <c r="R8156">
        <v>10875</v>
      </c>
      <c r="T8156">
        <v>610825</v>
      </c>
      <c r="V8156">
        <v>1342370</v>
      </c>
      <c r="X8156">
        <v>1257859</v>
      </c>
      <c r="Z8156">
        <v>84511</v>
      </c>
    </row>
    <row r="8157" spans="2:26" hidden="1" x14ac:dyDescent="0.35">
      <c r="B8157" t="s">
        <v>184</v>
      </c>
      <c r="C8157" t="s">
        <v>185</v>
      </c>
      <c r="D8157" s="1">
        <v>44593</v>
      </c>
      <c r="E8157" t="s">
        <v>32</v>
      </c>
      <c r="F8157" t="s">
        <v>33</v>
      </c>
      <c r="G8157" t="s">
        <v>34</v>
      </c>
      <c r="H8157">
        <v>13285</v>
      </c>
      <c r="I8157" t="s">
        <v>186</v>
      </c>
      <c r="J8157">
        <v>0</v>
      </c>
      <c r="L8157">
        <v>13285</v>
      </c>
      <c r="M8157" t="s">
        <v>187</v>
      </c>
      <c r="N8157">
        <v>10143</v>
      </c>
      <c r="O8157" t="s">
        <v>151</v>
      </c>
      <c r="P8157">
        <v>732</v>
      </c>
      <c r="R8157">
        <v>10875</v>
      </c>
      <c r="T8157">
        <v>612916</v>
      </c>
      <c r="V8157">
        <v>1347261</v>
      </c>
      <c r="X8157">
        <v>1262428</v>
      </c>
      <c r="Z8157">
        <v>84833</v>
      </c>
    </row>
    <row r="8158" spans="2:26" hidden="1" x14ac:dyDescent="0.35">
      <c r="B8158" t="s">
        <v>184</v>
      </c>
      <c r="C8158" t="s">
        <v>185</v>
      </c>
      <c r="D8158" s="1">
        <v>44621</v>
      </c>
      <c r="E8158" t="s">
        <v>32</v>
      </c>
      <c r="F8158" t="s">
        <v>35</v>
      </c>
      <c r="G8158" t="s">
        <v>32</v>
      </c>
      <c r="H8158">
        <v>15098</v>
      </c>
      <c r="I8158" t="s">
        <v>186</v>
      </c>
      <c r="J8158">
        <v>0</v>
      </c>
      <c r="L8158">
        <v>15098</v>
      </c>
      <c r="M8158" t="s">
        <v>187</v>
      </c>
      <c r="N8158">
        <v>10384</v>
      </c>
      <c r="O8158" t="s">
        <v>151</v>
      </c>
      <c r="P8158">
        <v>637</v>
      </c>
      <c r="R8158">
        <v>11021</v>
      </c>
      <c r="T8158">
        <v>612734</v>
      </c>
      <c r="V8158">
        <v>1347486</v>
      </c>
      <c r="X8158">
        <v>1267289</v>
      </c>
      <c r="Z8158">
        <v>80197</v>
      </c>
    </row>
    <row r="8159" spans="2:26" hidden="1" x14ac:dyDescent="0.35">
      <c r="B8159" t="s">
        <v>184</v>
      </c>
      <c r="C8159" t="s">
        <v>185</v>
      </c>
      <c r="D8159" s="1">
        <v>44621</v>
      </c>
      <c r="E8159" t="s">
        <v>32</v>
      </c>
      <c r="F8159" t="s">
        <v>33</v>
      </c>
      <c r="G8159" t="s">
        <v>34</v>
      </c>
      <c r="H8159">
        <v>15098</v>
      </c>
      <c r="I8159" t="s">
        <v>186</v>
      </c>
      <c r="J8159">
        <v>0</v>
      </c>
      <c r="L8159">
        <v>15098</v>
      </c>
      <c r="M8159" t="s">
        <v>187</v>
      </c>
      <c r="N8159">
        <v>10384</v>
      </c>
      <c r="O8159" t="s">
        <v>151</v>
      </c>
      <c r="P8159">
        <v>637</v>
      </c>
      <c r="R8159">
        <v>11021</v>
      </c>
      <c r="T8159">
        <v>614623</v>
      </c>
      <c r="V8159">
        <v>1351678</v>
      </c>
      <c r="X8159">
        <v>1271167</v>
      </c>
      <c r="Z8159">
        <v>80511</v>
      </c>
    </row>
    <row r="8160" spans="2:26" hidden="1" x14ac:dyDescent="0.35">
      <c r="B8160" t="s">
        <v>184</v>
      </c>
      <c r="C8160" t="s">
        <v>185</v>
      </c>
      <c r="D8160" s="1">
        <v>44652</v>
      </c>
      <c r="E8160" t="s">
        <v>32</v>
      </c>
      <c r="F8160" t="s">
        <v>35</v>
      </c>
      <c r="G8160" t="s">
        <v>32</v>
      </c>
      <c r="H8160">
        <v>13381</v>
      </c>
      <c r="I8160" t="s">
        <v>186</v>
      </c>
      <c r="J8160">
        <v>0</v>
      </c>
      <c r="L8160">
        <v>13381</v>
      </c>
      <c r="M8160" t="s">
        <v>187</v>
      </c>
      <c r="N8160">
        <v>9192</v>
      </c>
      <c r="O8160" t="s">
        <v>151</v>
      </c>
      <c r="P8160">
        <v>587</v>
      </c>
      <c r="R8160">
        <v>9779</v>
      </c>
      <c r="T8160">
        <v>616450</v>
      </c>
      <c r="V8160">
        <v>1356967</v>
      </c>
      <c r="X8160">
        <v>1276048</v>
      </c>
      <c r="Z8160">
        <v>80919</v>
      </c>
    </row>
    <row r="8161" spans="2:26" hidden="1" x14ac:dyDescent="0.35">
      <c r="B8161" t="s">
        <v>184</v>
      </c>
      <c r="C8161" t="s">
        <v>185</v>
      </c>
      <c r="D8161" s="1">
        <v>44652</v>
      </c>
      <c r="E8161" t="s">
        <v>32</v>
      </c>
      <c r="F8161" t="s">
        <v>33</v>
      </c>
      <c r="G8161" t="s">
        <v>34</v>
      </c>
      <c r="H8161">
        <v>13500</v>
      </c>
      <c r="I8161" t="s">
        <v>186</v>
      </c>
      <c r="J8161">
        <v>0</v>
      </c>
      <c r="L8161">
        <v>13500</v>
      </c>
      <c r="M8161" t="s">
        <v>187</v>
      </c>
      <c r="N8161">
        <v>9192</v>
      </c>
      <c r="O8161" t="s">
        <v>151</v>
      </c>
      <c r="P8161">
        <v>587</v>
      </c>
      <c r="R8161">
        <v>9779</v>
      </c>
      <c r="T8161">
        <v>618303</v>
      </c>
      <c r="V8161">
        <v>1361016</v>
      </c>
      <c r="X8161">
        <v>1279724</v>
      </c>
      <c r="Z8161">
        <v>81292</v>
      </c>
    </row>
    <row r="8162" spans="2:26" hidden="1" x14ac:dyDescent="0.35">
      <c r="B8162" t="s">
        <v>184</v>
      </c>
      <c r="C8162" t="s">
        <v>185</v>
      </c>
      <c r="D8162" s="1">
        <v>44682</v>
      </c>
      <c r="E8162" t="s">
        <v>32</v>
      </c>
      <c r="F8162" t="s">
        <v>35</v>
      </c>
      <c r="G8162" t="s">
        <v>32</v>
      </c>
      <c r="H8162">
        <v>13266</v>
      </c>
      <c r="I8162" t="s">
        <v>186</v>
      </c>
      <c r="J8162">
        <v>0</v>
      </c>
      <c r="L8162">
        <v>13266</v>
      </c>
      <c r="M8162" t="s">
        <v>187</v>
      </c>
      <c r="N8162">
        <v>8804</v>
      </c>
      <c r="O8162" t="s">
        <v>151</v>
      </c>
      <c r="P8162">
        <v>611</v>
      </c>
      <c r="R8162">
        <v>9415</v>
      </c>
      <c r="T8162">
        <v>619253</v>
      </c>
      <c r="V8162">
        <v>1363624</v>
      </c>
      <c r="X8162">
        <v>1282020</v>
      </c>
      <c r="Z8162">
        <v>81604</v>
      </c>
    </row>
    <row r="8163" spans="2:26" hidden="1" x14ac:dyDescent="0.35">
      <c r="B8163" t="s">
        <v>184</v>
      </c>
      <c r="C8163" t="s">
        <v>185</v>
      </c>
      <c r="D8163" s="1">
        <v>44682</v>
      </c>
      <c r="E8163" t="s">
        <v>32</v>
      </c>
      <c r="F8163" t="s">
        <v>33</v>
      </c>
      <c r="G8163" t="s">
        <v>34</v>
      </c>
      <c r="H8163">
        <v>13266</v>
      </c>
      <c r="I8163" t="s">
        <v>186</v>
      </c>
      <c r="J8163">
        <v>0</v>
      </c>
      <c r="L8163">
        <v>13266</v>
      </c>
      <c r="M8163" t="s">
        <v>187</v>
      </c>
      <c r="N8163">
        <v>8804</v>
      </c>
      <c r="O8163" t="s">
        <v>151</v>
      </c>
      <c r="P8163">
        <v>611</v>
      </c>
      <c r="R8163">
        <v>9415</v>
      </c>
      <c r="T8163">
        <v>621280</v>
      </c>
      <c r="V8163">
        <v>1368028</v>
      </c>
      <c r="X8163">
        <v>1286046</v>
      </c>
      <c r="Z8163">
        <v>81982</v>
      </c>
    </row>
    <row r="8164" spans="2:26" hidden="1" x14ac:dyDescent="0.35">
      <c r="B8164" t="s">
        <v>184</v>
      </c>
      <c r="C8164" t="s">
        <v>185</v>
      </c>
      <c r="D8164" s="1">
        <v>44713</v>
      </c>
      <c r="E8164" t="s">
        <v>32</v>
      </c>
      <c r="F8164" t="s">
        <v>35</v>
      </c>
      <c r="G8164" t="s">
        <v>32</v>
      </c>
      <c r="H8164">
        <v>14202</v>
      </c>
      <c r="I8164" t="s">
        <v>186</v>
      </c>
      <c r="J8164">
        <v>0</v>
      </c>
      <c r="L8164">
        <v>14202</v>
      </c>
      <c r="M8164" t="s">
        <v>187</v>
      </c>
      <c r="N8164">
        <v>9706</v>
      </c>
      <c r="O8164" t="s">
        <v>151</v>
      </c>
      <c r="P8164">
        <v>663</v>
      </c>
      <c r="R8164">
        <v>10369</v>
      </c>
      <c r="T8164">
        <v>622198</v>
      </c>
      <c r="V8164">
        <v>1371402</v>
      </c>
      <c r="X8164">
        <v>1289203</v>
      </c>
      <c r="Z8164">
        <v>82199</v>
      </c>
    </row>
    <row r="8165" spans="2:26" hidden="1" x14ac:dyDescent="0.35">
      <c r="B8165" t="s">
        <v>184</v>
      </c>
      <c r="C8165" t="s">
        <v>185</v>
      </c>
      <c r="D8165" s="1">
        <v>44713</v>
      </c>
      <c r="E8165" t="s">
        <v>32</v>
      </c>
      <c r="F8165" t="s">
        <v>33</v>
      </c>
      <c r="G8165" t="s">
        <v>34</v>
      </c>
      <c r="H8165">
        <v>14202</v>
      </c>
      <c r="I8165" t="s">
        <v>186</v>
      </c>
      <c r="J8165">
        <v>0</v>
      </c>
      <c r="L8165">
        <v>14202</v>
      </c>
      <c r="M8165" t="s">
        <v>187</v>
      </c>
      <c r="N8165">
        <v>9706</v>
      </c>
      <c r="O8165" t="s">
        <v>151</v>
      </c>
      <c r="P8165">
        <v>663</v>
      </c>
      <c r="R8165">
        <v>10369</v>
      </c>
      <c r="T8165">
        <v>624205</v>
      </c>
      <c r="V8165">
        <v>1375619</v>
      </c>
      <c r="X8165">
        <v>1293025</v>
      </c>
      <c r="Z8165">
        <v>82594</v>
      </c>
    </row>
    <row r="8166" spans="2:26" hidden="1" x14ac:dyDescent="0.35">
      <c r="B8166" t="s">
        <v>184</v>
      </c>
      <c r="C8166" t="s">
        <v>185</v>
      </c>
      <c r="D8166" s="1">
        <v>44743</v>
      </c>
      <c r="E8166" t="s">
        <v>32</v>
      </c>
      <c r="F8166" t="s">
        <v>35</v>
      </c>
      <c r="G8166" t="s">
        <v>32</v>
      </c>
      <c r="H8166">
        <v>14204</v>
      </c>
      <c r="I8166" t="s">
        <v>186</v>
      </c>
      <c r="J8166">
        <v>0</v>
      </c>
      <c r="L8166">
        <v>14204</v>
      </c>
      <c r="M8166" t="s">
        <v>187</v>
      </c>
      <c r="N8166">
        <v>9386</v>
      </c>
      <c r="O8166" t="s">
        <v>151</v>
      </c>
      <c r="P8166">
        <v>596</v>
      </c>
      <c r="R8166">
        <v>9982</v>
      </c>
      <c r="T8166">
        <v>624455</v>
      </c>
      <c r="V8166">
        <v>1376817</v>
      </c>
      <c r="X8166">
        <v>1294104</v>
      </c>
      <c r="Z8166">
        <v>82713</v>
      </c>
    </row>
    <row r="8167" spans="2:26" hidden="1" x14ac:dyDescent="0.35">
      <c r="B8167" t="s">
        <v>184</v>
      </c>
      <c r="C8167" t="s">
        <v>185</v>
      </c>
      <c r="D8167" s="1">
        <v>44743</v>
      </c>
      <c r="E8167" t="s">
        <v>32</v>
      </c>
      <c r="F8167" t="s">
        <v>33</v>
      </c>
      <c r="G8167" t="s">
        <v>34</v>
      </c>
      <c r="H8167">
        <v>14204</v>
      </c>
      <c r="I8167" t="s">
        <v>186</v>
      </c>
      <c r="J8167">
        <v>0</v>
      </c>
      <c r="L8167">
        <v>14204</v>
      </c>
      <c r="M8167" t="s">
        <v>187</v>
      </c>
      <c r="N8167">
        <v>9386</v>
      </c>
      <c r="O8167" t="s">
        <v>151</v>
      </c>
      <c r="P8167">
        <v>596</v>
      </c>
      <c r="R8167">
        <v>9982</v>
      </c>
      <c r="T8167">
        <v>626438</v>
      </c>
      <c r="V8167">
        <v>1380418</v>
      </c>
      <c r="X8167">
        <v>1297229</v>
      </c>
      <c r="Z8167">
        <v>83189</v>
      </c>
    </row>
    <row r="8168" spans="2:26" hidden="1" x14ac:dyDescent="0.35">
      <c r="B8168" t="s">
        <v>184</v>
      </c>
      <c r="C8168" t="s">
        <v>185</v>
      </c>
      <c r="D8168" s="1">
        <v>44774</v>
      </c>
      <c r="E8168" t="s">
        <v>32</v>
      </c>
      <c r="F8168" t="s">
        <v>35</v>
      </c>
      <c r="G8168" t="s">
        <v>32</v>
      </c>
      <c r="H8168">
        <v>16006</v>
      </c>
      <c r="I8168" t="s">
        <v>186</v>
      </c>
      <c r="J8168">
        <v>0</v>
      </c>
      <c r="L8168">
        <v>16006</v>
      </c>
      <c r="M8168" t="s">
        <v>187</v>
      </c>
      <c r="N8168">
        <v>11149</v>
      </c>
      <c r="O8168" t="s">
        <v>151</v>
      </c>
      <c r="P8168">
        <v>787</v>
      </c>
      <c r="R8168">
        <v>11936</v>
      </c>
      <c r="T8168">
        <v>628478</v>
      </c>
      <c r="V8168">
        <v>1386118</v>
      </c>
      <c r="X8168">
        <v>1302575</v>
      </c>
      <c r="Z8168">
        <v>83543</v>
      </c>
    </row>
    <row r="8169" spans="2:26" hidden="1" x14ac:dyDescent="0.35">
      <c r="B8169" t="s">
        <v>184</v>
      </c>
      <c r="C8169" t="s">
        <v>185</v>
      </c>
      <c r="D8169" s="1">
        <v>44774</v>
      </c>
      <c r="E8169" t="s">
        <v>32</v>
      </c>
      <c r="F8169" t="s">
        <v>33</v>
      </c>
      <c r="G8169" t="s">
        <v>34</v>
      </c>
      <c r="H8169">
        <v>16006</v>
      </c>
      <c r="I8169" t="s">
        <v>186</v>
      </c>
      <c r="J8169">
        <v>0</v>
      </c>
      <c r="L8169">
        <v>16006</v>
      </c>
      <c r="M8169" t="s">
        <v>187</v>
      </c>
      <c r="N8169">
        <v>11149</v>
      </c>
      <c r="O8169" t="s">
        <v>151</v>
      </c>
      <c r="P8169">
        <v>787</v>
      </c>
      <c r="R8169">
        <v>11936</v>
      </c>
      <c r="T8169">
        <v>630899</v>
      </c>
      <c r="V8169">
        <v>1391275</v>
      </c>
      <c r="X8169">
        <v>1307269</v>
      </c>
      <c r="Z8169">
        <v>84006</v>
      </c>
    </row>
    <row r="8170" spans="2:26" hidden="1" x14ac:dyDescent="0.35">
      <c r="B8170" t="s">
        <v>184</v>
      </c>
      <c r="C8170" t="s">
        <v>185</v>
      </c>
      <c r="D8170" s="1">
        <v>44805</v>
      </c>
      <c r="E8170" t="s">
        <v>32</v>
      </c>
      <c r="F8170" t="s">
        <v>35</v>
      </c>
      <c r="G8170" t="s">
        <v>32</v>
      </c>
      <c r="H8170">
        <v>14501</v>
      </c>
      <c r="I8170" t="s">
        <v>186</v>
      </c>
      <c r="J8170">
        <v>0</v>
      </c>
      <c r="L8170">
        <v>14501</v>
      </c>
      <c r="M8170" t="s">
        <v>187</v>
      </c>
      <c r="N8170">
        <v>9976</v>
      </c>
      <c r="O8170" t="s">
        <v>151</v>
      </c>
      <c r="P8170">
        <v>730</v>
      </c>
      <c r="R8170">
        <v>10706</v>
      </c>
      <c r="T8170">
        <v>631347</v>
      </c>
      <c r="V8170">
        <v>1393264</v>
      </c>
      <c r="X8170">
        <v>1309016</v>
      </c>
      <c r="Z8170">
        <v>84248</v>
      </c>
    </row>
    <row r="8171" spans="2:26" hidden="1" x14ac:dyDescent="0.35">
      <c r="B8171" t="s">
        <v>184</v>
      </c>
      <c r="C8171" t="s">
        <v>185</v>
      </c>
      <c r="D8171" s="1">
        <v>44805</v>
      </c>
      <c r="E8171" t="s">
        <v>32</v>
      </c>
      <c r="F8171" t="s">
        <v>33</v>
      </c>
      <c r="G8171" t="s">
        <v>34</v>
      </c>
      <c r="H8171">
        <v>14501</v>
      </c>
      <c r="I8171" t="s">
        <v>186</v>
      </c>
      <c r="J8171">
        <v>0</v>
      </c>
      <c r="L8171">
        <v>14501</v>
      </c>
      <c r="M8171" t="s">
        <v>187</v>
      </c>
      <c r="N8171">
        <v>9976</v>
      </c>
      <c r="O8171" t="s">
        <v>151</v>
      </c>
      <c r="P8171">
        <v>730</v>
      </c>
      <c r="R8171">
        <v>10706</v>
      </c>
      <c r="T8171">
        <v>633553</v>
      </c>
      <c r="V8171">
        <v>1397860</v>
      </c>
      <c r="X8171">
        <v>1313174</v>
      </c>
      <c r="Z8171">
        <v>84686</v>
      </c>
    </row>
    <row r="8172" spans="2:26" hidden="1" x14ac:dyDescent="0.35">
      <c r="B8172" t="s">
        <v>184</v>
      </c>
      <c r="C8172" t="s">
        <v>185</v>
      </c>
      <c r="D8172" s="1">
        <v>44835</v>
      </c>
      <c r="E8172" t="s">
        <v>32</v>
      </c>
      <c r="F8172" t="s">
        <v>35</v>
      </c>
      <c r="G8172" t="s">
        <v>32</v>
      </c>
      <c r="H8172">
        <v>14177</v>
      </c>
      <c r="I8172" t="s">
        <v>186</v>
      </c>
      <c r="J8172">
        <v>0</v>
      </c>
      <c r="L8172">
        <v>14177</v>
      </c>
      <c r="M8172" t="s">
        <v>187</v>
      </c>
      <c r="N8172">
        <v>9548</v>
      </c>
      <c r="O8172" t="s">
        <v>151</v>
      </c>
      <c r="P8172">
        <v>755</v>
      </c>
      <c r="R8172">
        <v>10303</v>
      </c>
      <c r="T8172">
        <v>634354</v>
      </c>
      <c r="V8172">
        <v>1401777</v>
      </c>
      <c r="X8172">
        <v>1316868</v>
      </c>
      <c r="Z8172">
        <v>84909</v>
      </c>
    </row>
    <row r="8173" spans="2:26" hidden="1" x14ac:dyDescent="0.35">
      <c r="B8173" t="s">
        <v>184</v>
      </c>
      <c r="C8173" t="s">
        <v>185</v>
      </c>
      <c r="D8173" s="1">
        <v>44835</v>
      </c>
      <c r="E8173" t="s">
        <v>32</v>
      </c>
      <c r="F8173" t="s">
        <v>33</v>
      </c>
      <c r="G8173" t="s">
        <v>34</v>
      </c>
      <c r="H8173">
        <v>14177</v>
      </c>
      <c r="I8173" t="s">
        <v>186</v>
      </c>
      <c r="J8173">
        <v>0</v>
      </c>
      <c r="L8173">
        <v>14177</v>
      </c>
      <c r="M8173" t="s">
        <v>187</v>
      </c>
      <c r="N8173">
        <v>9548</v>
      </c>
      <c r="O8173" t="s">
        <v>151</v>
      </c>
      <c r="P8173">
        <v>755</v>
      </c>
      <c r="R8173">
        <v>10303</v>
      </c>
      <c r="T8173">
        <v>636564</v>
      </c>
      <c r="V8173">
        <v>1406430</v>
      </c>
      <c r="X8173">
        <v>1321169</v>
      </c>
      <c r="Z8173">
        <v>85261</v>
      </c>
    </row>
    <row r="8174" spans="2:26" hidden="1" x14ac:dyDescent="0.35">
      <c r="B8174" t="s">
        <v>184</v>
      </c>
      <c r="C8174" t="s">
        <v>185</v>
      </c>
      <c r="D8174" s="1">
        <v>44866</v>
      </c>
      <c r="E8174" t="s">
        <v>32</v>
      </c>
      <c r="F8174" t="s">
        <v>35</v>
      </c>
      <c r="G8174" t="s">
        <v>32</v>
      </c>
      <c r="H8174">
        <v>14299</v>
      </c>
      <c r="I8174" t="s">
        <v>186</v>
      </c>
      <c r="J8174">
        <v>0</v>
      </c>
      <c r="L8174">
        <v>14299</v>
      </c>
      <c r="M8174" t="s">
        <v>187</v>
      </c>
      <c r="N8174">
        <v>10304</v>
      </c>
      <c r="O8174" t="s">
        <v>151</v>
      </c>
      <c r="P8174">
        <v>954</v>
      </c>
      <c r="R8174">
        <v>11258</v>
      </c>
      <c r="T8174">
        <v>637081</v>
      </c>
      <c r="V8174">
        <v>1408490</v>
      </c>
      <c r="X8174">
        <v>1322948</v>
      </c>
      <c r="Z8174">
        <v>85542</v>
      </c>
    </row>
    <row r="8175" spans="2:26" hidden="1" x14ac:dyDescent="0.35">
      <c r="B8175" t="s">
        <v>184</v>
      </c>
      <c r="C8175" t="s">
        <v>185</v>
      </c>
      <c r="D8175" s="1">
        <v>44866</v>
      </c>
      <c r="E8175" t="s">
        <v>32</v>
      </c>
      <c r="F8175" t="s">
        <v>33</v>
      </c>
      <c r="G8175" t="s">
        <v>34</v>
      </c>
      <c r="H8175">
        <v>14299</v>
      </c>
      <c r="I8175" t="s">
        <v>186</v>
      </c>
      <c r="J8175">
        <v>0</v>
      </c>
      <c r="L8175">
        <v>14299</v>
      </c>
      <c r="M8175" t="s">
        <v>187</v>
      </c>
      <c r="N8175">
        <v>10304</v>
      </c>
      <c r="O8175" t="s">
        <v>151</v>
      </c>
      <c r="P8175">
        <v>954</v>
      </c>
      <c r="R8175">
        <v>11258</v>
      </c>
      <c r="T8175">
        <v>639533</v>
      </c>
      <c r="V8175">
        <v>1414029</v>
      </c>
      <c r="X8175">
        <v>1327894</v>
      </c>
      <c r="Z8175">
        <v>86135</v>
      </c>
    </row>
    <row r="8176" spans="2:26" hidden="1" x14ac:dyDescent="0.35">
      <c r="B8176" t="s">
        <v>184</v>
      </c>
      <c r="C8176" t="s">
        <v>185</v>
      </c>
      <c r="D8176" s="1">
        <v>44896</v>
      </c>
      <c r="E8176" t="s">
        <v>32</v>
      </c>
      <c r="F8176" t="s">
        <v>35</v>
      </c>
      <c r="G8176" t="s">
        <v>32</v>
      </c>
      <c r="H8176">
        <v>13204</v>
      </c>
      <c r="I8176" t="s">
        <v>186</v>
      </c>
      <c r="J8176">
        <v>0</v>
      </c>
      <c r="L8176">
        <v>13204</v>
      </c>
      <c r="M8176" t="s">
        <v>187</v>
      </c>
      <c r="N8176">
        <v>12592</v>
      </c>
      <c r="O8176" t="s">
        <v>151</v>
      </c>
      <c r="P8176">
        <v>1599</v>
      </c>
      <c r="R8176">
        <v>14191</v>
      </c>
      <c r="T8176">
        <v>639977</v>
      </c>
      <c r="V8176">
        <v>1416435</v>
      </c>
      <c r="X8176">
        <v>1330065</v>
      </c>
      <c r="Z8176">
        <v>86370</v>
      </c>
    </row>
    <row r="8177" spans="2:26" hidden="1" x14ac:dyDescent="0.35">
      <c r="B8177" t="s">
        <v>184</v>
      </c>
      <c r="C8177" t="s">
        <v>185</v>
      </c>
      <c r="D8177" s="1">
        <v>44896</v>
      </c>
      <c r="E8177" t="s">
        <v>32</v>
      </c>
      <c r="F8177" t="s">
        <v>33</v>
      </c>
      <c r="G8177" t="s">
        <v>34</v>
      </c>
      <c r="H8177">
        <v>13204</v>
      </c>
      <c r="I8177" t="s">
        <v>186</v>
      </c>
      <c r="J8177">
        <v>0</v>
      </c>
      <c r="L8177">
        <v>13204</v>
      </c>
      <c r="M8177" t="s">
        <v>187</v>
      </c>
      <c r="N8177">
        <v>12592</v>
      </c>
      <c r="O8177" t="s">
        <v>151</v>
      </c>
      <c r="P8177">
        <v>1599</v>
      </c>
      <c r="R8177">
        <v>14191</v>
      </c>
      <c r="T8177">
        <v>642440</v>
      </c>
      <c r="V8177">
        <v>1421699</v>
      </c>
      <c r="X8177">
        <v>1334784</v>
      </c>
      <c r="Z8177">
        <v>86915</v>
      </c>
    </row>
    <row r="8178" spans="2:26" hidden="1" x14ac:dyDescent="0.35">
      <c r="B8178" t="s">
        <v>184</v>
      </c>
      <c r="C8178" t="s">
        <v>185</v>
      </c>
      <c r="D8178" s="1">
        <v>44927</v>
      </c>
      <c r="E8178" t="s">
        <v>32</v>
      </c>
      <c r="F8178" t="s">
        <v>35</v>
      </c>
      <c r="G8178" t="s">
        <v>32</v>
      </c>
      <c r="H8178">
        <v>15329</v>
      </c>
      <c r="I8178" t="s">
        <v>186</v>
      </c>
      <c r="J8178">
        <v>0</v>
      </c>
      <c r="L8178">
        <v>15329</v>
      </c>
      <c r="M8178" t="s">
        <v>187</v>
      </c>
      <c r="N8178">
        <v>11448</v>
      </c>
      <c r="O8178" t="s">
        <v>151</v>
      </c>
      <c r="P8178">
        <v>1258</v>
      </c>
      <c r="R8178">
        <v>12706</v>
      </c>
      <c r="T8178">
        <v>643479</v>
      </c>
      <c r="V8178">
        <v>1425178</v>
      </c>
      <c r="X8178">
        <v>1337579</v>
      </c>
      <c r="Z8178">
        <v>87599</v>
      </c>
    </row>
    <row r="8179" spans="2:26" hidden="1" x14ac:dyDescent="0.35">
      <c r="B8179" t="s">
        <v>184</v>
      </c>
      <c r="C8179" t="s">
        <v>185</v>
      </c>
      <c r="D8179" s="1">
        <v>44927</v>
      </c>
      <c r="E8179" t="s">
        <v>32</v>
      </c>
      <c r="F8179" t="s">
        <v>33</v>
      </c>
      <c r="G8179" t="s">
        <v>34</v>
      </c>
      <c r="H8179">
        <v>15329</v>
      </c>
      <c r="I8179" t="s">
        <v>186</v>
      </c>
      <c r="J8179">
        <v>0</v>
      </c>
      <c r="L8179">
        <v>15329</v>
      </c>
      <c r="M8179" t="s">
        <v>187</v>
      </c>
      <c r="N8179">
        <v>11448</v>
      </c>
      <c r="O8179" t="s">
        <v>151</v>
      </c>
      <c r="P8179">
        <v>1258</v>
      </c>
      <c r="R8179">
        <v>12706</v>
      </c>
      <c r="T8179">
        <v>645807</v>
      </c>
      <c r="V8179">
        <v>1430020</v>
      </c>
      <c r="X8179">
        <v>1341922</v>
      </c>
      <c r="Z8179">
        <v>88098</v>
      </c>
    </row>
    <row r="8180" spans="2:26" hidden="1" x14ac:dyDescent="0.35">
      <c r="B8180" t="s">
        <v>184</v>
      </c>
      <c r="C8180" t="s">
        <v>185</v>
      </c>
      <c r="D8180" s="1">
        <v>44958</v>
      </c>
      <c r="E8180" t="s">
        <v>32</v>
      </c>
      <c r="F8180" t="s">
        <v>35</v>
      </c>
      <c r="G8180" t="s">
        <v>32</v>
      </c>
      <c r="H8180">
        <v>12406</v>
      </c>
      <c r="I8180" t="s">
        <v>186</v>
      </c>
      <c r="J8180">
        <v>0</v>
      </c>
      <c r="L8180">
        <v>12406</v>
      </c>
      <c r="M8180" t="s">
        <v>187</v>
      </c>
      <c r="N8180">
        <v>9051</v>
      </c>
      <c r="O8180" t="s">
        <v>151</v>
      </c>
      <c r="P8180">
        <v>757</v>
      </c>
      <c r="R8180">
        <v>9808</v>
      </c>
      <c r="T8180">
        <v>645993</v>
      </c>
      <c r="V8180">
        <v>1431660</v>
      </c>
      <c r="X8180">
        <v>1343824</v>
      </c>
      <c r="Z8180">
        <v>87836</v>
      </c>
    </row>
    <row r="8181" spans="2:26" hidden="1" x14ac:dyDescent="0.35">
      <c r="B8181" t="s">
        <v>184</v>
      </c>
      <c r="C8181" t="s">
        <v>185</v>
      </c>
      <c r="D8181" s="1">
        <v>44958</v>
      </c>
      <c r="E8181" t="s">
        <v>32</v>
      </c>
      <c r="F8181" t="s">
        <v>33</v>
      </c>
      <c r="G8181" t="s">
        <v>34</v>
      </c>
      <c r="H8181">
        <v>12406</v>
      </c>
      <c r="I8181" t="s">
        <v>186</v>
      </c>
      <c r="J8181">
        <v>0</v>
      </c>
      <c r="L8181">
        <v>12406</v>
      </c>
      <c r="M8181" t="s">
        <v>187</v>
      </c>
      <c r="N8181">
        <v>9051</v>
      </c>
      <c r="O8181" t="s">
        <v>151</v>
      </c>
      <c r="P8181">
        <v>757</v>
      </c>
      <c r="R8181">
        <v>9808</v>
      </c>
      <c r="T8181">
        <v>648260</v>
      </c>
      <c r="V8181">
        <v>1436684</v>
      </c>
      <c r="X8181">
        <v>1348501</v>
      </c>
      <c r="Z8181">
        <v>88183</v>
      </c>
    </row>
    <row r="8182" spans="2:26" hidden="1" x14ac:dyDescent="0.35">
      <c r="B8182" t="s">
        <v>184</v>
      </c>
      <c r="C8182" t="s">
        <v>185</v>
      </c>
      <c r="D8182" s="1">
        <v>44986</v>
      </c>
      <c r="E8182" t="s">
        <v>32</v>
      </c>
      <c r="F8182" t="s">
        <v>35</v>
      </c>
      <c r="G8182" t="s">
        <v>32</v>
      </c>
      <c r="H8182">
        <v>13877</v>
      </c>
      <c r="I8182" t="s">
        <v>186</v>
      </c>
      <c r="J8182">
        <v>0</v>
      </c>
      <c r="L8182">
        <v>13877</v>
      </c>
      <c r="M8182" t="s">
        <v>187</v>
      </c>
      <c r="N8182">
        <v>9847</v>
      </c>
      <c r="O8182" t="s">
        <v>151</v>
      </c>
      <c r="P8182">
        <v>657</v>
      </c>
      <c r="R8182">
        <v>10504</v>
      </c>
      <c r="T8182">
        <v>648767</v>
      </c>
      <c r="V8182">
        <v>1439080</v>
      </c>
      <c r="X8182">
        <v>1359177</v>
      </c>
      <c r="Z8182">
        <v>79903</v>
      </c>
    </row>
    <row r="8183" spans="2:26" hidden="1" x14ac:dyDescent="0.35">
      <c r="B8183" t="s">
        <v>184</v>
      </c>
      <c r="C8183" t="s">
        <v>185</v>
      </c>
      <c r="D8183" s="1">
        <v>44986</v>
      </c>
      <c r="E8183" t="s">
        <v>32</v>
      </c>
      <c r="F8183" t="s">
        <v>33</v>
      </c>
      <c r="G8183" t="s">
        <v>34</v>
      </c>
      <c r="H8183">
        <v>13877</v>
      </c>
      <c r="I8183" t="s">
        <v>186</v>
      </c>
      <c r="J8183">
        <v>0</v>
      </c>
      <c r="L8183">
        <v>13877</v>
      </c>
      <c r="M8183" t="s">
        <v>187</v>
      </c>
      <c r="N8183">
        <v>9847</v>
      </c>
      <c r="O8183" t="s">
        <v>151</v>
      </c>
      <c r="P8183">
        <v>657</v>
      </c>
      <c r="R8183">
        <v>10504</v>
      </c>
      <c r="T8183">
        <v>650685</v>
      </c>
      <c r="V8183">
        <v>1443310</v>
      </c>
      <c r="X8183">
        <v>1363102</v>
      </c>
      <c r="Z8183">
        <v>80208</v>
      </c>
    </row>
    <row r="8184" spans="2:26" hidden="1" x14ac:dyDescent="0.35">
      <c r="B8184" t="s">
        <v>184</v>
      </c>
      <c r="C8184" t="s">
        <v>185</v>
      </c>
      <c r="D8184" s="1">
        <v>45017</v>
      </c>
      <c r="E8184" t="s">
        <v>32</v>
      </c>
      <c r="F8184" t="s">
        <v>35</v>
      </c>
      <c r="G8184" t="s">
        <v>32</v>
      </c>
      <c r="H8184">
        <v>12925</v>
      </c>
      <c r="I8184" t="s">
        <v>186</v>
      </c>
      <c r="J8184">
        <v>0</v>
      </c>
      <c r="L8184">
        <v>12925</v>
      </c>
      <c r="M8184" t="s">
        <v>187</v>
      </c>
      <c r="N8184">
        <v>8785</v>
      </c>
      <c r="O8184" t="s">
        <v>151</v>
      </c>
      <c r="P8184">
        <v>539</v>
      </c>
      <c r="R8184">
        <v>9324</v>
      </c>
      <c r="T8184">
        <v>651086</v>
      </c>
      <c r="V8184">
        <v>1445001</v>
      </c>
      <c r="X8184">
        <v>1364573</v>
      </c>
      <c r="Z8184">
        <v>80428</v>
      </c>
    </row>
    <row r="8185" spans="2:26" hidden="1" x14ac:dyDescent="0.35">
      <c r="B8185" t="s">
        <v>184</v>
      </c>
      <c r="C8185" t="s">
        <v>185</v>
      </c>
      <c r="D8185" s="1">
        <v>45017</v>
      </c>
      <c r="E8185" t="s">
        <v>32</v>
      </c>
      <c r="F8185" t="s">
        <v>33</v>
      </c>
      <c r="G8185" t="s">
        <v>34</v>
      </c>
      <c r="H8185">
        <v>12925</v>
      </c>
      <c r="I8185" t="s">
        <v>186</v>
      </c>
      <c r="J8185">
        <v>0</v>
      </c>
      <c r="L8185">
        <v>12925</v>
      </c>
      <c r="M8185" t="s">
        <v>187</v>
      </c>
      <c r="N8185">
        <v>8785</v>
      </c>
      <c r="O8185" t="s">
        <v>151</v>
      </c>
      <c r="P8185">
        <v>539</v>
      </c>
      <c r="R8185">
        <v>9324</v>
      </c>
      <c r="T8185">
        <v>653235</v>
      </c>
      <c r="V8185">
        <v>1449795</v>
      </c>
      <c r="X8185">
        <v>1368990</v>
      </c>
      <c r="Z8185">
        <v>80805</v>
      </c>
    </row>
    <row r="8186" spans="2:26" hidden="1" x14ac:dyDescent="0.35">
      <c r="B8186" t="s">
        <v>184</v>
      </c>
      <c r="C8186" t="s">
        <v>185</v>
      </c>
      <c r="D8186" s="1">
        <v>45047</v>
      </c>
      <c r="E8186" t="s">
        <v>32</v>
      </c>
      <c r="F8186" t="s">
        <v>35</v>
      </c>
      <c r="G8186" t="s">
        <v>32</v>
      </c>
      <c r="H8186">
        <v>16516</v>
      </c>
      <c r="I8186" t="s">
        <v>186</v>
      </c>
      <c r="J8186">
        <v>0</v>
      </c>
      <c r="L8186">
        <v>16516</v>
      </c>
      <c r="M8186" t="s">
        <v>187</v>
      </c>
      <c r="N8186">
        <v>10162</v>
      </c>
      <c r="O8186" t="s">
        <v>151</v>
      </c>
      <c r="P8186">
        <v>680</v>
      </c>
      <c r="R8186">
        <v>10842</v>
      </c>
      <c r="T8186">
        <v>653750</v>
      </c>
      <c r="V8186">
        <v>1451931</v>
      </c>
      <c r="X8186">
        <v>1371271</v>
      </c>
      <c r="Z8186">
        <v>80660</v>
      </c>
    </row>
    <row r="8187" spans="2:26" hidden="1" x14ac:dyDescent="0.35">
      <c r="B8187" t="s">
        <v>184</v>
      </c>
      <c r="C8187" t="s">
        <v>185</v>
      </c>
      <c r="D8187" s="1">
        <v>45047</v>
      </c>
      <c r="E8187" t="s">
        <v>32</v>
      </c>
      <c r="F8187" t="s">
        <v>33</v>
      </c>
      <c r="G8187" t="s">
        <v>34</v>
      </c>
      <c r="H8187">
        <v>16516</v>
      </c>
      <c r="I8187" t="s">
        <v>186</v>
      </c>
      <c r="J8187">
        <v>0</v>
      </c>
      <c r="L8187">
        <v>16516</v>
      </c>
      <c r="M8187" t="s">
        <v>187</v>
      </c>
      <c r="N8187">
        <v>10162</v>
      </c>
      <c r="O8187" t="s">
        <v>151</v>
      </c>
      <c r="P8187">
        <v>680</v>
      </c>
      <c r="R8187">
        <v>10842</v>
      </c>
      <c r="T8187">
        <v>656017</v>
      </c>
      <c r="V8187">
        <v>1456835</v>
      </c>
      <c r="X8187">
        <v>1375766</v>
      </c>
      <c r="Z8187">
        <v>81069</v>
      </c>
    </row>
    <row r="8188" spans="2:26" hidden="1" x14ac:dyDescent="0.35">
      <c r="B8188" t="s">
        <v>184</v>
      </c>
      <c r="C8188" t="s">
        <v>185</v>
      </c>
      <c r="D8188" s="1">
        <v>45078</v>
      </c>
      <c r="E8188" t="s">
        <v>32</v>
      </c>
      <c r="F8188" t="s">
        <v>35</v>
      </c>
      <c r="G8188" t="s">
        <v>32</v>
      </c>
      <c r="H8188">
        <v>15951</v>
      </c>
      <c r="I8188" t="s">
        <v>186</v>
      </c>
      <c r="J8188">
        <v>0</v>
      </c>
      <c r="L8188">
        <v>15951</v>
      </c>
      <c r="M8188" t="s">
        <v>187</v>
      </c>
      <c r="N8188">
        <v>10569</v>
      </c>
      <c r="O8188" t="s">
        <v>151</v>
      </c>
      <c r="P8188">
        <v>652</v>
      </c>
      <c r="R8188">
        <v>11221</v>
      </c>
      <c r="T8188">
        <v>654739</v>
      </c>
      <c r="V8188">
        <v>1452582</v>
      </c>
      <c r="X8188">
        <v>1371724</v>
      </c>
      <c r="Z8188">
        <v>80858</v>
      </c>
    </row>
    <row r="8189" spans="2:26" hidden="1" x14ac:dyDescent="0.35">
      <c r="B8189" t="s">
        <v>184</v>
      </c>
      <c r="C8189" t="s">
        <v>185</v>
      </c>
      <c r="D8189" s="1">
        <v>45078</v>
      </c>
      <c r="E8189" t="s">
        <v>32</v>
      </c>
      <c r="F8189" t="s">
        <v>33</v>
      </c>
      <c r="G8189" t="s">
        <v>34</v>
      </c>
      <c r="H8189">
        <v>15951</v>
      </c>
      <c r="I8189" t="s">
        <v>186</v>
      </c>
      <c r="J8189">
        <v>0</v>
      </c>
      <c r="L8189">
        <v>15951</v>
      </c>
      <c r="M8189" t="s">
        <v>187</v>
      </c>
      <c r="N8189">
        <v>10569</v>
      </c>
      <c r="O8189" t="s">
        <v>151</v>
      </c>
      <c r="P8189">
        <v>652</v>
      </c>
      <c r="R8189">
        <v>11221</v>
      </c>
      <c r="T8189">
        <v>656985</v>
      </c>
      <c r="V8189">
        <v>1457504</v>
      </c>
      <c r="X8189">
        <v>1376245</v>
      </c>
      <c r="Z8189">
        <v>81259</v>
      </c>
    </row>
    <row r="8190" spans="2:26" hidden="1" x14ac:dyDescent="0.35">
      <c r="B8190" t="s">
        <v>184</v>
      </c>
      <c r="C8190" t="s">
        <v>185</v>
      </c>
      <c r="D8190" s="1">
        <v>45108</v>
      </c>
      <c r="E8190" t="s">
        <v>32</v>
      </c>
      <c r="F8190" t="s">
        <v>35</v>
      </c>
      <c r="G8190" t="s">
        <v>32</v>
      </c>
      <c r="H8190">
        <v>16191</v>
      </c>
      <c r="I8190" t="s">
        <v>186</v>
      </c>
      <c r="J8190">
        <v>0</v>
      </c>
      <c r="L8190">
        <v>16191</v>
      </c>
      <c r="M8190" t="s">
        <v>187</v>
      </c>
      <c r="N8190">
        <v>10319</v>
      </c>
      <c r="O8190" t="s">
        <v>151</v>
      </c>
      <c r="P8190">
        <v>688</v>
      </c>
      <c r="R8190">
        <v>11007</v>
      </c>
      <c r="T8190">
        <v>643652</v>
      </c>
      <c r="V8190">
        <v>1427922</v>
      </c>
      <c r="X8190">
        <v>1353003</v>
      </c>
      <c r="Z8190">
        <v>74919</v>
      </c>
    </row>
    <row r="8191" spans="2:26" hidden="1" x14ac:dyDescent="0.35">
      <c r="B8191" t="s">
        <v>184</v>
      </c>
      <c r="C8191" t="s">
        <v>185</v>
      </c>
      <c r="D8191" s="1">
        <v>45108</v>
      </c>
      <c r="E8191" t="s">
        <v>32</v>
      </c>
      <c r="F8191" t="s">
        <v>33</v>
      </c>
      <c r="G8191" t="s">
        <v>34</v>
      </c>
      <c r="H8191">
        <v>16191</v>
      </c>
      <c r="I8191" t="s">
        <v>186</v>
      </c>
      <c r="J8191">
        <v>0</v>
      </c>
      <c r="L8191">
        <v>16191</v>
      </c>
      <c r="M8191" t="s">
        <v>187</v>
      </c>
      <c r="N8191">
        <v>10319</v>
      </c>
      <c r="O8191" t="s">
        <v>151</v>
      </c>
      <c r="P8191">
        <v>688</v>
      </c>
      <c r="R8191">
        <v>11007</v>
      </c>
      <c r="T8191">
        <v>646657</v>
      </c>
      <c r="V8191">
        <v>1434591</v>
      </c>
      <c r="X8191">
        <v>1359157</v>
      </c>
      <c r="Z8191">
        <v>75434</v>
      </c>
    </row>
    <row r="8192" spans="2:26" hidden="1" x14ac:dyDescent="0.35">
      <c r="B8192" t="s">
        <v>184</v>
      </c>
      <c r="C8192" t="s">
        <v>185</v>
      </c>
      <c r="D8192" s="1">
        <v>45139</v>
      </c>
      <c r="E8192" t="s">
        <v>32</v>
      </c>
      <c r="F8192" t="s">
        <v>35</v>
      </c>
      <c r="G8192" t="s">
        <v>32</v>
      </c>
      <c r="H8192">
        <v>19638</v>
      </c>
      <c r="I8192" t="s">
        <v>186</v>
      </c>
      <c r="J8192">
        <v>0</v>
      </c>
      <c r="L8192">
        <v>19638</v>
      </c>
      <c r="M8192" t="s">
        <v>187</v>
      </c>
      <c r="N8192">
        <v>12774</v>
      </c>
      <c r="O8192" t="s">
        <v>151</v>
      </c>
      <c r="P8192">
        <v>856</v>
      </c>
      <c r="R8192">
        <v>13630</v>
      </c>
      <c r="T8192">
        <v>632864</v>
      </c>
      <c r="V8192">
        <v>1403505</v>
      </c>
      <c r="X8192">
        <v>1334612</v>
      </c>
      <c r="Z8192">
        <v>68893</v>
      </c>
    </row>
    <row r="8193" spans="2:26" hidden="1" x14ac:dyDescent="0.35">
      <c r="B8193" t="s">
        <v>184</v>
      </c>
      <c r="C8193" t="s">
        <v>185</v>
      </c>
      <c r="D8193" s="1">
        <v>45139</v>
      </c>
      <c r="E8193" t="s">
        <v>32</v>
      </c>
      <c r="F8193" t="s">
        <v>33</v>
      </c>
      <c r="G8193" t="s">
        <v>34</v>
      </c>
      <c r="H8193">
        <v>19638</v>
      </c>
      <c r="I8193" t="s">
        <v>186</v>
      </c>
      <c r="J8193">
        <v>0</v>
      </c>
      <c r="L8193">
        <v>19638</v>
      </c>
      <c r="M8193" t="s">
        <v>187</v>
      </c>
      <c r="N8193">
        <v>12774</v>
      </c>
      <c r="O8193" t="s">
        <v>151</v>
      </c>
      <c r="P8193">
        <v>856</v>
      </c>
      <c r="R8193">
        <v>13630</v>
      </c>
      <c r="T8193">
        <v>635529</v>
      </c>
      <c r="V8193">
        <v>1409755</v>
      </c>
      <c r="X8193">
        <v>1340202</v>
      </c>
      <c r="Z8193">
        <v>69553</v>
      </c>
    </row>
    <row r="8194" spans="2:26" hidden="1" x14ac:dyDescent="0.35">
      <c r="B8194" t="s">
        <v>184</v>
      </c>
      <c r="C8194" t="s">
        <v>185</v>
      </c>
      <c r="D8194" s="1">
        <v>45170</v>
      </c>
      <c r="E8194" t="s">
        <v>32</v>
      </c>
      <c r="F8194" t="s">
        <v>35</v>
      </c>
      <c r="G8194" t="s">
        <v>32</v>
      </c>
      <c r="H8194">
        <v>18135</v>
      </c>
      <c r="I8194" t="s">
        <v>186</v>
      </c>
      <c r="J8194">
        <v>0</v>
      </c>
      <c r="L8194">
        <v>18135</v>
      </c>
      <c r="M8194" t="s">
        <v>187</v>
      </c>
      <c r="N8194">
        <v>12169</v>
      </c>
      <c r="O8194" t="s">
        <v>151</v>
      </c>
      <c r="P8194">
        <v>837</v>
      </c>
      <c r="R8194">
        <v>13006</v>
      </c>
      <c r="T8194">
        <v>622794</v>
      </c>
      <c r="V8194">
        <v>1375636</v>
      </c>
      <c r="X8194">
        <v>1309465</v>
      </c>
      <c r="Z8194">
        <v>66171</v>
      </c>
    </row>
    <row r="8195" spans="2:26" hidden="1" x14ac:dyDescent="0.35">
      <c r="B8195" t="s">
        <v>184</v>
      </c>
      <c r="C8195" t="s">
        <v>185</v>
      </c>
      <c r="D8195" s="1">
        <v>45170</v>
      </c>
      <c r="E8195" t="s">
        <v>32</v>
      </c>
      <c r="F8195" t="s">
        <v>33</v>
      </c>
      <c r="G8195" t="s">
        <v>34</v>
      </c>
      <c r="H8195">
        <v>18135</v>
      </c>
      <c r="I8195" t="s">
        <v>186</v>
      </c>
      <c r="J8195">
        <v>0</v>
      </c>
      <c r="L8195">
        <v>18135</v>
      </c>
      <c r="M8195" t="s">
        <v>187</v>
      </c>
      <c r="N8195">
        <v>12169</v>
      </c>
      <c r="O8195" t="s">
        <v>151</v>
      </c>
      <c r="P8195">
        <v>837</v>
      </c>
      <c r="R8195">
        <v>13006</v>
      </c>
      <c r="T8195">
        <v>627543</v>
      </c>
      <c r="V8195">
        <v>1385315</v>
      </c>
      <c r="X8195">
        <v>1318231</v>
      </c>
      <c r="Z8195">
        <v>67084</v>
      </c>
    </row>
    <row r="8196" spans="2:26" hidden="1" x14ac:dyDescent="0.35">
      <c r="B8196" t="s">
        <v>184</v>
      </c>
      <c r="C8196" t="s">
        <v>185</v>
      </c>
      <c r="D8196" s="1">
        <v>45200</v>
      </c>
      <c r="E8196" t="s">
        <v>32</v>
      </c>
      <c r="F8196" t="s">
        <v>35</v>
      </c>
      <c r="G8196" t="s">
        <v>32</v>
      </c>
      <c r="H8196">
        <v>20896</v>
      </c>
      <c r="I8196" t="s">
        <v>186</v>
      </c>
      <c r="J8196">
        <v>0</v>
      </c>
      <c r="L8196">
        <v>20896</v>
      </c>
      <c r="M8196" t="s">
        <v>187</v>
      </c>
      <c r="N8196">
        <v>13727</v>
      </c>
      <c r="O8196" t="s">
        <v>151</v>
      </c>
      <c r="P8196">
        <v>1023</v>
      </c>
      <c r="R8196">
        <v>14750</v>
      </c>
      <c r="T8196">
        <v>618996</v>
      </c>
      <c r="V8196">
        <v>1362091</v>
      </c>
      <c r="X8196">
        <v>1295742</v>
      </c>
      <c r="Z8196">
        <v>66349</v>
      </c>
    </row>
    <row r="8197" spans="2:26" hidden="1" x14ac:dyDescent="0.35">
      <c r="B8197" t="s">
        <v>184</v>
      </c>
      <c r="C8197" t="s">
        <v>185</v>
      </c>
      <c r="D8197" s="1">
        <v>45200</v>
      </c>
      <c r="E8197" t="s">
        <v>32</v>
      </c>
      <c r="F8197" t="s">
        <v>33</v>
      </c>
      <c r="G8197" t="s">
        <v>34</v>
      </c>
      <c r="H8197">
        <v>20896</v>
      </c>
      <c r="I8197" t="s">
        <v>186</v>
      </c>
      <c r="J8197">
        <v>0</v>
      </c>
      <c r="L8197">
        <v>20896</v>
      </c>
      <c r="M8197" t="s">
        <v>187</v>
      </c>
      <c r="N8197">
        <v>13727</v>
      </c>
      <c r="O8197" t="s">
        <v>151</v>
      </c>
      <c r="P8197">
        <v>1023</v>
      </c>
      <c r="R8197">
        <v>14750</v>
      </c>
      <c r="T8197">
        <v>622216</v>
      </c>
      <c r="V8197">
        <v>1369528</v>
      </c>
      <c r="X8197">
        <v>1302456</v>
      </c>
      <c r="Z8197">
        <v>67072</v>
      </c>
    </row>
    <row r="8198" spans="2:26" hidden="1" x14ac:dyDescent="0.35">
      <c r="B8198" t="s">
        <v>184</v>
      </c>
      <c r="C8198" t="s">
        <v>185</v>
      </c>
      <c r="D8198" s="1">
        <v>45231</v>
      </c>
      <c r="E8198" t="s">
        <v>32</v>
      </c>
      <c r="F8198" t="s">
        <v>35</v>
      </c>
      <c r="G8198" t="s">
        <v>32</v>
      </c>
      <c r="H8198">
        <v>20270</v>
      </c>
      <c r="I8198" t="s">
        <v>186</v>
      </c>
      <c r="J8198">
        <v>0</v>
      </c>
      <c r="L8198">
        <v>20270</v>
      </c>
      <c r="M8198" t="s">
        <v>187</v>
      </c>
      <c r="N8198">
        <v>14217</v>
      </c>
      <c r="O8198" t="s">
        <v>151</v>
      </c>
      <c r="P8198">
        <v>1233</v>
      </c>
      <c r="R8198">
        <v>15450</v>
      </c>
      <c r="T8198">
        <v>612542</v>
      </c>
      <c r="V8198">
        <v>1346297</v>
      </c>
      <c r="X8198">
        <v>1280066</v>
      </c>
      <c r="Z8198">
        <v>66231</v>
      </c>
    </row>
    <row r="8199" spans="2:26" hidden="1" x14ac:dyDescent="0.35">
      <c r="B8199" t="s">
        <v>184</v>
      </c>
      <c r="C8199" t="s">
        <v>185</v>
      </c>
      <c r="D8199" s="1">
        <v>45231</v>
      </c>
      <c r="E8199" t="s">
        <v>32</v>
      </c>
      <c r="F8199" t="s">
        <v>33</v>
      </c>
      <c r="G8199" t="s">
        <v>34</v>
      </c>
      <c r="H8199">
        <v>20270</v>
      </c>
      <c r="I8199" t="s">
        <v>186</v>
      </c>
      <c r="J8199">
        <v>0</v>
      </c>
      <c r="L8199">
        <v>20270</v>
      </c>
      <c r="M8199" t="s">
        <v>187</v>
      </c>
      <c r="N8199">
        <v>14217</v>
      </c>
      <c r="O8199" t="s">
        <v>151</v>
      </c>
      <c r="P8199">
        <v>1233</v>
      </c>
      <c r="R8199">
        <v>15450</v>
      </c>
      <c r="T8199">
        <v>616319</v>
      </c>
      <c r="V8199">
        <v>1355061</v>
      </c>
      <c r="X8199">
        <v>1287988</v>
      </c>
      <c r="Z8199">
        <v>67073</v>
      </c>
    </row>
    <row r="8200" spans="2:26" hidden="1" x14ac:dyDescent="0.35">
      <c r="B8200" t="s">
        <v>184</v>
      </c>
      <c r="C8200" t="s">
        <v>185</v>
      </c>
      <c r="D8200" s="1">
        <v>45261</v>
      </c>
      <c r="E8200" t="s">
        <v>32</v>
      </c>
      <c r="F8200" t="s">
        <v>35</v>
      </c>
      <c r="G8200" t="s">
        <v>32</v>
      </c>
      <c r="H8200">
        <v>19091</v>
      </c>
      <c r="I8200" t="s">
        <v>186</v>
      </c>
      <c r="J8200">
        <v>0</v>
      </c>
      <c r="L8200">
        <v>19091</v>
      </c>
      <c r="M8200" t="s">
        <v>187</v>
      </c>
      <c r="N8200">
        <v>15788</v>
      </c>
      <c r="O8200" t="s">
        <v>151</v>
      </c>
      <c r="P8200">
        <v>1821</v>
      </c>
      <c r="R8200">
        <v>17609</v>
      </c>
      <c r="T8200">
        <v>606058</v>
      </c>
      <c r="V8200">
        <v>1327825</v>
      </c>
      <c r="X8200">
        <v>1261767</v>
      </c>
      <c r="Z8200">
        <v>66058</v>
      </c>
    </row>
    <row r="8201" spans="2:26" hidden="1" x14ac:dyDescent="0.35">
      <c r="B8201" t="s">
        <v>184</v>
      </c>
      <c r="C8201" t="s">
        <v>185</v>
      </c>
      <c r="D8201" s="1">
        <v>45261</v>
      </c>
      <c r="E8201" t="s">
        <v>32</v>
      </c>
      <c r="F8201" t="s">
        <v>33</v>
      </c>
      <c r="G8201" t="s">
        <v>34</v>
      </c>
      <c r="H8201">
        <v>19091</v>
      </c>
      <c r="I8201" t="s">
        <v>186</v>
      </c>
      <c r="J8201">
        <v>0</v>
      </c>
      <c r="L8201">
        <v>19091</v>
      </c>
      <c r="M8201" t="s">
        <v>187</v>
      </c>
      <c r="N8201">
        <v>15788</v>
      </c>
      <c r="O8201" t="s">
        <v>151</v>
      </c>
      <c r="P8201">
        <v>1821</v>
      </c>
      <c r="R8201">
        <v>17609</v>
      </c>
      <c r="T8201">
        <v>609928</v>
      </c>
      <c r="V8201">
        <v>1337200</v>
      </c>
      <c r="X8201">
        <v>1270188</v>
      </c>
      <c r="Z8201">
        <v>67012</v>
      </c>
    </row>
    <row r="8202" spans="2:26" hidden="1" x14ac:dyDescent="0.35">
      <c r="B8202" t="s">
        <v>184</v>
      </c>
      <c r="C8202" t="s">
        <v>185</v>
      </c>
      <c r="D8202" s="1">
        <v>45292</v>
      </c>
      <c r="E8202" t="s">
        <v>32</v>
      </c>
      <c r="F8202" t="s">
        <v>35</v>
      </c>
      <c r="G8202" t="s">
        <v>32</v>
      </c>
      <c r="H8202">
        <v>23985</v>
      </c>
      <c r="I8202" t="s">
        <v>186</v>
      </c>
      <c r="J8202">
        <v>0</v>
      </c>
      <c r="L8202">
        <v>23985</v>
      </c>
      <c r="M8202" t="s">
        <v>187</v>
      </c>
      <c r="N8202">
        <v>18271</v>
      </c>
      <c r="O8202" t="s">
        <v>151</v>
      </c>
      <c r="P8202">
        <v>1994</v>
      </c>
      <c r="R8202">
        <v>20265</v>
      </c>
      <c r="T8202">
        <v>603119</v>
      </c>
      <c r="V8202">
        <v>1316114</v>
      </c>
      <c r="X8202">
        <v>1249151</v>
      </c>
      <c r="Z8202">
        <v>66963</v>
      </c>
    </row>
    <row r="8203" spans="2:26" hidden="1" x14ac:dyDescent="0.35">
      <c r="B8203" t="s">
        <v>184</v>
      </c>
      <c r="C8203" t="s">
        <v>185</v>
      </c>
      <c r="D8203" s="1">
        <v>45292</v>
      </c>
      <c r="E8203" t="s">
        <v>32</v>
      </c>
      <c r="F8203" t="s">
        <v>33</v>
      </c>
      <c r="G8203" t="s">
        <v>34</v>
      </c>
      <c r="H8203">
        <v>23985</v>
      </c>
      <c r="I8203" t="s">
        <v>186</v>
      </c>
      <c r="J8203">
        <v>0</v>
      </c>
      <c r="L8203">
        <v>23985</v>
      </c>
      <c r="M8203" t="s">
        <v>187</v>
      </c>
      <c r="N8203">
        <v>18271</v>
      </c>
      <c r="O8203" t="s">
        <v>151</v>
      </c>
      <c r="P8203">
        <v>1994</v>
      </c>
      <c r="R8203">
        <v>20265</v>
      </c>
      <c r="T8203">
        <v>606534</v>
      </c>
      <c r="V8203">
        <v>1324491</v>
      </c>
      <c r="X8203">
        <v>1256611</v>
      </c>
      <c r="Z8203">
        <v>67880</v>
      </c>
    </row>
    <row r="8204" spans="2:26" hidden="1" x14ac:dyDescent="0.35">
      <c r="B8204" t="s">
        <v>184</v>
      </c>
      <c r="C8204" t="s">
        <v>185</v>
      </c>
      <c r="D8204" s="1">
        <v>45323</v>
      </c>
      <c r="E8204" t="s">
        <v>32</v>
      </c>
      <c r="F8204" t="s">
        <v>35</v>
      </c>
      <c r="G8204" t="s">
        <v>32</v>
      </c>
      <c r="H8204">
        <v>21077</v>
      </c>
      <c r="I8204" t="s">
        <v>186</v>
      </c>
      <c r="J8204">
        <v>0</v>
      </c>
      <c r="L8204">
        <v>21077</v>
      </c>
      <c r="M8204" t="s">
        <v>187</v>
      </c>
      <c r="N8204">
        <v>13212</v>
      </c>
      <c r="O8204" t="s">
        <v>151</v>
      </c>
      <c r="P8204">
        <v>1116</v>
      </c>
      <c r="R8204">
        <v>14328</v>
      </c>
      <c r="T8204">
        <v>598453</v>
      </c>
      <c r="V8204">
        <v>1294682</v>
      </c>
      <c r="X8204">
        <v>1226465</v>
      </c>
      <c r="Z8204">
        <v>68217</v>
      </c>
    </row>
    <row r="8205" spans="2:26" hidden="1" x14ac:dyDescent="0.35">
      <c r="B8205" t="s">
        <v>184</v>
      </c>
      <c r="C8205" t="s">
        <v>185</v>
      </c>
      <c r="D8205" s="1">
        <v>45323</v>
      </c>
      <c r="E8205" t="s">
        <v>32</v>
      </c>
      <c r="F8205" t="s">
        <v>33</v>
      </c>
      <c r="G8205" t="s">
        <v>34</v>
      </c>
      <c r="H8205">
        <v>21077</v>
      </c>
      <c r="I8205" t="s">
        <v>186</v>
      </c>
      <c r="J8205">
        <v>0</v>
      </c>
      <c r="L8205">
        <v>21077</v>
      </c>
      <c r="M8205" t="s">
        <v>187</v>
      </c>
      <c r="N8205">
        <v>13212</v>
      </c>
      <c r="O8205" t="s">
        <v>151</v>
      </c>
      <c r="P8205">
        <v>1116</v>
      </c>
      <c r="R8205">
        <v>14328</v>
      </c>
      <c r="T8205">
        <v>601673</v>
      </c>
      <c r="V8205">
        <v>1302876</v>
      </c>
      <c r="X8205">
        <v>1233892</v>
      </c>
      <c r="Z8205">
        <v>68984</v>
      </c>
    </row>
    <row r="8206" spans="2:26" hidden="1" x14ac:dyDescent="0.35">
      <c r="B8206" t="s">
        <v>184</v>
      </c>
      <c r="C8206" t="s">
        <v>185</v>
      </c>
      <c r="D8206" s="1">
        <v>45352</v>
      </c>
      <c r="E8206" t="s">
        <v>32</v>
      </c>
      <c r="F8206" t="s">
        <v>35</v>
      </c>
      <c r="G8206" t="s">
        <v>32</v>
      </c>
      <c r="H8206">
        <v>21618</v>
      </c>
      <c r="I8206" t="s">
        <v>186</v>
      </c>
      <c r="J8206">
        <v>0</v>
      </c>
      <c r="L8206">
        <v>21618</v>
      </c>
      <c r="M8206" t="s">
        <v>187</v>
      </c>
      <c r="N8206">
        <v>14115</v>
      </c>
      <c r="O8206" t="s">
        <v>151</v>
      </c>
      <c r="P8206">
        <v>1063</v>
      </c>
      <c r="R8206">
        <v>15178</v>
      </c>
      <c r="T8206">
        <v>589973</v>
      </c>
      <c r="V8206">
        <v>1263366</v>
      </c>
      <c r="X8206">
        <v>1195569</v>
      </c>
      <c r="Z8206">
        <v>67797</v>
      </c>
    </row>
    <row r="8207" spans="2:26" hidden="1" x14ac:dyDescent="0.35">
      <c r="B8207" t="s">
        <v>188</v>
      </c>
      <c r="C8207" t="s">
        <v>189</v>
      </c>
      <c r="D8207" s="1">
        <v>41518</v>
      </c>
      <c r="E8207" t="s">
        <v>32</v>
      </c>
      <c r="F8207" t="s">
        <v>33</v>
      </c>
      <c r="G8207" t="s">
        <v>34</v>
      </c>
      <c r="V8207">
        <v>67518</v>
      </c>
    </row>
    <row r="8208" spans="2:26" hidden="1" x14ac:dyDescent="0.35">
      <c r="B8208" t="s">
        <v>188</v>
      </c>
      <c r="C8208" t="s">
        <v>189</v>
      </c>
      <c r="D8208" s="1">
        <v>42887</v>
      </c>
      <c r="E8208" t="s">
        <v>32</v>
      </c>
      <c r="F8208" t="s">
        <v>35</v>
      </c>
      <c r="G8208" t="s">
        <v>32</v>
      </c>
      <c r="H8208">
        <v>1402</v>
      </c>
      <c r="I8208" t="s">
        <v>190</v>
      </c>
      <c r="J8208">
        <v>0</v>
      </c>
      <c r="L8208">
        <v>1402</v>
      </c>
      <c r="M8208" t="s">
        <v>191</v>
      </c>
      <c r="N8208">
        <v>0</v>
      </c>
      <c r="P8208">
        <v>0</v>
      </c>
      <c r="R8208">
        <v>0</v>
      </c>
      <c r="T8208">
        <v>37493</v>
      </c>
      <c r="V8208">
        <v>60822</v>
      </c>
      <c r="X8208">
        <v>56558</v>
      </c>
      <c r="Z8208">
        <v>4264</v>
      </c>
    </row>
    <row r="8209" spans="2:26" hidden="1" x14ac:dyDescent="0.35">
      <c r="B8209" t="s">
        <v>188</v>
      </c>
      <c r="C8209" t="s">
        <v>189</v>
      </c>
      <c r="D8209" s="1">
        <v>42887</v>
      </c>
      <c r="E8209" t="s">
        <v>32</v>
      </c>
      <c r="F8209" t="s">
        <v>33</v>
      </c>
      <c r="G8209" t="s">
        <v>34</v>
      </c>
      <c r="H8209">
        <v>1402</v>
      </c>
      <c r="I8209" t="s">
        <v>192</v>
      </c>
      <c r="J8209">
        <v>0</v>
      </c>
      <c r="L8209">
        <v>1402</v>
      </c>
      <c r="M8209" t="s">
        <v>193</v>
      </c>
      <c r="N8209">
        <v>0</v>
      </c>
      <c r="P8209">
        <v>0</v>
      </c>
      <c r="R8209">
        <v>0</v>
      </c>
      <c r="T8209">
        <v>37493</v>
      </c>
      <c r="V8209">
        <v>60822</v>
      </c>
      <c r="X8209">
        <v>56558</v>
      </c>
      <c r="Z8209">
        <v>4264</v>
      </c>
    </row>
    <row r="8210" spans="2:26" hidden="1" x14ac:dyDescent="0.35">
      <c r="B8210" t="s">
        <v>188</v>
      </c>
      <c r="C8210" t="s">
        <v>189</v>
      </c>
      <c r="D8210" s="1">
        <v>42917</v>
      </c>
      <c r="E8210" t="s">
        <v>32</v>
      </c>
      <c r="F8210" t="s">
        <v>35</v>
      </c>
      <c r="G8210" t="s">
        <v>32</v>
      </c>
      <c r="H8210">
        <v>1325</v>
      </c>
      <c r="I8210" t="s">
        <v>192</v>
      </c>
      <c r="J8210">
        <v>0</v>
      </c>
      <c r="L8210">
        <v>1325</v>
      </c>
      <c r="M8210" t="s">
        <v>193</v>
      </c>
      <c r="N8210">
        <v>0</v>
      </c>
      <c r="P8210">
        <v>0</v>
      </c>
      <c r="R8210">
        <v>0</v>
      </c>
      <c r="T8210">
        <v>37003</v>
      </c>
      <c r="V8210">
        <v>60075</v>
      </c>
      <c r="X8210">
        <v>55841</v>
      </c>
      <c r="Z8210">
        <v>4234</v>
      </c>
    </row>
    <row r="8211" spans="2:26" hidden="1" x14ac:dyDescent="0.35">
      <c r="B8211" t="s">
        <v>188</v>
      </c>
      <c r="C8211" t="s">
        <v>189</v>
      </c>
      <c r="D8211" s="1">
        <v>42917</v>
      </c>
      <c r="E8211" t="s">
        <v>32</v>
      </c>
      <c r="F8211" t="s">
        <v>33</v>
      </c>
      <c r="G8211" t="s">
        <v>34</v>
      </c>
      <c r="H8211">
        <v>1325</v>
      </c>
      <c r="I8211" t="s">
        <v>192</v>
      </c>
      <c r="J8211">
        <v>0</v>
      </c>
      <c r="L8211">
        <v>1325</v>
      </c>
      <c r="M8211" t="s">
        <v>193</v>
      </c>
      <c r="N8211">
        <v>0</v>
      </c>
      <c r="P8211">
        <v>0</v>
      </c>
      <c r="R8211">
        <v>0</v>
      </c>
      <c r="T8211">
        <v>37003</v>
      </c>
      <c r="V8211">
        <v>60075</v>
      </c>
      <c r="X8211">
        <v>55841</v>
      </c>
      <c r="Z8211">
        <v>4234</v>
      </c>
    </row>
    <row r="8212" spans="2:26" hidden="1" x14ac:dyDescent="0.35">
      <c r="B8212" t="s">
        <v>188</v>
      </c>
      <c r="C8212" t="s">
        <v>189</v>
      </c>
      <c r="D8212" s="1">
        <v>42948</v>
      </c>
      <c r="E8212" t="s">
        <v>32</v>
      </c>
      <c r="F8212" t="s">
        <v>35</v>
      </c>
      <c r="G8212" t="s">
        <v>32</v>
      </c>
      <c r="H8212">
        <v>1712</v>
      </c>
      <c r="I8212" t="s">
        <v>192</v>
      </c>
      <c r="J8212">
        <v>0</v>
      </c>
      <c r="L8212">
        <v>1712</v>
      </c>
      <c r="M8212" t="s">
        <v>193</v>
      </c>
      <c r="N8212">
        <v>0</v>
      </c>
      <c r="P8212">
        <v>0</v>
      </c>
      <c r="R8212">
        <v>0</v>
      </c>
      <c r="T8212">
        <v>36924</v>
      </c>
      <c r="V8212">
        <v>60072</v>
      </c>
      <c r="X8212">
        <v>55730</v>
      </c>
      <c r="Z8212">
        <v>4342</v>
      </c>
    </row>
    <row r="8213" spans="2:26" hidden="1" x14ac:dyDescent="0.35">
      <c r="B8213" t="s">
        <v>188</v>
      </c>
      <c r="C8213" t="s">
        <v>189</v>
      </c>
      <c r="D8213" s="1">
        <v>42948</v>
      </c>
      <c r="E8213" t="s">
        <v>32</v>
      </c>
      <c r="F8213" t="s">
        <v>33</v>
      </c>
      <c r="G8213" t="s">
        <v>34</v>
      </c>
      <c r="H8213">
        <v>1712</v>
      </c>
      <c r="I8213" t="s">
        <v>192</v>
      </c>
      <c r="J8213">
        <v>0</v>
      </c>
      <c r="L8213">
        <v>1712</v>
      </c>
      <c r="M8213" t="s">
        <v>193</v>
      </c>
      <c r="N8213">
        <v>0</v>
      </c>
      <c r="P8213">
        <v>0</v>
      </c>
      <c r="R8213">
        <v>0</v>
      </c>
      <c r="T8213">
        <v>36924</v>
      </c>
      <c r="V8213">
        <v>60072</v>
      </c>
      <c r="X8213">
        <v>55730</v>
      </c>
      <c r="Z8213">
        <v>4342</v>
      </c>
    </row>
    <row r="8214" spans="2:26" hidden="1" x14ac:dyDescent="0.35">
      <c r="B8214" t="s">
        <v>188</v>
      </c>
      <c r="C8214" t="s">
        <v>189</v>
      </c>
      <c r="D8214" s="1">
        <v>42979</v>
      </c>
      <c r="E8214" t="s">
        <v>32</v>
      </c>
      <c r="F8214" t="s">
        <v>35</v>
      </c>
      <c r="G8214" t="s">
        <v>32</v>
      </c>
      <c r="H8214">
        <v>1794</v>
      </c>
      <c r="I8214" t="s">
        <v>190</v>
      </c>
      <c r="J8214">
        <v>0</v>
      </c>
      <c r="L8214">
        <v>1794</v>
      </c>
      <c r="M8214" t="s">
        <v>191</v>
      </c>
      <c r="N8214">
        <v>0</v>
      </c>
      <c r="P8214">
        <v>0</v>
      </c>
      <c r="R8214">
        <v>0</v>
      </c>
      <c r="T8214">
        <v>37135</v>
      </c>
      <c r="V8214">
        <v>60091</v>
      </c>
      <c r="X8214">
        <v>55694</v>
      </c>
      <c r="Z8214">
        <v>4397</v>
      </c>
    </row>
    <row r="8215" spans="2:26" hidden="1" x14ac:dyDescent="0.35">
      <c r="B8215" t="s">
        <v>188</v>
      </c>
      <c r="C8215" t="s">
        <v>189</v>
      </c>
      <c r="D8215" s="1">
        <v>42979</v>
      </c>
      <c r="E8215" t="s">
        <v>32</v>
      </c>
      <c r="F8215" t="s">
        <v>33</v>
      </c>
      <c r="G8215" t="s">
        <v>34</v>
      </c>
      <c r="H8215">
        <v>1794</v>
      </c>
      <c r="J8215">
        <v>0</v>
      </c>
      <c r="L8215">
        <v>1794</v>
      </c>
      <c r="N8215">
        <v>808</v>
      </c>
      <c r="P8215">
        <v>0</v>
      </c>
      <c r="R8215">
        <v>808</v>
      </c>
      <c r="T8215">
        <v>41627</v>
      </c>
      <c r="V8215">
        <v>62088</v>
      </c>
      <c r="X8215">
        <v>57578</v>
      </c>
      <c r="Z8215">
        <v>4510</v>
      </c>
    </row>
    <row r="8216" spans="2:26" hidden="1" x14ac:dyDescent="0.35">
      <c r="B8216" t="s">
        <v>188</v>
      </c>
      <c r="C8216" t="s">
        <v>189</v>
      </c>
      <c r="D8216" s="1">
        <v>43009</v>
      </c>
      <c r="E8216" t="s">
        <v>32</v>
      </c>
      <c r="F8216" t="s">
        <v>35</v>
      </c>
      <c r="G8216" t="s">
        <v>32</v>
      </c>
      <c r="H8216">
        <v>1763</v>
      </c>
      <c r="J8216">
        <v>0</v>
      </c>
      <c r="L8216">
        <v>1763</v>
      </c>
      <c r="N8216">
        <v>762</v>
      </c>
      <c r="P8216">
        <v>24</v>
      </c>
      <c r="R8216">
        <v>786</v>
      </c>
      <c r="T8216">
        <v>40757</v>
      </c>
      <c r="V8216">
        <v>60928</v>
      </c>
      <c r="X8216">
        <v>56425</v>
      </c>
      <c r="Z8216">
        <v>4503</v>
      </c>
    </row>
    <row r="8217" spans="2:26" hidden="1" x14ac:dyDescent="0.35">
      <c r="B8217" t="s">
        <v>188</v>
      </c>
      <c r="C8217" t="s">
        <v>189</v>
      </c>
      <c r="D8217" s="1">
        <v>43009</v>
      </c>
      <c r="E8217" t="s">
        <v>32</v>
      </c>
      <c r="F8217" t="s">
        <v>33</v>
      </c>
      <c r="G8217" t="s">
        <v>34</v>
      </c>
      <c r="H8217">
        <v>1763</v>
      </c>
      <c r="J8217">
        <v>0</v>
      </c>
      <c r="L8217">
        <v>1763</v>
      </c>
      <c r="N8217">
        <v>762</v>
      </c>
      <c r="P8217">
        <v>24</v>
      </c>
      <c r="R8217">
        <v>786</v>
      </c>
      <c r="T8217">
        <v>41657</v>
      </c>
      <c r="V8217">
        <v>62217</v>
      </c>
      <c r="X8217">
        <v>57609</v>
      </c>
      <c r="Z8217">
        <v>4608</v>
      </c>
    </row>
    <row r="8218" spans="2:26" hidden="1" x14ac:dyDescent="0.35">
      <c r="B8218" t="s">
        <v>188</v>
      </c>
      <c r="C8218" t="s">
        <v>189</v>
      </c>
      <c r="D8218" s="1">
        <v>43040</v>
      </c>
      <c r="E8218" t="s">
        <v>32</v>
      </c>
      <c r="F8218" t="s">
        <v>35</v>
      </c>
      <c r="G8218" t="s">
        <v>32</v>
      </c>
      <c r="H8218">
        <v>2276</v>
      </c>
      <c r="J8218">
        <v>0</v>
      </c>
      <c r="L8218">
        <v>2276</v>
      </c>
      <c r="N8218">
        <v>687</v>
      </c>
      <c r="P8218">
        <v>19</v>
      </c>
      <c r="R8218">
        <v>706</v>
      </c>
      <c r="T8218">
        <v>40113</v>
      </c>
      <c r="V8218">
        <v>60010</v>
      </c>
      <c r="X8218">
        <v>55460</v>
      </c>
      <c r="Z8218">
        <v>4550</v>
      </c>
    </row>
    <row r="8219" spans="2:26" hidden="1" x14ac:dyDescent="0.35">
      <c r="B8219" t="s">
        <v>188</v>
      </c>
      <c r="C8219" t="s">
        <v>189</v>
      </c>
      <c r="D8219" s="1">
        <v>43040</v>
      </c>
      <c r="E8219" t="s">
        <v>32</v>
      </c>
      <c r="F8219" t="s">
        <v>33</v>
      </c>
      <c r="G8219" t="s">
        <v>34</v>
      </c>
      <c r="H8219">
        <v>2276</v>
      </c>
      <c r="J8219">
        <v>0</v>
      </c>
      <c r="L8219">
        <v>2276</v>
      </c>
      <c r="N8219">
        <v>687</v>
      </c>
      <c r="P8219">
        <v>19</v>
      </c>
      <c r="R8219">
        <v>706</v>
      </c>
      <c r="T8219">
        <v>41257</v>
      </c>
      <c r="V8219">
        <v>61639</v>
      </c>
      <c r="X8219">
        <v>56989</v>
      </c>
      <c r="Z8219">
        <v>4650</v>
      </c>
    </row>
    <row r="8220" spans="2:26" hidden="1" x14ac:dyDescent="0.35">
      <c r="B8220" t="s">
        <v>188</v>
      </c>
      <c r="C8220" t="s">
        <v>189</v>
      </c>
      <c r="D8220" s="1">
        <v>43070</v>
      </c>
      <c r="E8220" t="s">
        <v>32</v>
      </c>
      <c r="F8220" t="s">
        <v>33</v>
      </c>
      <c r="G8220" t="s">
        <v>34</v>
      </c>
      <c r="H8220">
        <v>1452</v>
      </c>
      <c r="I8220" t="s">
        <v>192</v>
      </c>
      <c r="J8220">
        <v>0</v>
      </c>
      <c r="L8220">
        <v>1452</v>
      </c>
      <c r="M8220" t="s">
        <v>193</v>
      </c>
      <c r="N8220">
        <v>634</v>
      </c>
      <c r="P8220">
        <v>1268</v>
      </c>
      <c r="R8220">
        <v>1902</v>
      </c>
      <c r="T8220">
        <v>40929</v>
      </c>
      <c r="V8220">
        <v>61072</v>
      </c>
      <c r="X8220">
        <v>56433</v>
      </c>
      <c r="Z8220">
        <v>4639</v>
      </c>
    </row>
    <row r="8221" spans="2:26" hidden="1" x14ac:dyDescent="0.35">
      <c r="B8221" t="s">
        <v>188</v>
      </c>
      <c r="C8221" t="s">
        <v>189</v>
      </c>
      <c r="D8221" s="1">
        <v>43070</v>
      </c>
      <c r="E8221" t="s">
        <v>32</v>
      </c>
      <c r="F8221" t="s">
        <v>35</v>
      </c>
      <c r="G8221" t="s">
        <v>32</v>
      </c>
      <c r="H8221">
        <v>1452</v>
      </c>
      <c r="I8221" t="s">
        <v>190</v>
      </c>
      <c r="J8221">
        <v>0</v>
      </c>
      <c r="L8221">
        <v>1452</v>
      </c>
      <c r="M8221" t="s">
        <v>191</v>
      </c>
      <c r="N8221">
        <v>634</v>
      </c>
      <c r="P8221">
        <v>1268</v>
      </c>
      <c r="R8221">
        <v>1902</v>
      </c>
      <c r="T8221">
        <v>40293</v>
      </c>
      <c r="V8221">
        <v>60042</v>
      </c>
      <c r="X8221">
        <v>55403</v>
      </c>
      <c r="Z8221">
        <v>4639</v>
      </c>
    </row>
    <row r="8222" spans="2:26" hidden="1" x14ac:dyDescent="0.35">
      <c r="B8222" t="s">
        <v>188</v>
      </c>
      <c r="C8222" t="s">
        <v>189</v>
      </c>
      <c r="D8222" s="1">
        <v>43101</v>
      </c>
      <c r="E8222" t="s">
        <v>32</v>
      </c>
      <c r="F8222" t="s">
        <v>33</v>
      </c>
      <c r="G8222" t="s">
        <v>34</v>
      </c>
      <c r="H8222">
        <v>1619</v>
      </c>
      <c r="I8222" t="s">
        <v>192</v>
      </c>
      <c r="J8222">
        <v>0</v>
      </c>
      <c r="L8222">
        <v>1619</v>
      </c>
      <c r="M8222" t="s">
        <v>193</v>
      </c>
      <c r="N8222">
        <v>669</v>
      </c>
      <c r="P8222">
        <v>28</v>
      </c>
      <c r="R8222">
        <v>697</v>
      </c>
      <c r="T8222">
        <v>40822</v>
      </c>
      <c r="V8222">
        <v>60806</v>
      </c>
      <c r="X8222">
        <v>56039</v>
      </c>
      <c r="Z8222">
        <v>4767</v>
      </c>
    </row>
    <row r="8223" spans="2:26" hidden="1" x14ac:dyDescent="0.35">
      <c r="B8223" t="s">
        <v>188</v>
      </c>
      <c r="C8223" t="s">
        <v>189</v>
      </c>
      <c r="D8223" s="1">
        <v>43101</v>
      </c>
      <c r="E8223" t="s">
        <v>32</v>
      </c>
      <c r="F8223" t="s">
        <v>35</v>
      </c>
      <c r="G8223" t="s">
        <v>32</v>
      </c>
      <c r="H8223">
        <v>1619</v>
      </c>
      <c r="I8223" t="s">
        <v>190</v>
      </c>
      <c r="J8223">
        <v>0</v>
      </c>
      <c r="L8223">
        <v>1619</v>
      </c>
      <c r="M8223" t="s">
        <v>191</v>
      </c>
      <c r="N8223">
        <v>669</v>
      </c>
      <c r="P8223">
        <v>28</v>
      </c>
      <c r="R8223">
        <v>697</v>
      </c>
      <c r="T8223">
        <v>39538</v>
      </c>
      <c r="V8223">
        <v>58981</v>
      </c>
      <c r="X8223">
        <v>54347</v>
      </c>
      <c r="Z8223">
        <v>4634</v>
      </c>
    </row>
    <row r="8224" spans="2:26" hidden="1" x14ac:dyDescent="0.35">
      <c r="B8224" t="s">
        <v>188</v>
      </c>
      <c r="C8224" t="s">
        <v>189</v>
      </c>
      <c r="D8224" s="1">
        <v>43132</v>
      </c>
      <c r="E8224" t="s">
        <v>32</v>
      </c>
      <c r="F8224" t="s">
        <v>33</v>
      </c>
      <c r="G8224" t="s">
        <v>34</v>
      </c>
      <c r="H8224">
        <v>1489</v>
      </c>
      <c r="I8224" t="s">
        <v>192</v>
      </c>
      <c r="J8224">
        <v>0</v>
      </c>
      <c r="L8224">
        <v>1489</v>
      </c>
      <c r="M8224" t="s">
        <v>193</v>
      </c>
      <c r="N8224">
        <v>1051</v>
      </c>
      <c r="P8224">
        <v>28</v>
      </c>
      <c r="R8224">
        <v>1079</v>
      </c>
      <c r="T8224">
        <v>40837</v>
      </c>
      <c r="V8224">
        <v>60905</v>
      </c>
      <c r="X8224">
        <v>56081</v>
      </c>
      <c r="Z8224">
        <v>4824</v>
      </c>
    </row>
    <row r="8225" spans="2:26" hidden="1" x14ac:dyDescent="0.35">
      <c r="B8225" t="s">
        <v>188</v>
      </c>
      <c r="C8225" t="s">
        <v>189</v>
      </c>
      <c r="D8225" s="1">
        <v>43132</v>
      </c>
      <c r="E8225" t="s">
        <v>32</v>
      </c>
      <c r="F8225" t="s">
        <v>35</v>
      </c>
      <c r="G8225" t="s">
        <v>32</v>
      </c>
      <c r="H8225">
        <v>1489</v>
      </c>
      <c r="I8225" t="s">
        <v>190</v>
      </c>
      <c r="J8225">
        <v>0</v>
      </c>
      <c r="L8225">
        <v>1489</v>
      </c>
      <c r="M8225" t="s">
        <v>191</v>
      </c>
      <c r="N8225">
        <v>1051</v>
      </c>
      <c r="P8225">
        <v>28</v>
      </c>
      <c r="R8225">
        <v>1079</v>
      </c>
      <c r="T8225">
        <v>39470</v>
      </c>
      <c r="V8225">
        <v>58988</v>
      </c>
      <c r="X8225">
        <v>54331</v>
      </c>
      <c r="Z8225">
        <v>4657</v>
      </c>
    </row>
    <row r="8226" spans="2:26" hidden="1" x14ac:dyDescent="0.35">
      <c r="B8226" t="s">
        <v>188</v>
      </c>
      <c r="C8226" t="s">
        <v>189</v>
      </c>
      <c r="D8226" s="1">
        <v>43160</v>
      </c>
      <c r="E8226" t="s">
        <v>32</v>
      </c>
      <c r="F8226" t="s">
        <v>35</v>
      </c>
      <c r="G8226" t="s">
        <v>32</v>
      </c>
      <c r="H8226">
        <v>1800</v>
      </c>
      <c r="I8226" t="s">
        <v>190</v>
      </c>
      <c r="J8226">
        <v>0</v>
      </c>
      <c r="L8226">
        <v>1800</v>
      </c>
      <c r="M8226" t="s">
        <v>191</v>
      </c>
      <c r="N8226">
        <v>876</v>
      </c>
      <c r="P8226">
        <v>36</v>
      </c>
      <c r="R8226">
        <v>912</v>
      </c>
      <c r="T8226">
        <v>39687</v>
      </c>
      <c r="V8226">
        <v>59273</v>
      </c>
      <c r="X8226">
        <v>54559</v>
      </c>
      <c r="Z8226">
        <v>4714</v>
      </c>
    </row>
    <row r="8227" spans="2:26" hidden="1" x14ac:dyDescent="0.35">
      <c r="B8227" t="s">
        <v>188</v>
      </c>
      <c r="C8227" t="s">
        <v>189</v>
      </c>
      <c r="D8227" s="1">
        <v>43160</v>
      </c>
      <c r="E8227" t="s">
        <v>32</v>
      </c>
      <c r="F8227" t="s">
        <v>33</v>
      </c>
      <c r="G8227" t="s">
        <v>34</v>
      </c>
      <c r="H8227">
        <v>1800</v>
      </c>
      <c r="I8227" t="s">
        <v>192</v>
      </c>
      <c r="J8227">
        <v>0</v>
      </c>
      <c r="L8227">
        <v>1800</v>
      </c>
      <c r="M8227" t="s">
        <v>193</v>
      </c>
      <c r="N8227">
        <v>876</v>
      </c>
      <c r="P8227">
        <v>36</v>
      </c>
      <c r="R8227">
        <v>912</v>
      </c>
      <c r="T8227">
        <v>40700</v>
      </c>
      <c r="V8227">
        <v>60778</v>
      </c>
      <c r="X8227">
        <v>55978</v>
      </c>
      <c r="Z8227">
        <v>4800</v>
      </c>
    </row>
    <row r="8228" spans="2:26" hidden="1" x14ac:dyDescent="0.35">
      <c r="B8228" t="s">
        <v>188</v>
      </c>
      <c r="C8228" t="s">
        <v>189</v>
      </c>
      <c r="D8228" s="1">
        <v>43191</v>
      </c>
      <c r="E8228" t="s">
        <v>32</v>
      </c>
      <c r="F8228" t="s">
        <v>35</v>
      </c>
      <c r="G8228" t="s">
        <v>32</v>
      </c>
      <c r="H8228">
        <v>1616</v>
      </c>
      <c r="I8228" t="s">
        <v>190</v>
      </c>
      <c r="J8228">
        <v>0</v>
      </c>
      <c r="L8228">
        <v>1616</v>
      </c>
      <c r="M8228" t="s">
        <v>191</v>
      </c>
      <c r="N8228">
        <v>712</v>
      </c>
      <c r="P8228">
        <v>22</v>
      </c>
      <c r="R8228">
        <v>734</v>
      </c>
      <c r="T8228">
        <v>39588</v>
      </c>
      <c r="V8228">
        <v>59209</v>
      </c>
      <c r="X8228">
        <v>54721</v>
      </c>
      <c r="Z8228">
        <v>4488</v>
      </c>
    </row>
    <row r="8229" spans="2:26" hidden="1" x14ac:dyDescent="0.35">
      <c r="B8229" t="s">
        <v>188</v>
      </c>
      <c r="C8229" t="s">
        <v>189</v>
      </c>
      <c r="D8229" s="1">
        <v>43191</v>
      </c>
      <c r="E8229" t="s">
        <v>32</v>
      </c>
      <c r="F8229" t="s">
        <v>33</v>
      </c>
      <c r="G8229" t="s">
        <v>34</v>
      </c>
      <c r="H8229">
        <v>1616</v>
      </c>
      <c r="I8229" t="s">
        <v>192</v>
      </c>
      <c r="J8229">
        <v>0</v>
      </c>
      <c r="L8229">
        <v>1616</v>
      </c>
      <c r="M8229" t="s">
        <v>193</v>
      </c>
      <c r="N8229">
        <v>712</v>
      </c>
      <c r="P8229">
        <v>22</v>
      </c>
      <c r="R8229">
        <v>734</v>
      </c>
      <c r="T8229">
        <v>40566</v>
      </c>
      <c r="V8229">
        <v>60619</v>
      </c>
      <c r="X8229">
        <v>56035</v>
      </c>
      <c r="Z8229">
        <v>4584</v>
      </c>
    </row>
    <row r="8230" spans="2:26" hidden="1" x14ac:dyDescent="0.35">
      <c r="B8230" t="s">
        <v>188</v>
      </c>
      <c r="C8230" t="s">
        <v>189</v>
      </c>
      <c r="D8230" s="1">
        <v>43221</v>
      </c>
      <c r="E8230" t="s">
        <v>32</v>
      </c>
      <c r="F8230" t="s">
        <v>33</v>
      </c>
      <c r="G8230" t="s">
        <v>34</v>
      </c>
      <c r="H8230">
        <v>1499</v>
      </c>
      <c r="I8230" t="s">
        <v>192</v>
      </c>
      <c r="J8230">
        <v>0</v>
      </c>
      <c r="L8230">
        <v>1499</v>
      </c>
      <c r="M8230" t="s">
        <v>193</v>
      </c>
      <c r="N8230">
        <v>615</v>
      </c>
      <c r="P8230">
        <v>53</v>
      </c>
      <c r="R8230">
        <v>668</v>
      </c>
      <c r="T8230">
        <v>40075</v>
      </c>
      <c r="V8230">
        <v>59975</v>
      </c>
      <c r="X8230">
        <v>55383</v>
      </c>
      <c r="Z8230">
        <v>4592</v>
      </c>
    </row>
    <row r="8231" spans="2:26" hidden="1" x14ac:dyDescent="0.35">
      <c r="B8231" t="s">
        <v>188</v>
      </c>
      <c r="C8231" t="s">
        <v>189</v>
      </c>
      <c r="D8231" s="1">
        <v>43221</v>
      </c>
      <c r="E8231" t="s">
        <v>32</v>
      </c>
      <c r="F8231" t="s">
        <v>35</v>
      </c>
      <c r="G8231" t="s">
        <v>32</v>
      </c>
      <c r="H8231">
        <v>1499</v>
      </c>
      <c r="I8231" t="s">
        <v>190</v>
      </c>
      <c r="J8231">
        <v>0</v>
      </c>
      <c r="L8231">
        <v>1499</v>
      </c>
      <c r="M8231" t="s">
        <v>191</v>
      </c>
      <c r="N8231">
        <v>615</v>
      </c>
      <c r="P8231">
        <v>53</v>
      </c>
      <c r="R8231">
        <v>668</v>
      </c>
      <c r="T8231">
        <v>39162</v>
      </c>
      <c r="V8231">
        <v>58652</v>
      </c>
      <c r="X8231">
        <v>54145</v>
      </c>
      <c r="Z8231">
        <v>4507</v>
      </c>
    </row>
    <row r="8232" spans="2:26" hidden="1" x14ac:dyDescent="0.35">
      <c r="B8232" t="s">
        <v>188</v>
      </c>
      <c r="C8232" t="s">
        <v>189</v>
      </c>
      <c r="D8232" s="1">
        <v>43252</v>
      </c>
      <c r="E8232" t="s">
        <v>32</v>
      </c>
      <c r="F8232" t="s">
        <v>35</v>
      </c>
      <c r="G8232" t="s">
        <v>32</v>
      </c>
      <c r="H8232">
        <v>1392</v>
      </c>
      <c r="I8232" t="s">
        <v>190</v>
      </c>
      <c r="J8232">
        <v>0</v>
      </c>
      <c r="L8232">
        <v>1392</v>
      </c>
      <c r="M8232" t="s">
        <v>191</v>
      </c>
      <c r="N8232">
        <v>620</v>
      </c>
      <c r="P8232">
        <v>35</v>
      </c>
      <c r="R8232">
        <v>655</v>
      </c>
      <c r="T8232">
        <v>38840</v>
      </c>
      <c r="V8232">
        <v>58173</v>
      </c>
      <c r="X8232">
        <v>53702</v>
      </c>
      <c r="Z8232">
        <v>4471</v>
      </c>
    </row>
    <row r="8233" spans="2:26" hidden="1" x14ac:dyDescent="0.35">
      <c r="B8233" t="s">
        <v>188</v>
      </c>
      <c r="C8233" t="s">
        <v>189</v>
      </c>
      <c r="D8233" s="1">
        <v>43252</v>
      </c>
      <c r="E8233" t="s">
        <v>32</v>
      </c>
      <c r="F8233" t="s">
        <v>33</v>
      </c>
      <c r="G8233" t="s">
        <v>34</v>
      </c>
      <c r="H8233">
        <v>1392</v>
      </c>
      <c r="I8233" t="s">
        <v>192</v>
      </c>
      <c r="J8233">
        <v>0</v>
      </c>
      <c r="L8233">
        <v>1392</v>
      </c>
      <c r="M8233" t="s">
        <v>193</v>
      </c>
      <c r="N8233">
        <v>620</v>
      </c>
      <c r="P8233">
        <v>35</v>
      </c>
      <c r="R8233">
        <v>655</v>
      </c>
      <c r="T8233">
        <v>39641</v>
      </c>
      <c r="V8233">
        <v>59331</v>
      </c>
      <c r="X8233">
        <v>54860</v>
      </c>
      <c r="Z8233">
        <v>4471</v>
      </c>
    </row>
    <row r="8234" spans="2:26" hidden="1" x14ac:dyDescent="0.35">
      <c r="B8234" t="s">
        <v>188</v>
      </c>
      <c r="C8234" t="s">
        <v>189</v>
      </c>
      <c r="D8234" s="1">
        <v>43282</v>
      </c>
      <c r="E8234" t="s">
        <v>32</v>
      </c>
      <c r="F8234" t="s">
        <v>35</v>
      </c>
      <c r="G8234" t="s">
        <v>32</v>
      </c>
      <c r="H8234">
        <v>1476</v>
      </c>
      <c r="I8234" t="s">
        <v>190</v>
      </c>
      <c r="J8234">
        <v>0</v>
      </c>
      <c r="L8234">
        <v>1476</v>
      </c>
      <c r="M8234" t="s">
        <v>191</v>
      </c>
      <c r="N8234">
        <v>699</v>
      </c>
      <c r="P8234">
        <v>24</v>
      </c>
      <c r="R8234">
        <v>723</v>
      </c>
      <c r="T8234">
        <v>38640</v>
      </c>
      <c r="V8234">
        <v>57970</v>
      </c>
      <c r="X8234">
        <v>53515</v>
      </c>
      <c r="Z8234">
        <v>4455</v>
      </c>
    </row>
    <row r="8235" spans="2:26" hidden="1" x14ac:dyDescent="0.35">
      <c r="B8235" t="s">
        <v>188</v>
      </c>
      <c r="C8235" t="s">
        <v>189</v>
      </c>
      <c r="D8235" s="1">
        <v>43282</v>
      </c>
      <c r="E8235" t="s">
        <v>32</v>
      </c>
      <c r="F8235" t="s">
        <v>33</v>
      </c>
      <c r="G8235" t="s">
        <v>34</v>
      </c>
      <c r="H8235">
        <v>1476</v>
      </c>
      <c r="I8235" t="s">
        <v>192</v>
      </c>
      <c r="J8235">
        <v>0</v>
      </c>
      <c r="L8235">
        <v>1476</v>
      </c>
      <c r="M8235" t="s">
        <v>193</v>
      </c>
      <c r="N8235">
        <v>699</v>
      </c>
      <c r="P8235">
        <v>24</v>
      </c>
      <c r="R8235">
        <v>723</v>
      </c>
      <c r="T8235">
        <v>39845</v>
      </c>
      <c r="V8235">
        <v>59658</v>
      </c>
      <c r="X8235">
        <v>55089</v>
      </c>
      <c r="Z8235">
        <v>4569</v>
      </c>
    </row>
    <row r="8236" spans="2:26" hidden="1" x14ac:dyDescent="0.35">
      <c r="B8236" t="s">
        <v>188</v>
      </c>
      <c r="C8236" t="s">
        <v>189</v>
      </c>
      <c r="D8236" s="1">
        <v>43313</v>
      </c>
      <c r="E8236" t="s">
        <v>32</v>
      </c>
      <c r="F8236" t="s">
        <v>35</v>
      </c>
      <c r="G8236" t="s">
        <v>32</v>
      </c>
      <c r="H8236">
        <v>1745</v>
      </c>
      <c r="I8236" t="s">
        <v>190</v>
      </c>
      <c r="J8236">
        <v>0</v>
      </c>
      <c r="L8236">
        <v>1745</v>
      </c>
      <c r="M8236" t="s">
        <v>191</v>
      </c>
      <c r="N8236">
        <v>774</v>
      </c>
      <c r="P8236">
        <v>23</v>
      </c>
      <c r="R8236">
        <v>797</v>
      </c>
      <c r="T8236">
        <v>38622</v>
      </c>
      <c r="V8236">
        <v>57969</v>
      </c>
      <c r="X8236">
        <v>53489</v>
      </c>
      <c r="Z8236">
        <v>4480</v>
      </c>
    </row>
    <row r="8237" spans="2:26" hidden="1" x14ac:dyDescent="0.35">
      <c r="B8237" t="s">
        <v>188</v>
      </c>
      <c r="C8237" t="s">
        <v>189</v>
      </c>
      <c r="D8237" s="1">
        <v>43313</v>
      </c>
      <c r="E8237" t="s">
        <v>32</v>
      </c>
      <c r="F8237" t="s">
        <v>33</v>
      </c>
      <c r="G8237" t="s">
        <v>34</v>
      </c>
      <c r="H8237">
        <v>1745</v>
      </c>
      <c r="I8237" t="s">
        <v>192</v>
      </c>
      <c r="J8237">
        <v>0</v>
      </c>
      <c r="L8237">
        <v>1745</v>
      </c>
      <c r="M8237" t="s">
        <v>193</v>
      </c>
      <c r="N8237">
        <v>774</v>
      </c>
      <c r="P8237">
        <v>23</v>
      </c>
      <c r="R8237">
        <v>797</v>
      </c>
      <c r="T8237">
        <v>39792</v>
      </c>
      <c r="V8237">
        <v>59605</v>
      </c>
      <c r="X8237">
        <v>54983</v>
      </c>
      <c r="Z8237">
        <v>4622</v>
      </c>
    </row>
    <row r="8238" spans="2:26" hidden="1" x14ac:dyDescent="0.35">
      <c r="B8238" t="s">
        <v>188</v>
      </c>
      <c r="C8238" t="s">
        <v>189</v>
      </c>
      <c r="D8238" s="1">
        <v>43344</v>
      </c>
      <c r="E8238" t="s">
        <v>32</v>
      </c>
      <c r="F8238" t="s">
        <v>35</v>
      </c>
      <c r="G8238" t="s">
        <v>32</v>
      </c>
      <c r="H8238">
        <v>1438</v>
      </c>
      <c r="I8238" t="s">
        <v>190</v>
      </c>
      <c r="J8238">
        <v>0</v>
      </c>
      <c r="L8238">
        <v>1438</v>
      </c>
      <c r="M8238" t="s">
        <v>191</v>
      </c>
      <c r="N8238">
        <v>708</v>
      </c>
      <c r="P8238">
        <v>33</v>
      </c>
      <c r="R8238">
        <v>741</v>
      </c>
      <c r="T8238">
        <v>38405</v>
      </c>
      <c r="V8238">
        <v>57554</v>
      </c>
      <c r="X8238">
        <v>53099</v>
      </c>
      <c r="Z8238">
        <v>4455</v>
      </c>
    </row>
    <row r="8239" spans="2:26" hidden="1" x14ac:dyDescent="0.35">
      <c r="B8239" t="s">
        <v>188</v>
      </c>
      <c r="C8239" t="s">
        <v>189</v>
      </c>
      <c r="D8239" s="1">
        <v>43344</v>
      </c>
      <c r="E8239" t="s">
        <v>32</v>
      </c>
      <c r="F8239" t="s">
        <v>33</v>
      </c>
      <c r="G8239" t="s">
        <v>34</v>
      </c>
      <c r="H8239">
        <v>1438</v>
      </c>
      <c r="I8239" t="s">
        <v>192</v>
      </c>
      <c r="J8239">
        <v>0</v>
      </c>
      <c r="L8239">
        <v>1438</v>
      </c>
      <c r="M8239" t="s">
        <v>193</v>
      </c>
      <c r="N8239">
        <v>708</v>
      </c>
      <c r="P8239">
        <v>33</v>
      </c>
      <c r="R8239">
        <v>741</v>
      </c>
      <c r="T8239">
        <v>39767</v>
      </c>
      <c r="V8239">
        <v>59452</v>
      </c>
      <c r="X8239">
        <v>54838</v>
      </c>
      <c r="Z8239">
        <v>4614</v>
      </c>
    </row>
    <row r="8240" spans="2:26" hidden="1" x14ac:dyDescent="0.35">
      <c r="B8240" t="s">
        <v>188</v>
      </c>
      <c r="C8240" t="s">
        <v>189</v>
      </c>
      <c r="D8240" s="1">
        <v>43374</v>
      </c>
      <c r="E8240" t="s">
        <v>32</v>
      </c>
      <c r="F8240" t="s">
        <v>33</v>
      </c>
      <c r="G8240" t="s">
        <v>34</v>
      </c>
      <c r="H8240">
        <v>1575</v>
      </c>
      <c r="I8240" t="s">
        <v>192</v>
      </c>
      <c r="J8240">
        <v>0</v>
      </c>
      <c r="L8240">
        <v>1575</v>
      </c>
      <c r="M8240" t="s">
        <v>193</v>
      </c>
      <c r="N8240">
        <v>860</v>
      </c>
      <c r="P8240">
        <v>77</v>
      </c>
      <c r="R8240">
        <v>937</v>
      </c>
      <c r="T8240">
        <v>39614</v>
      </c>
      <c r="V8240">
        <v>59267</v>
      </c>
      <c r="X8240">
        <v>54670</v>
      </c>
      <c r="Z8240">
        <v>4597</v>
      </c>
    </row>
    <row r="8241" spans="2:26" hidden="1" x14ac:dyDescent="0.35">
      <c r="B8241" t="s">
        <v>188</v>
      </c>
      <c r="C8241" t="s">
        <v>189</v>
      </c>
      <c r="D8241" s="1">
        <v>43374</v>
      </c>
      <c r="E8241" t="s">
        <v>32</v>
      </c>
      <c r="F8241" t="s">
        <v>35</v>
      </c>
      <c r="G8241" t="s">
        <v>32</v>
      </c>
      <c r="H8241">
        <v>1575</v>
      </c>
      <c r="I8241" t="s">
        <v>190</v>
      </c>
      <c r="J8241">
        <v>0</v>
      </c>
      <c r="L8241">
        <v>1575</v>
      </c>
      <c r="M8241" t="s">
        <v>191</v>
      </c>
      <c r="N8241">
        <v>860</v>
      </c>
      <c r="P8241">
        <v>77</v>
      </c>
      <c r="R8241">
        <v>937</v>
      </c>
      <c r="T8241">
        <v>38673</v>
      </c>
      <c r="V8241">
        <v>57891</v>
      </c>
      <c r="X8241">
        <v>53399</v>
      </c>
      <c r="Z8241">
        <v>4492</v>
      </c>
    </row>
    <row r="8242" spans="2:26" hidden="1" x14ac:dyDescent="0.35">
      <c r="B8242" t="s">
        <v>188</v>
      </c>
      <c r="C8242" t="s">
        <v>189</v>
      </c>
      <c r="D8242" s="1">
        <v>43405</v>
      </c>
      <c r="E8242" t="s">
        <v>32</v>
      </c>
      <c r="F8242" t="s">
        <v>33</v>
      </c>
      <c r="G8242" t="s">
        <v>34</v>
      </c>
      <c r="H8242">
        <v>1477</v>
      </c>
      <c r="I8242" t="s">
        <v>192</v>
      </c>
      <c r="J8242">
        <v>0</v>
      </c>
      <c r="L8242">
        <v>1477</v>
      </c>
      <c r="M8242" t="s">
        <v>193</v>
      </c>
      <c r="N8242">
        <v>640</v>
      </c>
      <c r="P8242">
        <v>24</v>
      </c>
      <c r="R8242">
        <v>664</v>
      </c>
      <c r="T8242">
        <v>39438</v>
      </c>
      <c r="V8242">
        <v>58796</v>
      </c>
      <c r="X8242">
        <v>54102</v>
      </c>
      <c r="Z8242">
        <v>4694</v>
      </c>
    </row>
    <row r="8243" spans="2:26" hidden="1" x14ac:dyDescent="0.35">
      <c r="B8243" t="s">
        <v>188</v>
      </c>
      <c r="C8243" t="s">
        <v>189</v>
      </c>
      <c r="D8243" s="1">
        <v>43405</v>
      </c>
      <c r="E8243" t="s">
        <v>32</v>
      </c>
      <c r="F8243" t="s">
        <v>35</v>
      </c>
      <c r="G8243" t="s">
        <v>32</v>
      </c>
      <c r="H8243">
        <v>1477</v>
      </c>
      <c r="I8243" t="s">
        <v>190</v>
      </c>
      <c r="J8243">
        <v>0</v>
      </c>
      <c r="L8243">
        <v>1477</v>
      </c>
      <c r="M8243" t="s">
        <v>191</v>
      </c>
      <c r="N8243">
        <v>640</v>
      </c>
      <c r="P8243">
        <v>24</v>
      </c>
      <c r="R8243">
        <v>664</v>
      </c>
      <c r="T8243">
        <v>38397</v>
      </c>
      <c r="V8243">
        <v>57372</v>
      </c>
      <c r="X8243">
        <v>52803</v>
      </c>
      <c r="Z8243">
        <v>4569</v>
      </c>
    </row>
    <row r="8244" spans="2:26" hidden="1" x14ac:dyDescent="0.35">
      <c r="B8244" t="s">
        <v>188</v>
      </c>
      <c r="C8244" t="s">
        <v>189</v>
      </c>
      <c r="D8244" s="1">
        <v>43435</v>
      </c>
      <c r="E8244" t="s">
        <v>32</v>
      </c>
      <c r="F8244" t="s">
        <v>35</v>
      </c>
      <c r="G8244" t="s">
        <v>32</v>
      </c>
      <c r="H8244">
        <v>1515</v>
      </c>
      <c r="I8244" t="s">
        <v>190</v>
      </c>
      <c r="J8244">
        <v>0</v>
      </c>
      <c r="L8244">
        <v>1515</v>
      </c>
      <c r="M8244" t="s">
        <v>191</v>
      </c>
      <c r="N8244">
        <v>684</v>
      </c>
      <c r="P8244">
        <v>35</v>
      </c>
      <c r="R8244">
        <v>719</v>
      </c>
      <c r="T8244">
        <v>37796</v>
      </c>
      <c r="V8244">
        <v>56471</v>
      </c>
      <c r="X8244">
        <v>51992</v>
      </c>
      <c r="Z8244">
        <v>4479</v>
      </c>
    </row>
    <row r="8245" spans="2:26" hidden="1" x14ac:dyDescent="0.35">
      <c r="B8245" t="s">
        <v>188</v>
      </c>
      <c r="C8245" t="s">
        <v>189</v>
      </c>
      <c r="D8245" s="1">
        <v>43435</v>
      </c>
      <c r="E8245" t="s">
        <v>32</v>
      </c>
      <c r="F8245" t="s">
        <v>33</v>
      </c>
      <c r="G8245" t="s">
        <v>34</v>
      </c>
      <c r="H8245">
        <v>1515</v>
      </c>
      <c r="I8245" t="s">
        <v>192</v>
      </c>
      <c r="J8245">
        <v>0</v>
      </c>
      <c r="L8245">
        <v>1515</v>
      </c>
      <c r="M8245" t="s">
        <v>193</v>
      </c>
      <c r="N8245">
        <v>629</v>
      </c>
      <c r="P8245">
        <v>34</v>
      </c>
      <c r="R8245">
        <v>663</v>
      </c>
      <c r="T8245">
        <v>38918</v>
      </c>
      <c r="V8245">
        <v>58118</v>
      </c>
      <c r="X8245">
        <v>53500</v>
      </c>
      <c r="Z8245">
        <v>4618</v>
      </c>
    </row>
    <row r="8246" spans="2:26" hidden="1" x14ac:dyDescent="0.35">
      <c r="B8246" t="s">
        <v>188</v>
      </c>
      <c r="C8246" t="s">
        <v>189</v>
      </c>
      <c r="D8246" s="1">
        <v>43466</v>
      </c>
      <c r="E8246" t="s">
        <v>32</v>
      </c>
      <c r="F8246" t="s">
        <v>33</v>
      </c>
      <c r="G8246" t="s">
        <v>34</v>
      </c>
      <c r="H8246">
        <v>1769</v>
      </c>
      <c r="I8246" t="s">
        <v>192</v>
      </c>
      <c r="J8246">
        <v>0</v>
      </c>
      <c r="L8246">
        <v>1769</v>
      </c>
      <c r="M8246" t="s">
        <v>193</v>
      </c>
      <c r="N8246">
        <v>856</v>
      </c>
      <c r="P8246">
        <v>30</v>
      </c>
      <c r="R8246">
        <v>886</v>
      </c>
      <c r="T8246">
        <v>38831</v>
      </c>
      <c r="V8246">
        <v>58059</v>
      </c>
      <c r="X8246">
        <v>53418</v>
      </c>
      <c r="Z8246">
        <v>4641</v>
      </c>
    </row>
    <row r="8247" spans="2:26" hidden="1" x14ac:dyDescent="0.35">
      <c r="B8247" t="s">
        <v>188</v>
      </c>
      <c r="C8247" t="s">
        <v>189</v>
      </c>
      <c r="D8247" s="1">
        <v>43466</v>
      </c>
      <c r="E8247" t="s">
        <v>32</v>
      </c>
      <c r="F8247" t="s">
        <v>35</v>
      </c>
      <c r="G8247" t="s">
        <v>32</v>
      </c>
      <c r="H8247">
        <v>1769</v>
      </c>
      <c r="I8247" t="s">
        <v>190</v>
      </c>
      <c r="J8247">
        <v>0</v>
      </c>
      <c r="L8247">
        <v>1769</v>
      </c>
      <c r="M8247" t="s">
        <v>191</v>
      </c>
      <c r="N8247">
        <v>856</v>
      </c>
      <c r="P8247">
        <v>30</v>
      </c>
      <c r="R8247">
        <v>886</v>
      </c>
      <c r="T8247">
        <v>37572</v>
      </c>
      <c r="V8247">
        <v>56276</v>
      </c>
      <c r="X8247">
        <v>51778</v>
      </c>
      <c r="Z8247">
        <v>4498</v>
      </c>
    </row>
    <row r="8248" spans="2:26" hidden="1" x14ac:dyDescent="0.35">
      <c r="B8248" t="s">
        <v>188</v>
      </c>
      <c r="C8248" t="s">
        <v>189</v>
      </c>
      <c r="D8248" s="1">
        <v>43497</v>
      </c>
      <c r="E8248" t="s">
        <v>32</v>
      </c>
      <c r="F8248" t="s">
        <v>35</v>
      </c>
      <c r="G8248" t="s">
        <v>32</v>
      </c>
      <c r="H8248">
        <v>1242</v>
      </c>
      <c r="I8248" t="s">
        <v>190</v>
      </c>
      <c r="J8248">
        <v>0</v>
      </c>
      <c r="L8248">
        <v>1242</v>
      </c>
      <c r="M8248" t="s">
        <v>191</v>
      </c>
      <c r="N8248">
        <v>784</v>
      </c>
      <c r="P8248">
        <v>36</v>
      </c>
      <c r="R8248">
        <v>820</v>
      </c>
      <c r="T8248">
        <v>37132</v>
      </c>
      <c r="V8248">
        <v>55702</v>
      </c>
      <c r="X8248">
        <v>51148</v>
      </c>
      <c r="Z8248">
        <v>4554</v>
      </c>
    </row>
    <row r="8249" spans="2:26" hidden="1" x14ac:dyDescent="0.35">
      <c r="B8249" t="s">
        <v>188</v>
      </c>
      <c r="C8249" t="s">
        <v>189</v>
      </c>
      <c r="D8249" s="1">
        <v>43497</v>
      </c>
      <c r="E8249" t="s">
        <v>32</v>
      </c>
      <c r="F8249" t="s">
        <v>33</v>
      </c>
      <c r="G8249" t="s">
        <v>34</v>
      </c>
      <c r="H8249">
        <v>1242</v>
      </c>
      <c r="I8249" t="s">
        <v>192</v>
      </c>
      <c r="J8249">
        <v>0</v>
      </c>
      <c r="L8249">
        <v>1242</v>
      </c>
      <c r="M8249" t="s">
        <v>193</v>
      </c>
      <c r="N8249">
        <v>784</v>
      </c>
      <c r="P8249">
        <v>36</v>
      </c>
      <c r="R8249">
        <v>820</v>
      </c>
      <c r="T8249">
        <v>38461</v>
      </c>
      <c r="V8249">
        <v>57594</v>
      </c>
      <c r="X8249">
        <v>52882</v>
      </c>
      <c r="Z8249">
        <v>4712</v>
      </c>
    </row>
    <row r="8250" spans="2:26" hidden="1" x14ac:dyDescent="0.35">
      <c r="B8250" t="s">
        <v>188</v>
      </c>
      <c r="C8250" t="s">
        <v>189</v>
      </c>
      <c r="D8250" s="1">
        <v>43525</v>
      </c>
      <c r="E8250" t="s">
        <v>32</v>
      </c>
      <c r="F8250" t="s">
        <v>33</v>
      </c>
      <c r="G8250" t="s">
        <v>34</v>
      </c>
      <c r="H8250">
        <v>1431</v>
      </c>
      <c r="I8250" t="s">
        <v>192</v>
      </c>
      <c r="J8250">
        <v>0</v>
      </c>
      <c r="L8250">
        <v>1431</v>
      </c>
      <c r="M8250" t="s">
        <v>193</v>
      </c>
      <c r="N8250">
        <v>795</v>
      </c>
      <c r="P8250">
        <v>35</v>
      </c>
      <c r="R8250">
        <v>830</v>
      </c>
      <c r="T8250">
        <v>38647</v>
      </c>
      <c r="V8250">
        <v>57835</v>
      </c>
      <c r="X8250">
        <v>53162</v>
      </c>
      <c r="Z8250">
        <v>4673</v>
      </c>
    </row>
    <row r="8251" spans="2:26" hidden="1" x14ac:dyDescent="0.35">
      <c r="B8251" t="s">
        <v>188</v>
      </c>
      <c r="C8251" t="s">
        <v>189</v>
      </c>
      <c r="D8251" s="1">
        <v>43525</v>
      </c>
      <c r="E8251" t="s">
        <v>32</v>
      </c>
      <c r="F8251" t="s">
        <v>35</v>
      </c>
      <c r="G8251" t="s">
        <v>32</v>
      </c>
      <c r="H8251">
        <v>1431</v>
      </c>
      <c r="I8251" t="s">
        <v>190</v>
      </c>
      <c r="J8251">
        <v>0</v>
      </c>
      <c r="L8251">
        <v>1431</v>
      </c>
      <c r="M8251" t="s">
        <v>191</v>
      </c>
      <c r="N8251">
        <v>795</v>
      </c>
      <c r="P8251">
        <v>35</v>
      </c>
      <c r="R8251">
        <v>830</v>
      </c>
      <c r="T8251">
        <v>37236</v>
      </c>
      <c r="V8251">
        <v>55855</v>
      </c>
      <c r="X8251">
        <v>51325</v>
      </c>
      <c r="Z8251">
        <v>4530</v>
      </c>
    </row>
    <row r="8252" spans="2:26" hidden="1" x14ac:dyDescent="0.35">
      <c r="B8252" t="s">
        <v>188</v>
      </c>
      <c r="C8252" t="s">
        <v>189</v>
      </c>
      <c r="D8252" s="1">
        <v>43556</v>
      </c>
      <c r="E8252" t="s">
        <v>32</v>
      </c>
      <c r="F8252" t="s">
        <v>33</v>
      </c>
      <c r="G8252" t="s">
        <v>34</v>
      </c>
      <c r="H8252">
        <v>1538</v>
      </c>
      <c r="I8252" t="s">
        <v>192</v>
      </c>
      <c r="J8252">
        <v>0</v>
      </c>
      <c r="L8252">
        <v>1538</v>
      </c>
      <c r="M8252" t="s">
        <v>193</v>
      </c>
      <c r="N8252">
        <v>832</v>
      </c>
      <c r="P8252">
        <v>37</v>
      </c>
      <c r="R8252">
        <v>869</v>
      </c>
      <c r="T8252">
        <v>38753</v>
      </c>
      <c r="V8252">
        <v>58027</v>
      </c>
      <c r="X8252">
        <v>53354</v>
      </c>
      <c r="Z8252">
        <v>4673</v>
      </c>
    </row>
    <row r="8253" spans="2:26" hidden="1" x14ac:dyDescent="0.35">
      <c r="B8253" t="s">
        <v>188</v>
      </c>
      <c r="C8253" t="s">
        <v>189</v>
      </c>
      <c r="D8253" s="1">
        <v>43556</v>
      </c>
      <c r="E8253" t="s">
        <v>32</v>
      </c>
      <c r="F8253" t="s">
        <v>35</v>
      </c>
      <c r="G8253" t="s">
        <v>32</v>
      </c>
      <c r="H8253">
        <v>1538</v>
      </c>
      <c r="I8253" t="s">
        <v>190</v>
      </c>
      <c r="J8253">
        <v>0</v>
      </c>
      <c r="L8253">
        <v>1538</v>
      </c>
      <c r="M8253" t="s">
        <v>191</v>
      </c>
      <c r="N8253">
        <v>832</v>
      </c>
      <c r="P8253">
        <v>37</v>
      </c>
      <c r="R8253">
        <v>869</v>
      </c>
      <c r="T8253">
        <v>37418</v>
      </c>
      <c r="V8253">
        <v>56174</v>
      </c>
      <c r="X8253">
        <v>51863</v>
      </c>
      <c r="Z8253">
        <v>4311</v>
      </c>
    </row>
    <row r="8254" spans="2:26" hidden="1" x14ac:dyDescent="0.35">
      <c r="B8254" t="s">
        <v>188</v>
      </c>
      <c r="C8254" t="s">
        <v>189</v>
      </c>
      <c r="D8254" s="1">
        <v>43586</v>
      </c>
      <c r="E8254" t="s">
        <v>32</v>
      </c>
      <c r="F8254" t="s">
        <v>35</v>
      </c>
      <c r="G8254" t="s">
        <v>32</v>
      </c>
      <c r="H8254">
        <v>1490</v>
      </c>
      <c r="I8254" t="s">
        <v>190</v>
      </c>
      <c r="J8254">
        <v>0</v>
      </c>
      <c r="L8254">
        <v>1490</v>
      </c>
      <c r="M8254" t="s">
        <v>191</v>
      </c>
      <c r="N8254">
        <v>808</v>
      </c>
      <c r="P8254">
        <v>45</v>
      </c>
      <c r="R8254">
        <v>853</v>
      </c>
      <c r="T8254">
        <v>36497</v>
      </c>
      <c r="V8254">
        <v>54968</v>
      </c>
      <c r="X8254">
        <v>50705</v>
      </c>
      <c r="Z8254">
        <v>4263</v>
      </c>
    </row>
    <row r="8255" spans="2:26" hidden="1" x14ac:dyDescent="0.35">
      <c r="B8255" t="s">
        <v>188</v>
      </c>
      <c r="C8255" t="s">
        <v>189</v>
      </c>
      <c r="D8255" s="1">
        <v>43586</v>
      </c>
      <c r="E8255" t="s">
        <v>32</v>
      </c>
      <c r="F8255" t="s">
        <v>33</v>
      </c>
      <c r="G8255" t="s">
        <v>34</v>
      </c>
      <c r="H8255">
        <v>1490</v>
      </c>
      <c r="I8255" t="s">
        <v>192</v>
      </c>
      <c r="J8255">
        <v>0</v>
      </c>
      <c r="L8255">
        <v>1490</v>
      </c>
      <c r="M8255" t="s">
        <v>193</v>
      </c>
      <c r="N8255">
        <v>808</v>
      </c>
      <c r="P8255">
        <v>45</v>
      </c>
      <c r="R8255">
        <v>853</v>
      </c>
      <c r="T8255">
        <v>37613</v>
      </c>
      <c r="V8255">
        <v>56608</v>
      </c>
      <c r="X8255">
        <v>52254</v>
      </c>
      <c r="Z8255">
        <v>4354</v>
      </c>
    </row>
    <row r="8256" spans="2:26" hidden="1" x14ac:dyDescent="0.35">
      <c r="B8256" t="s">
        <v>188</v>
      </c>
      <c r="C8256" t="s">
        <v>189</v>
      </c>
      <c r="D8256" s="1">
        <v>43617</v>
      </c>
      <c r="E8256" t="s">
        <v>32</v>
      </c>
      <c r="F8256" t="s">
        <v>33</v>
      </c>
      <c r="G8256" t="s">
        <v>34</v>
      </c>
      <c r="H8256">
        <v>1307</v>
      </c>
      <c r="I8256" t="s">
        <v>192</v>
      </c>
      <c r="J8256">
        <v>0</v>
      </c>
      <c r="L8256">
        <v>1307</v>
      </c>
      <c r="M8256" t="s">
        <v>193</v>
      </c>
      <c r="N8256">
        <v>773</v>
      </c>
      <c r="P8256">
        <v>29</v>
      </c>
      <c r="R8256">
        <v>802</v>
      </c>
      <c r="T8256">
        <v>37213</v>
      </c>
      <c r="V8256">
        <v>56047</v>
      </c>
      <c r="X8256">
        <v>51757</v>
      </c>
      <c r="Z8256">
        <v>4290</v>
      </c>
    </row>
    <row r="8257" spans="2:26" hidden="1" x14ac:dyDescent="0.35">
      <c r="B8257" t="s">
        <v>188</v>
      </c>
      <c r="C8257" t="s">
        <v>189</v>
      </c>
      <c r="D8257" s="1">
        <v>43617</v>
      </c>
      <c r="E8257" t="s">
        <v>32</v>
      </c>
      <c r="F8257" t="s">
        <v>35</v>
      </c>
      <c r="G8257" t="s">
        <v>32</v>
      </c>
      <c r="H8257">
        <v>1307</v>
      </c>
      <c r="I8257" t="s">
        <v>190</v>
      </c>
      <c r="J8257">
        <v>0</v>
      </c>
      <c r="L8257">
        <v>1307</v>
      </c>
      <c r="M8257" t="s">
        <v>191</v>
      </c>
      <c r="N8257">
        <v>773</v>
      </c>
      <c r="P8257">
        <v>29</v>
      </c>
      <c r="R8257">
        <v>802</v>
      </c>
      <c r="T8257">
        <v>35967</v>
      </c>
      <c r="V8257">
        <v>54245</v>
      </c>
      <c r="X8257">
        <v>50053</v>
      </c>
      <c r="Z8257">
        <v>4192</v>
      </c>
    </row>
    <row r="8258" spans="2:26" hidden="1" x14ac:dyDescent="0.35">
      <c r="B8258" t="s">
        <v>188</v>
      </c>
      <c r="C8258" t="s">
        <v>189</v>
      </c>
      <c r="D8258" s="1">
        <v>43647</v>
      </c>
      <c r="E8258" t="s">
        <v>32</v>
      </c>
      <c r="F8258" t="s">
        <v>33</v>
      </c>
      <c r="G8258" t="s">
        <v>34</v>
      </c>
      <c r="H8258">
        <v>1436</v>
      </c>
      <c r="I8258" t="s">
        <v>192</v>
      </c>
      <c r="J8258">
        <v>0</v>
      </c>
      <c r="L8258">
        <v>1436</v>
      </c>
      <c r="M8258" t="s">
        <v>193</v>
      </c>
      <c r="N8258">
        <v>744</v>
      </c>
      <c r="P8258">
        <v>43</v>
      </c>
      <c r="R8258">
        <v>787</v>
      </c>
      <c r="T8258">
        <v>37088</v>
      </c>
      <c r="V8258">
        <v>55904</v>
      </c>
      <c r="X8258">
        <v>51597</v>
      </c>
      <c r="Z8258">
        <v>4307</v>
      </c>
    </row>
    <row r="8259" spans="2:26" hidden="1" x14ac:dyDescent="0.35">
      <c r="B8259" t="s">
        <v>188</v>
      </c>
      <c r="C8259" t="s">
        <v>189</v>
      </c>
      <c r="D8259" s="1">
        <v>43647</v>
      </c>
      <c r="E8259" t="s">
        <v>32</v>
      </c>
      <c r="F8259" t="s">
        <v>35</v>
      </c>
      <c r="G8259" t="s">
        <v>32</v>
      </c>
      <c r="H8259">
        <v>1436</v>
      </c>
      <c r="I8259" t="s">
        <v>190</v>
      </c>
      <c r="J8259">
        <v>0</v>
      </c>
      <c r="L8259">
        <v>1436</v>
      </c>
      <c r="M8259" t="s">
        <v>191</v>
      </c>
      <c r="N8259">
        <v>744</v>
      </c>
      <c r="P8259">
        <v>43</v>
      </c>
      <c r="R8259">
        <v>787</v>
      </c>
      <c r="T8259">
        <v>35601</v>
      </c>
      <c r="V8259">
        <v>53871</v>
      </c>
      <c r="X8259">
        <v>49676</v>
      </c>
      <c r="Z8259">
        <v>4195</v>
      </c>
    </row>
    <row r="8260" spans="2:26" hidden="1" x14ac:dyDescent="0.35">
      <c r="B8260" t="s">
        <v>188</v>
      </c>
      <c r="C8260" t="s">
        <v>189</v>
      </c>
      <c r="D8260" s="1">
        <v>43678</v>
      </c>
      <c r="E8260" t="s">
        <v>32</v>
      </c>
      <c r="F8260" t="s">
        <v>33</v>
      </c>
      <c r="G8260" t="s">
        <v>34</v>
      </c>
      <c r="H8260">
        <v>1703</v>
      </c>
      <c r="I8260" t="s">
        <v>192</v>
      </c>
      <c r="J8260">
        <v>0</v>
      </c>
      <c r="L8260">
        <v>1703</v>
      </c>
      <c r="M8260" t="s">
        <v>193</v>
      </c>
      <c r="N8260">
        <v>1118</v>
      </c>
      <c r="P8260">
        <v>41</v>
      </c>
      <c r="R8260">
        <v>1159</v>
      </c>
      <c r="T8260">
        <v>36633</v>
      </c>
      <c r="V8260">
        <v>55368</v>
      </c>
      <c r="X8260">
        <v>51063</v>
      </c>
      <c r="Z8260">
        <v>4305</v>
      </c>
    </row>
    <row r="8261" spans="2:26" hidden="1" x14ac:dyDescent="0.35">
      <c r="B8261" t="s">
        <v>188</v>
      </c>
      <c r="C8261" t="s">
        <v>189</v>
      </c>
      <c r="D8261" s="1">
        <v>43678</v>
      </c>
      <c r="E8261" t="s">
        <v>32</v>
      </c>
      <c r="F8261" t="s">
        <v>35</v>
      </c>
      <c r="G8261" t="s">
        <v>32</v>
      </c>
      <c r="H8261">
        <v>1703</v>
      </c>
      <c r="I8261" t="s">
        <v>190</v>
      </c>
      <c r="J8261">
        <v>0</v>
      </c>
      <c r="L8261">
        <v>1703</v>
      </c>
      <c r="M8261" t="s">
        <v>191</v>
      </c>
      <c r="N8261">
        <v>1118</v>
      </c>
      <c r="P8261">
        <v>41</v>
      </c>
      <c r="R8261">
        <v>1159</v>
      </c>
      <c r="T8261">
        <v>35334</v>
      </c>
      <c r="V8261">
        <v>53586</v>
      </c>
      <c r="X8261">
        <v>49368</v>
      </c>
      <c r="Z8261">
        <v>4218</v>
      </c>
    </row>
    <row r="8262" spans="2:26" hidden="1" x14ac:dyDescent="0.35">
      <c r="B8262" t="s">
        <v>188</v>
      </c>
      <c r="C8262" t="s">
        <v>189</v>
      </c>
      <c r="D8262" s="1">
        <v>43709</v>
      </c>
      <c r="E8262" t="s">
        <v>32</v>
      </c>
      <c r="F8262" t="s">
        <v>35</v>
      </c>
      <c r="G8262" t="s">
        <v>32</v>
      </c>
      <c r="H8262">
        <v>1405</v>
      </c>
      <c r="I8262" t="s">
        <v>190</v>
      </c>
      <c r="J8262">
        <v>0</v>
      </c>
      <c r="L8262">
        <v>1405</v>
      </c>
      <c r="M8262" t="s">
        <v>191</v>
      </c>
      <c r="N8262">
        <v>876</v>
      </c>
      <c r="P8262">
        <v>23</v>
      </c>
      <c r="R8262">
        <v>899</v>
      </c>
      <c r="T8262">
        <v>35139</v>
      </c>
      <c r="V8262">
        <v>53274</v>
      </c>
      <c r="X8262">
        <v>49145</v>
      </c>
      <c r="Z8262">
        <v>4129</v>
      </c>
    </row>
    <row r="8263" spans="2:26" hidden="1" x14ac:dyDescent="0.35">
      <c r="B8263" t="s">
        <v>188</v>
      </c>
      <c r="C8263" t="s">
        <v>189</v>
      </c>
      <c r="D8263" s="1">
        <v>43709</v>
      </c>
      <c r="E8263" t="s">
        <v>32</v>
      </c>
      <c r="F8263" t="s">
        <v>33</v>
      </c>
      <c r="G8263" t="s">
        <v>34</v>
      </c>
      <c r="H8263">
        <v>1405</v>
      </c>
      <c r="I8263" t="s">
        <v>192</v>
      </c>
      <c r="J8263">
        <v>0</v>
      </c>
      <c r="L8263">
        <v>1405</v>
      </c>
      <c r="M8263" t="s">
        <v>193</v>
      </c>
      <c r="N8263">
        <v>876</v>
      </c>
      <c r="P8263">
        <v>23</v>
      </c>
      <c r="R8263">
        <v>899</v>
      </c>
      <c r="T8263">
        <v>37029</v>
      </c>
      <c r="V8263">
        <v>55874</v>
      </c>
      <c r="X8263">
        <v>51570</v>
      </c>
      <c r="Z8263">
        <v>4304</v>
      </c>
    </row>
    <row r="8264" spans="2:26" hidden="1" x14ac:dyDescent="0.35">
      <c r="B8264" t="s">
        <v>188</v>
      </c>
      <c r="C8264" t="s">
        <v>189</v>
      </c>
      <c r="D8264" s="1">
        <v>43739</v>
      </c>
      <c r="E8264" t="s">
        <v>32</v>
      </c>
      <c r="F8264" t="s">
        <v>33</v>
      </c>
      <c r="G8264" t="s">
        <v>34</v>
      </c>
      <c r="H8264">
        <v>1547</v>
      </c>
      <c r="I8264" t="s">
        <v>192</v>
      </c>
      <c r="J8264">
        <v>0</v>
      </c>
      <c r="L8264">
        <v>1547</v>
      </c>
      <c r="M8264" t="s">
        <v>193</v>
      </c>
      <c r="N8264">
        <v>838</v>
      </c>
      <c r="P8264">
        <v>49</v>
      </c>
      <c r="R8264">
        <v>887</v>
      </c>
      <c r="T8264">
        <v>36990</v>
      </c>
      <c r="V8264">
        <v>55881</v>
      </c>
      <c r="X8264">
        <v>51584</v>
      </c>
      <c r="Z8264">
        <v>4297</v>
      </c>
    </row>
    <row r="8265" spans="2:26" hidden="1" x14ac:dyDescent="0.35">
      <c r="B8265" t="s">
        <v>188</v>
      </c>
      <c r="C8265" t="s">
        <v>189</v>
      </c>
      <c r="D8265" s="1">
        <v>43739</v>
      </c>
      <c r="E8265" t="s">
        <v>32</v>
      </c>
      <c r="F8265" t="s">
        <v>35</v>
      </c>
      <c r="G8265" t="s">
        <v>32</v>
      </c>
      <c r="H8265">
        <v>1547</v>
      </c>
      <c r="J8265">
        <v>0</v>
      </c>
      <c r="L8265">
        <v>1547</v>
      </c>
      <c r="N8265">
        <v>838</v>
      </c>
      <c r="P8265">
        <v>49</v>
      </c>
      <c r="R8265">
        <v>887</v>
      </c>
      <c r="T8265">
        <v>35498</v>
      </c>
      <c r="V8265">
        <v>53858</v>
      </c>
      <c r="X8265">
        <v>49701</v>
      </c>
      <c r="Z8265">
        <v>4157</v>
      </c>
    </row>
    <row r="8266" spans="2:26" hidden="1" x14ac:dyDescent="0.35">
      <c r="B8266" t="s">
        <v>188</v>
      </c>
      <c r="C8266" t="s">
        <v>189</v>
      </c>
      <c r="D8266" s="1">
        <v>43770</v>
      </c>
      <c r="E8266" t="s">
        <v>32</v>
      </c>
      <c r="F8266" t="s">
        <v>35</v>
      </c>
      <c r="G8266" t="s">
        <v>32</v>
      </c>
      <c r="H8266">
        <v>1675</v>
      </c>
      <c r="I8266" t="s">
        <v>190</v>
      </c>
      <c r="J8266">
        <v>0</v>
      </c>
      <c r="L8266">
        <v>1675</v>
      </c>
      <c r="M8266" t="s">
        <v>191</v>
      </c>
      <c r="N8266">
        <v>885</v>
      </c>
      <c r="P8266">
        <v>46</v>
      </c>
      <c r="R8266">
        <v>931</v>
      </c>
      <c r="T8266">
        <v>35452</v>
      </c>
      <c r="V8266">
        <v>53843</v>
      </c>
      <c r="X8266">
        <v>49656</v>
      </c>
      <c r="Z8266">
        <v>4187</v>
      </c>
    </row>
    <row r="8267" spans="2:26" hidden="1" x14ac:dyDescent="0.35">
      <c r="B8267" t="s">
        <v>188</v>
      </c>
      <c r="C8267" t="s">
        <v>189</v>
      </c>
      <c r="D8267" s="1">
        <v>43770</v>
      </c>
      <c r="E8267" t="s">
        <v>32</v>
      </c>
      <c r="F8267" t="s">
        <v>33</v>
      </c>
      <c r="G8267" t="s">
        <v>34</v>
      </c>
      <c r="H8267">
        <v>1675</v>
      </c>
      <c r="I8267" t="s">
        <v>192</v>
      </c>
      <c r="J8267">
        <v>0</v>
      </c>
      <c r="L8267">
        <v>1675</v>
      </c>
      <c r="M8267" t="s">
        <v>193</v>
      </c>
      <c r="N8267">
        <v>885</v>
      </c>
      <c r="P8267">
        <v>46</v>
      </c>
      <c r="R8267">
        <v>931</v>
      </c>
      <c r="T8267">
        <v>36836</v>
      </c>
      <c r="V8267">
        <v>55785</v>
      </c>
      <c r="X8267">
        <v>51474</v>
      </c>
      <c r="Z8267">
        <v>4311</v>
      </c>
    </row>
    <row r="8268" spans="2:26" hidden="1" x14ac:dyDescent="0.35">
      <c r="B8268" t="s">
        <v>188</v>
      </c>
      <c r="C8268" t="s">
        <v>189</v>
      </c>
      <c r="D8268" s="1">
        <v>43800</v>
      </c>
      <c r="E8268" t="s">
        <v>32</v>
      </c>
      <c r="F8268" t="s">
        <v>35</v>
      </c>
      <c r="G8268" t="s">
        <v>32</v>
      </c>
      <c r="H8268">
        <v>1607</v>
      </c>
      <c r="I8268" t="s">
        <v>190</v>
      </c>
      <c r="J8268">
        <v>0</v>
      </c>
      <c r="L8268">
        <v>1607</v>
      </c>
      <c r="M8268" t="s">
        <v>191</v>
      </c>
      <c r="N8268">
        <v>978</v>
      </c>
      <c r="P8268">
        <v>88</v>
      </c>
      <c r="R8268">
        <v>1066</v>
      </c>
      <c r="T8268">
        <v>35685</v>
      </c>
      <c r="V8268">
        <v>54037</v>
      </c>
      <c r="X8268">
        <v>49789</v>
      </c>
      <c r="Z8268">
        <v>4248</v>
      </c>
    </row>
    <row r="8269" spans="2:26" hidden="1" x14ac:dyDescent="0.35">
      <c r="B8269" t="s">
        <v>188</v>
      </c>
      <c r="C8269" t="s">
        <v>189</v>
      </c>
      <c r="D8269" s="1">
        <v>43800</v>
      </c>
      <c r="E8269" t="s">
        <v>32</v>
      </c>
      <c r="F8269" t="s">
        <v>33</v>
      </c>
      <c r="G8269" t="s">
        <v>34</v>
      </c>
      <c r="H8269">
        <v>1607</v>
      </c>
      <c r="I8269" t="s">
        <v>192</v>
      </c>
      <c r="J8269">
        <v>0</v>
      </c>
      <c r="L8269">
        <v>1607</v>
      </c>
      <c r="M8269" t="s">
        <v>193</v>
      </c>
      <c r="N8269">
        <v>978</v>
      </c>
      <c r="P8269">
        <v>88</v>
      </c>
      <c r="R8269">
        <v>1066</v>
      </c>
      <c r="T8269">
        <v>37074</v>
      </c>
      <c r="V8269">
        <v>55974</v>
      </c>
      <c r="X8269">
        <v>51613</v>
      </c>
      <c r="Z8269">
        <v>4361</v>
      </c>
    </row>
    <row r="8270" spans="2:26" hidden="1" x14ac:dyDescent="0.35">
      <c r="B8270" t="s">
        <v>188</v>
      </c>
      <c r="C8270" t="s">
        <v>189</v>
      </c>
      <c r="D8270" s="1">
        <v>43831</v>
      </c>
      <c r="E8270" t="s">
        <v>32</v>
      </c>
      <c r="F8270" t="s">
        <v>35</v>
      </c>
      <c r="G8270" t="s">
        <v>32</v>
      </c>
      <c r="H8270">
        <v>2001</v>
      </c>
      <c r="I8270" t="s">
        <v>190</v>
      </c>
      <c r="J8270">
        <v>0</v>
      </c>
      <c r="L8270">
        <v>2001</v>
      </c>
      <c r="M8270" t="s">
        <v>191</v>
      </c>
      <c r="N8270">
        <v>901</v>
      </c>
      <c r="P8270">
        <v>66</v>
      </c>
      <c r="R8270">
        <v>967</v>
      </c>
      <c r="T8270">
        <v>35912</v>
      </c>
      <c r="V8270">
        <v>54241</v>
      </c>
      <c r="X8270">
        <v>49943</v>
      </c>
      <c r="Z8270">
        <v>4298</v>
      </c>
    </row>
    <row r="8271" spans="2:26" hidden="1" x14ac:dyDescent="0.35">
      <c r="B8271" t="s">
        <v>188</v>
      </c>
      <c r="C8271" t="s">
        <v>189</v>
      </c>
      <c r="D8271" s="1">
        <v>43831</v>
      </c>
      <c r="E8271" t="s">
        <v>32</v>
      </c>
      <c r="F8271" t="s">
        <v>33</v>
      </c>
      <c r="G8271" t="s">
        <v>34</v>
      </c>
      <c r="H8271">
        <v>2001</v>
      </c>
      <c r="I8271" t="s">
        <v>190</v>
      </c>
      <c r="J8271">
        <v>0</v>
      </c>
      <c r="L8271">
        <v>2001</v>
      </c>
      <c r="M8271" t="s">
        <v>191</v>
      </c>
      <c r="N8271">
        <v>901</v>
      </c>
      <c r="P8271">
        <v>66</v>
      </c>
      <c r="R8271">
        <v>967</v>
      </c>
      <c r="T8271">
        <v>37298</v>
      </c>
      <c r="V8271">
        <v>56199</v>
      </c>
      <c r="X8271">
        <v>51783</v>
      </c>
      <c r="Z8271">
        <v>4416</v>
      </c>
    </row>
    <row r="8272" spans="2:26" hidden="1" x14ac:dyDescent="0.35">
      <c r="B8272" t="s">
        <v>188</v>
      </c>
      <c r="C8272" t="s">
        <v>189</v>
      </c>
      <c r="D8272" s="1">
        <v>43862</v>
      </c>
      <c r="E8272" t="s">
        <v>32</v>
      </c>
      <c r="F8272" t="s">
        <v>33</v>
      </c>
      <c r="G8272" t="s">
        <v>34</v>
      </c>
      <c r="H8272">
        <v>1627</v>
      </c>
      <c r="I8272" t="s">
        <v>190</v>
      </c>
      <c r="J8272">
        <v>0</v>
      </c>
      <c r="L8272">
        <v>1627</v>
      </c>
      <c r="M8272" t="s">
        <v>191</v>
      </c>
      <c r="N8272">
        <v>882</v>
      </c>
      <c r="P8272">
        <v>32</v>
      </c>
      <c r="R8272">
        <v>914</v>
      </c>
      <c r="T8272">
        <v>37242</v>
      </c>
      <c r="V8272">
        <v>56082</v>
      </c>
      <c r="X8272">
        <v>51626</v>
      </c>
      <c r="Z8272">
        <v>4456</v>
      </c>
    </row>
    <row r="8273" spans="2:26" hidden="1" x14ac:dyDescent="0.35">
      <c r="B8273" t="s">
        <v>188</v>
      </c>
      <c r="C8273" t="s">
        <v>189</v>
      </c>
      <c r="D8273" s="1">
        <v>43862</v>
      </c>
      <c r="E8273" t="s">
        <v>32</v>
      </c>
      <c r="F8273" t="s">
        <v>35</v>
      </c>
      <c r="G8273" t="s">
        <v>32</v>
      </c>
      <c r="H8273">
        <v>1627</v>
      </c>
      <c r="I8273" t="s">
        <v>190</v>
      </c>
      <c r="J8273">
        <v>0</v>
      </c>
      <c r="L8273">
        <v>1627</v>
      </c>
      <c r="M8273" t="s">
        <v>191</v>
      </c>
      <c r="N8273">
        <v>882</v>
      </c>
      <c r="P8273">
        <v>32</v>
      </c>
      <c r="R8273">
        <v>914</v>
      </c>
      <c r="T8273">
        <v>35870</v>
      </c>
      <c r="V8273">
        <v>54133</v>
      </c>
      <c r="X8273">
        <v>49763</v>
      </c>
      <c r="Z8273">
        <v>4370</v>
      </c>
    </row>
    <row r="8274" spans="2:26" hidden="1" x14ac:dyDescent="0.35">
      <c r="B8274" t="s">
        <v>188</v>
      </c>
      <c r="C8274" t="s">
        <v>189</v>
      </c>
      <c r="D8274" s="1">
        <v>43891</v>
      </c>
      <c r="E8274" t="s">
        <v>32</v>
      </c>
      <c r="F8274" t="s">
        <v>35</v>
      </c>
      <c r="G8274" t="s">
        <v>32</v>
      </c>
      <c r="H8274">
        <v>1442</v>
      </c>
      <c r="I8274" t="s">
        <v>190</v>
      </c>
      <c r="J8274">
        <v>0</v>
      </c>
      <c r="L8274">
        <v>1442</v>
      </c>
      <c r="M8274" t="s">
        <v>191</v>
      </c>
      <c r="N8274">
        <v>868</v>
      </c>
      <c r="P8274">
        <v>38</v>
      </c>
      <c r="R8274">
        <v>906</v>
      </c>
      <c r="T8274">
        <v>36279</v>
      </c>
      <c r="V8274">
        <v>54766</v>
      </c>
      <c r="X8274">
        <v>50407</v>
      </c>
      <c r="Z8274">
        <v>4359</v>
      </c>
    </row>
    <row r="8275" spans="2:26" hidden="1" x14ac:dyDescent="0.35">
      <c r="B8275" t="s">
        <v>188</v>
      </c>
      <c r="C8275" t="s">
        <v>189</v>
      </c>
      <c r="D8275" s="1">
        <v>43891</v>
      </c>
      <c r="E8275" t="s">
        <v>32</v>
      </c>
      <c r="F8275" t="s">
        <v>33</v>
      </c>
      <c r="G8275" t="s">
        <v>34</v>
      </c>
      <c r="H8275">
        <v>1442</v>
      </c>
      <c r="I8275" t="s">
        <v>190</v>
      </c>
      <c r="J8275">
        <v>0</v>
      </c>
      <c r="L8275">
        <v>1442</v>
      </c>
      <c r="M8275" t="s">
        <v>191</v>
      </c>
      <c r="N8275">
        <v>868</v>
      </c>
      <c r="P8275">
        <v>38</v>
      </c>
      <c r="R8275">
        <v>906</v>
      </c>
      <c r="T8275">
        <v>37193</v>
      </c>
      <c r="V8275">
        <v>56111</v>
      </c>
      <c r="X8275">
        <v>51698</v>
      </c>
      <c r="Z8275">
        <v>4413</v>
      </c>
    </row>
    <row r="8276" spans="2:26" hidden="1" x14ac:dyDescent="0.35">
      <c r="B8276" t="s">
        <v>188</v>
      </c>
      <c r="C8276" t="s">
        <v>189</v>
      </c>
      <c r="D8276" s="1">
        <v>43922</v>
      </c>
      <c r="E8276" t="s">
        <v>32</v>
      </c>
      <c r="F8276" t="s">
        <v>33</v>
      </c>
      <c r="G8276" t="s">
        <v>34</v>
      </c>
      <c r="H8276">
        <v>1388</v>
      </c>
      <c r="I8276" t="s">
        <v>190</v>
      </c>
      <c r="J8276">
        <v>0</v>
      </c>
      <c r="L8276">
        <v>1388</v>
      </c>
      <c r="M8276" t="s">
        <v>191</v>
      </c>
      <c r="N8276">
        <v>710</v>
      </c>
      <c r="P8276">
        <v>24</v>
      </c>
      <c r="R8276">
        <v>734</v>
      </c>
      <c r="T8276">
        <v>38289</v>
      </c>
      <c r="V8276">
        <v>57817</v>
      </c>
      <c r="X8276">
        <v>53485</v>
      </c>
      <c r="Z8276">
        <v>4332</v>
      </c>
    </row>
    <row r="8277" spans="2:26" hidden="1" x14ac:dyDescent="0.35">
      <c r="B8277" t="s">
        <v>188</v>
      </c>
      <c r="C8277" t="s">
        <v>189</v>
      </c>
      <c r="D8277" s="1">
        <v>43922</v>
      </c>
      <c r="E8277" t="s">
        <v>32</v>
      </c>
      <c r="F8277" t="s">
        <v>35</v>
      </c>
      <c r="G8277" t="s">
        <v>32</v>
      </c>
      <c r="H8277">
        <v>1388</v>
      </c>
      <c r="I8277" t="s">
        <v>192</v>
      </c>
      <c r="J8277">
        <v>0</v>
      </c>
      <c r="L8277">
        <v>1388</v>
      </c>
      <c r="M8277" t="s">
        <v>193</v>
      </c>
      <c r="N8277">
        <v>710</v>
      </c>
      <c r="P8277">
        <v>24</v>
      </c>
      <c r="R8277">
        <v>734</v>
      </c>
      <c r="T8277">
        <v>37593</v>
      </c>
      <c r="V8277">
        <v>56827</v>
      </c>
      <c r="X8277">
        <v>52567</v>
      </c>
      <c r="Z8277">
        <v>4260</v>
      </c>
    </row>
    <row r="8278" spans="2:26" hidden="1" x14ac:dyDescent="0.35">
      <c r="B8278" t="s">
        <v>188</v>
      </c>
      <c r="C8278" t="s">
        <v>189</v>
      </c>
      <c r="D8278" s="1">
        <v>43952</v>
      </c>
      <c r="E8278" t="s">
        <v>32</v>
      </c>
      <c r="F8278" t="s">
        <v>33</v>
      </c>
      <c r="G8278" t="s">
        <v>34</v>
      </c>
      <c r="H8278">
        <v>1274</v>
      </c>
      <c r="I8278" t="s">
        <v>190</v>
      </c>
      <c r="J8278">
        <v>0</v>
      </c>
      <c r="L8278">
        <v>1274</v>
      </c>
      <c r="M8278" t="s">
        <v>191</v>
      </c>
      <c r="N8278">
        <v>617</v>
      </c>
      <c r="P8278">
        <v>39</v>
      </c>
      <c r="R8278">
        <v>656</v>
      </c>
      <c r="T8278">
        <v>38923</v>
      </c>
      <c r="V8278">
        <v>58764</v>
      </c>
      <c r="X8278">
        <v>54392</v>
      </c>
      <c r="Z8278">
        <v>4372</v>
      </c>
    </row>
    <row r="8279" spans="2:26" hidden="1" x14ac:dyDescent="0.35">
      <c r="B8279" t="s">
        <v>188</v>
      </c>
      <c r="C8279" t="s">
        <v>189</v>
      </c>
      <c r="D8279" s="1">
        <v>43952</v>
      </c>
      <c r="E8279" t="s">
        <v>32</v>
      </c>
      <c r="F8279" t="s">
        <v>35</v>
      </c>
      <c r="G8279" t="s">
        <v>32</v>
      </c>
      <c r="H8279">
        <v>1274</v>
      </c>
      <c r="I8279" t="s">
        <v>190</v>
      </c>
      <c r="J8279">
        <v>0</v>
      </c>
      <c r="L8279">
        <v>1274</v>
      </c>
      <c r="M8279" t="s">
        <v>191</v>
      </c>
      <c r="N8279">
        <v>617</v>
      </c>
      <c r="P8279">
        <v>39</v>
      </c>
      <c r="R8279">
        <v>656</v>
      </c>
      <c r="T8279">
        <v>38219</v>
      </c>
      <c r="V8279">
        <v>57770</v>
      </c>
      <c r="X8279">
        <v>53438</v>
      </c>
      <c r="Z8279">
        <v>4332</v>
      </c>
    </row>
    <row r="8280" spans="2:26" hidden="1" x14ac:dyDescent="0.35">
      <c r="B8280" t="s">
        <v>188</v>
      </c>
      <c r="C8280" t="s">
        <v>189</v>
      </c>
      <c r="D8280" s="1">
        <v>43983</v>
      </c>
      <c r="E8280" t="s">
        <v>32</v>
      </c>
      <c r="F8280" t="s">
        <v>35</v>
      </c>
      <c r="G8280" t="s">
        <v>32</v>
      </c>
      <c r="H8280">
        <v>1510</v>
      </c>
      <c r="I8280" t="s">
        <v>190</v>
      </c>
      <c r="J8280">
        <v>0</v>
      </c>
      <c r="L8280">
        <v>1510</v>
      </c>
      <c r="M8280" t="s">
        <v>191</v>
      </c>
      <c r="N8280">
        <v>713</v>
      </c>
      <c r="P8280">
        <v>22</v>
      </c>
      <c r="R8280">
        <v>735</v>
      </c>
      <c r="T8280">
        <v>39312</v>
      </c>
      <c r="V8280">
        <v>59302</v>
      </c>
      <c r="X8280">
        <v>54911</v>
      </c>
      <c r="Z8280">
        <v>4391</v>
      </c>
    </row>
    <row r="8281" spans="2:26" hidden="1" x14ac:dyDescent="0.35">
      <c r="B8281" t="s">
        <v>188</v>
      </c>
      <c r="C8281" t="s">
        <v>189</v>
      </c>
      <c r="D8281" s="1">
        <v>43983</v>
      </c>
      <c r="E8281" t="s">
        <v>32</v>
      </c>
      <c r="F8281" t="s">
        <v>33</v>
      </c>
      <c r="G8281" t="s">
        <v>34</v>
      </c>
      <c r="H8281">
        <v>1510</v>
      </c>
      <c r="I8281" t="s">
        <v>190</v>
      </c>
      <c r="J8281">
        <v>0</v>
      </c>
      <c r="L8281">
        <v>1510</v>
      </c>
      <c r="M8281" t="s">
        <v>191</v>
      </c>
      <c r="N8281">
        <v>713</v>
      </c>
      <c r="P8281">
        <v>22</v>
      </c>
      <c r="R8281">
        <v>735</v>
      </c>
      <c r="T8281">
        <v>39955</v>
      </c>
      <c r="V8281">
        <v>60261</v>
      </c>
      <c r="X8281">
        <v>55841</v>
      </c>
      <c r="Z8281">
        <v>4420</v>
      </c>
    </row>
    <row r="8282" spans="2:26" hidden="1" x14ac:dyDescent="0.35">
      <c r="B8282" t="s">
        <v>188</v>
      </c>
      <c r="C8282" t="s">
        <v>189</v>
      </c>
      <c r="D8282" s="1">
        <v>44013</v>
      </c>
      <c r="E8282" t="s">
        <v>32</v>
      </c>
      <c r="F8282" t="s">
        <v>33</v>
      </c>
      <c r="G8282" t="s">
        <v>34</v>
      </c>
      <c r="H8282">
        <v>1457</v>
      </c>
      <c r="I8282" t="s">
        <v>190</v>
      </c>
      <c r="J8282">
        <v>0</v>
      </c>
      <c r="L8282">
        <v>1457</v>
      </c>
      <c r="M8282" t="s">
        <v>191</v>
      </c>
      <c r="N8282">
        <v>693</v>
      </c>
      <c r="P8282">
        <v>22</v>
      </c>
      <c r="R8282">
        <v>715</v>
      </c>
      <c r="T8282">
        <v>40904</v>
      </c>
      <c r="V8282">
        <v>61603</v>
      </c>
      <c r="X8282">
        <v>57118</v>
      </c>
      <c r="Z8282">
        <v>4485</v>
      </c>
    </row>
    <row r="8283" spans="2:26" hidden="1" x14ac:dyDescent="0.35">
      <c r="B8283" t="s">
        <v>188</v>
      </c>
      <c r="C8283" t="s">
        <v>189</v>
      </c>
      <c r="D8283" s="1">
        <v>44013</v>
      </c>
      <c r="E8283" t="s">
        <v>32</v>
      </c>
      <c r="F8283" t="s">
        <v>35</v>
      </c>
      <c r="G8283" t="s">
        <v>32</v>
      </c>
      <c r="H8283">
        <v>1457</v>
      </c>
      <c r="I8283" t="s">
        <v>190</v>
      </c>
      <c r="J8283">
        <v>0</v>
      </c>
      <c r="L8283">
        <v>1457</v>
      </c>
      <c r="M8283" t="s">
        <v>191</v>
      </c>
      <c r="N8283">
        <v>693</v>
      </c>
      <c r="P8283">
        <v>22</v>
      </c>
      <c r="R8283">
        <v>715</v>
      </c>
      <c r="T8283">
        <v>40268</v>
      </c>
      <c r="V8283">
        <v>60716</v>
      </c>
      <c r="X8283">
        <v>56270</v>
      </c>
      <c r="Z8283">
        <v>4446</v>
      </c>
    </row>
    <row r="8284" spans="2:26" hidden="1" x14ac:dyDescent="0.35">
      <c r="B8284" t="s">
        <v>188</v>
      </c>
      <c r="C8284" t="s">
        <v>189</v>
      </c>
      <c r="D8284" s="1">
        <v>44044</v>
      </c>
      <c r="E8284" t="s">
        <v>32</v>
      </c>
      <c r="F8284" t="s">
        <v>35</v>
      </c>
      <c r="G8284" t="s">
        <v>32</v>
      </c>
      <c r="H8284">
        <v>1504</v>
      </c>
      <c r="I8284" t="s">
        <v>190</v>
      </c>
      <c r="J8284">
        <v>0</v>
      </c>
      <c r="L8284">
        <v>1504</v>
      </c>
      <c r="M8284" t="s">
        <v>191</v>
      </c>
      <c r="N8284">
        <v>731</v>
      </c>
      <c r="P8284">
        <v>20</v>
      </c>
      <c r="R8284">
        <v>751</v>
      </c>
      <c r="T8284">
        <v>40781</v>
      </c>
      <c r="V8284">
        <v>61477</v>
      </c>
      <c r="X8284">
        <v>57030</v>
      </c>
      <c r="Z8284">
        <v>4447</v>
      </c>
    </row>
    <row r="8285" spans="2:26" hidden="1" x14ac:dyDescent="0.35">
      <c r="B8285" t="s">
        <v>188</v>
      </c>
      <c r="C8285" t="s">
        <v>189</v>
      </c>
      <c r="D8285" s="1">
        <v>44044</v>
      </c>
      <c r="E8285" t="s">
        <v>32</v>
      </c>
      <c r="F8285" t="s">
        <v>33</v>
      </c>
      <c r="G8285" t="s">
        <v>34</v>
      </c>
      <c r="H8285">
        <v>1504</v>
      </c>
      <c r="I8285" t="s">
        <v>190</v>
      </c>
      <c r="J8285">
        <v>0</v>
      </c>
      <c r="L8285">
        <v>1504</v>
      </c>
      <c r="M8285" t="s">
        <v>191</v>
      </c>
      <c r="N8285">
        <v>731</v>
      </c>
      <c r="P8285">
        <v>20</v>
      </c>
      <c r="R8285">
        <v>751</v>
      </c>
      <c r="T8285">
        <v>41277</v>
      </c>
      <c r="V8285">
        <v>62437</v>
      </c>
      <c r="X8285">
        <v>57939</v>
      </c>
      <c r="Z8285">
        <v>4498</v>
      </c>
    </row>
    <row r="8286" spans="2:26" hidden="1" x14ac:dyDescent="0.35">
      <c r="B8286" t="s">
        <v>188</v>
      </c>
      <c r="C8286" t="s">
        <v>189</v>
      </c>
      <c r="D8286" s="1">
        <v>44075</v>
      </c>
      <c r="E8286" t="s">
        <v>32</v>
      </c>
      <c r="F8286" t="s">
        <v>35</v>
      </c>
      <c r="G8286" t="s">
        <v>32</v>
      </c>
      <c r="H8286">
        <v>1429</v>
      </c>
      <c r="I8286" t="s">
        <v>190</v>
      </c>
      <c r="J8286">
        <v>0</v>
      </c>
      <c r="L8286">
        <v>1429</v>
      </c>
      <c r="M8286" t="s">
        <v>191</v>
      </c>
      <c r="N8286">
        <v>645</v>
      </c>
      <c r="P8286">
        <v>30</v>
      </c>
      <c r="R8286">
        <v>675</v>
      </c>
      <c r="T8286">
        <v>41371</v>
      </c>
      <c r="V8286">
        <v>62643</v>
      </c>
      <c r="X8286">
        <v>58127</v>
      </c>
      <c r="Z8286">
        <v>4516</v>
      </c>
    </row>
    <row r="8287" spans="2:26" hidden="1" x14ac:dyDescent="0.35">
      <c r="B8287" t="s">
        <v>188</v>
      </c>
      <c r="C8287" t="s">
        <v>189</v>
      </c>
      <c r="D8287" s="1">
        <v>44075</v>
      </c>
      <c r="E8287" t="s">
        <v>32</v>
      </c>
      <c r="F8287" t="s">
        <v>33</v>
      </c>
      <c r="G8287" t="s">
        <v>34</v>
      </c>
      <c r="H8287">
        <v>1429</v>
      </c>
      <c r="I8287" t="s">
        <v>190</v>
      </c>
      <c r="J8287">
        <v>0</v>
      </c>
      <c r="L8287">
        <v>1429</v>
      </c>
      <c r="M8287" t="s">
        <v>191</v>
      </c>
      <c r="N8287">
        <v>645</v>
      </c>
      <c r="P8287">
        <v>30</v>
      </c>
      <c r="R8287">
        <v>675</v>
      </c>
      <c r="T8287">
        <v>41775</v>
      </c>
      <c r="V8287">
        <v>63245</v>
      </c>
      <c r="X8287">
        <v>58711</v>
      </c>
      <c r="Z8287">
        <v>4534</v>
      </c>
    </row>
    <row r="8288" spans="2:26" hidden="1" x14ac:dyDescent="0.35">
      <c r="B8288" t="s">
        <v>188</v>
      </c>
      <c r="C8288" t="s">
        <v>189</v>
      </c>
      <c r="D8288" s="1">
        <v>44105</v>
      </c>
      <c r="E8288" t="s">
        <v>32</v>
      </c>
      <c r="F8288" t="s">
        <v>35</v>
      </c>
      <c r="G8288" t="s">
        <v>32</v>
      </c>
      <c r="H8288">
        <v>1095</v>
      </c>
      <c r="I8288" t="s">
        <v>190</v>
      </c>
      <c r="J8288">
        <v>0</v>
      </c>
      <c r="L8288">
        <v>1095</v>
      </c>
      <c r="M8288" t="s">
        <v>191</v>
      </c>
      <c r="N8288">
        <v>400</v>
      </c>
      <c r="P8288">
        <v>11</v>
      </c>
      <c r="R8288">
        <v>411</v>
      </c>
      <c r="T8288">
        <v>41418</v>
      </c>
      <c r="V8288">
        <v>62803</v>
      </c>
      <c r="X8288">
        <v>58325</v>
      </c>
      <c r="Z8288">
        <v>4478</v>
      </c>
    </row>
    <row r="8289" spans="2:26" hidden="1" x14ac:dyDescent="0.35">
      <c r="B8289" t="s">
        <v>188</v>
      </c>
      <c r="C8289" t="s">
        <v>189</v>
      </c>
      <c r="D8289" s="1">
        <v>44105</v>
      </c>
      <c r="E8289" t="s">
        <v>32</v>
      </c>
      <c r="F8289" t="s">
        <v>33</v>
      </c>
      <c r="G8289" t="s">
        <v>34</v>
      </c>
      <c r="H8289">
        <v>1095</v>
      </c>
      <c r="I8289" t="s">
        <v>192</v>
      </c>
      <c r="J8289">
        <v>0</v>
      </c>
      <c r="L8289">
        <v>1095</v>
      </c>
      <c r="M8289" t="s">
        <v>193</v>
      </c>
      <c r="N8289">
        <v>400</v>
      </c>
      <c r="P8289">
        <v>11</v>
      </c>
      <c r="R8289">
        <v>411</v>
      </c>
      <c r="T8289">
        <v>41954</v>
      </c>
      <c r="V8289">
        <v>63624</v>
      </c>
      <c r="X8289">
        <v>59102</v>
      </c>
      <c r="Z8289">
        <v>4522</v>
      </c>
    </row>
    <row r="8290" spans="2:26" hidden="1" x14ac:dyDescent="0.35">
      <c r="B8290" t="s">
        <v>188</v>
      </c>
      <c r="C8290" t="s">
        <v>189</v>
      </c>
      <c r="D8290" s="1">
        <v>44136</v>
      </c>
      <c r="E8290" t="s">
        <v>32</v>
      </c>
      <c r="F8290" t="s">
        <v>35</v>
      </c>
      <c r="G8290" t="s">
        <v>32</v>
      </c>
      <c r="H8290">
        <v>905</v>
      </c>
      <c r="I8290" t="s">
        <v>190</v>
      </c>
      <c r="J8290">
        <v>0</v>
      </c>
      <c r="L8290">
        <v>905</v>
      </c>
      <c r="M8290" t="s">
        <v>191</v>
      </c>
      <c r="N8290">
        <v>435</v>
      </c>
      <c r="P8290">
        <v>20</v>
      </c>
      <c r="R8290">
        <v>455</v>
      </c>
      <c r="T8290">
        <v>41204</v>
      </c>
      <c r="V8290">
        <v>62607</v>
      </c>
      <c r="X8290">
        <v>58104</v>
      </c>
      <c r="Z8290">
        <v>4503</v>
      </c>
    </row>
    <row r="8291" spans="2:26" hidden="1" x14ac:dyDescent="0.35">
      <c r="B8291" t="s">
        <v>188</v>
      </c>
      <c r="C8291" t="s">
        <v>189</v>
      </c>
      <c r="D8291" s="1">
        <v>44136</v>
      </c>
      <c r="E8291" t="s">
        <v>32</v>
      </c>
      <c r="F8291" t="s">
        <v>33</v>
      </c>
      <c r="G8291" t="s">
        <v>34</v>
      </c>
      <c r="H8291">
        <v>905</v>
      </c>
      <c r="I8291" t="s">
        <v>192</v>
      </c>
      <c r="J8291">
        <v>0</v>
      </c>
      <c r="L8291">
        <v>905</v>
      </c>
      <c r="M8291" t="s">
        <v>193</v>
      </c>
      <c r="N8291">
        <v>435</v>
      </c>
      <c r="P8291">
        <v>20</v>
      </c>
      <c r="R8291">
        <v>455</v>
      </c>
      <c r="T8291">
        <v>42088</v>
      </c>
      <c r="V8291">
        <v>63836</v>
      </c>
      <c r="X8291">
        <v>59265</v>
      </c>
      <c r="Z8291">
        <v>4571</v>
      </c>
    </row>
    <row r="8292" spans="2:26" hidden="1" x14ac:dyDescent="0.35">
      <c r="B8292" t="s">
        <v>188</v>
      </c>
      <c r="C8292" t="s">
        <v>189</v>
      </c>
      <c r="D8292" s="1">
        <v>44166</v>
      </c>
      <c r="E8292" t="s">
        <v>32</v>
      </c>
      <c r="F8292" t="s">
        <v>33</v>
      </c>
      <c r="G8292" t="s">
        <v>34</v>
      </c>
      <c r="H8292">
        <v>1094</v>
      </c>
      <c r="I8292" t="s">
        <v>192</v>
      </c>
      <c r="J8292">
        <v>0</v>
      </c>
      <c r="L8292">
        <v>1094</v>
      </c>
      <c r="M8292" t="s">
        <v>193</v>
      </c>
      <c r="N8292">
        <v>599</v>
      </c>
      <c r="P8292">
        <v>21</v>
      </c>
      <c r="R8292">
        <v>620</v>
      </c>
      <c r="T8292">
        <v>42555</v>
      </c>
      <c r="V8292">
        <v>64559</v>
      </c>
      <c r="X8292">
        <v>59989</v>
      </c>
      <c r="Z8292">
        <v>4570</v>
      </c>
    </row>
    <row r="8293" spans="2:26" hidden="1" x14ac:dyDescent="0.35">
      <c r="B8293" t="s">
        <v>188</v>
      </c>
      <c r="C8293" t="s">
        <v>189</v>
      </c>
      <c r="D8293" s="1">
        <v>44166</v>
      </c>
      <c r="E8293" t="s">
        <v>32</v>
      </c>
      <c r="F8293" t="s">
        <v>35</v>
      </c>
      <c r="G8293" t="s">
        <v>32</v>
      </c>
      <c r="H8293">
        <v>1094</v>
      </c>
      <c r="I8293" t="s">
        <v>190</v>
      </c>
      <c r="J8293">
        <v>0</v>
      </c>
      <c r="L8293">
        <v>1094</v>
      </c>
      <c r="M8293" t="s">
        <v>191</v>
      </c>
      <c r="N8293">
        <v>599</v>
      </c>
      <c r="P8293">
        <v>21</v>
      </c>
      <c r="R8293">
        <v>620</v>
      </c>
      <c r="T8293">
        <v>41867</v>
      </c>
      <c r="V8293">
        <v>63519</v>
      </c>
      <c r="X8293">
        <v>58983</v>
      </c>
      <c r="Z8293">
        <v>4536</v>
      </c>
    </row>
    <row r="8294" spans="2:26" hidden="1" x14ac:dyDescent="0.35">
      <c r="B8294" t="s">
        <v>188</v>
      </c>
      <c r="C8294" t="s">
        <v>189</v>
      </c>
      <c r="D8294" s="1">
        <v>44197</v>
      </c>
      <c r="E8294" t="s">
        <v>32</v>
      </c>
      <c r="F8294" t="s">
        <v>35</v>
      </c>
      <c r="G8294" t="s">
        <v>32</v>
      </c>
      <c r="H8294">
        <v>1006</v>
      </c>
      <c r="I8294" t="s">
        <v>190</v>
      </c>
      <c r="J8294">
        <v>0</v>
      </c>
      <c r="L8294">
        <v>1006</v>
      </c>
      <c r="M8294" t="s">
        <v>191</v>
      </c>
      <c r="N8294">
        <v>516</v>
      </c>
      <c r="P8294">
        <v>17</v>
      </c>
      <c r="R8294">
        <v>533</v>
      </c>
      <c r="T8294">
        <v>42439</v>
      </c>
      <c r="V8294">
        <v>64348</v>
      </c>
      <c r="X8294">
        <v>59809</v>
      </c>
      <c r="Z8294">
        <v>4539</v>
      </c>
    </row>
    <row r="8295" spans="2:26" hidden="1" x14ac:dyDescent="0.35">
      <c r="B8295" t="s">
        <v>188</v>
      </c>
      <c r="C8295" t="s">
        <v>189</v>
      </c>
      <c r="D8295" s="1">
        <v>44197</v>
      </c>
      <c r="E8295" t="s">
        <v>32</v>
      </c>
      <c r="F8295" t="s">
        <v>33</v>
      </c>
      <c r="G8295" t="s">
        <v>34</v>
      </c>
      <c r="H8295">
        <v>1006</v>
      </c>
      <c r="I8295" t="s">
        <v>190</v>
      </c>
      <c r="J8295">
        <v>0</v>
      </c>
      <c r="L8295">
        <v>1006</v>
      </c>
      <c r="M8295" t="s">
        <v>191</v>
      </c>
      <c r="N8295">
        <v>516</v>
      </c>
      <c r="P8295">
        <v>17</v>
      </c>
      <c r="R8295">
        <v>533</v>
      </c>
      <c r="T8295">
        <v>43099</v>
      </c>
      <c r="V8295">
        <v>65364</v>
      </c>
      <c r="X8295">
        <v>60770</v>
      </c>
      <c r="Z8295">
        <v>4594</v>
      </c>
    </row>
    <row r="8296" spans="2:26" hidden="1" x14ac:dyDescent="0.35">
      <c r="B8296" t="s">
        <v>188</v>
      </c>
      <c r="C8296" t="s">
        <v>189</v>
      </c>
      <c r="D8296" s="1">
        <v>44228</v>
      </c>
      <c r="E8296" t="s">
        <v>32</v>
      </c>
      <c r="F8296" t="s">
        <v>35</v>
      </c>
      <c r="G8296" t="s">
        <v>32</v>
      </c>
      <c r="H8296">
        <v>1003</v>
      </c>
      <c r="I8296" t="s">
        <v>190</v>
      </c>
      <c r="J8296">
        <v>0</v>
      </c>
      <c r="L8296">
        <v>1003</v>
      </c>
      <c r="M8296" t="s">
        <v>191</v>
      </c>
      <c r="N8296">
        <v>610</v>
      </c>
      <c r="P8296">
        <v>26</v>
      </c>
      <c r="R8296">
        <v>636</v>
      </c>
      <c r="T8296">
        <v>43034</v>
      </c>
      <c r="V8296">
        <v>65245</v>
      </c>
      <c r="X8296">
        <v>60645</v>
      </c>
      <c r="Z8296">
        <v>4600</v>
      </c>
    </row>
    <row r="8297" spans="2:26" hidden="1" x14ac:dyDescent="0.35">
      <c r="B8297" t="s">
        <v>188</v>
      </c>
      <c r="C8297" t="s">
        <v>189</v>
      </c>
      <c r="D8297" s="1">
        <v>44228</v>
      </c>
      <c r="E8297" t="s">
        <v>32</v>
      </c>
      <c r="F8297" t="s">
        <v>33</v>
      </c>
      <c r="G8297" t="s">
        <v>34</v>
      </c>
      <c r="H8297">
        <v>1003</v>
      </c>
      <c r="I8297" t="s">
        <v>190</v>
      </c>
      <c r="J8297">
        <v>0</v>
      </c>
      <c r="L8297">
        <v>1003</v>
      </c>
      <c r="M8297" t="s">
        <v>191</v>
      </c>
      <c r="N8297">
        <v>568</v>
      </c>
      <c r="P8297">
        <v>23</v>
      </c>
      <c r="R8297">
        <v>591</v>
      </c>
      <c r="T8297">
        <v>43835</v>
      </c>
      <c r="V8297">
        <v>66510</v>
      </c>
      <c r="X8297">
        <v>61839</v>
      </c>
      <c r="Z8297">
        <v>4671</v>
      </c>
    </row>
    <row r="8298" spans="2:26" hidden="1" x14ac:dyDescent="0.35">
      <c r="B8298" t="s">
        <v>188</v>
      </c>
      <c r="C8298" t="s">
        <v>189</v>
      </c>
      <c r="D8298" s="1">
        <v>44256</v>
      </c>
      <c r="E8298" t="s">
        <v>32</v>
      </c>
      <c r="F8298" t="s">
        <v>33</v>
      </c>
      <c r="G8298" t="s">
        <v>34</v>
      </c>
      <c r="H8298">
        <v>1010</v>
      </c>
      <c r="I8298" t="s">
        <v>190</v>
      </c>
      <c r="J8298">
        <v>0</v>
      </c>
      <c r="L8298">
        <v>1010</v>
      </c>
      <c r="M8298" t="s">
        <v>191</v>
      </c>
      <c r="N8298">
        <v>669</v>
      </c>
      <c r="P8298">
        <v>26</v>
      </c>
      <c r="R8298">
        <v>695</v>
      </c>
      <c r="T8298">
        <v>44429</v>
      </c>
      <c r="V8298">
        <v>67377</v>
      </c>
      <c r="X8298">
        <v>62659</v>
      </c>
      <c r="Z8298">
        <v>4718</v>
      </c>
    </row>
    <row r="8299" spans="2:26" hidden="1" x14ac:dyDescent="0.35">
      <c r="B8299" t="s">
        <v>188</v>
      </c>
      <c r="C8299" t="s">
        <v>189</v>
      </c>
      <c r="D8299" s="1">
        <v>44256</v>
      </c>
      <c r="E8299" t="s">
        <v>32</v>
      </c>
      <c r="F8299" t="s">
        <v>35</v>
      </c>
      <c r="G8299" t="s">
        <v>32</v>
      </c>
      <c r="H8299">
        <v>1010</v>
      </c>
      <c r="I8299" t="s">
        <v>190</v>
      </c>
      <c r="J8299">
        <v>0</v>
      </c>
      <c r="L8299">
        <v>1010</v>
      </c>
      <c r="M8299" t="s">
        <v>191</v>
      </c>
      <c r="N8299">
        <v>669</v>
      </c>
      <c r="P8299">
        <v>26</v>
      </c>
      <c r="R8299">
        <v>695</v>
      </c>
      <c r="T8299">
        <v>43735</v>
      </c>
      <c r="V8299">
        <v>66313</v>
      </c>
      <c r="X8299">
        <v>61637</v>
      </c>
      <c r="Z8299">
        <v>4676</v>
      </c>
    </row>
    <row r="8300" spans="2:26" hidden="1" x14ac:dyDescent="0.35">
      <c r="B8300" t="s">
        <v>188</v>
      </c>
      <c r="C8300" t="s">
        <v>189</v>
      </c>
      <c r="D8300" s="1">
        <v>44287</v>
      </c>
      <c r="E8300" t="s">
        <v>32</v>
      </c>
      <c r="F8300" t="s">
        <v>35</v>
      </c>
      <c r="G8300" t="s">
        <v>32</v>
      </c>
      <c r="H8300">
        <v>961</v>
      </c>
      <c r="I8300" t="s">
        <v>190</v>
      </c>
      <c r="J8300">
        <v>0</v>
      </c>
      <c r="L8300">
        <v>961</v>
      </c>
      <c r="M8300" t="s">
        <v>191</v>
      </c>
      <c r="N8300">
        <v>700</v>
      </c>
      <c r="P8300">
        <v>17</v>
      </c>
      <c r="R8300">
        <v>717</v>
      </c>
      <c r="T8300">
        <v>44228</v>
      </c>
      <c r="V8300">
        <v>67098</v>
      </c>
      <c r="X8300">
        <v>62410</v>
      </c>
      <c r="Z8300">
        <v>4688</v>
      </c>
    </row>
    <row r="8301" spans="2:26" hidden="1" x14ac:dyDescent="0.35">
      <c r="B8301" t="s">
        <v>188</v>
      </c>
      <c r="C8301" t="s">
        <v>189</v>
      </c>
      <c r="D8301" s="1">
        <v>44287</v>
      </c>
      <c r="E8301" t="s">
        <v>32</v>
      </c>
      <c r="F8301" t="s">
        <v>33</v>
      </c>
      <c r="G8301" t="s">
        <v>34</v>
      </c>
      <c r="H8301">
        <v>961</v>
      </c>
      <c r="I8301" t="s">
        <v>190</v>
      </c>
      <c r="J8301">
        <v>0</v>
      </c>
      <c r="L8301">
        <v>961</v>
      </c>
      <c r="M8301" t="s">
        <v>191</v>
      </c>
      <c r="N8301">
        <v>700</v>
      </c>
      <c r="P8301">
        <v>17</v>
      </c>
      <c r="R8301">
        <v>717</v>
      </c>
      <c r="T8301">
        <v>44892</v>
      </c>
      <c r="V8301">
        <v>68173</v>
      </c>
      <c r="X8301">
        <v>63440</v>
      </c>
      <c r="Z8301">
        <v>4733</v>
      </c>
    </row>
    <row r="8302" spans="2:26" hidden="1" x14ac:dyDescent="0.35">
      <c r="B8302" t="s">
        <v>188</v>
      </c>
      <c r="C8302" t="s">
        <v>189</v>
      </c>
      <c r="D8302" s="1">
        <v>44317</v>
      </c>
      <c r="E8302" t="s">
        <v>32</v>
      </c>
      <c r="F8302" t="s">
        <v>33</v>
      </c>
      <c r="G8302" t="s">
        <v>34</v>
      </c>
      <c r="H8302">
        <v>859</v>
      </c>
      <c r="I8302" t="s">
        <v>190</v>
      </c>
      <c r="J8302">
        <v>0</v>
      </c>
      <c r="L8302">
        <v>859</v>
      </c>
      <c r="M8302" t="s">
        <v>191</v>
      </c>
      <c r="N8302">
        <v>565</v>
      </c>
      <c r="P8302">
        <v>6</v>
      </c>
      <c r="R8302">
        <v>571</v>
      </c>
      <c r="T8302">
        <v>45252</v>
      </c>
      <c r="V8302">
        <v>68855</v>
      </c>
      <c r="X8302">
        <v>64110</v>
      </c>
      <c r="Z8302">
        <v>4745</v>
      </c>
    </row>
    <row r="8303" spans="2:26" hidden="1" x14ac:dyDescent="0.35">
      <c r="B8303" t="s">
        <v>188</v>
      </c>
      <c r="C8303" t="s">
        <v>189</v>
      </c>
      <c r="D8303" s="1">
        <v>44317</v>
      </c>
      <c r="E8303" t="s">
        <v>32</v>
      </c>
      <c r="F8303" t="s">
        <v>35</v>
      </c>
      <c r="G8303" t="s">
        <v>32</v>
      </c>
      <c r="H8303">
        <v>859</v>
      </c>
      <c r="I8303" t="s">
        <v>190</v>
      </c>
      <c r="J8303">
        <v>0</v>
      </c>
      <c r="L8303">
        <v>859</v>
      </c>
      <c r="M8303" t="s">
        <v>191</v>
      </c>
      <c r="N8303">
        <v>565</v>
      </c>
      <c r="P8303">
        <v>6</v>
      </c>
      <c r="R8303">
        <v>571</v>
      </c>
      <c r="T8303">
        <v>44596</v>
      </c>
      <c r="V8303">
        <v>67838</v>
      </c>
      <c r="X8303">
        <v>63133</v>
      </c>
      <c r="Z8303">
        <v>4705</v>
      </c>
    </row>
    <row r="8304" spans="2:26" hidden="1" x14ac:dyDescent="0.35">
      <c r="B8304" t="s">
        <v>188</v>
      </c>
      <c r="C8304" t="s">
        <v>189</v>
      </c>
      <c r="D8304" s="1">
        <v>44348</v>
      </c>
      <c r="E8304" t="s">
        <v>32</v>
      </c>
      <c r="F8304" t="s">
        <v>35</v>
      </c>
      <c r="G8304" t="s">
        <v>32</v>
      </c>
      <c r="H8304">
        <v>975</v>
      </c>
      <c r="I8304" t="s">
        <v>190</v>
      </c>
      <c r="J8304">
        <v>0</v>
      </c>
      <c r="L8304">
        <v>975</v>
      </c>
      <c r="M8304" t="s">
        <v>191</v>
      </c>
      <c r="N8304">
        <v>547</v>
      </c>
      <c r="P8304">
        <v>11</v>
      </c>
      <c r="R8304">
        <v>558</v>
      </c>
      <c r="T8304">
        <v>44992</v>
      </c>
      <c r="V8304">
        <v>68493</v>
      </c>
      <c r="X8304">
        <v>63752</v>
      </c>
      <c r="Z8304">
        <v>4741</v>
      </c>
    </row>
    <row r="8305" spans="2:26" hidden="1" x14ac:dyDescent="0.35">
      <c r="B8305" t="s">
        <v>188</v>
      </c>
      <c r="C8305" t="s">
        <v>189</v>
      </c>
      <c r="D8305" s="1">
        <v>44348</v>
      </c>
      <c r="E8305" t="s">
        <v>32</v>
      </c>
      <c r="F8305" t="s">
        <v>33</v>
      </c>
      <c r="G8305" t="s">
        <v>34</v>
      </c>
      <c r="H8305">
        <v>975</v>
      </c>
      <c r="I8305" t="s">
        <v>190</v>
      </c>
      <c r="J8305">
        <v>0</v>
      </c>
      <c r="L8305">
        <v>975</v>
      </c>
      <c r="M8305" t="s">
        <v>191</v>
      </c>
      <c r="N8305">
        <v>547</v>
      </c>
      <c r="P8305">
        <v>11</v>
      </c>
      <c r="R8305">
        <v>558</v>
      </c>
      <c r="T8305">
        <v>45597</v>
      </c>
      <c r="V8305">
        <v>69413</v>
      </c>
      <c r="X8305">
        <v>64655</v>
      </c>
      <c r="Z8305">
        <v>4758</v>
      </c>
    </row>
    <row r="8306" spans="2:26" hidden="1" x14ac:dyDescent="0.35">
      <c r="B8306" t="s">
        <v>188</v>
      </c>
      <c r="C8306" t="s">
        <v>189</v>
      </c>
      <c r="D8306" s="1">
        <v>44378</v>
      </c>
      <c r="E8306" t="s">
        <v>32</v>
      </c>
      <c r="F8306" t="s">
        <v>35</v>
      </c>
      <c r="G8306" t="s">
        <v>32</v>
      </c>
      <c r="H8306">
        <v>907</v>
      </c>
      <c r="I8306" t="s">
        <v>190</v>
      </c>
      <c r="J8306">
        <v>0</v>
      </c>
      <c r="L8306">
        <v>907</v>
      </c>
      <c r="M8306" t="s">
        <v>191</v>
      </c>
      <c r="N8306">
        <v>633</v>
      </c>
      <c r="P8306">
        <v>3</v>
      </c>
      <c r="R8306">
        <v>636</v>
      </c>
      <c r="T8306">
        <v>45401</v>
      </c>
      <c r="V8306">
        <v>69118</v>
      </c>
      <c r="X8306">
        <v>64371</v>
      </c>
      <c r="Z8306">
        <v>4747</v>
      </c>
    </row>
    <row r="8307" spans="2:26" hidden="1" x14ac:dyDescent="0.35">
      <c r="B8307" t="s">
        <v>188</v>
      </c>
      <c r="C8307" t="s">
        <v>189</v>
      </c>
      <c r="D8307" s="1">
        <v>44378</v>
      </c>
      <c r="E8307" t="s">
        <v>32</v>
      </c>
      <c r="F8307" t="s">
        <v>33</v>
      </c>
      <c r="G8307" t="s">
        <v>34</v>
      </c>
      <c r="H8307">
        <v>907</v>
      </c>
      <c r="I8307" t="s">
        <v>190</v>
      </c>
      <c r="J8307">
        <v>0</v>
      </c>
      <c r="L8307">
        <v>907</v>
      </c>
      <c r="M8307" t="s">
        <v>191</v>
      </c>
      <c r="N8307">
        <v>633</v>
      </c>
      <c r="P8307">
        <v>3</v>
      </c>
      <c r="R8307">
        <v>636</v>
      </c>
      <c r="T8307">
        <v>46051</v>
      </c>
      <c r="V8307">
        <v>70089</v>
      </c>
      <c r="X8307">
        <v>65310</v>
      </c>
      <c r="Z8307">
        <v>4779</v>
      </c>
    </row>
    <row r="8308" spans="2:26" hidden="1" x14ac:dyDescent="0.35">
      <c r="B8308" t="s">
        <v>188</v>
      </c>
      <c r="C8308" t="s">
        <v>189</v>
      </c>
      <c r="D8308" s="1">
        <v>44409</v>
      </c>
      <c r="E8308" t="s">
        <v>32</v>
      </c>
      <c r="F8308" t="s">
        <v>35</v>
      </c>
      <c r="G8308" t="s">
        <v>32</v>
      </c>
      <c r="H8308">
        <v>1038</v>
      </c>
      <c r="I8308" t="s">
        <v>190</v>
      </c>
      <c r="J8308">
        <v>0</v>
      </c>
      <c r="L8308">
        <v>1038</v>
      </c>
      <c r="M8308" t="s">
        <v>191</v>
      </c>
      <c r="N8308">
        <v>592</v>
      </c>
      <c r="P8308">
        <v>11</v>
      </c>
      <c r="R8308">
        <v>603</v>
      </c>
      <c r="T8308">
        <v>45800</v>
      </c>
      <c r="V8308">
        <v>69886</v>
      </c>
      <c r="X8308">
        <v>65149</v>
      </c>
      <c r="Z8308">
        <v>4737</v>
      </c>
    </row>
    <row r="8309" spans="2:26" hidden="1" x14ac:dyDescent="0.35">
      <c r="B8309" t="s">
        <v>188</v>
      </c>
      <c r="C8309" t="s">
        <v>189</v>
      </c>
      <c r="D8309" s="1">
        <v>44409</v>
      </c>
      <c r="E8309" t="s">
        <v>32</v>
      </c>
      <c r="F8309" t="s">
        <v>33</v>
      </c>
      <c r="G8309" t="s">
        <v>34</v>
      </c>
      <c r="H8309">
        <v>1038</v>
      </c>
      <c r="I8309" t="s">
        <v>190</v>
      </c>
      <c r="J8309">
        <v>0</v>
      </c>
      <c r="L8309">
        <v>1038</v>
      </c>
      <c r="M8309" t="s">
        <v>191</v>
      </c>
      <c r="N8309">
        <v>592</v>
      </c>
      <c r="P8309">
        <v>11</v>
      </c>
      <c r="R8309">
        <v>603</v>
      </c>
      <c r="T8309">
        <v>46397</v>
      </c>
      <c r="V8309">
        <v>70811</v>
      </c>
      <c r="X8309">
        <v>66048</v>
      </c>
      <c r="Z8309">
        <v>4763</v>
      </c>
    </row>
    <row r="8310" spans="2:26" hidden="1" x14ac:dyDescent="0.35">
      <c r="B8310" t="s">
        <v>188</v>
      </c>
      <c r="C8310" t="s">
        <v>189</v>
      </c>
      <c r="D8310" s="1">
        <v>44440</v>
      </c>
      <c r="E8310" t="s">
        <v>32</v>
      </c>
      <c r="F8310" t="s">
        <v>35</v>
      </c>
      <c r="G8310" t="s">
        <v>32</v>
      </c>
      <c r="H8310">
        <v>961</v>
      </c>
      <c r="I8310" t="s">
        <v>190</v>
      </c>
      <c r="J8310">
        <v>0</v>
      </c>
      <c r="L8310">
        <v>961</v>
      </c>
      <c r="M8310" t="s">
        <v>191</v>
      </c>
      <c r="N8310">
        <v>602</v>
      </c>
      <c r="P8310">
        <v>14</v>
      </c>
      <c r="R8310">
        <v>616</v>
      </c>
      <c r="T8310">
        <v>46045</v>
      </c>
      <c r="V8310">
        <v>70439</v>
      </c>
      <c r="X8310">
        <v>65679</v>
      </c>
      <c r="Z8310">
        <v>4760</v>
      </c>
    </row>
    <row r="8311" spans="2:26" hidden="1" x14ac:dyDescent="0.35">
      <c r="B8311" t="s">
        <v>188</v>
      </c>
      <c r="C8311" t="s">
        <v>189</v>
      </c>
      <c r="D8311" s="1">
        <v>44440</v>
      </c>
      <c r="E8311" t="s">
        <v>32</v>
      </c>
      <c r="F8311" t="s">
        <v>33</v>
      </c>
      <c r="G8311" t="s">
        <v>34</v>
      </c>
      <c r="H8311">
        <v>961</v>
      </c>
      <c r="I8311" t="s">
        <v>190</v>
      </c>
      <c r="J8311">
        <v>0</v>
      </c>
      <c r="L8311">
        <v>961</v>
      </c>
      <c r="M8311" t="s">
        <v>191</v>
      </c>
      <c r="N8311">
        <v>602</v>
      </c>
      <c r="P8311">
        <v>14</v>
      </c>
      <c r="R8311">
        <v>616</v>
      </c>
      <c r="T8311">
        <v>46743</v>
      </c>
      <c r="V8311">
        <v>71515</v>
      </c>
      <c r="X8311">
        <v>66729</v>
      </c>
      <c r="Z8311">
        <v>4786</v>
      </c>
    </row>
    <row r="8312" spans="2:26" hidden="1" x14ac:dyDescent="0.35">
      <c r="B8312" t="s">
        <v>188</v>
      </c>
      <c r="C8312" t="s">
        <v>189</v>
      </c>
      <c r="D8312" s="1">
        <v>44470</v>
      </c>
      <c r="E8312" t="s">
        <v>32</v>
      </c>
      <c r="F8312" t="s">
        <v>35</v>
      </c>
      <c r="G8312" t="s">
        <v>32</v>
      </c>
      <c r="H8312">
        <v>950</v>
      </c>
      <c r="I8312" t="s">
        <v>190</v>
      </c>
      <c r="J8312">
        <v>0</v>
      </c>
      <c r="L8312">
        <v>950</v>
      </c>
      <c r="M8312" t="s">
        <v>191</v>
      </c>
      <c r="N8312">
        <v>643</v>
      </c>
      <c r="P8312">
        <v>8</v>
      </c>
      <c r="R8312">
        <v>651</v>
      </c>
      <c r="T8312">
        <v>46453</v>
      </c>
      <c r="V8312">
        <v>71196</v>
      </c>
      <c r="X8312">
        <v>66439</v>
      </c>
      <c r="Z8312">
        <v>4757</v>
      </c>
    </row>
    <row r="8313" spans="2:26" hidden="1" x14ac:dyDescent="0.35">
      <c r="B8313" t="s">
        <v>188</v>
      </c>
      <c r="C8313" t="s">
        <v>189</v>
      </c>
      <c r="D8313" s="1">
        <v>44470</v>
      </c>
      <c r="E8313" t="s">
        <v>32</v>
      </c>
      <c r="F8313" t="s">
        <v>33</v>
      </c>
      <c r="G8313" t="s">
        <v>34</v>
      </c>
      <c r="H8313">
        <v>950</v>
      </c>
      <c r="I8313" t="s">
        <v>190</v>
      </c>
      <c r="J8313">
        <v>0</v>
      </c>
      <c r="L8313">
        <v>950</v>
      </c>
      <c r="M8313" t="s">
        <v>191</v>
      </c>
      <c r="N8313">
        <v>643</v>
      </c>
      <c r="P8313">
        <v>8</v>
      </c>
      <c r="R8313">
        <v>651</v>
      </c>
      <c r="T8313">
        <v>47027</v>
      </c>
      <c r="V8313">
        <v>72132</v>
      </c>
      <c r="X8313">
        <v>67336</v>
      </c>
      <c r="Z8313">
        <v>4796</v>
      </c>
    </row>
    <row r="8314" spans="2:26" hidden="1" x14ac:dyDescent="0.35">
      <c r="B8314" t="s">
        <v>188</v>
      </c>
      <c r="C8314" t="s">
        <v>189</v>
      </c>
      <c r="D8314" s="1">
        <v>44501</v>
      </c>
      <c r="E8314" t="s">
        <v>32</v>
      </c>
      <c r="F8314" t="s">
        <v>35</v>
      </c>
      <c r="G8314" t="s">
        <v>32</v>
      </c>
      <c r="H8314">
        <v>992</v>
      </c>
      <c r="I8314" t="s">
        <v>190</v>
      </c>
      <c r="J8314">
        <v>0</v>
      </c>
      <c r="L8314">
        <v>992</v>
      </c>
      <c r="M8314" t="s">
        <v>191</v>
      </c>
      <c r="N8314">
        <v>551</v>
      </c>
      <c r="P8314">
        <v>7</v>
      </c>
      <c r="R8314">
        <v>558</v>
      </c>
      <c r="T8314">
        <v>46699</v>
      </c>
      <c r="V8314">
        <v>71760</v>
      </c>
      <c r="X8314">
        <v>66993</v>
      </c>
      <c r="Z8314">
        <v>4767</v>
      </c>
    </row>
    <row r="8315" spans="2:26" hidden="1" x14ac:dyDescent="0.35">
      <c r="B8315" t="s">
        <v>188</v>
      </c>
      <c r="C8315" t="s">
        <v>189</v>
      </c>
      <c r="D8315" s="1">
        <v>44501</v>
      </c>
      <c r="E8315" t="s">
        <v>32</v>
      </c>
      <c r="F8315" t="s">
        <v>33</v>
      </c>
      <c r="G8315" t="s">
        <v>34</v>
      </c>
      <c r="H8315">
        <v>992</v>
      </c>
      <c r="I8315" t="s">
        <v>190</v>
      </c>
      <c r="J8315">
        <v>0</v>
      </c>
      <c r="L8315">
        <v>992</v>
      </c>
      <c r="M8315" t="s">
        <v>191</v>
      </c>
      <c r="N8315">
        <v>551</v>
      </c>
      <c r="P8315">
        <v>7</v>
      </c>
      <c r="R8315">
        <v>558</v>
      </c>
      <c r="T8315">
        <v>47221</v>
      </c>
      <c r="V8315">
        <v>72553</v>
      </c>
      <c r="X8315">
        <v>67750</v>
      </c>
      <c r="Z8315">
        <v>4803</v>
      </c>
    </row>
    <row r="8316" spans="2:26" hidden="1" x14ac:dyDescent="0.35">
      <c r="B8316" t="s">
        <v>188</v>
      </c>
      <c r="C8316" t="s">
        <v>189</v>
      </c>
      <c r="D8316" s="1">
        <v>44531</v>
      </c>
      <c r="E8316" t="s">
        <v>32</v>
      </c>
      <c r="F8316" t="s">
        <v>35</v>
      </c>
      <c r="G8316" t="s">
        <v>32</v>
      </c>
      <c r="H8316">
        <v>948</v>
      </c>
      <c r="I8316" t="s">
        <v>190</v>
      </c>
      <c r="J8316">
        <v>0</v>
      </c>
      <c r="L8316">
        <v>948</v>
      </c>
      <c r="M8316" t="s">
        <v>191</v>
      </c>
      <c r="N8316">
        <v>520</v>
      </c>
      <c r="P8316">
        <v>7</v>
      </c>
      <c r="R8316">
        <v>527</v>
      </c>
      <c r="T8316">
        <v>46802</v>
      </c>
      <c r="V8316">
        <v>71963</v>
      </c>
      <c r="X8316">
        <v>67189</v>
      </c>
      <c r="Z8316">
        <v>4774</v>
      </c>
    </row>
    <row r="8317" spans="2:26" hidden="1" x14ac:dyDescent="0.35">
      <c r="B8317" t="s">
        <v>188</v>
      </c>
      <c r="C8317" t="s">
        <v>189</v>
      </c>
      <c r="D8317" s="1">
        <v>44531</v>
      </c>
      <c r="E8317" t="s">
        <v>32</v>
      </c>
      <c r="F8317" t="s">
        <v>33</v>
      </c>
      <c r="G8317" t="s">
        <v>34</v>
      </c>
      <c r="H8317">
        <v>948</v>
      </c>
      <c r="I8317" t="s">
        <v>190</v>
      </c>
      <c r="J8317">
        <v>0</v>
      </c>
      <c r="L8317">
        <v>948</v>
      </c>
      <c r="M8317" t="s">
        <v>191</v>
      </c>
      <c r="N8317">
        <v>520</v>
      </c>
      <c r="P8317">
        <v>7</v>
      </c>
      <c r="R8317">
        <v>527</v>
      </c>
      <c r="T8317">
        <v>47291</v>
      </c>
      <c r="V8317">
        <v>72773</v>
      </c>
      <c r="X8317">
        <v>67969</v>
      </c>
      <c r="Z8317">
        <v>4804</v>
      </c>
    </row>
    <row r="8318" spans="2:26" hidden="1" x14ac:dyDescent="0.35">
      <c r="B8318" t="s">
        <v>188</v>
      </c>
      <c r="C8318" t="s">
        <v>189</v>
      </c>
      <c r="D8318" s="1">
        <v>44562</v>
      </c>
      <c r="E8318" t="s">
        <v>32</v>
      </c>
      <c r="F8318" t="s">
        <v>35</v>
      </c>
      <c r="G8318" t="s">
        <v>32</v>
      </c>
      <c r="H8318">
        <v>848</v>
      </c>
      <c r="I8318" t="s">
        <v>190</v>
      </c>
      <c r="J8318">
        <v>0</v>
      </c>
      <c r="L8318">
        <v>848</v>
      </c>
      <c r="M8318" t="s">
        <v>191</v>
      </c>
      <c r="N8318">
        <v>461</v>
      </c>
      <c r="P8318">
        <v>5</v>
      </c>
      <c r="R8318">
        <v>466</v>
      </c>
      <c r="T8318">
        <v>47065</v>
      </c>
      <c r="V8318">
        <v>72496</v>
      </c>
      <c r="X8318">
        <v>67686</v>
      </c>
      <c r="Z8318">
        <v>4810</v>
      </c>
    </row>
    <row r="8319" spans="2:26" hidden="1" x14ac:dyDescent="0.35">
      <c r="B8319" t="s">
        <v>188</v>
      </c>
      <c r="C8319" t="s">
        <v>189</v>
      </c>
      <c r="D8319" s="1">
        <v>44562</v>
      </c>
      <c r="E8319" t="s">
        <v>32</v>
      </c>
      <c r="F8319" t="s">
        <v>33</v>
      </c>
      <c r="G8319" t="s">
        <v>34</v>
      </c>
      <c r="H8319">
        <v>848</v>
      </c>
      <c r="I8319" t="s">
        <v>190</v>
      </c>
      <c r="J8319">
        <v>0</v>
      </c>
      <c r="L8319">
        <v>848</v>
      </c>
      <c r="M8319" t="s">
        <v>191</v>
      </c>
      <c r="N8319">
        <v>461</v>
      </c>
      <c r="P8319">
        <v>5</v>
      </c>
      <c r="R8319">
        <v>466</v>
      </c>
      <c r="T8319">
        <v>47635</v>
      </c>
      <c r="V8319">
        <v>73440</v>
      </c>
      <c r="X8319">
        <v>68574</v>
      </c>
      <c r="Z8319">
        <v>4866</v>
      </c>
    </row>
    <row r="8320" spans="2:26" hidden="1" x14ac:dyDescent="0.35">
      <c r="B8320" t="s">
        <v>188</v>
      </c>
      <c r="C8320" t="s">
        <v>189</v>
      </c>
      <c r="D8320" s="1">
        <v>44593</v>
      </c>
      <c r="E8320" t="s">
        <v>32</v>
      </c>
      <c r="F8320" t="s">
        <v>35</v>
      </c>
      <c r="G8320" t="s">
        <v>32</v>
      </c>
      <c r="H8320">
        <v>667</v>
      </c>
      <c r="I8320" t="s">
        <v>190</v>
      </c>
      <c r="J8320">
        <v>0</v>
      </c>
      <c r="L8320">
        <v>667</v>
      </c>
      <c r="M8320" t="s">
        <v>191</v>
      </c>
      <c r="N8320">
        <v>472</v>
      </c>
      <c r="P8320">
        <v>18</v>
      </c>
      <c r="R8320">
        <v>490</v>
      </c>
      <c r="T8320">
        <v>47279</v>
      </c>
      <c r="V8320">
        <v>73028</v>
      </c>
      <c r="X8320">
        <v>68184</v>
      </c>
      <c r="Z8320">
        <v>4844</v>
      </c>
    </row>
    <row r="8321" spans="2:26" hidden="1" x14ac:dyDescent="0.35">
      <c r="B8321" t="s">
        <v>188</v>
      </c>
      <c r="C8321" t="s">
        <v>189</v>
      </c>
      <c r="D8321" s="1">
        <v>44593</v>
      </c>
      <c r="E8321" t="s">
        <v>32</v>
      </c>
      <c r="F8321" t="s">
        <v>33</v>
      </c>
      <c r="G8321" t="s">
        <v>34</v>
      </c>
      <c r="H8321">
        <v>667</v>
      </c>
      <c r="I8321" t="s">
        <v>190</v>
      </c>
      <c r="J8321">
        <v>0</v>
      </c>
      <c r="L8321">
        <v>667</v>
      </c>
      <c r="M8321" t="s">
        <v>191</v>
      </c>
      <c r="N8321">
        <v>472</v>
      </c>
      <c r="P8321">
        <v>18</v>
      </c>
      <c r="R8321">
        <v>490</v>
      </c>
      <c r="T8321">
        <v>47972</v>
      </c>
      <c r="V8321">
        <v>74185</v>
      </c>
      <c r="X8321">
        <v>69299</v>
      </c>
      <c r="Z8321">
        <v>4886</v>
      </c>
    </row>
    <row r="8322" spans="2:26" hidden="1" x14ac:dyDescent="0.35">
      <c r="B8322" t="s">
        <v>188</v>
      </c>
      <c r="C8322" t="s">
        <v>189</v>
      </c>
      <c r="D8322" s="1">
        <v>44621</v>
      </c>
      <c r="E8322" t="s">
        <v>32</v>
      </c>
      <c r="F8322" t="s">
        <v>35</v>
      </c>
      <c r="G8322" t="s">
        <v>32</v>
      </c>
      <c r="H8322">
        <v>768</v>
      </c>
      <c r="I8322" t="s">
        <v>190</v>
      </c>
      <c r="J8322">
        <v>0</v>
      </c>
      <c r="L8322">
        <v>768</v>
      </c>
      <c r="M8322" t="s">
        <v>191</v>
      </c>
      <c r="N8322">
        <v>640</v>
      </c>
      <c r="P8322">
        <v>22</v>
      </c>
      <c r="R8322">
        <v>662</v>
      </c>
      <c r="T8322">
        <v>47742</v>
      </c>
      <c r="V8322">
        <v>73899</v>
      </c>
      <c r="X8322">
        <v>69024</v>
      </c>
      <c r="Z8322">
        <v>4875</v>
      </c>
    </row>
    <row r="8323" spans="2:26" hidden="1" x14ac:dyDescent="0.35">
      <c r="B8323" t="s">
        <v>188</v>
      </c>
      <c r="C8323" t="s">
        <v>189</v>
      </c>
      <c r="D8323" s="1">
        <v>44621</v>
      </c>
      <c r="E8323" t="s">
        <v>32</v>
      </c>
      <c r="F8323" t="s">
        <v>33</v>
      </c>
      <c r="G8323" t="s">
        <v>34</v>
      </c>
      <c r="H8323">
        <v>768</v>
      </c>
      <c r="I8323" t="s">
        <v>190</v>
      </c>
      <c r="J8323">
        <v>0</v>
      </c>
      <c r="L8323">
        <v>768</v>
      </c>
      <c r="M8323" t="s">
        <v>191</v>
      </c>
      <c r="N8323">
        <v>640</v>
      </c>
      <c r="P8323">
        <v>22</v>
      </c>
      <c r="R8323">
        <v>662</v>
      </c>
      <c r="T8323">
        <v>48325</v>
      </c>
      <c r="V8323">
        <v>74832</v>
      </c>
      <c r="X8323">
        <v>69916</v>
      </c>
      <c r="Z8323">
        <v>4916</v>
      </c>
    </row>
    <row r="8324" spans="2:26" hidden="1" x14ac:dyDescent="0.35">
      <c r="B8324" t="s">
        <v>188</v>
      </c>
      <c r="C8324" t="s">
        <v>189</v>
      </c>
      <c r="D8324" s="1">
        <v>44652</v>
      </c>
      <c r="E8324" t="s">
        <v>32</v>
      </c>
      <c r="F8324" t="s">
        <v>35</v>
      </c>
      <c r="G8324" t="s">
        <v>32</v>
      </c>
      <c r="H8324">
        <v>706</v>
      </c>
      <c r="I8324" t="s">
        <v>190</v>
      </c>
      <c r="J8324">
        <v>0</v>
      </c>
      <c r="L8324">
        <v>706</v>
      </c>
      <c r="M8324" t="s">
        <v>191</v>
      </c>
      <c r="N8324">
        <v>529</v>
      </c>
      <c r="P8324">
        <v>14</v>
      </c>
      <c r="R8324">
        <v>543</v>
      </c>
      <c r="T8324">
        <v>47946</v>
      </c>
      <c r="V8324">
        <v>74410</v>
      </c>
      <c r="X8324">
        <v>69547</v>
      </c>
      <c r="Z8324">
        <v>4863</v>
      </c>
    </row>
    <row r="8325" spans="2:26" hidden="1" x14ac:dyDescent="0.35">
      <c r="B8325" t="s">
        <v>188</v>
      </c>
      <c r="C8325" t="s">
        <v>189</v>
      </c>
      <c r="D8325" s="1">
        <v>44652</v>
      </c>
      <c r="E8325" t="s">
        <v>32</v>
      </c>
      <c r="F8325" t="s">
        <v>33</v>
      </c>
      <c r="G8325" t="s">
        <v>34</v>
      </c>
      <c r="H8325">
        <v>706</v>
      </c>
      <c r="I8325" t="s">
        <v>190</v>
      </c>
      <c r="J8325">
        <v>0</v>
      </c>
      <c r="L8325">
        <v>706</v>
      </c>
      <c r="M8325" t="s">
        <v>191</v>
      </c>
      <c r="N8325">
        <v>529</v>
      </c>
      <c r="P8325">
        <v>14</v>
      </c>
      <c r="R8325">
        <v>543</v>
      </c>
      <c r="T8325">
        <v>48445</v>
      </c>
      <c r="V8325">
        <v>75200</v>
      </c>
      <c r="X8325">
        <v>70307</v>
      </c>
      <c r="Z8325">
        <v>4893</v>
      </c>
    </row>
    <row r="8326" spans="2:26" hidden="1" x14ac:dyDescent="0.35">
      <c r="B8326" t="s">
        <v>188</v>
      </c>
      <c r="C8326" t="s">
        <v>189</v>
      </c>
      <c r="D8326" s="1">
        <v>44682</v>
      </c>
      <c r="E8326" t="s">
        <v>32</v>
      </c>
      <c r="F8326" t="s">
        <v>35</v>
      </c>
      <c r="G8326" t="s">
        <v>32</v>
      </c>
      <c r="H8326">
        <v>803</v>
      </c>
      <c r="I8326" t="s">
        <v>190</v>
      </c>
      <c r="J8326">
        <v>0</v>
      </c>
      <c r="L8326">
        <v>803</v>
      </c>
      <c r="M8326" t="s">
        <v>191</v>
      </c>
      <c r="N8326">
        <v>410</v>
      </c>
      <c r="P8326">
        <v>12</v>
      </c>
      <c r="R8326">
        <v>422</v>
      </c>
      <c r="T8326">
        <v>48087</v>
      </c>
      <c r="V8326">
        <v>74733</v>
      </c>
      <c r="X8326">
        <v>69863</v>
      </c>
      <c r="Z8326">
        <v>4870</v>
      </c>
    </row>
    <row r="8327" spans="2:26" hidden="1" x14ac:dyDescent="0.35">
      <c r="B8327" t="s">
        <v>188</v>
      </c>
      <c r="C8327" t="s">
        <v>189</v>
      </c>
      <c r="D8327" s="1">
        <v>44682</v>
      </c>
      <c r="E8327" t="s">
        <v>32</v>
      </c>
      <c r="F8327" t="s">
        <v>33</v>
      </c>
      <c r="G8327" t="s">
        <v>34</v>
      </c>
      <c r="H8327">
        <v>803</v>
      </c>
      <c r="I8327" t="s">
        <v>190</v>
      </c>
      <c r="J8327">
        <v>0</v>
      </c>
      <c r="L8327">
        <v>803</v>
      </c>
      <c r="M8327" t="s">
        <v>191</v>
      </c>
      <c r="N8327">
        <v>410</v>
      </c>
      <c r="P8327">
        <v>12</v>
      </c>
      <c r="R8327">
        <v>422</v>
      </c>
      <c r="T8327">
        <v>49245</v>
      </c>
      <c r="V8327">
        <v>76431</v>
      </c>
      <c r="X8327">
        <v>71472</v>
      </c>
      <c r="Z8327">
        <v>4959</v>
      </c>
    </row>
    <row r="8328" spans="2:26" hidden="1" x14ac:dyDescent="0.35">
      <c r="B8328" t="s">
        <v>188</v>
      </c>
      <c r="C8328" t="s">
        <v>189</v>
      </c>
      <c r="D8328" s="1">
        <v>44713</v>
      </c>
      <c r="E8328" t="s">
        <v>32</v>
      </c>
      <c r="F8328" t="s">
        <v>35</v>
      </c>
      <c r="G8328" t="s">
        <v>32</v>
      </c>
      <c r="H8328">
        <v>953</v>
      </c>
      <c r="I8328" t="s">
        <v>190</v>
      </c>
      <c r="J8328">
        <v>0</v>
      </c>
      <c r="L8328">
        <v>953</v>
      </c>
      <c r="M8328" t="s">
        <v>191</v>
      </c>
      <c r="N8328">
        <v>981</v>
      </c>
      <c r="P8328">
        <v>39</v>
      </c>
      <c r="R8328">
        <v>1020</v>
      </c>
      <c r="T8328">
        <v>48971</v>
      </c>
      <c r="V8328">
        <v>76122</v>
      </c>
      <c r="X8328">
        <v>71201</v>
      </c>
      <c r="Z8328">
        <v>4921</v>
      </c>
    </row>
    <row r="8329" spans="2:26" hidden="1" x14ac:dyDescent="0.35">
      <c r="B8329" t="s">
        <v>188</v>
      </c>
      <c r="C8329" t="s">
        <v>189</v>
      </c>
      <c r="D8329" s="1">
        <v>44713</v>
      </c>
      <c r="E8329" t="s">
        <v>32</v>
      </c>
      <c r="F8329" t="s">
        <v>33</v>
      </c>
      <c r="G8329" t="s">
        <v>34</v>
      </c>
      <c r="H8329">
        <v>953</v>
      </c>
      <c r="I8329" t="s">
        <v>190</v>
      </c>
      <c r="J8329">
        <v>0</v>
      </c>
      <c r="L8329">
        <v>953</v>
      </c>
      <c r="M8329" t="s">
        <v>191</v>
      </c>
      <c r="N8329">
        <v>981</v>
      </c>
      <c r="P8329">
        <v>39</v>
      </c>
      <c r="R8329">
        <v>1020</v>
      </c>
      <c r="T8329">
        <v>50294</v>
      </c>
      <c r="V8329">
        <v>78132</v>
      </c>
      <c r="X8329">
        <v>73103</v>
      </c>
      <c r="Z8329">
        <v>5029</v>
      </c>
    </row>
    <row r="8330" spans="2:26" hidden="1" x14ac:dyDescent="0.35">
      <c r="B8330" t="s">
        <v>188</v>
      </c>
      <c r="C8330" t="s">
        <v>189</v>
      </c>
      <c r="D8330" s="1">
        <v>44743</v>
      </c>
      <c r="E8330" t="s">
        <v>32</v>
      </c>
      <c r="F8330" t="s">
        <v>35</v>
      </c>
      <c r="G8330" t="s">
        <v>32</v>
      </c>
      <c r="H8330">
        <v>923</v>
      </c>
      <c r="I8330" t="s">
        <v>190</v>
      </c>
      <c r="J8330">
        <v>0</v>
      </c>
      <c r="L8330">
        <v>923</v>
      </c>
      <c r="M8330" t="s">
        <v>191</v>
      </c>
      <c r="N8330">
        <v>1154</v>
      </c>
      <c r="P8330">
        <v>63</v>
      </c>
      <c r="R8330">
        <v>1217</v>
      </c>
      <c r="T8330">
        <v>50117</v>
      </c>
      <c r="V8330">
        <v>78010</v>
      </c>
      <c r="X8330">
        <v>72985</v>
      </c>
      <c r="Z8330">
        <v>5025</v>
      </c>
    </row>
    <row r="8331" spans="2:26" hidden="1" x14ac:dyDescent="0.35">
      <c r="B8331" t="s">
        <v>188</v>
      </c>
      <c r="C8331" t="s">
        <v>189</v>
      </c>
      <c r="D8331" s="1">
        <v>44743</v>
      </c>
      <c r="E8331" t="s">
        <v>32</v>
      </c>
      <c r="F8331" t="s">
        <v>33</v>
      </c>
      <c r="G8331" t="s">
        <v>34</v>
      </c>
      <c r="H8331">
        <v>923</v>
      </c>
      <c r="I8331" t="s">
        <v>190</v>
      </c>
      <c r="J8331">
        <v>0</v>
      </c>
      <c r="L8331">
        <v>923</v>
      </c>
      <c r="M8331" t="s">
        <v>191</v>
      </c>
      <c r="N8331">
        <v>1154</v>
      </c>
      <c r="P8331">
        <v>63</v>
      </c>
      <c r="R8331">
        <v>1217</v>
      </c>
      <c r="T8331">
        <v>50926</v>
      </c>
      <c r="V8331">
        <v>79318</v>
      </c>
      <c r="X8331">
        <v>74221</v>
      </c>
      <c r="Z8331">
        <v>5097</v>
      </c>
    </row>
    <row r="8332" spans="2:26" hidden="1" x14ac:dyDescent="0.35">
      <c r="B8332" t="s">
        <v>188</v>
      </c>
      <c r="C8332" t="s">
        <v>189</v>
      </c>
      <c r="D8332" s="1">
        <v>44774</v>
      </c>
      <c r="E8332" t="s">
        <v>32</v>
      </c>
      <c r="F8332" t="s">
        <v>35</v>
      </c>
      <c r="G8332" t="s">
        <v>32</v>
      </c>
      <c r="H8332">
        <v>1200</v>
      </c>
      <c r="I8332" t="s">
        <v>190</v>
      </c>
      <c r="J8332">
        <v>0</v>
      </c>
      <c r="L8332">
        <v>1200</v>
      </c>
      <c r="M8332" t="s">
        <v>191</v>
      </c>
      <c r="N8332">
        <v>618</v>
      </c>
      <c r="P8332">
        <v>50</v>
      </c>
      <c r="R8332">
        <v>668</v>
      </c>
      <c r="T8332">
        <v>50936</v>
      </c>
      <c r="V8332">
        <v>79494</v>
      </c>
      <c r="X8332">
        <v>74374</v>
      </c>
      <c r="Z8332">
        <v>5120</v>
      </c>
    </row>
    <row r="8333" spans="2:26" hidden="1" x14ac:dyDescent="0.35">
      <c r="B8333" t="s">
        <v>188</v>
      </c>
      <c r="C8333" t="s">
        <v>189</v>
      </c>
      <c r="D8333" s="1">
        <v>44774</v>
      </c>
      <c r="E8333" t="s">
        <v>32</v>
      </c>
      <c r="F8333" t="s">
        <v>33</v>
      </c>
      <c r="G8333" t="s">
        <v>34</v>
      </c>
      <c r="H8333">
        <v>1200</v>
      </c>
      <c r="I8333" t="s">
        <v>190</v>
      </c>
      <c r="J8333">
        <v>0</v>
      </c>
      <c r="L8333">
        <v>1200</v>
      </c>
      <c r="M8333" t="s">
        <v>191</v>
      </c>
      <c r="N8333">
        <v>618</v>
      </c>
      <c r="P8333">
        <v>50</v>
      </c>
      <c r="R8333">
        <v>668</v>
      </c>
      <c r="T8333">
        <v>51421</v>
      </c>
      <c r="V8333">
        <v>80208</v>
      </c>
      <c r="X8333">
        <v>75060</v>
      </c>
      <c r="Z8333">
        <v>5148</v>
      </c>
    </row>
    <row r="8334" spans="2:26" hidden="1" x14ac:dyDescent="0.35">
      <c r="B8334" t="s">
        <v>188</v>
      </c>
      <c r="C8334" t="s">
        <v>189</v>
      </c>
      <c r="D8334" s="1">
        <v>44805</v>
      </c>
      <c r="E8334" t="s">
        <v>32</v>
      </c>
      <c r="F8334" t="s">
        <v>35</v>
      </c>
      <c r="G8334" t="s">
        <v>32</v>
      </c>
      <c r="H8334">
        <v>1078</v>
      </c>
      <c r="I8334" t="s">
        <v>190</v>
      </c>
      <c r="J8334">
        <v>0</v>
      </c>
      <c r="L8334">
        <v>1078</v>
      </c>
      <c r="M8334" t="s">
        <v>191</v>
      </c>
      <c r="N8334">
        <v>486</v>
      </c>
      <c r="P8334">
        <v>41</v>
      </c>
      <c r="R8334">
        <v>527</v>
      </c>
      <c r="T8334">
        <v>51184</v>
      </c>
      <c r="V8334">
        <v>80071</v>
      </c>
      <c r="X8334">
        <v>74939</v>
      </c>
      <c r="Z8334">
        <v>5132</v>
      </c>
    </row>
    <row r="8335" spans="2:26" hidden="1" x14ac:dyDescent="0.35">
      <c r="B8335" t="s">
        <v>188</v>
      </c>
      <c r="C8335" t="s">
        <v>189</v>
      </c>
      <c r="D8335" s="1">
        <v>44805</v>
      </c>
      <c r="E8335" t="s">
        <v>32</v>
      </c>
      <c r="F8335" t="s">
        <v>33</v>
      </c>
      <c r="G8335" t="s">
        <v>34</v>
      </c>
      <c r="H8335">
        <v>1078</v>
      </c>
      <c r="I8335" t="s">
        <v>190</v>
      </c>
      <c r="J8335">
        <v>0</v>
      </c>
      <c r="L8335">
        <v>1078</v>
      </c>
      <c r="M8335" t="s">
        <v>191</v>
      </c>
      <c r="N8335">
        <v>486</v>
      </c>
      <c r="P8335">
        <v>41</v>
      </c>
      <c r="R8335">
        <v>527</v>
      </c>
      <c r="T8335">
        <v>51626</v>
      </c>
      <c r="V8335">
        <v>80708</v>
      </c>
      <c r="X8335">
        <v>75543</v>
      </c>
      <c r="Z8335">
        <v>5165</v>
      </c>
    </row>
    <row r="8336" spans="2:26" hidden="1" x14ac:dyDescent="0.35">
      <c r="B8336" t="s">
        <v>188</v>
      </c>
      <c r="C8336" t="s">
        <v>189</v>
      </c>
      <c r="D8336" s="1">
        <v>44835</v>
      </c>
      <c r="E8336" t="s">
        <v>32</v>
      </c>
      <c r="F8336" t="s">
        <v>35</v>
      </c>
      <c r="G8336" t="s">
        <v>32</v>
      </c>
      <c r="H8336">
        <v>1096</v>
      </c>
      <c r="I8336" t="s">
        <v>190</v>
      </c>
      <c r="J8336">
        <v>0</v>
      </c>
      <c r="L8336">
        <v>1096</v>
      </c>
      <c r="M8336" t="s">
        <v>191</v>
      </c>
      <c r="N8336">
        <v>457</v>
      </c>
      <c r="P8336">
        <v>40</v>
      </c>
      <c r="R8336">
        <v>497</v>
      </c>
      <c r="T8336">
        <v>51422</v>
      </c>
      <c r="V8336">
        <v>80623</v>
      </c>
      <c r="X8336">
        <v>75445</v>
      </c>
      <c r="Z8336">
        <v>5178</v>
      </c>
    </row>
    <row r="8337" spans="2:26" hidden="1" x14ac:dyDescent="0.35">
      <c r="B8337" t="s">
        <v>188</v>
      </c>
      <c r="C8337" t="s">
        <v>189</v>
      </c>
      <c r="D8337" s="1">
        <v>44835</v>
      </c>
      <c r="E8337" t="s">
        <v>32</v>
      </c>
      <c r="F8337" t="s">
        <v>33</v>
      </c>
      <c r="G8337" t="s">
        <v>34</v>
      </c>
      <c r="H8337">
        <v>1096</v>
      </c>
      <c r="I8337" t="s">
        <v>190</v>
      </c>
      <c r="J8337">
        <v>0</v>
      </c>
      <c r="L8337">
        <v>1096</v>
      </c>
      <c r="M8337" t="s">
        <v>191</v>
      </c>
      <c r="N8337">
        <v>457</v>
      </c>
      <c r="P8337">
        <v>40</v>
      </c>
      <c r="R8337">
        <v>497</v>
      </c>
      <c r="T8337">
        <v>51779</v>
      </c>
      <c r="V8337">
        <v>81178</v>
      </c>
      <c r="X8337">
        <v>75973</v>
      </c>
      <c r="Z8337">
        <v>5205</v>
      </c>
    </row>
    <row r="8338" spans="2:26" hidden="1" x14ac:dyDescent="0.35">
      <c r="B8338" t="s">
        <v>188</v>
      </c>
      <c r="C8338" t="s">
        <v>189</v>
      </c>
      <c r="D8338" s="1">
        <v>44866</v>
      </c>
      <c r="E8338" t="s">
        <v>32</v>
      </c>
      <c r="F8338" t="s">
        <v>35</v>
      </c>
      <c r="G8338" t="s">
        <v>32</v>
      </c>
      <c r="H8338">
        <v>1181</v>
      </c>
      <c r="I8338" t="s">
        <v>190</v>
      </c>
      <c r="J8338">
        <v>0</v>
      </c>
      <c r="L8338">
        <v>1181</v>
      </c>
      <c r="M8338" t="s">
        <v>191</v>
      </c>
      <c r="N8338">
        <v>684</v>
      </c>
      <c r="P8338">
        <v>40</v>
      </c>
      <c r="R8338">
        <v>724</v>
      </c>
      <c r="T8338">
        <v>51799</v>
      </c>
      <c r="V8338">
        <v>81266</v>
      </c>
      <c r="X8338">
        <v>76065</v>
      </c>
      <c r="Z8338">
        <v>5201</v>
      </c>
    </row>
    <row r="8339" spans="2:26" hidden="1" x14ac:dyDescent="0.35">
      <c r="B8339" t="s">
        <v>188</v>
      </c>
      <c r="C8339" t="s">
        <v>189</v>
      </c>
      <c r="D8339" s="1">
        <v>44866</v>
      </c>
      <c r="E8339" t="s">
        <v>32</v>
      </c>
      <c r="F8339" t="s">
        <v>33</v>
      </c>
      <c r="G8339" t="s">
        <v>34</v>
      </c>
      <c r="H8339">
        <v>1181</v>
      </c>
      <c r="I8339" t="s">
        <v>190</v>
      </c>
      <c r="J8339">
        <v>0</v>
      </c>
      <c r="L8339">
        <v>1181</v>
      </c>
      <c r="M8339" t="s">
        <v>191</v>
      </c>
      <c r="N8339">
        <v>684</v>
      </c>
      <c r="P8339">
        <v>40</v>
      </c>
      <c r="R8339">
        <v>724</v>
      </c>
      <c r="T8339">
        <v>52383</v>
      </c>
      <c r="V8339">
        <v>82120</v>
      </c>
      <c r="X8339">
        <v>76879</v>
      </c>
      <c r="Z8339">
        <v>5241</v>
      </c>
    </row>
    <row r="8340" spans="2:26" hidden="1" x14ac:dyDescent="0.35">
      <c r="B8340" t="s">
        <v>188</v>
      </c>
      <c r="C8340" t="s">
        <v>189</v>
      </c>
      <c r="D8340" s="1">
        <v>44896</v>
      </c>
      <c r="E8340" t="s">
        <v>32</v>
      </c>
      <c r="F8340" t="s">
        <v>35</v>
      </c>
      <c r="G8340" t="s">
        <v>32</v>
      </c>
      <c r="H8340">
        <v>1022</v>
      </c>
      <c r="I8340" t="s">
        <v>190</v>
      </c>
      <c r="J8340">
        <v>0</v>
      </c>
      <c r="L8340">
        <v>1022</v>
      </c>
      <c r="M8340" t="s">
        <v>191</v>
      </c>
      <c r="N8340">
        <v>834</v>
      </c>
      <c r="P8340">
        <v>52</v>
      </c>
      <c r="R8340">
        <v>886</v>
      </c>
      <c r="T8340">
        <v>52528</v>
      </c>
      <c r="V8340">
        <v>82405</v>
      </c>
      <c r="X8340">
        <v>77159</v>
      </c>
      <c r="Z8340">
        <v>5246</v>
      </c>
    </row>
    <row r="8341" spans="2:26" hidden="1" x14ac:dyDescent="0.35">
      <c r="B8341" t="s">
        <v>188</v>
      </c>
      <c r="C8341" t="s">
        <v>189</v>
      </c>
      <c r="D8341" s="1">
        <v>44896</v>
      </c>
      <c r="E8341" t="s">
        <v>32</v>
      </c>
      <c r="F8341" t="s">
        <v>33</v>
      </c>
      <c r="G8341" t="s">
        <v>34</v>
      </c>
      <c r="H8341">
        <v>1022</v>
      </c>
      <c r="I8341" t="s">
        <v>190</v>
      </c>
      <c r="J8341">
        <v>0</v>
      </c>
      <c r="L8341">
        <v>1022</v>
      </c>
      <c r="M8341" t="s">
        <v>191</v>
      </c>
      <c r="N8341">
        <v>834</v>
      </c>
      <c r="P8341">
        <v>52</v>
      </c>
      <c r="R8341">
        <v>886</v>
      </c>
      <c r="T8341">
        <v>53130</v>
      </c>
      <c r="V8341">
        <v>83301</v>
      </c>
      <c r="X8341">
        <v>78018</v>
      </c>
      <c r="Z8341">
        <v>5283</v>
      </c>
    </row>
    <row r="8342" spans="2:26" hidden="1" x14ac:dyDescent="0.35">
      <c r="B8342" t="s">
        <v>188</v>
      </c>
      <c r="C8342" t="s">
        <v>189</v>
      </c>
      <c r="D8342" s="1">
        <v>44927</v>
      </c>
      <c r="E8342" t="s">
        <v>32</v>
      </c>
      <c r="F8342" t="s">
        <v>35</v>
      </c>
      <c r="G8342" t="s">
        <v>32</v>
      </c>
      <c r="H8342">
        <v>1205</v>
      </c>
      <c r="I8342" t="s">
        <v>190</v>
      </c>
      <c r="J8342">
        <v>0</v>
      </c>
      <c r="L8342">
        <v>1205</v>
      </c>
      <c r="M8342" t="s">
        <v>191</v>
      </c>
      <c r="N8342">
        <v>857</v>
      </c>
      <c r="P8342">
        <v>50</v>
      </c>
      <c r="R8342">
        <v>907</v>
      </c>
      <c r="T8342">
        <v>52932</v>
      </c>
      <c r="V8342">
        <v>83205</v>
      </c>
      <c r="X8342">
        <v>77932</v>
      </c>
      <c r="Z8342">
        <v>5273</v>
      </c>
    </row>
    <row r="8343" spans="2:26" hidden="1" x14ac:dyDescent="0.35">
      <c r="B8343" t="s">
        <v>188</v>
      </c>
      <c r="C8343" t="s">
        <v>189</v>
      </c>
      <c r="D8343" s="1">
        <v>44927</v>
      </c>
      <c r="E8343" t="s">
        <v>32</v>
      </c>
      <c r="F8343" t="s">
        <v>33</v>
      </c>
      <c r="G8343" t="s">
        <v>34</v>
      </c>
      <c r="H8343">
        <v>1205</v>
      </c>
      <c r="I8343" t="s">
        <v>190</v>
      </c>
      <c r="J8343">
        <v>0</v>
      </c>
      <c r="L8343">
        <v>1205</v>
      </c>
      <c r="M8343" t="s">
        <v>191</v>
      </c>
      <c r="N8343">
        <v>857</v>
      </c>
      <c r="P8343">
        <v>50</v>
      </c>
      <c r="R8343">
        <v>907</v>
      </c>
      <c r="T8343">
        <v>53424</v>
      </c>
      <c r="V8343">
        <v>83979</v>
      </c>
      <c r="X8343">
        <v>78684</v>
      </c>
      <c r="Z8343">
        <v>5295</v>
      </c>
    </row>
    <row r="8344" spans="2:26" hidden="1" x14ac:dyDescent="0.35">
      <c r="B8344" t="s">
        <v>188</v>
      </c>
      <c r="C8344" t="s">
        <v>189</v>
      </c>
      <c r="D8344" s="1">
        <v>44958</v>
      </c>
      <c r="E8344" t="s">
        <v>32</v>
      </c>
      <c r="F8344" t="s">
        <v>35</v>
      </c>
      <c r="G8344" t="s">
        <v>32</v>
      </c>
      <c r="H8344">
        <v>1004</v>
      </c>
      <c r="I8344" t="s">
        <v>190</v>
      </c>
      <c r="J8344">
        <v>0</v>
      </c>
      <c r="L8344">
        <v>1004</v>
      </c>
      <c r="M8344" t="s">
        <v>191</v>
      </c>
      <c r="N8344">
        <v>541</v>
      </c>
      <c r="P8344">
        <v>20</v>
      </c>
      <c r="R8344">
        <v>561</v>
      </c>
      <c r="T8344">
        <v>53089</v>
      </c>
      <c r="V8344">
        <v>83749</v>
      </c>
      <c r="X8344">
        <v>78482</v>
      </c>
      <c r="Z8344">
        <v>5267</v>
      </c>
    </row>
    <row r="8345" spans="2:26" hidden="1" x14ac:dyDescent="0.35">
      <c r="B8345" t="s">
        <v>188</v>
      </c>
      <c r="C8345" t="s">
        <v>189</v>
      </c>
      <c r="D8345" s="1">
        <v>44958</v>
      </c>
      <c r="E8345" t="s">
        <v>32</v>
      </c>
      <c r="F8345" t="s">
        <v>33</v>
      </c>
      <c r="G8345" t="s">
        <v>34</v>
      </c>
      <c r="H8345">
        <v>1004</v>
      </c>
      <c r="I8345" t="s">
        <v>190</v>
      </c>
      <c r="J8345">
        <v>0</v>
      </c>
      <c r="L8345">
        <v>1004</v>
      </c>
      <c r="M8345" t="s">
        <v>191</v>
      </c>
      <c r="N8345">
        <v>541</v>
      </c>
      <c r="P8345">
        <v>20</v>
      </c>
      <c r="R8345">
        <v>561</v>
      </c>
      <c r="T8345">
        <v>53642</v>
      </c>
      <c r="V8345">
        <v>84746</v>
      </c>
      <c r="X8345">
        <v>79438</v>
      </c>
      <c r="Z8345">
        <v>5308</v>
      </c>
    </row>
    <row r="8346" spans="2:26" hidden="1" x14ac:dyDescent="0.35">
      <c r="B8346" t="s">
        <v>188</v>
      </c>
      <c r="C8346" t="s">
        <v>189</v>
      </c>
      <c r="D8346" s="1">
        <v>44986</v>
      </c>
      <c r="E8346" t="s">
        <v>32</v>
      </c>
      <c r="F8346" t="s">
        <v>35</v>
      </c>
      <c r="G8346" t="s">
        <v>32</v>
      </c>
      <c r="H8346">
        <v>1209</v>
      </c>
      <c r="I8346" t="s">
        <v>190</v>
      </c>
      <c r="J8346">
        <v>0</v>
      </c>
      <c r="L8346">
        <v>1209</v>
      </c>
      <c r="M8346" t="s">
        <v>191</v>
      </c>
      <c r="N8346">
        <v>583</v>
      </c>
      <c r="P8346">
        <v>27</v>
      </c>
      <c r="R8346">
        <v>610</v>
      </c>
      <c r="T8346">
        <v>53388</v>
      </c>
      <c r="V8346">
        <v>84529</v>
      </c>
      <c r="X8346">
        <v>79226</v>
      </c>
      <c r="Z8346">
        <v>5303</v>
      </c>
    </row>
    <row r="8347" spans="2:26" hidden="1" x14ac:dyDescent="0.35">
      <c r="B8347" t="s">
        <v>188</v>
      </c>
      <c r="C8347" t="s">
        <v>189</v>
      </c>
      <c r="D8347" s="1">
        <v>44986</v>
      </c>
      <c r="E8347" t="s">
        <v>32</v>
      </c>
      <c r="F8347" t="s">
        <v>33</v>
      </c>
      <c r="G8347" t="s">
        <v>34</v>
      </c>
      <c r="H8347">
        <v>1209</v>
      </c>
      <c r="I8347" t="s">
        <v>190</v>
      </c>
      <c r="J8347">
        <v>0</v>
      </c>
      <c r="L8347">
        <v>1209</v>
      </c>
      <c r="M8347" t="s">
        <v>191</v>
      </c>
      <c r="N8347">
        <v>583</v>
      </c>
      <c r="P8347">
        <v>27</v>
      </c>
      <c r="R8347">
        <v>610</v>
      </c>
      <c r="T8347">
        <v>53695</v>
      </c>
      <c r="V8347">
        <v>85018</v>
      </c>
      <c r="X8347">
        <v>79699</v>
      </c>
      <c r="Z8347">
        <v>5319</v>
      </c>
    </row>
    <row r="8348" spans="2:26" hidden="1" x14ac:dyDescent="0.35">
      <c r="B8348" t="s">
        <v>188</v>
      </c>
      <c r="C8348" t="s">
        <v>189</v>
      </c>
      <c r="D8348" s="1">
        <v>45017</v>
      </c>
      <c r="E8348" t="s">
        <v>32</v>
      </c>
      <c r="F8348" t="s">
        <v>35</v>
      </c>
      <c r="G8348" t="s">
        <v>32</v>
      </c>
      <c r="H8348">
        <v>982</v>
      </c>
      <c r="I8348" t="s">
        <v>190</v>
      </c>
      <c r="J8348">
        <v>0</v>
      </c>
      <c r="L8348">
        <v>982</v>
      </c>
      <c r="M8348" t="s">
        <v>191</v>
      </c>
      <c r="N8348">
        <v>477</v>
      </c>
      <c r="P8348">
        <v>19</v>
      </c>
      <c r="R8348">
        <v>496</v>
      </c>
      <c r="T8348">
        <v>53369</v>
      </c>
      <c r="V8348">
        <v>84650</v>
      </c>
      <c r="X8348">
        <v>79411</v>
      </c>
      <c r="Z8348">
        <v>5239</v>
      </c>
    </row>
    <row r="8349" spans="2:26" hidden="1" x14ac:dyDescent="0.35">
      <c r="B8349" t="s">
        <v>188</v>
      </c>
      <c r="C8349" t="s">
        <v>189</v>
      </c>
      <c r="D8349" s="1">
        <v>45017</v>
      </c>
      <c r="E8349" t="s">
        <v>32</v>
      </c>
      <c r="F8349" t="s">
        <v>33</v>
      </c>
      <c r="G8349" t="s">
        <v>34</v>
      </c>
      <c r="H8349">
        <v>982</v>
      </c>
      <c r="I8349" t="s">
        <v>190</v>
      </c>
      <c r="J8349">
        <v>0</v>
      </c>
      <c r="L8349">
        <v>982</v>
      </c>
      <c r="M8349" t="s">
        <v>191</v>
      </c>
      <c r="N8349">
        <v>477</v>
      </c>
      <c r="P8349">
        <v>19</v>
      </c>
      <c r="R8349">
        <v>496</v>
      </c>
      <c r="T8349">
        <v>53709</v>
      </c>
      <c r="V8349">
        <v>85281</v>
      </c>
      <c r="X8349">
        <v>79999</v>
      </c>
      <c r="Z8349">
        <v>5282</v>
      </c>
    </row>
    <row r="8350" spans="2:26" hidden="1" x14ac:dyDescent="0.35">
      <c r="B8350" t="s">
        <v>188</v>
      </c>
      <c r="C8350" t="s">
        <v>189</v>
      </c>
      <c r="D8350" s="1">
        <v>45047</v>
      </c>
      <c r="E8350" t="s">
        <v>32</v>
      </c>
      <c r="F8350" t="s">
        <v>35</v>
      </c>
      <c r="G8350" t="s">
        <v>32</v>
      </c>
      <c r="H8350">
        <v>1048</v>
      </c>
      <c r="I8350" t="s">
        <v>190</v>
      </c>
      <c r="J8350">
        <v>0</v>
      </c>
      <c r="L8350">
        <v>1048</v>
      </c>
      <c r="M8350" t="s">
        <v>191</v>
      </c>
      <c r="N8350">
        <v>544</v>
      </c>
      <c r="P8350">
        <v>42</v>
      </c>
      <c r="R8350">
        <v>586</v>
      </c>
      <c r="T8350">
        <v>53454</v>
      </c>
      <c r="V8350">
        <v>84685</v>
      </c>
      <c r="X8350">
        <v>79413</v>
      </c>
      <c r="Z8350">
        <v>5272</v>
      </c>
    </row>
    <row r="8351" spans="2:26" hidden="1" x14ac:dyDescent="0.35">
      <c r="B8351" t="s">
        <v>188</v>
      </c>
      <c r="C8351" t="s">
        <v>189</v>
      </c>
      <c r="D8351" s="1">
        <v>45047</v>
      </c>
      <c r="E8351" t="s">
        <v>32</v>
      </c>
      <c r="F8351" t="s">
        <v>33</v>
      </c>
      <c r="G8351" t="s">
        <v>34</v>
      </c>
      <c r="H8351">
        <v>1048</v>
      </c>
      <c r="I8351" t="s">
        <v>190</v>
      </c>
      <c r="J8351">
        <v>0</v>
      </c>
      <c r="L8351">
        <v>1048</v>
      </c>
      <c r="M8351" t="s">
        <v>191</v>
      </c>
      <c r="N8351">
        <v>544</v>
      </c>
      <c r="P8351">
        <v>42</v>
      </c>
      <c r="R8351">
        <v>586</v>
      </c>
      <c r="T8351">
        <v>53767</v>
      </c>
      <c r="V8351">
        <v>85193</v>
      </c>
      <c r="X8351">
        <v>79895</v>
      </c>
      <c r="Z8351">
        <v>5298</v>
      </c>
    </row>
    <row r="8352" spans="2:26" hidden="1" x14ac:dyDescent="0.35">
      <c r="B8352" t="s">
        <v>188</v>
      </c>
      <c r="C8352" t="s">
        <v>189</v>
      </c>
      <c r="D8352" s="1">
        <v>45078</v>
      </c>
      <c r="E8352" t="s">
        <v>32</v>
      </c>
      <c r="F8352" t="s">
        <v>35</v>
      </c>
      <c r="G8352" t="s">
        <v>32</v>
      </c>
      <c r="H8352">
        <v>1033</v>
      </c>
      <c r="I8352" t="s">
        <v>190</v>
      </c>
      <c r="J8352">
        <v>0</v>
      </c>
      <c r="L8352">
        <v>1033</v>
      </c>
      <c r="M8352" t="s">
        <v>191</v>
      </c>
      <c r="N8352">
        <v>555</v>
      </c>
      <c r="P8352">
        <v>24</v>
      </c>
      <c r="R8352">
        <v>579</v>
      </c>
      <c r="T8352">
        <v>53444</v>
      </c>
      <c r="V8352">
        <v>84279</v>
      </c>
      <c r="X8352">
        <v>79002</v>
      </c>
      <c r="Z8352">
        <v>5277</v>
      </c>
    </row>
    <row r="8353" spans="2:26" hidden="1" x14ac:dyDescent="0.35">
      <c r="B8353" t="s">
        <v>188</v>
      </c>
      <c r="C8353" t="s">
        <v>189</v>
      </c>
      <c r="D8353" s="1">
        <v>45078</v>
      </c>
      <c r="E8353" t="s">
        <v>32</v>
      </c>
      <c r="F8353" t="s">
        <v>33</v>
      </c>
      <c r="G8353" t="s">
        <v>34</v>
      </c>
      <c r="H8353">
        <v>1033</v>
      </c>
      <c r="I8353" t="s">
        <v>190</v>
      </c>
      <c r="J8353">
        <v>0</v>
      </c>
      <c r="L8353">
        <v>1033</v>
      </c>
      <c r="M8353" t="s">
        <v>191</v>
      </c>
      <c r="N8353">
        <v>555</v>
      </c>
      <c r="P8353">
        <v>24</v>
      </c>
      <c r="R8353">
        <v>579</v>
      </c>
      <c r="T8353">
        <v>53765</v>
      </c>
      <c r="V8353">
        <v>84816</v>
      </c>
      <c r="X8353">
        <v>79517</v>
      </c>
      <c r="Z8353">
        <v>5299</v>
      </c>
    </row>
    <row r="8354" spans="2:26" hidden="1" x14ac:dyDescent="0.35">
      <c r="B8354" t="s">
        <v>188</v>
      </c>
      <c r="C8354" t="s">
        <v>189</v>
      </c>
      <c r="D8354" s="1">
        <v>45108</v>
      </c>
      <c r="E8354" t="s">
        <v>32</v>
      </c>
      <c r="F8354" t="s">
        <v>35</v>
      </c>
      <c r="G8354" t="s">
        <v>32</v>
      </c>
      <c r="H8354">
        <v>1071</v>
      </c>
      <c r="I8354" t="s">
        <v>190</v>
      </c>
      <c r="J8354">
        <v>0</v>
      </c>
      <c r="L8354">
        <v>1071</v>
      </c>
      <c r="M8354" t="s">
        <v>191</v>
      </c>
      <c r="N8354">
        <v>467</v>
      </c>
      <c r="P8354">
        <v>23</v>
      </c>
      <c r="R8354">
        <v>490</v>
      </c>
      <c r="T8354">
        <v>53260</v>
      </c>
      <c r="V8354">
        <v>83981</v>
      </c>
      <c r="X8354">
        <v>78742</v>
      </c>
      <c r="Z8354">
        <v>5239</v>
      </c>
    </row>
    <row r="8355" spans="2:26" hidden="1" x14ac:dyDescent="0.35">
      <c r="B8355" t="s">
        <v>188</v>
      </c>
      <c r="C8355" t="s">
        <v>189</v>
      </c>
      <c r="D8355" s="1">
        <v>45108</v>
      </c>
      <c r="E8355" t="s">
        <v>32</v>
      </c>
      <c r="F8355" t="s">
        <v>33</v>
      </c>
      <c r="G8355" t="s">
        <v>34</v>
      </c>
      <c r="H8355">
        <v>1071</v>
      </c>
      <c r="I8355" t="s">
        <v>190</v>
      </c>
      <c r="J8355">
        <v>0</v>
      </c>
      <c r="L8355">
        <v>1071</v>
      </c>
      <c r="M8355" t="s">
        <v>191</v>
      </c>
      <c r="N8355">
        <v>467</v>
      </c>
      <c r="P8355">
        <v>23</v>
      </c>
      <c r="R8355">
        <v>490</v>
      </c>
      <c r="T8355">
        <v>54819</v>
      </c>
      <c r="V8355">
        <v>85818</v>
      </c>
      <c r="X8355">
        <v>79504</v>
      </c>
      <c r="Z8355">
        <v>6314</v>
      </c>
    </row>
    <row r="8356" spans="2:26" hidden="1" x14ac:dyDescent="0.35">
      <c r="B8356" t="s">
        <v>188</v>
      </c>
      <c r="C8356" t="s">
        <v>189</v>
      </c>
      <c r="D8356" s="1">
        <v>45139</v>
      </c>
      <c r="E8356" t="s">
        <v>32</v>
      </c>
      <c r="F8356" t="s">
        <v>35</v>
      </c>
      <c r="G8356" t="s">
        <v>32</v>
      </c>
      <c r="H8356">
        <v>1532</v>
      </c>
      <c r="I8356" t="s">
        <v>190</v>
      </c>
      <c r="J8356">
        <v>0</v>
      </c>
      <c r="L8356">
        <v>1532</v>
      </c>
      <c r="M8356" t="s">
        <v>191</v>
      </c>
      <c r="N8356">
        <v>687</v>
      </c>
      <c r="P8356">
        <v>65</v>
      </c>
      <c r="R8356">
        <v>752</v>
      </c>
      <c r="T8356">
        <v>47539</v>
      </c>
      <c r="V8356">
        <v>74113</v>
      </c>
      <c r="X8356">
        <v>69738</v>
      </c>
      <c r="Z8356">
        <v>4375</v>
      </c>
    </row>
    <row r="8357" spans="2:26" hidden="1" x14ac:dyDescent="0.35">
      <c r="B8357" t="s">
        <v>188</v>
      </c>
      <c r="C8357" t="s">
        <v>189</v>
      </c>
      <c r="D8357" s="1">
        <v>45139</v>
      </c>
      <c r="E8357" t="s">
        <v>32</v>
      </c>
      <c r="F8357" t="s">
        <v>33</v>
      </c>
      <c r="G8357" t="s">
        <v>34</v>
      </c>
      <c r="H8357">
        <v>1532</v>
      </c>
      <c r="I8357" t="s">
        <v>190</v>
      </c>
      <c r="J8357">
        <v>0</v>
      </c>
      <c r="L8357">
        <v>1532</v>
      </c>
      <c r="M8357" t="s">
        <v>191</v>
      </c>
      <c r="N8357">
        <v>687</v>
      </c>
      <c r="P8357">
        <v>65</v>
      </c>
      <c r="R8357">
        <v>752</v>
      </c>
      <c r="T8357">
        <v>49507</v>
      </c>
      <c r="V8357">
        <v>76785</v>
      </c>
      <c r="X8357">
        <v>72144</v>
      </c>
      <c r="Z8357">
        <v>4641</v>
      </c>
    </row>
    <row r="8358" spans="2:26" hidden="1" x14ac:dyDescent="0.35">
      <c r="B8358" t="s">
        <v>188</v>
      </c>
      <c r="C8358" t="s">
        <v>189</v>
      </c>
      <c r="D8358" s="1">
        <v>45170</v>
      </c>
      <c r="E8358" t="s">
        <v>32</v>
      </c>
      <c r="F8358" t="s">
        <v>35</v>
      </c>
      <c r="G8358" t="s">
        <v>32</v>
      </c>
      <c r="H8358">
        <v>1238</v>
      </c>
      <c r="I8358" t="s">
        <v>190</v>
      </c>
      <c r="J8358">
        <v>0</v>
      </c>
      <c r="L8358">
        <v>1238</v>
      </c>
      <c r="M8358" t="s">
        <v>191</v>
      </c>
      <c r="N8358">
        <v>646</v>
      </c>
      <c r="P8358">
        <v>83</v>
      </c>
      <c r="R8358">
        <v>729</v>
      </c>
      <c r="T8358">
        <v>48628</v>
      </c>
      <c r="V8358">
        <v>75070</v>
      </c>
      <c r="X8358">
        <v>70290</v>
      </c>
      <c r="Z8358">
        <v>4780</v>
      </c>
    </row>
    <row r="8359" spans="2:26" hidden="1" x14ac:dyDescent="0.35">
      <c r="B8359" t="s">
        <v>188</v>
      </c>
      <c r="C8359" t="s">
        <v>189</v>
      </c>
      <c r="D8359" s="1">
        <v>45170</v>
      </c>
      <c r="E8359" t="s">
        <v>32</v>
      </c>
      <c r="F8359" t="s">
        <v>33</v>
      </c>
      <c r="G8359" t="s">
        <v>34</v>
      </c>
      <c r="H8359">
        <v>1117</v>
      </c>
      <c r="I8359" t="s">
        <v>190</v>
      </c>
      <c r="J8359">
        <v>0</v>
      </c>
      <c r="L8359">
        <v>1117</v>
      </c>
      <c r="M8359" t="s">
        <v>191</v>
      </c>
      <c r="N8359">
        <v>646</v>
      </c>
      <c r="P8359">
        <v>83</v>
      </c>
      <c r="R8359">
        <v>729</v>
      </c>
      <c r="T8359">
        <v>49226</v>
      </c>
      <c r="V8359">
        <v>75996</v>
      </c>
      <c r="X8359">
        <v>71134</v>
      </c>
      <c r="Z8359">
        <v>4862</v>
      </c>
    </row>
    <row r="8360" spans="2:26" hidden="1" x14ac:dyDescent="0.35">
      <c r="B8360" t="s">
        <v>188</v>
      </c>
      <c r="C8360" t="s">
        <v>189</v>
      </c>
      <c r="D8360" s="1">
        <v>45200</v>
      </c>
      <c r="E8360" t="s">
        <v>32</v>
      </c>
      <c r="F8360" t="s">
        <v>35</v>
      </c>
      <c r="G8360" t="s">
        <v>32</v>
      </c>
      <c r="H8360">
        <v>1286</v>
      </c>
      <c r="I8360" t="s">
        <v>190</v>
      </c>
      <c r="J8360">
        <v>0</v>
      </c>
      <c r="L8360">
        <v>1286</v>
      </c>
      <c r="M8360" t="s">
        <v>191</v>
      </c>
      <c r="N8360">
        <v>758</v>
      </c>
      <c r="P8360">
        <v>93</v>
      </c>
      <c r="R8360">
        <v>851</v>
      </c>
      <c r="T8360">
        <v>48897</v>
      </c>
      <c r="V8360">
        <v>75389</v>
      </c>
      <c r="X8360">
        <v>70488</v>
      </c>
      <c r="Z8360">
        <v>4901</v>
      </c>
    </row>
    <row r="8361" spans="2:26" hidden="1" x14ac:dyDescent="0.35">
      <c r="B8361" t="s">
        <v>188</v>
      </c>
      <c r="C8361" t="s">
        <v>189</v>
      </c>
      <c r="D8361" s="1">
        <v>45200</v>
      </c>
      <c r="E8361" t="s">
        <v>32</v>
      </c>
      <c r="F8361" t="s">
        <v>33</v>
      </c>
      <c r="G8361" t="s">
        <v>34</v>
      </c>
      <c r="H8361">
        <v>1286</v>
      </c>
      <c r="I8361" t="s">
        <v>190</v>
      </c>
      <c r="J8361">
        <v>0</v>
      </c>
      <c r="L8361">
        <v>1286</v>
      </c>
      <c r="M8361" t="s">
        <v>191</v>
      </c>
      <c r="N8361">
        <v>758</v>
      </c>
      <c r="P8361">
        <v>93</v>
      </c>
      <c r="R8361">
        <v>851</v>
      </c>
      <c r="T8361">
        <v>49435</v>
      </c>
      <c r="V8361">
        <v>76195</v>
      </c>
      <c r="X8361">
        <v>71244</v>
      </c>
      <c r="Z8361">
        <v>4951</v>
      </c>
    </row>
    <row r="8362" spans="2:26" hidden="1" x14ac:dyDescent="0.35">
      <c r="B8362" t="s">
        <v>188</v>
      </c>
      <c r="C8362" t="s">
        <v>189</v>
      </c>
      <c r="D8362" s="1">
        <v>45231</v>
      </c>
      <c r="E8362" t="s">
        <v>32</v>
      </c>
      <c r="F8362" t="s">
        <v>35</v>
      </c>
      <c r="G8362" t="s">
        <v>32</v>
      </c>
      <c r="H8362">
        <v>1257</v>
      </c>
      <c r="I8362" t="s">
        <v>190</v>
      </c>
      <c r="J8362">
        <v>0</v>
      </c>
      <c r="L8362">
        <v>1257</v>
      </c>
      <c r="M8362" t="s">
        <v>191</v>
      </c>
      <c r="N8362">
        <v>645</v>
      </c>
      <c r="P8362">
        <v>71</v>
      </c>
      <c r="R8362">
        <v>716</v>
      </c>
      <c r="T8362">
        <v>48475</v>
      </c>
      <c r="V8362">
        <v>74342</v>
      </c>
      <c r="X8362">
        <v>69357</v>
      </c>
      <c r="Z8362">
        <v>4985</v>
      </c>
    </row>
    <row r="8363" spans="2:26" hidden="1" x14ac:dyDescent="0.35">
      <c r="B8363" t="s">
        <v>188</v>
      </c>
      <c r="C8363" t="s">
        <v>189</v>
      </c>
      <c r="D8363" s="1">
        <v>45231</v>
      </c>
      <c r="E8363" t="s">
        <v>32</v>
      </c>
      <c r="F8363" t="s">
        <v>33</v>
      </c>
      <c r="G8363" t="s">
        <v>34</v>
      </c>
      <c r="H8363">
        <v>1257</v>
      </c>
      <c r="I8363" t="s">
        <v>190</v>
      </c>
      <c r="J8363">
        <v>0</v>
      </c>
      <c r="L8363">
        <v>1257</v>
      </c>
      <c r="M8363" t="s">
        <v>191</v>
      </c>
      <c r="N8363">
        <v>645</v>
      </c>
      <c r="P8363">
        <v>71</v>
      </c>
      <c r="R8363">
        <v>716</v>
      </c>
      <c r="T8363">
        <v>49542</v>
      </c>
      <c r="V8363">
        <v>75800</v>
      </c>
      <c r="X8363">
        <v>70671</v>
      </c>
      <c r="Z8363">
        <v>5129</v>
      </c>
    </row>
    <row r="8364" spans="2:26" hidden="1" x14ac:dyDescent="0.35">
      <c r="B8364" t="s">
        <v>188</v>
      </c>
      <c r="C8364" t="s">
        <v>189</v>
      </c>
      <c r="D8364" s="1">
        <v>45261</v>
      </c>
      <c r="E8364" t="s">
        <v>32</v>
      </c>
      <c r="F8364" t="s">
        <v>35</v>
      </c>
      <c r="G8364" t="s">
        <v>32</v>
      </c>
      <c r="H8364">
        <v>1216</v>
      </c>
      <c r="I8364" t="s">
        <v>190</v>
      </c>
      <c r="J8364">
        <v>0</v>
      </c>
      <c r="L8364">
        <v>1216</v>
      </c>
      <c r="M8364" t="s">
        <v>191</v>
      </c>
      <c r="N8364">
        <v>987</v>
      </c>
      <c r="P8364">
        <v>142</v>
      </c>
      <c r="R8364">
        <v>1129</v>
      </c>
      <c r="T8364">
        <v>48222</v>
      </c>
      <c r="V8364">
        <v>73362</v>
      </c>
      <c r="X8364">
        <v>68231</v>
      </c>
      <c r="Z8364">
        <v>5131</v>
      </c>
    </row>
    <row r="8365" spans="2:26" hidden="1" x14ac:dyDescent="0.35">
      <c r="B8365" t="s">
        <v>188</v>
      </c>
      <c r="C8365" t="s">
        <v>189</v>
      </c>
      <c r="D8365" s="1">
        <v>45261</v>
      </c>
      <c r="E8365" t="s">
        <v>32</v>
      </c>
      <c r="F8365" t="s">
        <v>33</v>
      </c>
      <c r="G8365" t="s">
        <v>34</v>
      </c>
      <c r="H8365">
        <v>1216</v>
      </c>
      <c r="I8365" t="s">
        <v>190</v>
      </c>
      <c r="J8365">
        <v>0</v>
      </c>
      <c r="L8365">
        <v>1216</v>
      </c>
      <c r="M8365" t="s">
        <v>191</v>
      </c>
      <c r="N8365">
        <v>987</v>
      </c>
      <c r="P8365">
        <v>142</v>
      </c>
      <c r="R8365">
        <v>1129</v>
      </c>
      <c r="T8365">
        <v>49402</v>
      </c>
      <c r="V8365">
        <v>75000</v>
      </c>
      <c r="X8365">
        <v>69693</v>
      </c>
      <c r="Z8365">
        <v>5307</v>
      </c>
    </row>
    <row r="8366" spans="2:26" hidden="1" x14ac:dyDescent="0.35">
      <c r="B8366" t="s">
        <v>188</v>
      </c>
      <c r="C8366" t="s">
        <v>189</v>
      </c>
      <c r="D8366" s="1">
        <v>45292</v>
      </c>
      <c r="E8366" t="s">
        <v>32</v>
      </c>
      <c r="F8366" t="s">
        <v>35</v>
      </c>
      <c r="G8366" t="s">
        <v>32</v>
      </c>
      <c r="H8366">
        <v>1397</v>
      </c>
      <c r="I8366" t="s">
        <v>190</v>
      </c>
      <c r="J8366">
        <v>0</v>
      </c>
      <c r="L8366">
        <v>1397</v>
      </c>
      <c r="M8366" t="s">
        <v>191</v>
      </c>
      <c r="N8366">
        <v>1140</v>
      </c>
      <c r="P8366">
        <v>174</v>
      </c>
      <c r="R8366">
        <v>1314</v>
      </c>
      <c r="T8366">
        <v>48495</v>
      </c>
      <c r="V8366">
        <v>73408</v>
      </c>
      <c r="X8366">
        <v>68129</v>
      </c>
      <c r="Z8366">
        <v>5279</v>
      </c>
    </row>
    <row r="8367" spans="2:26" hidden="1" x14ac:dyDescent="0.35">
      <c r="B8367" t="s">
        <v>188</v>
      </c>
      <c r="C8367" t="s">
        <v>189</v>
      </c>
      <c r="D8367" s="1">
        <v>45292</v>
      </c>
      <c r="E8367" t="s">
        <v>32</v>
      </c>
      <c r="F8367" t="s">
        <v>33</v>
      </c>
      <c r="G8367" t="s">
        <v>34</v>
      </c>
      <c r="H8367">
        <v>1397</v>
      </c>
      <c r="I8367" t="s">
        <v>190</v>
      </c>
      <c r="J8367">
        <v>0</v>
      </c>
      <c r="L8367">
        <v>1397</v>
      </c>
      <c r="M8367" t="s">
        <v>191</v>
      </c>
      <c r="N8367">
        <v>1140</v>
      </c>
      <c r="P8367">
        <v>174</v>
      </c>
      <c r="R8367">
        <v>1314</v>
      </c>
      <c r="T8367">
        <v>49397</v>
      </c>
      <c r="V8367">
        <v>74715</v>
      </c>
      <c r="X8367">
        <v>69343</v>
      </c>
      <c r="Z8367">
        <v>5372</v>
      </c>
    </row>
    <row r="8368" spans="2:26" hidden="1" x14ac:dyDescent="0.35">
      <c r="B8368" t="s">
        <v>188</v>
      </c>
      <c r="C8368" t="s">
        <v>189</v>
      </c>
      <c r="D8368" s="1">
        <v>45323</v>
      </c>
      <c r="E8368" t="s">
        <v>32</v>
      </c>
      <c r="F8368" t="s">
        <v>35</v>
      </c>
      <c r="G8368" t="s">
        <v>32</v>
      </c>
      <c r="H8368">
        <v>1206</v>
      </c>
      <c r="I8368" t="s">
        <v>190</v>
      </c>
      <c r="J8368">
        <v>0</v>
      </c>
      <c r="L8368">
        <v>1206</v>
      </c>
      <c r="M8368" t="s">
        <v>191</v>
      </c>
      <c r="N8368">
        <v>704</v>
      </c>
      <c r="P8368">
        <v>53</v>
      </c>
      <c r="R8368">
        <v>757</v>
      </c>
      <c r="T8368">
        <v>48539</v>
      </c>
      <c r="V8368">
        <v>73265</v>
      </c>
      <c r="X8368">
        <v>67947</v>
      </c>
      <c r="Z8368">
        <v>5318</v>
      </c>
    </row>
    <row r="8369" spans="2:26" hidden="1" x14ac:dyDescent="0.35">
      <c r="B8369" t="s">
        <v>188</v>
      </c>
      <c r="C8369" t="s">
        <v>189</v>
      </c>
      <c r="D8369" s="1">
        <v>45323</v>
      </c>
      <c r="E8369" t="s">
        <v>32</v>
      </c>
      <c r="F8369" t="s">
        <v>33</v>
      </c>
      <c r="G8369" t="s">
        <v>34</v>
      </c>
      <c r="H8369">
        <v>1206</v>
      </c>
      <c r="I8369" t="s">
        <v>190</v>
      </c>
      <c r="J8369">
        <v>0</v>
      </c>
      <c r="L8369">
        <v>1206</v>
      </c>
      <c r="M8369" t="s">
        <v>191</v>
      </c>
      <c r="N8369">
        <v>704</v>
      </c>
      <c r="P8369">
        <v>53</v>
      </c>
      <c r="R8369">
        <v>757</v>
      </c>
      <c r="T8369">
        <v>49217</v>
      </c>
      <c r="V8369">
        <v>74289</v>
      </c>
      <c r="X8369">
        <v>68904</v>
      </c>
      <c r="Z8369">
        <v>5385</v>
      </c>
    </row>
    <row r="8370" spans="2:26" hidden="1" x14ac:dyDescent="0.35">
      <c r="B8370" t="s">
        <v>188</v>
      </c>
      <c r="C8370" t="s">
        <v>189</v>
      </c>
      <c r="D8370" s="1">
        <v>45352</v>
      </c>
      <c r="E8370" t="s">
        <v>32</v>
      </c>
      <c r="F8370" t="s">
        <v>35</v>
      </c>
      <c r="G8370" t="s">
        <v>32</v>
      </c>
      <c r="H8370">
        <v>1389</v>
      </c>
      <c r="I8370" t="s">
        <v>190</v>
      </c>
      <c r="J8370">
        <v>0</v>
      </c>
      <c r="L8370">
        <v>1389</v>
      </c>
      <c r="M8370" t="s">
        <v>191</v>
      </c>
      <c r="N8370">
        <v>845</v>
      </c>
      <c r="P8370">
        <v>52</v>
      </c>
      <c r="R8370">
        <v>897</v>
      </c>
      <c r="T8370">
        <v>48058</v>
      </c>
      <c r="V8370">
        <v>72212</v>
      </c>
      <c r="X8370">
        <v>66812</v>
      </c>
      <c r="Z8370">
        <v>5400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2F58-7E84-4210-A06D-6C26548617FD}">
  <dimension ref="A1:H99"/>
  <sheetViews>
    <sheetView workbookViewId="0">
      <selection activeCell="E11" sqref="E11"/>
    </sheetView>
  </sheetViews>
  <sheetFormatPr defaultRowHeight="14.5" x14ac:dyDescent="0.35"/>
  <cols>
    <col min="1" max="1" width="26.1796875" customWidth="1"/>
    <col min="2" max="2" width="13.453125" customWidth="1"/>
    <col min="4" max="4" width="11.7265625" customWidth="1"/>
    <col min="7" max="7" width="10.453125" customWidth="1"/>
    <col min="8" max="8" width="11.1796875" customWidth="1"/>
  </cols>
  <sheetData>
    <row r="1" spans="1:8" x14ac:dyDescent="0.35">
      <c r="A1" t="s">
        <v>267</v>
      </c>
    </row>
    <row r="2" spans="1:8" x14ac:dyDescent="0.35">
      <c r="A2" t="s">
        <v>268</v>
      </c>
    </row>
    <row r="4" spans="1:8" x14ac:dyDescent="0.35">
      <c r="A4" t="s">
        <v>330</v>
      </c>
      <c r="B4">
        <f>'BLS Data'!AJ21</f>
        <v>1.0449080222048355</v>
      </c>
    </row>
    <row r="6" spans="1:8" x14ac:dyDescent="0.35">
      <c r="A6" t="s">
        <v>333</v>
      </c>
      <c r="B6" s="53">
        <f>ROUND(B11*$B$4,0)</f>
        <v>7403</v>
      </c>
      <c r="C6" s="53">
        <f t="shared" ref="C6:G6" si="0">ROUND(C11*$B$4,0)</f>
        <v>15344</v>
      </c>
      <c r="D6" s="53">
        <f t="shared" si="0"/>
        <v>17734</v>
      </c>
      <c r="E6" s="53">
        <f t="shared" si="0"/>
        <v>4731</v>
      </c>
      <c r="F6" s="53">
        <f t="shared" si="0"/>
        <v>3143</v>
      </c>
      <c r="G6" s="53">
        <f t="shared" si="0"/>
        <v>6678</v>
      </c>
    </row>
    <row r="9" spans="1:8" x14ac:dyDescent="0.35">
      <c r="B9" s="53"/>
    </row>
    <row r="10" spans="1:8" ht="43.5" x14ac:dyDescent="0.35">
      <c r="A10" t="s">
        <v>269</v>
      </c>
      <c r="B10" s="28" t="s">
        <v>270</v>
      </c>
      <c r="C10" s="28" t="s">
        <v>271</v>
      </c>
      <c r="D10" s="28" t="s">
        <v>272</v>
      </c>
      <c r="E10" s="28" t="s">
        <v>273</v>
      </c>
      <c r="F10" s="28" t="s">
        <v>274</v>
      </c>
      <c r="G10" s="28" t="s">
        <v>275</v>
      </c>
      <c r="H10" s="28" t="s">
        <v>232</v>
      </c>
    </row>
    <row r="11" spans="1:8" x14ac:dyDescent="0.35">
      <c r="A11" t="s">
        <v>276</v>
      </c>
      <c r="B11" s="53">
        <v>7085</v>
      </c>
      <c r="C11" s="53">
        <v>14685</v>
      </c>
      <c r="D11" s="53">
        <v>16972</v>
      </c>
      <c r="E11" s="53">
        <v>4528</v>
      </c>
      <c r="F11" s="53">
        <v>3008</v>
      </c>
      <c r="G11" s="53">
        <v>6391</v>
      </c>
    </row>
    <row r="12" spans="1:8" x14ac:dyDescent="0.35">
      <c r="A12" t="s">
        <v>31</v>
      </c>
      <c r="B12" s="53">
        <v>4558</v>
      </c>
      <c r="C12" s="53">
        <v>9159</v>
      </c>
      <c r="D12" s="53">
        <v>10789</v>
      </c>
      <c r="E12" s="53">
        <v>2420</v>
      </c>
      <c r="F12" s="53">
        <v>2069</v>
      </c>
      <c r="G12" t="s">
        <v>215</v>
      </c>
    </row>
    <row r="13" spans="1:8" x14ac:dyDescent="0.35">
      <c r="A13" t="s">
        <v>37</v>
      </c>
      <c r="B13" s="53">
        <v>9029</v>
      </c>
      <c r="C13" s="53">
        <v>18689</v>
      </c>
      <c r="D13" s="53">
        <v>32876</v>
      </c>
      <c r="E13" s="53">
        <v>6777</v>
      </c>
      <c r="F13" s="53">
        <v>5163</v>
      </c>
      <c r="G13" s="53">
        <v>8673</v>
      </c>
    </row>
    <row r="14" spans="1:8" x14ac:dyDescent="0.35">
      <c r="A14" t="s">
        <v>43</v>
      </c>
      <c r="B14" s="53">
        <v>7284</v>
      </c>
      <c r="C14" s="53">
        <v>8816</v>
      </c>
      <c r="D14" s="53">
        <v>26637</v>
      </c>
      <c r="E14" s="53">
        <v>5249</v>
      </c>
      <c r="F14" s="53">
        <v>3131</v>
      </c>
      <c r="G14" s="53">
        <v>7971</v>
      </c>
    </row>
    <row r="15" spans="1:8" x14ac:dyDescent="0.35">
      <c r="A15" t="s">
        <v>46</v>
      </c>
      <c r="B15" s="53">
        <v>6153</v>
      </c>
      <c r="C15" s="53">
        <v>10703</v>
      </c>
      <c r="D15" s="53">
        <v>12782</v>
      </c>
      <c r="E15" s="53">
        <v>3429</v>
      </c>
      <c r="F15" s="53">
        <v>2926</v>
      </c>
      <c r="G15" s="53">
        <v>6436</v>
      </c>
    </row>
    <row r="16" spans="1:8" x14ac:dyDescent="0.35">
      <c r="A16" t="s">
        <v>48</v>
      </c>
      <c r="B16" s="53">
        <v>6775</v>
      </c>
      <c r="C16" s="53">
        <v>14110</v>
      </c>
      <c r="D16" s="53">
        <v>26080</v>
      </c>
      <c r="E16" s="53">
        <v>3596</v>
      </c>
      <c r="F16" s="53">
        <v>2727</v>
      </c>
      <c r="G16" s="53">
        <v>6154</v>
      </c>
    </row>
    <row r="17" spans="1:8" x14ac:dyDescent="0.35">
      <c r="A17" t="s">
        <v>55</v>
      </c>
      <c r="B17" s="53">
        <v>5961</v>
      </c>
      <c r="C17" s="53">
        <v>14802</v>
      </c>
      <c r="D17" s="53">
        <v>26788</v>
      </c>
      <c r="E17" s="53">
        <v>4349</v>
      </c>
      <c r="F17" s="53">
        <v>2459</v>
      </c>
      <c r="G17" s="53">
        <v>4537</v>
      </c>
    </row>
    <row r="18" spans="1:8" x14ac:dyDescent="0.35">
      <c r="A18" t="s">
        <v>57</v>
      </c>
      <c r="B18" s="53">
        <v>7976</v>
      </c>
      <c r="C18" s="53">
        <v>14308</v>
      </c>
      <c r="D18" s="53">
        <v>32461</v>
      </c>
      <c r="E18" s="53">
        <v>4869</v>
      </c>
      <c r="F18" s="53">
        <v>3470</v>
      </c>
      <c r="G18" s="53">
        <v>7384</v>
      </c>
    </row>
    <row r="19" spans="1:8" x14ac:dyDescent="0.35">
      <c r="A19" t="s">
        <v>71</v>
      </c>
      <c r="B19" s="53">
        <v>9482</v>
      </c>
      <c r="C19" s="53">
        <v>17807</v>
      </c>
      <c r="D19" s="53">
        <v>29117</v>
      </c>
      <c r="E19" s="53">
        <v>8149</v>
      </c>
      <c r="F19" s="53">
        <v>4520</v>
      </c>
      <c r="G19" s="53">
        <v>8511</v>
      </c>
    </row>
    <row r="20" spans="1:8" x14ac:dyDescent="0.35">
      <c r="A20" t="s">
        <v>73</v>
      </c>
      <c r="B20" s="53">
        <v>12008</v>
      </c>
      <c r="C20" s="53">
        <v>23888</v>
      </c>
      <c r="D20" s="53">
        <v>39219</v>
      </c>
      <c r="E20" s="53">
        <v>7316</v>
      </c>
      <c r="F20" s="53">
        <v>4225</v>
      </c>
      <c r="G20" s="53">
        <v>7244</v>
      </c>
    </row>
    <row r="21" spans="1:8" x14ac:dyDescent="0.35">
      <c r="A21" t="s">
        <v>76</v>
      </c>
      <c r="B21" s="53">
        <v>4746</v>
      </c>
      <c r="C21" s="53">
        <v>8644</v>
      </c>
      <c r="D21" s="53">
        <v>4522</v>
      </c>
      <c r="E21" s="53">
        <v>2931</v>
      </c>
      <c r="F21" s="53">
        <v>4315</v>
      </c>
      <c r="G21" t="s">
        <v>215</v>
      </c>
    </row>
    <row r="22" spans="1:8" x14ac:dyDescent="0.35">
      <c r="A22" t="s">
        <v>81</v>
      </c>
      <c r="B22" s="53">
        <v>4766</v>
      </c>
      <c r="C22" s="53">
        <v>8364</v>
      </c>
      <c r="D22" s="53">
        <v>12154</v>
      </c>
      <c r="E22" s="53">
        <v>3794</v>
      </c>
      <c r="F22" s="53">
        <v>2386</v>
      </c>
      <c r="G22" t="s">
        <v>215</v>
      </c>
    </row>
    <row r="23" spans="1:8" x14ac:dyDescent="0.35">
      <c r="A23" t="s">
        <v>83</v>
      </c>
      <c r="B23" s="53">
        <v>6614</v>
      </c>
      <c r="C23" s="53">
        <v>14206</v>
      </c>
      <c r="D23" s="53">
        <v>25400</v>
      </c>
      <c r="E23" s="53">
        <v>5005</v>
      </c>
      <c r="F23" s="53">
        <v>3205</v>
      </c>
      <c r="G23" s="53">
        <v>5572</v>
      </c>
    </row>
    <row r="24" spans="1:8" x14ac:dyDescent="0.35">
      <c r="A24" t="s">
        <v>85</v>
      </c>
      <c r="B24" s="53">
        <v>7011</v>
      </c>
      <c r="C24" s="53">
        <v>11323</v>
      </c>
      <c r="D24" s="53">
        <v>21469</v>
      </c>
      <c r="E24" s="53">
        <v>5725</v>
      </c>
      <c r="F24" s="53">
        <v>2890</v>
      </c>
      <c r="G24" t="s">
        <v>215</v>
      </c>
      <c r="H24">
        <v>1</v>
      </c>
    </row>
    <row r="25" spans="1:8" x14ac:dyDescent="0.35">
      <c r="A25" t="s">
        <v>87</v>
      </c>
      <c r="B25" s="53">
        <v>5540</v>
      </c>
      <c r="C25" s="53">
        <v>12144</v>
      </c>
      <c r="D25" s="53">
        <v>11342</v>
      </c>
      <c r="E25" s="53">
        <v>2713</v>
      </c>
      <c r="F25" s="53">
        <v>2614</v>
      </c>
      <c r="G25" s="53">
        <v>5818</v>
      </c>
    </row>
    <row r="26" spans="1:8" x14ac:dyDescent="0.35">
      <c r="A26" t="s">
        <v>89</v>
      </c>
      <c r="B26" s="53">
        <v>8145</v>
      </c>
      <c r="C26" s="53">
        <v>17083</v>
      </c>
      <c r="D26" s="53">
        <v>17235</v>
      </c>
      <c r="E26" s="53">
        <v>8809</v>
      </c>
      <c r="F26" s="53">
        <v>2932</v>
      </c>
      <c r="G26" s="53">
        <v>9555</v>
      </c>
    </row>
    <row r="27" spans="1:8" x14ac:dyDescent="0.35">
      <c r="A27" t="s">
        <v>91</v>
      </c>
      <c r="B27" s="53">
        <v>7583</v>
      </c>
      <c r="C27" s="53">
        <v>18631</v>
      </c>
      <c r="D27" s="53">
        <v>24682</v>
      </c>
      <c r="E27" s="53">
        <v>5716</v>
      </c>
      <c r="F27" s="53">
        <v>2852</v>
      </c>
      <c r="G27" s="53">
        <v>6016</v>
      </c>
    </row>
    <row r="28" spans="1:8" x14ac:dyDescent="0.35">
      <c r="A28" t="s">
        <v>94</v>
      </c>
      <c r="B28" s="53">
        <v>8984</v>
      </c>
      <c r="C28" s="53">
        <v>19553</v>
      </c>
      <c r="D28" s="53">
        <v>22938</v>
      </c>
      <c r="E28" s="53">
        <v>5669</v>
      </c>
      <c r="F28" s="53">
        <v>3598</v>
      </c>
      <c r="G28" t="s">
        <v>215</v>
      </c>
    </row>
    <row r="29" spans="1:8" x14ac:dyDescent="0.35">
      <c r="A29" t="s">
        <v>96</v>
      </c>
      <c r="B29" s="53">
        <v>9189</v>
      </c>
      <c r="C29" s="53">
        <v>11787</v>
      </c>
      <c r="D29" s="53">
        <v>17905</v>
      </c>
      <c r="E29" s="53">
        <v>7027</v>
      </c>
      <c r="F29" s="53">
        <v>6017</v>
      </c>
      <c r="G29" s="53">
        <v>6898</v>
      </c>
      <c r="H29">
        <v>2</v>
      </c>
    </row>
    <row r="30" spans="1:8" x14ac:dyDescent="0.35">
      <c r="A30" t="s">
        <v>98</v>
      </c>
      <c r="B30" s="53">
        <v>7090</v>
      </c>
      <c r="C30" s="53">
        <v>9447</v>
      </c>
      <c r="D30" s="53">
        <v>15642</v>
      </c>
      <c r="E30" s="53">
        <v>6399</v>
      </c>
      <c r="F30" s="53">
        <v>3220</v>
      </c>
      <c r="G30" s="53">
        <v>7299</v>
      </c>
    </row>
    <row r="31" spans="1:8" x14ac:dyDescent="0.35">
      <c r="A31" t="s">
        <v>100</v>
      </c>
      <c r="B31" s="53">
        <v>7292</v>
      </c>
      <c r="C31" s="53">
        <v>10236</v>
      </c>
      <c r="D31" s="53">
        <v>21626</v>
      </c>
      <c r="E31" s="53">
        <v>2832</v>
      </c>
      <c r="F31" s="53">
        <v>3185</v>
      </c>
      <c r="G31" s="53">
        <v>5103</v>
      </c>
    </row>
    <row r="32" spans="1:8" x14ac:dyDescent="0.35">
      <c r="A32" t="s">
        <v>102</v>
      </c>
      <c r="B32" s="53">
        <v>8390</v>
      </c>
      <c r="C32" s="53">
        <v>16296</v>
      </c>
      <c r="D32" s="53">
        <v>28323</v>
      </c>
      <c r="E32" s="53">
        <v>5774</v>
      </c>
      <c r="F32" s="53">
        <v>3260</v>
      </c>
      <c r="G32" s="53">
        <v>8209</v>
      </c>
    </row>
    <row r="33" spans="1:7" x14ac:dyDescent="0.35">
      <c r="A33" t="s">
        <v>105</v>
      </c>
      <c r="B33" s="53">
        <v>9120</v>
      </c>
      <c r="C33" s="53">
        <v>19633</v>
      </c>
      <c r="D33" s="53">
        <v>20280</v>
      </c>
      <c r="E33" s="53">
        <v>3903</v>
      </c>
      <c r="F33" s="53">
        <v>3525</v>
      </c>
      <c r="G33" s="53">
        <v>6751</v>
      </c>
    </row>
    <row r="34" spans="1:7" x14ac:dyDescent="0.35">
      <c r="A34" t="s">
        <v>107</v>
      </c>
      <c r="B34" s="53">
        <v>5722</v>
      </c>
      <c r="C34" s="53">
        <v>12688</v>
      </c>
      <c r="D34" s="53">
        <v>15246</v>
      </c>
      <c r="E34" s="53">
        <v>4232</v>
      </c>
      <c r="F34" s="53">
        <v>2232</v>
      </c>
      <c r="G34" s="53">
        <v>5071</v>
      </c>
    </row>
    <row r="35" spans="1:7" x14ac:dyDescent="0.35">
      <c r="A35" t="s">
        <v>111</v>
      </c>
      <c r="B35" s="53">
        <v>11142</v>
      </c>
      <c r="C35" s="53">
        <v>29907</v>
      </c>
      <c r="D35" s="53">
        <v>48335</v>
      </c>
      <c r="E35" s="53">
        <v>5805</v>
      </c>
      <c r="F35" s="53">
        <v>3652</v>
      </c>
      <c r="G35" s="53">
        <v>9754</v>
      </c>
    </row>
    <row r="36" spans="1:7" x14ac:dyDescent="0.35">
      <c r="A36" t="s">
        <v>113</v>
      </c>
      <c r="B36" t="s">
        <v>277</v>
      </c>
      <c r="C36" t="s">
        <v>277</v>
      </c>
      <c r="D36" t="s">
        <v>277</v>
      </c>
      <c r="E36" t="s">
        <v>277</v>
      </c>
      <c r="F36" t="s">
        <v>277</v>
      </c>
      <c r="G36" t="s">
        <v>277</v>
      </c>
    </row>
    <row r="37" spans="1:7" x14ac:dyDescent="0.35">
      <c r="A37" t="s">
        <v>115</v>
      </c>
      <c r="B37" s="53">
        <v>7923</v>
      </c>
      <c r="C37" s="53">
        <v>15277</v>
      </c>
      <c r="D37" s="53">
        <v>22416</v>
      </c>
      <c r="E37" s="53">
        <v>5601</v>
      </c>
      <c r="F37" s="53">
        <v>4061</v>
      </c>
      <c r="G37" s="53">
        <v>1623</v>
      </c>
    </row>
    <row r="38" spans="1:7" x14ac:dyDescent="0.35">
      <c r="A38" t="s">
        <v>117</v>
      </c>
      <c r="B38" s="53">
        <v>6740</v>
      </c>
      <c r="C38" s="53">
        <v>13143</v>
      </c>
      <c r="D38" s="53">
        <v>17835</v>
      </c>
      <c r="E38" s="53">
        <v>5232</v>
      </c>
      <c r="F38" s="53">
        <v>3574</v>
      </c>
      <c r="G38" s="53">
        <v>6611</v>
      </c>
    </row>
    <row r="39" spans="1:7" x14ac:dyDescent="0.35">
      <c r="A39" t="s">
        <v>119</v>
      </c>
      <c r="B39" s="53">
        <v>8771</v>
      </c>
      <c r="C39" s="53">
        <v>21887</v>
      </c>
      <c r="D39" s="53">
        <v>25697</v>
      </c>
      <c r="E39" s="53">
        <v>6907</v>
      </c>
      <c r="F39" s="53">
        <v>3359</v>
      </c>
      <c r="G39" s="53">
        <v>8140</v>
      </c>
    </row>
    <row r="40" spans="1:7" x14ac:dyDescent="0.35">
      <c r="A40" t="s">
        <v>121</v>
      </c>
      <c r="B40" s="53">
        <v>5079</v>
      </c>
      <c r="C40" s="53">
        <v>6930</v>
      </c>
      <c r="D40" s="53">
        <v>16435</v>
      </c>
      <c r="E40" s="53">
        <v>4358</v>
      </c>
      <c r="F40" s="53">
        <v>2242</v>
      </c>
      <c r="G40" s="53">
        <v>5653</v>
      </c>
    </row>
    <row r="41" spans="1:7" x14ac:dyDescent="0.35">
      <c r="A41" t="s">
        <v>123</v>
      </c>
      <c r="B41" s="53">
        <v>8339</v>
      </c>
      <c r="C41" s="53">
        <v>21254</v>
      </c>
      <c r="D41" s="53">
        <v>23671</v>
      </c>
      <c r="E41" s="53">
        <v>4333</v>
      </c>
      <c r="F41" s="53">
        <v>3952</v>
      </c>
      <c r="G41" s="53">
        <v>6519</v>
      </c>
    </row>
    <row r="42" spans="1:7" x14ac:dyDescent="0.35">
      <c r="A42" t="s">
        <v>126</v>
      </c>
      <c r="B42" s="53">
        <v>9024</v>
      </c>
      <c r="C42" s="53">
        <v>22364</v>
      </c>
      <c r="D42" s="53">
        <v>32242</v>
      </c>
      <c r="E42" s="53">
        <v>6531</v>
      </c>
      <c r="F42" s="53">
        <v>3264</v>
      </c>
      <c r="G42" s="53">
        <v>6584</v>
      </c>
    </row>
    <row r="43" spans="1:7" x14ac:dyDescent="0.35">
      <c r="A43" t="s">
        <v>131</v>
      </c>
      <c r="B43" s="53">
        <v>6944</v>
      </c>
      <c r="C43" s="53">
        <v>10969</v>
      </c>
      <c r="D43" s="53">
        <v>22434</v>
      </c>
      <c r="E43" s="53">
        <v>5039</v>
      </c>
      <c r="F43" s="53">
        <v>3772</v>
      </c>
      <c r="G43" s="53">
        <v>6534</v>
      </c>
    </row>
    <row r="44" spans="1:7" x14ac:dyDescent="0.35">
      <c r="A44" t="s">
        <v>133</v>
      </c>
      <c r="B44" s="53">
        <v>9688</v>
      </c>
      <c r="C44" s="53">
        <v>23625</v>
      </c>
      <c r="D44" s="53">
        <v>31958</v>
      </c>
      <c r="E44" s="53">
        <v>5044</v>
      </c>
      <c r="F44" s="53">
        <v>3215</v>
      </c>
      <c r="G44" s="53">
        <v>6583</v>
      </c>
    </row>
    <row r="45" spans="1:7" x14ac:dyDescent="0.35">
      <c r="A45" t="s">
        <v>136</v>
      </c>
      <c r="B45" s="53">
        <v>6059</v>
      </c>
      <c r="C45" s="53">
        <v>12916</v>
      </c>
      <c r="D45" s="53">
        <v>18810</v>
      </c>
      <c r="E45" s="53">
        <v>2721</v>
      </c>
      <c r="F45" s="53">
        <v>2941</v>
      </c>
      <c r="G45" t="s">
        <v>215</v>
      </c>
    </row>
    <row r="46" spans="1:7" x14ac:dyDescent="0.35">
      <c r="A46" t="s">
        <v>138</v>
      </c>
      <c r="B46" s="53">
        <v>8776</v>
      </c>
      <c r="C46" s="53">
        <v>31239</v>
      </c>
      <c r="D46" s="53">
        <v>32855</v>
      </c>
      <c r="E46" s="53">
        <v>5185</v>
      </c>
      <c r="F46" s="53">
        <v>3524</v>
      </c>
      <c r="G46" s="53">
        <v>1972</v>
      </c>
    </row>
    <row r="47" spans="1:7" x14ac:dyDescent="0.35">
      <c r="A47" t="s">
        <v>140</v>
      </c>
      <c r="B47" s="53">
        <v>8547</v>
      </c>
      <c r="C47" s="53">
        <v>17659</v>
      </c>
      <c r="D47" s="53">
        <v>19800</v>
      </c>
      <c r="E47" s="53">
        <v>6221</v>
      </c>
      <c r="F47" s="53">
        <v>3610</v>
      </c>
      <c r="G47" s="53">
        <v>8180</v>
      </c>
    </row>
    <row r="48" spans="1:7" x14ac:dyDescent="0.35">
      <c r="A48" t="s">
        <v>143</v>
      </c>
      <c r="B48" s="53">
        <v>4565</v>
      </c>
      <c r="C48" s="53">
        <v>10501</v>
      </c>
      <c r="D48" s="53">
        <v>13708</v>
      </c>
      <c r="E48" s="53">
        <v>3292</v>
      </c>
      <c r="F48" s="53">
        <v>2933</v>
      </c>
      <c r="G48" s="53">
        <v>2983</v>
      </c>
    </row>
    <row r="49" spans="1:8" x14ac:dyDescent="0.35">
      <c r="A49" t="s">
        <v>145</v>
      </c>
      <c r="B49" s="53">
        <v>6523</v>
      </c>
      <c r="C49" s="53">
        <v>13297</v>
      </c>
      <c r="D49" s="53">
        <v>14149</v>
      </c>
      <c r="E49" s="53">
        <v>4701</v>
      </c>
      <c r="F49" s="53">
        <v>3102</v>
      </c>
      <c r="G49" s="53">
        <v>5996</v>
      </c>
      <c r="H49">
        <v>2</v>
      </c>
    </row>
    <row r="50" spans="1:8" x14ac:dyDescent="0.35">
      <c r="A50" t="s">
        <v>149</v>
      </c>
      <c r="B50" s="53">
        <v>8203</v>
      </c>
      <c r="C50" s="53">
        <v>20511</v>
      </c>
      <c r="D50" s="53">
        <v>19059</v>
      </c>
      <c r="E50" s="53">
        <v>4557</v>
      </c>
      <c r="F50" s="53">
        <v>2804</v>
      </c>
      <c r="G50" s="53">
        <v>4915</v>
      </c>
    </row>
    <row r="51" spans="1:8" x14ac:dyDescent="0.35">
      <c r="A51" t="s">
        <v>153</v>
      </c>
      <c r="B51" s="53">
        <v>7935</v>
      </c>
      <c r="C51" s="53">
        <v>14725</v>
      </c>
      <c r="D51" s="53">
        <v>20846</v>
      </c>
      <c r="E51" s="53">
        <v>4808</v>
      </c>
      <c r="F51" s="53">
        <v>3319</v>
      </c>
      <c r="G51" s="53">
        <v>6821</v>
      </c>
    </row>
    <row r="52" spans="1:8" x14ac:dyDescent="0.35">
      <c r="A52" t="s">
        <v>156</v>
      </c>
      <c r="B52" s="53">
        <v>4500</v>
      </c>
      <c r="C52" s="53">
        <v>8605</v>
      </c>
      <c r="D52" s="53">
        <v>14278</v>
      </c>
      <c r="E52" s="53">
        <v>2586</v>
      </c>
      <c r="F52" s="53">
        <v>2501</v>
      </c>
      <c r="G52" t="s">
        <v>215</v>
      </c>
    </row>
    <row r="53" spans="1:8" x14ac:dyDescent="0.35">
      <c r="A53" t="s">
        <v>158</v>
      </c>
      <c r="B53" s="53">
        <v>7720</v>
      </c>
      <c r="C53" s="53">
        <v>15634</v>
      </c>
      <c r="D53" s="53">
        <v>23083</v>
      </c>
      <c r="E53" s="53">
        <v>5745</v>
      </c>
      <c r="F53" s="53">
        <v>2905</v>
      </c>
      <c r="G53" t="s">
        <v>215</v>
      </c>
    </row>
    <row r="54" spans="1:8" x14ac:dyDescent="0.35">
      <c r="A54" t="s">
        <v>166</v>
      </c>
      <c r="B54" s="53">
        <v>3563</v>
      </c>
      <c r="C54" s="53">
        <v>5952</v>
      </c>
      <c r="D54" s="53">
        <v>6953</v>
      </c>
      <c r="E54" s="53">
        <v>3073</v>
      </c>
      <c r="F54" s="53">
        <v>1958</v>
      </c>
      <c r="G54" t="s">
        <v>215</v>
      </c>
      <c r="H54">
        <v>2</v>
      </c>
    </row>
    <row r="55" spans="1:8" x14ac:dyDescent="0.35">
      <c r="A55" t="s">
        <v>169</v>
      </c>
      <c r="B55" s="53">
        <v>6500</v>
      </c>
      <c r="C55" s="53">
        <v>13219</v>
      </c>
      <c r="D55" s="53">
        <v>20845</v>
      </c>
      <c r="E55" s="53">
        <v>3872</v>
      </c>
      <c r="F55" s="53">
        <v>3332</v>
      </c>
      <c r="G55" t="s">
        <v>215</v>
      </c>
    </row>
    <row r="56" spans="1:8" x14ac:dyDescent="0.35">
      <c r="A56" t="s">
        <v>171</v>
      </c>
      <c r="B56" s="53">
        <v>8165</v>
      </c>
      <c r="C56" s="53">
        <v>15458</v>
      </c>
      <c r="D56" s="53">
        <v>26977</v>
      </c>
      <c r="E56" s="53">
        <v>6652</v>
      </c>
      <c r="F56" s="53">
        <v>3496</v>
      </c>
      <c r="G56" s="53">
        <v>8384</v>
      </c>
    </row>
    <row r="57" spans="1:8" x14ac:dyDescent="0.35">
      <c r="A57" t="s">
        <v>176</v>
      </c>
      <c r="B57" s="53">
        <v>7615</v>
      </c>
      <c r="C57" s="53">
        <v>17333</v>
      </c>
      <c r="D57" s="53">
        <v>20455</v>
      </c>
      <c r="E57" s="53">
        <v>4469</v>
      </c>
      <c r="F57" s="53">
        <v>4069</v>
      </c>
      <c r="G57" s="53">
        <v>4621</v>
      </c>
    </row>
    <row r="58" spans="1:8" x14ac:dyDescent="0.35">
      <c r="A58" t="s">
        <v>178</v>
      </c>
      <c r="B58" s="53">
        <v>11243</v>
      </c>
      <c r="C58" s="53">
        <v>25862</v>
      </c>
      <c r="D58" s="53">
        <v>35791</v>
      </c>
      <c r="E58" s="53">
        <v>8855</v>
      </c>
      <c r="F58" s="53">
        <v>4389</v>
      </c>
      <c r="G58" t="s">
        <v>278</v>
      </c>
      <c r="H58" t="s">
        <v>279</v>
      </c>
    </row>
    <row r="59" spans="1:8" x14ac:dyDescent="0.35">
      <c r="A59" t="s">
        <v>181</v>
      </c>
      <c r="B59" s="53">
        <v>6752</v>
      </c>
      <c r="C59" s="53">
        <v>15450</v>
      </c>
      <c r="D59" s="53">
        <v>22557</v>
      </c>
      <c r="E59" s="53">
        <v>5867</v>
      </c>
      <c r="F59" s="53">
        <v>2461</v>
      </c>
      <c r="G59" s="53">
        <v>6099</v>
      </c>
    </row>
    <row r="60" spans="1:8" x14ac:dyDescent="0.35">
      <c r="A60" t="s">
        <v>183</v>
      </c>
      <c r="B60" t="s">
        <v>277</v>
      </c>
      <c r="C60" t="s">
        <v>277</v>
      </c>
      <c r="D60" t="s">
        <v>277</v>
      </c>
      <c r="E60" t="s">
        <v>277</v>
      </c>
      <c r="F60" t="s">
        <v>277</v>
      </c>
      <c r="G60" t="s">
        <v>277</v>
      </c>
    </row>
    <row r="61" spans="1:8" x14ac:dyDescent="0.35">
      <c r="A61" t="s">
        <v>185</v>
      </c>
      <c r="B61" s="53">
        <v>7026</v>
      </c>
      <c r="C61" s="53">
        <v>11185</v>
      </c>
      <c r="D61" s="53">
        <v>20905</v>
      </c>
      <c r="E61" s="53">
        <v>5032</v>
      </c>
      <c r="F61" s="53">
        <v>2755</v>
      </c>
      <c r="G61" t="s">
        <v>215</v>
      </c>
    </row>
    <row r="62" spans="1:8" x14ac:dyDescent="0.35">
      <c r="A62" t="s">
        <v>189</v>
      </c>
      <c r="B62" s="53">
        <v>6900</v>
      </c>
      <c r="C62" s="53">
        <v>12428</v>
      </c>
      <c r="D62" s="53">
        <v>19978</v>
      </c>
      <c r="E62" s="53">
        <v>5099</v>
      </c>
      <c r="F62" s="53">
        <v>2902</v>
      </c>
      <c r="G62" t="s">
        <v>215</v>
      </c>
    </row>
    <row r="64" spans="1:8" x14ac:dyDescent="0.35">
      <c r="A64" t="s">
        <v>260</v>
      </c>
    </row>
    <row r="65" spans="1:1" x14ac:dyDescent="0.35">
      <c r="A65" t="s">
        <v>280</v>
      </c>
    </row>
    <row r="68" spans="1:1" x14ac:dyDescent="0.35">
      <c r="A68" t="s">
        <v>281</v>
      </c>
    </row>
    <row r="71" spans="1:1" x14ac:dyDescent="0.35">
      <c r="A71" t="s">
        <v>282</v>
      </c>
    </row>
    <row r="73" spans="1:1" x14ac:dyDescent="0.35">
      <c r="A73" t="s">
        <v>283</v>
      </c>
    </row>
    <row r="74" spans="1:1" x14ac:dyDescent="0.35">
      <c r="A74" t="s">
        <v>284</v>
      </c>
    </row>
    <row r="76" spans="1:1" x14ac:dyDescent="0.35">
      <c r="A76" t="s">
        <v>285</v>
      </c>
    </row>
    <row r="77" spans="1:1" x14ac:dyDescent="0.35">
      <c r="A77" t="s">
        <v>286</v>
      </c>
    </row>
    <row r="79" spans="1:1" x14ac:dyDescent="0.35">
      <c r="A79" t="s">
        <v>287</v>
      </c>
    </row>
    <row r="81" spans="1:1" x14ac:dyDescent="0.35">
      <c r="A81" t="s">
        <v>288</v>
      </c>
    </row>
    <row r="83" spans="1:1" x14ac:dyDescent="0.35">
      <c r="A83" t="s">
        <v>289</v>
      </c>
    </row>
    <row r="85" spans="1:1" x14ac:dyDescent="0.35">
      <c r="A85" t="s">
        <v>290</v>
      </c>
    </row>
    <row r="87" spans="1:1" x14ac:dyDescent="0.35">
      <c r="A87" t="s">
        <v>291</v>
      </c>
    </row>
    <row r="89" spans="1:1" x14ac:dyDescent="0.35">
      <c r="A89" t="s">
        <v>292</v>
      </c>
    </row>
    <row r="91" spans="1:1" x14ac:dyDescent="0.35">
      <c r="A91" t="s">
        <v>293</v>
      </c>
    </row>
    <row r="93" spans="1:1" x14ac:dyDescent="0.35">
      <c r="A93" t="s">
        <v>294</v>
      </c>
    </row>
    <row r="96" spans="1:1" x14ac:dyDescent="0.35">
      <c r="A96" t="s">
        <v>232</v>
      </c>
    </row>
    <row r="97" spans="1:1" x14ac:dyDescent="0.35">
      <c r="A97" t="s">
        <v>295</v>
      </c>
    </row>
    <row r="98" spans="1:1" x14ac:dyDescent="0.35">
      <c r="A98" t="s">
        <v>296</v>
      </c>
    </row>
    <row r="99" spans="1:1" x14ac:dyDescent="0.35">
      <c r="A99" t="s">
        <v>297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DCACF-3976-44E9-8D36-1D60D7451764}">
  <dimension ref="A1:CQ85"/>
  <sheetViews>
    <sheetView tabSelected="1" zoomScale="75" zoomScaleNormal="75" workbookViewId="0">
      <pane xSplit="2" ySplit="15" topLeftCell="C72" activePane="bottomRight" state="frozen"/>
      <selection pane="topRight" activeCell="C1" sqref="C1"/>
      <selection pane="bottomLeft" activeCell="A14" sqref="A14"/>
      <selection pane="bottomRight" activeCell="D16" sqref="D16"/>
    </sheetView>
  </sheetViews>
  <sheetFormatPr defaultRowHeight="14.5" x14ac:dyDescent="0.35"/>
  <cols>
    <col min="1" max="1" width="15.7265625" customWidth="1"/>
    <col min="2" max="2" width="19.54296875" customWidth="1"/>
    <col min="3" max="14" width="10.81640625" customWidth="1"/>
    <col min="15" max="15" width="10.26953125" customWidth="1"/>
    <col min="17" max="17" width="10.1796875" customWidth="1"/>
    <col min="19" max="19" width="13.26953125" customWidth="1"/>
    <col min="23" max="24" width="9.7265625" customWidth="1"/>
    <col min="32" max="32" width="13.26953125" customWidth="1"/>
    <col min="36" max="37" width="9.7265625" customWidth="1"/>
    <col min="45" max="45" width="13.26953125" customWidth="1"/>
    <col min="49" max="50" width="9.7265625" customWidth="1"/>
  </cols>
  <sheetData>
    <row r="1" spans="1:95" x14ac:dyDescent="0.35">
      <c r="A1" t="s">
        <v>339</v>
      </c>
      <c r="I1" t="s">
        <v>368</v>
      </c>
    </row>
    <row r="2" spans="1:95" x14ac:dyDescent="0.35">
      <c r="A2" t="s">
        <v>340</v>
      </c>
    </row>
    <row r="4" spans="1:95" x14ac:dyDescent="0.35">
      <c r="A4" t="s">
        <v>381</v>
      </c>
    </row>
    <row r="5" spans="1:95" ht="29" x14ac:dyDescent="0.35">
      <c r="A5" s="27" t="s">
        <v>330</v>
      </c>
      <c r="C5" s="28" t="s">
        <v>343</v>
      </c>
      <c r="D5" s="28" t="s">
        <v>369</v>
      </c>
      <c r="E5" s="28" t="s">
        <v>343</v>
      </c>
      <c r="F5" s="28" t="s">
        <v>369</v>
      </c>
      <c r="G5" s="28" t="s">
        <v>343</v>
      </c>
      <c r="H5" s="28" t="s">
        <v>369</v>
      </c>
      <c r="I5" s="28" t="s">
        <v>343</v>
      </c>
      <c r="J5" s="28" t="s">
        <v>369</v>
      </c>
      <c r="K5" s="28" t="s">
        <v>343</v>
      </c>
      <c r="L5" s="28" t="s">
        <v>369</v>
      </c>
      <c r="M5" s="28" t="s">
        <v>343</v>
      </c>
      <c r="N5" s="28" t="s">
        <v>369</v>
      </c>
    </row>
    <row r="6" spans="1:95" x14ac:dyDescent="0.35">
      <c r="A6">
        <f>'BLS Data'!AJ18</f>
        <v>0.95876632748414425</v>
      </c>
      <c r="B6" s="12" t="s">
        <v>790</v>
      </c>
      <c r="C6" s="80">
        <f t="shared" ref="C6:N7" si="0">ROUND(C$16*$A6,0)</f>
        <v>8294</v>
      </c>
      <c r="D6" s="80">
        <f t="shared" si="0"/>
        <v>8797</v>
      </c>
      <c r="E6" s="80">
        <f t="shared" si="0"/>
        <v>3436</v>
      </c>
      <c r="F6" s="80">
        <f t="shared" si="0"/>
        <v>3443</v>
      </c>
      <c r="G6" s="80">
        <f t="shared" si="0"/>
        <v>7177</v>
      </c>
      <c r="H6" s="80">
        <f t="shared" si="0"/>
        <v>7198</v>
      </c>
      <c r="I6" s="80">
        <f t="shared" si="0"/>
        <v>5237</v>
      </c>
      <c r="J6" s="80">
        <f t="shared" si="0"/>
        <v>6125</v>
      </c>
      <c r="K6" s="80">
        <f t="shared" si="0"/>
        <v>22948</v>
      </c>
      <c r="L6" s="80">
        <f t="shared" si="0"/>
        <v>25659</v>
      </c>
      <c r="M6" s="80">
        <f t="shared" si="0"/>
        <v>17751</v>
      </c>
      <c r="N6" s="80">
        <f t="shared" si="0"/>
        <v>23247</v>
      </c>
    </row>
    <row r="7" spans="1:95" x14ac:dyDescent="0.35">
      <c r="A7">
        <f>'BLS Data'!AJ19</f>
        <v>0.99003547777615808</v>
      </c>
      <c r="B7" s="12" t="s">
        <v>791</v>
      </c>
      <c r="C7" s="80">
        <f t="shared" si="0"/>
        <v>8565</v>
      </c>
      <c r="D7" s="80">
        <f t="shared" si="0"/>
        <v>9084</v>
      </c>
      <c r="E7" s="80">
        <f t="shared" si="0"/>
        <v>3548</v>
      </c>
      <c r="F7" s="80">
        <f t="shared" si="0"/>
        <v>3555</v>
      </c>
      <c r="G7" s="80">
        <f t="shared" si="0"/>
        <v>7411</v>
      </c>
      <c r="H7" s="80">
        <f t="shared" si="0"/>
        <v>7433</v>
      </c>
      <c r="I7" s="80">
        <f t="shared" si="0"/>
        <v>5408</v>
      </c>
      <c r="J7" s="80">
        <f t="shared" si="0"/>
        <v>6324</v>
      </c>
      <c r="K7" s="80">
        <f t="shared" si="0"/>
        <v>23696</v>
      </c>
      <c r="L7" s="80">
        <f t="shared" si="0"/>
        <v>26495</v>
      </c>
      <c r="M7" s="80">
        <f t="shared" si="0"/>
        <v>18330</v>
      </c>
      <c r="N7" s="80">
        <f t="shared" si="0"/>
        <v>24005</v>
      </c>
    </row>
    <row r="8" spans="1:95" x14ac:dyDescent="0.35">
      <c r="A8">
        <f>'BLS Data'!AJ20</f>
        <v>1.0050917062709155</v>
      </c>
      <c r="B8" s="12" t="s">
        <v>371</v>
      </c>
      <c r="C8" s="80">
        <f>ROUND(C$16*$A8,0)</f>
        <v>8695</v>
      </c>
      <c r="D8" s="80">
        <f t="shared" ref="D8:N11" si="1">ROUND(D$16*$A8,0)</f>
        <v>9222</v>
      </c>
      <c r="E8" s="80">
        <f t="shared" si="1"/>
        <v>3602</v>
      </c>
      <c r="F8" s="80">
        <f t="shared" si="1"/>
        <v>3609</v>
      </c>
      <c r="G8" s="80">
        <f t="shared" si="1"/>
        <v>7524</v>
      </c>
      <c r="H8" s="80">
        <f t="shared" si="1"/>
        <v>7546</v>
      </c>
      <c r="I8" s="80">
        <f t="shared" si="1"/>
        <v>5490</v>
      </c>
      <c r="J8" s="80">
        <f t="shared" si="1"/>
        <v>6421</v>
      </c>
      <c r="K8" s="80">
        <f t="shared" si="1"/>
        <v>24057</v>
      </c>
      <c r="L8" s="80">
        <f t="shared" si="1"/>
        <v>26898</v>
      </c>
      <c r="M8" s="80">
        <f t="shared" si="1"/>
        <v>18608</v>
      </c>
      <c r="N8" s="80">
        <f t="shared" si="1"/>
        <v>24370</v>
      </c>
    </row>
    <row r="9" spans="1:95" x14ac:dyDescent="0.35">
      <c r="A9">
        <f>'BLS Data'!AJ21</f>
        <v>1.0449080222048355</v>
      </c>
      <c r="B9" s="12" t="s">
        <v>372</v>
      </c>
      <c r="C9" s="80">
        <f>ROUND(C$16*$A9,0)</f>
        <v>9039</v>
      </c>
      <c r="D9" s="80">
        <f t="shared" si="1"/>
        <v>9587</v>
      </c>
      <c r="E9" s="80">
        <f t="shared" si="1"/>
        <v>3745</v>
      </c>
      <c r="F9" s="80">
        <f t="shared" si="1"/>
        <v>3752</v>
      </c>
      <c r="G9" s="80">
        <f t="shared" si="1"/>
        <v>7822</v>
      </c>
      <c r="H9" s="80">
        <f t="shared" si="1"/>
        <v>7845</v>
      </c>
      <c r="I9" s="80">
        <f t="shared" si="1"/>
        <v>5707</v>
      </c>
      <c r="J9" s="80">
        <f t="shared" si="1"/>
        <v>6675</v>
      </c>
      <c r="K9" s="80">
        <f t="shared" si="1"/>
        <v>25010</v>
      </c>
      <c r="L9" s="80">
        <f t="shared" si="1"/>
        <v>27964</v>
      </c>
      <c r="M9" s="80">
        <f t="shared" si="1"/>
        <v>19345</v>
      </c>
      <c r="N9" s="80">
        <f t="shared" si="1"/>
        <v>25336</v>
      </c>
    </row>
    <row r="10" spans="1:95" x14ac:dyDescent="0.35">
      <c r="A10">
        <f>'BLS Data'!AJ22</f>
        <v>1.0448395145480607</v>
      </c>
      <c r="B10" s="12" t="s">
        <v>373</v>
      </c>
      <c r="C10" s="80">
        <f>ROUND(C$16*$A10,0)</f>
        <v>9039</v>
      </c>
      <c r="D10" s="80">
        <f t="shared" si="1"/>
        <v>9586</v>
      </c>
      <c r="E10" s="80">
        <f t="shared" si="1"/>
        <v>3745</v>
      </c>
      <c r="F10" s="80">
        <f t="shared" si="1"/>
        <v>3752</v>
      </c>
      <c r="G10" s="80">
        <f t="shared" si="1"/>
        <v>7822</v>
      </c>
      <c r="H10" s="80">
        <f t="shared" si="1"/>
        <v>7845</v>
      </c>
      <c r="I10" s="80">
        <f t="shared" si="1"/>
        <v>5707</v>
      </c>
      <c r="J10" s="80">
        <f t="shared" si="1"/>
        <v>6674</v>
      </c>
      <c r="K10" s="80">
        <f t="shared" si="1"/>
        <v>25008</v>
      </c>
      <c r="L10" s="80">
        <f t="shared" si="1"/>
        <v>27962</v>
      </c>
      <c r="M10" s="80">
        <f t="shared" si="1"/>
        <v>19344</v>
      </c>
      <c r="N10" s="80">
        <f t="shared" si="1"/>
        <v>25334</v>
      </c>
    </row>
    <row r="11" spans="1:95" x14ac:dyDescent="0.35">
      <c r="A11">
        <f>'BLS Data'!AJ23</f>
        <v>1.0753028379471088</v>
      </c>
      <c r="B11" s="12" t="s">
        <v>374</v>
      </c>
      <c r="C11" s="80">
        <f t="shared" ref="C11" si="2">ROUND(C$16*$A11,0)</f>
        <v>9302</v>
      </c>
      <c r="D11" s="80">
        <f t="shared" si="1"/>
        <v>9866</v>
      </c>
      <c r="E11" s="80">
        <f t="shared" si="1"/>
        <v>3854</v>
      </c>
      <c r="F11" s="80">
        <f t="shared" si="1"/>
        <v>3861</v>
      </c>
      <c r="G11" s="80">
        <f t="shared" si="1"/>
        <v>8050</v>
      </c>
      <c r="H11" s="80">
        <f t="shared" si="1"/>
        <v>8073</v>
      </c>
      <c r="I11" s="80">
        <f t="shared" si="1"/>
        <v>5873</v>
      </c>
      <c r="J11" s="80">
        <f t="shared" si="1"/>
        <v>6869</v>
      </c>
      <c r="K11" s="80">
        <f t="shared" si="1"/>
        <v>25737</v>
      </c>
      <c r="L11" s="80">
        <f t="shared" si="1"/>
        <v>28777</v>
      </c>
      <c r="M11" s="80">
        <f t="shared" si="1"/>
        <v>19908</v>
      </c>
      <c r="N11" s="80">
        <f t="shared" si="1"/>
        <v>26073</v>
      </c>
    </row>
    <row r="13" spans="1:95" x14ac:dyDescent="0.35">
      <c r="B13" s="78" t="s">
        <v>341</v>
      </c>
      <c r="C13" s="75"/>
      <c r="D13" s="75"/>
      <c r="E13" s="75"/>
      <c r="F13" s="75"/>
      <c r="G13" s="75"/>
      <c r="H13" s="75"/>
      <c r="I13" s="75"/>
      <c r="J13" s="75"/>
      <c r="K13" s="75"/>
      <c r="L13" s="75"/>
      <c r="M13" s="75"/>
      <c r="N13" s="75"/>
      <c r="O13" s="75"/>
      <c r="P13" s="75"/>
      <c r="S13" t="s">
        <v>794</v>
      </c>
      <c r="AF13" t="s">
        <v>793</v>
      </c>
      <c r="AS13" t="s">
        <v>377</v>
      </c>
      <c r="BF13" t="s">
        <v>378</v>
      </c>
      <c r="BS13" t="s">
        <v>379</v>
      </c>
      <c r="CF13" t="s">
        <v>380</v>
      </c>
    </row>
    <row r="14" spans="1:95" ht="15" customHeight="1" x14ac:dyDescent="0.35">
      <c r="B14" s="413" t="s">
        <v>197</v>
      </c>
      <c r="C14" s="409" t="s">
        <v>345</v>
      </c>
      <c r="D14" s="409"/>
      <c r="E14" s="409" t="s">
        <v>342</v>
      </c>
      <c r="F14" s="409"/>
      <c r="G14" s="409" t="s">
        <v>346</v>
      </c>
      <c r="H14" s="409"/>
      <c r="I14" s="409" t="s">
        <v>347</v>
      </c>
      <c r="J14" s="409"/>
      <c r="K14" s="409" t="s">
        <v>348</v>
      </c>
      <c r="L14" s="409"/>
      <c r="M14" s="120" t="s">
        <v>349</v>
      </c>
      <c r="N14" s="12"/>
      <c r="O14" s="121"/>
      <c r="P14" s="121"/>
      <c r="S14" s="409" t="s">
        <v>345</v>
      </c>
      <c r="T14" s="409"/>
      <c r="U14" s="409" t="s">
        <v>342</v>
      </c>
      <c r="V14" s="409"/>
      <c r="W14" s="409" t="s">
        <v>346</v>
      </c>
      <c r="X14" s="409"/>
      <c r="Y14" s="409" t="s">
        <v>347</v>
      </c>
      <c r="Z14" s="409"/>
      <c r="AA14" s="409" t="s">
        <v>348</v>
      </c>
      <c r="AB14" s="409"/>
      <c r="AC14" s="120" t="s">
        <v>349</v>
      </c>
      <c r="AF14" s="409" t="s">
        <v>345</v>
      </c>
      <c r="AG14" s="409"/>
      <c r="AH14" s="409" t="s">
        <v>342</v>
      </c>
      <c r="AI14" s="409"/>
      <c r="AJ14" s="409" t="s">
        <v>346</v>
      </c>
      <c r="AK14" s="409"/>
      <c r="AL14" s="409" t="s">
        <v>347</v>
      </c>
      <c r="AM14" s="409"/>
      <c r="AN14" s="409" t="s">
        <v>348</v>
      </c>
      <c r="AO14" s="409"/>
      <c r="AP14" s="120" t="s">
        <v>349</v>
      </c>
      <c r="AS14" s="409" t="s">
        <v>345</v>
      </c>
      <c r="AT14" s="409"/>
      <c r="AU14" s="409" t="s">
        <v>342</v>
      </c>
      <c r="AV14" s="409"/>
      <c r="AW14" s="409" t="s">
        <v>346</v>
      </c>
      <c r="AX14" s="409"/>
      <c r="AY14" s="409" t="s">
        <v>347</v>
      </c>
      <c r="AZ14" s="409"/>
      <c r="BA14" s="409" t="s">
        <v>348</v>
      </c>
      <c r="BB14" s="409"/>
      <c r="BC14" s="120" t="s">
        <v>349</v>
      </c>
      <c r="BF14" s="409" t="s">
        <v>345</v>
      </c>
      <c r="BG14" s="409"/>
      <c r="BH14" s="409" t="s">
        <v>342</v>
      </c>
      <c r="BI14" s="409"/>
      <c r="BJ14" s="409" t="s">
        <v>346</v>
      </c>
      <c r="BK14" s="409"/>
      <c r="BL14" s="409" t="s">
        <v>347</v>
      </c>
      <c r="BM14" s="409"/>
      <c r="BN14" s="409" t="s">
        <v>348</v>
      </c>
      <c r="BO14" s="409"/>
      <c r="BP14" s="120" t="s">
        <v>349</v>
      </c>
      <c r="BS14" s="409" t="s">
        <v>345</v>
      </c>
      <c r="BT14" s="409"/>
      <c r="BU14" s="409" t="s">
        <v>342</v>
      </c>
      <c r="BV14" s="409"/>
      <c r="BW14" s="409" t="s">
        <v>346</v>
      </c>
      <c r="BX14" s="409"/>
      <c r="BY14" s="409" t="s">
        <v>347</v>
      </c>
      <c r="BZ14" s="409"/>
      <c r="CA14" s="409" t="s">
        <v>348</v>
      </c>
      <c r="CB14" s="409"/>
      <c r="CC14" s="120" t="s">
        <v>349</v>
      </c>
      <c r="CF14" s="409" t="s">
        <v>345</v>
      </c>
      <c r="CG14" s="409"/>
      <c r="CH14" s="409" t="s">
        <v>342</v>
      </c>
      <c r="CI14" s="409"/>
      <c r="CJ14" s="409" t="s">
        <v>346</v>
      </c>
      <c r="CK14" s="409"/>
      <c r="CL14" s="409" t="s">
        <v>347</v>
      </c>
      <c r="CM14" s="409"/>
      <c r="CN14" s="409" t="s">
        <v>348</v>
      </c>
      <c r="CO14" s="409"/>
      <c r="CP14" s="120" t="s">
        <v>349</v>
      </c>
    </row>
    <row r="15" spans="1:95" ht="58" x14ac:dyDescent="0.35">
      <c r="B15" s="413"/>
      <c r="C15" s="155" t="s">
        <v>343</v>
      </c>
      <c r="D15" s="156" t="s">
        <v>350</v>
      </c>
      <c r="E15" s="155" t="s">
        <v>343</v>
      </c>
      <c r="F15" s="156" t="s">
        <v>350</v>
      </c>
      <c r="G15" s="155" t="s">
        <v>343</v>
      </c>
      <c r="H15" s="156" t="s">
        <v>350</v>
      </c>
      <c r="I15" s="155" t="s">
        <v>343</v>
      </c>
      <c r="J15" s="156" t="s">
        <v>350</v>
      </c>
      <c r="K15" s="155" t="s">
        <v>343</v>
      </c>
      <c r="L15" s="156" t="s">
        <v>350</v>
      </c>
      <c r="M15" s="155" t="s">
        <v>343</v>
      </c>
      <c r="N15" s="156" t="s">
        <v>350</v>
      </c>
      <c r="O15" s="155" t="s">
        <v>232</v>
      </c>
      <c r="S15" s="28" t="s">
        <v>343</v>
      </c>
      <c r="T15" s="28" t="s">
        <v>369</v>
      </c>
      <c r="U15" s="28" t="s">
        <v>343</v>
      </c>
      <c r="V15" s="28" t="s">
        <v>369</v>
      </c>
      <c r="W15" s="28" t="s">
        <v>343</v>
      </c>
      <c r="X15" s="28" t="s">
        <v>369</v>
      </c>
      <c r="Y15" s="28" t="s">
        <v>343</v>
      </c>
      <c r="Z15" s="28" t="s">
        <v>369</v>
      </c>
      <c r="AA15" s="28" t="s">
        <v>343</v>
      </c>
      <c r="AB15" s="28" t="s">
        <v>369</v>
      </c>
      <c r="AC15" s="28" t="s">
        <v>343</v>
      </c>
      <c r="AD15" s="28" t="s">
        <v>369</v>
      </c>
      <c r="AF15" s="28" t="s">
        <v>343</v>
      </c>
      <c r="AG15" s="28" t="s">
        <v>369</v>
      </c>
      <c r="AH15" s="28" t="s">
        <v>343</v>
      </c>
      <c r="AI15" s="28" t="s">
        <v>369</v>
      </c>
      <c r="AJ15" s="28" t="s">
        <v>343</v>
      </c>
      <c r="AK15" s="28" t="s">
        <v>369</v>
      </c>
      <c r="AL15" s="28" t="s">
        <v>343</v>
      </c>
      <c r="AM15" s="28" t="s">
        <v>369</v>
      </c>
      <c r="AN15" s="28" t="s">
        <v>343</v>
      </c>
      <c r="AO15" s="28" t="s">
        <v>369</v>
      </c>
      <c r="AP15" s="28" t="s">
        <v>343</v>
      </c>
      <c r="AQ15" s="28" t="s">
        <v>369</v>
      </c>
      <c r="AS15" s="28" t="s">
        <v>343</v>
      </c>
      <c r="AT15" s="28" t="s">
        <v>369</v>
      </c>
      <c r="AU15" s="28" t="s">
        <v>343</v>
      </c>
      <c r="AV15" s="28" t="s">
        <v>369</v>
      </c>
      <c r="AW15" s="28" t="s">
        <v>343</v>
      </c>
      <c r="AX15" s="28" t="s">
        <v>369</v>
      </c>
      <c r="AY15" s="28" t="s">
        <v>343</v>
      </c>
      <c r="AZ15" s="28" t="s">
        <v>369</v>
      </c>
      <c r="BA15" s="28" t="s">
        <v>343</v>
      </c>
      <c r="BB15" s="28" t="s">
        <v>369</v>
      </c>
      <c r="BC15" s="28" t="s">
        <v>343</v>
      </c>
      <c r="BD15" s="28" t="s">
        <v>369</v>
      </c>
      <c r="BF15" s="28" t="s">
        <v>343</v>
      </c>
      <c r="BG15" s="28" t="s">
        <v>369</v>
      </c>
      <c r="BH15" s="28" t="s">
        <v>343</v>
      </c>
      <c r="BI15" s="28" t="s">
        <v>369</v>
      </c>
      <c r="BJ15" s="28" t="s">
        <v>343</v>
      </c>
      <c r="BK15" s="28" t="s">
        <v>369</v>
      </c>
      <c r="BL15" s="28" t="s">
        <v>343</v>
      </c>
      <c r="BM15" s="28" t="s">
        <v>369</v>
      </c>
      <c r="BN15" s="28" t="s">
        <v>343</v>
      </c>
      <c r="BO15" s="28" t="s">
        <v>369</v>
      </c>
      <c r="BP15" s="28" t="s">
        <v>343</v>
      </c>
      <c r="BQ15" s="28" t="s">
        <v>369</v>
      </c>
      <c r="BS15" s="28" t="s">
        <v>343</v>
      </c>
      <c r="BT15" s="28" t="s">
        <v>369</v>
      </c>
      <c r="BU15" s="28" t="s">
        <v>343</v>
      </c>
      <c r="BV15" s="28" t="s">
        <v>369</v>
      </c>
      <c r="BW15" s="28" t="s">
        <v>343</v>
      </c>
      <c r="BX15" s="28" t="s">
        <v>369</v>
      </c>
      <c r="BY15" s="28" t="s">
        <v>343</v>
      </c>
      <c r="BZ15" s="28" t="s">
        <v>369</v>
      </c>
      <c r="CA15" s="28" t="s">
        <v>343</v>
      </c>
      <c r="CB15" s="28" t="s">
        <v>369</v>
      </c>
      <c r="CC15" s="28" t="s">
        <v>343</v>
      </c>
      <c r="CD15" s="28" t="s">
        <v>369</v>
      </c>
      <c r="CF15" s="28" t="s">
        <v>343</v>
      </c>
      <c r="CG15" s="28" t="s">
        <v>369</v>
      </c>
      <c r="CH15" s="28" t="s">
        <v>343</v>
      </c>
      <c r="CI15" s="28" t="s">
        <v>369</v>
      </c>
      <c r="CJ15" s="28" t="s">
        <v>343</v>
      </c>
      <c r="CK15" s="28" t="s">
        <v>369</v>
      </c>
      <c r="CL15" s="28" t="s">
        <v>343</v>
      </c>
      <c r="CM15" s="28" t="s">
        <v>369</v>
      </c>
      <c r="CN15" s="28" t="s">
        <v>343</v>
      </c>
      <c r="CO15" s="28" t="s">
        <v>369</v>
      </c>
      <c r="CP15" s="28" t="s">
        <v>343</v>
      </c>
      <c r="CQ15" s="28" t="s">
        <v>369</v>
      </c>
    </row>
    <row r="16" spans="1:95" x14ac:dyDescent="0.35">
      <c r="B16" s="79" t="s">
        <v>249</v>
      </c>
      <c r="C16" s="80">
        <v>8651</v>
      </c>
      <c r="D16" s="80">
        <v>9175</v>
      </c>
      <c r="E16" s="80">
        <v>3584</v>
      </c>
      <c r="F16" s="81">
        <v>3591</v>
      </c>
      <c r="G16" s="82">
        <v>7486</v>
      </c>
      <c r="H16" s="83">
        <v>7508</v>
      </c>
      <c r="I16" s="82">
        <v>5462</v>
      </c>
      <c r="J16" s="83">
        <v>6388</v>
      </c>
      <c r="K16" s="80">
        <v>23935</v>
      </c>
      <c r="L16" s="84">
        <v>26762</v>
      </c>
      <c r="M16" s="85">
        <v>18514</v>
      </c>
      <c r="N16" s="87">
        <v>24247</v>
      </c>
      <c r="O16" s="86"/>
      <c r="Q16" s="122">
        <f>SUM(C16:N16)</f>
        <v>145303</v>
      </c>
      <c r="S16" s="164">
        <f>ROUND(C16*$A$6,0)</f>
        <v>8294</v>
      </c>
      <c r="T16" s="164">
        <f>ROUND(D16*$A$6,0)</f>
        <v>8797</v>
      </c>
      <c r="U16" s="164">
        <f>ROUND(E16*$A$6,0)</f>
        <v>3436</v>
      </c>
      <c r="V16" s="164">
        <f>ROUND(F16*$A$6,0)</f>
        <v>3443</v>
      </c>
      <c r="W16" s="164">
        <f>ROUND(G16*$A$6,0)</f>
        <v>7177</v>
      </c>
      <c r="X16" s="164">
        <f>ROUND(H16*$A$6,0)</f>
        <v>7198</v>
      </c>
      <c r="Y16" s="164">
        <f>ROUND(I16*$A$6,0)</f>
        <v>5237</v>
      </c>
      <c r="Z16" s="164">
        <f>ROUND(J16*$A$6,0)</f>
        <v>6125</v>
      </c>
      <c r="AA16" s="164">
        <f>ROUND(K16*$A$6,0)</f>
        <v>22948</v>
      </c>
      <c r="AB16" s="164">
        <f>ROUND(L16*$A$6,0)</f>
        <v>25659</v>
      </c>
      <c r="AC16" s="164">
        <f>ROUND(M16*$A$6,0)</f>
        <v>17751</v>
      </c>
      <c r="AD16" s="164">
        <f>ROUND(N16*$A$6,0)</f>
        <v>23247</v>
      </c>
      <c r="AF16" s="164">
        <f>ROUND(C16*$A$7,0)</f>
        <v>8565</v>
      </c>
      <c r="AG16" s="164">
        <f>ROUND(D16*$A$7,0)</f>
        <v>9084</v>
      </c>
      <c r="AH16" s="164">
        <f>ROUND(E16*$A$7,0)</f>
        <v>3548</v>
      </c>
      <c r="AI16" s="164">
        <f>ROUND(F16*$A$7,0)</f>
        <v>3555</v>
      </c>
      <c r="AJ16" s="164">
        <f>ROUND(G16*$A$7,0)</f>
        <v>7411</v>
      </c>
      <c r="AK16" s="164">
        <f>ROUND(H16*$A$7,0)</f>
        <v>7433</v>
      </c>
      <c r="AL16" s="164">
        <f>ROUND(I16*$A$7,0)</f>
        <v>5408</v>
      </c>
      <c r="AM16" s="164">
        <f>ROUND(J16*$A$7,0)</f>
        <v>6324</v>
      </c>
      <c r="AN16" s="164">
        <f>ROUND(K16*$A$7,0)</f>
        <v>23696</v>
      </c>
      <c r="AO16" s="164">
        <f>ROUND(L16*$A$7,0)</f>
        <v>26495</v>
      </c>
      <c r="AP16" s="164">
        <f>ROUND(M16*$A$7,0)</f>
        <v>18330</v>
      </c>
      <c r="AQ16" s="164">
        <f>ROUND(N16*$A$7,0)</f>
        <v>24005</v>
      </c>
      <c r="AS16" s="164">
        <f>ROUND(C16*$A$8,0)</f>
        <v>8695</v>
      </c>
      <c r="AT16" s="164">
        <f t="shared" ref="AT16:BD16" si="3">ROUND(D16*$A$8,0)</f>
        <v>9222</v>
      </c>
      <c r="AU16" s="164">
        <f t="shared" si="3"/>
        <v>3602</v>
      </c>
      <c r="AV16" s="164">
        <f t="shared" si="3"/>
        <v>3609</v>
      </c>
      <c r="AW16" s="164">
        <f t="shared" si="3"/>
        <v>7524</v>
      </c>
      <c r="AX16" s="164">
        <f t="shared" si="3"/>
        <v>7546</v>
      </c>
      <c r="AY16" s="164">
        <f t="shared" si="3"/>
        <v>5490</v>
      </c>
      <c r="AZ16" s="164">
        <f t="shared" si="3"/>
        <v>6421</v>
      </c>
      <c r="BA16" s="164">
        <f t="shared" si="3"/>
        <v>24057</v>
      </c>
      <c r="BB16" s="164">
        <f t="shared" si="3"/>
        <v>26898</v>
      </c>
      <c r="BC16" s="164">
        <f t="shared" si="3"/>
        <v>18608</v>
      </c>
      <c r="BD16" s="164">
        <f t="shared" si="3"/>
        <v>24370</v>
      </c>
      <c r="BF16" s="164">
        <f>ROUND(C16*$A$9,0)</f>
        <v>9039</v>
      </c>
      <c r="BG16" s="164">
        <f t="shared" ref="BG16:BG67" si="4">ROUND(D16*$A$9,0)</f>
        <v>9587</v>
      </c>
      <c r="BH16" s="164">
        <f t="shared" ref="BH16:BH67" si="5">ROUND(E16*$A$9,0)</f>
        <v>3745</v>
      </c>
      <c r="BI16" s="164">
        <f t="shared" ref="BI16:BI67" si="6">ROUND(F16*$A$9,0)</f>
        <v>3752</v>
      </c>
      <c r="BJ16" s="164">
        <f t="shared" ref="BJ16:BJ67" si="7">ROUND(G16*$A$9,0)</f>
        <v>7822</v>
      </c>
      <c r="BK16" s="164">
        <f t="shared" ref="BK16:BK67" si="8">ROUND(H16*$A$9,0)</f>
        <v>7845</v>
      </c>
      <c r="BL16" s="164">
        <f t="shared" ref="BL16:BL67" si="9">ROUND(I16*$A$9,0)</f>
        <v>5707</v>
      </c>
      <c r="BM16" s="164">
        <f t="shared" ref="BM16:BM67" si="10">ROUND(J16*$A$9,0)</f>
        <v>6675</v>
      </c>
      <c r="BN16" s="164">
        <f t="shared" ref="BN16:BN67" si="11">ROUND(K16*$A$9,0)</f>
        <v>25010</v>
      </c>
      <c r="BO16" s="164">
        <f t="shared" ref="BO16:BO67" si="12">ROUND(L16*$A$9,0)</f>
        <v>27964</v>
      </c>
      <c r="BP16" s="164">
        <f t="shared" ref="BP16:BP67" si="13">ROUND(M16*$A$9,0)</f>
        <v>19345</v>
      </c>
      <c r="BQ16" s="164">
        <f t="shared" ref="BQ16:BQ67" si="14">ROUND(N16*$A$9,0)</f>
        <v>25336</v>
      </c>
      <c r="BS16" s="164">
        <f>ROUND(C16*$A$10,0)</f>
        <v>9039</v>
      </c>
      <c r="BT16" s="164">
        <f t="shared" ref="BT16:BT67" si="15">ROUND(D16*$A$10,0)</f>
        <v>9586</v>
      </c>
      <c r="BU16" s="164">
        <f t="shared" ref="BU16:BU67" si="16">ROUND(E16*$A$10,0)</f>
        <v>3745</v>
      </c>
      <c r="BV16" s="164">
        <f t="shared" ref="BV16:BV67" si="17">ROUND(F16*$A$10,0)</f>
        <v>3752</v>
      </c>
      <c r="BW16" s="164">
        <f t="shared" ref="BW16:BW67" si="18">ROUND(G16*$A$10,0)</f>
        <v>7822</v>
      </c>
      <c r="BX16" s="164">
        <f t="shared" ref="BX16:BX67" si="19">ROUND(H16*$A$10,0)</f>
        <v>7845</v>
      </c>
      <c r="BY16" s="164">
        <f t="shared" ref="BY16:BY67" si="20">ROUND(I16*$A$10,0)</f>
        <v>5707</v>
      </c>
      <c r="BZ16" s="164">
        <f t="shared" ref="BZ16:BZ67" si="21">ROUND(J16*$A$10,0)</f>
        <v>6674</v>
      </c>
      <c r="CA16" s="164">
        <f t="shared" ref="CA16:CA67" si="22">ROUND(K16*$A$10,0)</f>
        <v>25008</v>
      </c>
      <c r="CB16" s="164">
        <f t="shared" ref="CB16:CB67" si="23">ROUND(L16*$A$10,0)</f>
        <v>27962</v>
      </c>
      <c r="CC16" s="164">
        <f t="shared" ref="CC16:CC67" si="24">ROUND(M16*$A$10,0)</f>
        <v>19344</v>
      </c>
      <c r="CD16" s="164">
        <f t="shared" ref="CD16:CD67" si="25">ROUND(N16*$A$10,0)</f>
        <v>25334</v>
      </c>
      <c r="CF16" s="164">
        <f>ROUND(C16*$A$11,0)</f>
        <v>9302</v>
      </c>
      <c r="CG16" s="164">
        <f t="shared" ref="CG16:CG67" si="26">ROUND(D16*$A$11,0)</f>
        <v>9866</v>
      </c>
      <c r="CH16" s="164">
        <f t="shared" ref="CH16:CH67" si="27">ROUND(E16*$A$11,0)</f>
        <v>3854</v>
      </c>
      <c r="CI16" s="164">
        <f t="shared" ref="CI16:CI67" si="28">ROUND(F16*$A$11,0)</f>
        <v>3861</v>
      </c>
      <c r="CJ16" s="164">
        <f t="shared" ref="CJ16:CJ67" si="29">ROUND(G16*$A$11,0)</f>
        <v>8050</v>
      </c>
      <c r="CK16" s="164">
        <f t="shared" ref="CK16:CK67" si="30">ROUND(H16*$A$11,0)</f>
        <v>8073</v>
      </c>
      <c r="CL16" s="164">
        <f t="shared" ref="CL16:CL67" si="31">ROUND(I16*$A$11,0)</f>
        <v>5873</v>
      </c>
      <c r="CM16" s="164">
        <f t="shared" ref="CM16:CM67" si="32">ROUND(J16*$A$11,0)</f>
        <v>6869</v>
      </c>
      <c r="CN16" s="164">
        <f t="shared" ref="CN16:CN67" si="33">ROUND(K16*$A$11,0)</f>
        <v>25737</v>
      </c>
      <c r="CO16" s="164">
        <f t="shared" ref="CO16:CO67" si="34">ROUND(L16*$A$11,0)</f>
        <v>28777</v>
      </c>
      <c r="CP16" s="164">
        <f t="shared" ref="CP16:CP67" si="35">ROUND(M16*$A$11,0)</f>
        <v>19908</v>
      </c>
      <c r="CQ16" s="164">
        <f t="shared" ref="CQ16:CQ67" si="36">ROUND(N16*$A$11,0)</f>
        <v>26073</v>
      </c>
    </row>
    <row r="17" spans="2:95" x14ac:dyDescent="0.35">
      <c r="B17" s="88" t="s">
        <v>31</v>
      </c>
      <c r="C17" s="89">
        <v>5835</v>
      </c>
      <c r="D17" s="89">
        <v>6848</v>
      </c>
      <c r="E17" s="90">
        <v>2641</v>
      </c>
      <c r="F17" s="91">
        <v>2641</v>
      </c>
      <c r="G17" s="92" t="s">
        <v>344</v>
      </c>
      <c r="H17" s="93" t="s">
        <v>344</v>
      </c>
      <c r="I17" s="90">
        <v>3474</v>
      </c>
      <c r="J17" s="94">
        <v>5032</v>
      </c>
      <c r="K17" s="90">
        <v>13451</v>
      </c>
      <c r="L17" s="96">
        <v>17454</v>
      </c>
      <c r="M17" s="97">
        <v>10497</v>
      </c>
      <c r="N17" s="96">
        <v>24247</v>
      </c>
      <c r="O17" s="95"/>
      <c r="Q17" s="122">
        <f t="shared" ref="Q17:Q67" si="37">SUM(C17:N17)</f>
        <v>92120</v>
      </c>
      <c r="S17" s="164">
        <f t="shared" ref="S17:S67" si="38">ROUND(C17*$A$6,0)</f>
        <v>5594</v>
      </c>
      <c r="T17" s="164">
        <f t="shared" ref="T17:T67" si="39">ROUND(D17*$A$6,0)</f>
        <v>6566</v>
      </c>
      <c r="U17" s="164">
        <f t="shared" ref="U17:U67" si="40">ROUND(E17*$A$6,0)</f>
        <v>2532</v>
      </c>
      <c r="V17" s="164">
        <f t="shared" ref="V17:V67" si="41">ROUND(F17*$A$6,0)</f>
        <v>2532</v>
      </c>
      <c r="W17" s="164" t="e">
        <f t="shared" ref="W17:W67" si="42">ROUND(G17*$A$6,0)</f>
        <v>#VALUE!</v>
      </c>
      <c r="X17" s="164" t="e">
        <f t="shared" ref="X17:X67" si="43">ROUND(H17*$A$6,0)</f>
        <v>#VALUE!</v>
      </c>
      <c r="Y17" s="164">
        <f t="shared" ref="Y17:Y67" si="44">ROUND(I17*$A$6,0)</f>
        <v>3331</v>
      </c>
      <c r="Z17" s="164">
        <f t="shared" ref="Z17:Z67" si="45">ROUND(J17*$A$6,0)</f>
        <v>4825</v>
      </c>
      <c r="AA17" s="164">
        <f t="shared" ref="AA17:AA67" si="46">ROUND(K17*$A$6,0)</f>
        <v>12896</v>
      </c>
      <c r="AB17" s="164">
        <f t="shared" ref="AB17:AB67" si="47">ROUND(L17*$A$6,0)</f>
        <v>16734</v>
      </c>
      <c r="AC17" s="164">
        <f t="shared" ref="AC17:AC67" si="48">ROUND(M17*$A$6,0)</f>
        <v>10064</v>
      </c>
      <c r="AD17" s="164">
        <f t="shared" ref="AD17:AD67" si="49">ROUND(N17*$A$6,0)</f>
        <v>23247</v>
      </c>
      <c r="AF17" s="164">
        <f t="shared" ref="AF17:AF67" si="50">ROUND(C17*$A$7,0)</f>
        <v>5777</v>
      </c>
      <c r="AG17" s="164">
        <f t="shared" ref="AG17:AG67" si="51">ROUND(D17*$A$7,0)</f>
        <v>6780</v>
      </c>
      <c r="AH17" s="164">
        <f t="shared" ref="AH17:AH67" si="52">ROUND(E17*$A$7,0)</f>
        <v>2615</v>
      </c>
      <c r="AI17" s="164">
        <f t="shared" ref="AI17:AI67" si="53">ROUND(F17*$A$7,0)</f>
        <v>2615</v>
      </c>
      <c r="AJ17" s="164" t="e">
        <f t="shared" ref="AJ17:AJ67" si="54">ROUND(G17*$A$7,0)</f>
        <v>#VALUE!</v>
      </c>
      <c r="AK17" s="164" t="e">
        <f t="shared" ref="AK17:AK67" si="55">ROUND(H17*$A$7,0)</f>
        <v>#VALUE!</v>
      </c>
      <c r="AL17" s="164">
        <f t="shared" ref="AL17:AL67" si="56">ROUND(I17*$A$7,0)</f>
        <v>3439</v>
      </c>
      <c r="AM17" s="164">
        <f t="shared" ref="AM17:AM67" si="57">ROUND(J17*$A$7,0)</f>
        <v>4982</v>
      </c>
      <c r="AN17" s="164">
        <f t="shared" ref="AN17:AN67" si="58">ROUND(K17*$A$7,0)</f>
        <v>13317</v>
      </c>
      <c r="AO17" s="164">
        <f t="shared" ref="AO17:AO67" si="59">ROUND(L17*$A$7,0)</f>
        <v>17280</v>
      </c>
      <c r="AP17" s="164">
        <f t="shared" ref="AP17:AP67" si="60">ROUND(M17*$A$7,0)</f>
        <v>10392</v>
      </c>
      <c r="AQ17" s="164">
        <f t="shared" ref="AQ17:AQ67" si="61">ROUND(N17*$A$7,0)</f>
        <v>24005</v>
      </c>
      <c r="AS17" s="164">
        <f t="shared" ref="AS17:AS67" si="62">ROUND(C17*$A$8,0)</f>
        <v>5865</v>
      </c>
      <c r="AT17" s="164">
        <f t="shared" ref="AT17:AT67" si="63">ROUND(D17*$A$8,0)</f>
        <v>6883</v>
      </c>
      <c r="AU17" s="164">
        <f t="shared" ref="AU17:AU67" si="64">ROUND(E17*$A$8,0)</f>
        <v>2654</v>
      </c>
      <c r="AV17" s="164">
        <f t="shared" ref="AV17:AV67" si="65">ROUND(F17*$A$8,0)</f>
        <v>2654</v>
      </c>
      <c r="AW17" s="164" t="e">
        <f>ROUND(G17*$A$8,0)</f>
        <v>#VALUE!</v>
      </c>
      <c r="AX17" s="164" t="e">
        <f t="shared" ref="AX17:AX67" si="66">ROUND(H17*$A$8,0)</f>
        <v>#VALUE!</v>
      </c>
      <c r="AY17" s="164">
        <f t="shared" ref="AY17:AY67" si="67">ROUND(I17*$A$8,0)</f>
        <v>3492</v>
      </c>
      <c r="AZ17" s="164">
        <f t="shared" ref="AZ17:AZ67" si="68">ROUND(J17*$A$8,0)</f>
        <v>5058</v>
      </c>
      <c r="BA17" s="164">
        <f t="shared" ref="BA17:BA67" si="69">ROUND(K17*$A$8,0)</f>
        <v>13519</v>
      </c>
      <c r="BB17" s="164">
        <f t="shared" ref="BB17:BB67" si="70">ROUND(L17*$A$8,0)</f>
        <v>17543</v>
      </c>
      <c r="BC17" s="164">
        <f t="shared" ref="BC17:BC67" si="71">ROUND(M17*$A$8,0)</f>
        <v>10550</v>
      </c>
      <c r="BD17" s="164">
        <f t="shared" ref="BD17:BD67" si="72">ROUND(N17*$A$8,0)</f>
        <v>24370</v>
      </c>
      <c r="BF17" s="164">
        <f t="shared" ref="BF17:BF67" si="73">ROUND(C17*$A$9,0)</f>
        <v>6097</v>
      </c>
      <c r="BG17" s="164">
        <f t="shared" si="4"/>
        <v>7156</v>
      </c>
      <c r="BH17" s="164">
        <f t="shared" si="5"/>
        <v>2760</v>
      </c>
      <c r="BI17" s="164">
        <f t="shared" si="6"/>
        <v>2760</v>
      </c>
      <c r="BJ17" s="164" t="e">
        <f t="shared" si="7"/>
        <v>#VALUE!</v>
      </c>
      <c r="BK17" s="164" t="e">
        <f t="shared" si="8"/>
        <v>#VALUE!</v>
      </c>
      <c r="BL17" s="164">
        <f t="shared" si="9"/>
        <v>3630</v>
      </c>
      <c r="BM17" s="164">
        <f t="shared" si="10"/>
        <v>5258</v>
      </c>
      <c r="BN17" s="164">
        <f t="shared" si="11"/>
        <v>14055</v>
      </c>
      <c r="BO17" s="164">
        <f t="shared" si="12"/>
        <v>18238</v>
      </c>
      <c r="BP17" s="164">
        <f t="shared" si="13"/>
        <v>10968</v>
      </c>
      <c r="BQ17" s="164">
        <f t="shared" si="14"/>
        <v>25336</v>
      </c>
      <c r="BS17" s="164">
        <f t="shared" ref="BS17:BS67" si="74">ROUND(C17*$A$10,0)</f>
        <v>6097</v>
      </c>
      <c r="BT17" s="164">
        <f t="shared" si="15"/>
        <v>7155</v>
      </c>
      <c r="BU17" s="164">
        <f t="shared" si="16"/>
        <v>2759</v>
      </c>
      <c r="BV17" s="164">
        <f t="shared" si="17"/>
        <v>2759</v>
      </c>
      <c r="BW17" s="164" t="e">
        <f t="shared" si="18"/>
        <v>#VALUE!</v>
      </c>
      <c r="BX17" s="164" t="e">
        <f t="shared" si="19"/>
        <v>#VALUE!</v>
      </c>
      <c r="BY17" s="164">
        <f t="shared" si="20"/>
        <v>3630</v>
      </c>
      <c r="BZ17" s="164">
        <f t="shared" si="21"/>
        <v>5258</v>
      </c>
      <c r="CA17" s="164">
        <f t="shared" si="22"/>
        <v>14054</v>
      </c>
      <c r="CB17" s="164">
        <f t="shared" si="23"/>
        <v>18237</v>
      </c>
      <c r="CC17" s="164">
        <f t="shared" si="24"/>
        <v>10968</v>
      </c>
      <c r="CD17" s="164">
        <f t="shared" si="25"/>
        <v>25334</v>
      </c>
      <c r="CF17" s="164">
        <f t="shared" ref="CF17:CF67" si="75">ROUND(C17*$A$11,0)</f>
        <v>6274</v>
      </c>
      <c r="CG17" s="164">
        <f t="shared" si="26"/>
        <v>7364</v>
      </c>
      <c r="CH17" s="164">
        <f t="shared" si="27"/>
        <v>2840</v>
      </c>
      <c r="CI17" s="164">
        <f t="shared" si="28"/>
        <v>2840</v>
      </c>
      <c r="CJ17" s="164" t="e">
        <f t="shared" si="29"/>
        <v>#VALUE!</v>
      </c>
      <c r="CK17" s="164" t="e">
        <f t="shared" si="30"/>
        <v>#VALUE!</v>
      </c>
      <c r="CL17" s="164">
        <f t="shared" si="31"/>
        <v>3736</v>
      </c>
      <c r="CM17" s="164">
        <f t="shared" si="32"/>
        <v>5411</v>
      </c>
      <c r="CN17" s="164">
        <f t="shared" si="33"/>
        <v>14464</v>
      </c>
      <c r="CO17" s="164">
        <f t="shared" si="34"/>
        <v>18768</v>
      </c>
      <c r="CP17" s="164">
        <f t="shared" si="35"/>
        <v>11287</v>
      </c>
      <c r="CQ17" s="164">
        <f t="shared" si="36"/>
        <v>26073</v>
      </c>
    </row>
    <row r="18" spans="2:95" x14ac:dyDescent="0.35">
      <c r="B18" s="88" t="s">
        <v>37</v>
      </c>
      <c r="C18" s="98">
        <v>9050</v>
      </c>
      <c r="D18" s="98">
        <v>9083</v>
      </c>
      <c r="E18" s="90">
        <v>5110</v>
      </c>
      <c r="F18" s="91">
        <v>5110</v>
      </c>
      <c r="G18" s="90">
        <v>8205</v>
      </c>
      <c r="H18" s="91">
        <v>8205</v>
      </c>
      <c r="I18" s="90">
        <v>7093</v>
      </c>
      <c r="J18" s="94">
        <v>7093</v>
      </c>
      <c r="K18" s="90">
        <v>32182</v>
      </c>
      <c r="L18" s="100">
        <v>32698</v>
      </c>
      <c r="M18" s="101">
        <v>21447</v>
      </c>
      <c r="N18" s="100">
        <v>22789</v>
      </c>
      <c r="O18" s="99"/>
      <c r="Q18" s="122">
        <f t="shared" si="37"/>
        <v>168065</v>
      </c>
      <c r="S18" s="164">
        <f t="shared" si="38"/>
        <v>8677</v>
      </c>
      <c r="T18" s="164">
        <f t="shared" si="39"/>
        <v>8708</v>
      </c>
      <c r="U18" s="164">
        <f t="shared" si="40"/>
        <v>4899</v>
      </c>
      <c r="V18" s="164">
        <f t="shared" si="41"/>
        <v>4899</v>
      </c>
      <c r="W18" s="164">
        <f t="shared" si="42"/>
        <v>7867</v>
      </c>
      <c r="X18" s="164">
        <f t="shared" si="43"/>
        <v>7867</v>
      </c>
      <c r="Y18" s="164">
        <f t="shared" si="44"/>
        <v>6801</v>
      </c>
      <c r="Z18" s="164">
        <f t="shared" si="45"/>
        <v>6801</v>
      </c>
      <c r="AA18" s="164">
        <f t="shared" si="46"/>
        <v>30855</v>
      </c>
      <c r="AB18" s="164">
        <f t="shared" si="47"/>
        <v>31350</v>
      </c>
      <c r="AC18" s="164">
        <f t="shared" si="48"/>
        <v>20563</v>
      </c>
      <c r="AD18" s="164">
        <f t="shared" si="49"/>
        <v>21849</v>
      </c>
      <c r="AF18" s="164">
        <f t="shared" si="50"/>
        <v>8960</v>
      </c>
      <c r="AG18" s="164">
        <f t="shared" si="51"/>
        <v>8992</v>
      </c>
      <c r="AH18" s="164">
        <f t="shared" si="52"/>
        <v>5059</v>
      </c>
      <c r="AI18" s="164">
        <f t="shared" si="53"/>
        <v>5059</v>
      </c>
      <c r="AJ18" s="164">
        <f t="shared" si="54"/>
        <v>8123</v>
      </c>
      <c r="AK18" s="164">
        <f t="shared" si="55"/>
        <v>8123</v>
      </c>
      <c r="AL18" s="164">
        <f t="shared" si="56"/>
        <v>7022</v>
      </c>
      <c r="AM18" s="164">
        <f t="shared" si="57"/>
        <v>7022</v>
      </c>
      <c r="AN18" s="164">
        <f t="shared" si="58"/>
        <v>31861</v>
      </c>
      <c r="AO18" s="164">
        <f t="shared" si="59"/>
        <v>32372</v>
      </c>
      <c r="AP18" s="164">
        <f t="shared" si="60"/>
        <v>21233</v>
      </c>
      <c r="AQ18" s="164">
        <f t="shared" si="61"/>
        <v>22562</v>
      </c>
      <c r="AS18" s="164">
        <f t="shared" si="62"/>
        <v>9096</v>
      </c>
      <c r="AT18" s="164">
        <f t="shared" si="63"/>
        <v>9129</v>
      </c>
      <c r="AU18" s="164">
        <f t="shared" si="64"/>
        <v>5136</v>
      </c>
      <c r="AV18" s="164">
        <f t="shared" si="65"/>
        <v>5136</v>
      </c>
      <c r="AW18" s="164">
        <f>ROUND(G18*$A$8,0)</f>
        <v>8247</v>
      </c>
      <c r="AX18" s="164">
        <f t="shared" si="66"/>
        <v>8247</v>
      </c>
      <c r="AY18" s="164">
        <f t="shared" si="67"/>
        <v>7129</v>
      </c>
      <c r="AZ18" s="164">
        <f t="shared" si="68"/>
        <v>7129</v>
      </c>
      <c r="BA18" s="164">
        <f t="shared" si="69"/>
        <v>32346</v>
      </c>
      <c r="BB18" s="164">
        <f t="shared" si="70"/>
        <v>32864</v>
      </c>
      <c r="BC18" s="164">
        <f t="shared" si="71"/>
        <v>21556</v>
      </c>
      <c r="BD18" s="164">
        <f t="shared" si="72"/>
        <v>22905</v>
      </c>
      <c r="BF18" s="164">
        <f t="shared" si="73"/>
        <v>9456</v>
      </c>
      <c r="BG18" s="164">
        <f t="shared" si="4"/>
        <v>9491</v>
      </c>
      <c r="BH18" s="164">
        <f t="shared" si="5"/>
        <v>5339</v>
      </c>
      <c r="BI18" s="164">
        <f t="shared" si="6"/>
        <v>5339</v>
      </c>
      <c r="BJ18" s="164">
        <f t="shared" si="7"/>
        <v>8573</v>
      </c>
      <c r="BK18" s="164">
        <f t="shared" si="8"/>
        <v>8573</v>
      </c>
      <c r="BL18" s="164">
        <f t="shared" si="9"/>
        <v>7412</v>
      </c>
      <c r="BM18" s="164">
        <f t="shared" si="10"/>
        <v>7412</v>
      </c>
      <c r="BN18" s="164">
        <f t="shared" si="11"/>
        <v>33627</v>
      </c>
      <c r="BO18" s="164">
        <f t="shared" si="12"/>
        <v>34166</v>
      </c>
      <c r="BP18" s="164">
        <f t="shared" si="13"/>
        <v>22410</v>
      </c>
      <c r="BQ18" s="164">
        <f t="shared" si="14"/>
        <v>23812</v>
      </c>
      <c r="BS18" s="164">
        <f t="shared" si="74"/>
        <v>9456</v>
      </c>
      <c r="BT18" s="164">
        <f t="shared" si="15"/>
        <v>9490</v>
      </c>
      <c r="BU18" s="164">
        <f t="shared" si="16"/>
        <v>5339</v>
      </c>
      <c r="BV18" s="164">
        <f t="shared" si="17"/>
        <v>5339</v>
      </c>
      <c r="BW18" s="164">
        <f t="shared" si="18"/>
        <v>8573</v>
      </c>
      <c r="BX18" s="164">
        <f t="shared" si="19"/>
        <v>8573</v>
      </c>
      <c r="BY18" s="164">
        <f t="shared" si="20"/>
        <v>7411</v>
      </c>
      <c r="BZ18" s="164">
        <f t="shared" si="21"/>
        <v>7411</v>
      </c>
      <c r="CA18" s="164">
        <f t="shared" si="22"/>
        <v>33625</v>
      </c>
      <c r="CB18" s="164">
        <f t="shared" si="23"/>
        <v>34164</v>
      </c>
      <c r="CC18" s="164">
        <f t="shared" si="24"/>
        <v>22409</v>
      </c>
      <c r="CD18" s="164">
        <f t="shared" si="25"/>
        <v>23811</v>
      </c>
      <c r="CF18" s="164">
        <f t="shared" si="75"/>
        <v>9731</v>
      </c>
      <c r="CG18" s="164">
        <f t="shared" si="26"/>
        <v>9767</v>
      </c>
      <c r="CH18" s="164">
        <f t="shared" si="27"/>
        <v>5495</v>
      </c>
      <c r="CI18" s="164">
        <f t="shared" si="28"/>
        <v>5495</v>
      </c>
      <c r="CJ18" s="164">
        <f t="shared" si="29"/>
        <v>8823</v>
      </c>
      <c r="CK18" s="164">
        <f t="shared" si="30"/>
        <v>8823</v>
      </c>
      <c r="CL18" s="164">
        <f t="shared" si="31"/>
        <v>7627</v>
      </c>
      <c r="CM18" s="164">
        <f t="shared" si="32"/>
        <v>7627</v>
      </c>
      <c r="CN18" s="164">
        <f t="shared" si="33"/>
        <v>34605</v>
      </c>
      <c r="CO18" s="164">
        <f t="shared" si="34"/>
        <v>35160</v>
      </c>
      <c r="CP18" s="164">
        <f t="shared" si="35"/>
        <v>23062</v>
      </c>
      <c r="CQ18" s="164">
        <f t="shared" si="36"/>
        <v>24505</v>
      </c>
    </row>
    <row r="19" spans="2:95" x14ac:dyDescent="0.35">
      <c r="B19" s="88" t="s">
        <v>43</v>
      </c>
      <c r="C19" s="89">
        <v>8305</v>
      </c>
      <c r="D19" s="89">
        <v>8921</v>
      </c>
      <c r="E19" s="89">
        <v>3543</v>
      </c>
      <c r="F19" s="102">
        <v>3584</v>
      </c>
      <c r="G19" s="89">
        <v>9163</v>
      </c>
      <c r="H19" s="102">
        <v>9613</v>
      </c>
      <c r="I19" s="89">
        <v>5916</v>
      </c>
      <c r="J19" s="103">
        <v>6930</v>
      </c>
      <c r="K19" s="89">
        <v>29098</v>
      </c>
      <c r="L19" s="100">
        <v>31658</v>
      </c>
      <c r="M19" s="101">
        <v>9955</v>
      </c>
      <c r="N19" s="100">
        <v>12484</v>
      </c>
      <c r="O19" s="99">
        <v>4</v>
      </c>
      <c r="Q19" s="122">
        <f t="shared" si="37"/>
        <v>139170</v>
      </c>
      <c r="S19" s="164">
        <f t="shared" si="38"/>
        <v>7963</v>
      </c>
      <c r="T19" s="164">
        <f t="shared" si="39"/>
        <v>8553</v>
      </c>
      <c r="U19" s="164">
        <f t="shared" si="40"/>
        <v>3397</v>
      </c>
      <c r="V19" s="164">
        <f t="shared" si="41"/>
        <v>3436</v>
      </c>
      <c r="W19" s="164">
        <f t="shared" si="42"/>
        <v>8785</v>
      </c>
      <c r="X19" s="164">
        <f t="shared" si="43"/>
        <v>9217</v>
      </c>
      <c r="Y19" s="164">
        <f t="shared" si="44"/>
        <v>5672</v>
      </c>
      <c r="Z19" s="164">
        <f t="shared" si="45"/>
        <v>6644</v>
      </c>
      <c r="AA19" s="164">
        <f t="shared" si="46"/>
        <v>27898</v>
      </c>
      <c r="AB19" s="164">
        <f t="shared" si="47"/>
        <v>30353</v>
      </c>
      <c r="AC19" s="164">
        <f t="shared" si="48"/>
        <v>9545</v>
      </c>
      <c r="AD19" s="164">
        <f t="shared" si="49"/>
        <v>11969</v>
      </c>
      <c r="AF19" s="164">
        <f t="shared" si="50"/>
        <v>8222</v>
      </c>
      <c r="AG19" s="164">
        <f t="shared" si="51"/>
        <v>8832</v>
      </c>
      <c r="AH19" s="164">
        <f t="shared" si="52"/>
        <v>3508</v>
      </c>
      <c r="AI19" s="164">
        <f t="shared" si="53"/>
        <v>3548</v>
      </c>
      <c r="AJ19" s="164">
        <f t="shared" si="54"/>
        <v>9072</v>
      </c>
      <c r="AK19" s="164">
        <f t="shared" si="55"/>
        <v>9517</v>
      </c>
      <c r="AL19" s="164">
        <f t="shared" si="56"/>
        <v>5857</v>
      </c>
      <c r="AM19" s="164">
        <f t="shared" si="57"/>
        <v>6861</v>
      </c>
      <c r="AN19" s="164">
        <f t="shared" si="58"/>
        <v>28808</v>
      </c>
      <c r="AO19" s="164">
        <f t="shared" si="59"/>
        <v>31343</v>
      </c>
      <c r="AP19" s="164">
        <f t="shared" si="60"/>
        <v>9856</v>
      </c>
      <c r="AQ19" s="164">
        <f t="shared" si="61"/>
        <v>12360</v>
      </c>
      <c r="AS19" s="164">
        <f t="shared" si="62"/>
        <v>8347</v>
      </c>
      <c r="AT19" s="164">
        <f t="shared" si="63"/>
        <v>8966</v>
      </c>
      <c r="AU19" s="164">
        <f t="shared" si="64"/>
        <v>3561</v>
      </c>
      <c r="AV19" s="164">
        <f t="shared" si="65"/>
        <v>3602</v>
      </c>
      <c r="AW19" s="164">
        <f>ROUND(G19*$A$8,0)</f>
        <v>9210</v>
      </c>
      <c r="AX19" s="164">
        <f t="shared" si="66"/>
        <v>9662</v>
      </c>
      <c r="AY19" s="164">
        <f t="shared" si="67"/>
        <v>5946</v>
      </c>
      <c r="AZ19" s="164">
        <f t="shared" si="68"/>
        <v>6965</v>
      </c>
      <c r="BA19" s="164">
        <f t="shared" si="69"/>
        <v>29246</v>
      </c>
      <c r="BB19" s="164">
        <f t="shared" si="70"/>
        <v>31819</v>
      </c>
      <c r="BC19" s="164">
        <f t="shared" si="71"/>
        <v>10006</v>
      </c>
      <c r="BD19" s="164">
        <f t="shared" si="72"/>
        <v>12548</v>
      </c>
      <c r="BF19" s="164">
        <f t="shared" si="73"/>
        <v>8678</v>
      </c>
      <c r="BG19" s="164">
        <f t="shared" si="4"/>
        <v>9322</v>
      </c>
      <c r="BH19" s="164">
        <f t="shared" si="5"/>
        <v>3702</v>
      </c>
      <c r="BI19" s="164">
        <f t="shared" si="6"/>
        <v>3745</v>
      </c>
      <c r="BJ19" s="164">
        <f t="shared" si="7"/>
        <v>9574</v>
      </c>
      <c r="BK19" s="164">
        <f t="shared" si="8"/>
        <v>10045</v>
      </c>
      <c r="BL19" s="164">
        <f t="shared" si="9"/>
        <v>6182</v>
      </c>
      <c r="BM19" s="164">
        <f t="shared" si="10"/>
        <v>7241</v>
      </c>
      <c r="BN19" s="164">
        <f t="shared" si="11"/>
        <v>30405</v>
      </c>
      <c r="BO19" s="164">
        <f t="shared" si="12"/>
        <v>33080</v>
      </c>
      <c r="BP19" s="164">
        <f t="shared" si="13"/>
        <v>10402</v>
      </c>
      <c r="BQ19" s="164">
        <f t="shared" si="14"/>
        <v>13045</v>
      </c>
      <c r="BS19" s="164">
        <f t="shared" si="74"/>
        <v>8677</v>
      </c>
      <c r="BT19" s="164">
        <f t="shared" si="15"/>
        <v>9321</v>
      </c>
      <c r="BU19" s="164">
        <f t="shared" si="16"/>
        <v>3702</v>
      </c>
      <c r="BV19" s="164">
        <f t="shared" si="17"/>
        <v>3745</v>
      </c>
      <c r="BW19" s="164">
        <f t="shared" si="18"/>
        <v>9574</v>
      </c>
      <c r="BX19" s="164">
        <f t="shared" si="19"/>
        <v>10044</v>
      </c>
      <c r="BY19" s="164">
        <f t="shared" si="20"/>
        <v>6181</v>
      </c>
      <c r="BZ19" s="164">
        <f t="shared" si="21"/>
        <v>7241</v>
      </c>
      <c r="CA19" s="164">
        <f t="shared" si="22"/>
        <v>30403</v>
      </c>
      <c r="CB19" s="164">
        <f t="shared" si="23"/>
        <v>33078</v>
      </c>
      <c r="CC19" s="164">
        <f t="shared" si="24"/>
        <v>10401</v>
      </c>
      <c r="CD19" s="164">
        <f t="shared" si="25"/>
        <v>13044</v>
      </c>
      <c r="CF19" s="164">
        <f t="shared" si="75"/>
        <v>8930</v>
      </c>
      <c r="CG19" s="164">
        <f t="shared" si="26"/>
        <v>9593</v>
      </c>
      <c r="CH19" s="164">
        <f t="shared" si="27"/>
        <v>3810</v>
      </c>
      <c r="CI19" s="164">
        <f t="shared" si="28"/>
        <v>3854</v>
      </c>
      <c r="CJ19" s="164">
        <f t="shared" si="29"/>
        <v>9853</v>
      </c>
      <c r="CK19" s="164">
        <f t="shared" si="30"/>
        <v>10337</v>
      </c>
      <c r="CL19" s="164">
        <f t="shared" si="31"/>
        <v>6361</v>
      </c>
      <c r="CM19" s="164">
        <f t="shared" si="32"/>
        <v>7452</v>
      </c>
      <c r="CN19" s="164">
        <f t="shared" si="33"/>
        <v>31289</v>
      </c>
      <c r="CO19" s="164">
        <f t="shared" si="34"/>
        <v>34042</v>
      </c>
      <c r="CP19" s="164">
        <f t="shared" si="35"/>
        <v>10705</v>
      </c>
      <c r="CQ19" s="164">
        <f t="shared" si="36"/>
        <v>13424</v>
      </c>
    </row>
    <row r="20" spans="2:95" x14ac:dyDescent="0.35">
      <c r="B20" s="88" t="s">
        <v>46</v>
      </c>
      <c r="C20" s="104">
        <v>7490</v>
      </c>
      <c r="D20" s="98">
        <v>7850</v>
      </c>
      <c r="E20" s="104">
        <v>4062</v>
      </c>
      <c r="F20" s="105">
        <v>4061</v>
      </c>
      <c r="G20" s="104">
        <v>7191</v>
      </c>
      <c r="H20" s="105">
        <v>7190</v>
      </c>
      <c r="I20" s="104">
        <v>5957</v>
      </c>
      <c r="J20" s="106">
        <v>5957</v>
      </c>
      <c r="K20" s="104">
        <v>15013</v>
      </c>
      <c r="L20" s="100">
        <v>18711</v>
      </c>
      <c r="M20" s="107">
        <v>13456</v>
      </c>
      <c r="N20" s="100">
        <v>21862</v>
      </c>
      <c r="O20" s="99"/>
      <c r="Q20" s="122">
        <f t="shared" si="37"/>
        <v>118800</v>
      </c>
      <c r="S20" s="164">
        <f t="shared" si="38"/>
        <v>7181</v>
      </c>
      <c r="T20" s="164">
        <f t="shared" si="39"/>
        <v>7526</v>
      </c>
      <c r="U20" s="164">
        <f t="shared" si="40"/>
        <v>3895</v>
      </c>
      <c r="V20" s="164">
        <f t="shared" si="41"/>
        <v>3894</v>
      </c>
      <c r="W20" s="164">
        <f t="shared" si="42"/>
        <v>6894</v>
      </c>
      <c r="X20" s="164">
        <f t="shared" si="43"/>
        <v>6894</v>
      </c>
      <c r="Y20" s="164">
        <f t="shared" si="44"/>
        <v>5711</v>
      </c>
      <c r="Z20" s="164">
        <f t="shared" si="45"/>
        <v>5711</v>
      </c>
      <c r="AA20" s="164">
        <f t="shared" si="46"/>
        <v>14394</v>
      </c>
      <c r="AB20" s="164">
        <f t="shared" si="47"/>
        <v>17939</v>
      </c>
      <c r="AC20" s="164">
        <f t="shared" si="48"/>
        <v>12901</v>
      </c>
      <c r="AD20" s="164">
        <f t="shared" si="49"/>
        <v>20961</v>
      </c>
      <c r="AF20" s="164">
        <f t="shared" si="50"/>
        <v>7415</v>
      </c>
      <c r="AG20" s="164">
        <f t="shared" si="51"/>
        <v>7772</v>
      </c>
      <c r="AH20" s="164">
        <f t="shared" si="52"/>
        <v>4022</v>
      </c>
      <c r="AI20" s="164">
        <f t="shared" si="53"/>
        <v>4021</v>
      </c>
      <c r="AJ20" s="164">
        <f t="shared" si="54"/>
        <v>7119</v>
      </c>
      <c r="AK20" s="164">
        <f t="shared" si="55"/>
        <v>7118</v>
      </c>
      <c r="AL20" s="164">
        <f t="shared" si="56"/>
        <v>5898</v>
      </c>
      <c r="AM20" s="164">
        <f t="shared" si="57"/>
        <v>5898</v>
      </c>
      <c r="AN20" s="164">
        <f t="shared" si="58"/>
        <v>14863</v>
      </c>
      <c r="AO20" s="164">
        <f t="shared" si="59"/>
        <v>18525</v>
      </c>
      <c r="AP20" s="164">
        <f t="shared" si="60"/>
        <v>13322</v>
      </c>
      <c r="AQ20" s="164">
        <f t="shared" si="61"/>
        <v>21644</v>
      </c>
      <c r="AS20" s="164">
        <f t="shared" si="62"/>
        <v>7528</v>
      </c>
      <c r="AT20" s="164">
        <f t="shared" si="63"/>
        <v>7890</v>
      </c>
      <c r="AU20" s="164">
        <f t="shared" si="64"/>
        <v>4083</v>
      </c>
      <c r="AV20" s="164">
        <f t="shared" si="65"/>
        <v>4082</v>
      </c>
      <c r="AW20" s="164">
        <f>ROUND(G20*$A$8,0)</f>
        <v>7228</v>
      </c>
      <c r="AX20" s="164">
        <f t="shared" si="66"/>
        <v>7227</v>
      </c>
      <c r="AY20" s="164">
        <f t="shared" si="67"/>
        <v>5987</v>
      </c>
      <c r="AZ20" s="164">
        <f t="shared" si="68"/>
        <v>5987</v>
      </c>
      <c r="BA20" s="164">
        <f t="shared" si="69"/>
        <v>15089</v>
      </c>
      <c r="BB20" s="164">
        <f t="shared" si="70"/>
        <v>18806</v>
      </c>
      <c r="BC20" s="164">
        <f t="shared" si="71"/>
        <v>13525</v>
      </c>
      <c r="BD20" s="164">
        <f t="shared" si="72"/>
        <v>21973</v>
      </c>
      <c r="BF20" s="164">
        <f t="shared" si="73"/>
        <v>7826</v>
      </c>
      <c r="BG20" s="164">
        <f t="shared" si="4"/>
        <v>8203</v>
      </c>
      <c r="BH20" s="164">
        <f t="shared" si="5"/>
        <v>4244</v>
      </c>
      <c r="BI20" s="164">
        <f t="shared" si="6"/>
        <v>4243</v>
      </c>
      <c r="BJ20" s="164">
        <f t="shared" si="7"/>
        <v>7514</v>
      </c>
      <c r="BK20" s="164">
        <f t="shared" si="8"/>
        <v>7513</v>
      </c>
      <c r="BL20" s="164">
        <f t="shared" si="9"/>
        <v>6225</v>
      </c>
      <c r="BM20" s="164">
        <f t="shared" si="10"/>
        <v>6225</v>
      </c>
      <c r="BN20" s="164">
        <f t="shared" si="11"/>
        <v>15687</v>
      </c>
      <c r="BO20" s="164">
        <f t="shared" si="12"/>
        <v>19551</v>
      </c>
      <c r="BP20" s="164">
        <f t="shared" si="13"/>
        <v>14060</v>
      </c>
      <c r="BQ20" s="164">
        <f t="shared" si="14"/>
        <v>22844</v>
      </c>
      <c r="BS20" s="164">
        <f t="shared" si="74"/>
        <v>7826</v>
      </c>
      <c r="BT20" s="164">
        <f t="shared" si="15"/>
        <v>8202</v>
      </c>
      <c r="BU20" s="164">
        <f t="shared" si="16"/>
        <v>4244</v>
      </c>
      <c r="BV20" s="164">
        <f t="shared" si="17"/>
        <v>4243</v>
      </c>
      <c r="BW20" s="164">
        <f t="shared" si="18"/>
        <v>7513</v>
      </c>
      <c r="BX20" s="164">
        <f t="shared" si="19"/>
        <v>7512</v>
      </c>
      <c r="BY20" s="164">
        <f t="shared" si="20"/>
        <v>6224</v>
      </c>
      <c r="BZ20" s="164">
        <f t="shared" si="21"/>
        <v>6224</v>
      </c>
      <c r="CA20" s="164">
        <f t="shared" si="22"/>
        <v>15686</v>
      </c>
      <c r="CB20" s="164">
        <f t="shared" si="23"/>
        <v>19550</v>
      </c>
      <c r="CC20" s="164">
        <f t="shared" si="24"/>
        <v>14059</v>
      </c>
      <c r="CD20" s="164">
        <f t="shared" si="25"/>
        <v>22842</v>
      </c>
      <c r="CF20" s="164">
        <f t="shared" si="75"/>
        <v>8054</v>
      </c>
      <c r="CG20" s="164">
        <f t="shared" si="26"/>
        <v>8441</v>
      </c>
      <c r="CH20" s="164">
        <f t="shared" si="27"/>
        <v>4368</v>
      </c>
      <c r="CI20" s="164">
        <f t="shared" si="28"/>
        <v>4367</v>
      </c>
      <c r="CJ20" s="164">
        <f t="shared" si="29"/>
        <v>7733</v>
      </c>
      <c r="CK20" s="164">
        <f t="shared" si="30"/>
        <v>7731</v>
      </c>
      <c r="CL20" s="164">
        <f t="shared" si="31"/>
        <v>6406</v>
      </c>
      <c r="CM20" s="164">
        <f t="shared" si="32"/>
        <v>6406</v>
      </c>
      <c r="CN20" s="164">
        <f t="shared" si="33"/>
        <v>16144</v>
      </c>
      <c r="CO20" s="164">
        <f t="shared" si="34"/>
        <v>20120</v>
      </c>
      <c r="CP20" s="164">
        <f t="shared" si="35"/>
        <v>14469</v>
      </c>
      <c r="CQ20" s="164">
        <f t="shared" si="36"/>
        <v>23508</v>
      </c>
    </row>
    <row r="21" spans="2:95" x14ac:dyDescent="0.35">
      <c r="B21" s="108" t="s">
        <v>48</v>
      </c>
      <c r="C21" s="104">
        <v>8336</v>
      </c>
      <c r="D21" s="90">
        <v>8811</v>
      </c>
      <c r="E21" s="104">
        <v>3667</v>
      </c>
      <c r="F21" s="105">
        <v>3674</v>
      </c>
      <c r="G21" s="104">
        <v>6367</v>
      </c>
      <c r="H21" s="105">
        <v>6222</v>
      </c>
      <c r="I21" s="104">
        <v>5283</v>
      </c>
      <c r="J21" s="106">
        <v>6562</v>
      </c>
      <c r="K21" s="104">
        <v>31553</v>
      </c>
      <c r="L21" s="109">
        <v>31649</v>
      </c>
      <c r="M21" s="110">
        <v>17137</v>
      </c>
      <c r="N21" s="100">
        <v>17311</v>
      </c>
      <c r="O21" s="99">
        <v>5</v>
      </c>
      <c r="Q21" s="122">
        <f t="shared" si="37"/>
        <v>146572</v>
      </c>
      <c r="S21" s="164">
        <f t="shared" si="38"/>
        <v>7992</v>
      </c>
      <c r="T21" s="164">
        <f t="shared" si="39"/>
        <v>8448</v>
      </c>
      <c r="U21" s="164">
        <f t="shared" si="40"/>
        <v>3516</v>
      </c>
      <c r="V21" s="164">
        <f t="shared" si="41"/>
        <v>3523</v>
      </c>
      <c r="W21" s="164">
        <f t="shared" si="42"/>
        <v>6104</v>
      </c>
      <c r="X21" s="164">
        <f t="shared" si="43"/>
        <v>5965</v>
      </c>
      <c r="Y21" s="164">
        <f t="shared" si="44"/>
        <v>5065</v>
      </c>
      <c r="Z21" s="164">
        <f t="shared" si="45"/>
        <v>6291</v>
      </c>
      <c r="AA21" s="164">
        <f t="shared" si="46"/>
        <v>30252</v>
      </c>
      <c r="AB21" s="164">
        <f t="shared" si="47"/>
        <v>30344</v>
      </c>
      <c r="AC21" s="164">
        <f t="shared" si="48"/>
        <v>16430</v>
      </c>
      <c r="AD21" s="164">
        <f t="shared" si="49"/>
        <v>16597</v>
      </c>
      <c r="AF21" s="164">
        <f t="shared" si="50"/>
        <v>8253</v>
      </c>
      <c r="AG21" s="164">
        <f t="shared" si="51"/>
        <v>8723</v>
      </c>
      <c r="AH21" s="164">
        <f t="shared" si="52"/>
        <v>3630</v>
      </c>
      <c r="AI21" s="164">
        <f t="shared" si="53"/>
        <v>3637</v>
      </c>
      <c r="AJ21" s="164">
        <f t="shared" si="54"/>
        <v>6304</v>
      </c>
      <c r="AK21" s="164">
        <f t="shared" si="55"/>
        <v>6160</v>
      </c>
      <c r="AL21" s="164">
        <f t="shared" si="56"/>
        <v>5230</v>
      </c>
      <c r="AM21" s="164">
        <f t="shared" si="57"/>
        <v>6497</v>
      </c>
      <c r="AN21" s="164">
        <f t="shared" si="58"/>
        <v>31239</v>
      </c>
      <c r="AO21" s="164">
        <f t="shared" si="59"/>
        <v>31334</v>
      </c>
      <c r="AP21" s="164">
        <f t="shared" si="60"/>
        <v>16966</v>
      </c>
      <c r="AQ21" s="164">
        <f t="shared" si="61"/>
        <v>17139</v>
      </c>
      <c r="AS21" s="164">
        <f t="shared" si="62"/>
        <v>8378</v>
      </c>
      <c r="AT21" s="164">
        <f t="shared" si="63"/>
        <v>8856</v>
      </c>
      <c r="AU21" s="164">
        <f t="shared" si="64"/>
        <v>3686</v>
      </c>
      <c r="AV21" s="164">
        <f t="shared" si="65"/>
        <v>3693</v>
      </c>
      <c r="AW21" s="164">
        <f>ROUND(G21*$A$8,0)</f>
        <v>6399</v>
      </c>
      <c r="AX21" s="164">
        <f t="shared" si="66"/>
        <v>6254</v>
      </c>
      <c r="AY21" s="164">
        <f t="shared" si="67"/>
        <v>5310</v>
      </c>
      <c r="AZ21" s="164">
        <f t="shared" si="68"/>
        <v>6595</v>
      </c>
      <c r="BA21" s="164">
        <f t="shared" si="69"/>
        <v>31714</v>
      </c>
      <c r="BB21" s="164">
        <f t="shared" si="70"/>
        <v>31810</v>
      </c>
      <c r="BC21" s="164">
        <f t="shared" si="71"/>
        <v>17224</v>
      </c>
      <c r="BD21" s="164">
        <f t="shared" si="72"/>
        <v>17399</v>
      </c>
      <c r="BF21" s="164">
        <f t="shared" si="73"/>
        <v>8710</v>
      </c>
      <c r="BG21" s="164">
        <f t="shared" si="4"/>
        <v>9207</v>
      </c>
      <c r="BH21" s="164">
        <f t="shared" si="5"/>
        <v>3832</v>
      </c>
      <c r="BI21" s="164">
        <f t="shared" si="6"/>
        <v>3839</v>
      </c>
      <c r="BJ21" s="164">
        <f t="shared" si="7"/>
        <v>6653</v>
      </c>
      <c r="BK21" s="164">
        <f t="shared" si="8"/>
        <v>6501</v>
      </c>
      <c r="BL21" s="164">
        <f t="shared" si="9"/>
        <v>5520</v>
      </c>
      <c r="BM21" s="164">
        <f t="shared" si="10"/>
        <v>6857</v>
      </c>
      <c r="BN21" s="164">
        <f t="shared" si="11"/>
        <v>32970</v>
      </c>
      <c r="BO21" s="164">
        <f t="shared" si="12"/>
        <v>33070</v>
      </c>
      <c r="BP21" s="164">
        <f t="shared" si="13"/>
        <v>17907</v>
      </c>
      <c r="BQ21" s="164">
        <f t="shared" si="14"/>
        <v>18088</v>
      </c>
      <c r="BS21" s="164">
        <f t="shared" si="74"/>
        <v>8710</v>
      </c>
      <c r="BT21" s="164">
        <f t="shared" si="15"/>
        <v>9206</v>
      </c>
      <c r="BU21" s="164">
        <f t="shared" si="16"/>
        <v>3831</v>
      </c>
      <c r="BV21" s="164">
        <f t="shared" si="17"/>
        <v>3839</v>
      </c>
      <c r="BW21" s="164">
        <f t="shared" si="18"/>
        <v>6652</v>
      </c>
      <c r="BX21" s="164">
        <f t="shared" si="19"/>
        <v>6501</v>
      </c>
      <c r="BY21" s="164">
        <f t="shared" si="20"/>
        <v>5520</v>
      </c>
      <c r="BZ21" s="164">
        <f t="shared" si="21"/>
        <v>6856</v>
      </c>
      <c r="CA21" s="164">
        <f t="shared" si="22"/>
        <v>32968</v>
      </c>
      <c r="CB21" s="164">
        <f t="shared" si="23"/>
        <v>33068</v>
      </c>
      <c r="CC21" s="164">
        <f t="shared" si="24"/>
        <v>17905</v>
      </c>
      <c r="CD21" s="164">
        <f t="shared" si="25"/>
        <v>18087</v>
      </c>
      <c r="CF21" s="164">
        <f t="shared" si="75"/>
        <v>8964</v>
      </c>
      <c r="CG21" s="164">
        <f t="shared" si="26"/>
        <v>9474</v>
      </c>
      <c r="CH21" s="164">
        <f t="shared" si="27"/>
        <v>3943</v>
      </c>
      <c r="CI21" s="164">
        <f t="shared" si="28"/>
        <v>3951</v>
      </c>
      <c r="CJ21" s="164">
        <f t="shared" si="29"/>
        <v>6846</v>
      </c>
      <c r="CK21" s="164">
        <f t="shared" si="30"/>
        <v>6691</v>
      </c>
      <c r="CL21" s="164">
        <f t="shared" si="31"/>
        <v>5681</v>
      </c>
      <c r="CM21" s="164">
        <f t="shared" si="32"/>
        <v>7056</v>
      </c>
      <c r="CN21" s="164">
        <f t="shared" si="33"/>
        <v>33929</v>
      </c>
      <c r="CO21" s="164">
        <f t="shared" si="34"/>
        <v>34032</v>
      </c>
      <c r="CP21" s="164">
        <f t="shared" si="35"/>
        <v>18427</v>
      </c>
      <c r="CQ21" s="164">
        <f t="shared" si="36"/>
        <v>18615</v>
      </c>
    </row>
    <row r="22" spans="2:95" x14ac:dyDescent="0.35">
      <c r="B22" s="88" t="s">
        <v>55</v>
      </c>
      <c r="C22" s="98">
        <v>7460</v>
      </c>
      <c r="D22" s="90">
        <v>7629</v>
      </c>
      <c r="E22" s="98">
        <v>3095</v>
      </c>
      <c r="F22" s="111">
        <v>3095</v>
      </c>
      <c r="G22" s="98">
        <v>5743</v>
      </c>
      <c r="H22" s="111">
        <v>5743</v>
      </c>
      <c r="I22" s="98">
        <v>5689</v>
      </c>
      <c r="J22" s="112">
        <v>5732</v>
      </c>
      <c r="K22" s="98">
        <v>29966</v>
      </c>
      <c r="L22" s="96">
        <v>33521</v>
      </c>
      <c r="M22" s="97">
        <v>20403</v>
      </c>
      <c r="N22" s="100">
        <v>30725</v>
      </c>
      <c r="O22" s="99">
        <v>6</v>
      </c>
      <c r="Q22" s="122">
        <f t="shared" si="37"/>
        <v>158801</v>
      </c>
      <c r="S22" s="164">
        <f t="shared" si="38"/>
        <v>7152</v>
      </c>
      <c r="T22" s="164">
        <f t="shared" si="39"/>
        <v>7314</v>
      </c>
      <c r="U22" s="164">
        <f t="shared" si="40"/>
        <v>2967</v>
      </c>
      <c r="V22" s="164">
        <f t="shared" si="41"/>
        <v>2967</v>
      </c>
      <c r="W22" s="164">
        <f t="shared" si="42"/>
        <v>5506</v>
      </c>
      <c r="X22" s="164">
        <f t="shared" si="43"/>
        <v>5506</v>
      </c>
      <c r="Y22" s="164">
        <f t="shared" si="44"/>
        <v>5454</v>
      </c>
      <c r="Z22" s="164">
        <f t="shared" si="45"/>
        <v>5496</v>
      </c>
      <c r="AA22" s="164">
        <f t="shared" si="46"/>
        <v>28730</v>
      </c>
      <c r="AB22" s="164">
        <f t="shared" si="47"/>
        <v>32139</v>
      </c>
      <c r="AC22" s="164">
        <f t="shared" si="48"/>
        <v>19562</v>
      </c>
      <c r="AD22" s="164">
        <f t="shared" si="49"/>
        <v>29458</v>
      </c>
      <c r="AF22" s="164">
        <f t="shared" si="50"/>
        <v>7386</v>
      </c>
      <c r="AG22" s="164">
        <f t="shared" si="51"/>
        <v>7553</v>
      </c>
      <c r="AH22" s="164">
        <f t="shared" si="52"/>
        <v>3064</v>
      </c>
      <c r="AI22" s="164">
        <f t="shared" si="53"/>
        <v>3064</v>
      </c>
      <c r="AJ22" s="164">
        <f t="shared" si="54"/>
        <v>5686</v>
      </c>
      <c r="AK22" s="164">
        <f t="shared" si="55"/>
        <v>5686</v>
      </c>
      <c r="AL22" s="164">
        <f t="shared" si="56"/>
        <v>5632</v>
      </c>
      <c r="AM22" s="164">
        <f t="shared" si="57"/>
        <v>5675</v>
      </c>
      <c r="AN22" s="164">
        <f t="shared" si="58"/>
        <v>29667</v>
      </c>
      <c r="AO22" s="164">
        <f t="shared" si="59"/>
        <v>33187</v>
      </c>
      <c r="AP22" s="164">
        <f t="shared" si="60"/>
        <v>20200</v>
      </c>
      <c r="AQ22" s="164">
        <f t="shared" si="61"/>
        <v>30419</v>
      </c>
      <c r="AS22" s="164">
        <f t="shared" si="62"/>
        <v>7498</v>
      </c>
      <c r="AT22" s="164">
        <f t="shared" si="63"/>
        <v>7668</v>
      </c>
      <c r="AU22" s="164">
        <f t="shared" si="64"/>
        <v>3111</v>
      </c>
      <c r="AV22" s="164">
        <f t="shared" si="65"/>
        <v>3111</v>
      </c>
      <c r="AW22" s="164">
        <f>ROUND(G22*$A$8,0)</f>
        <v>5772</v>
      </c>
      <c r="AX22" s="164">
        <f t="shared" si="66"/>
        <v>5772</v>
      </c>
      <c r="AY22" s="164">
        <f t="shared" si="67"/>
        <v>5718</v>
      </c>
      <c r="AZ22" s="164">
        <f t="shared" si="68"/>
        <v>5761</v>
      </c>
      <c r="BA22" s="164">
        <f t="shared" si="69"/>
        <v>30119</v>
      </c>
      <c r="BB22" s="164">
        <f t="shared" si="70"/>
        <v>33692</v>
      </c>
      <c r="BC22" s="164">
        <f t="shared" si="71"/>
        <v>20507</v>
      </c>
      <c r="BD22" s="164">
        <f t="shared" si="72"/>
        <v>30881</v>
      </c>
      <c r="BF22" s="164">
        <f t="shared" si="73"/>
        <v>7795</v>
      </c>
      <c r="BG22" s="164">
        <f t="shared" si="4"/>
        <v>7972</v>
      </c>
      <c r="BH22" s="164">
        <f t="shared" si="5"/>
        <v>3234</v>
      </c>
      <c r="BI22" s="164">
        <f t="shared" si="6"/>
        <v>3234</v>
      </c>
      <c r="BJ22" s="164">
        <f t="shared" si="7"/>
        <v>6001</v>
      </c>
      <c r="BK22" s="164">
        <f t="shared" si="8"/>
        <v>6001</v>
      </c>
      <c r="BL22" s="164">
        <f t="shared" si="9"/>
        <v>5944</v>
      </c>
      <c r="BM22" s="164">
        <f t="shared" si="10"/>
        <v>5989</v>
      </c>
      <c r="BN22" s="164">
        <f t="shared" si="11"/>
        <v>31312</v>
      </c>
      <c r="BO22" s="164">
        <f t="shared" si="12"/>
        <v>35026</v>
      </c>
      <c r="BP22" s="164">
        <f t="shared" si="13"/>
        <v>21319</v>
      </c>
      <c r="BQ22" s="164">
        <f t="shared" si="14"/>
        <v>32105</v>
      </c>
      <c r="BS22" s="164">
        <f t="shared" si="74"/>
        <v>7795</v>
      </c>
      <c r="BT22" s="164">
        <f t="shared" si="15"/>
        <v>7971</v>
      </c>
      <c r="BU22" s="164">
        <f t="shared" si="16"/>
        <v>3234</v>
      </c>
      <c r="BV22" s="164">
        <f t="shared" si="17"/>
        <v>3234</v>
      </c>
      <c r="BW22" s="164">
        <f t="shared" si="18"/>
        <v>6001</v>
      </c>
      <c r="BX22" s="164">
        <f t="shared" si="19"/>
        <v>6001</v>
      </c>
      <c r="BY22" s="164">
        <f t="shared" si="20"/>
        <v>5944</v>
      </c>
      <c r="BZ22" s="164">
        <f t="shared" si="21"/>
        <v>5989</v>
      </c>
      <c r="CA22" s="164">
        <f t="shared" si="22"/>
        <v>31310</v>
      </c>
      <c r="CB22" s="164">
        <f t="shared" si="23"/>
        <v>35024</v>
      </c>
      <c r="CC22" s="164">
        <f t="shared" si="24"/>
        <v>21318</v>
      </c>
      <c r="CD22" s="164">
        <f t="shared" si="25"/>
        <v>32103</v>
      </c>
      <c r="CF22" s="164">
        <f t="shared" si="75"/>
        <v>8022</v>
      </c>
      <c r="CG22" s="164">
        <f t="shared" si="26"/>
        <v>8203</v>
      </c>
      <c r="CH22" s="164">
        <f t="shared" si="27"/>
        <v>3328</v>
      </c>
      <c r="CI22" s="164">
        <f t="shared" si="28"/>
        <v>3328</v>
      </c>
      <c r="CJ22" s="164">
        <f t="shared" si="29"/>
        <v>6175</v>
      </c>
      <c r="CK22" s="164">
        <f t="shared" si="30"/>
        <v>6175</v>
      </c>
      <c r="CL22" s="164">
        <f t="shared" si="31"/>
        <v>6117</v>
      </c>
      <c r="CM22" s="164">
        <f t="shared" si="32"/>
        <v>6164</v>
      </c>
      <c r="CN22" s="164">
        <f t="shared" si="33"/>
        <v>32223</v>
      </c>
      <c r="CO22" s="164">
        <f t="shared" si="34"/>
        <v>36045</v>
      </c>
      <c r="CP22" s="164">
        <f t="shared" si="35"/>
        <v>21939</v>
      </c>
      <c r="CQ22" s="164">
        <f t="shared" si="36"/>
        <v>33039</v>
      </c>
    </row>
    <row r="23" spans="2:95" x14ac:dyDescent="0.35">
      <c r="B23" s="88" t="s">
        <v>57</v>
      </c>
      <c r="C23" s="90">
        <v>8444</v>
      </c>
      <c r="D23" s="90">
        <v>9249</v>
      </c>
      <c r="E23" s="90">
        <v>3565</v>
      </c>
      <c r="F23" s="91">
        <v>3567</v>
      </c>
      <c r="G23" s="90">
        <v>7421</v>
      </c>
      <c r="H23" s="91">
        <v>7325</v>
      </c>
      <c r="I23" s="90">
        <v>5431</v>
      </c>
      <c r="J23" s="94">
        <v>5790</v>
      </c>
      <c r="K23" s="90">
        <v>33499</v>
      </c>
      <c r="L23" s="100">
        <v>55991</v>
      </c>
      <c r="M23" s="101">
        <v>15772</v>
      </c>
      <c r="N23" s="100">
        <v>43581</v>
      </c>
      <c r="O23" s="99"/>
      <c r="Q23" s="122">
        <f t="shared" si="37"/>
        <v>199635</v>
      </c>
      <c r="S23" s="164">
        <f t="shared" si="38"/>
        <v>8096</v>
      </c>
      <c r="T23" s="164">
        <f t="shared" si="39"/>
        <v>8868</v>
      </c>
      <c r="U23" s="164">
        <f t="shared" si="40"/>
        <v>3418</v>
      </c>
      <c r="V23" s="164">
        <f t="shared" si="41"/>
        <v>3420</v>
      </c>
      <c r="W23" s="164">
        <f t="shared" si="42"/>
        <v>7115</v>
      </c>
      <c r="X23" s="164">
        <f t="shared" si="43"/>
        <v>7023</v>
      </c>
      <c r="Y23" s="164">
        <f t="shared" si="44"/>
        <v>5207</v>
      </c>
      <c r="Z23" s="164">
        <f t="shared" si="45"/>
        <v>5551</v>
      </c>
      <c r="AA23" s="164">
        <f t="shared" si="46"/>
        <v>32118</v>
      </c>
      <c r="AB23" s="164">
        <f t="shared" si="47"/>
        <v>53682</v>
      </c>
      <c r="AC23" s="164">
        <f t="shared" si="48"/>
        <v>15122</v>
      </c>
      <c r="AD23" s="164">
        <f t="shared" si="49"/>
        <v>41784</v>
      </c>
      <c r="AF23" s="164">
        <f t="shared" si="50"/>
        <v>8360</v>
      </c>
      <c r="AG23" s="164">
        <f t="shared" si="51"/>
        <v>9157</v>
      </c>
      <c r="AH23" s="164">
        <f t="shared" si="52"/>
        <v>3529</v>
      </c>
      <c r="AI23" s="164">
        <f t="shared" si="53"/>
        <v>3531</v>
      </c>
      <c r="AJ23" s="164">
        <f t="shared" si="54"/>
        <v>7347</v>
      </c>
      <c r="AK23" s="164">
        <f t="shared" si="55"/>
        <v>7252</v>
      </c>
      <c r="AL23" s="164">
        <f t="shared" si="56"/>
        <v>5377</v>
      </c>
      <c r="AM23" s="164">
        <f t="shared" si="57"/>
        <v>5732</v>
      </c>
      <c r="AN23" s="164">
        <f t="shared" si="58"/>
        <v>33165</v>
      </c>
      <c r="AO23" s="164">
        <f t="shared" si="59"/>
        <v>55433</v>
      </c>
      <c r="AP23" s="164">
        <f t="shared" si="60"/>
        <v>15615</v>
      </c>
      <c r="AQ23" s="164">
        <f t="shared" si="61"/>
        <v>43147</v>
      </c>
      <c r="AS23" s="164">
        <f t="shared" si="62"/>
        <v>8487</v>
      </c>
      <c r="AT23" s="164">
        <f t="shared" si="63"/>
        <v>9296</v>
      </c>
      <c r="AU23" s="164">
        <f t="shared" si="64"/>
        <v>3583</v>
      </c>
      <c r="AV23" s="164">
        <f t="shared" si="65"/>
        <v>3585</v>
      </c>
      <c r="AW23" s="164">
        <f>ROUND(G23*$A$8,0)</f>
        <v>7459</v>
      </c>
      <c r="AX23" s="164">
        <f t="shared" si="66"/>
        <v>7362</v>
      </c>
      <c r="AY23" s="164">
        <f t="shared" si="67"/>
        <v>5459</v>
      </c>
      <c r="AZ23" s="164">
        <f t="shared" si="68"/>
        <v>5819</v>
      </c>
      <c r="BA23" s="164">
        <f t="shared" si="69"/>
        <v>33670</v>
      </c>
      <c r="BB23" s="164">
        <f t="shared" si="70"/>
        <v>56276</v>
      </c>
      <c r="BC23" s="164">
        <f t="shared" si="71"/>
        <v>15852</v>
      </c>
      <c r="BD23" s="164">
        <f t="shared" si="72"/>
        <v>43803</v>
      </c>
      <c r="BF23" s="164">
        <f t="shared" si="73"/>
        <v>8823</v>
      </c>
      <c r="BG23" s="164">
        <f t="shared" si="4"/>
        <v>9664</v>
      </c>
      <c r="BH23" s="164">
        <f t="shared" si="5"/>
        <v>3725</v>
      </c>
      <c r="BI23" s="164">
        <f t="shared" si="6"/>
        <v>3727</v>
      </c>
      <c r="BJ23" s="164">
        <f t="shared" si="7"/>
        <v>7754</v>
      </c>
      <c r="BK23" s="164">
        <f t="shared" si="8"/>
        <v>7654</v>
      </c>
      <c r="BL23" s="164">
        <f t="shared" si="9"/>
        <v>5675</v>
      </c>
      <c r="BM23" s="164">
        <f t="shared" si="10"/>
        <v>6050</v>
      </c>
      <c r="BN23" s="164">
        <f t="shared" si="11"/>
        <v>35003</v>
      </c>
      <c r="BO23" s="164">
        <f t="shared" si="12"/>
        <v>58505</v>
      </c>
      <c r="BP23" s="164">
        <f t="shared" si="13"/>
        <v>16480</v>
      </c>
      <c r="BQ23" s="164">
        <f t="shared" si="14"/>
        <v>45538</v>
      </c>
      <c r="BS23" s="164">
        <f t="shared" si="74"/>
        <v>8823</v>
      </c>
      <c r="BT23" s="164">
        <f t="shared" si="15"/>
        <v>9664</v>
      </c>
      <c r="BU23" s="164">
        <f t="shared" si="16"/>
        <v>3725</v>
      </c>
      <c r="BV23" s="164">
        <f t="shared" si="17"/>
        <v>3727</v>
      </c>
      <c r="BW23" s="164">
        <f t="shared" si="18"/>
        <v>7754</v>
      </c>
      <c r="BX23" s="164">
        <f t="shared" si="19"/>
        <v>7653</v>
      </c>
      <c r="BY23" s="164">
        <f t="shared" si="20"/>
        <v>5675</v>
      </c>
      <c r="BZ23" s="164">
        <f t="shared" si="21"/>
        <v>6050</v>
      </c>
      <c r="CA23" s="164">
        <f t="shared" si="22"/>
        <v>35001</v>
      </c>
      <c r="CB23" s="164">
        <f t="shared" si="23"/>
        <v>58502</v>
      </c>
      <c r="CC23" s="164">
        <f t="shared" si="24"/>
        <v>16479</v>
      </c>
      <c r="CD23" s="164">
        <f t="shared" si="25"/>
        <v>45535</v>
      </c>
      <c r="CF23" s="164">
        <f t="shared" si="75"/>
        <v>9080</v>
      </c>
      <c r="CG23" s="164">
        <f t="shared" si="26"/>
        <v>9945</v>
      </c>
      <c r="CH23" s="164">
        <f t="shared" si="27"/>
        <v>3833</v>
      </c>
      <c r="CI23" s="164">
        <f t="shared" si="28"/>
        <v>3836</v>
      </c>
      <c r="CJ23" s="164">
        <f t="shared" si="29"/>
        <v>7980</v>
      </c>
      <c r="CK23" s="164">
        <f t="shared" si="30"/>
        <v>7877</v>
      </c>
      <c r="CL23" s="164">
        <f t="shared" si="31"/>
        <v>5840</v>
      </c>
      <c r="CM23" s="164">
        <f t="shared" si="32"/>
        <v>6226</v>
      </c>
      <c r="CN23" s="164">
        <f t="shared" si="33"/>
        <v>36022</v>
      </c>
      <c r="CO23" s="164">
        <f t="shared" si="34"/>
        <v>60207</v>
      </c>
      <c r="CP23" s="164">
        <f t="shared" si="35"/>
        <v>16960</v>
      </c>
      <c r="CQ23" s="164">
        <f t="shared" si="36"/>
        <v>46863</v>
      </c>
    </row>
    <row r="24" spans="2:95" x14ac:dyDescent="0.35">
      <c r="B24" s="88" t="s">
        <v>71</v>
      </c>
      <c r="C24" s="90">
        <v>9031</v>
      </c>
      <c r="D24" s="90">
        <v>9877</v>
      </c>
      <c r="E24" s="90">
        <v>4506</v>
      </c>
      <c r="F24" s="91">
        <v>4546</v>
      </c>
      <c r="G24" s="90">
        <v>8029</v>
      </c>
      <c r="H24" s="91">
        <v>8031</v>
      </c>
      <c r="I24" s="90">
        <v>7840</v>
      </c>
      <c r="J24" s="94">
        <v>9313</v>
      </c>
      <c r="K24" s="90">
        <v>25866</v>
      </c>
      <c r="L24" s="100">
        <v>34100</v>
      </c>
      <c r="M24" s="101">
        <v>17814</v>
      </c>
      <c r="N24" s="91">
        <v>38115</v>
      </c>
      <c r="O24" s="99"/>
      <c r="Q24" s="122">
        <f t="shared" si="37"/>
        <v>177068</v>
      </c>
      <c r="S24" s="164">
        <f t="shared" si="38"/>
        <v>8659</v>
      </c>
      <c r="T24" s="164">
        <f t="shared" si="39"/>
        <v>9470</v>
      </c>
      <c r="U24" s="164">
        <f t="shared" si="40"/>
        <v>4320</v>
      </c>
      <c r="V24" s="164">
        <f t="shared" si="41"/>
        <v>4359</v>
      </c>
      <c r="W24" s="164">
        <f t="shared" si="42"/>
        <v>7698</v>
      </c>
      <c r="X24" s="164">
        <f t="shared" si="43"/>
        <v>7700</v>
      </c>
      <c r="Y24" s="164">
        <f t="shared" si="44"/>
        <v>7517</v>
      </c>
      <c r="Z24" s="164">
        <f t="shared" si="45"/>
        <v>8929</v>
      </c>
      <c r="AA24" s="164">
        <f t="shared" si="46"/>
        <v>24799</v>
      </c>
      <c r="AB24" s="164">
        <f t="shared" si="47"/>
        <v>32694</v>
      </c>
      <c r="AC24" s="164">
        <f t="shared" si="48"/>
        <v>17079</v>
      </c>
      <c r="AD24" s="164">
        <f t="shared" si="49"/>
        <v>36543</v>
      </c>
      <c r="AF24" s="164">
        <f t="shared" si="50"/>
        <v>8941</v>
      </c>
      <c r="AG24" s="164">
        <f t="shared" si="51"/>
        <v>9779</v>
      </c>
      <c r="AH24" s="164">
        <f t="shared" si="52"/>
        <v>4461</v>
      </c>
      <c r="AI24" s="164">
        <f t="shared" si="53"/>
        <v>4501</v>
      </c>
      <c r="AJ24" s="164">
        <f t="shared" si="54"/>
        <v>7949</v>
      </c>
      <c r="AK24" s="164">
        <f t="shared" si="55"/>
        <v>7951</v>
      </c>
      <c r="AL24" s="164">
        <f t="shared" si="56"/>
        <v>7762</v>
      </c>
      <c r="AM24" s="164">
        <f t="shared" si="57"/>
        <v>9220</v>
      </c>
      <c r="AN24" s="164">
        <f t="shared" si="58"/>
        <v>25608</v>
      </c>
      <c r="AO24" s="164">
        <f t="shared" si="59"/>
        <v>33760</v>
      </c>
      <c r="AP24" s="164">
        <f t="shared" si="60"/>
        <v>17636</v>
      </c>
      <c r="AQ24" s="164">
        <f t="shared" si="61"/>
        <v>37735</v>
      </c>
      <c r="AS24" s="164">
        <f t="shared" si="62"/>
        <v>9077</v>
      </c>
      <c r="AT24" s="164">
        <f t="shared" si="63"/>
        <v>9927</v>
      </c>
      <c r="AU24" s="164">
        <f t="shared" si="64"/>
        <v>4529</v>
      </c>
      <c r="AV24" s="164">
        <f t="shared" si="65"/>
        <v>4569</v>
      </c>
      <c r="AW24" s="164">
        <f>ROUND(G24*$A$8,0)</f>
        <v>8070</v>
      </c>
      <c r="AX24" s="164">
        <f t="shared" si="66"/>
        <v>8072</v>
      </c>
      <c r="AY24" s="164">
        <f t="shared" si="67"/>
        <v>7880</v>
      </c>
      <c r="AZ24" s="164">
        <f t="shared" si="68"/>
        <v>9360</v>
      </c>
      <c r="BA24" s="164">
        <f t="shared" si="69"/>
        <v>25998</v>
      </c>
      <c r="BB24" s="164">
        <f t="shared" si="70"/>
        <v>34274</v>
      </c>
      <c r="BC24" s="164">
        <f t="shared" si="71"/>
        <v>17905</v>
      </c>
      <c r="BD24" s="164">
        <f t="shared" si="72"/>
        <v>38309</v>
      </c>
      <c r="BF24" s="164">
        <f t="shared" si="73"/>
        <v>9437</v>
      </c>
      <c r="BG24" s="164">
        <f t="shared" si="4"/>
        <v>10321</v>
      </c>
      <c r="BH24" s="164">
        <f t="shared" si="5"/>
        <v>4708</v>
      </c>
      <c r="BI24" s="164">
        <f t="shared" si="6"/>
        <v>4750</v>
      </c>
      <c r="BJ24" s="164">
        <f t="shared" si="7"/>
        <v>8390</v>
      </c>
      <c r="BK24" s="164">
        <f t="shared" si="8"/>
        <v>8392</v>
      </c>
      <c r="BL24" s="164">
        <f t="shared" si="9"/>
        <v>8192</v>
      </c>
      <c r="BM24" s="164">
        <f t="shared" si="10"/>
        <v>9731</v>
      </c>
      <c r="BN24" s="164">
        <f t="shared" si="11"/>
        <v>27028</v>
      </c>
      <c r="BO24" s="164">
        <f t="shared" si="12"/>
        <v>35631</v>
      </c>
      <c r="BP24" s="164">
        <f t="shared" si="13"/>
        <v>18614</v>
      </c>
      <c r="BQ24" s="164">
        <f t="shared" si="14"/>
        <v>39827</v>
      </c>
      <c r="BS24" s="164">
        <f t="shared" si="74"/>
        <v>9436</v>
      </c>
      <c r="BT24" s="164">
        <f t="shared" si="15"/>
        <v>10320</v>
      </c>
      <c r="BU24" s="164">
        <f t="shared" si="16"/>
        <v>4708</v>
      </c>
      <c r="BV24" s="164">
        <f t="shared" si="17"/>
        <v>4750</v>
      </c>
      <c r="BW24" s="164">
        <f t="shared" si="18"/>
        <v>8389</v>
      </c>
      <c r="BX24" s="164">
        <f t="shared" si="19"/>
        <v>8391</v>
      </c>
      <c r="BY24" s="164">
        <f t="shared" si="20"/>
        <v>8192</v>
      </c>
      <c r="BZ24" s="164">
        <f t="shared" si="21"/>
        <v>9731</v>
      </c>
      <c r="CA24" s="164">
        <f t="shared" si="22"/>
        <v>27026</v>
      </c>
      <c r="CB24" s="164">
        <f t="shared" si="23"/>
        <v>35629</v>
      </c>
      <c r="CC24" s="164">
        <f t="shared" si="24"/>
        <v>18613</v>
      </c>
      <c r="CD24" s="164">
        <f t="shared" si="25"/>
        <v>39824</v>
      </c>
      <c r="CF24" s="164">
        <f t="shared" si="75"/>
        <v>9711</v>
      </c>
      <c r="CG24" s="164">
        <f t="shared" si="26"/>
        <v>10621</v>
      </c>
      <c r="CH24" s="164">
        <f t="shared" si="27"/>
        <v>4845</v>
      </c>
      <c r="CI24" s="164">
        <f t="shared" si="28"/>
        <v>4888</v>
      </c>
      <c r="CJ24" s="164">
        <f t="shared" si="29"/>
        <v>8634</v>
      </c>
      <c r="CK24" s="164">
        <f t="shared" si="30"/>
        <v>8636</v>
      </c>
      <c r="CL24" s="164">
        <f t="shared" si="31"/>
        <v>8430</v>
      </c>
      <c r="CM24" s="164">
        <f t="shared" si="32"/>
        <v>10014</v>
      </c>
      <c r="CN24" s="164">
        <f t="shared" si="33"/>
        <v>27814</v>
      </c>
      <c r="CO24" s="164">
        <f t="shared" si="34"/>
        <v>36668</v>
      </c>
      <c r="CP24" s="164">
        <f t="shared" si="35"/>
        <v>19155</v>
      </c>
      <c r="CQ24" s="164">
        <f t="shared" si="36"/>
        <v>40985</v>
      </c>
    </row>
    <row r="25" spans="2:95" x14ac:dyDescent="0.35">
      <c r="B25" s="108" t="s">
        <v>73</v>
      </c>
      <c r="C25" s="90">
        <v>12434</v>
      </c>
      <c r="D25" s="90">
        <v>12871</v>
      </c>
      <c r="E25" s="90">
        <v>4698</v>
      </c>
      <c r="F25" s="91">
        <v>4698</v>
      </c>
      <c r="G25" s="90">
        <v>7205</v>
      </c>
      <c r="H25" s="91">
        <v>7205</v>
      </c>
      <c r="I25" s="89">
        <v>7070</v>
      </c>
      <c r="J25" s="103">
        <v>7049</v>
      </c>
      <c r="K25" s="89">
        <v>39815</v>
      </c>
      <c r="L25" s="109">
        <v>42989</v>
      </c>
      <c r="M25" s="101">
        <v>26788</v>
      </c>
      <c r="N25" s="109">
        <v>38954</v>
      </c>
      <c r="O25" s="99">
        <v>7</v>
      </c>
      <c r="Q25" s="122">
        <f t="shared" si="37"/>
        <v>211776</v>
      </c>
      <c r="S25" s="164">
        <f t="shared" si="38"/>
        <v>11921</v>
      </c>
      <c r="T25" s="164">
        <f t="shared" si="39"/>
        <v>12340</v>
      </c>
      <c r="U25" s="164">
        <f t="shared" si="40"/>
        <v>4504</v>
      </c>
      <c r="V25" s="164">
        <f t="shared" si="41"/>
        <v>4504</v>
      </c>
      <c r="W25" s="164">
        <f t="shared" si="42"/>
        <v>6908</v>
      </c>
      <c r="X25" s="164">
        <f t="shared" si="43"/>
        <v>6908</v>
      </c>
      <c r="Y25" s="164">
        <f t="shared" si="44"/>
        <v>6778</v>
      </c>
      <c r="Z25" s="164">
        <f t="shared" si="45"/>
        <v>6758</v>
      </c>
      <c r="AA25" s="164">
        <f t="shared" si="46"/>
        <v>38173</v>
      </c>
      <c r="AB25" s="164">
        <f t="shared" si="47"/>
        <v>41216</v>
      </c>
      <c r="AC25" s="164">
        <f t="shared" si="48"/>
        <v>25683</v>
      </c>
      <c r="AD25" s="164">
        <f t="shared" si="49"/>
        <v>37348</v>
      </c>
      <c r="AF25" s="164">
        <f t="shared" si="50"/>
        <v>12310</v>
      </c>
      <c r="AG25" s="164">
        <f t="shared" si="51"/>
        <v>12743</v>
      </c>
      <c r="AH25" s="164">
        <f t="shared" si="52"/>
        <v>4651</v>
      </c>
      <c r="AI25" s="164">
        <f t="shared" si="53"/>
        <v>4651</v>
      </c>
      <c r="AJ25" s="164">
        <f t="shared" si="54"/>
        <v>7133</v>
      </c>
      <c r="AK25" s="164">
        <f t="shared" si="55"/>
        <v>7133</v>
      </c>
      <c r="AL25" s="164">
        <f t="shared" si="56"/>
        <v>7000</v>
      </c>
      <c r="AM25" s="164">
        <f t="shared" si="57"/>
        <v>6979</v>
      </c>
      <c r="AN25" s="164">
        <f t="shared" si="58"/>
        <v>39418</v>
      </c>
      <c r="AO25" s="164">
        <f t="shared" si="59"/>
        <v>42561</v>
      </c>
      <c r="AP25" s="164">
        <f t="shared" si="60"/>
        <v>26521</v>
      </c>
      <c r="AQ25" s="164">
        <f t="shared" si="61"/>
        <v>38566</v>
      </c>
      <c r="AS25" s="164">
        <f t="shared" si="62"/>
        <v>12497</v>
      </c>
      <c r="AT25" s="164">
        <f t="shared" si="63"/>
        <v>12937</v>
      </c>
      <c r="AU25" s="164">
        <f t="shared" si="64"/>
        <v>4722</v>
      </c>
      <c r="AV25" s="164">
        <f t="shared" si="65"/>
        <v>4722</v>
      </c>
      <c r="AW25" s="164">
        <f>ROUND(G25*$A$8,0)</f>
        <v>7242</v>
      </c>
      <c r="AX25" s="164">
        <f t="shared" si="66"/>
        <v>7242</v>
      </c>
      <c r="AY25" s="164">
        <f t="shared" si="67"/>
        <v>7106</v>
      </c>
      <c r="AZ25" s="164">
        <f t="shared" si="68"/>
        <v>7085</v>
      </c>
      <c r="BA25" s="164">
        <f t="shared" si="69"/>
        <v>40018</v>
      </c>
      <c r="BB25" s="164">
        <f t="shared" si="70"/>
        <v>43208</v>
      </c>
      <c r="BC25" s="164">
        <f t="shared" si="71"/>
        <v>26924</v>
      </c>
      <c r="BD25" s="164">
        <f t="shared" si="72"/>
        <v>39152</v>
      </c>
      <c r="BF25" s="164">
        <f t="shared" si="73"/>
        <v>12992</v>
      </c>
      <c r="BG25" s="164">
        <f t="shared" si="4"/>
        <v>13449</v>
      </c>
      <c r="BH25" s="164">
        <f t="shared" si="5"/>
        <v>4909</v>
      </c>
      <c r="BI25" s="164">
        <f t="shared" si="6"/>
        <v>4909</v>
      </c>
      <c r="BJ25" s="164">
        <f t="shared" si="7"/>
        <v>7529</v>
      </c>
      <c r="BK25" s="164">
        <f t="shared" si="8"/>
        <v>7529</v>
      </c>
      <c r="BL25" s="164">
        <f t="shared" si="9"/>
        <v>7387</v>
      </c>
      <c r="BM25" s="164">
        <f t="shared" si="10"/>
        <v>7366</v>
      </c>
      <c r="BN25" s="164">
        <f t="shared" si="11"/>
        <v>41603</v>
      </c>
      <c r="BO25" s="164">
        <f t="shared" si="12"/>
        <v>44920</v>
      </c>
      <c r="BP25" s="164">
        <f t="shared" si="13"/>
        <v>27991</v>
      </c>
      <c r="BQ25" s="164">
        <f t="shared" si="14"/>
        <v>40703</v>
      </c>
      <c r="BS25" s="164">
        <f t="shared" si="74"/>
        <v>12992</v>
      </c>
      <c r="BT25" s="164">
        <f t="shared" si="15"/>
        <v>13448</v>
      </c>
      <c r="BU25" s="164">
        <f t="shared" si="16"/>
        <v>4909</v>
      </c>
      <c r="BV25" s="164">
        <f t="shared" si="17"/>
        <v>4909</v>
      </c>
      <c r="BW25" s="164">
        <f t="shared" si="18"/>
        <v>7528</v>
      </c>
      <c r="BX25" s="164">
        <f t="shared" si="19"/>
        <v>7528</v>
      </c>
      <c r="BY25" s="164">
        <f t="shared" si="20"/>
        <v>7387</v>
      </c>
      <c r="BZ25" s="164">
        <f t="shared" si="21"/>
        <v>7365</v>
      </c>
      <c r="CA25" s="164">
        <f t="shared" si="22"/>
        <v>41600</v>
      </c>
      <c r="CB25" s="164">
        <f t="shared" si="23"/>
        <v>44917</v>
      </c>
      <c r="CC25" s="164">
        <f t="shared" si="24"/>
        <v>27989</v>
      </c>
      <c r="CD25" s="164">
        <f t="shared" si="25"/>
        <v>40701</v>
      </c>
      <c r="CF25" s="164">
        <f t="shared" si="75"/>
        <v>13370</v>
      </c>
      <c r="CG25" s="164">
        <f t="shared" si="26"/>
        <v>13840</v>
      </c>
      <c r="CH25" s="164">
        <f t="shared" si="27"/>
        <v>5052</v>
      </c>
      <c r="CI25" s="164">
        <f t="shared" si="28"/>
        <v>5052</v>
      </c>
      <c r="CJ25" s="164">
        <f t="shared" si="29"/>
        <v>7748</v>
      </c>
      <c r="CK25" s="164">
        <f t="shared" si="30"/>
        <v>7748</v>
      </c>
      <c r="CL25" s="164">
        <f t="shared" si="31"/>
        <v>7602</v>
      </c>
      <c r="CM25" s="164">
        <f t="shared" si="32"/>
        <v>7580</v>
      </c>
      <c r="CN25" s="164">
        <f t="shared" si="33"/>
        <v>42813</v>
      </c>
      <c r="CO25" s="164">
        <f t="shared" si="34"/>
        <v>46226</v>
      </c>
      <c r="CP25" s="164">
        <f t="shared" si="35"/>
        <v>28805</v>
      </c>
      <c r="CQ25" s="164">
        <f t="shared" si="36"/>
        <v>41887</v>
      </c>
    </row>
    <row r="26" spans="2:95" x14ac:dyDescent="0.35">
      <c r="B26" s="88" t="s">
        <v>76</v>
      </c>
      <c r="C26" s="89">
        <v>5750</v>
      </c>
      <c r="D26" s="89">
        <v>6124</v>
      </c>
      <c r="E26" s="89">
        <v>2507</v>
      </c>
      <c r="F26" s="102">
        <v>2508</v>
      </c>
      <c r="G26" s="113" t="s">
        <v>344</v>
      </c>
      <c r="H26" s="93" t="s">
        <v>344</v>
      </c>
      <c r="I26" s="104">
        <v>3587</v>
      </c>
      <c r="J26" s="106">
        <v>3814</v>
      </c>
      <c r="K26" s="104">
        <v>15344</v>
      </c>
      <c r="L26" s="114">
        <v>18059</v>
      </c>
      <c r="M26" s="101">
        <v>11182</v>
      </c>
      <c r="N26" s="114">
        <v>17444</v>
      </c>
      <c r="O26" s="99"/>
      <c r="Q26" s="122">
        <f t="shared" si="37"/>
        <v>86319</v>
      </c>
      <c r="S26" s="164">
        <f t="shared" si="38"/>
        <v>5513</v>
      </c>
      <c r="T26" s="164">
        <f t="shared" si="39"/>
        <v>5871</v>
      </c>
      <c r="U26" s="164">
        <f t="shared" si="40"/>
        <v>2404</v>
      </c>
      <c r="V26" s="164">
        <f t="shared" si="41"/>
        <v>2405</v>
      </c>
      <c r="W26" s="164" t="e">
        <f t="shared" si="42"/>
        <v>#VALUE!</v>
      </c>
      <c r="X26" s="164" t="e">
        <f t="shared" si="43"/>
        <v>#VALUE!</v>
      </c>
      <c r="Y26" s="164">
        <f t="shared" si="44"/>
        <v>3439</v>
      </c>
      <c r="Z26" s="164">
        <f t="shared" si="45"/>
        <v>3657</v>
      </c>
      <c r="AA26" s="164">
        <f t="shared" si="46"/>
        <v>14711</v>
      </c>
      <c r="AB26" s="164">
        <f t="shared" si="47"/>
        <v>17314</v>
      </c>
      <c r="AC26" s="164">
        <f t="shared" si="48"/>
        <v>10721</v>
      </c>
      <c r="AD26" s="164">
        <f t="shared" si="49"/>
        <v>16725</v>
      </c>
      <c r="AF26" s="164">
        <f t="shared" si="50"/>
        <v>5693</v>
      </c>
      <c r="AG26" s="164">
        <f t="shared" si="51"/>
        <v>6063</v>
      </c>
      <c r="AH26" s="164">
        <f t="shared" si="52"/>
        <v>2482</v>
      </c>
      <c r="AI26" s="164">
        <f t="shared" si="53"/>
        <v>2483</v>
      </c>
      <c r="AJ26" s="164" t="e">
        <f t="shared" si="54"/>
        <v>#VALUE!</v>
      </c>
      <c r="AK26" s="164" t="e">
        <f t="shared" si="55"/>
        <v>#VALUE!</v>
      </c>
      <c r="AL26" s="164">
        <f t="shared" si="56"/>
        <v>3551</v>
      </c>
      <c r="AM26" s="164">
        <f t="shared" si="57"/>
        <v>3776</v>
      </c>
      <c r="AN26" s="164">
        <f t="shared" si="58"/>
        <v>15191</v>
      </c>
      <c r="AO26" s="164">
        <f t="shared" si="59"/>
        <v>17879</v>
      </c>
      <c r="AP26" s="164">
        <f t="shared" si="60"/>
        <v>11071</v>
      </c>
      <c r="AQ26" s="164">
        <f t="shared" si="61"/>
        <v>17270</v>
      </c>
      <c r="AS26" s="164">
        <f t="shared" si="62"/>
        <v>5779</v>
      </c>
      <c r="AT26" s="164">
        <f t="shared" si="63"/>
        <v>6155</v>
      </c>
      <c r="AU26" s="164">
        <f t="shared" si="64"/>
        <v>2520</v>
      </c>
      <c r="AV26" s="164">
        <f t="shared" si="65"/>
        <v>2521</v>
      </c>
      <c r="AW26" s="164" t="e">
        <f>ROUND(G26*$A$8,0)</f>
        <v>#VALUE!</v>
      </c>
      <c r="AX26" s="164" t="e">
        <f t="shared" si="66"/>
        <v>#VALUE!</v>
      </c>
      <c r="AY26" s="164">
        <f t="shared" si="67"/>
        <v>3605</v>
      </c>
      <c r="AZ26" s="164">
        <f t="shared" si="68"/>
        <v>3833</v>
      </c>
      <c r="BA26" s="164">
        <f t="shared" si="69"/>
        <v>15422</v>
      </c>
      <c r="BB26" s="164">
        <f t="shared" si="70"/>
        <v>18151</v>
      </c>
      <c r="BC26" s="164">
        <f t="shared" si="71"/>
        <v>11239</v>
      </c>
      <c r="BD26" s="164">
        <f t="shared" si="72"/>
        <v>17533</v>
      </c>
      <c r="BF26" s="164">
        <f t="shared" si="73"/>
        <v>6008</v>
      </c>
      <c r="BG26" s="164">
        <f t="shared" si="4"/>
        <v>6399</v>
      </c>
      <c r="BH26" s="164">
        <f t="shared" si="5"/>
        <v>2620</v>
      </c>
      <c r="BI26" s="164">
        <f t="shared" si="6"/>
        <v>2621</v>
      </c>
      <c r="BJ26" s="164" t="e">
        <f t="shared" si="7"/>
        <v>#VALUE!</v>
      </c>
      <c r="BK26" s="164" t="e">
        <f t="shared" si="8"/>
        <v>#VALUE!</v>
      </c>
      <c r="BL26" s="164">
        <f t="shared" si="9"/>
        <v>3748</v>
      </c>
      <c r="BM26" s="164">
        <f t="shared" si="10"/>
        <v>3985</v>
      </c>
      <c r="BN26" s="164">
        <f t="shared" si="11"/>
        <v>16033</v>
      </c>
      <c r="BO26" s="164">
        <f t="shared" si="12"/>
        <v>18870</v>
      </c>
      <c r="BP26" s="164">
        <f t="shared" si="13"/>
        <v>11684</v>
      </c>
      <c r="BQ26" s="164">
        <f t="shared" si="14"/>
        <v>18227</v>
      </c>
      <c r="BS26" s="164">
        <f t="shared" si="74"/>
        <v>6008</v>
      </c>
      <c r="BT26" s="164">
        <f t="shared" si="15"/>
        <v>6399</v>
      </c>
      <c r="BU26" s="164">
        <f t="shared" si="16"/>
        <v>2619</v>
      </c>
      <c r="BV26" s="164">
        <f t="shared" si="17"/>
        <v>2620</v>
      </c>
      <c r="BW26" s="164" t="e">
        <f t="shared" si="18"/>
        <v>#VALUE!</v>
      </c>
      <c r="BX26" s="164" t="e">
        <f t="shared" si="19"/>
        <v>#VALUE!</v>
      </c>
      <c r="BY26" s="164">
        <f t="shared" si="20"/>
        <v>3748</v>
      </c>
      <c r="BZ26" s="164">
        <f t="shared" si="21"/>
        <v>3985</v>
      </c>
      <c r="CA26" s="164">
        <f t="shared" si="22"/>
        <v>16032</v>
      </c>
      <c r="CB26" s="164">
        <f t="shared" si="23"/>
        <v>18869</v>
      </c>
      <c r="CC26" s="164">
        <f t="shared" si="24"/>
        <v>11683</v>
      </c>
      <c r="CD26" s="164">
        <f t="shared" si="25"/>
        <v>18226</v>
      </c>
      <c r="CF26" s="164">
        <f t="shared" si="75"/>
        <v>6183</v>
      </c>
      <c r="CG26" s="164">
        <f t="shared" si="26"/>
        <v>6585</v>
      </c>
      <c r="CH26" s="164">
        <f t="shared" si="27"/>
        <v>2696</v>
      </c>
      <c r="CI26" s="164">
        <f t="shared" si="28"/>
        <v>2697</v>
      </c>
      <c r="CJ26" s="164" t="e">
        <f t="shared" si="29"/>
        <v>#VALUE!</v>
      </c>
      <c r="CK26" s="164" t="e">
        <f t="shared" si="30"/>
        <v>#VALUE!</v>
      </c>
      <c r="CL26" s="164">
        <f t="shared" si="31"/>
        <v>3857</v>
      </c>
      <c r="CM26" s="164">
        <f t="shared" si="32"/>
        <v>4101</v>
      </c>
      <c r="CN26" s="164">
        <f t="shared" si="33"/>
        <v>16499</v>
      </c>
      <c r="CO26" s="164">
        <f t="shared" si="34"/>
        <v>19419</v>
      </c>
      <c r="CP26" s="164">
        <f t="shared" si="35"/>
        <v>12024</v>
      </c>
      <c r="CQ26" s="164">
        <f t="shared" si="36"/>
        <v>18758</v>
      </c>
    </row>
    <row r="27" spans="2:95" x14ac:dyDescent="0.35">
      <c r="B27" s="88" t="s">
        <v>81</v>
      </c>
      <c r="C27" s="98">
        <v>5315</v>
      </c>
      <c r="D27" s="98">
        <v>5830</v>
      </c>
      <c r="E27" s="98">
        <v>2474</v>
      </c>
      <c r="F27" s="111">
        <v>2470</v>
      </c>
      <c r="G27" s="115" t="s">
        <v>344</v>
      </c>
      <c r="H27" s="116" t="s">
        <v>344</v>
      </c>
      <c r="I27" s="98">
        <v>4204</v>
      </c>
      <c r="J27" s="112">
        <v>4894</v>
      </c>
      <c r="K27" s="98">
        <v>13416</v>
      </c>
      <c r="L27" s="96">
        <v>16442</v>
      </c>
      <c r="M27" s="107">
        <v>10029</v>
      </c>
      <c r="N27" s="96">
        <v>20822</v>
      </c>
      <c r="O27" s="99"/>
      <c r="Q27" s="122">
        <f t="shared" si="37"/>
        <v>85896</v>
      </c>
      <c r="S27" s="164">
        <f t="shared" si="38"/>
        <v>5096</v>
      </c>
      <c r="T27" s="164">
        <f t="shared" si="39"/>
        <v>5590</v>
      </c>
      <c r="U27" s="164">
        <f t="shared" si="40"/>
        <v>2372</v>
      </c>
      <c r="V27" s="164">
        <f t="shared" si="41"/>
        <v>2368</v>
      </c>
      <c r="W27" s="164" t="e">
        <f t="shared" si="42"/>
        <v>#VALUE!</v>
      </c>
      <c r="X27" s="164" t="e">
        <f t="shared" si="43"/>
        <v>#VALUE!</v>
      </c>
      <c r="Y27" s="164">
        <f t="shared" si="44"/>
        <v>4031</v>
      </c>
      <c r="Z27" s="164">
        <f t="shared" si="45"/>
        <v>4692</v>
      </c>
      <c r="AA27" s="164">
        <f t="shared" si="46"/>
        <v>12863</v>
      </c>
      <c r="AB27" s="164">
        <f t="shared" si="47"/>
        <v>15764</v>
      </c>
      <c r="AC27" s="164">
        <f t="shared" si="48"/>
        <v>9615</v>
      </c>
      <c r="AD27" s="164">
        <f t="shared" si="49"/>
        <v>19963</v>
      </c>
      <c r="AF27" s="164">
        <f t="shared" si="50"/>
        <v>5262</v>
      </c>
      <c r="AG27" s="164">
        <f t="shared" si="51"/>
        <v>5772</v>
      </c>
      <c r="AH27" s="164">
        <f t="shared" si="52"/>
        <v>2449</v>
      </c>
      <c r="AI27" s="164">
        <f t="shared" si="53"/>
        <v>2445</v>
      </c>
      <c r="AJ27" s="164" t="e">
        <f t="shared" si="54"/>
        <v>#VALUE!</v>
      </c>
      <c r="AK27" s="164" t="e">
        <f t="shared" si="55"/>
        <v>#VALUE!</v>
      </c>
      <c r="AL27" s="164">
        <f t="shared" si="56"/>
        <v>4162</v>
      </c>
      <c r="AM27" s="164">
        <f t="shared" si="57"/>
        <v>4845</v>
      </c>
      <c r="AN27" s="164">
        <f t="shared" si="58"/>
        <v>13282</v>
      </c>
      <c r="AO27" s="164">
        <f t="shared" si="59"/>
        <v>16278</v>
      </c>
      <c r="AP27" s="164">
        <f t="shared" si="60"/>
        <v>9929</v>
      </c>
      <c r="AQ27" s="164">
        <f t="shared" si="61"/>
        <v>20615</v>
      </c>
      <c r="AS27" s="164">
        <f t="shared" si="62"/>
        <v>5342</v>
      </c>
      <c r="AT27" s="164">
        <f t="shared" si="63"/>
        <v>5860</v>
      </c>
      <c r="AU27" s="164">
        <f t="shared" si="64"/>
        <v>2487</v>
      </c>
      <c r="AV27" s="164">
        <f t="shared" si="65"/>
        <v>2483</v>
      </c>
      <c r="AW27" s="164" t="e">
        <f>ROUND(G27*$A$8,0)</f>
        <v>#VALUE!</v>
      </c>
      <c r="AX27" s="164" t="e">
        <f t="shared" si="66"/>
        <v>#VALUE!</v>
      </c>
      <c r="AY27" s="164">
        <f t="shared" si="67"/>
        <v>4225</v>
      </c>
      <c r="AZ27" s="164">
        <f t="shared" si="68"/>
        <v>4919</v>
      </c>
      <c r="BA27" s="164">
        <f t="shared" si="69"/>
        <v>13484</v>
      </c>
      <c r="BB27" s="164">
        <f t="shared" si="70"/>
        <v>16526</v>
      </c>
      <c r="BC27" s="164">
        <f t="shared" si="71"/>
        <v>10080</v>
      </c>
      <c r="BD27" s="164">
        <f t="shared" si="72"/>
        <v>20928</v>
      </c>
      <c r="BF27" s="164">
        <f t="shared" si="73"/>
        <v>5554</v>
      </c>
      <c r="BG27" s="164">
        <f t="shared" si="4"/>
        <v>6092</v>
      </c>
      <c r="BH27" s="164">
        <f t="shared" si="5"/>
        <v>2585</v>
      </c>
      <c r="BI27" s="164">
        <f t="shared" si="6"/>
        <v>2581</v>
      </c>
      <c r="BJ27" s="164" t="e">
        <f t="shared" si="7"/>
        <v>#VALUE!</v>
      </c>
      <c r="BK27" s="164" t="e">
        <f t="shared" si="8"/>
        <v>#VALUE!</v>
      </c>
      <c r="BL27" s="164">
        <f t="shared" si="9"/>
        <v>4393</v>
      </c>
      <c r="BM27" s="164">
        <f t="shared" si="10"/>
        <v>5114</v>
      </c>
      <c r="BN27" s="164">
        <f t="shared" si="11"/>
        <v>14018</v>
      </c>
      <c r="BO27" s="164">
        <f t="shared" si="12"/>
        <v>17180</v>
      </c>
      <c r="BP27" s="164">
        <f t="shared" si="13"/>
        <v>10479</v>
      </c>
      <c r="BQ27" s="164">
        <f t="shared" si="14"/>
        <v>21757</v>
      </c>
      <c r="BS27" s="164">
        <f t="shared" si="74"/>
        <v>5553</v>
      </c>
      <c r="BT27" s="164">
        <f t="shared" si="15"/>
        <v>6091</v>
      </c>
      <c r="BU27" s="164">
        <f t="shared" si="16"/>
        <v>2585</v>
      </c>
      <c r="BV27" s="164">
        <f t="shared" si="17"/>
        <v>2581</v>
      </c>
      <c r="BW27" s="164" t="e">
        <f t="shared" si="18"/>
        <v>#VALUE!</v>
      </c>
      <c r="BX27" s="164" t="e">
        <f t="shared" si="19"/>
        <v>#VALUE!</v>
      </c>
      <c r="BY27" s="164">
        <f t="shared" si="20"/>
        <v>4393</v>
      </c>
      <c r="BZ27" s="164">
        <f t="shared" si="21"/>
        <v>5113</v>
      </c>
      <c r="CA27" s="164">
        <f t="shared" si="22"/>
        <v>14018</v>
      </c>
      <c r="CB27" s="164">
        <f t="shared" si="23"/>
        <v>17179</v>
      </c>
      <c r="CC27" s="164">
        <f t="shared" si="24"/>
        <v>10479</v>
      </c>
      <c r="CD27" s="164">
        <f t="shared" si="25"/>
        <v>21756</v>
      </c>
      <c r="CF27" s="164">
        <f t="shared" si="75"/>
        <v>5715</v>
      </c>
      <c r="CG27" s="164">
        <f t="shared" si="26"/>
        <v>6269</v>
      </c>
      <c r="CH27" s="164">
        <f t="shared" si="27"/>
        <v>2660</v>
      </c>
      <c r="CI27" s="164">
        <f t="shared" si="28"/>
        <v>2656</v>
      </c>
      <c r="CJ27" s="164" t="e">
        <f t="shared" si="29"/>
        <v>#VALUE!</v>
      </c>
      <c r="CK27" s="164" t="e">
        <f t="shared" si="30"/>
        <v>#VALUE!</v>
      </c>
      <c r="CL27" s="164">
        <f t="shared" si="31"/>
        <v>4521</v>
      </c>
      <c r="CM27" s="164">
        <f t="shared" si="32"/>
        <v>5263</v>
      </c>
      <c r="CN27" s="164">
        <f t="shared" si="33"/>
        <v>14426</v>
      </c>
      <c r="CO27" s="164">
        <f t="shared" si="34"/>
        <v>17680</v>
      </c>
      <c r="CP27" s="164">
        <f t="shared" si="35"/>
        <v>10784</v>
      </c>
      <c r="CQ27" s="164">
        <f t="shared" si="36"/>
        <v>22390</v>
      </c>
    </row>
    <row r="28" spans="2:95" x14ac:dyDescent="0.35">
      <c r="B28" s="117" t="s">
        <v>83</v>
      </c>
      <c r="C28" s="90">
        <v>7185</v>
      </c>
      <c r="D28" s="90">
        <v>7247</v>
      </c>
      <c r="E28" s="90">
        <v>3644</v>
      </c>
      <c r="F28" s="91">
        <v>3644</v>
      </c>
      <c r="G28" s="98">
        <v>6252</v>
      </c>
      <c r="H28" s="111">
        <v>6178</v>
      </c>
      <c r="I28" s="89">
        <v>5485</v>
      </c>
      <c r="J28" s="103">
        <v>5461</v>
      </c>
      <c r="K28" s="89">
        <v>25720</v>
      </c>
      <c r="L28" s="109">
        <v>27420</v>
      </c>
      <c r="M28" s="110">
        <v>14502</v>
      </c>
      <c r="N28" s="100">
        <v>16311</v>
      </c>
      <c r="O28" s="99">
        <v>8</v>
      </c>
      <c r="Q28" s="122">
        <f t="shared" si="37"/>
        <v>129049</v>
      </c>
      <c r="S28" s="164">
        <f t="shared" si="38"/>
        <v>6889</v>
      </c>
      <c r="T28" s="164">
        <f t="shared" si="39"/>
        <v>6948</v>
      </c>
      <c r="U28" s="164">
        <f t="shared" si="40"/>
        <v>3494</v>
      </c>
      <c r="V28" s="164">
        <f t="shared" si="41"/>
        <v>3494</v>
      </c>
      <c r="W28" s="164">
        <f t="shared" si="42"/>
        <v>5994</v>
      </c>
      <c r="X28" s="164">
        <f t="shared" si="43"/>
        <v>5923</v>
      </c>
      <c r="Y28" s="164">
        <f t="shared" si="44"/>
        <v>5259</v>
      </c>
      <c r="Z28" s="164">
        <f t="shared" si="45"/>
        <v>5236</v>
      </c>
      <c r="AA28" s="164">
        <f t="shared" si="46"/>
        <v>24659</v>
      </c>
      <c r="AB28" s="164">
        <f t="shared" si="47"/>
        <v>26289</v>
      </c>
      <c r="AC28" s="164">
        <f t="shared" si="48"/>
        <v>13904</v>
      </c>
      <c r="AD28" s="164">
        <f t="shared" si="49"/>
        <v>15638</v>
      </c>
      <c r="AF28" s="164">
        <f t="shared" si="50"/>
        <v>7113</v>
      </c>
      <c r="AG28" s="164">
        <f t="shared" si="51"/>
        <v>7175</v>
      </c>
      <c r="AH28" s="164">
        <f t="shared" si="52"/>
        <v>3608</v>
      </c>
      <c r="AI28" s="164">
        <f t="shared" si="53"/>
        <v>3608</v>
      </c>
      <c r="AJ28" s="164">
        <f t="shared" si="54"/>
        <v>6190</v>
      </c>
      <c r="AK28" s="164">
        <f t="shared" si="55"/>
        <v>6116</v>
      </c>
      <c r="AL28" s="164">
        <f t="shared" si="56"/>
        <v>5430</v>
      </c>
      <c r="AM28" s="164">
        <f t="shared" si="57"/>
        <v>5407</v>
      </c>
      <c r="AN28" s="164">
        <f t="shared" si="58"/>
        <v>25464</v>
      </c>
      <c r="AO28" s="164">
        <f t="shared" si="59"/>
        <v>27147</v>
      </c>
      <c r="AP28" s="164">
        <f t="shared" si="60"/>
        <v>14357</v>
      </c>
      <c r="AQ28" s="164">
        <f t="shared" si="61"/>
        <v>16148</v>
      </c>
      <c r="AS28" s="164">
        <f t="shared" si="62"/>
        <v>7222</v>
      </c>
      <c r="AT28" s="164">
        <f t="shared" si="63"/>
        <v>7284</v>
      </c>
      <c r="AU28" s="164">
        <f t="shared" si="64"/>
        <v>3663</v>
      </c>
      <c r="AV28" s="164">
        <f t="shared" si="65"/>
        <v>3663</v>
      </c>
      <c r="AW28" s="164">
        <f>ROUND(G28*$A$8,0)</f>
        <v>6284</v>
      </c>
      <c r="AX28" s="164">
        <f t="shared" si="66"/>
        <v>6209</v>
      </c>
      <c r="AY28" s="164">
        <f t="shared" si="67"/>
        <v>5513</v>
      </c>
      <c r="AZ28" s="164">
        <f t="shared" si="68"/>
        <v>5489</v>
      </c>
      <c r="BA28" s="164">
        <f t="shared" si="69"/>
        <v>25851</v>
      </c>
      <c r="BB28" s="164">
        <f t="shared" si="70"/>
        <v>27560</v>
      </c>
      <c r="BC28" s="164">
        <f t="shared" si="71"/>
        <v>14576</v>
      </c>
      <c r="BD28" s="164">
        <f t="shared" si="72"/>
        <v>16394</v>
      </c>
      <c r="BF28" s="164">
        <f t="shared" si="73"/>
        <v>7508</v>
      </c>
      <c r="BG28" s="164">
        <f t="shared" si="4"/>
        <v>7572</v>
      </c>
      <c r="BH28" s="164">
        <f t="shared" si="5"/>
        <v>3808</v>
      </c>
      <c r="BI28" s="164">
        <f t="shared" si="6"/>
        <v>3808</v>
      </c>
      <c r="BJ28" s="164">
        <f t="shared" si="7"/>
        <v>6533</v>
      </c>
      <c r="BK28" s="164">
        <f t="shared" si="8"/>
        <v>6455</v>
      </c>
      <c r="BL28" s="164">
        <f t="shared" si="9"/>
        <v>5731</v>
      </c>
      <c r="BM28" s="164">
        <f t="shared" si="10"/>
        <v>5706</v>
      </c>
      <c r="BN28" s="164">
        <f t="shared" si="11"/>
        <v>26875</v>
      </c>
      <c r="BO28" s="164">
        <f t="shared" si="12"/>
        <v>28651</v>
      </c>
      <c r="BP28" s="164">
        <f t="shared" si="13"/>
        <v>15153</v>
      </c>
      <c r="BQ28" s="164">
        <f t="shared" si="14"/>
        <v>17043</v>
      </c>
      <c r="BS28" s="164">
        <f t="shared" si="74"/>
        <v>7507</v>
      </c>
      <c r="BT28" s="164">
        <f t="shared" si="15"/>
        <v>7572</v>
      </c>
      <c r="BU28" s="164">
        <f t="shared" si="16"/>
        <v>3807</v>
      </c>
      <c r="BV28" s="164">
        <f t="shared" si="17"/>
        <v>3807</v>
      </c>
      <c r="BW28" s="164">
        <f t="shared" si="18"/>
        <v>6532</v>
      </c>
      <c r="BX28" s="164">
        <f t="shared" si="19"/>
        <v>6455</v>
      </c>
      <c r="BY28" s="164">
        <f t="shared" si="20"/>
        <v>5731</v>
      </c>
      <c r="BZ28" s="164">
        <f t="shared" si="21"/>
        <v>5706</v>
      </c>
      <c r="CA28" s="164">
        <f t="shared" si="22"/>
        <v>26873</v>
      </c>
      <c r="CB28" s="164">
        <f t="shared" si="23"/>
        <v>28649</v>
      </c>
      <c r="CC28" s="164">
        <f t="shared" si="24"/>
        <v>15152</v>
      </c>
      <c r="CD28" s="164">
        <f t="shared" si="25"/>
        <v>17042</v>
      </c>
      <c r="CF28" s="164">
        <f t="shared" si="75"/>
        <v>7726</v>
      </c>
      <c r="CG28" s="164">
        <f t="shared" si="26"/>
        <v>7793</v>
      </c>
      <c r="CH28" s="164">
        <f t="shared" si="27"/>
        <v>3918</v>
      </c>
      <c r="CI28" s="164">
        <f t="shared" si="28"/>
        <v>3918</v>
      </c>
      <c r="CJ28" s="164">
        <f t="shared" si="29"/>
        <v>6723</v>
      </c>
      <c r="CK28" s="164">
        <f t="shared" si="30"/>
        <v>6643</v>
      </c>
      <c r="CL28" s="164">
        <f t="shared" si="31"/>
        <v>5898</v>
      </c>
      <c r="CM28" s="164">
        <f t="shared" si="32"/>
        <v>5872</v>
      </c>
      <c r="CN28" s="164">
        <f t="shared" si="33"/>
        <v>27657</v>
      </c>
      <c r="CO28" s="164">
        <f t="shared" si="34"/>
        <v>29485</v>
      </c>
      <c r="CP28" s="164">
        <f t="shared" si="35"/>
        <v>15594</v>
      </c>
      <c r="CQ28" s="164">
        <f t="shared" si="36"/>
        <v>17539</v>
      </c>
    </row>
    <row r="29" spans="2:95" x14ac:dyDescent="0.35">
      <c r="B29" s="118" t="s">
        <v>85</v>
      </c>
      <c r="C29" s="89">
        <v>7529</v>
      </c>
      <c r="D29" s="89">
        <v>7827</v>
      </c>
      <c r="E29" s="89">
        <v>3142</v>
      </c>
      <c r="F29" s="102">
        <v>3142</v>
      </c>
      <c r="G29" s="90">
        <v>6113</v>
      </c>
      <c r="H29" s="91">
        <v>6113</v>
      </c>
      <c r="I29" s="98">
        <v>6364</v>
      </c>
      <c r="J29" s="112">
        <v>6365</v>
      </c>
      <c r="K29" s="104">
        <v>22037</v>
      </c>
      <c r="L29" s="96">
        <v>26007</v>
      </c>
      <c r="M29" s="110">
        <v>12858</v>
      </c>
      <c r="N29" s="109">
        <v>20993</v>
      </c>
      <c r="O29" s="99"/>
      <c r="Q29" s="122">
        <f t="shared" si="37"/>
        <v>128490</v>
      </c>
      <c r="S29" s="164">
        <f t="shared" si="38"/>
        <v>7219</v>
      </c>
      <c r="T29" s="164">
        <f t="shared" si="39"/>
        <v>7504</v>
      </c>
      <c r="U29" s="164">
        <f t="shared" si="40"/>
        <v>3012</v>
      </c>
      <c r="V29" s="164">
        <f t="shared" si="41"/>
        <v>3012</v>
      </c>
      <c r="W29" s="164">
        <f t="shared" si="42"/>
        <v>5861</v>
      </c>
      <c r="X29" s="164">
        <f t="shared" si="43"/>
        <v>5861</v>
      </c>
      <c r="Y29" s="164">
        <f t="shared" si="44"/>
        <v>6102</v>
      </c>
      <c r="Z29" s="164">
        <f t="shared" si="45"/>
        <v>6103</v>
      </c>
      <c r="AA29" s="164">
        <f t="shared" si="46"/>
        <v>21128</v>
      </c>
      <c r="AB29" s="164">
        <f t="shared" si="47"/>
        <v>24935</v>
      </c>
      <c r="AC29" s="164">
        <f t="shared" si="48"/>
        <v>12328</v>
      </c>
      <c r="AD29" s="164">
        <f t="shared" si="49"/>
        <v>20127</v>
      </c>
      <c r="AF29" s="164">
        <f t="shared" si="50"/>
        <v>7454</v>
      </c>
      <c r="AG29" s="164">
        <f t="shared" si="51"/>
        <v>7749</v>
      </c>
      <c r="AH29" s="164">
        <f t="shared" si="52"/>
        <v>3111</v>
      </c>
      <c r="AI29" s="164">
        <f t="shared" si="53"/>
        <v>3111</v>
      </c>
      <c r="AJ29" s="164">
        <f t="shared" si="54"/>
        <v>6052</v>
      </c>
      <c r="AK29" s="164">
        <f t="shared" si="55"/>
        <v>6052</v>
      </c>
      <c r="AL29" s="164">
        <f t="shared" si="56"/>
        <v>6301</v>
      </c>
      <c r="AM29" s="164">
        <f t="shared" si="57"/>
        <v>6302</v>
      </c>
      <c r="AN29" s="164">
        <f t="shared" si="58"/>
        <v>21817</v>
      </c>
      <c r="AO29" s="164">
        <f t="shared" si="59"/>
        <v>25748</v>
      </c>
      <c r="AP29" s="164">
        <f t="shared" si="60"/>
        <v>12730</v>
      </c>
      <c r="AQ29" s="164">
        <f t="shared" si="61"/>
        <v>20784</v>
      </c>
      <c r="AS29" s="164">
        <f t="shared" si="62"/>
        <v>7567</v>
      </c>
      <c r="AT29" s="164">
        <f t="shared" si="63"/>
        <v>7867</v>
      </c>
      <c r="AU29" s="164">
        <f t="shared" si="64"/>
        <v>3158</v>
      </c>
      <c r="AV29" s="164">
        <f t="shared" si="65"/>
        <v>3158</v>
      </c>
      <c r="AW29" s="164">
        <f>ROUND(G29*$A$8,0)</f>
        <v>6144</v>
      </c>
      <c r="AX29" s="164">
        <f t="shared" si="66"/>
        <v>6144</v>
      </c>
      <c r="AY29" s="164">
        <f t="shared" si="67"/>
        <v>6396</v>
      </c>
      <c r="AZ29" s="164">
        <f t="shared" si="68"/>
        <v>6397</v>
      </c>
      <c r="BA29" s="164">
        <f t="shared" si="69"/>
        <v>22149</v>
      </c>
      <c r="BB29" s="164">
        <f t="shared" si="70"/>
        <v>26139</v>
      </c>
      <c r="BC29" s="164">
        <f t="shared" si="71"/>
        <v>12923</v>
      </c>
      <c r="BD29" s="164">
        <f t="shared" si="72"/>
        <v>21100</v>
      </c>
      <c r="BF29" s="164">
        <f t="shared" si="73"/>
        <v>7867</v>
      </c>
      <c r="BG29" s="164">
        <f t="shared" si="4"/>
        <v>8178</v>
      </c>
      <c r="BH29" s="164">
        <f t="shared" si="5"/>
        <v>3283</v>
      </c>
      <c r="BI29" s="164">
        <f t="shared" si="6"/>
        <v>3283</v>
      </c>
      <c r="BJ29" s="164">
        <f t="shared" si="7"/>
        <v>6388</v>
      </c>
      <c r="BK29" s="164">
        <f t="shared" si="8"/>
        <v>6388</v>
      </c>
      <c r="BL29" s="164">
        <f t="shared" si="9"/>
        <v>6650</v>
      </c>
      <c r="BM29" s="164">
        <f t="shared" si="10"/>
        <v>6651</v>
      </c>
      <c r="BN29" s="164">
        <f t="shared" si="11"/>
        <v>23027</v>
      </c>
      <c r="BO29" s="164">
        <f t="shared" si="12"/>
        <v>27175</v>
      </c>
      <c r="BP29" s="164">
        <f t="shared" si="13"/>
        <v>13435</v>
      </c>
      <c r="BQ29" s="164">
        <f t="shared" si="14"/>
        <v>21936</v>
      </c>
      <c r="BS29" s="164">
        <f t="shared" si="74"/>
        <v>7867</v>
      </c>
      <c r="BT29" s="164">
        <f t="shared" si="15"/>
        <v>8178</v>
      </c>
      <c r="BU29" s="164">
        <f t="shared" si="16"/>
        <v>3283</v>
      </c>
      <c r="BV29" s="164">
        <f t="shared" si="17"/>
        <v>3283</v>
      </c>
      <c r="BW29" s="164">
        <f t="shared" si="18"/>
        <v>6387</v>
      </c>
      <c r="BX29" s="164">
        <f t="shared" si="19"/>
        <v>6387</v>
      </c>
      <c r="BY29" s="164">
        <f t="shared" si="20"/>
        <v>6649</v>
      </c>
      <c r="BZ29" s="164">
        <f t="shared" si="21"/>
        <v>6650</v>
      </c>
      <c r="CA29" s="164">
        <f t="shared" si="22"/>
        <v>23025</v>
      </c>
      <c r="CB29" s="164">
        <f t="shared" si="23"/>
        <v>27173</v>
      </c>
      <c r="CC29" s="164">
        <f t="shared" si="24"/>
        <v>13435</v>
      </c>
      <c r="CD29" s="164">
        <f t="shared" si="25"/>
        <v>21934</v>
      </c>
      <c r="CF29" s="164">
        <f t="shared" si="75"/>
        <v>8096</v>
      </c>
      <c r="CG29" s="164">
        <f t="shared" si="26"/>
        <v>8416</v>
      </c>
      <c r="CH29" s="164">
        <f t="shared" si="27"/>
        <v>3379</v>
      </c>
      <c r="CI29" s="164">
        <f t="shared" si="28"/>
        <v>3379</v>
      </c>
      <c r="CJ29" s="164">
        <f t="shared" si="29"/>
        <v>6573</v>
      </c>
      <c r="CK29" s="164">
        <f t="shared" si="30"/>
        <v>6573</v>
      </c>
      <c r="CL29" s="164">
        <f t="shared" si="31"/>
        <v>6843</v>
      </c>
      <c r="CM29" s="164">
        <f t="shared" si="32"/>
        <v>6844</v>
      </c>
      <c r="CN29" s="164">
        <f t="shared" si="33"/>
        <v>23696</v>
      </c>
      <c r="CO29" s="164">
        <f t="shared" si="34"/>
        <v>27965</v>
      </c>
      <c r="CP29" s="164">
        <f t="shared" si="35"/>
        <v>13826</v>
      </c>
      <c r="CQ29" s="164">
        <f t="shared" si="36"/>
        <v>22574</v>
      </c>
    </row>
    <row r="30" spans="2:95" x14ac:dyDescent="0.35">
      <c r="B30" s="88" t="s">
        <v>87</v>
      </c>
      <c r="C30" s="104">
        <v>8629</v>
      </c>
      <c r="D30" s="104">
        <v>8731</v>
      </c>
      <c r="E30" s="104">
        <v>4130</v>
      </c>
      <c r="F30" s="105">
        <v>4133</v>
      </c>
      <c r="G30" s="89">
        <v>7831</v>
      </c>
      <c r="H30" s="91">
        <v>7822</v>
      </c>
      <c r="I30" s="89">
        <v>6217</v>
      </c>
      <c r="J30" s="94">
        <v>6051</v>
      </c>
      <c r="K30" s="104">
        <v>16289</v>
      </c>
      <c r="L30" s="109">
        <v>17332</v>
      </c>
      <c r="M30" s="110">
        <v>19816</v>
      </c>
      <c r="N30" s="114">
        <v>21946</v>
      </c>
      <c r="O30" s="99">
        <v>7</v>
      </c>
      <c r="Q30" s="122">
        <f t="shared" si="37"/>
        <v>128927</v>
      </c>
      <c r="S30" s="164">
        <f t="shared" si="38"/>
        <v>8273</v>
      </c>
      <c r="T30" s="164">
        <f t="shared" si="39"/>
        <v>8371</v>
      </c>
      <c r="U30" s="164">
        <f t="shared" si="40"/>
        <v>3960</v>
      </c>
      <c r="V30" s="164">
        <f t="shared" si="41"/>
        <v>3963</v>
      </c>
      <c r="W30" s="164">
        <f t="shared" si="42"/>
        <v>7508</v>
      </c>
      <c r="X30" s="164">
        <f t="shared" si="43"/>
        <v>7499</v>
      </c>
      <c r="Y30" s="164">
        <f t="shared" si="44"/>
        <v>5961</v>
      </c>
      <c r="Z30" s="164">
        <f t="shared" si="45"/>
        <v>5801</v>
      </c>
      <c r="AA30" s="164">
        <f t="shared" si="46"/>
        <v>15617</v>
      </c>
      <c r="AB30" s="164">
        <f t="shared" si="47"/>
        <v>16617</v>
      </c>
      <c r="AC30" s="164">
        <f t="shared" si="48"/>
        <v>18999</v>
      </c>
      <c r="AD30" s="164">
        <f t="shared" si="49"/>
        <v>21041</v>
      </c>
      <c r="AF30" s="164">
        <f t="shared" si="50"/>
        <v>8543</v>
      </c>
      <c r="AG30" s="164">
        <f t="shared" si="51"/>
        <v>8644</v>
      </c>
      <c r="AH30" s="164">
        <f t="shared" si="52"/>
        <v>4089</v>
      </c>
      <c r="AI30" s="164">
        <f t="shared" si="53"/>
        <v>4092</v>
      </c>
      <c r="AJ30" s="164">
        <f t="shared" si="54"/>
        <v>7753</v>
      </c>
      <c r="AK30" s="164">
        <f t="shared" si="55"/>
        <v>7744</v>
      </c>
      <c r="AL30" s="164">
        <f t="shared" si="56"/>
        <v>6155</v>
      </c>
      <c r="AM30" s="164">
        <f t="shared" si="57"/>
        <v>5991</v>
      </c>
      <c r="AN30" s="164">
        <f t="shared" si="58"/>
        <v>16127</v>
      </c>
      <c r="AO30" s="164">
        <f t="shared" si="59"/>
        <v>17159</v>
      </c>
      <c r="AP30" s="164">
        <f t="shared" si="60"/>
        <v>19619</v>
      </c>
      <c r="AQ30" s="164">
        <f t="shared" si="61"/>
        <v>21727</v>
      </c>
      <c r="AS30" s="164">
        <f t="shared" si="62"/>
        <v>8673</v>
      </c>
      <c r="AT30" s="164">
        <f t="shared" si="63"/>
        <v>8775</v>
      </c>
      <c r="AU30" s="164">
        <f t="shared" si="64"/>
        <v>4151</v>
      </c>
      <c r="AV30" s="164">
        <f t="shared" si="65"/>
        <v>4154</v>
      </c>
      <c r="AW30" s="164">
        <f>ROUND(G30*$A$8,0)</f>
        <v>7871</v>
      </c>
      <c r="AX30" s="164">
        <f t="shared" si="66"/>
        <v>7862</v>
      </c>
      <c r="AY30" s="164">
        <f t="shared" si="67"/>
        <v>6249</v>
      </c>
      <c r="AZ30" s="164">
        <f t="shared" si="68"/>
        <v>6082</v>
      </c>
      <c r="BA30" s="164">
        <f t="shared" si="69"/>
        <v>16372</v>
      </c>
      <c r="BB30" s="164">
        <f t="shared" si="70"/>
        <v>17420</v>
      </c>
      <c r="BC30" s="164">
        <f t="shared" si="71"/>
        <v>19917</v>
      </c>
      <c r="BD30" s="164">
        <f t="shared" si="72"/>
        <v>22058</v>
      </c>
      <c r="BF30" s="164">
        <f t="shared" si="73"/>
        <v>9017</v>
      </c>
      <c r="BG30" s="164">
        <f t="shared" si="4"/>
        <v>9123</v>
      </c>
      <c r="BH30" s="164">
        <f t="shared" si="5"/>
        <v>4315</v>
      </c>
      <c r="BI30" s="164">
        <f t="shared" si="6"/>
        <v>4319</v>
      </c>
      <c r="BJ30" s="164">
        <f t="shared" si="7"/>
        <v>8183</v>
      </c>
      <c r="BK30" s="164">
        <f t="shared" si="8"/>
        <v>8173</v>
      </c>
      <c r="BL30" s="164">
        <f t="shared" si="9"/>
        <v>6496</v>
      </c>
      <c r="BM30" s="164">
        <f t="shared" si="10"/>
        <v>6323</v>
      </c>
      <c r="BN30" s="164">
        <f t="shared" si="11"/>
        <v>17021</v>
      </c>
      <c r="BO30" s="164">
        <f t="shared" si="12"/>
        <v>18110</v>
      </c>
      <c r="BP30" s="164">
        <f t="shared" si="13"/>
        <v>20706</v>
      </c>
      <c r="BQ30" s="164">
        <f t="shared" si="14"/>
        <v>22932</v>
      </c>
      <c r="BS30" s="164">
        <f t="shared" si="74"/>
        <v>9016</v>
      </c>
      <c r="BT30" s="164">
        <f t="shared" si="15"/>
        <v>9122</v>
      </c>
      <c r="BU30" s="164">
        <f t="shared" si="16"/>
        <v>4315</v>
      </c>
      <c r="BV30" s="164">
        <f t="shared" si="17"/>
        <v>4318</v>
      </c>
      <c r="BW30" s="164">
        <f t="shared" si="18"/>
        <v>8182</v>
      </c>
      <c r="BX30" s="164">
        <f t="shared" si="19"/>
        <v>8173</v>
      </c>
      <c r="BY30" s="164">
        <f t="shared" si="20"/>
        <v>6496</v>
      </c>
      <c r="BZ30" s="164">
        <f t="shared" si="21"/>
        <v>6322</v>
      </c>
      <c r="CA30" s="164">
        <f t="shared" si="22"/>
        <v>17019</v>
      </c>
      <c r="CB30" s="164">
        <f t="shared" si="23"/>
        <v>18109</v>
      </c>
      <c r="CC30" s="164">
        <f t="shared" si="24"/>
        <v>20705</v>
      </c>
      <c r="CD30" s="164">
        <f t="shared" si="25"/>
        <v>22930</v>
      </c>
      <c r="CF30" s="164">
        <f t="shared" si="75"/>
        <v>9279</v>
      </c>
      <c r="CG30" s="164">
        <f t="shared" si="26"/>
        <v>9388</v>
      </c>
      <c r="CH30" s="164">
        <f t="shared" si="27"/>
        <v>4441</v>
      </c>
      <c r="CI30" s="164">
        <f t="shared" si="28"/>
        <v>4444</v>
      </c>
      <c r="CJ30" s="164">
        <f t="shared" si="29"/>
        <v>8421</v>
      </c>
      <c r="CK30" s="164">
        <f t="shared" si="30"/>
        <v>8411</v>
      </c>
      <c r="CL30" s="164">
        <f t="shared" si="31"/>
        <v>6685</v>
      </c>
      <c r="CM30" s="164">
        <f t="shared" si="32"/>
        <v>6507</v>
      </c>
      <c r="CN30" s="164">
        <f t="shared" si="33"/>
        <v>17516</v>
      </c>
      <c r="CO30" s="164">
        <f t="shared" si="34"/>
        <v>18637</v>
      </c>
      <c r="CP30" s="164">
        <f t="shared" si="35"/>
        <v>21308</v>
      </c>
      <c r="CQ30" s="164">
        <f t="shared" si="36"/>
        <v>23599</v>
      </c>
    </row>
    <row r="31" spans="2:95" x14ac:dyDescent="0.35">
      <c r="B31" s="108" t="s">
        <v>89</v>
      </c>
      <c r="C31" s="104">
        <v>8852</v>
      </c>
      <c r="D31" s="104">
        <v>9390</v>
      </c>
      <c r="E31" s="104">
        <v>2883</v>
      </c>
      <c r="F31" s="105">
        <v>2921</v>
      </c>
      <c r="G31" s="104">
        <v>9020</v>
      </c>
      <c r="H31" s="91">
        <v>9112</v>
      </c>
      <c r="I31" s="98">
        <v>9424</v>
      </c>
      <c r="J31" s="91">
        <v>10642</v>
      </c>
      <c r="K31" s="104">
        <v>19590</v>
      </c>
      <c r="L31" s="114">
        <v>22634</v>
      </c>
      <c r="M31" s="110">
        <v>23217</v>
      </c>
      <c r="N31" s="114">
        <v>33463</v>
      </c>
      <c r="O31" s="99">
        <v>6</v>
      </c>
      <c r="Q31" s="122">
        <f t="shared" si="37"/>
        <v>161148</v>
      </c>
      <c r="S31" s="164">
        <f t="shared" si="38"/>
        <v>8487</v>
      </c>
      <c r="T31" s="164">
        <f t="shared" si="39"/>
        <v>9003</v>
      </c>
      <c r="U31" s="164">
        <f t="shared" si="40"/>
        <v>2764</v>
      </c>
      <c r="V31" s="164">
        <f t="shared" si="41"/>
        <v>2801</v>
      </c>
      <c r="W31" s="164">
        <f t="shared" si="42"/>
        <v>8648</v>
      </c>
      <c r="X31" s="164">
        <f t="shared" si="43"/>
        <v>8736</v>
      </c>
      <c r="Y31" s="164">
        <f t="shared" si="44"/>
        <v>9035</v>
      </c>
      <c r="Z31" s="164">
        <f t="shared" si="45"/>
        <v>10203</v>
      </c>
      <c r="AA31" s="164">
        <f t="shared" si="46"/>
        <v>18782</v>
      </c>
      <c r="AB31" s="164">
        <f t="shared" si="47"/>
        <v>21701</v>
      </c>
      <c r="AC31" s="164">
        <f t="shared" si="48"/>
        <v>22260</v>
      </c>
      <c r="AD31" s="164">
        <f t="shared" si="49"/>
        <v>32083</v>
      </c>
      <c r="AF31" s="164">
        <f t="shared" si="50"/>
        <v>8764</v>
      </c>
      <c r="AG31" s="164">
        <f t="shared" si="51"/>
        <v>9296</v>
      </c>
      <c r="AH31" s="164">
        <f t="shared" si="52"/>
        <v>2854</v>
      </c>
      <c r="AI31" s="164">
        <f t="shared" si="53"/>
        <v>2892</v>
      </c>
      <c r="AJ31" s="164">
        <f t="shared" si="54"/>
        <v>8930</v>
      </c>
      <c r="AK31" s="164">
        <f t="shared" si="55"/>
        <v>9021</v>
      </c>
      <c r="AL31" s="164">
        <f t="shared" si="56"/>
        <v>9330</v>
      </c>
      <c r="AM31" s="164">
        <f t="shared" si="57"/>
        <v>10536</v>
      </c>
      <c r="AN31" s="164">
        <f t="shared" si="58"/>
        <v>19395</v>
      </c>
      <c r="AO31" s="164">
        <f t="shared" si="59"/>
        <v>22408</v>
      </c>
      <c r="AP31" s="164">
        <f t="shared" si="60"/>
        <v>22986</v>
      </c>
      <c r="AQ31" s="164">
        <f t="shared" si="61"/>
        <v>33130</v>
      </c>
      <c r="AS31" s="164">
        <f t="shared" si="62"/>
        <v>8897</v>
      </c>
      <c r="AT31" s="164">
        <f t="shared" si="63"/>
        <v>9438</v>
      </c>
      <c r="AU31" s="164">
        <f t="shared" si="64"/>
        <v>2898</v>
      </c>
      <c r="AV31" s="164">
        <f t="shared" si="65"/>
        <v>2936</v>
      </c>
      <c r="AW31" s="164">
        <f>ROUND(G31*$A$8,0)</f>
        <v>9066</v>
      </c>
      <c r="AX31" s="164">
        <f t="shared" si="66"/>
        <v>9158</v>
      </c>
      <c r="AY31" s="164">
        <f t="shared" si="67"/>
        <v>9472</v>
      </c>
      <c r="AZ31" s="164">
        <f t="shared" si="68"/>
        <v>10696</v>
      </c>
      <c r="BA31" s="164">
        <f t="shared" si="69"/>
        <v>19690</v>
      </c>
      <c r="BB31" s="164">
        <f t="shared" si="70"/>
        <v>22749</v>
      </c>
      <c r="BC31" s="164">
        <f t="shared" si="71"/>
        <v>23335</v>
      </c>
      <c r="BD31" s="164">
        <f t="shared" si="72"/>
        <v>33633</v>
      </c>
      <c r="BF31" s="164">
        <f t="shared" si="73"/>
        <v>9250</v>
      </c>
      <c r="BG31" s="164">
        <f t="shared" si="4"/>
        <v>9812</v>
      </c>
      <c r="BH31" s="164">
        <f t="shared" si="5"/>
        <v>3012</v>
      </c>
      <c r="BI31" s="164">
        <f t="shared" si="6"/>
        <v>3052</v>
      </c>
      <c r="BJ31" s="164">
        <f t="shared" si="7"/>
        <v>9425</v>
      </c>
      <c r="BK31" s="164">
        <f t="shared" si="8"/>
        <v>9521</v>
      </c>
      <c r="BL31" s="164">
        <f t="shared" si="9"/>
        <v>9847</v>
      </c>
      <c r="BM31" s="164">
        <f t="shared" si="10"/>
        <v>11120</v>
      </c>
      <c r="BN31" s="164">
        <f t="shared" si="11"/>
        <v>20470</v>
      </c>
      <c r="BO31" s="164">
        <f t="shared" si="12"/>
        <v>23650</v>
      </c>
      <c r="BP31" s="164">
        <f t="shared" si="13"/>
        <v>24260</v>
      </c>
      <c r="BQ31" s="164">
        <f t="shared" si="14"/>
        <v>34966</v>
      </c>
      <c r="BS31" s="164">
        <f t="shared" si="74"/>
        <v>9249</v>
      </c>
      <c r="BT31" s="164">
        <f t="shared" si="15"/>
        <v>9811</v>
      </c>
      <c r="BU31" s="164">
        <f t="shared" si="16"/>
        <v>3012</v>
      </c>
      <c r="BV31" s="164">
        <f t="shared" si="17"/>
        <v>3052</v>
      </c>
      <c r="BW31" s="164">
        <f t="shared" si="18"/>
        <v>9424</v>
      </c>
      <c r="BX31" s="164">
        <f t="shared" si="19"/>
        <v>9521</v>
      </c>
      <c r="BY31" s="164">
        <f t="shared" si="20"/>
        <v>9847</v>
      </c>
      <c r="BZ31" s="164">
        <f t="shared" si="21"/>
        <v>11119</v>
      </c>
      <c r="CA31" s="164">
        <f t="shared" si="22"/>
        <v>20468</v>
      </c>
      <c r="CB31" s="164">
        <f t="shared" si="23"/>
        <v>23649</v>
      </c>
      <c r="CC31" s="164">
        <f t="shared" si="24"/>
        <v>24258</v>
      </c>
      <c r="CD31" s="164">
        <f t="shared" si="25"/>
        <v>34963</v>
      </c>
      <c r="CF31" s="164">
        <f t="shared" si="75"/>
        <v>9519</v>
      </c>
      <c r="CG31" s="164">
        <f t="shared" si="26"/>
        <v>10097</v>
      </c>
      <c r="CH31" s="164">
        <f t="shared" si="27"/>
        <v>3100</v>
      </c>
      <c r="CI31" s="164">
        <f t="shared" si="28"/>
        <v>3141</v>
      </c>
      <c r="CJ31" s="164">
        <f t="shared" si="29"/>
        <v>9699</v>
      </c>
      <c r="CK31" s="164">
        <f t="shared" si="30"/>
        <v>9798</v>
      </c>
      <c r="CL31" s="164">
        <f t="shared" si="31"/>
        <v>10134</v>
      </c>
      <c r="CM31" s="164">
        <f t="shared" si="32"/>
        <v>11443</v>
      </c>
      <c r="CN31" s="164">
        <f t="shared" si="33"/>
        <v>21065</v>
      </c>
      <c r="CO31" s="164">
        <f t="shared" si="34"/>
        <v>24338</v>
      </c>
      <c r="CP31" s="164">
        <f t="shared" si="35"/>
        <v>24965</v>
      </c>
      <c r="CQ31" s="164">
        <f t="shared" si="36"/>
        <v>35983</v>
      </c>
    </row>
    <row r="32" spans="2:95" x14ac:dyDescent="0.35">
      <c r="B32" s="88" t="s">
        <v>91</v>
      </c>
      <c r="C32" s="104">
        <v>8307</v>
      </c>
      <c r="D32" s="104">
        <v>8490</v>
      </c>
      <c r="E32" s="98">
        <v>3094</v>
      </c>
      <c r="F32" s="111">
        <v>3094</v>
      </c>
      <c r="G32" s="98">
        <v>6572</v>
      </c>
      <c r="H32" s="91">
        <v>6548</v>
      </c>
      <c r="I32" s="89">
        <v>6238</v>
      </c>
      <c r="J32" s="103">
        <v>6296</v>
      </c>
      <c r="K32" s="104">
        <v>25040</v>
      </c>
      <c r="L32" s="114">
        <v>27011</v>
      </c>
      <c r="M32" s="110">
        <v>21614</v>
      </c>
      <c r="N32" s="114">
        <v>30537</v>
      </c>
      <c r="O32" s="99"/>
      <c r="Q32" s="122">
        <f t="shared" si="37"/>
        <v>152841</v>
      </c>
      <c r="S32" s="164">
        <f t="shared" si="38"/>
        <v>7964</v>
      </c>
      <c r="T32" s="164">
        <f t="shared" si="39"/>
        <v>8140</v>
      </c>
      <c r="U32" s="164">
        <f t="shared" si="40"/>
        <v>2966</v>
      </c>
      <c r="V32" s="164">
        <f t="shared" si="41"/>
        <v>2966</v>
      </c>
      <c r="W32" s="164">
        <f t="shared" si="42"/>
        <v>6301</v>
      </c>
      <c r="X32" s="164">
        <f t="shared" si="43"/>
        <v>6278</v>
      </c>
      <c r="Y32" s="164">
        <f t="shared" si="44"/>
        <v>5981</v>
      </c>
      <c r="Z32" s="164">
        <f t="shared" si="45"/>
        <v>6036</v>
      </c>
      <c r="AA32" s="164">
        <f t="shared" si="46"/>
        <v>24008</v>
      </c>
      <c r="AB32" s="164">
        <f t="shared" si="47"/>
        <v>25897</v>
      </c>
      <c r="AC32" s="164">
        <f t="shared" si="48"/>
        <v>20723</v>
      </c>
      <c r="AD32" s="164">
        <f t="shared" si="49"/>
        <v>29278</v>
      </c>
      <c r="AF32" s="164">
        <f t="shared" si="50"/>
        <v>8224</v>
      </c>
      <c r="AG32" s="164">
        <f t="shared" si="51"/>
        <v>8405</v>
      </c>
      <c r="AH32" s="164">
        <f t="shared" si="52"/>
        <v>3063</v>
      </c>
      <c r="AI32" s="164">
        <f t="shared" si="53"/>
        <v>3063</v>
      </c>
      <c r="AJ32" s="164">
        <f t="shared" si="54"/>
        <v>6507</v>
      </c>
      <c r="AK32" s="164">
        <f t="shared" si="55"/>
        <v>6483</v>
      </c>
      <c r="AL32" s="164">
        <f t="shared" si="56"/>
        <v>6176</v>
      </c>
      <c r="AM32" s="164">
        <f t="shared" si="57"/>
        <v>6233</v>
      </c>
      <c r="AN32" s="164">
        <f t="shared" si="58"/>
        <v>24790</v>
      </c>
      <c r="AO32" s="164">
        <f t="shared" si="59"/>
        <v>26742</v>
      </c>
      <c r="AP32" s="164">
        <f t="shared" si="60"/>
        <v>21399</v>
      </c>
      <c r="AQ32" s="164">
        <f t="shared" si="61"/>
        <v>30233</v>
      </c>
      <c r="AS32" s="164">
        <f t="shared" si="62"/>
        <v>8349</v>
      </c>
      <c r="AT32" s="164">
        <f t="shared" si="63"/>
        <v>8533</v>
      </c>
      <c r="AU32" s="164">
        <f t="shared" si="64"/>
        <v>3110</v>
      </c>
      <c r="AV32" s="164">
        <f t="shared" si="65"/>
        <v>3110</v>
      </c>
      <c r="AW32" s="164">
        <f>ROUND(G32*$A$8,0)</f>
        <v>6605</v>
      </c>
      <c r="AX32" s="164">
        <f t="shared" si="66"/>
        <v>6581</v>
      </c>
      <c r="AY32" s="164">
        <f t="shared" si="67"/>
        <v>6270</v>
      </c>
      <c r="AZ32" s="164">
        <f t="shared" si="68"/>
        <v>6328</v>
      </c>
      <c r="BA32" s="164">
        <f t="shared" si="69"/>
        <v>25167</v>
      </c>
      <c r="BB32" s="164">
        <f t="shared" si="70"/>
        <v>27149</v>
      </c>
      <c r="BC32" s="164">
        <f t="shared" si="71"/>
        <v>21724</v>
      </c>
      <c r="BD32" s="164">
        <f t="shared" si="72"/>
        <v>30692</v>
      </c>
      <c r="BF32" s="164">
        <f t="shared" si="73"/>
        <v>8680</v>
      </c>
      <c r="BG32" s="164">
        <f t="shared" si="4"/>
        <v>8871</v>
      </c>
      <c r="BH32" s="164">
        <f t="shared" si="5"/>
        <v>3233</v>
      </c>
      <c r="BI32" s="164">
        <f t="shared" si="6"/>
        <v>3233</v>
      </c>
      <c r="BJ32" s="164">
        <f t="shared" si="7"/>
        <v>6867</v>
      </c>
      <c r="BK32" s="164">
        <f t="shared" si="8"/>
        <v>6842</v>
      </c>
      <c r="BL32" s="164">
        <f t="shared" si="9"/>
        <v>6518</v>
      </c>
      <c r="BM32" s="164">
        <f t="shared" si="10"/>
        <v>6579</v>
      </c>
      <c r="BN32" s="164">
        <f t="shared" si="11"/>
        <v>26164</v>
      </c>
      <c r="BO32" s="164">
        <f t="shared" si="12"/>
        <v>28224</v>
      </c>
      <c r="BP32" s="164">
        <f t="shared" si="13"/>
        <v>22585</v>
      </c>
      <c r="BQ32" s="164">
        <f t="shared" si="14"/>
        <v>31908</v>
      </c>
      <c r="BS32" s="164">
        <f t="shared" si="74"/>
        <v>8679</v>
      </c>
      <c r="BT32" s="164">
        <f t="shared" si="15"/>
        <v>8871</v>
      </c>
      <c r="BU32" s="164">
        <f t="shared" si="16"/>
        <v>3233</v>
      </c>
      <c r="BV32" s="164">
        <f t="shared" si="17"/>
        <v>3233</v>
      </c>
      <c r="BW32" s="164">
        <f t="shared" si="18"/>
        <v>6867</v>
      </c>
      <c r="BX32" s="164">
        <f t="shared" si="19"/>
        <v>6842</v>
      </c>
      <c r="BY32" s="164">
        <f t="shared" si="20"/>
        <v>6518</v>
      </c>
      <c r="BZ32" s="164">
        <f t="shared" si="21"/>
        <v>6578</v>
      </c>
      <c r="CA32" s="164">
        <f t="shared" si="22"/>
        <v>26163</v>
      </c>
      <c r="CB32" s="164">
        <f t="shared" si="23"/>
        <v>28222</v>
      </c>
      <c r="CC32" s="164">
        <f t="shared" si="24"/>
        <v>22583</v>
      </c>
      <c r="CD32" s="164">
        <f t="shared" si="25"/>
        <v>31906</v>
      </c>
      <c r="CF32" s="164">
        <f t="shared" si="75"/>
        <v>8933</v>
      </c>
      <c r="CG32" s="164">
        <f t="shared" si="26"/>
        <v>9129</v>
      </c>
      <c r="CH32" s="164">
        <f t="shared" si="27"/>
        <v>3327</v>
      </c>
      <c r="CI32" s="164">
        <f t="shared" si="28"/>
        <v>3327</v>
      </c>
      <c r="CJ32" s="164">
        <f t="shared" si="29"/>
        <v>7067</v>
      </c>
      <c r="CK32" s="164">
        <f t="shared" si="30"/>
        <v>7041</v>
      </c>
      <c r="CL32" s="164">
        <f t="shared" si="31"/>
        <v>6708</v>
      </c>
      <c r="CM32" s="164">
        <f t="shared" si="32"/>
        <v>6770</v>
      </c>
      <c r="CN32" s="164">
        <f t="shared" si="33"/>
        <v>26926</v>
      </c>
      <c r="CO32" s="164">
        <f t="shared" si="34"/>
        <v>29045</v>
      </c>
      <c r="CP32" s="164">
        <f t="shared" si="35"/>
        <v>23242</v>
      </c>
      <c r="CQ32" s="164">
        <f t="shared" si="36"/>
        <v>32837</v>
      </c>
    </row>
    <row r="33" spans="2:95" x14ac:dyDescent="0.35">
      <c r="B33" s="88" t="s">
        <v>94</v>
      </c>
      <c r="C33" s="104">
        <v>9653</v>
      </c>
      <c r="D33" s="98">
        <v>10096</v>
      </c>
      <c r="E33" s="89">
        <v>3634</v>
      </c>
      <c r="F33" s="102">
        <v>3634</v>
      </c>
      <c r="G33" s="92" t="s">
        <v>344</v>
      </c>
      <c r="H33" s="93" t="s">
        <v>344</v>
      </c>
      <c r="I33" s="98">
        <v>6813</v>
      </c>
      <c r="J33" s="112">
        <v>6488</v>
      </c>
      <c r="K33" s="98">
        <v>23988</v>
      </c>
      <c r="L33" s="114">
        <v>28112</v>
      </c>
      <c r="M33" s="97">
        <v>21861</v>
      </c>
      <c r="N33" s="96">
        <v>32651</v>
      </c>
      <c r="O33" s="99"/>
      <c r="Q33" s="122">
        <f t="shared" si="37"/>
        <v>146930</v>
      </c>
      <c r="S33" s="164">
        <f t="shared" si="38"/>
        <v>9255</v>
      </c>
      <c r="T33" s="164">
        <f t="shared" si="39"/>
        <v>9680</v>
      </c>
      <c r="U33" s="164">
        <f t="shared" si="40"/>
        <v>3484</v>
      </c>
      <c r="V33" s="164">
        <f t="shared" si="41"/>
        <v>3484</v>
      </c>
      <c r="W33" s="164" t="e">
        <f t="shared" si="42"/>
        <v>#VALUE!</v>
      </c>
      <c r="X33" s="164" t="e">
        <f t="shared" si="43"/>
        <v>#VALUE!</v>
      </c>
      <c r="Y33" s="164">
        <f t="shared" si="44"/>
        <v>6532</v>
      </c>
      <c r="Z33" s="164">
        <f t="shared" si="45"/>
        <v>6220</v>
      </c>
      <c r="AA33" s="164">
        <f t="shared" si="46"/>
        <v>22999</v>
      </c>
      <c r="AB33" s="164">
        <f t="shared" si="47"/>
        <v>26953</v>
      </c>
      <c r="AC33" s="164">
        <f t="shared" si="48"/>
        <v>20960</v>
      </c>
      <c r="AD33" s="164">
        <f t="shared" si="49"/>
        <v>31305</v>
      </c>
      <c r="AF33" s="164">
        <f t="shared" si="50"/>
        <v>9557</v>
      </c>
      <c r="AG33" s="164">
        <f t="shared" si="51"/>
        <v>9995</v>
      </c>
      <c r="AH33" s="164">
        <f t="shared" si="52"/>
        <v>3598</v>
      </c>
      <c r="AI33" s="164">
        <f t="shared" si="53"/>
        <v>3598</v>
      </c>
      <c r="AJ33" s="164" t="e">
        <f t="shared" si="54"/>
        <v>#VALUE!</v>
      </c>
      <c r="AK33" s="164" t="e">
        <f t="shared" si="55"/>
        <v>#VALUE!</v>
      </c>
      <c r="AL33" s="164">
        <f t="shared" si="56"/>
        <v>6745</v>
      </c>
      <c r="AM33" s="164">
        <f t="shared" si="57"/>
        <v>6423</v>
      </c>
      <c r="AN33" s="164">
        <f t="shared" si="58"/>
        <v>23749</v>
      </c>
      <c r="AO33" s="164">
        <f t="shared" si="59"/>
        <v>27832</v>
      </c>
      <c r="AP33" s="164">
        <f t="shared" si="60"/>
        <v>21643</v>
      </c>
      <c r="AQ33" s="164">
        <f t="shared" si="61"/>
        <v>32326</v>
      </c>
      <c r="AS33" s="164">
        <f t="shared" si="62"/>
        <v>9702</v>
      </c>
      <c r="AT33" s="164">
        <f t="shared" si="63"/>
        <v>10147</v>
      </c>
      <c r="AU33" s="164">
        <f t="shared" si="64"/>
        <v>3653</v>
      </c>
      <c r="AV33" s="164">
        <f t="shared" si="65"/>
        <v>3653</v>
      </c>
      <c r="AW33" s="164" t="e">
        <f>ROUND(G33*$A$8,0)</f>
        <v>#VALUE!</v>
      </c>
      <c r="AX33" s="164" t="e">
        <f t="shared" si="66"/>
        <v>#VALUE!</v>
      </c>
      <c r="AY33" s="164">
        <f t="shared" si="67"/>
        <v>6848</v>
      </c>
      <c r="AZ33" s="164">
        <f t="shared" si="68"/>
        <v>6521</v>
      </c>
      <c r="BA33" s="164">
        <f t="shared" si="69"/>
        <v>24110</v>
      </c>
      <c r="BB33" s="164">
        <f t="shared" si="70"/>
        <v>28255</v>
      </c>
      <c r="BC33" s="164">
        <f t="shared" si="71"/>
        <v>21972</v>
      </c>
      <c r="BD33" s="164">
        <f t="shared" si="72"/>
        <v>32817</v>
      </c>
      <c r="BF33" s="164">
        <f t="shared" si="73"/>
        <v>10086</v>
      </c>
      <c r="BG33" s="164">
        <f t="shared" si="4"/>
        <v>10549</v>
      </c>
      <c r="BH33" s="164">
        <f t="shared" si="5"/>
        <v>3797</v>
      </c>
      <c r="BI33" s="164">
        <f t="shared" si="6"/>
        <v>3797</v>
      </c>
      <c r="BJ33" s="164" t="e">
        <f t="shared" si="7"/>
        <v>#VALUE!</v>
      </c>
      <c r="BK33" s="164" t="e">
        <f t="shared" si="8"/>
        <v>#VALUE!</v>
      </c>
      <c r="BL33" s="164">
        <f t="shared" si="9"/>
        <v>7119</v>
      </c>
      <c r="BM33" s="164">
        <f t="shared" si="10"/>
        <v>6779</v>
      </c>
      <c r="BN33" s="164">
        <f t="shared" si="11"/>
        <v>25065</v>
      </c>
      <c r="BO33" s="164">
        <f t="shared" si="12"/>
        <v>29374</v>
      </c>
      <c r="BP33" s="164">
        <f t="shared" si="13"/>
        <v>22843</v>
      </c>
      <c r="BQ33" s="164">
        <f t="shared" si="14"/>
        <v>34117</v>
      </c>
      <c r="BS33" s="164">
        <f t="shared" si="74"/>
        <v>10086</v>
      </c>
      <c r="BT33" s="164">
        <f t="shared" si="15"/>
        <v>10549</v>
      </c>
      <c r="BU33" s="164">
        <f t="shared" si="16"/>
        <v>3797</v>
      </c>
      <c r="BV33" s="164">
        <f t="shared" si="17"/>
        <v>3797</v>
      </c>
      <c r="BW33" s="164" t="e">
        <f t="shared" si="18"/>
        <v>#VALUE!</v>
      </c>
      <c r="BX33" s="164" t="e">
        <f t="shared" si="19"/>
        <v>#VALUE!</v>
      </c>
      <c r="BY33" s="164">
        <f t="shared" si="20"/>
        <v>7118</v>
      </c>
      <c r="BZ33" s="164">
        <f t="shared" si="21"/>
        <v>6779</v>
      </c>
      <c r="CA33" s="164">
        <f t="shared" si="22"/>
        <v>25064</v>
      </c>
      <c r="CB33" s="164">
        <f t="shared" si="23"/>
        <v>29373</v>
      </c>
      <c r="CC33" s="164">
        <f t="shared" si="24"/>
        <v>22841</v>
      </c>
      <c r="CD33" s="164">
        <f t="shared" si="25"/>
        <v>34115</v>
      </c>
      <c r="CF33" s="164">
        <f t="shared" si="75"/>
        <v>10380</v>
      </c>
      <c r="CG33" s="164">
        <f t="shared" si="26"/>
        <v>10856</v>
      </c>
      <c r="CH33" s="164">
        <f t="shared" si="27"/>
        <v>3908</v>
      </c>
      <c r="CI33" s="164">
        <f t="shared" si="28"/>
        <v>3908</v>
      </c>
      <c r="CJ33" s="164" t="e">
        <f t="shared" si="29"/>
        <v>#VALUE!</v>
      </c>
      <c r="CK33" s="164" t="e">
        <f t="shared" si="30"/>
        <v>#VALUE!</v>
      </c>
      <c r="CL33" s="164">
        <f t="shared" si="31"/>
        <v>7326</v>
      </c>
      <c r="CM33" s="164">
        <f t="shared" si="32"/>
        <v>6977</v>
      </c>
      <c r="CN33" s="164">
        <f t="shared" si="33"/>
        <v>25794</v>
      </c>
      <c r="CO33" s="164">
        <f t="shared" si="34"/>
        <v>30229</v>
      </c>
      <c r="CP33" s="164">
        <f t="shared" si="35"/>
        <v>23507</v>
      </c>
      <c r="CQ33" s="164">
        <f t="shared" si="36"/>
        <v>35110</v>
      </c>
    </row>
    <row r="34" spans="2:95" x14ac:dyDescent="0.35">
      <c r="B34" s="108" t="s">
        <v>96</v>
      </c>
      <c r="C34" s="104">
        <v>8949</v>
      </c>
      <c r="D34" s="89">
        <v>9342</v>
      </c>
      <c r="E34" s="104">
        <v>4578</v>
      </c>
      <c r="F34" s="105">
        <v>4574</v>
      </c>
      <c r="G34" s="89">
        <v>8034</v>
      </c>
      <c r="H34" s="102">
        <v>8016</v>
      </c>
      <c r="I34" s="89">
        <v>8172</v>
      </c>
      <c r="J34" s="94">
        <v>8175</v>
      </c>
      <c r="K34" s="89">
        <v>19000</v>
      </c>
      <c r="L34" s="114">
        <v>23496</v>
      </c>
      <c r="M34" s="107">
        <v>14132</v>
      </c>
      <c r="N34" s="109">
        <v>23608</v>
      </c>
      <c r="O34" s="99">
        <v>4</v>
      </c>
      <c r="Q34" s="122">
        <f t="shared" si="37"/>
        <v>140076</v>
      </c>
      <c r="S34" s="164">
        <f t="shared" si="38"/>
        <v>8580</v>
      </c>
      <c r="T34" s="164">
        <f t="shared" si="39"/>
        <v>8957</v>
      </c>
      <c r="U34" s="164">
        <f t="shared" si="40"/>
        <v>4389</v>
      </c>
      <c r="V34" s="164">
        <f t="shared" si="41"/>
        <v>4385</v>
      </c>
      <c r="W34" s="164">
        <f t="shared" si="42"/>
        <v>7703</v>
      </c>
      <c r="X34" s="164">
        <f t="shared" si="43"/>
        <v>7685</v>
      </c>
      <c r="Y34" s="164">
        <f t="shared" si="44"/>
        <v>7835</v>
      </c>
      <c r="Z34" s="164">
        <f t="shared" si="45"/>
        <v>7838</v>
      </c>
      <c r="AA34" s="164">
        <f t="shared" si="46"/>
        <v>18217</v>
      </c>
      <c r="AB34" s="164">
        <f t="shared" si="47"/>
        <v>22527</v>
      </c>
      <c r="AC34" s="164">
        <f t="shared" si="48"/>
        <v>13549</v>
      </c>
      <c r="AD34" s="164">
        <f t="shared" si="49"/>
        <v>22635</v>
      </c>
      <c r="AF34" s="164">
        <f t="shared" si="50"/>
        <v>8860</v>
      </c>
      <c r="AG34" s="164">
        <f t="shared" si="51"/>
        <v>9249</v>
      </c>
      <c r="AH34" s="164">
        <f t="shared" si="52"/>
        <v>4532</v>
      </c>
      <c r="AI34" s="164">
        <f t="shared" si="53"/>
        <v>4528</v>
      </c>
      <c r="AJ34" s="164">
        <f t="shared" si="54"/>
        <v>7954</v>
      </c>
      <c r="AK34" s="164">
        <f t="shared" si="55"/>
        <v>7936</v>
      </c>
      <c r="AL34" s="164">
        <f t="shared" si="56"/>
        <v>8091</v>
      </c>
      <c r="AM34" s="164">
        <f t="shared" si="57"/>
        <v>8094</v>
      </c>
      <c r="AN34" s="164">
        <f t="shared" si="58"/>
        <v>18811</v>
      </c>
      <c r="AO34" s="164">
        <f t="shared" si="59"/>
        <v>23262</v>
      </c>
      <c r="AP34" s="164">
        <f t="shared" si="60"/>
        <v>13991</v>
      </c>
      <c r="AQ34" s="164">
        <f t="shared" si="61"/>
        <v>23373</v>
      </c>
      <c r="AS34" s="164">
        <f t="shared" si="62"/>
        <v>8995</v>
      </c>
      <c r="AT34" s="164">
        <f t="shared" si="63"/>
        <v>9390</v>
      </c>
      <c r="AU34" s="164">
        <f t="shared" si="64"/>
        <v>4601</v>
      </c>
      <c r="AV34" s="164">
        <f t="shared" si="65"/>
        <v>4597</v>
      </c>
      <c r="AW34" s="164">
        <f>ROUND(G34*$A$8,0)</f>
        <v>8075</v>
      </c>
      <c r="AX34" s="164">
        <f t="shared" si="66"/>
        <v>8057</v>
      </c>
      <c r="AY34" s="164">
        <f t="shared" si="67"/>
        <v>8214</v>
      </c>
      <c r="AZ34" s="164">
        <f t="shared" si="68"/>
        <v>8217</v>
      </c>
      <c r="BA34" s="164">
        <f t="shared" si="69"/>
        <v>19097</v>
      </c>
      <c r="BB34" s="164">
        <f t="shared" si="70"/>
        <v>23616</v>
      </c>
      <c r="BC34" s="164">
        <f t="shared" si="71"/>
        <v>14204</v>
      </c>
      <c r="BD34" s="164">
        <f t="shared" si="72"/>
        <v>23728</v>
      </c>
      <c r="BF34" s="164">
        <f t="shared" si="73"/>
        <v>9351</v>
      </c>
      <c r="BG34" s="164">
        <f t="shared" si="4"/>
        <v>9762</v>
      </c>
      <c r="BH34" s="164">
        <f t="shared" si="5"/>
        <v>4784</v>
      </c>
      <c r="BI34" s="164">
        <f t="shared" si="6"/>
        <v>4779</v>
      </c>
      <c r="BJ34" s="164">
        <f t="shared" si="7"/>
        <v>8395</v>
      </c>
      <c r="BK34" s="164">
        <f t="shared" si="8"/>
        <v>8376</v>
      </c>
      <c r="BL34" s="164">
        <f t="shared" si="9"/>
        <v>8539</v>
      </c>
      <c r="BM34" s="164">
        <f t="shared" si="10"/>
        <v>8542</v>
      </c>
      <c r="BN34" s="164">
        <f t="shared" si="11"/>
        <v>19853</v>
      </c>
      <c r="BO34" s="164">
        <f t="shared" si="12"/>
        <v>24551</v>
      </c>
      <c r="BP34" s="164">
        <f t="shared" si="13"/>
        <v>14767</v>
      </c>
      <c r="BQ34" s="164">
        <f t="shared" si="14"/>
        <v>24668</v>
      </c>
      <c r="BS34" s="164">
        <f t="shared" si="74"/>
        <v>9350</v>
      </c>
      <c r="BT34" s="164">
        <f t="shared" si="15"/>
        <v>9761</v>
      </c>
      <c r="BU34" s="164">
        <f t="shared" si="16"/>
        <v>4783</v>
      </c>
      <c r="BV34" s="164">
        <f t="shared" si="17"/>
        <v>4779</v>
      </c>
      <c r="BW34" s="164">
        <f t="shared" si="18"/>
        <v>8394</v>
      </c>
      <c r="BX34" s="164">
        <f t="shared" si="19"/>
        <v>8375</v>
      </c>
      <c r="BY34" s="164">
        <f t="shared" si="20"/>
        <v>8538</v>
      </c>
      <c r="BZ34" s="164">
        <f t="shared" si="21"/>
        <v>8542</v>
      </c>
      <c r="CA34" s="164">
        <f t="shared" si="22"/>
        <v>19852</v>
      </c>
      <c r="CB34" s="164">
        <f t="shared" si="23"/>
        <v>24550</v>
      </c>
      <c r="CC34" s="164">
        <f t="shared" si="24"/>
        <v>14766</v>
      </c>
      <c r="CD34" s="164">
        <f t="shared" si="25"/>
        <v>24667</v>
      </c>
      <c r="CF34" s="164">
        <f t="shared" si="75"/>
        <v>9623</v>
      </c>
      <c r="CG34" s="164">
        <f t="shared" si="26"/>
        <v>10045</v>
      </c>
      <c r="CH34" s="164">
        <f t="shared" si="27"/>
        <v>4923</v>
      </c>
      <c r="CI34" s="164">
        <f t="shared" si="28"/>
        <v>4918</v>
      </c>
      <c r="CJ34" s="164">
        <f t="shared" si="29"/>
        <v>8639</v>
      </c>
      <c r="CK34" s="164">
        <f t="shared" si="30"/>
        <v>8620</v>
      </c>
      <c r="CL34" s="164">
        <f t="shared" si="31"/>
        <v>8787</v>
      </c>
      <c r="CM34" s="164">
        <f t="shared" si="32"/>
        <v>8791</v>
      </c>
      <c r="CN34" s="164">
        <f t="shared" si="33"/>
        <v>20431</v>
      </c>
      <c r="CO34" s="164">
        <f t="shared" si="34"/>
        <v>25265</v>
      </c>
      <c r="CP34" s="164">
        <f t="shared" si="35"/>
        <v>15196</v>
      </c>
      <c r="CQ34" s="164">
        <f t="shared" si="36"/>
        <v>25386</v>
      </c>
    </row>
    <row r="35" spans="2:95" x14ac:dyDescent="0.35">
      <c r="B35" s="88" t="s">
        <v>98</v>
      </c>
      <c r="C35" s="98">
        <v>7315</v>
      </c>
      <c r="D35" s="98">
        <v>7657</v>
      </c>
      <c r="E35" s="98">
        <v>3212</v>
      </c>
      <c r="F35" s="111">
        <v>3210</v>
      </c>
      <c r="G35" s="98">
        <v>7121</v>
      </c>
      <c r="H35" s="111">
        <v>7123</v>
      </c>
      <c r="I35" s="98">
        <v>6617</v>
      </c>
      <c r="J35" s="94">
        <v>6711</v>
      </c>
      <c r="K35" s="98">
        <v>15969</v>
      </c>
      <c r="L35" s="96">
        <v>19166</v>
      </c>
      <c r="M35" s="97">
        <v>10885</v>
      </c>
      <c r="N35" s="96">
        <v>18475</v>
      </c>
      <c r="O35" s="99">
        <v>6</v>
      </c>
      <c r="Q35" s="122">
        <f t="shared" si="37"/>
        <v>113461</v>
      </c>
      <c r="S35" s="164">
        <f t="shared" si="38"/>
        <v>7013</v>
      </c>
      <c r="T35" s="164">
        <f t="shared" si="39"/>
        <v>7341</v>
      </c>
      <c r="U35" s="164">
        <f t="shared" si="40"/>
        <v>3080</v>
      </c>
      <c r="V35" s="164">
        <f t="shared" si="41"/>
        <v>3078</v>
      </c>
      <c r="W35" s="164">
        <f t="shared" si="42"/>
        <v>6827</v>
      </c>
      <c r="X35" s="164">
        <f t="shared" si="43"/>
        <v>6829</v>
      </c>
      <c r="Y35" s="164">
        <f t="shared" si="44"/>
        <v>6344</v>
      </c>
      <c r="Z35" s="164">
        <f t="shared" si="45"/>
        <v>6434</v>
      </c>
      <c r="AA35" s="164">
        <f t="shared" si="46"/>
        <v>15311</v>
      </c>
      <c r="AB35" s="164">
        <f t="shared" si="47"/>
        <v>18376</v>
      </c>
      <c r="AC35" s="164">
        <f t="shared" si="48"/>
        <v>10436</v>
      </c>
      <c r="AD35" s="164">
        <f t="shared" si="49"/>
        <v>17713</v>
      </c>
      <c r="AF35" s="164">
        <f t="shared" si="50"/>
        <v>7242</v>
      </c>
      <c r="AG35" s="164">
        <f t="shared" si="51"/>
        <v>7581</v>
      </c>
      <c r="AH35" s="164">
        <f t="shared" si="52"/>
        <v>3180</v>
      </c>
      <c r="AI35" s="164">
        <f t="shared" si="53"/>
        <v>3178</v>
      </c>
      <c r="AJ35" s="164">
        <f t="shared" si="54"/>
        <v>7050</v>
      </c>
      <c r="AK35" s="164">
        <f t="shared" si="55"/>
        <v>7052</v>
      </c>
      <c r="AL35" s="164">
        <f t="shared" si="56"/>
        <v>6551</v>
      </c>
      <c r="AM35" s="164">
        <f t="shared" si="57"/>
        <v>6644</v>
      </c>
      <c r="AN35" s="164">
        <f t="shared" si="58"/>
        <v>15810</v>
      </c>
      <c r="AO35" s="164">
        <f t="shared" si="59"/>
        <v>18975</v>
      </c>
      <c r="AP35" s="164">
        <f t="shared" si="60"/>
        <v>10777</v>
      </c>
      <c r="AQ35" s="164">
        <f t="shared" si="61"/>
        <v>18291</v>
      </c>
      <c r="AS35" s="164">
        <f t="shared" si="62"/>
        <v>7352</v>
      </c>
      <c r="AT35" s="164">
        <f t="shared" si="63"/>
        <v>7696</v>
      </c>
      <c r="AU35" s="164">
        <f t="shared" si="64"/>
        <v>3228</v>
      </c>
      <c r="AV35" s="164">
        <f t="shared" si="65"/>
        <v>3226</v>
      </c>
      <c r="AW35" s="164">
        <f>ROUND(G35*$A$8,0)</f>
        <v>7157</v>
      </c>
      <c r="AX35" s="164">
        <f t="shared" si="66"/>
        <v>7159</v>
      </c>
      <c r="AY35" s="164">
        <f t="shared" si="67"/>
        <v>6651</v>
      </c>
      <c r="AZ35" s="164">
        <f t="shared" si="68"/>
        <v>6745</v>
      </c>
      <c r="BA35" s="164">
        <f t="shared" si="69"/>
        <v>16050</v>
      </c>
      <c r="BB35" s="164">
        <f t="shared" si="70"/>
        <v>19264</v>
      </c>
      <c r="BC35" s="164">
        <f t="shared" si="71"/>
        <v>10940</v>
      </c>
      <c r="BD35" s="164">
        <f t="shared" si="72"/>
        <v>18569</v>
      </c>
      <c r="BF35" s="164">
        <f t="shared" si="73"/>
        <v>7644</v>
      </c>
      <c r="BG35" s="164">
        <f t="shared" si="4"/>
        <v>8001</v>
      </c>
      <c r="BH35" s="164">
        <f t="shared" si="5"/>
        <v>3356</v>
      </c>
      <c r="BI35" s="164">
        <f t="shared" si="6"/>
        <v>3354</v>
      </c>
      <c r="BJ35" s="164">
        <f t="shared" si="7"/>
        <v>7441</v>
      </c>
      <c r="BK35" s="164">
        <f t="shared" si="8"/>
        <v>7443</v>
      </c>
      <c r="BL35" s="164">
        <f t="shared" si="9"/>
        <v>6914</v>
      </c>
      <c r="BM35" s="164">
        <f t="shared" si="10"/>
        <v>7012</v>
      </c>
      <c r="BN35" s="164">
        <f t="shared" si="11"/>
        <v>16686</v>
      </c>
      <c r="BO35" s="164">
        <f t="shared" si="12"/>
        <v>20027</v>
      </c>
      <c r="BP35" s="164">
        <f t="shared" si="13"/>
        <v>11374</v>
      </c>
      <c r="BQ35" s="164">
        <f t="shared" si="14"/>
        <v>19305</v>
      </c>
      <c r="BS35" s="164">
        <f t="shared" si="74"/>
        <v>7643</v>
      </c>
      <c r="BT35" s="164">
        <f t="shared" si="15"/>
        <v>8000</v>
      </c>
      <c r="BU35" s="164">
        <f t="shared" si="16"/>
        <v>3356</v>
      </c>
      <c r="BV35" s="164">
        <f t="shared" si="17"/>
        <v>3354</v>
      </c>
      <c r="BW35" s="164">
        <f t="shared" si="18"/>
        <v>7440</v>
      </c>
      <c r="BX35" s="164">
        <f t="shared" si="19"/>
        <v>7442</v>
      </c>
      <c r="BY35" s="164">
        <f t="shared" si="20"/>
        <v>6914</v>
      </c>
      <c r="BZ35" s="164">
        <f t="shared" si="21"/>
        <v>7012</v>
      </c>
      <c r="CA35" s="164">
        <f t="shared" si="22"/>
        <v>16685</v>
      </c>
      <c r="CB35" s="164">
        <f t="shared" si="23"/>
        <v>20025</v>
      </c>
      <c r="CC35" s="164">
        <f t="shared" si="24"/>
        <v>11373</v>
      </c>
      <c r="CD35" s="164">
        <f t="shared" si="25"/>
        <v>19303</v>
      </c>
      <c r="CF35" s="164">
        <f t="shared" si="75"/>
        <v>7866</v>
      </c>
      <c r="CG35" s="164">
        <f t="shared" si="26"/>
        <v>8234</v>
      </c>
      <c r="CH35" s="164">
        <f t="shared" si="27"/>
        <v>3454</v>
      </c>
      <c r="CI35" s="164">
        <f t="shared" si="28"/>
        <v>3452</v>
      </c>
      <c r="CJ35" s="164">
        <f t="shared" si="29"/>
        <v>7657</v>
      </c>
      <c r="CK35" s="164">
        <f t="shared" si="30"/>
        <v>7659</v>
      </c>
      <c r="CL35" s="164">
        <f t="shared" si="31"/>
        <v>7115</v>
      </c>
      <c r="CM35" s="164">
        <f t="shared" si="32"/>
        <v>7216</v>
      </c>
      <c r="CN35" s="164">
        <f t="shared" si="33"/>
        <v>17172</v>
      </c>
      <c r="CO35" s="164">
        <f t="shared" si="34"/>
        <v>20609</v>
      </c>
      <c r="CP35" s="164">
        <f t="shared" si="35"/>
        <v>11705</v>
      </c>
      <c r="CQ35" s="164">
        <f t="shared" si="36"/>
        <v>19866</v>
      </c>
    </row>
    <row r="36" spans="2:95" x14ac:dyDescent="0.35">
      <c r="B36" s="88" t="s">
        <v>100</v>
      </c>
      <c r="C36" s="90">
        <v>8938</v>
      </c>
      <c r="D36" s="90">
        <v>10772</v>
      </c>
      <c r="E36" s="90">
        <v>4723</v>
      </c>
      <c r="F36" s="91">
        <v>4894</v>
      </c>
      <c r="G36" s="90">
        <v>6477</v>
      </c>
      <c r="H36" s="91">
        <v>6573</v>
      </c>
      <c r="I36" s="90">
        <v>3596</v>
      </c>
      <c r="J36" s="94">
        <v>5670</v>
      </c>
      <c r="K36" s="90">
        <v>22640</v>
      </c>
      <c r="L36" s="100">
        <v>26318</v>
      </c>
      <c r="M36" s="101">
        <v>12500</v>
      </c>
      <c r="N36" s="100">
        <v>24564</v>
      </c>
      <c r="O36" s="99"/>
      <c r="Q36" s="122">
        <f t="shared" si="37"/>
        <v>137665</v>
      </c>
      <c r="S36" s="164">
        <f t="shared" si="38"/>
        <v>8569</v>
      </c>
      <c r="T36" s="164">
        <f t="shared" si="39"/>
        <v>10328</v>
      </c>
      <c r="U36" s="164">
        <f t="shared" si="40"/>
        <v>4528</v>
      </c>
      <c r="V36" s="164">
        <f t="shared" si="41"/>
        <v>4692</v>
      </c>
      <c r="W36" s="164">
        <f t="shared" si="42"/>
        <v>6210</v>
      </c>
      <c r="X36" s="164">
        <f t="shared" si="43"/>
        <v>6302</v>
      </c>
      <c r="Y36" s="164">
        <f t="shared" si="44"/>
        <v>3448</v>
      </c>
      <c r="Z36" s="164">
        <f t="shared" si="45"/>
        <v>5436</v>
      </c>
      <c r="AA36" s="164">
        <f t="shared" si="46"/>
        <v>21706</v>
      </c>
      <c r="AB36" s="164">
        <f t="shared" si="47"/>
        <v>25233</v>
      </c>
      <c r="AC36" s="164">
        <f t="shared" si="48"/>
        <v>11985</v>
      </c>
      <c r="AD36" s="164">
        <f t="shared" si="49"/>
        <v>23551</v>
      </c>
      <c r="AF36" s="164">
        <f t="shared" si="50"/>
        <v>8849</v>
      </c>
      <c r="AG36" s="164">
        <f t="shared" si="51"/>
        <v>10665</v>
      </c>
      <c r="AH36" s="164">
        <f t="shared" si="52"/>
        <v>4676</v>
      </c>
      <c r="AI36" s="164">
        <f t="shared" si="53"/>
        <v>4845</v>
      </c>
      <c r="AJ36" s="164">
        <f t="shared" si="54"/>
        <v>6412</v>
      </c>
      <c r="AK36" s="164">
        <f t="shared" si="55"/>
        <v>6508</v>
      </c>
      <c r="AL36" s="164">
        <f t="shared" si="56"/>
        <v>3560</v>
      </c>
      <c r="AM36" s="164">
        <f t="shared" si="57"/>
        <v>5614</v>
      </c>
      <c r="AN36" s="164">
        <f t="shared" si="58"/>
        <v>22414</v>
      </c>
      <c r="AO36" s="164">
        <f t="shared" si="59"/>
        <v>26056</v>
      </c>
      <c r="AP36" s="164">
        <f t="shared" si="60"/>
        <v>12375</v>
      </c>
      <c r="AQ36" s="164">
        <f t="shared" si="61"/>
        <v>24319</v>
      </c>
      <c r="AS36" s="164">
        <f t="shared" si="62"/>
        <v>8984</v>
      </c>
      <c r="AT36" s="164">
        <f t="shared" si="63"/>
        <v>10827</v>
      </c>
      <c r="AU36" s="164">
        <f t="shared" si="64"/>
        <v>4747</v>
      </c>
      <c r="AV36" s="164">
        <f t="shared" si="65"/>
        <v>4919</v>
      </c>
      <c r="AW36" s="164">
        <f>ROUND(G36*$A$8,0)</f>
        <v>6510</v>
      </c>
      <c r="AX36" s="164">
        <f t="shared" si="66"/>
        <v>6606</v>
      </c>
      <c r="AY36" s="164">
        <f t="shared" si="67"/>
        <v>3614</v>
      </c>
      <c r="AZ36" s="164">
        <f t="shared" si="68"/>
        <v>5699</v>
      </c>
      <c r="BA36" s="164">
        <f t="shared" si="69"/>
        <v>22755</v>
      </c>
      <c r="BB36" s="164">
        <f t="shared" si="70"/>
        <v>26452</v>
      </c>
      <c r="BC36" s="164">
        <f t="shared" si="71"/>
        <v>12564</v>
      </c>
      <c r="BD36" s="164">
        <f t="shared" si="72"/>
        <v>24689</v>
      </c>
      <c r="BF36" s="164">
        <f t="shared" si="73"/>
        <v>9339</v>
      </c>
      <c r="BG36" s="164">
        <f t="shared" si="4"/>
        <v>11256</v>
      </c>
      <c r="BH36" s="164">
        <f t="shared" si="5"/>
        <v>4935</v>
      </c>
      <c r="BI36" s="164">
        <f t="shared" si="6"/>
        <v>5114</v>
      </c>
      <c r="BJ36" s="164">
        <f t="shared" si="7"/>
        <v>6768</v>
      </c>
      <c r="BK36" s="164">
        <f t="shared" si="8"/>
        <v>6868</v>
      </c>
      <c r="BL36" s="164">
        <f t="shared" si="9"/>
        <v>3757</v>
      </c>
      <c r="BM36" s="164">
        <f t="shared" si="10"/>
        <v>5925</v>
      </c>
      <c r="BN36" s="164">
        <f t="shared" si="11"/>
        <v>23657</v>
      </c>
      <c r="BO36" s="164">
        <f t="shared" si="12"/>
        <v>27500</v>
      </c>
      <c r="BP36" s="164">
        <f t="shared" si="13"/>
        <v>13061</v>
      </c>
      <c r="BQ36" s="164">
        <f t="shared" si="14"/>
        <v>25667</v>
      </c>
      <c r="BS36" s="164">
        <f t="shared" si="74"/>
        <v>9339</v>
      </c>
      <c r="BT36" s="164">
        <f t="shared" si="15"/>
        <v>11255</v>
      </c>
      <c r="BU36" s="164">
        <f t="shared" si="16"/>
        <v>4935</v>
      </c>
      <c r="BV36" s="164">
        <f t="shared" si="17"/>
        <v>5113</v>
      </c>
      <c r="BW36" s="164">
        <f t="shared" si="18"/>
        <v>6767</v>
      </c>
      <c r="BX36" s="164">
        <f t="shared" si="19"/>
        <v>6868</v>
      </c>
      <c r="BY36" s="164">
        <f t="shared" si="20"/>
        <v>3757</v>
      </c>
      <c r="BZ36" s="164">
        <f t="shared" si="21"/>
        <v>5924</v>
      </c>
      <c r="CA36" s="164">
        <f t="shared" si="22"/>
        <v>23655</v>
      </c>
      <c r="CB36" s="164">
        <f t="shared" si="23"/>
        <v>27498</v>
      </c>
      <c r="CC36" s="164">
        <f t="shared" si="24"/>
        <v>13060</v>
      </c>
      <c r="CD36" s="164">
        <f t="shared" si="25"/>
        <v>25665</v>
      </c>
      <c r="CF36" s="164">
        <f t="shared" si="75"/>
        <v>9611</v>
      </c>
      <c r="CG36" s="164">
        <f t="shared" si="26"/>
        <v>11583</v>
      </c>
      <c r="CH36" s="164">
        <f t="shared" si="27"/>
        <v>5079</v>
      </c>
      <c r="CI36" s="164">
        <f t="shared" si="28"/>
        <v>5263</v>
      </c>
      <c r="CJ36" s="164">
        <f t="shared" si="29"/>
        <v>6965</v>
      </c>
      <c r="CK36" s="164">
        <f t="shared" si="30"/>
        <v>7068</v>
      </c>
      <c r="CL36" s="164">
        <f t="shared" si="31"/>
        <v>3867</v>
      </c>
      <c r="CM36" s="164">
        <f t="shared" si="32"/>
        <v>6097</v>
      </c>
      <c r="CN36" s="164">
        <f t="shared" si="33"/>
        <v>24345</v>
      </c>
      <c r="CO36" s="164">
        <f t="shared" si="34"/>
        <v>28300</v>
      </c>
      <c r="CP36" s="164">
        <f t="shared" si="35"/>
        <v>13441</v>
      </c>
      <c r="CQ36" s="164">
        <f t="shared" si="36"/>
        <v>26414</v>
      </c>
    </row>
    <row r="37" spans="2:95" x14ac:dyDescent="0.35">
      <c r="B37" s="88" t="s">
        <v>102</v>
      </c>
      <c r="C37" s="90">
        <v>9220</v>
      </c>
      <c r="D37" s="90">
        <v>9555</v>
      </c>
      <c r="E37" s="90">
        <v>3574</v>
      </c>
      <c r="F37" s="91">
        <v>3560</v>
      </c>
      <c r="G37" s="90">
        <v>8721</v>
      </c>
      <c r="H37" s="91">
        <v>8724</v>
      </c>
      <c r="I37" s="90">
        <v>6444</v>
      </c>
      <c r="J37" s="94">
        <v>6449</v>
      </c>
      <c r="K37" s="90">
        <v>29182</v>
      </c>
      <c r="L37" s="100">
        <v>34388</v>
      </c>
      <c r="M37" s="101">
        <v>21509</v>
      </c>
      <c r="N37" s="100">
        <v>36207</v>
      </c>
      <c r="O37" s="99"/>
      <c r="Q37" s="122">
        <f t="shared" si="37"/>
        <v>177533</v>
      </c>
      <c r="S37" s="164">
        <f t="shared" si="38"/>
        <v>8840</v>
      </c>
      <c r="T37" s="164">
        <f t="shared" si="39"/>
        <v>9161</v>
      </c>
      <c r="U37" s="164">
        <f t="shared" si="40"/>
        <v>3427</v>
      </c>
      <c r="V37" s="164">
        <f t="shared" si="41"/>
        <v>3413</v>
      </c>
      <c r="W37" s="164">
        <f t="shared" si="42"/>
        <v>8361</v>
      </c>
      <c r="X37" s="164">
        <f t="shared" si="43"/>
        <v>8364</v>
      </c>
      <c r="Y37" s="164">
        <f t="shared" si="44"/>
        <v>6178</v>
      </c>
      <c r="Z37" s="164">
        <f t="shared" si="45"/>
        <v>6183</v>
      </c>
      <c r="AA37" s="164">
        <f t="shared" si="46"/>
        <v>27979</v>
      </c>
      <c r="AB37" s="164">
        <f t="shared" si="47"/>
        <v>32970</v>
      </c>
      <c r="AC37" s="164">
        <f t="shared" si="48"/>
        <v>20622</v>
      </c>
      <c r="AD37" s="164">
        <f t="shared" si="49"/>
        <v>34714</v>
      </c>
      <c r="AF37" s="164">
        <f t="shared" si="50"/>
        <v>9128</v>
      </c>
      <c r="AG37" s="164">
        <f t="shared" si="51"/>
        <v>9460</v>
      </c>
      <c r="AH37" s="164">
        <f t="shared" si="52"/>
        <v>3538</v>
      </c>
      <c r="AI37" s="164">
        <f t="shared" si="53"/>
        <v>3525</v>
      </c>
      <c r="AJ37" s="164">
        <f t="shared" si="54"/>
        <v>8634</v>
      </c>
      <c r="AK37" s="164">
        <f t="shared" si="55"/>
        <v>8637</v>
      </c>
      <c r="AL37" s="164">
        <f t="shared" si="56"/>
        <v>6380</v>
      </c>
      <c r="AM37" s="164">
        <f t="shared" si="57"/>
        <v>6385</v>
      </c>
      <c r="AN37" s="164">
        <f t="shared" si="58"/>
        <v>28891</v>
      </c>
      <c r="AO37" s="164">
        <f t="shared" si="59"/>
        <v>34045</v>
      </c>
      <c r="AP37" s="164">
        <f t="shared" si="60"/>
        <v>21295</v>
      </c>
      <c r="AQ37" s="164">
        <f t="shared" si="61"/>
        <v>35846</v>
      </c>
      <c r="AS37" s="164">
        <f t="shared" si="62"/>
        <v>9267</v>
      </c>
      <c r="AT37" s="164">
        <f t="shared" si="63"/>
        <v>9604</v>
      </c>
      <c r="AU37" s="164">
        <f t="shared" si="64"/>
        <v>3592</v>
      </c>
      <c r="AV37" s="164">
        <f t="shared" si="65"/>
        <v>3578</v>
      </c>
      <c r="AW37" s="164">
        <f>ROUND(G37*$A$8,0)</f>
        <v>8765</v>
      </c>
      <c r="AX37" s="164">
        <f t="shared" si="66"/>
        <v>8768</v>
      </c>
      <c r="AY37" s="164">
        <f t="shared" si="67"/>
        <v>6477</v>
      </c>
      <c r="AZ37" s="164">
        <f t="shared" si="68"/>
        <v>6482</v>
      </c>
      <c r="BA37" s="164">
        <f t="shared" si="69"/>
        <v>29331</v>
      </c>
      <c r="BB37" s="164">
        <f t="shared" si="70"/>
        <v>34563</v>
      </c>
      <c r="BC37" s="164">
        <f t="shared" si="71"/>
        <v>21619</v>
      </c>
      <c r="BD37" s="164">
        <f t="shared" si="72"/>
        <v>36391</v>
      </c>
      <c r="BF37" s="164">
        <f t="shared" si="73"/>
        <v>9634</v>
      </c>
      <c r="BG37" s="164">
        <f t="shared" si="4"/>
        <v>9984</v>
      </c>
      <c r="BH37" s="164">
        <f t="shared" si="5"/>
        <v>3735</v>
      </c>
      <c r="BI37" s="164">
        <f t="shared" si="6"/>
        <v>3720</v>
      </c>
      <c r="BJ37" s="164">
        <f t="shared" si="7"/>
        <v>9113</v>
      </c>
      <c r="BK37" s="164">
        <f t="shared" si="8"/>
        <v>9116</v>
      </c>
      <c r="BL37" s="164">
        <f t="shared" si="9"/>
        <v>6733</v>
      </c>
      <c r="BM37" s="164">
        <f t="shared" si="10"/>
        <v>6739</v>
      </c>
      <c r="BN37" s="164">
        <f t="shared" si="11"/>
        <v>30493</v>
      </c>
      <c r="BO37" s="164">
        <f t="shared" si="12"/>
        <v>35932</v>
      </c>
      <c r="BP37" s="164">
        <f t="shared" si="13"/>
        <v>22475</v>
      </c>
      <c r="BQ37" s="164">
        <f t="shared" si="14"/>
        <v>37833</v>
      </c>
      <c r="BS37" s="164">
        <f t="shared" si="74"/>
        <v>9633</v>
      </c>
      <c r="BT37" s="164">
        <f t="shared" si="15"/>
        <v>9983</v>
      </c>
      <c r="BU37" s="164">
        <f t="shared" si="16"/>
        <v>3734</v>
      </c>
      <c r="BV37" s="164">
        <f t="shared" si="17"/>
        <v>3720</v>
      </c>
      <c r="BW37" s="164">
        <f t="shared" si="18"/>
        <v>9112</v>
      </c>
      <c r="BX37" s="164">
        <f t="shared" si="19"/>
        <v>9115</v>
      </c>
      <c r="BY37" s="164">
        <f t="shared" si="20"/>
        <v>6733</v>
      </c>
      <c r="BZ37" s="164">
        <f t="shared" si="21"/>
        <v>6738</v>
      </c>
      <c r="CA37" s="164">
        <f t="shared" si="22"/>
        <v>30491</v>
      </c>
      <c r="CB37" s="164">
        <f t="shared" si="23"/>
        <v>35930</v>
      </c>
      <c r="CC37" s="164">
        <f t="shared" si="24"/>
        <v>22473</v>
      </c>
      <c r="CD37" s="164">
        <f t="shared" si="25"/>
        <v>37831</v>
      </c>
      <c r="CF37" s="164">
        <f t="shared" si="75"/>
        <v>9914</v>
      </c>
      <c r="CG37" s="164">
        <f t="shared" si="26"/>
        <v>10275</v>
      </c>
      <c r="CH37" s="164">
        <f t="shared" si="27"/>
        <v>3843</v>
      </c>
      <c r="CI37" s="164">
        <f t="shared" si="28"/>
        <v>3828</v>
      </c>
      <c r="CJ37" s="164">
        <f t="shared" si="29"/>
        <v>9378</v>
      </c>
      <c r="CK37" s="164">
        <f t="shared" si="30"/>
        <v>9381</v>
      </c>
      <c r="CL37" s="164">
        <f t="shared" si="31"/>
        <v>6929</v>
      </c>
      <c r="CM37" s="164">
        <f t="shared" si="32"/>
        <v>6935</v>
      </c>
      <c r="CN37" s="164">
        <f t="shared" si="33"/>
        <v>31379</v>
      </c>
      <c r="CO37" s="164">
        <f t="shared" si="34"/>
        <v>36978</v>
      </c>
      <c r="CP37" s="164">
        <f t="shared" si="35"/>
        <v>23129</v>
      </c>
      <c r="CQ37" s="164">
        <f t="shared" si="36"/>
        <v>38933</v>
      </c>
    </row>
    <row r="38" spans="2:95" x14ac:dyDescent="0.35">
      <c r="B38" s="88" t="s">
        <v>105</v>
      </c>
      <c r="C38" s="90">
        <v>10466</v>
      </c>
      <c r="D38" s="90">
        <v>11879</v>
      </c>
      <c r="E38" s="90">
        <v>4203</v>
      </c>
      <c r="F38" s="91">
        <v>4494</v>
      </c>
      <c r="G38" s="90">
        <v>7656</v>
      </c>
      <c r="H38" s="91">
        <v>8019</v>
      </c>
      <c r="I38" s="90">
        <v>4624</v>
      </c>
      <c r="J38" s="94">
        <v>6082</v>
      </c>
      <c r="K38" s="90">
        <v>21626</v>
      </c>
      <c r="L38" s="100">
        <v>21747</v>
      </c>
      <c r="M38" s="101">
        <v>22355</v>
      </c>
      <c r="N38" s="100">
        <v>27633</v>
      </c>
      <c r="O38" s="99"/>
      <c r="Q38" s="122">
        <f t="shared" si="37"/>
        <v>150784</v>
      </c>
      <c r="S38" s="164">
        <f t="shared" si="38"/>
        <v>10034</v>
      </c>
      <c r="T38" s="164">
        <f t="shared" si="39"/>
        <v>11389</v>
      </c>
      <c r="U38" s="164">
        <f t="shared" si="40"/>
        <v>4030</v>
      </c>
      <c r="V38" s="164">
        <f t="shared" si="41"/>
        <v>4309</v>
      </c>
      <c r="W38" s="164">
        <f t="shared" si="42"/>
        <v>7340</v>
      </c>
      <c r="X38" s="164">
        <f t="shared" si="43"/>
        <v>7688</v>
      </c>
      <c r="Y38" s="164">
        <f t="shared" si="44"/>
        <v>4433</v>
      </c>
      <c r="Z38" s="164">
        <f t="shared" si="45"/>
        <v>5831</v>
      </c>
      <c r="AA38" s="164">
        <f t="shared" si="46"/>
        <v>20734</v>
      </c>
      <c r="AB38" s="164">
        <f t="shared" si="47"/>
        <v>20850</v>
      </c>
      <c r="AC38" s="164">
        <f t="shared" si="48"/>
        <v>21433</v>
      </c>
      <c r="AD38" s="164">
        <f t="shared" si="49"/>
        <v>26494</v>
      </c>
      <c r="AF38" s="164">
        <f t="shared" si="50"/>
        <v>10362</v>
      </c>
      <c r="AG38" s="164">
        <f t="shared" si="51"/>
        <v>11761</v>
      </c>
      <c r="AH38" s="164">
        <f t="shared" si="52"/>
        <v>4161</v>
      </c>
      <c r="AI38" s="164">
        <f t="shared" si="53"/>
        <v>4449</v>
      </c>
      <c r="AJ38" s="164">
        <f t="shared" si="54"/>
        <v>7580</v>
      </c>
      <c r="AK38" s="164">
        <f t="shared" si="55"/>
        <v>7939</v>
      </c>
      <c r="AL38" s="164">
        <f t="shared" si="56"/>
        <v>4578</v>
      </c>
      <c r="AM38" s="164">
        <f t="shared" si="57"/>
        <v>6021</v>
      </c>
      <c r="AN38" s="164">
        <f t="shared" si="58"/>
        <v>21411</v>
      </c>
      <c r="AO38" s="164">
        <f t="shared" si="59"/>
        <v>21530</v>
      </c>
      <c r="AP38" s="164">
        <f t="shared" si="60"/>
        <v>22132</v>
      </c>
      <c r="AQ38" s="164">
        <f t="shared" si="61"/>
        <v>27358</v>
      </c>
      <c r="AS38" s="164">
        <f t="shared" si="62"/>
        <v>10519</v>
      </c>
      <c r="AT38" s="164">
        <f t="shared" si="63"/>
        <v>11939</v>
      </c>
      <c r="AU38" s="164">
        <f t="shared" si="64"/>
        <v>4224</v>
      </c>
      <c r="AV38" s="164">
        <f t="shared" si="65"/>
        <v>4517</v>
      </c>
      <c r="AW38" s="164">
        <f>ROUND(G38*$A$8,0)</f>
        <v>7695</v>
      </c>
      <c r="AX38" s="164">
        <f t="shared" si="66"/>
        <v>8060</v>
      </c>
      <c r="AY38" s="164">
        <f t="shared" si="67"/>
        <v>4648</v>
      </c>
      <c r="AZ38" s="164">
        <f t="shared" si="68"/>
        <v>6113</v>
      </c>
      <c r="BA38" s="164">
        <f t="shared" si="69"/>
        <v>21736</v>
      </c>
      <c r="BB38" s="164">
        <f t="shared" si="70"/>
        <v>21858</v>
      </c>
      <c r="BC38" s="164">
        <f t="shared" si="71"/>
        <v>22469</v>
      </c>
      <c r="BD38" s="164">
        <f t="shared" si="72"/>
        <v>27774</v>
      </c>
      <c r="BF38" s="164">
        <f t="shared" si="73"/>
        <v>10936</v>
      </c>
      <c r="BG38" s="164">
        <f t="shared" si="4"/>
        <v>12412</v>
      </c>
      <c r="BH38" s="164">
        <f t="shared" si="5"/>
        <v>4392</v>
      </c>
      <c r="BI38" s="164">
        <f t="shared" si="6"/>
        <v>4696</v>
      </c>
      <c r="BJ38" s="164">
        <f t="shared" si="7"/>
        <v>8000</v>
      </c>
      <c r="BK38" s="164">
        <f t="shared" si="8"/>
        <v>8379</v>
      </c>
      <c r="BL38" s="164">
        <f t="shared" si="9"/>
        <v>4832</v>
      </c>
      <c r="BM38" s="164">
        <f t="shared" si="10"/>
        <v>6355</v>
      </c>
      <c r="BN38" s="164">
        <f t="shared" si="11"/>
        <v>22597</v>
      </c>
      <c r="BO38" s="164">
        <f t="shared" si="12"/>
        <v>22724</v>
      </c>
      <c r="BP38" s="164">
        <f t="shared" si="13"/>
        <v>23359</v>
      </c>
      <c r="BQ38" s="164">
        <f t="shared" si="14"/>
        <v>28874</v>
      </c>
      <c r="BS38" s="164">
        <f t="shared" si="74"/>
        <v>10935</v>
      </c>
      <c r="BT38" s="164">
        <f t="shared" si="15"/>
        <v>12412</v>
      </c>
      <c r="BU38" s="164">
        <f t="shared" si="16"/>
        <v>4391</v>
      </c>
      <c r="BV38" s="164">
        <f t="shared" si="17"/>
        <v>4696</v>
      </c>
      <c r="BW38" s="164">
        <f t="shared" si="18"/>
        <v>7999</v>
      </c>
      <c r="BX38" s="164">
        <f t="shared" si="19"/>
        <v>8379</v>
      </c>
      <c r="BY38" s="164">
        <f t="shared" si="20"/>
        <v>4831</v>
      </c>
      <c r="BZ38" s="164">
        <f t="shared" si="21"/>
        <v>6355</v>
      </c>
      <c r="CA38" s="164">
        <f t="shared" si="22"/>
        <v>22596</v>
      </c>
      <c r="CB38" s="164">
        <f t="shared" si="23"/>
        <v>22722</v>
      </c>
      <c r="CC38" s="164">
        <f t="shared" si="24"/>
        <v>23357</v>
      </c>
      <c r="CD38" s="164">
        <f t="shared" si="25"/>
        <v>28872</v>
      </c>
      <c r="CF38" s="164">
        <f t="shared" si="75"/>
        <v>11254</v>
      </c>
      <c r="CG38" s="164">
        <f t="shared" si="26"/>
        <v>12774</v>
      </c>
      <c r="CH38" s="164">
        <f t="shared" si="27"/>
        <v>4519</v>
      </c>
      <c r="CI38" s="164">
        <f t="shared" si="28"/>
        <v>4832</v>
      </c>
      <c r="CJ38" s="164">
        <f t="shared" si="29"/>
        <v>8233</v>
      </c>
      <c r="CK38" s="164">
        <f t="shared" si="30"/>
        <v>8623</v>
      </c>
      <c r="CL38" s="164">
        <f t="shared" si="31"/>
        <v>4972</v>
      </c>
      <c r="CM38" s="164">
        <f t="shared" si="32"/>
        <v>6540</v>
      </c>
      <c r="CN38" s="164">
        <f t="shared" si="33"/>
        <v>23254</v>
      </c>
      <c r="CO38" s="164">
        <f t="shared" si="34"/>
        <v>23385</v>
      </c>
      <c r="CP38" s="164">
        <f t="shared" si="35"/>
        <v>24038</v>
      </c>
      <c r="CQ38" s="164">
        <f t="shared" si="36"/>
        <v>29714</v>
      </c>
    </row>
    <row r="39" spans="2:95" x14ac:dyDescent="0.35">
      <c r="B39" s="88" t="s">
        <v>107</v>
      </c>
      <c r="C39" s="90">
        <v>7416</v>
      </c>
      <c r="D39" s="90">
        <v>7558</v>
      </c>
      <c r="E39" s="90">
        <v>2756</v>
      </c>
      <c r="F39" s="91">
        <v>2764</v>
      </c>
      <c r="G39" s="90">
        <v>6439</v>
      </c>
      <c r="H39" s="91">
        <v>6488</v>
      </c>
      <c r="I39" s="90">
        <v>5167</v>
      </c>
      <c r="J39" s="103">
        <v>5272</v>
      </c>
      <c r="K39" s="90">
        <v>18696</v>
      </c>
      <c r="L39" s="100">
        <v>19657</v>
      </c>
      <c r="M39" s="107">
        <v>20283</v>
      </c>
      <c r="N39" s="109">
        <v>23295</v>
      </c>
      <c r="O39" s="99"/>
      <c r="Q39" s="122">
        <f t="shared" si="37"/>
        <v>125791</v>
      </c>
      <c r="S39" s="164">
        <f t="shared" si="38"/>
        <v>7110</v>
      </c>
      <c r="T39" s="164">
        <f t="shared" si="39"/>
        <v>7246</v>
      </c>
      <c r="U39" s="164">
        <f t="shared" si="40"/>
        <v>2642</v>
      </c>
      <c r="V39" s="164">
        <f t="shared" si="41"/>
        <v>2650</v>
      </c>
      <c r="W39" s="164">
        <f t="shared" si="42"/>
        <v>6173</v>
      </c>
      <c r="X39" s="164">
        <f t="shared" si="43"/>
        <v>6220</v>
      </c>
      <c r="Y39" s="164">
        <f t="shared" si="44"/>
        <v>4954</v>
      </c>
      <c r="Z39" s="164">
        <f t="shared" si="45"/>
        <v>5055</v>
      </c>
      <c r="AA39" s="164">
        <f t="shared" si="46"/>
        <v>17925</v>
      </c>
      <c r="AB39" s="164">
        <f t="shared" si="47"/>
        <v>18846</v>
      </c>
      <c r="AC39" s="164">
        <f t="shared" si="48"/>
        <v>19447</v>
      </c>
      <c r="AD39" s="164">
        <f t="shared" si="49"/>
        <v>22334</v>
      </c>
      <c r="AF39" s="164">
        <f t="shared" si="50"/>
        <v>7342</v>
      </c>
      <c r="AG39" s="164">
        <f t="shared" si="51"/>
        <v>7483</v>
      </c>
      <c r="AH39" s="164">
        <f t="shared" si="52"/>
        <v>2729</v>
      </c>
      <c r="AI39" s="164">
        <f t="shared" si="53"/>
        <v>2736</v>
      </c>
      <c r="AJ39" s="164">
        <f t="shared" si="54"/>
        <v>6375</v>
      </c>
      <c r="AK39" s="164">
        <f t="shared" si="55"/>
        <v>6423</v>
      </c>
      <c r="AL39" s="164">
        <f t="shared" si="56"/>
        <v>5116</v>
      </c>
      <c r="AM39" s="164">
        <f t="shared" si="57"/>
        <v>5219</v>
      </c>
      <c r="AN39" s="164">
        <f t="shared" si="58"/>
        <v>18510</v>
      </c>
      <c r="AO39" s="164">
        <f t="shared" si="59"/>
        <v>19461</v>
      </c>
      <c r="AP39" s="164">
        <f t="shared" si="60"/>
        <v>20081</v>
      </c>
      <c r="AQ39" s="164">
        <f t="shared" si="61"/>
        <v>23063</v>
      </c>
      <c r="AS39" s="164">
        <f t="shared" si="62"/>
        <v>7454</v>
      </c>
      <c r="AT39" s="164">
        <f t="shared" si="63"/>
        <v>7596</v>
      </c>
      <c r="AU39" s="164">
        <f t="shared" si="64"/>
        <v>2770</v>
      </c>
      <c r="AV39" s="164">
        <f t="shared" si="65"/>
        <v>2778</v>
      </c>
      <c r="AW39" s="164">
        <f>ROUND(G39*$A$8,0)</f>
        <v>6472</v>
      </c>
      <c r="AX39" s="164">
        <f t="shared" si="66"/>
        <v>6521</v>
      </c>
      <c r="AY39" s="164">
        <f t="shared" si="67"/>
        <v>5193</v>
      </c>
      <c r="AZ39" s="164">
        <f t="shared" si="68"/>
        <v>5299</v>
      </c>
      <c r="BA39" s="164">
        <f t="shared" si="69"/>
        <v>18791</v>
      </c>
      <c r="BB39" s="164">
        <f t="shared" si="70"/>
        <v>19757</v>
      </c>
      <c r="BC39" s="164">
        <f t="shared" si="71"/>
        <v>20386</v>
      </c>
      <c r="BD39" s="164">
        <f t="shared" si="72"/>
        <v>23414</v>
      </c>
      <c r="BF39" s="164">
        <f t="shared" si="73"/>
        <v>7749</v>
      </c>
      <c r="BG39" s="164">
        <f t="shared" si="4"/>
        <v>7897</v>
      </c>
      <c r="BH39" s="164">
        <f t="shared" si="5"/>
        <v>2880</v>
      </c>
      <c r="BI39" s="164">
        <f t="shared" si="6"/>
        <v>2888</v>
      </c>
      <c r="BJ39" s="164">
        <f t="shared" si="7"/>
        <v>6728</v>
      </c>
      <c r="BK39" s="164">
        <f t="shared" si="8"/>
        <v>6779</v>
      </c>
      <c r="BL39" s="164">
        <f t="shared" si="9"/>
        <v>5399</v>
      </c>
      <c r="BM39" s="164">
        <f t="shared" si="10"/>
        <v>5509</v>
      </c>
      <c r="BN39" s="164">
        <f t="shared" si="11"/>
        <v>19536</v>
      </c>
      <c r="BO39" s="164">
        <f t="shared" si="12"/>
        <v>20540</v>
      </c>
      <c r="BP39" s="164">
        <f t="shared" si="13"/>
        <v>21194</v>
      </c>
      <c r="BQ39" s="164">
        <f t="shared" si="14"/>
        <v>24341</v>
      </c>
      <c r="BS39" s="164">
        <f t="shared" si="74"/>
        <v>7749</v>
      </c>
      <c r="BT39" s="164">
        <f t="shared" si="15"/>
        <v>7897</v>
      </c>
      <c r="BU39" s="164">
        <f t="shared" si="16"/>
        <v>2880</v>
      </c>
      <c r="BV39" s="164">
        <f t="shared" si="17"/>
        <v>2888</v>
      </c>
      <c r="BW39" s="164">
        <f t="shared" si="18"/>
        <v>6728</v>
      </c>
      <c r="BX39" s="164">
        <f t="shared" si="19"/>
        <v>6779</v>
      </c>
      <c r="BY39" s="164">
        <f t="shared" si="20"/>
        <v>5399</v>
      </c>
      <c r="BZ39" s="164">
        <f t="shared" si="21"/>
        <v>5508</v>
      </c>
      <c r="CA39" s="164">
        <f t="shared" si="22"/>
        <v>19534</v>
      </c>
      <c r="CB39" s="164">
        <f t="shared" si="23"/>
        <v>20538</v>
      </c>
      <c r="CC39" s="164">
        <f t="shared" si="24"/>
        <v>21192</v>
      </c>
      <c r="CD39" s="164">
        <f t="shared" si="25"/>
        <v>24340</v>
      </c>
      <c r="CF39" s="164">
        <f t="shared" si="75"/>
        <v>7974</v>
      </c>
      <c r="CG39" s="164">
        <f t="shared" si="26"/>
        <v>8127</v>
      </c>
      <c r="CH39" s="164">
        <f t="shared" si="27"/>
        <v>2964</v>
      </c>
      <c r="CI39" s="164">
        <f t="shared" si="28"/>
        <v>2972</v>
      </c>
      <c r="CJ39" s="164">
        <f t="shared" si="29"/>
        <v>6924</v>
      </c>
      <c r="CK39" s="164">
        <f t="shared" si="30"/>
        <v>6977</v>
      </c>
      <c r="CL39" s="164">
        <f t="shared" si="31"/>
        <v>5556</v>
      </c>
      <c r="CM39" s="164">
        <f t="shared" si="32"/>
        <v>5669</v>
      </c>
      <c r="CN39" s="164">
        <f t="shared" si="33"/>
        <v>20104</v>
      </c>
      <c r="CO39" s="164">
        <f t="shared" si="34"/>
        <v>21137</v>
      </c>
      <c r="CP39" s="164">
        <f t="shared" si="35"/>
        <v>21810</v>
      </c>
      <c r="CQ39" s="164">
        <f t="shared" si="36"/>
        <v>25049</v>
      </c>
    </row>
    <row r="40" spans="2:95" x14ac:dyDescent="0.35">
      <c r="B40" s="88" t="s">
        <v>111</v>
      </c>
      <c r="C40" s="89">
        <v>12150</v>
      </c>
      <c r="D40" s="89">
        <v>12367</v>
      </c>
      <c r="E40" s="89">
        <v>3956</v>
      </c>
      <c r="F40" s="91">
        <v>3961</v>
      </c>
      <c r="G40" s="90">
        <v>10584</v>
      </c>
      <c r="H40" s="91">
        <v>10572</v>
      </c>
      <c r="I40" s="89">
        <v>6933</v>
      </c>
      <c r="J40" s="106">
        <v>7210</v>
      </c>
      <c r="K40" s="89">
        <v>48296</v>
      </c>
      <c r="L40" s="109">
        <v>50230</v>
      </c>
      <c r="M40" s="110">
        <v>34844</v>
      </c>
      <c r="N40" s="114">
        <v>38879</v>
      </c>
      <c r="O40" s="99"/>
      <c r="Q40" s="122">
        <f t="shared" si="37"/>
        <v>239982</v>
      </c>
      <c r="S40" s="164">
        <f t="shared" si="38"/>
        <v>11649</v>
      </c>
      <c r="T40" s="164">
        <f t="shared" si="39"/>
        <v>11857</v>
      </c>
      <c r="U40" s="164">
        <f t="shared" si="40"/>
        <v>3793</v>
      </c>
      <c r="V40" s="164">
        <f t="shared" si="41"/>
        <v>3798</v>
      </c>
      <c r="W40" s="164">
        <f t="shared" si="42"/>
        <v>10148</v>
      </c>
      <c r="X40" s="164">
        <f t="shared" si="43"/>
        <v>10136</v>
      </c>
      <c r="Y40" s="164">
        <f t="shared" si="44"/>
        <v>6647</v>
      </c>
      <c r="Z40" s="164">
        <f t="shared" si="45"/>
        <v>6913</v>
      </c>
      <c r="AA40" s="164">
        <f t="shared" si="46"/>
        <v>46305</v>
      </c>
      <c r="AB40" s="164">
        <f t="shared" si="47"/>
        <v>48159</v>
      </c>
      <c r="AC40" s="164">
        <f t="shared" si="48"/>
        <v>33407</v>
      </c>
      <c r="AD40" s="164">
        <f t="shared" si="49"/>
        <v>37276</v>
      </c>
      <c r="AF40" s="164">
        <f t="shared" si="50"/>
        <v>12029</v>
      </c>
      <c r="AG40" s="164">
        <f t="shared" si="51"/>
        <v>12244</v>
      </c>
      <c r="AH40" s="164">
        <f t="shared" si="52"/>
        <v>3917</v>
      </c>
      <c r="AI40" s="164">
        <f t="shared" si="53"/>
        <v>3922</v>
      </c>
      <c r="AJ40" s="164">
        <f t="shared" si="54"/>
        <v>10479</v>
      </c>
      <c r="AK40" s="164">
        <f t="shared" si="55"/>
        <v>10467</v>
      </c>
      <c r="AL40" s="164">
        <f t="shared" si="56"/>
        <v>6864</v>
      </c>
      <c r="AM40" s="164">
        <f t="shared" si="57"/>
        <v>7138</v>
      </c>
      <c r="AN40" s="164">
        <f t="shared" si="58"/>
        <v>47815</v>
      </c>
      <c r="AO40" s="164">
        <f t="shared" si="59"/>
        <v>49729</v>
      </c>
      <c r="AP40" s="164">
        <f t="shared" si="60"/>
        <v>34497</v>
      </c>
      <c r="AQ40" s="164">
        <f t="shared" si="61"/>
        <v>38492</v>
      </c>
      <c r="AS40" s="164">
        <f t="shared" si="62"/>
        <v>12212</v>
      </c>
      <c r="AT40" s="164">
        <f t="shared" si="63"/>
        <v>12430</v>
      </c>
      <c r="AU40" s="164">
        <f t="shared" si="64"/>
        <v>3976</v>
      </c>
      <c r="AV40" s="164">
        <f t="shared" si="65"/>
        <v>3981</v>
      </c>
      <c r="AW40" s="164">
        <f>ROUND(G40*$A$8,0)</f>
        <v>10638</v>
      </c>
      <c r="AX40" s="164">
        <f t="shared" si="66"/>
        <v>10626</v>
      </c>
      <c r="AY40" s="164">
        <f t="shared" si="67"/>
        <v>6968</v>
      </c>
      <c r="AZ40" s="164">
        <f t="shared" si="68"/>
        <v>7247</v>
      </c>
      <c r="BA40" s="164">
        <f t="shared" si="69"/>
        <v>48542</v>
      </c>
      <c r="BB40" s="164">
        <f t="shared" si="70"/>
        <v>50486</v>
      </c>
      <c r="BC40" s="164">
        <f t="shared" si="71"/>
        <v>35021</v>
      </c>
      <c r="BD40" s="164">
        <f t="shared" si="72"/>
        <v>39077</v>
      </c>
      <c r="BF40" s="164">
        <f t="shared" si="73"/>
        <v>12696</v>
      </c>
      <c r="BG40" s="164">
        <f t="shared" si="4"/>
        <v>12922</v>
      </c>
      <c r="BH40" s="164">
        <f t="shared" si="5"/>
        <v>4134</v>
      </c>
      <c r="BI40" s="164">
        <f t="shared" si="6"/>
        <v>4139</v>
      </c>
      <c r="BJ40" s="164">
        <f t="shared" si="7"/>
        <v>11059</v>
      </c>
      <c r="BK40" s="164">
        <f t="shared" si="8"/>
        <v>11047</v>
      </c>
      <c r="BL40" s="164">
        <f t="shared" si="9"/>
        <v>7244</v>
      </c>
      <c r="BM40" s="164">
        <f t="shared" si="10"/>
        <v>7534</v>
      </c>
      <c r="BN40" s="164">
        <f t="shared" si="11"/>
        <v>50465</v>
      </c>
      <c r="BO40" s="164">
        <f t="shared" si="12"/>
        <v>52486</v>
      </c>
      <c r="BP40" s="164">
        <f t="shared" si="13"/>
        <v>36409</v>
      </c>
      <c r="BQ40" s="164">
        <f t="shared" si="14"/>
        <v>40625</v>
      </c>
      <c r="BS40" s="164">
        <f t="shared" si="74"/>
        <v>12695</v>
      </c>
      <c r="BT40" s="164">
        <f t="shared" si="15"/>
        <v>12922</v>
      </c>
      <c r="BU40" s="164">
        <f t="shared" si="16"/>
        <v>4133</v>
      </c>
      <c r="BV40" s="164">
        <f t="shared" si="17"/>
        <v>4139</v>
      </c>
      <c r="BW40" s="164">
        <f t="shared" si="18"/>
        <v>11059</v>
      </c>
      <c r="BX40" s="164">
        <f t="shared" si="19"/>
        <v>11046</v>
      </c>
      <c r="BY40" s="164">
        <f t="shared" si="20"/>
        <v>7244</v>
      </c>
      <c r="BZ40" s="164">
        <f t="shared" si="21"/>
        <v>7533</v>
      </c>
      <c r="CA40" s="164">
        <f t="shared" si="22"/>
        <v>50462</v>
      </c>
      <c r="CB40" s="164">
        <f t="shared" si="23"/>
        <v>52482</v>
      </c>
      <c r="CC40" s="164">
        <f t="shared" si="24"/>
        <v>36406</v>
      </c>
      <c r="CD40" s="164">
        <f t="shared" si="25"/>
        <v>40622</v>
      </c>
      <c r="CF40" s="164">
        <f t="shared" si="75"/>
        <v>13065</v>
      </c>
      <c r="CG40" s="164">
        <f t="shared" si="26"/>
        <v>13298</v>
      </c>
      <c r="CH40" s="164">
        <f t="shared" si="27"/>
        <v>4254</v>
      </c>
      <c r="CI40" s="164">
        <f t="shared" si="28"/>
        <v>4259</v>
      </c>
      <c r="CJ40" s="164">
        <f t="shared" si="29"/>
        <v>11381</v>
      </c>
      <c r="CK40" s="164">
        <f t="shared" si="30"/>
        <v>11368</v>
      </c>
      <c r="CL40" s="164">
        <f t="shared" si="31"/>
        <v>7455</v>
      </c>
      <c r="CM40" s="164">
        <f t="shared" si="32"/>
        <v>7753</v>
      </c>
      <c r="CN40" s="164">
        <f t="shared" si="33"/>
        <v>51933</v>
      </c>
      <c r="CO40" s="164">
        <f t="shared" si="34"/>
        <v>54012</v>
      </c>
      <c r="CP40" s="164">
        <f t="shared" si="35"/>
        <v>37468</v>
      </c>
      <c r="CQ40" s="164">
        <f t="shared" si="36"/>
        <v>41807</v>
      </c>
    </row>
    <row r="41" spans="2:95" x14ac:dyDescent="0.35">
      <c r="B41" s="88" t="s">
        <v>113</v>
      </c>
      <c r="C41" s="104">
        <v>7171</v>
      </c>
      <c r="D41" s="104">
        <v>8044</v>
      </c>
      <c r="E41" s="104">
        <v>3339</v>
      </c>
      <c r="F41" s="91">
        <v>3340</v>
      </c>
      <c r="G41" s="92" t="s">
        <v>344</v>
      </c>
      <c r="H41" s="93" t="s">
        <v>344</v>
      </c>
      <c r="I41" s="98">
        <v>5217</v>
      </c>
      <c r="J41" s="106">
        <v>6557</v>
      </c>
      <c r="K41" s="98">
        <v>15134</v>
      </c>
      <c r="L41" s="96">
        <v>18947</v>
      </c>
      <c r="M41" s="110">
        <v>12497</v>
      </c>
      <c r="N41" s="114">
        <v>23750</v>
      </c>
      <c r="O41" s="99"/>
      <c r="Q41" s="122">
        <f t="shared" si="37"/>
        <v>103996</v>
      </c>
      <c r="S41" s="164">
        <f t="shared" si="38"/>
        <v>6875</v>
      </c>
      <c r="T41" s="164">
        <f t="shared" si="39"/>
        <v>7712</v>
      </c>
      <c r="U41" s="164">
        <f t="shared" si="40"/>
        <v>3201</v>
      </c>
      <c r="V41" s="164">
        <f t="shared" si="41"/>
        <v>3202</v>
      </c>
      <c r="W41" s="164" t="e">
        <f t="shared" si="42"/>
        <v>#VALUE!</v>
      </c>
      <c r="X41" s="164" t="e">
        <f t="shared" si="43"/>
        <v>#VALUE!</v>
      </c>
      <c r="Y41" s="164">
        <f t="shared" si="44"/>
        <v>5002</v>
      </c>
      <c r="Z41" s="164">
        <f t="shared" si="45"/>
        <v>6287</v>
      </c>
      <c r="AA41" s="164">
        <f t="shared" si="46"/>
        <v>14510</v>
      </c>
      <c r="AB41" s="164">
        <f t="shared" si="47"/>
        <v>18166</v>
      </c>
      <c r="AC41" s="164">
        <f t="shared" si="48"/>
        <v>11982</v>
      </c>
      <c r="AD41" s="164">
        <f t="shared" si="49"/>
        <v>22771</v>
      </c>
      <c r="AF41" s="164">
        <f t="shared" si="50"/>
        <v>7100</v>
      </c>
      <c r="AG41" s="164">
        <f t="shared" si="51"/>
        <v>7964</v>
      </c>
      <c r="AH41" s="164">
        <f t="shared" si="52"/>
        <v>3306</v>
      </c>
      <c r="AI41" s="164">
        <f t="shared" si="53"/>
        <v>3307</v>
      </c>
      <c r="AJ41" s="164" t="e">
        <f t="shared" si="54"/>
        <v>#VALUE!</v>
      </c>
      <c r="AK41" s="164" t="e">
        <f t="shared" si="55"/>
        <v>#VALUE!</v>
      </c>
      <c r="AL41" s="164">
        <f t="shared" si="56"/>
        <v>5165</v>
      </c>
      <c r="AM41" s="164">
        <f t="shared" si="57"/>
        <v>6492</v>
      </c>
      <c r="AN41" s="164">
        <f t="shared" si="58"/>
        <v>14983</v>
      </c>
      <c r="AO41" s="164">
        <f t="shared" si="59"/>
        <v>18758</v>
      </c>
      <c r="AP41" s="164">
        <f t="shared" si="60"/>
        <v>12372</v>
      </c>
      <c r="AQ41" s="164">
        <f t="shared" si="61"/>
        <v>23513</v>
      </c>
      <c r="AS41" s="164">
        <f t="shared" si="62"/>
        <v>7208</v>
      </c>
      <c r="AT41" s="164">
        <f t="shared" si="63"/>
        <v>8085</v>
      </c>
      <c r="AU41" s="164">
        <f t="shared" si="64"/>
        <v>3356</v>
      </c>
      <c r="AV41" s="164">
        <f t="shared" si="65"/>
        <v>3357</v>
      </c>
      <c r="AW41" s="164" t="e">
        <f>ROUND(G41*$A$8,0)</f>
        <v>#VALUE!</v>
      </c>
      <c r="AX41" s="164" t="e">
        <f t="shared" si="66"/>
        <v>#VALUE!</v>
      </c>
      <c r="AY41" s="164">
        <f t="shared" si="67"/>
        <v>5244</v>
      </c>
      <c r="AZ41" s="164">
        <f t="shared" si="68"/>
        <v>6590</v>
      </c>
      <c r="BA41" s="164">
        <f t="shared" si="69"/>
        <v>15211</v>
      </c>
      <c r="BB41" s="164">
        <f t="shared" si="70"/>
        <v>19043</v>
      </c>
      <c r="BC41" s="164">
        <f t="shared" si="71"/>
        <v>12561</v>
      </c>
      <c r="BD41" s="164">
        <f t="shared" si="72"/>
        <v>23871</v>
      </c>
      <c r="BF41" s="164">
        <f t="shared" si="73"/>
        <v>7493</v>
      </c>
      <c r="BG41" s="164">
        <f t="shared" si="4"/>
        <v>8405</v>
      </c>
      <c r="BH41" s="164">
        <f t="shared" si="5"/>
        <v>3489</v>
      </c>
      <c r="BI41" s="164">
        <f t="shared" si="6"/>
        <v>3490</v>
      </c>
      <c r="BJ41" s="164" t="e">
        <f t="shared" si="7"/>
        <v>#VALUE!</v>
      </c>
      <c r="BK41" s="164" t="e">
        <f t="shared" si="8"/>
        <v>#VALUE!</v>
      </c>
      <c r="BL41" s="164">
        <f t="shared" si="9"/>
        <v>5451</v>
      </c>
      <c r="BM41" s="164">
        <f t="shared" si="10"/>
        <v>6851</v>
      </c>
      <c r="BN41" s="164">
        <f t="shared" si="11"/>
        <v>15814</v>
      </c>
      <c r="BO41" s="164">
        <f t="shared" si="12"/>
        <v>19798</v>
      </c>
      <c r="BP41" s="164">
        <f t="shared" si="13"/>
        <v>13058</v>
      </c>
      <c r="BQ41" s="164">
        <f t="shared" si="14"/>
        <v>24817</v>
      </c>
      <c r="BS41" s="164">
        <f t="shared" si="74"/>
        <v>7493</v>
      </c>
      <c r="BT41" s="164">
        <f t="shared" si="15"/>
        <v>8405</v>
      </c>
      <c r="BU41" s="164">
        <f t="shared" si="16"/>
        <v>3489</v>
      </c>
      <c r="BV41" s="164">
        <f t="shared" si="17"/>
        <v>3490</v>
      </c>
      <c r="BW41" s="164" t="e">
        <f t="shared" si="18"/>
        <v>#VALUE!</v>
      </c>
      <c r="BX41" s="164" t="e">
        <f t="shared" si="19"/>
        <v>#VALUE!</v>
      </c>
      <c r="BY41" s="164">
        <f t="shared" si="20"/>
        <v>5451</v>
      </c>
      <c r="BZ41" s="164">
        <f t="shared" si="21"/>
        <v>6851</v>
      </c>
      <c r="CA41" s="164">
        <f t="shared" si="22"/>
        <v>15813</v>
      </c>
      <c r="CB41" s="164">
        <f t="shared" si="23"/>
        <v>19797</v>
      </c>
      <c r="CC41" s="164">
        <f t="shared" si="24"/>
        <v>13057</v>
      </c>
      <c r="CD41" s="164">
        <f t="shared" si="25"/>
        <v>24815</v>
      </c>
      <c r="CF41" s="164">
        <f t="shared" si="75"/>
        <v>7711</v>
      </c>
      <c r="CG41" s="164">
        <f t="shared" si="26"/>
        <v>8650</v>
      </c>
      <c r="CH41" s="164">
        <f t="shared" si="27"/>
        <v>3590</v>
      </c>
      <c r="CI41" s="164">
        <f t="shared" si="28"/>
        <v>3592</v>
      </c>
      <c r="CJ41" s="164" t="e">
        <f t="shared" si="29"/>
        <v>#VALUE!</v>
      </c>
      <c r="CK41" s="164" t="e">
        <f t="shared" si="30"/>
        <v>#VALUE!</v>
      </c>
      <c r="CL41" s="164">
        <f t="shared" si="31"/>
        <v>5610</v>
      </c>
      <c r="CM41" s="164">
        <f t="shared" si="32"/>
        <v>7051</v>
      </c>
      <c r="CN41" s="164">
        <f t="shared" si="33"/>
        <v>16274</v>
      </c>
      <c r="CO41" s="164">
        <f t="shared" si="34"/>
        <v>20374</v>
      </c>
      <c r="CP41" s="164">
        <f t="shared" si="35"/>
        <v>13438</v>
      </c>
      <c r="CQ41" s="164">
        <f t="shared" si="36"/>
        <v>25538</v>
      </c>
    </row>
    <row r="42" spans="2:95" x14ac:dyDescent="0.35">
      <c r="B42" s="117" t="s">
        <v>115</v>
      </c>
      <c r="C42" s="104">
        <v>9634</v>
      </c>
      <c r="D42" s="104">
        <v>9889</v>
      </c>
      <c r="E42" s="104">
        <v>4309</v>
      </c>
      <c r="F42" s="91">
        <v>4309</v>
      </c>
      <c r="G42" s="90">
        <v>6043</v>
      </c>
      <c r="H42" s="91">
        <v>6034</v>
      </c>
      <c r="I42" s="90">
        <v>6202</v>
      </c>
      <c r="J42" s="112">
        <v>6202</v>
      </c>
      <c r="K42" s="90">
        <v>25841</v>
      </c>
      <c r="L42" s="100">
        <v>27939</v>
      </c>
      <c r="M42" s="97">
        <v>18457</v>
      </c>
      <c r="N42" s="96">
        <v>22470</v>
      </c>
      <c r="O42" s="99"/>
      <c r="Q42" s="122">
        <f t="shared" si="37"/>
        <v>147329</v>
      </c>
      <c r="S42" s="164">
        <f t="shared" si="38"/>
        <v>9237</v>
      </c>
      <c r="T42" s="164">
        <f t="shared" si="39"/>
        <v>9481</v>
      </c>
      <c r="U42" s="164">
        <f t="shared" si="40"/>
        <v>4131</v>
      </c>
      <c r="V42" s="164">
        <f t="shared" si="41"/>
        <v>4131</v>
      </c>
      <c r="W42" s="164">
        <f t="shared" si="42"/>
        <v>5794</v>
      </c>
      <c r="X42" s="164">
        <f t="shared" si="43"/>
        <v>5785</v>
      </c>
      <c r="Y42" s="164">
        <f t="shared" si="44"/>
        <v>5946</v>
      </c>
      <c r="Z42" s="164">
        <f t="shared" si="45"/>
        <v>5946</v>
      </c>
      <c r="AA42" s="164">
        <f t="shared" si="46"/>
        <v>24775</v>
      </c>
      <c r="AB42" s="164">
        <f t="shared" si="47"/>
        <v>26787</v>
      </c>
      <c r="AC42" s="164">
        <f t="shared" si="48"/>
        <v>17696</v>
      </c>
      <c r="AD42" s="164">
        <f t="shared" si="49"/>
        <v>21543</v>
      </c>
      <c r="AF42" s="164">
        <f t="shared" si="50"/>
        <v>9538</v>
      </c>
      <c r="AG42" s="164">
        <f t="shared" si="51"/>
        <v>9790</v>
      </c>
      <c r="AH42" s="164">
        <f t="shared" si="52"/>
        <v>4266</v>
      </c>
      <c r="AI42" s="164">
        <f t="shared" si="53"/>
        <v>4266</v>
      </c>
      <c r="AJ42" s="164">
        <f t="shared" si="54"/>
        <v>5983</v>
      </c>
      <c r="AK42" s="164">
        <f t="shared" si="55"/>
        <v>5974</v>
      </c>
      <c r="AL42" s="164">
        <f t="shared" si="56"/>
        <v>6140</v>
      </c>
      <c r="AM42" s="164">
        <f t="shared" si="57"/>
        <v>6140</v>
      </c>
      <c r="AN42" s="164">
        <f t="shared" si="58"/>
        <v>25584</v>
      </c>
      <c r="AO42" s="164">
        <f t="shared" si="59"/>
        <v>27661</v>
      </c>
      <c r="AP42" s="164">
        <f t="shared" si="60"/>
        <v>18273</v>
      </c>
      <c r="AQ42" s="164">
        <f t="shared" si="61"/>
        <v>22246</v>
      </c>
      <c r="AS42" s="164">
        <f t="shared" si="62"/>
        <v>9683</v>
      </c>
      <c r="AT42" s="164">
        <f t="shared" si="63"/>
        <v>9939</v>
      </c>
      <c r="AU42" s="164">
        <f t="shared" si="64"/>
        <v>4331</v>
      </c>
      <c r="AV42" s="164">
        <f t="shared" si="65"/>
        <v>4331</v>
      </c>
      <c r="AW42" s="164">
        <f>ROUND(G42*$A$8,0)</f>
        <v>6074</v>
      </c>
      <c r="AX42" s="164">
        <f t="shared" si="66"/>
        <v>6065</v>
      </c>
      <c r="AY42" s="164">
        <f t="shared" si="67"/>
        <v>6234</v>
      </c>
      <c r="AZ42" s="164">
        <f t="shared" si="68"/>
        <v>6234</v>
      </c>
      <c r="BA42" s="164">
        <f t="shared" si="69"/>
        <v>25973</v>
      </c>
      <c r="BB42" s="164">
        <f t="shared" si="70"/>
        <v>28081</v>
      </c>
      <c r="BC42" s="164">
        <f t="shared" si="71"/>
        <v>18551</v>
      </c>
      <c r="BD42" s="164">
        <f t="shared" si="72"/>
        <v>22584</v>
      </c>
      <c r="BF42" s="164">
        <f t="shared" si="73"/>
        <v>10067</v>
      </c>
      <c r="BG42" s="164">
        <f t="shared" si="4"/>
        <v>10333</v>
      </c>
      <c r="BH42" s="164">
        <f t="shared" si="5"/>
        <v>4503</v>
      </c>
      <c r="BI42" s="164">
        <f t="shared" si="6"/>
        <v>4503</v>
      </c>
      <c r="BJ42" s="164">
        <f t="shared" si="7"/>
        <v>6314</v>
      </c>
      <c r="BK42" s="164">
        <f t="shared" si="8"/>
        <v>6305</v>
      </c>
      <c r="BL42" s="164">
        <f t="shared" si="9"/>
        <v>6481</v>
      </c>
      <c r="BM42" s="164">
        <f t="shared" si="10"/>
        <v>6481</v>
      </c>
      <c r="BN42" s="164">
        <f t="shared" si="11"/>
        <v>27001</v>
      </c>
      <c r="BO42" s="164">
        <f t="shared" si="12"/>
        <v>29194</v>
      </c>
      <c r="BP42" s="164">
        <f t="shared" si="13"/>
        <v>19286</v>
      </c>
      <c r="BQ42" s="164">
        <f t="shared" si="14"/>
        <v>23479</v>
      </c>
      <c r="BS42" s="164">
        <f t="shared" si="74"/>
        <v>10066</v>
      </c>
      <c r="BT42" s="164">
        <f t="shared" si="15"/>
        <v>10332</v>
      </c>
      <c r="BU42" s="164">
        <f t="shared" si="16"/>
        <v>4502</v>
      </c>
      <c r="BV42" s="164">
        <f t="shared" si="17"/>
        <v>4502</v>
      </c>
      <c r="BW42" s="164">
        <f t="shared" si="18"/>
        <v>6314</v>
      </c>
      <c r="BX42" s="164">
        <f t="shared" si="19"/>
        <v>6305</v>
      </c>
      <c r="BY42" s="164">
        <f t="shared" si="20"/>
        <v>6480</v>
      </c>
      <c r="BZ42" s="164">
        <f t="shared" si="21"/>
        <v>6480</v>
      </c>
      <c r="CA42" s="164">
        <f t="shared" si="22"/>
        <v>27000</v>
      </c>
      <c r="CB42" s="164">
        <f t="shared" si="23"/>
        <v>29192</v>
      </c>
      <c r="CC42" s="164">
        <f t="shared" si="24"/>
        <v>19285</v>
      </c>
      <c r="CD42" s="164">
        <f t="shared" si="25"/>
        <v>23478</v>
      </c>
      <c r="CF42" s="164">
        <f t="shared" si="75"/>
        <v>10359</v>
      </c>
      <c r="CG42" s="164">
        <f t="shared" si="26"/>
        <v>10634</v>
      </c>
      <c r="CH42" s="164">
        <f t="shared" si="27"/>
        <v>4633</v>
      </c>
      <c r="CI42" s="164">
        <f t="shared" si="28"/>
        <v>4633</v>
      </c>
      <c r="CJ42" s="164">
        <f t="shared" si="29"/>
        <v>6498</v>
      </c>
      <c r="CK42" s="164">
        <f t="shared" si="30"/>
        <v>6488</v>
      </c>
      <c r="CL42" s="164">
        <f t="shared" si="31"/>
        <v>6669</v>
      </c>
      <c r="CM42" s="164">
        <f t="shared" si="32"/>
        <v>6669</v>
      </c>
      <c r="CN42" s="164">
        <f t="shared" si="33"/>
        <v>27787</v>
      </c>
      <c r="CO42" s="164">
        <f t="shared" si="34"/>
        <v>30043</v>
      </c>
      <c r="CP42" s="164">
        <f t="shared" si="35"/>
        <v>19847</v>
      </c>
      <c r="CQ42" s="164">
        <f t="shared" si="36"/>
        <v>24162</v>
      </c>
    </row>
    <row r="43" spans="2:95" x14ac:dyDescent="0.35">
      <c r="B43" s="118" t="s">
        <v>117</v>
      </c>
      <c r="C43" s="98">
        <v>8219</v>
      </c>
      <c r="D43" s="98">
        <v>8432</v>
      </c>
      <c r="E43" s="104">
        <v>4241</v>
      </c>
      <c r="F43" s="102">
        <v>4241</v>
      </c>
      <c r="G43" s="89">
        <v>8015</v>
      </c>
      <c r="H43" s="102">
        <v>8013</v>
      </c>
      <c r="I43" s="89">
        <v>7279</v>
      </c>
      <c r="J43" s="103">
        <v>7664</v>
      </c>
      <c r="K43" s="89">
        <v>20520</v>
      </c>
      <c r="L43" s="109">
        <v>23228</v>
      </c>
      <c r="M43" s="107">
        <v>17686</v>
      </c>
      <c r="N43" s="109">
        <v>24912</v>
      </c>
      <c r="O43" s="99"/>
      <c r="Q43" s="122">
        <f t="shared" si="37"/>
        <v>142450</v>
      </c>
      <c r="S43" s="164">
        <f t="shared" si="38"/>
        <v>7880</v>
      </c>
      <c r="T43" s="164">
        <f t="shared" si="39"/>
        <v>8084</v>
      </c>
      <c r="U43" s="164">
        <f t="shared" si="40"/>
        <v>4066</v>
      </c>
      <c r="V43" s="164">
        <f t="shared" si="41"/>
        <v>4066</v>
      </c>
      <c r="W43" s="164">
        <f t="shared" si="42"/>
        <v>7685</v>
      </c>
      <c r="X43" s="164">
        <f t="shared" si="43"/>
        <v>7683</v>
      </c>
      <c r="Y43" s="164">
        <f t="shared" si="44"/>
        <v>6979</v>
      </c>
      <c r="Z43" s="164">
        <f t="shared" si="45"/>
        <v>7348</v>
      </c>
      <c r="AA43" s="164">
        <f t="shared" si="46"/>
        <v>19674</v>
      </c>
      <c r="AB43" s="164">
        <f t="shared" si="47"/>
        <v>22270</v>
      </c>
      <c r="AC43" s="164">
        <f t="shared" si="48"/>
        <v>16957</v>
      </c>
      <c r="AD43" s="164">
        <f t="shared" si="49"/>
        <v>23885</v>
      </c>
      <c r="AF43" s="164">
        <f t="shared" si="50"/>
        <v>8137</v>
      </c>
      <c r="AG43" s="164">
        <f t="shared" si="51"/>
        <v>8348</v>
      </c>
      <c r="AH43" s="164">
        <f t="shared" si="52"/>
        <v>4199</v>
      </c>
      <c r="AI43" s="164">
        <f t="shared" si="53"/>
        <v>4199</v>
      </c>
      <c r="AJ43" s="164">
        <f t="shared" si="54"/>
        <v>7935</v>
      </c>
      <c r="AK43" s="164">
        <f t="shared" si="55"/>
        <v>7933</v>
      </c>
      <c r="AL43" s="164">
        <f t="shared" si="56"/>
        <v>7206</v>
      </c>
      <c r="AM43" s="164">
        <f t="shared" si="57"/>
        <v>7588</v>
      </c>
      <c r="AN43" s="164">
        <f t="shared" si="58"/>
        <v>20316</v>
      </c>
      <c r="AO43" s="164">
        <f t="shared" si="59"/>
        <v>22997</v>
      </c>
      <c r="AP43" s="164">
        <f t="shared" si="60"/>
        <v>17510</v>
      </c>
      <c r="AQ43" s="164">
        <f t="shared" si="61"/>
        <v>24664</v>
      </c>
      <c r="AS43" s="164">
        <f t="shared" si="62"/>
        <v>8261</v>
      </c>
      <c r="AT43" s="164">
        <f t="shared" si="63"/>
        <v>8475</v>
      </c>
      <c r="AU43" s="164">
        <f t="shared" si="64"/>
        <v>4263</v>
      </c>
      <c r="AV43" s="164">
        <f t="shared" si="65"/>
        <v>4263</v>
      </c>
      <c r="AW43" s="164">
        <f>ROUND(G43*$A$8,0)</f>
        <v>8056</v>
      </c>
      <c r="AX43" s="164">
        <f t="shared" si="66"/>
        <v>8054</v>
      </c>
      <c r="AY43" s="164">
        <f t="shared" si="67"/>
        <v>7316</v>
      </c>
      <c r="AZ43" s="164">
        <f t="shared" si="68"/>
        <v>7703</v>
      </c>
      <c r="BA43" s="164">
        <f t="shared" si="69"/>
        <v>20624</v>
      </c>
      <c r="BB43" s="164">
        <f t="shared" si="70"/>
        <v>23346</v>
      </c>
      <c r="BC43" s="164">
        <f t="shared" si="71"/>
        <v>17776</v>
      </c>
      <c r="BD43" s="164">
        <f t="shared" si="72"/>
        <v>25039</v>
      </c>
      <c r="BF43" s="164">
        <f t="shared" si="73"/>
        <v>8588</v>
      </c>
      <c r="BG43" s="164">
        <f t="shared" si="4"/>
        <v>8811</v>
      </c>
      <c r="BH43" s="164">
        <f t="shared" si="5"/>
        <v>4431</v>
      </c>
      <c r="BI43" s="164">
        <f t="shared" si="6"/>
        <v>4431</v>
      </c>
      <c r="BJ43" s="164">
        <f t="shared" si="7"/>
        <v>8375</v>
      </c>
      <c r="BK43" s="164">
        <f t="shared" si="8"/>
        <v>8373</v>
      </c>
      <c r="BL43" s="164">
        <f t="shared" si="9"/>
        <v>7606</v>
      </c>
      <c r="BM43" s="164">
        <f t="shared" si="10"/>
        <v>8008</v>
      </c>
      <c r="BN43" s="164">
        <f t="shared" si="11"/>
        <v>21442</v>
      </c>
      <c r="BO43" s="164">
        <f t="shared" si="12"/>
        <v>24271</v>
      </c>
      <c r="BP43" s="164">
        <f t="shared" si="13"/>
        <v>18480</v>
      </c>
      <c r="BQ43" s="164">
        <f t="shared" si="14"/>
        <v>26031</v>
      </c>
      <c r="BS43" s="164">
        <f t="shared" si="74"/>
        <v>8588</v>
      </c>
      <c r="BT43" s="164">
        <f t="shared" si="15"/>
        <v>8810</v>
      </c>
      <c r="BU43" s="164">
        <f t="shared" si="16"/>
        <v>4431</v>
      </c>
      <c r="BV43" s="164">
        <f t="shared" si="17"/>
        <v>4431</v>
      </c>
      <c r="BW43" s="164">
        <f t="shared" si="18"/>
        <v>8374</v>
      </c>
      <c r="BX43" s="164">
        <f t="shared" si="19"/>
        <v>8372</v>
      </c>
      <c r="BY43" s="164">
        <f t="shared" si="20"/>
        <v>7605</v>
      </c>
      <c r="BZ43" s="164">
        <f t="shared" si="21"/>
        <v>8008</v>
      </c>
      <c r="CA43" s="164">
        <f t="shared" si="22"/>
        <v>21440</v>
      </c>
      <c r="CB43" s="164">
        <f t="shared" si="23"/>
        <v>24270</v>
      </c>
      <c r="CC43" s="164">
        <f t="shared" si="24"/>
        <v>18479</v>
      </c>
      <c r="CD43" s="164">
        <f t="shared" si="25"/>
        <v>26029</v>
      </c>
      <c r="CF43" s="164">
        <f t="shared" si="75"/>
        <v>8838</v>
      </c>
      <c r="CG43" s="164">
        <f t="shared" si="26"/>
        <v>9067</v>
      </c>
      <c r="CH43" s="164">
        <f t="shared" si="27"/>
        <v>4560</v>
      </c>
      <c r="CI43" s="164">
        <f t="shared" si="28"/>
        <v>4560</v>
      </c>
      <c r="CJ43" s="164">
        <f t="shared" si="29"/>
        <v>8619</v>
      </c>
      <c r="CK43" s="164">
        <f t="shared" si="30"/>
        <v>8616</v>
      </c>
      <c r="CL43" s="164">
        <f t="shared" si="31"/>
        <v>7827</v>
      </c>
      <c r="CM43" s="164">
        <f t="shared" si="32"/>
        <v>8241</v>
      </c>
      <c r="CN43" s="164">
        <f t="shared" si="33"/>
        <v>22065</v>
      </c>
      <c r="CO43" s="164">
        <f t="shared" si="34"/>
        <v>24977</v>
      </c>
      <c r="CP43" s="164">
        <f t="shared" si="35"/>
        <v>19018</v>
      </c>
      <c r="CQ43" s="164">
        <f t="shared" si="36"/>
        <v>26788</v>
      </c>
    </row>
    <row r="44" spans="2:95" x14ac:dyDescent="0.35">
      <c r="B44" s="119" t="s">
        <v>119</v>
      </c>
      <c r="C44" s="89">
        <v>10509</v>
      </c>
      <c r="D44" s="89">
        <v>10654</v>
      </c>
      <c r="E44" s="104">
        <v>3651</v>
      </c>
      <c r="F44" s="105">
        <v>3649</v>
      </c>
      <c r="G44" s="104">
        <v>9765</v>
      </c>
      <c r="H44" s="105">
        <v>9749</v>
      </c>
      <c r="I44" s="104">
        <v>8028</v>
      </c>
      <c r="J44" s="106">
        <v>8019</v>
      </c>
      <c r="K44" s="104">
        <v>28948</v>
      </c>
      <c r="L44" s="114">
        <v>30430</v>
      </c>
      <c r="M44" s="110">
        <v>27701</v>
      </c>
      <c r="N44" s="114">
        <v>31744</v>
      </c>
      <c r="O44" s="99">
        <v>4</v>
      </c>
      <c r="Q44" s="122">
        <f t="shared" si="37"/>
        <v>182847</v>
      </c>
      <c r="S44" s="164">
        <f t="shared" si="38"/>
        <v>10076</v>
      </c>
      <c r="T44" s="164">
        <f t="shared" si="39"/>
        <v>10215</v>
      </c>
      <c r="U44" s="164">
        <f t="shared" si="40"/>
        <v>3500</v>
      </c>
      <c r="V44" s="164">
        <f t="shared" si="41"/>
        <v>3499</v>
      </c>
      <c r="W44" s="164">
        <f t="shared" si="42"/>
        <v>9362</v>
      </c>
      <c r="X44" s="164">
        <f t="shared" si="43"/>
        <v>9347</v>
      </c>
      <c r="Y44" s="164">
        <f t="shared" si="44"/>
        <v>7697</v>
      </c>
      <c r="Z44" s="164">
        <f t="shared" si="45"/>
        <v>7688</v>
      </c>
      <c r="AA44" s="164">
        <f t="shared" si="46"/>
        <v>27754</v>
      </c>
      <c r="AB44" s="164">
        <f t="shared" si="47"/>
        <v>29175</v>
      </c>
      <c r="AC44" s="164">
        <f t="shared" si="48"/>
        <v>26559</v>
      </c>
      <c r="AD44" s="164">
        <f t="shared" si="49"/>
        <v>30435</v>
      </c>
      <c r="AF44" s="164">
        <f t="shared" si="50"/>
        <v>10404</v>
      </c>
      <c r="AG44" s="164">
        <f t="shared" si="51"/>
        <v>10548</v>
      </c>
      <c r="AH44" s="164">
        <f t="shared" si="52"/>
        <v>3615</v>
      </c>
      <c r="AI44" s="164">
        <f t="shared" si="53"/>
        <v>3613</v>
      </c>
      <c r="AJ44" s="164">
        <f t="shared" si="54"/>
        <v>9668</v>
      </c>
      <c r="AK44" s="164">
        <f t="shared" si="55"/>
        <v>9652</v>
      </c>
      <c r="AL44" s="164">
        <f t="shared" si="56"/>
        <v>7948</v>
      </c>
      <c r="AM44" s="164">
        <f t="shared" si="57"/>
        <v>7939</v>
      </c>
      <c r="AN44" s="164">
        <f t="shared" si="58"/>
        <v>28660</v>
      </c>
      <c r="AO44" s="164">
        <f t="shared" si="59"/>
        <v>30127</v>
      </c>
      <c r="AP44" s="164">
        <f t="shared" si="60"/>
        <v>27425</v>
      </c>
      <c r="AQ44" s="164">
        <f t="shared" si="61"/>
        <v>31428</v>
      </c>
      <c r="AS44" s="164">
        <f t="shared" si="62"/>
        <v>10563</v>
      </c>
      <c r="AT44" s="164">
        <f t="shared" si="63"/>
        <v>10708</v>
      </c>
      <c r="AU44" s="164">
        <f t="shared" si="64"/>
        <v>3670</v>
      </c>
      <c r="AV44" s="164">
        <f t="shared" si="65"/>
        <v>3668</v>
      </c>
      <c r="AW44" s="164">
        <f>ROUND(G44*$A$8,0)</f>
        <v>9815</v>
      </c>
      <c r="AX44" s="164">
        <f t="shared" si="66"/>
        <v>9799</v>
      </c>
      <c r="AY44" s="164">
        <f t="shared" si="67"/>
        <v>8069</v>
      </c>
      <c r="AZ44" s="164">
        <f t="shared" si="68"/>
        <v>8060</v>
      </c>
      <c r="BA44" s="164">
        <f t="shared" si="69"/>
        <v>29095</v>
      </c>
      <c r="BB44" s="164">
        <f t="shared" si="70"/>
        <v>30585</v>
      </c>
      <c r="BC44" s="164">
        <f t="shared" si="71"/>
        <v>27842</v>
      </c>
      <c r="BD44" s="164">
        <f t="shared" si="72"/>
        <v>31906</v>
      </c>
      <c r="BF44" s="164">
        <f t="shared" si="73"/>
        <v>10981</v>
      </c>
      <c r="BG44" s="164">
        <f t="shared" si="4"/>
        <v>11132</v>
      </c>
      <c r="BH44" s="164">
        <f t="shared" si="5"/>
        <v>3815</v>
      </c>
      <c r="BI44" s="164">
        <f t="shared" si="6"/>
        <v>3813</v>
      </c>
      <c r="BJ44" s="164">
        <f t="shared" si="7"/>
        <v>10204</v>
      </c>
      <c r="BK44" s="164">
        <f t="shared" si="8"/>
        <v>10187</v>
      </c>
      <c r="BL44" s="164">
        <f t="shared" si="9"/>
        <v>8389</v>
      </c>
      <c r="BM44" s="164">
        <f t="shared" si="10"/>
        <v>8379</v>
      </c>
      <c r="BN44" s="164">
        <f t="shared" si="11"/>
        <v>30248</v>
      </c>
      <c r="BO44" s="164">
        <f t="shared" si="12"/>
        <v>31797</v>
      </c>
      <c r="BP44" s="164">
        <f t="shared" si="13"/>
        <v>28945</v>
      </c>
      <c r="BQ44" s="164">
        <f t="shared" si="14"/>
        <v>33170</v>
      </c>
      <c r="BS44" s="164">
        <f t="shared" si="74"/>
        <v>10980</v>
      </c>
      <c r="BT44" s="164">
        <f t="shared" si="15"/>
        <v>11132</v>
      </c>
      <c r="BU44" s="164">
        <f t="shared" si="16"/>
        <v>3815</v>
      </c>
      <c r="BV44" s="164">
        <f t="shared" si="17"/>
        <v>3813</v>
      </c>
      <c r="BW44" s="164">
        <f t="shared" si="18"/>
        <v>10203</v>
      </c>
      <c r="BX44" s="164">
        <f t="shared" si="19"/>
        <v>10186</v>
      </c>
      <c r="BY44" s="164">
        <f t="shared" si="20"/>
        <v>8388</v>
      </c>
      <c r="BZ44" s="164">
        <f t="shared" si="21"/>
        <v>8379</v>
      </c>
      <c r="CA44" s="164">
        <f t="shared" si="22"/>
        <v>30246</v>
      </c>
      <c r="CB44" s="164">
        <f t="shared" si="23"/>
        <v>31794</v>
      </c>
      <c r="CC44" s="164">
        <f t="shared" si="24"/>
        <v>28943</v>
      </c>
      <c r="CD44" s="164">
        <f t="shared" si="25"/>
        <v>33167</v>
      </c>
      <c r="CF44" s="164">
        <f t="shared" si="75"/>
        <v>11300</v>
      </c>
      <c r="CG44" s="164">
        <f t="shared" si="26"/>
        <v>11456</v>
      </c>
      <c r="CH44" s="164">
        <f t="shared" si="27"/>
        <v>3926</v>
      </c>
      <c r="CI44" s="164">
        <f t="shared" si="28"/>
        <v>3924</v>
      </c>
      <c r="CJ44" s="164">
        <f t="shared" si="29"/>
        <v>10500</v>
      </c>
      <c r="CK44" s="164">
        <f t="shared" si="30"/>
        <v>10483</v>
      </c>
      <c r="CL44" s="164">
        <f t="shared" si="31"/>
        <v>8633</v>
      </c>
      <c r="CM44" s="164">
        <f t="shared" si="32"/>
        <v>8623</v>
      </c>
      <c r="CN44" s="164">
        <f t="shared" si="33"/>
        <v>31128</v>
      </c>
      <c r="CO44" s="164">
        <f t="shared" si="34"/>
        <v>32721</v>
      </c>
      <c r="CP44" s="164">
        <f t="shared" si="35"/>
        <v>29787</v>
      </c>
      <c r="CQ44" s="164">
        <f t="shared" si="36"/>
        <v>34134</v>
      </c>
    </row>
    <row r="45" spans="2:95" x14ac:dyDescent="0.35">
      <c r="B45" s="123" t="s">
        <v>121</v>
      </c>
      <c r="C45" s="124">
        <v>5943</v>
      </c>
      <c r="D45" s="125">
        <v>6141</v>
      </c>
      <c r="E45" s="126">
        <v>2522</v>
      </c>
      <c r="F45" s="126">
        <v>2522</v>
      </c>
      <c r="G45" s="126">
        <v>6451</v>
      </c>
      <c r="H45" s="126">
        <v>6446</v>
      </c>
      <c r="I45" s="126">
        <v>5222</v>
      </c>
      <c r="J45" s="126">
        <v>5045</v>
      </c>
      <c r="K45" s="127">
        <v>17430</v>
      </c>
      <c r="L45" s="128">
        <v>23038</v>
      </c>
      <c r="M45" s="129">
        <v>9865</v>
      </c>
      <c r="N45" s="130">
        <v>21031</v>
      </c>
      <c r="O45" s="99"/>
      <c r="Q45" s="122">
        <f t="shared" si="37"/>
        <v>111656</v>
      </c>
      <c r="S45" s="164">
        <f t="shared" si="38"/>
        <v>5698</v>
      </c>
      <c r="T45" s="164">
        <f t="shared" si="39"/>
        <v>5888</v>
      </c>
      <c r="U45" s="164">
        <f t="shared" si="40"/>
        <v>2418</v>
      </c>
      <c r="V45" s="164">
        <f t="shared" si="41"/>
        <v>2418</v>
      </c>
      <c r="W45" s="164">
        <f t="shared" si="42"/>
        <v>6185</v>
      </c>
      <c r="X45" s="164">
        <f t="shared" si="43"/>
        <v>6180</v>
      </c>
      <c r="Y45" s="164">
        <f t="shared" si="44"/>
        <v>5007</v>
      </c>
      <c r="Z45" s="164">
        <f t="shared" si="45"/>
        <v>4837</v>
      </c>
      <c r="AA45" s="164">
        <f t="shared" si="46"/>
        <v>16711</v>
      </c>
      <c r="AB45" s="164">
        <f t="shared" si="47"/>
        <v>22088</v>
      </c>
      <c r="AC45" s="164">
        <f t="shared" si="48"/>
        <v>9458</v>
      </c>
      <c r="AD45" s="164">
        <f t="shared" si="49"/>
        <v>20164</v>
      </c>
      <c r="AF45" s="164">
        <f t="shared" si="50"/>
        <v>5884</v>
      </c>
      <c r="AG45" s="164">
        <f t="shared" si="51"/>
        <v>6080</v>
      </c>
      <c r="AH45" s="164">
        <f t="shared" si="52"/>
        <v>2497</v>
      </c>
      <c r="AI45" s="164">
        <f t="shared" si="53"/>
        <v>2497</v>
      </c>
      <c r="AJ45" s="164">
        <f t="shared" si="54"/>
        <v>6387</v>
      </c>
      <c r="AK45" s="164">
        <f t="shared" si="55"/>
        <v>6382</v>
      </c>
      <c r="AL45" s="164">
        <f t="shared" si="56"/>
        <v>5170</v>
      </c>
      <c r="AM45" s="164">
        <f t="shared" si="57"/>
        <v>4995</v>
      </c>
      <c r="AN45" s="164">
        <f t="shared" si="58"/>
        <v>17256</v>
      </c>
      <c r="AO45" s="164">
        <f t="shared" si="59"/>
        <v>22808</v>
      </c>
      <c r="AP45" s="164">
        <f t="shared" si="60"/>
        <v>9767</v>
      </c>
      <c r="AQ45" s="164">
        <f t="shared" si="61"/>
        <v>20821</v>
      </c>
      <c r="AS45" s="164">
        <f t="shared" si="62"/>
        <v>5973</v>
      </c>
      <c r="AT45" s="164">
        <f t="shared" si="63"/>
        <v>6172</v>
      </c>
      <c r="AU45" s="164">
        <f t="shared" si="64"/>
        <v>2535</v>
      </c>
      <c r="AV45" s="164">
        <f t="shared" si="65"/>
        <v>2535</v>
      </c>
      <c r="AW45" s="164">
        <f>ROUND(G45*$A$8,0)</f>
        <v>6484</v>
      </c>
      <c r="AX45" s="164">
        <f t="shared" si="66"/>
        <v>6479</v>
      </c>
      <c r="AY45" s="164">
        <f t="shared" si="67"/>
        <v>5249</v>
      </c>
      <c r="AZ45" s="164">
        <f t="shared" si="68"/>
        <v>5071</v>
      </c>
      <c r="BA45" s="164">
        <f t="shared" si="69"/>
        <v>17519</v>
      </c>
      <c r="BB45" s="164">
        <f t="shared" si="70"/>
        <v>23155</v>
      </c>
      <c r="BC45" s="164">
        <f t="shared" si="71"/>
        <v>9915</v>
      </c>
      <c r="BD45" s="164">
        <f t="shared" si="72"/>
        <v>21138</v>
      </c>
      <c r="BF45" s="164">
        <f t="shared" si="73"/>
        <v>6210</v>
      </c>
      <c r="BG45" s="164">
        <f t="shared" si="4"/>
        <v>6417</v>
      </c>
      <c r="BH45" s="164">
        <f t="shared" si="5"/>
        <v>2635</v>
      </c>
      <c r="BI45" s="164">
        <f t="shared" si="6"/>
        <v>2635</v>
      </c>
      <c r="BJ45" s="164">
        <f t="shared" si="7"/>
        <v>6741</v>
      </c>
      <c r="BK45" s="164">
        <f t="shared" si="8"/>
        <v>6735</v>
      </c>
      <c r="BL45" s="164">
        <f t="shared" si="9"/>
        <v>5457</v>
      </c>
      <c r="BM45" s="164">
        <f t="shared" si="10"/>
        <v>5272</v>
      </c>
      <c r="BN45" s="164">
        <f t="shared" si="11"/>
        <v>18213</v>
      </c>
      <c r="BO45" s="164">
        <f t="shared" si="12"/>
        <v>24073</v>
      </c>
      <c r="BP45" s="164">
        <f t="shared" si="13"/>
        <v>10308</v>
      </c>
      <c r="BQ45" s="164">
        <f t="shared" si="14"/>
        <v>21975</v>
      </c>
      <c r="BS45" s="164">
        <f t="shared" si="74"/>
        <v>6209</v>
      </c>
      <c r="BT45" s="164">
        <f t="shared" si="15"/>
        <v>6416</v>
      </c>
      <c r="BU45" s="164">
        <f t="shared" si="16"/>
        <v>2635</v>
      </c>
      <c r="BV45" s="164">
        <f t="shared" si="17"/>
        <v>2635</v>
      </c>
      <c r="BW45" s="164">
        <f t="shared" si="18"/>
        <v>6740</v>
      </c>
      <c r="BX45" s="164">
        <f t="shared" si="19"/>
        <v>6735</v>
      </c>
      <c r="BY45" s="164">
        <f t="shared" si="20"/>
        <v>5456</v>
      </c>
      <c r="BZ45" s="164">
        <f t="shared" si="21"/>
        <v>5271</v>
      </c>
      <c r="CA45" s="164">
        <f t="shared" si="22"/>
        <v>18212</v>
      </c>
      <c r="CB45" s="164">
        <f t="shared" si="23"/>
        <v>24071</v>
      </c>
      <c r="CC45" s="164">
        <f t="shared" si="24"/>
        <v>10307</v>
      </c>
      <c r="CD45" s="164">
        <f t="shared" si="25"/>
        <v>21974</v>
      </c>
      <c r="CF45" s="164">
        <f t="shared" si="75"/>
        <v>6391</v>
      </c>
      <c r="CG45" s="164">
        <f t="shared" si="26"/>
        <v>6603</v>
      </c>
      <c r="CH45" s="164">
        <f t="shared" si="27"/>
        <v>2712</v>
      </c>
      <c r="CI45" s="164">
        <f t="shared" si="28"/>
        <v>2712</v>
      </c>
      <c r="CJ45" s="164">
        <f t="shared" si="29"/>
        <v>6937</v>
      </c>
      <c r="CK45" s="164">
        <f t="shared" si="30"/>
        <v>6931</v>
      </c>
      <c r="CL45" s="164">
        <f t="shared" si="31"/>
        <v>5615</v>
      </c>
      <c r="CM45" s="164">
        <f t="shared" si="32"/>
        <v>5425</v>
      </c>
      <c r="CN45" s="164">
        <f t="shared" si="33"/>
        <v>18743</v>
      </c>
      <c r="CO45" s="164">
        <f t="shared" si="34"/>
        <v>24773</v>
      </c>
      <c r="CP45" s="164">
        <f t="shared" si="35"/>
        <v>10608</v>
      </c>
      <c r="CQ45" s="164">
        <f t="shared" si="36"/>
        <v>22615</v>
      </c>
    </row>
    <row r="46" spans="2:95" x14ac:dyDescent="0.35">
      <c r="B46" s="88" t="s">
        <v>123</v>
      </c>
      <c r="C46" s="131">
        <v>9563</v>
      </c>
      <c r="D46" s="132">
        <v>10383</v>
      </c>
      <c r="E46" s="101">
        <v>4494</v>
      </c>
      <c r="F46" s="101">
        <v>4522</v>
      </c>
      <c r="G46" s="101">
        <v>7182</v>
      </c>
      <c r="H46" s="101">
        <v>7185</v>
      </c>
      <c r="I46" s="101">
        <v>4659</v>
      </c>
      <c r="J46" s="101">
        <v>6704</v>
      </c>
      <c r="K46" s="90">
        <v>24151</v>
      </c>
      <c r="L46" s="132">
        <v>31498</v>
      </c>
      <c r="M46" s="133">
        <v>29170</v>
      </c>
      <c r="N46" s="101">
        <v>44119</v>
      </c>
      <c r="O46" s="99"/>
      <c r="Q46" s="122">
        <f t="shared" si="37"/>
        <v>183630</v>
      </c>
      <c r="S46" s="164">
        <f t="shared" si="38"/>
        <v>9169</v>
      </c>
      <c r="T46" s="164">
        <f t="shared" si="39"/>
        <v>9955</v>
      </c>
      <c r="U46" s="164">
        <f t="shared" si="40"/>
        <v>4309</v>
      </c>
      <c r="V46" s="164">
        <f t="shared" si="41"/>
        <v>4336</v>
      </c>
      <c r="W46" s="164">
        <f t="shared" si="42"/>
        <v>6886</v>
      </c>
      <c r="X46" s="164">
        <f t="shared" si="43"/>
        <v>6889</v>
      </c>
      <c r="Y46" s="164">
        <f t="shared" si="44"/>
        <v>4467</v>
      </c>
      <c r="Z46" s="164">
        <f t="shared" si="45"/>
        <v>6428</v>
      </c>
      <c r="AA46" s="164">
        <f t="shared" si="46"/>
        <v>23155</v>
      </c>
      <c r="AB46" s="164">
        <f t="shared" si="47"/>
        <v>30199</v>
      </c>
      <c r="AC46" s="164">
        <f t="shared" si="48"/>
        <v>27967</v>
      </c>
      <c r="AD46" s="164">
        <f t="shared" si="49"/>
        <v>42300</v>
      </c>
      <c r="AF46" s="164">
        <f t="shared" si="50"/>
        <v>9468</v>
      </c>
      <c r="AG46" s="164">
        <f t="shared" si="51"/>
        <v>10280</v>
      </c>
      <c r="AH46" s="164">
        <f t="shared" si="52"/>
        <v>4449</v>
      </c>
      <c r="AI46" s="164">
        <f t="shared" si="53"/>
        <v>4477</v>
      </c>
      <c r="AJ46" s="164">
        <f t="shared" si="54"/>
        <v>7110</v>
      </c>
      <c r="AK46" s="164">
        <f t="shared" si="55"/>
        <v>7113</v>
      </c>
      <c r="AL46" s="164">
        <f t="shared" si="56"/>
        <v>4613</v>
      </c>
      <c r="AM46" s="164">
        <f t="shared" si="57"/>
        <v>6637</v>
      </c>
      <c r="AN46" s="164">
        <f t="shared" si="58"/>
        <v>23910</v>
      </c>
      <c r="AO46" s="164">
        <f t="shared" si="59"/>
        <v>31184</v>
      </c>
      <c r="AP46" s="164">
        <f t="shared" si="60"/>
        <v>28879</v>
      </c>
      <c r="AQ46" s="164">
        <f t="shared" si="61"/>
        <v>43679</v>
      </c>
      <c r="AS46" s="164">
        <f t="shared" si="62"/>
        <v>9612</v>
      </c>
      <c r="AT46" s="164">
        <f t="shared" si="63"/>
        <v>10436</v>
      </c>
      <c r="AU46" s="164">
        <f t="shared" si="64"/>
        <v>4517</v>
      </c>
      <c r="AV46" s="164">
        <f t="shared" si="65"/>
        <v>4545</v>
      </c>
      <c r="AW46" s="164">
        <f>ROUND(G46*$A$8,0)</f>
        <v>7219</v>
      </c>
      <c r="AX46" s="164">
        <f t="shared" si="66"/>
        <v>7222</v>
      </c>
      <c r="AY46" s="164">
        <f t="shared" si="67"/>
        <v>4683</v>
      </c>
      <c r="AZ46" s="164">
        <f t="shared" si="68"/>
        <v>6738</v>
      </c>
      <c r="BA46" s="164">
        <f t="shared" si="69"/>
        <v>24274</v>
      </c>
      <c r="BB46" s="164">
        <f t="shared" si="70"/>
        <v>31658</v>
      </c>
      <c r="BC46" s="164">
        <f t="shared" si="71"/>
        <v>29319</v>
      </c>
      <c r="BD46" s="164">
        <f t="shared" si="72"/>
        <v>44344</v>
      </c>
      <c r="BF46" s="164">
        <f t="shared" si="73"/>
        <v>9992</v>
      </c>
      <c r="BG46" s="164">
        <f t="shared" si="4"/>
        <v>10849</v>
      </c>
      <c r="BH46" s="164">
        <f t="shared" si="5"/>
        <v>4696</v>
      </c>
      <c r="BI46" s="164">
        <f t="shared" si="6"/>
        <v>4725</v>
      </c>
      <c r="BJ46" s="164">
        <f t="shared" si="7"/>
        <v>7505</v>
      </c>
      <c r="BK46" s="164">
        <f t="shared" si="8"/>
        <v>7508</v>
      </c>
      <c r="BL46" s="164">
        <f t="shared" si="9"/>
        <v>4868</v>
      </c>
      <c r="BM46" s="164">
        <f t="shared" si="10"/>
        <v>7005</v>
      </c>
      <c r="BN46" s="164">
        <f t="shared" si="11"/>
        <v>25236</v>
      </c>
      <c r="BO46" s="164">
        <f t="shared" si="12"/>
        <v>32913</v>
      </c>
      <c r="BP46" s="164">
        <f t="shared" si="13"/>
        <v>30480</v>
      </c>
      <c r="BQ46" s="164">
        <f t="shared" si="14"/>
        <v>46100</v>
      </c>
      <c r="BS46" s="164">
        <f t="shared" si="74"/>
        <v>9992</v>
      </c>
      <c r="BT46" s="164">
        <f t="shared" si="15"/>
        <v>10849</v>
      </c>
      <c r="BU46" s="164">
        <f t="shared" si="16"/>
        <v>4696</v>
      </c>
      <c r="BV46" s="164">
        <f t="shared" si="17"/>
        <v>4725</v>
      </c>
      <c r="BW46" s="164">
        <f t="shared" si="18"/>
        <v>7504</v>
      </c>
      <c r="BX46" s="164">
        <f t="shared" si="19"/>
        <v>7507</v>
      </c>
      <c r="BY46" s="164">
        <f t="shared" si="20"/>
        <v>4868</v>
      </c>
      <c r="BZ46" s="164">
        <f t="shared" si="21"/>
        <v>7005</v>
      </c>
      <c r="CA46" s="164">
        <f t="shared" si="22"/>
        <v>25234</v>
      </c>
      <c r="CB46" s="164">
        <f t="shared" si="23"/>
        <v>32910</v>
      </c>
      <c r="CC46" s="164">
        <f t="shared" si="24"/>
        <v>30478</v>
      </c>
      <c r="CD46" s="164">
        <f t="shared" si="25"/>
        <v>46097</v>
      </c>
      <c r="CF46" s="164">
        <f t="shared" si="75"/>
        <v>10283</v>
      </c>
      <c r="CG46" s="164">
        <f t="shared" si="26"/>
        <v>11165</v>
      </c>
      <c r="CH46" s="164">
        <f t="shared" si="27"/>
        <v>4832</v>
      </c>
      <c r="CI46" s="164">
        <f t="shared" si="28"/>
        <v>4863</v>
      </c>
      <c r="CJ46" s="164">
        <f t="shared" si="29"/>
        <v>7723</v>
      </c>
      <c r="CK46" s="164">
        <f t="shared" si="30"/>
        <v>7726</v>
      </c>
      <c r="CL46" s="164">
        <f t="shared" si="31"/>
        <v>5010</v>
      </c>
      <c r="CM46" s="164">
        <f t="shared" si="32"/>
        <v>7209</v>
      </c>
      <c r="CN46" s="164">
        <f t="shared" si="33"/>
        <v>25970</v>
      </c>
      <c r="CO46" s="164">
        <f t="shared" si="34"/>
        <v>33870</v>
      </c>
      <c r="CP46" s="164">
        <f t="shared" si="35"/>
        <v>31367</v>
      </c>
      <c r="CQ46" s="164">
        <f t="shared" si="36"/>
        <v>47441</v>
      </c>
    </row>
    <row r="47" spans="2:95" x14ac:dyDescent="0.35">
      <c r="B47" s="88" t="s">
        <v>126</v>
      </c>
      <c r="C47" s="134">
        <v>10278</v>
      </c>
      <c r="D47" s="135">
        <v>10201</v>
      </c>
      <c r="E47" s="135">
        <v>3594</v>
      </c>
      <c r="F47" s="135">
        <v>3585</v>
      </c>
      <c r="G47" s="135">
        <v>7263</v>
      </c>
      <c r="H47" s="135">
        <v>7166</v>
      </c>
      <c r="I47" s="135">
        <v>7672</v>
      </c>
      <c r="J47" s="135">
        <v>7374</v>
      </c>
      <c r="K47" s="136">
        <v>35749</v>
      </c>
      <c r="L47" s="135">
        <v>35725</v>
      </c>
      <c r="M47" s="136">
        <v>25462</v>
      </c>
      <c r="N47" s="135">
        <v>25340</v>
      </c>
      <c r="O47" s="99"/>
      <c r="Q47" s="122">
        <f t="shared" si="37"/>
        <v>179409</v>
      </c>
      <c r="S47" s="164">
        <f t="shared" si="38"/>
        <v>9854</v>
      </c>
      <c r="T47" s="164">
        <f t="shared" si="39"/>
        <v>9780</v>
      </c>
      <c r="U47" s="164">
        <f t="shared" si="40"/>
        <v>3446</v>
      </c>
      <c r="V47" s="164">
        <f t="shared" si="41"/>
        <v>3437</v>
      </c>
      <c r="W47" s="164">
        <f t="shared" si="42"/>
        <v>6964</v>
      </c>
      <c r="X47" s="164">
        <f t="shared" si="43"/>
        <v>6871</v>
      </c>
      <c r="Y47" s="164">
        <f t="shared" si="44"/>
        <v>7356</v>
      </c>
      <c r="Z47" s="164">
        <f t="shared" si="45"/>
        <v>7070</v>
      </c>
      <c r="AA47" s="164">
        <f t="shared" si="46"/>
        <v>34275</v>
      </c>
      <c r="AB47" s="164">
        <f t="shared" si="47"/>
        <v>34252</v>
      </c>
      <c r="AC47" s="164">
        <f t="shared" si="48"/>
        <v>24412</v>
      </c>
      <c r="AD47" s="164">
        <f t="shared" si="49"/>
        <v>24295</v>
      </c>
      <c r="AF47" s="164">
        <f t="shared" si="50"/>
        <v>10176</v>
      </c>
      <c r="AG47" s="164">
        <f t="shared" si="51"/>
        <v>10099</v>
      </c>
      <c r="AH47" s="164">
        <f t="shared" si="52"/>
        <v>3558</v>
      </c>
      <c r="AI47" s="164">
        <f t="shared" si="53"/>
        <v>3549</v>
      </c>
      <c r="AJ47" s="164">
        <f t="shared" si="54"/>
        <v>7191</v>
      </c>
      <c r="AK47" s="164">
        <f t="shared" si="55"/>
        <v>7095</v>
      </c>
      <c r="AL47" s="164">
        <f t="shared" si="56"/>
        <v>7596</v>
      </c>
      <c r="AM47" s="164">
        <f t="shared" si="57"/>
        <v>7301</v>
      </c>
      <c r="AN47" s="164">
        <f t="shared" si="58"/>
        <v>35393</v>
      </c>
      <c r="AO47" s="164">
        <f t="shared" si="59"/>
        <v>35369</v>
      </c>
      <c r="AP47" s="164">
        <f t="shared" si="60"/>
        <v>25208</v>
      </c>
      <c r="AQ47" s="164">
        <f t="shared" si="61"/>
        <v>25087</v>
      </c>
      <c r="AS47" s="164">
        <f t="shared" si="62"/>
        <v>10330</v>
      </c>
      <c r="AT47" s="164">
        <f t="shared" si="63"/>
        <v>10253</v>
      </c>
      <c r="AU47" s="164">
        <f t="shared" si="64"/>
        <v>3612</v>
      </c>
      <c r="AV47" s="164">
        <f t="shared" si="65"/>
        <v>3603</v>
      </c>
      <c r="AW47" s="164">
        <f>ROUND(G47*$A$8,0)</f>
        <v>7300</v>
      </c>
      <c r="AX47" s="164">
        <f t="shared" si="66"/>
        <v>7202</v>
      </c>
      <c r="AY47" s="164">
        <f t="shared" si="67"/>
        <v>7711</v>
      </c>
      <c r="AZ47" s="164">
        <f t="shared" si="68"/>
        <v>7412</v>
      </c>
      <c r="BA47" s="164">
        <f t="shared" si="69"/>
        <v>35931</v>
      </c>
      <c r="BB47" s="164">
        <f t="shared" si="70"/>
        <v>35907</v>
      </c>
      <c r="BC47" s="164">
        <f t="shared" si="71"/>
        <v>25592</v>
      </c>
      <c r="BD47" s="164">
        <f t="shared" si="72"/>
        <v>25469</v>
      </c>
      <c r="BF47" s="164">
        <f t="shared" si="73"/>
        <v>10740</v>
      </c>
      <c r="BG47" s="164">
        <f t="shared" si="4"/>
        <v>10659</v>
      </c>
      <c r="BH47" s="164">
        <f t="shared" si="5"/>
        <v>3755</v>
      </c>
      <c r="BI47" s="164">
        <f t="shared" si="6"/>
        <v>3746</v>
      </c>
      <c r="BJ47" s="164">
        <f t="shared" si="7"/>
        <v>7589</v>
      </c>
      <c r="BK47" s="164">
        <f t="shared" si="8"/>
        <v>7488</v>
      </c>
      <c r="BL47" s="164">
        <f t="shared" si="9"/>
        <v>8017</v>
      </c>
      <c r="BM47" s="164">
        <f t="shared" si="10"/>
        <v>7705</v>
      </c>
      <c r="BN47" s="164">
        <f t="shared" si="11"/>
        <v>37354</v>
      </c>
      <c r="BO47" s="164">
        <f t="shared" si="12"/>
        <v>37329</v>
      </c>
      <c r="BP47" s="164">
        <f t="shared" si="13"/>
        <v>26605</v>
      </c>
      <c r="BQ47" s="164">
        <f t="shared" si="14"/>
        <v>26478</v>
      </c>
      <c r="BS47" s="164">
        <f t="shared" si="74"/>
        <v>10739</v>
      </c>
      <c r="BT47" s="164">
        <f t="shared" si="15"/>
        <v>10658</v>
      </c>
      <c r="BU47" s="164">
        <f t="shared" si="16"/>
        <v>3755</v>
      </c>
      <c r="BV47" s="164">
        <f t="shared" si="17"/>
        <v>3746</v>
      </c>
      <c r="BW47" s="164">
        <f t="shared" si="18"/>
        <v>7589</v>
      </c>
      <c r="BX47" s="164">
        <f t="shared" si="19"/>
        <v>7487</v>
      </c>
      <c r="BY47" s="164">
        <f t="shared" si="20"/>
        <v>8016</v>
      </c>
      <c r="BZ47" s="164">
        <f t="shared" si="21"/>
        <v>7705</v>
      </c>
      <c r="CA47" s="164">
        <f t="shared" si="22"/>
        <v>37352</v>
      </c>
      <c r="CB47" s="164">
        <f t="shared" si="23"/>
        <v>37327</v>
      </c>
      <c r="CC47" s="164">
        <f t="shared" si="24"/>
        <v>26604</v>
      </c>
      <c r="CD47" s="164">
        <f t="shared" si="25"/>
        <v>26476</v>
      </c>
      <c r="CF47" s="164">
        <f t="shared" si="75"/>
        <v>11052</v>
      </c>
      <c r="CG47" s="164">
        <f t="shared" si="26"/>
        <v>10969</v>
      </c>
      <c r="CH47" s="164">
        <f t="shared" si="27"/>
        <v>3865</v>
      </c>
      <c r="CI47" s="164">
        <f t="shared" si="28"/>
        <v>3855</v>
      </c>
      <c r="CJ47" s="164">
        <f t="shared" si="29"/>
        <v>7810</v>
      </c>
      <c r="CK47" s="164">
        <f t="shared" si="30"/>
        <v>7706</v>
      </c>
      <c r="CL47" s="164">
        <f t="shared" si="31"/>
        <v>8250</v>
      </c>
      <c r="CM47" s="164">
        <f t="shared" si="32"/>
        <v>7929</v>
      </c>
      <c r="CN47" s="164">
        <f t="shared" si="33"/>
        <v>38441</v>
      </c>
      <c r="CO47" s="164">
        <f t="shared" si="34"/>
        <v>38415</v>
      </c>
      <c r="CP47" s="164">
        <f t="shared" si="35"/>
        <v>27379</v>
      </c>
      <c r="CQ47" s="164">
        <f t="shared" si="36"/>
        <v>27248</v>
      </c>
    </row>
    <row r="48" spans="2:95" x14ac:dyDescent="0.35">
      <c r="B48" s="88" t="s">
        <v>131</v>
      </c>
      <c r="C48" s="131">
        <v>7716</v>
      </c>
      <c r="D48" s="101">
        <v>8332</v>
      </c>
      <c r="E48" s="101">
        <v>4284</v>
      </c>
      <c r="F48" s="101">
        <v>4287</v>
      </c>
      <c r="G48" s="101">
        <v>7301</v>
      </c>
      <c r="H48" s="101">
        <v>7360</v>
      </c>
      <c r="I48" s="101">
        <v>5968</v>
      </c>
      <c r="J48" s="101">
        <v>7231</v>
      </c>
      <c r="K48" s="90">
        <v>23305</v>
      </c>
      <c r="L48" s="101">
        <v>29934</v>
      </c>
      <c r="M48" s="137">
        <v>13246</v>
      </c>
      <c r="N48" s="107">
        <v>27521</v>
      </c>
      <c r="O48" s="99"/>
      <c r="Q48" s="122">
        <f t="shared" si="37"/>
        <v>146485</v>
      </c>
      <c r="S48" s="164">
        <f t="shared" si="38"/>
        <v>7398</v>
      </c>
      <c r="T48" s="164">
        <f t="shared" si="39"/>
        <v>7988</v>
      </c>
      <c r="U48" s="164">
        <f t="shared" si="40"/>
        <v>4107</v>
      </c>
      <c r="V48" s="164">
        <f t="shared" si="41"/>
        <v>4110</v>
      </c>
      <c r="W48" s="164">
        <f t="shared" si="42"/>
        <v>7000</v>
      </c>
      <c r="X48" s="164">
        <f t="shared" si="43"/>
        <v>7057</v>
      </c>
      <c r="Y48" s="164">
        <f t="shared" si="44"/>
        <v>5722</v>
      </c>
      <c r="Z48" s="164">
        <f t="shared" si="45"/>
        <v>6933</v>
      </c>
      <c r="AA48" s="164">
        <f t="shared" si="46"/>
        <v>22344</v>
      </c>
      <c r="AB48" s="164">
        <f t="shared" si="47"/>
        <v>28700</v>
      </c>
      <c r="AC48" s="164">
        <f t="shared" si="48"/>
        <v>12700</v>
      </c>
      <c r="AD48" s="164">
        <f t="shared" si="49"/>
        <v>26386</v>
      </c>
      <c r="AF48" s="164">
        <f t="shared" si="50"/>
        <v>7639</v>
      </c>
      <c r="AG48" s="164">
        <f t="shared" si="51"/>
        <v>8249</v>
      </c>
      <c r="AH48" s="164">
        <f t="shared" si="52"/>
        <v>4241</v>
      </c>
      <c r="AI48" s="164">
        <f t="shared" si="53"/>
        <v>4244</v>
      </c>
      <c r="AJ48" s="164">
        <f t="shared" si="54"/>
        <v>7228</v>
      </c>
      <c r="AK48" s="164">
        <f t="shared" si="55"/>
        <v>7287</v>
      </c>
      <c r="AL48" s="164">
        <f t="shared" si="56"/>
        <v>5909</v>
      </c>
      <c r="AM48" s="164">
        <f t="shared" si="57"/>
        <v>7159</v>
      </c>
      <c r="AN48" s="164">
        <f t="shared" si="58"/>
        <v>23073</v>
      </c>
      <c r="AO48" s="164">
        <f t="shared" si="59"/>
        <v>29636</v>
      </c>
      <c r="AP48" s="164">
        <f t="shared" si="60"/>
        <v>13114</v>
      </c>
      <c r="AQ48" s="164">
        <f t="shared" si="61"/>
        <v>27247</v>
      </c>
      <c r="AS48" s="164">
        <f t="shared" si="62"/>
        <v>7755</v>
      </c>
      <c r="AT48" s="164">
        <f t="shared" si="63"/>
        <v>8374</v>
      </c>
      <c r="AU48" s="164">
        <f t="shared" si="64"/>
        <v>4306</v>
      </c>
      <c r="AV48" s="164">
        <f t="shared" si="65"/>
        <v>4309</v>
      </c>
      <c r="AW48" s="164">
        <f>ROUND(G48*$A$8,0)</f>
        <v>7338</v>
      </c>
      <c r="AX48" s="164">
        <f t="shared" si="66"/>
        <v>7397</v>
      </c>
      <c r="AY48" s="164">
        <f t="shared" si="67"/>
        <v>5998</v>
      </c>
      <c r="AZ48" s="164">
        <f t="shared" si="68"/>
        <v>7268</v>
      </c>
      <c r="BA48" s="164">
        <f t="shared" si="69"/>
        <v>23424</v>
      </c>
      <c r="BB48" s="164">
        <f t="shared" si="70"/>
        <v>30086</v>
      </c>
      <c r="BC48" s="164">
        <f t="shared" si="71"/>
        <v>13313</v>
      </c>
      <c r="BD48" s="164">
        <f t="shared" si="72"/>
        <v>27661</v>
      </c>
      <c r="BF48" s="164">
        <f t="shared" si="73"/>
        <v>8063</v>
      </c>
      <c r="BG48" s="164">
        <f t="shared" si="4"/>
        <v>8706</v>
      </c>
      <c r="BH48" s="164">
        <f t="shared" si="5"/>
        <v>4476</v>
      </c>
      <c r="BI48" s="164">
        <f t="shared" si="6"/>
        <v>4480</v>
      </c>
      <c r="BJ48" s="164">
        <f t="shared" si="7"/>
        <v>7629</v>
      </c>
      <c r="BK48" s="164">
        <f t="shared" si="8"/>
        <v>7691</v>
      </c>
      <c r="BL48" s="164">
        <f t="shared" si="9"/>
        <v>6236</v>
      </c>
      <c r="BM48" s="164">
        <f t="shared" si="10"/>
        <v>7556</v>
      </c>
      <c r="BN48" s="164">
        <f t="shared" si="11"/>
        <v>24352</v>
      </c>
      <c r="BO48" s="164">
        <f t="shared" si="12"/>
        <v>31278</v>
      </c>
      <c r="BP48" s="164">
        <f t="shared" si="13"/>
        <v>13841</v>
      </c>
      <c r="BQ48" s="164">
        <f t="shared" si="14"/>
        <v>28757</v>
      </c>
      <c r="BS48" s="164">
        <f t="shared" si="74"/>
        <v>8062</v>
      </c>
      <c r="BT48" s="164">
        <f t="shared" si="15"/>
        <v>8706</v>
      </c>
      <c r="BU48" s="164">
        <f t="shared" si="16"/>
        <v>4476</v>
      </c>
      <c r="BV48" s="164">
        <f t="shared" si="17"/>
        <v>4479</v>
      </c>
      <c r="BW48" s="164">
        <f t="shared" si="18"/>
        <v>7628</v>
      </c>
      <c r="BX48" s="164">
        <f t="shared" si="19"/>
        <v>7690</v>
      </c>
      <c r="BY48" s="164">
        <f t="shared" si="20"/>
        <v>6236</v>
      </c>
      <c r="BZ48" s="164">
        <f t="shared" si="21"/>
        <v>7555</v>
      </c>
      <c r="CA48" s="164">
        <f t="shared" si="22"/>
        <v>24350</v>
      </c>
      <c r="CB48" s="164">
        <f t="shared" si="23"/>
        <v>31276</v>
      </c>
      <c r="CC48" s="164">
        <f t="shared" si="24"/>
        <v>13840</v>
      </c>
      <c r="CD48" s="164">
        <f t="shared" si="25"/>
        <v>28755</v>
      </c>
      <c r="CF48" s="164">
        <f t="shared" si="75"/>
        <v>8297</v>
      </c>
      <c r="CG48" s="164">
        <f t="shared" si="26"/>
        <v>8959</v>
      </c>
      <c r="CH48" s="164">
        <f t="shared" si="27"/>
        <v>4607</v>
      </c>
      <c r="CI48" s="164">
        <f t="shared" si="28"/>
        <v>4610</v>
      </c>
      <c r="CJ48" s="164">
        <f t="shared" si="29"/>
        <v>7851</v>
      </c>
      <c r="CK48" s="164">
        <f t="shared" si="30"/>
        <v>7914</v>
      </c>
      <c r="CL48" s="164">
        <f t="shared" si="31"/>
        <v>6417</v>
      </c>
      <c r="CM48" s="164">
        <f t="shared" si="32"/>
        <v>7776</v>
      </c>
      <c r="CN48" s="164">
        <f t="shared" si="33"/>
        <v>25060</v>
      </c>
      <c r="CO48" s="164">
        <f t="shared" si="34"/>
        <v>32188</v>
      </c>
      <c r="CP48" s="164">
        <f t="shared" si="35"/>
        <v>14243</v>
      </c>
      <c r="CQ48" s="164">
        <f t="shared" si="36"/>
        <v>29593</v>
      </c>
    </row>
    <row r="49" spans="2:95" x14ac:dyDescent="0.35">
      <c r="B49" s="88" t="s">
        <v>133</v>
      </c>
      <c r="C49" s="134">
        <v>10670</v>
      </c>
      <c r="D49" s="135">
        <v>10884</v>
      </c>
      <c r="E49" s="135">
        <v>3325</v>
      </c>
      <c r="F49" s="135">
        <v>3326</v>
      </c>
      <c r="G49" s="135">
        <v>6968</v>
      </c>
      <c r="H49" s="135">
        <v>6969</v>
      </c>
      <c r="I49" s="138">
        <v>5950</v>
      </c>
      <c r="J49" s="138">
        <v>5972</v>
      </c>
      <c r="K49" s="136">
        <v>33555</v>
      </c>
      <c r="L49" s="138">
        <v>35689</v>
      </c>
      <c r="M49" s="139">
        <v>27920</v>
      </c>
      <c r="N49" s="140">
        <v>32830</v>
      </c>
      <c r="O49" s="99"/>
      <c r="Q49" s="122">
        <f t="shared" si="37"/>
        <v>184058</v>
      </c>
      <c r="S49" s="164">
        <f t="shared" si="38"/>
        <v>10230</v>
      </c>
      <c r="T49" s="164">
        <f t="shared" si="39"/>
        <v>10435</v>
      </c>
      <c r="U49" s="164">
        <f t="shared" si="40"/>
        <v>3188</v>
      </c>
      <c r="V49" s="164">
        <f t="shared" si="41"/>
        <v>3189</v>
      </c>
      <c r="W49" s="164">
        <f t="shared" si="42"/>
        <v>6681</v>
      </c>
      <c r="X49" s="164">
        <f t="shared" si="43"/>
        <v>6682</v>
      </c>
      <c r="Y49" s="164">
        <f t="shared" si="44"/>
        <v>5705</v>
      </c>
      <c r="Z49" s="164">
        <f t="shared" si="45"/>
        <v>5726</v>
      </c>
      <c r="AA49" s="164">
        <f t="shared" si="46"/>
        <v>32171</v>
      </c>
      <c r="AB49" s="164">
        <f t="shared" si="47"/>
        <v>34217</v>
      </c>
      <c r="AC49" s="164">
        <f t="shared" si="48"/>
        <v>26769</v>
      </c>
      <c r="AD49" s="164">
        <f t="shared" si="49"/>
        <v>31476</v>
      </c>
      <c r="AF49" s="164">
        <f t="shared" si="50"/>
        <v>10564</v>
      </c>
      <c r="AG49" s="164">
        <f t="shared" si="51"/>
        <v>10776</v>
      </c>
      <c r="AH49" s="164">
        <f t="shared" si="52"/>
        <v>3292</v>
      </c>
      <c r="AI49" s="164">
        <f t="shared" si="53"/>
        <v>3293</v>
      </c>
      <c r="AJ49" s="164">
        <f t="shared" si="54"/>
        <v>6899</v>
      </c>
      <c r="AK49" s="164">
        <f t="shared" si="55"/>
        <v>6900</v>
      </c>
      <c r="AL49" s="164">
        <f t="shared" si="56"/>
        <v>5891</v>
      </c>
      <c r="AM49" s="164">
        <f t="shared" si="57"/>
        <v>5912</v>
      </c>
      <c r="AN49" s="164">
        <f t="shared" si="58"/>
        <v>33221</v>
      </c>
      <c r="AO49" s="164">
        <f t="shared" si="59"/>
        <v>35333</v>
      </c>
      <c r="AP49" s="164">
        <f t="shared" si="60"/>
        <v>27642</v>
      </c>
      <c r="AQ49" s="164">
        <f t="shared" si="61"/>
        <v>32503</v>
      </c>
      <c r="AS49" s="164">
        <f t="shared" si="62"/>
        <v>10724</v>
      </c>
      <c r="AT49" s="164">
        <f t="shared" si="63"/>
        <v>10939</v>
      </c>
      <c r="AU49" s="164">
        <f t="shared" si="64"/>
        <v>3342</v>
      </c>
      <c r="AV49" s="164">
        <f t="shared" si="65"/>
        <v>3343</v>
      </c>
      <c r="AW49" s="164">
        <f>ROUND(G49*$A$8,0)</f>
        <v>7003</v>
      </c>
      <c r="AX49" s="164">
        <f t="shared" si="66"/>
        <v>7004</v>
      </c>
      <c r="AY49" s="164">
        <f t="shared" si="67"/>
        <v>5980</v>
      </c>
      <c r="AZ49" s="164">
        <f t="shared" si="68"/>
        <v>6002</v>
      </c>
      <c r="BA49" s="164">
        <f t="shared" si="69"/>
        <v>33726</v>
      </c>
      <c r="BB49" s="164">
        <f t="shared" si="70"/>
        <v>35871</v>
      </c>
      <c r="BC49" s="164">
        <f t="shared" si="71"/>
        <v>28062</v>
      </c>
      <c r="BD49" s="164">
        <f t="shared" si="72"/>
        <v>32997</v>
      </c>
      <c r="BF49" s="164">
        <f t="shared" si="73"/>
        <v>11149</v>
      </c>
      <c r="BG49" s="164">
        <f t="shared" si="4"/>
        <v>11373</v>
      </c>
      <c r="BH49" s="164">
        <f t="shared" si="5"/>
        <v>3474</v>
      </c>
      <c r="BI49" s="164">
        <f t="shared" si="6"/>
        <v>3475</v>
      </c>
      <c r="BJ49" s="164">
        <f t="shared" si="7"/>
        <v>7281</v>
      </c>
      <c r="BK49" s="164">
        <f t="shared" si="8"/>
        <v>7282</v>
      </c>
      <c r="BL49" s="164">
        <f t="shared" si="9"/>
        <v>6217</v>
      </c>
      <c r="BM49" s="164">
        <f t="shared" si="10"/>
        <v>6240</v>
      </c>
      <c r="BN49" s="164">
        <f t="shared" si="11"/>
        <v>35062</v>
      </c>
      <c r="BO49" s="164">
        <f t="shared" si="12"/>
        <v>37292</v>
      </c>
      <c r="BP49" s="164">
        <f t="shared" si="13"/>
        <v>29174</v>
      </c>
      <c r="BQ49" s="164">
        <f t="shared" si="14"/>
        <v>34304</v>
      </c>
      <c r="BS49" s="164">
        <f t="shared" si="74"/>
        <v>11148</v>
      </c>
      <c r="BT49" s="164">
        <f t="shared" si="15"/>
        <v>11372</v>
      </c>
      <c r="BU49" s="164">
        <f t="shared" si="16"/>
        <v>3474</v>
      </c>
      <c r="BV49" s="164">
        <f t="shared" si="17"/>
        <v>3475</v>
      </c>
      <c r="BW49" s="164">
        <f t="shared" si="18"/>
        <v>7280</v>
      </c>
      <c r="BX49" s="164">
        <f t="shared" si="19"/>
        <v>7281</v>
      </c>
      <c r="BY49" s="164">
        <f t="shared" si="20"/>
        <v>6217</v>
      </c>
      <c r="BZ49" s="164">
        <f t="shared" si="21"/>
        <v>6240</v>
      </c>
      <c r="CA49" s="164">
        <f t="shared" si="22"/>
        <v>35060</v>
      </c>
      <c r="CB49" s="164">
        <f t="shared" si="23"/>
        <v>37289</v>
      </c>
      <c r="CC49" s="164">
        <f t="shared" si="24"/>
        <v>29172</v>
      </c>
      <c r="CD49" s="164">
        <f t="shared" si="25"/>
        <v>34302</v>
      </c>
      <c r="CF49" s="164">
        <f t="shared" si="75"/>
        <v>11473</v>
      </c>
      <c r="CG49" s="164">
        <f t="shared" si="26"/>
        <v>11704</v>
      </c>
      <c r="CH49" s="164">
        <f t="shared" si="27"/>
        <v>3575</v>
      </c>
      <c r="CI49" s="164">
        <f t="shared" si="28"/>
        <v>3576</v>
      </c>
      <c r="CJ49" s="164">
        <f t="shared" si="29"/>
        <v>7493</v>
      </c>
      <c r="CK49" s="164">
        <f t="shared" si="30"/>
        <v>7494</v>
      </c>
      <c r="CL49" s="164">
        <f t="shared" si="31"/>
        <v>6398</v>
      </c>
      <c r="CM49" s="164">
        <f t="shared" si="32"/>
        <v>6422</v>
      </c>
      <c r="CN49" s="164">
        <f t="shared" si="33"/>
        <v>36082</v>
      </c>
      <c r="CO49" s="164">
        <f t="shared" si="34"/>
        <v>38376</v>
      </c>
      <c r="CP49" s="164">
        <f t="shared" si="35"/>
        <v>30022</v>
      </c>
      <c r="CQ49" s="164">
        <f t="shared" si="36"/>
        <v>35302</v>
      </c>
    </row>
    <row r="50" spans="2:95" x14ac:dyDescent="0.35">
      <c r="B50" s="88" t="s">
        <v>136</v>
      </c>
      <c r="C50" s="131">
        <v>7223</v>
      </c>
      <c r="D50" s="101">
        <v>8881</v>
      </c>
      <c r="E50" s="101">
        <v>3437</v>
      </c>
      <c r="F50" s="101">
        <v>3450</v>
      </c>
      <c r="G50" s="141" t="s">
        <v>344</v>
      </c>
      <c r="H50" s="141" t="s">
        <v>344</v>
      </c>
      <c r="I50" s="132">
        <v>3542</v>
      </c>
      <c r="J50" s="132">
        <v>6541</v>
      </c>
      <c r="K50" s="90">
        <v>21011</v>
      </c>
      <c r="L50" s="132">
        <v>22626</v>
      </c>
      <c r="M50" s="142">
        <v>15996</v>
      </c>
      <c r="N50" s="110">
        <v>20859</v>
      </c>
      <c r="O50" s="99"/>
      <c r="Q50" s="122">
        <f t="shared" si="37"/>
        <v>113566</v>
      </c>
      <c r="S50" s="164">
        <f t="shared" si="38"/>
        <v>6925</v>
      </c>
      <c r="T50" s="164">
        <f t="shared" si="39"/>
        <v>8515</v>
      </c>
      <c r="U50" s="164">
        <f t="shared" si="40"/>
        <v>3295</v>
      </c>
      <c r="V50" s="164">
        <f t="shared" si="41"/>
        <v>3308</v>
      </c>
      <c r="W50" s="164" t="e">
        <f t="shared" si="42"/>
        <v>#VALUE!</v>
      </c>
      <c r="X50" s="164" t="e">
        <f t="shared" si="43"/>
        <v>#VALUE!</v>
      </c>
      <c r="Y50" s="164">
        <f t="shared" si="44"/>
        <v>3396</v>
      </c>
      <c r="Z50" s="164">
        <f t="shared" si="45"/>
        <v>6271</v>
      </c>
      <c r="AA50" s="164">
        <f t="shared" si="46"/>
        <v>20145</v>
      </c>
      <c r="AB50" s="164">
        <f t="shared" si="47"/>
        <v>21693</v>
      </c>
      <c r="AC50" s="164">
        <f t="shared" si="48"/>
        <v>15336</v>
      </c>
      <c r="AD50" s="164">
        <f t="shared" si="49"/>
        <v>19999</v>
      </c>
      <c r="AF50" s="164">
        <f t="shared" si="50"/>
        <v>7151</v>
      </c>
      <c r="AG50" s="164">
        <f t="shared" si="51"/>
        <v>8793</v>
      </c>
      <c r="AH50" s="164">
        <f t="shared" si="52"/>
        <v>3403</v>
      </c>
      <c r="AI50" s="164">
        <f t="shared" si="53"/>
        <v>3416</v>
      </c>
      <c r="AJ50" s="164" t="e">
        <f t="shared" si="54"/>
        <v>#VALUE!</v>
      </c>
      <c r="AK50" s="164" t="e">
        <f t="shared" si="55"/>
        <v>#VALUE!</v>
      </c>
      <c r="AL50" s="164">
        <f t="shared" si="56"/>
        <v>3507</v>
      </c>
      <c r="AM50" s="164">
        <f t="shared" si="57"/>
        <v>6476</v>
      </c>
      <c r="AN50" s="164">
        <f t="shared" si="58"/>
        <v>20802</v>
      </c>
      <c r="AO50" s="164">
        <f t="shared" si="59"/>
        <v>22401</v>
      </c>
      <c r="AP50" s="164">
        <f t="shared" si="60"/>
        <v>15837</v>
      </c>
      <c r="AQ50" s="164">
        <f t="shared" si="61"/>
        <v>20651</v>
      </c>
      <c r="AS50" s="164">
        <f t="shared" si="62"/>
        <v>7260</v>
      </c>
      <c r="AT50" s="164">
        <f t="shared" si="63"/>
        <v>8926</v>
      </c>
      <c r="AU50" s="164">
        <f t="shared" si="64"/>
        <v>3455</v>
      </c>
      <c r="AV50" s="164">
        <f t="shared" si="65"/>
        <v>3468</v>
      </c>
      <c r="AW50" s="164" t="e">
        <f>ROUND(G50*$A$8,0)</f>
        <v>#VALUE!</v>
      </c>
      <c r="AX50" s="164" t="e">
        <f t="shared" si="66"/>
        <v>#VALUE!</v>
      </c>
      <c r="AY50" s="164">
        <f t="shared" si="67"/>
        <v>3560</v>
      </c>
      <c r="AZ50" s="164">
        <f t="shared" si="68"/>
        <v>6574</v>
      </c>
      <c r="BA50" s="164">
        <f t="shared" si="69"/>
        <v>21118</v>
      </c>
      <c r="BB50" s="164">
        <f t="shared" si="70"/>
        <v>22741</v>
      </c>
      <c r="BC50" s="164">
        <f t="shared" si="71"/>
        <v>16077</v>
      </c>
      <c r="BD50" s="164">
        <f t="shared" si="72"/>
        <v>20965</v>
      </c>
      <c r="BF50" s="164">
        <f t="shared" si="73"/>
        <v>7547</v>
      </c>
      <c r="BG50" s="164">
        <f t="shared" si="4"/>
        <v>9280</v>
      </c>
      <c r="BH50" s="164">
        <f t="shared" si="5"/>
        <v>3591</v>
      </c>
      <c r="BI50" s="164">
        <f t="shared" si="6"/>
        <v>3605</v>
      </c>
      <c r="BJ50" s="164" t="e">
        <f t="shared" si="7"/>
        <v>#VALUE!</v>
      </c>
      <c r="BK50" s="164" t="e">
        <f t="shared" si="8"/>
        <v>#VALUE!</v>
      </c>
      <c r="BL50" s="164">
        <f t="shared" si="9"/>
        <v>3701</v>
      </c>
      <c r="BM50" s="164">
        <f t="shared" si="10"/>
        <v>6835</v>
      </c>
      <c r="BN50" s="164">
        <f t="shared" si="11"/>
        <v>21955</v>
      </c>
      <c r="BO50" s="164">
        <f t="shared" si="12"/>
        <v>23642</v>
      </c>
      <c r="BP50" s="164">
        <f t="shared" si="13"/>
        <v>16714</v>
      </c>
      <c r="BQ50" s="164">
        <f t="shared" si="14"/>
        <v>21796</v>
      </c>
      <c r="BS50" s="164">
        <f t="shared" si="74"/>
        <v>7547</v>
      </c>
      <c r="BT50" s="164">
        <f t="shared" si="15"/>
        <v>9279</v>
      </c>
      <c r="BU50" s="164">
        <f t="shared" si="16"/>
        <v>3591</v>
      </c>
      <c r="BV50" s="164">
        <f t="shared" si="17"/>
        <v>3605</v>
      </c>
      <c r="BW50" s="164" t="e">
        <f t="shared" si="18"/>
        <v>#VALUE!</v>
      </c>
      <c r="BX50" s="164" t="e">
        <f t="shared" si="19"/>
        <v>#VALUE!</v>
      </c>
      <c r="BY50" s="164">
        <f t="shared" si="20"/>
        <v>3701</v>
      </c>
      <c r="BZ50" s="164">
        <f t="shared" si="21"/>
        <v>6834</v>
      </c>
      <c r="CA50" s="164">
        <f t="shared" si="22"/>
        <v>21953</v>
      </c>
      <c r="CB50" s="164">
        <f t="shared" si="23"/>
        <v>23641</v>
      </c>
      <c r="CC50" s="164">
        <f t="shared" si="24"/>
        <v>16713</v>
      </c>
      <c r="CD50" s="164">
        <f t="shared" si="25"/>
        <v>21794</v>
      </c>
      <c r="CF50" s="164">
        <f t="shared" si="75"/>
        <v>7767</v>
      </c>
      <c r="CG50" s="164">
        <f t="shared" si="26"/>
        <v>9550</v>
      </c>
      <c r="CH50" s="164">
        <f t="shared" si="27"/>
        <v>3696</v>
      </c>
      <c r="CI50" s="164">
        <f t="shared" si="28"/>
        <v>3710</v>
      </c>
      <c r="CJ50" s="164" t="e">
        <f t="shared" si="29"/>
        <v>#VALUE!</v>
      </c>
      <c r="CK50" s="164" t="e">
        <f t="shared" si="30"/>
        <v>#VALUE!</v>
      </c>
      <c r="CL50" s="164">
        <f t="shared" si="31"/>
        <v>3809</v>
      </c>
      <c r="CM50" s="164">
        <f t="shared" si="32"/>
        <v>7034</v>
      </c>
      <c r="CN50" s="164">
        <f t="shared" si="33"/>
        <v>22593</v>
      </c>
      <c r="CO50" s="164">
        <f t="shared" si="34"/>
        <v>24330</v>
      </c>
      <c r="CP50" s="164">
        <f t="shared" si="35"/>
        <v>17201</v>
      </c>
      <c r="CQ50" s="164">
        <f t="shared" si="36"/>
        <v>22430</v>
      </c>
    </row>
    <row r="51" spans="2:95" x14ac:dyDescent="0.35">
      <c r="B51" s="88" t="s">
        <v>138</v>
      </c>
      <c r="C51" s="134">
        <v>12921</v>
      </c>
      <c r="D51" s="135">
        <v>12535</v>
      </c>
      <c r="E51" s="135">
        <v>4221</v>
      </c>
      <c r="F51" s="135">
        <v>4221</v>
      </c>
      <c r="G51" s="135">
        <v>1417</v>
      </c>
      <c r="H51" s="135">
        <v>1389</v>
      </c>
      <c r="I51" s="135">
        <v>5591</v>
      </c>
      <c r="J51" s="135">
        <v>5590</v>
      </c>
      <c r="K51" s="136">
        <v>46190</v>
      </c>
      <c r="L51" s="135">
        <v>47806</v>
      </c>
      <c r="M51" s="143">
        <v>56783</v>
      </c>
      <c r="N51" s="144">
        <v>62878</v>
      </c>
      <c r="O51" s="99">
        <v>5</v>
      </c>
      <c r="Q51" s="122">
        <f t="shared" si="37"/>
        <v>261542</v>
      </c>
      <c r="S51" s="164">
        <f t="shared" si="38"/>
        <v>12388</v>
      </c>
      <c r="T51" s="164">
        <f t="shared" si="39"/>
        <v>12018</v>
      </c>
      <c r="U51" s="164">
        <f t="shared" si="40"/>
        <v>4047</v>
      </c>
      <c r="V51" s="164">
        <f t="shared" si="41"/>
        <v>4047</v>
      </c>
      <c r="W51" s="164">
        <f t="shared" si="42"/>
        <v>1359</v>
      </c>
      <c r="X51" s="164">
        <f t="shared" si="43"/>
        <v>1332</v>
      </c>
      <c r="Y51" s="164">
        <f t="shared" si="44"/>
        <v>5360</v>
      </c>
      <c r="Z51" s="164">
        <f t="shared" si="45"/>
        <v>5360</v>
      </c>
      <c r="AA51" s="164">
        <f t="shared" si="46"/>
        <v>44285</v>
      </c>
      <c r="AB51" s="164">
        <f t="shared" si="47"/>
        <v>45835</v>
      </c>
      <c r="AC51" s="164">
        <f t="shared" si="48"/>
        <v>54442</v>
      </c>
      <c r="AD51" s="164">
        <f t="shared" si="49"/>
        <v>60285</v>
      </c>
      <c r="AF51" s="164">
        <f t="shared" si="50"/>
        <v>12792</v>
      </c>
      <c r="AG51" s="164">
        <f t="shared" si="51"/>
        <v>12410</v>
      </c>
      <c r="AH51" s="164">
        <f t="shared" si="52"/>
        <v>4179</v>
      </c>
      <c r="AI51" s="164">
        <f t="shared" si="53"/>
        <v>4179</v>
      </c>
      <c r="AJ51" s="164">
        <f t="shared" si="54"/>
        <v>1403</v>
      </c>
      <c r="AK51" s="164">
        <f t="shared" si="55"/>
        <v>1375</v>
      </c>
      <c r="AL51" s="164">
        <f t="shared" si="56"/>
        <v>5535</v>
      </c>
      <c r="AM51" s="164">
        <f t="shared" si="57"/>
        <v>5534</v>
      </c>
      <c r="AN51" s="164">
        <f t="shared" si="58"/>
        <v>45730</v>
      </c>
      <c r="AO51" s="164">
        <f t="shared" si="59"/>
        <v>47330</v>
      </c>
      <c r="AP51" s="164">
        <f t="shared" si="60"/>
        <v>56217</v>
      </c>
      <c r="AQ51" s="164">
        <f t="shared" si="61"/>
        <v>62251</v>
      </c>
      <c r="AS51" s="164">
        <f t="shared" si="62"/>
        <v>12987</v>
      </c>
      <c r="AT51" s="164">
        <f t="shared" si="63"/>
        <v>12599</v>
      </c>
      <c r="AU51" s="164">
        <f t="shared" si="64"/>
        <v>4242</v>
      </c>
      <c r="AV51" s="164">
        <f t="shared" si="65"/>
        <v>4242</v>
      </c>
      <c r="AW51" s="164">
        <f>ROUND(G51*$A$8,0)</f>
        <v>1424</v>
      </c>
      <c r="AX51" s="164">
        <f t="shared" si="66"/>
        <v>1396</v>
      </c>
      <c r="AY51" s="164">
        <f t="shared" si="67"/>
        <v>5619</v>
      </c>
      <c r="AZ51" s="164">
        <f t="shared" si="68"/>
        <v>5618</v>
      </c>
      <c r="BA51" s="164">
        <f t="shared" si="69"/>
        <v>46425</v>
      </c>
      <c r="BB51" s="164">
        <f t="shared" si="70"/>
        <v>48049</v>
      </c>
      <c r="BC51" s="164">
        <f t="shared" si="71"/>
        <v>57072</v>
      </c>
      <c r="BD51" s="164">
        <f t="shared" si="72"/>
        <v>63198</v>
      </c>
      <c r="BF51" s="164">
        <f t="shared" si="73"/>
        <v>13501</v>
      </c>
      <c r="BG51" s="164">
        <f t="shared" si="4"/>
        <v>13098</v>
      </c>
      <c r="BH51" s="164">
        <f t="shared" si="5"/>
        <v>4411</v>
      </c>
      <c r="BI51" s="164">
        <f t="shared" si="6"/>
        <v>4411</v>
      </c>
      <c r="BJ51" s="164">
        <f t="shared" si="7"/>
        <v>1481</v>
      </c>
      <c r="BK51" s="164">
        <f t="shared" si="8"/>
        <v>1451</v>
      </c>
      <c r="BL51" s="164">
        <f t="shared" si="9"/>
        <v>5842</v>
      </c>
      <c r="BM51" s="164">
        <f t="shared" si="10"/>
        <v>5841</v>
      </c>
      <c r="BN51" s="164">
        <f t="shared" si="11"/>
        <v>48264</v>
      </c>
      <c r="BO51" s="164">
        <f t="shared" si="12"/>
        <v>49953</v>
      </c>
      <c r="BP51" s="164">
        <f t="shared" si="13"/>
        <v>59333</v>
      </c>
      <c r="BQ51" s="164">
        <f t="shared" si="14"/>
        <v>65702</v>
      </c>
      <c r="BS51" s="164">
        <f t="shared" si="74"/>
        <v>13500</v>
      </c>
      <c r="BT51" s="164">
        <f t="shared" si="15"/>
        <v>13097</v>
      </c>
      <c r="BU51" s="164">
        <f t="shared" si="16"/>
        <v>4410</v>
      </c>
      <c r="BV51" s="164">
        <f t="shared" si="17"/>
        <v>4410</v>
      </c>
      <c r="BW51" s="164">
        <f t="shared" si="18"/>
        <v>1481</v>
      </c>
      <c r="BX51" s="164">
        <f t="shared" si="19"/>
        <v>1451</v>
      </c>
      <c r="BY51" s="164">
        <f t="shared" si="20"/>
        <v>5842</v>
      </c>
      <c r="BZ51" s="164">
        <f t="shared" si="21"/>
        <v>5841</v>
      </c>
      <c r="CA51" s="164">
        <f t="shared" si="22"/>
        <v>48261</v>
      </c>
      <c r="CB51" s="164">
        <f t="shared" si="23"/>
        <v>49950</v>
      </c>
      <c r="CC51" s="164">
        <f t="shared" si="24"/>
        <v>59329</v>
      </c>
      <c r="CD51" s="164">
        <f t="shared" si="25"/>
        <v>65697</v>
      </c>
      <c r="CF51" s="164">
        <f t="shared" si="75"/>
        <v>13894</v>
      </c>
      <c r="CG51" s="164">
        <f t="shared" si="26"/>
        <v>13479</v>
      </c>
      <c r="CH51" s="164">
        <f t="shared" si="27"/>
        <v>4539</v>
      </c>
      <c r="CI51" s="164">
        <f t="shared" si="28"/>
        <v>4539</v>
      </c>
      <c r="CJ51" s="164">
        <f t="shared" si="29"/>
        <v>1524</v>
      </c>
      <c r="CK51" s="164">
        <f t="shared" si="30"/>
        <v>1494</v>
      </c>
      <c r="CL51" s="164">
        <f t="shared" si="31"/>
        <v>6012</v>
      </c>
      <c r="CM51" s="164">
        <f t="shared" si="32"/>
        <v>6011</v>
      </c>
      <c r="CN51" s="164">
        <f t="shared" si="33"/>
        <v>49668</v>
      </c>
      <c r="CO51" s="164">
        <f t="shared" si="34"/>
        <v>51406</v>
      </c>
      <c r="CP51" s="164">
        <f t="shared" si="35"/>
        <v>61059</v>
      </c>
      <c r="CQ51" s="164">
        <f t="shared" si="36"/>
        <v>67613</v>
      </c>
    </row>
    <row r="52" spans="2:95" x14ac:dyDescent="0.35">
      <c r="B52" s="88" t="s">
        <v>140</v>
      </c>
      <c r="C52" s="131">
        <v>9202</v>
      </c>
      <c r="D52" s="101">
        <v>9508</v>
      </c>
      <c r="E52" s="101">
        <v>3560</v>
      </c>
      <c r="F52" s="101">
        <v>3557</v>
      </c>
      <c r="G52" s="101">
        <v>7980</v>
      </c>
      <c r="H52" s="101">
        <v>7964</v>
      </c>
      <c r="I52" s="101">
        <v>6163</v>
      </c>
      <c r="J52" s="101">
        <v>6142</v>
      </c>
      <c r="K52" s="90">
        <v>23281</v>
      </c>
      <c r="L52" s="101">
        <v>27105</v>
      </c>
      <c r="M52" s="90">
        <v>21753</v>
      </c>
      <c r="N52" s="101">
        <v>30555</v>
      </c>
      <c r="O52" s="99"/>
      <c r="Q52" s="122">
        <f t="shared" si="37"/>
        <v>156770</v>
      </c>
      <c r="S52" s="164">
        <f t="shared" si="38"/>
        <v>8823</v>
      </c>
      <c r="T52" s="164">
        <f t="shared" si="39"/>
        <v>9116</v>
      </c>
      <c r="U52" s="164">
        <f t="shared" si="40"/>
        <v>3413</v>
      </c>
      <c r="V52" s="164">
        <f t="shared" si="41"/>
        <v>3410</v>
      </c>
      <c r="W52" s="164">
        <f t="shared" si="42"/>
        <v>7651</v>
      </c>
      <c r="X52" s="164">
        <f t="shared" si="43"/>
        <v>7636</v>
      </c>
      <c r="Y52" s="164">
        <f t="shared" si="44"/>
        <v>5909</v>
      </c>
      <c r="Z52" s="164">
        <f t="shared" si="45"/>
        <v>5889</v>
      </c>
      <c r="AA52" s="164">
        <f t="shared" si="46"/>
        <v>22321</v>
      </c>
      <c r="AB52" s="164">
        <f t="shared" si="47"/>
        <v>25987</v>
      </c>
      <c r="AC52" s="164">
        <f t="shared" si="48"/>
        <v>20856</v>
      </c>
      <c r="AD52" s="164">
        <f t="shared" si="49"/>
        <v>29295</v>
      </c>
      <c r="AF52" s="164">
        <f t="shared" si="50"/>
        <v>9110</v>
      </c>
      <c r="AG52" s="164">
        <f t="shared" si="51"/>
        <v>9413</v>
      </c>
      <c r="AH52" s="164">
        <f t="shared" si="52"/>
        <v>3525</v>
      </c>
      <c r="AI52" s="164">
        <f t="shared" si="53"/>
        <v>3522</v>
      </c>
      <c r="AJ52" s="164">
        <f t="shared" si="54"/>
        <v>7900</v>
      </c>
      <c r="AK52" s="164">
        <f t="shared" si="55"/>
        <v>7885</v>
      </c>
      <c r="AL52" s="164">
        <f t="shared" si="56"/>
        <v>6102</v>
      </c>
      <c r="AM52" s="164">
        <f t="shared" si="57"/>
        <v>6081</v>
      </c>
      <c r="AN52" s="164">
        <f t="shared" si="58"/>
        <v>23049</v>
      </c>
      <c r="AO52" s="164">
        <f t="shared" si="59"/>
        <v>26835</v>
      </c>
      <c r="AP52" s="164">
        <f t="shared" si="60"/>
        <v>21536</v>
      </c>
      <c r="AQ52" s="164">
        <f t="shared" si="61"/>
        <v>30251</v>
      </c>
      <c r="AS52" s="164">
        <f t="shared" si="62"/>
        <v>9249</v>
      </c>
      <c r="AT52" s="164">
        <f t="shared" si="63"/>
        <v>9556</v>
      </c>
      <c r="AU52" s="164">
        <f t="shared" si="64"/>
        <v>3578</v>
      </c>
      <c r="AV52" s="164">
        <f t="shared" si="65"/>
        <v>3575</v>
      </c>
      <c r="AW52" s="164">
        <f>ROUND(G52*$A$8,0)</f>
        <v>8021</v>
      </c>
      <c r="AX52" s="164">
        <f t="shared" si="66"/>
        <v>8005</v>
      </c>
      <c r="AY52" s="164">
        <f t="shared" si="67"/>
        <v>6194</v>
      </c>
      <c r="AZ52" s="164">
        <f t="shared" si="68"/>
        <v>6173</v>
      </c>
      <c r="BA52" s="164">
        <f t="shared" si="69"/>
        <v>23400</v>
      </c>
      <c r="BB52" s="164">
        <f t="shared" si="70"/>
        <v>27243</v>
      </c>
      <c r="BC52" s="164">
        <f t="shared" si="71"/>
        <v>21864</v>
      </c>
      <c r="BD52" s="164">
        <f t="shared" si="72"/>
        <v>30711</v>
      </c>
      <c r="BF52" s="164">
        <f t="shared" si="73"/>
        <v>9615</v>
      </c>
      <c r="BG52" s="164">
        <f t="shared" si="4"/>
        <v>9935</v>
      </c>
      <c r="BH52" s="164">
        <f t="shared" si="5"/>
        <v>3720</v>
      </c>
      <c r="BI52" s="164">
        <f t="shared" si="6"/>
        <v>3717</v>
      </c>
      <c r="BJ52" s="164">
        <f t="shared" si="7"/>
        <v>8338</v>
      </c>
      <c r="BK52" s="164">
        <f t="shared" si="8"/>
        <v>8322</v>
      </c>
      <c r="BL52" s="164">
        <f t="shared" si="9"/>
        <v>6440</v>
      </c>
      <c r="BM52" s="164">
        <f t="shared" si="10"/>
        <v>6418</v>
      </c>
      <c r="BN52" s="164">
        <f t="shared" si="11"/>
        <v>24327</v>
      </c>
      <c r="BO52" s="164">
        <f t="shared" si="12"/>
        <v>28322</v>
      </c>
      <c r="BP52" s="164">
        <f t="shared" si="13"/>
        <v>22730</v>
      </c>
      <c r="BQ52" s="164">
        <f t="shared" si="14"/>
        <v>31927</v>
      </c>
      <c r="BS52" s="164">
        <f t="shared" si="74"/>
        <v>9615</v>
      </c>
      <c r="BT52" s="164">
        <f t="shared" si="15"/>
        <v>9934</v>
      </c>
      <c r="BU52" s="164">
        <f t="shared" si="16"/>
        <v>3720</v>
      </c>
      <c r="BV52" s="164">
        <f t="shared" si="17"/>
        <v>3716</v>
      </c>
      <c r="BW52" s="164">
        <f t="shared" si="18"/>
        <v>8338</v>
      </c>
      <c r="BX52" s="164">
        <f t="shared" si="19"/>
        <v>8321</v>
      </c>
      <c r="BY52" s="164">
        <f t="shared" si="20"/>
        <v>6439</v>
      </c>
      <c r="BZ52" s="164">
        <f t="shared" si="21"/>
        <v>6417</v>
      </c>
      <c r="CA52" s="164">
        <f t="shared" si="22"/>
        <v>24325</v>
      </c>
      <c r="CB52" s="164">
        <f t="shared" si="23"/>
        <v>28320</v>
      </c>
      <c r="CC52" s="164">
        <f t="shared" si="24"/>
        <v>22728</v>
      </c>
      <c r="CD52" s="164">
        <f t="shared" si="25"/>
        <v>31925</v>
      </c>
      <c r="CF52" s="164">
        <f t="shared" si="75"/>
        <v>9895</v>
      </c>
      <c r="CG52" s="164">
        <f t="shared" si="26"/>
        <v>10224</v>
      </c>
      <c r="CH52" s="164">
        <f t="shared" si="27"/>
        <v>3828</v>
      </c>
      <c r="CI52" s="164">
        <f t="shared" si="28"/>
        <v>3825</v>
      </c>
      <c r="CJ52" s="164">
        <f t="shared" si="29"/>
        <v>8581</v>
      </c>
      <c r="CK52" s="164">
        <f t="shared" si="30"/>
        <v>8564</v>
      </c>
      <c r="CL52" s="164">
        <f t="shared" si="31"/>
        <v>6627</v>
      </c>
      <c r="CM52" s="164">
        <f t="shared" si="32"/>
        <v>6605</v>
      </c>
      <c r="CN52" s="164">
        <f t="shared" si="33"/>
        <v>25034</v>
      </c>
      <c r="CO52" s="164">
        <f t="shared" si="34"/>
        <v>29146</v>
      </c>
      <c r="CP52" s="164">
        <f t="shared" si="35"/>
        <v>23391</v>
      </c>
      <c r="CQ52" s="164">
        <f t="shared" si="36"/>
        <v>32856</v>
      </c>
    </row>
    <row r="53" spans="2:95" x14ac:dyDescent="0.35">
      <c r="B53" s="88" t="s">
        <v>143</v>
      </c>
      <c r="C53" s="134">
        <v>6553</v>
      </c>
      <c r="D53" s="135">
        <v>6986</v>
      </c>
      <c r="E53" s="135">
        <v>3865</v>
      </c>
      <c r="F53" s="135">
        <v>3865</v>
      </c>
      <c r="G53" s="135">
        <v>4588</v>
      </c>
      <c r="H53" s="135">
        <v>5445</v>
      </c>
      <c r="I53" s="135">
        <v>4706</v>
      </c>
      <c r="J53" s="135">
        <v>5260</v>
      </c>
      <c r="K53" s="145">
        <v>17174</v>
      </c>
      <c r="L53" s="138">
        <v>18886</v>
      </c>
      <c r="M53" s="145">
        <v>14010</v>
      </c>
      <c r="N53" s="138">
        <v>17039</v>
      </c>
      <c r="O53" s="99"/>
      <c r="Q53" s="122">
        <f t="shared" si="37"/>
        <v>108377</v>
      </c>
      <c r="S53" s="164">
        <f t="shared" si="38"/>
        <v>6283</v>
      </c>
      <c r="T53" s="164">
        <f t="shared" si="39"/>
        <v>6698</v>
      </c>
      <c r="U53" s="164">
        <f t="shared" si="40"/>
        <v>3706</v>
      </c>
      <c r="V53" s="164">
        <f t="shared" si="41"/>
        <v>3706</v>
      </c>
      <c r="W53" s="164">
        <f t="shared" si="42"/>
        <v>4399</v>
      </c>
      <c r="X53" s="164">
        <f t="shared" si="43"/>
        <v>5220</v>
      </c>
      <c r="Y53" s="164">
        <f t="shared" si="44"/>
        <v>4512</v>
      </c>
      <c r="Z53" s="164">
        <f t="shared" si="45"/>
        <v>5043</v>
      </c>
      <c r="AA53" s="164">
        <f t="shared" si="46"/>
        <v>16466</v>
      </c>
      <c r="AB53" s="164">
        <f t="shared" si="47"/>
        <v>18107</v>
      </c>
      <c r="AC53" s="164">
        <f t="shared" si="48"/>
        <v>13432</v>
      </c>
      <c r="AD53" s="164">
        <f t="shared" si="49"/>
        <v>16336</v>
      </c>
      <c r="AF53" s="164">
        <f t="shared" si="50"/>
        <v>6488</v>
      </c>
      <c r="AG53" s="164">
        <f t="shared" si="51"/>
        <v>6916</v>
      </c>
      <c r="AH53" s="164">
        <f t="shared" si="52"/>
        <v>3826</v>
      </c>
      <c r="AI53" s="164">
        <f t="shared" si="53"/>
        <v>3826</v>
      </c>
      <c r="AJ53" s="164">
        <f t="shared" si="54"/>
        <v>4542</v>
      </c>
      <c r="AK53" s="164">
        <f t="shared" si="55"/>
        <v>5391</v>
      </c>
      <c r="AL53" s="164">
        <f t="shared" si="56"/>
        <v>4659</v>
      </c>
      <c r="AM53" s="164">
        <f t="shared" si="57"/>
        <v>5208</v>
      </c>
      <c r="AN53" s="164">
        <f t="shared" si="58"/>
        <v>17003</v>
      </c>
      <c r="AO53" s="164">
        <f t="shared" si="59"/>
        <v>18698</v>
      </c>
      <c r="AP53" s="164">
        <f t="shared" si="60"/>
        <v>13870</v>
      </c>
      <c r="AQ53" s="164">
        <f t="shared" si="61"/>
        <v>16869</v>
      </c>
      <c r="AS53" s="164">
        <f t="shared" si="62"/>
        <v>6586</v>
      </c>
      <c r="AT53" s="164">
        <f t="shared" si="63"/>
        <v>7022</v>
      </c>
      <c r="AU53" s="164">
        <f t="shared" si="64"/>
        <v>3885</v>
      </c>
      <c r="AV53" s="164">
        <f t="shared" si="65"/>
        <v>3885</v>
      </c>
      <c r="AW53" s="164">
        <f>ROUND(G53*$A$8,0)</f>
        <v>4611</v>
      </c>
      <c r="AX53" s="164">
        <f t="shared" si="66"/>
        <v>5473</v>
      </c>
      <c r="AY53" s="164">
        <f t="shared" si="67"/>
        <v>4730</v>
      </c>
      <c r="AZ53" s="164">
        <f t="shared" si="68"/>
        <v>5287</v>
      </c>
      <c r="BA53" s="164">
        <f t="shared" si="69"/>
        <v>17261</v>
      </c>
      <c r="BB53" s="164">
        <f t="shared" si="70"/>
        <v>18982</v>
      </c>
      <c r="BC53" s="164">
        <f t="shared" si="71"/>
        <v>14081</v>
      </c>
      <c r="BD53" s="164">
        <f t="shared" si="72"/>
        <v>17126</v>
      </c>
      <c r="BF53" s="164">
        <f t="shared" si="73"/>
        <v>6847</v>
      </c>
      <c r="BG53" s="164">
        <f t="shared" si="4"/>
        <v>7300</v>
      </c>
      <c r="BH53" s="164">
        <f t="shared" si="5"/>
        <v>4039</v>
      </c>
      <c r="BI53" s="164">
        <f t="shared" si="6"/>
        <v>4039</v>
      </c>
      <c r="BJ53" s="164">
        <f t="shared" si="7"/>
        <v>4794</v>
      </c>
      <c r="BK53" s="164">
        <f t="shared" si="8"/>
        <v>5690</v>
      </c>
      <c r="BL53" s="164">
        <f t="shared" si="9"/>
        <v>4917</v>
      </c>
      <c r="BM53" s="164">
        <f t="shared" si="10"/>
        <v>5496</v>
      </c>
      <c r="BN53" s="164">
        <f t="shared" si="11"/>
        <v>17945</v>
      </c>
      <c r="BO53" s="164">
        <f t="shared" si="12"/>
        <v>19734</v>
      </c>
      <c r="BP53" s="164">
        <f t="shared" si="13"/>
        <v>14639</v>
      </c>
      <c r="BQ53" s="164">
        <f t="shared" si="14"/>
        <v>17804</v>
      </c>
      <c r="BS53" s="164">
        <f t="shared" si="74"/>
        <v>6847</v>
      </c>
      <c r="BT53" s="164">
        <f t="shared" si="15"/>
        <v>7299</v>
      </c>
      <c r="BU53" s="164">
        <f t="shared" si="16"/>
        <v>4038</v>
      </c>
      <c r="BV53" s="164">
        <f t="shared" si="17"/>
        <v>4038</v>
      </c>
      <c r="BW53" s="164">
        <f t="shared" si="18"/>
        <v>4794</v>
      </c>
      <c r="BX53" s="164">
        <f t="shared" si="19"/>
        <v>5689</v>
      </c>
      <c r="BY53" s="164">
        <f t="shared" si="20"/>
        <v>4917</v>
      </c>
      <c r="BZ53" s="164">
        <f t="shared" si="21"/>
        <v>5496</v>
      </c>
      <c r="CA53" s="164">
        <f t="shared" si="22"/>
        <v>17944</v>
      </c>
      <c r="CB53" s="164">
        <f t="shared" si="23"/>
        <v>19733</v>
      </c>
      <c r="CC53" s="164">
        <f t="shared" si="24"/>
        <v>14638</v>
      </c>
      <c r="CD53" s="164">
        <f t="shared" si="25"/>
        <v>17803</v>
      </c>
      <c r="CF53" s="164">
        <f t="shared" si="75"/>
        <v>7046</v>
      </c>
      <c r="CG53" s="164">
        <f t="shared" si="26"/>
        <v>7512</v>
      </c>
      <c r="CH53" s="164">
        <f t="shared" si="27"/>
        <v>4156</v>
      </c>
      <c r="CI53" s="164">
        <f t="shared" si="28"/>
        <v>4156</v>
      </c>
      <c r="CJ53" s="164">
        <f t="shared" si="29"/>
        <v>4933</v>
      </c>
      <c r="CK53" s="164">
        <f t="shared" si="30"/>
        <v>5855</v>
      </c>
      <c r="CL53" s="164">
        <f t="shared" si="31"/>
        <v>5060</v>
      </c>
      <c r="CM53" s="164">
        <f t="shared" si="32"/>
        <v>5656</v>
      </c>
      <c r="CN53" s="164">
        <f t="shared" si="33"/>
        <v>18467</v>
      </c>
      <c r="CO53" s="164">
        <f t="shared" si="34"/>
        <v>20308</v>
      </c>
      <c r="CP53" s="164">
        <f t="shared" si="35"/>
        <v>15065</v>
      </c>
      <c r="CQ53" s="164">
        <f t="shared" si="36"/>
        <v>18322</v>
      </c>
    </row>
    <row r="54" spans="2:95" x14ac:dyDescent="0.35">
      <c r="B54" s="88" t="s">
        <v>145</v>
      </c>
      <c r="C54" s="131">
        <v>10154</v>
      </c>
      <c r="D54" s="101">
        <v>10969</v>
      </c>
      <c r="E54" s="101">
        <v>4222</v>
      </c>
      <c r="F54" s="101">
        <v>4236</v>
      </c>
      <c r="G54" s="101">
        <v>7737</v>
      </c>
      <c r="H54" s="101">
        <v>8046</v>
      </c>
      <c r="I54" s="101">
        <v>4327</v>
      </c>
      <c r="J54" s="101">
        <v>10692</v>
      </c>
      <c r="K54" s="133">
        <v>25846</v>
      </c>
      <c r="L54" s="132">
        <v>30570</v>
      </c>
      <c r="M54" s="133">
        <v>33065</v>
      </c>
      <c r="N54" s="110">
        <v>51801</v>
      </c>
      <c r="O54" s="99">
        <v>6</v>
      </c>
      <c r="Q54" s="122">
        <f t="shared" si="37"/>
        <v>201665</v>
      </c>
      <c r="S54" s="164">
        <f t="shared" si="38"/>
        <v>9735</v>
      </c>
      <c r="T54" s="164">
        <f t="shared" si="39"/>
        <v>10517</v>
      </c>
      <c r="U54" s="164">
        <f t="shared" si="40"/>
        <v>4048</v>
      </c>
      <c r="V54" s="164">
        <f t="shared" si="41"/>
        <v>4061</v>
      </c>
      <c r="W54" s="164">
        <f t="shared" si="42"/>
        <v>7418</v>
      </c>
      <c r="X54" s="164">
        <f t="shared" si="43"/>
        <v>7714</v>
      </c>
      <c r="Y54" s="164">
        <f t="shared" si="44"/>
        <v>4149</v>
      </c>
      <c r="Z54" s="164">
        <f t="shared" si="45"/>
        <v>10251</v>
      </c>
      <c r="AA54" s="164">
        <f t="shared" si="46"/>
        <v>24780</v>
      </c>
      <c r="AB54" s="164">
        <f t="shared" si="47"/>
        <v>29309</v>
      </c>
      <c r="AC54" s="164">
        <f t="shared" si="48"/>
        <v>31702</v>
      </c>
      <c r="AD54" s="164">
        <f t="shared" si="49"/>
        <v>49665</v>
      </c>
      <c r="AF54" s="164">
        <f t="shared" si="50"/>
        <v>10053</v>
      </c>
      <c r="AG54" s="164">
        <f t="shared" si="51"/>
        <v>10860</v>
      </c>
      <c r="AH54" s="164">
        <f t="shared" si="52"/>
        <v>4180</v>
      </c>
      <c r="AI54" s="164">
        <f t="shared" si="53"/>
        <v>4194</v>
      </c>
      <c r="AJ54" s="164">
        <f t="shared" si="54"/>
        <v>7660</v>
      </c>
      <c r="AK54" s="164">
        <f t="shared" si="55"/>
        <v>7966</v>
      </c>
      <c r="AL54" s="164">
        <f t="shared" si="56"/>
        <v>4284</v>
      </c>
      <c r="AM54" s="164">
        <f t="shared" si="57"/>
        <v>10585</v>
      </c>
      <c r="AN54" s="164">
        <f t="shared" si="58"/>
        <v>25588</v>
      </c>
      <c r="AO54" s="164">
        <f t="shared" si="59"/>
        <v>30265</v>
      </c>
      <c r="AP54" s="164">
        <f t="shared" si="60"/>
        <v>32736</v>
      </c>
      <c r="AQ54" s="164">
        <f t="shared" si="61"/>
        <v>51285</v>
      </c>
      <c r="AS54" s="164">
        <f t="shared" si="62"/>
        <v>10206</v>
      </c>
      <c r="AT54" s="164">
        <f t="shared" si="63"/>
        <v>11025</v>
      </c>
      <c r="AU54" s="164">
        <f t="shared" si="64"/>
        <v>4243</v>
      </c>
      <c r="AV54" s="164">
        <f t="shared" si="65"/>
        <v>4258</v>
      </c>
      <c r="AW54" s="164">
        <f>ROUND(G54*$A$8,0)</f>
        <v>7776</v>
      </c>
      <c r="AX54" s="164">
        <f t="shared" si="66"/>
        <v>8087</v>
      </c>
      <c r="AY54" s="164">
        <f t="shared" si="67"/>
        <v>4349</v>
      </c>
      <c r="AZ54" s="164">
        <f t="shared" si="68"/>
        <v>10746</v>
      </c>
      <c r="BA54" s="164">
        <f t="shared" si="69"/>
        <v>25978</v>
      </c>
      <c r="BB54" s="164">
        <f t="shared" si="70"/>
        <v>30726</v>
      </c>
      <c r="BC54" s="164">
        <f t="shared" si="71"/>
        <v>33233</v>
      </c>
      <c r="BD54" s="164">
        <f t="shared" si="72"/>
        <v>52065</v>
      </c>
      <c r="BF54" s="164">
        <f t="shared" si="73"/>
        <v>10610</v>
      </c>
      <c r="BG54" s="164">
        <f t="shared" si="4"/>
        <v>11462</v>
      </c>
      <c r="BH54" s="164">
        <f t="shared" si="5"/>
        <v>4412</v>
      </c>
      <c r="BI54" s="164">
        <f t="shared" si="6"/>
        <v>4426</v>
      </c>
      <c r="BJ54" s="164">
        <f t="shared" si="7"/>
        <v>8084</v>
      </c>
      <c r="BK54" s="164">
        <f t="shared" si="8"/>
        <v>8407</v>
      </c>
      <c r="BL54" s="164">
        <f t="shared" si="9"/>
        <v>4521</v>
      </c>
      <c r="BM54" s="164">
        <f t="shared" si="10"/>
        <v>11172</v>
      </c>
      <c r="BN54" s="164">
        <f t="shared" si="11"/>
        <v>27007</v>
      </c>
      <c r="BO54" s="164">
        <f t="shared" si="12"/>
        <v>31943</v>
      </c>
      <c r="BP54" s="164">
        <f t="shared" si="13"/>
        <v>34550</v>
      </c>
      <c r="BQ54" s="164">
        <f t="shared" si="14"/>
        <v>54127</v>
      </c>
      <c r="BS54" s="164">
        <f t="shared" si="74"/>
        <v>10609</v>
      </c>
      <c r="BT54" s="164">
        <f t="shared" si="15"/>
        <v>11461</v>
      </c>
      <c r="BU54" s="164">
        <f t="shared" si="16"/>
        <v>4411</v>
      </c>
      <c r="BV54" s="164">
        <f t="shared" si="17"/>
        <v>4426</v>
      </c>
      <c r="BW54" s="164">
        <f t="shared" si="18"/>
        <v>8084</v>
      </c>
      <c r="BX54" s="164">
        <f t="shared" si="19"/>
        <v>8407</v>
      </c>
      <c r="BY54" s="164">
        <f t="shared" si="20"/>
        <v>4521</v>
      </c>
      <c r="BZ54" s="164">
        <f t="shared" si="21"/>
        <v>11171</v>
      </c>
      <c r="CA54" s="164">
        <f t="shared" si="22"/>
        <v>27005</v>
      </c>
      <c r="CB54" s="164">
        <f t="shared" si="23"/>
        <v>31941</v>
      </c>
      <c r="CC54" s="164">
        <f t="shared" si="24"/>
        <v>34548</v>
      </c>
      <c r="CD54" s="164">
        <f t="shared" si="25"/>
        <v>54124</v>
      </c>
      <c r="CF54" s="164">
        <f t="shared" si="75"/>
        <v>10919</v>
      </c>
      <c r="CG54" s="164">
        <f t="shared" si="26"/>
        <v>11795</v>
      </c>
      <c r="CH54" s="164">
        <f t="shared" si="27"/>
        <v>4540</v>
      </c>
      <c r="CI54" s="164">
        <f t="shared" si="28"/>
        <v>4555</v>
      </c>
      <c r="CJ54" s="164">
        <f t="shared" si="29"/>
        <v>8320</v>
      </c>
      <c r="CK54" s="164">
        <f t="shared" si="30"/>
        <v>8652</v>
      </c>
      <c r="CL54" s="164">
        <f t="shared" si="31"/>
        <v>4653</v>
      </c>
      <c r="CM54" s="164">
        <f t="shared" si="32"/>
        <v>11497</v>
      </c>
      <c r="CN54" s="164">
        <f t="shared" si="33"/>
        <v>27792</v>
      </c>
      <c r="CO54" s="164">
        <f t="shared" si="34"/>
        <v>32872</v>
      </c>
      <c r="CP54" s="164">
        <f t="shared" si="35"/>
        <v>35555</v>
      </c>
      <c r="CQ54" s="164">
        <f t="shared" si="36"/>
        <v>55702</v>
      </c>
    </row>
    <row r="55" spans="2:95" x14ac:dyDescent="0.35">
      <c r="B55" s="117" t="s">
        <v>149</v>
      </c>
      <c r="C55" s="146">
        <v>11726</v>
      </c>
      <c r="D55" s="138">
        <v>12102</v>
      </c>
      <c r="E55" s="138">
        <v>4312</v>
      </c>
      <c r="F55" s="138">
        <v>4334</v>
      </c>
      <c r="G55" s="135">
        <v>7544</v>
      </c>
      <c r="H55" s="135">
        <v>7556</v>
      </c>
      <c r="I55" s="135">
        <v>6611</v>
      </c>
      <c r="J55" s="135">
        <v>6902</v>
      </c>
      <c r="K55" s="136">
        <v>25483</v>
      </c>
      <c r="L55" s="135">
        <v>27066</v>
      </c>
      <c r="M55" s="136">
        <v>28234</v>
      </c>
      <c r="N55" s="140">
        <v>34349</v>
      </c>
      <c r="O55" s="99"/>
      <c r="Q55" s="122">
        <f t="shared" si="37"/>
        <v>176219</v>
      </c>
      <c r="S55" s="164">
        <f t="shared" si="38"/>
        <v>11242</v>
      </c>
      <c r="T55" s="164">
        <f t="shared" si="39"/>
        <v>11603</v>
      </c>
      <c r="U55" s="164">
        <f t="shared" si="40"/>
        <v>4134</v>
      </c>
      <c r="V55" s="164">
        <f t="shared" si="41"/>
        <v>4155</v>
      </c>
      <c r="W55" s="164">
        <f t="shared" si="42"/>
        <v>7233</v>
      </c>
      <c r="X55" s="164">
        <f t="shared" si="43"/>
        <v>7244</v>
      </c>
      <c r="Y55" s="164">
        <f t="shared" si="44"/>
        <v>6338</v>
      </c>
      <c r="Z55" s="164">
        <f t="shared" si="45"/>
        <v>6617</v>
      </c>
      <c r="AA55" s="164">
        <f t="shared" si="46"/>
        <v>24432</v>
      </c>
      <c r="AB55" s="164">
        <f t="shared" si="47"/>
        <v>25950</v>
      </c>
      <c r="AC55" s="164">
        <f t="shared" si="48"/>
        <v>27070</v>
      </c>
      <c r="AD55" s="164">
        <f t="shared" si="49"/>
        <v>32933</v>
      </c>
      <c r="AF55" s="164">
        <f t="shared" si="50"/>
        <v>11609</v>
      </c>
      <c r="AG55" s="164">
        <f t="shared" si="51"/>
        <v>11981</v>
      </c>
      <c r="AH55" s="164">
        <f t="shared" si="52"/>
        <v>4269</v>
      </c>
      <c r="AI55" s="164">
        <f t="shared" si="53"/>
        <v>4291</v>
      </c>
      <c r="AJ55" s="164">
        <f t="shared" si="54"/>
        <v>7469</v>
      </c>
      <c r="AK55" s="164">
        <f t="shared" si="55"/>
        <v>7481</v>
      </c>
      <c r="AL55" s="164">
        <f t="shared" si="56"/>
        <v>6545</v>
      </c>
      <c r="AM55" s="164">
        <f t="shared" si="57"/>
        <v>6833</v>
      </c>
      <c r="AN55" s="164">
        <f t="shared" si="58"/>
        <v>25229</v>
      </c>
      <c r="AO55" s="164">
        <f t="shared" si="59"/>
        <v>26796</v>
      </c>
      <c r="AP55" s="164">
        <f t="shared" si="60"/>
        <v>27953</v>
      </c>
      <c r="AQ55" s="164">
        <f t="shared" si="61"/>
        <v>34007</v>
      </c>
      <c r="AS55" s="164">
        <f t="shared" si="62"/>
        <v>11786</v>
      </c>
      <c r="AT55" s="164">
        <f t="shared" si="63"/>
        <v>12164</v>
      </c>
      <c r="AU55" s="164">
        <f t="shared" si="64"/>
        <v>4334</v>
      </c>
      <c r="AV55" s="164">
        <f t="shared" si="65"/>
        <v>4356</v>
      </c>
      <c r="AW55" s="164">
        <f>ROUND(G55*$A$8,0)</f>
        <v>7582</v>
      </c>
      <c r="AX55" s="164">
        <f t="shared" si="66"/>
        <v>7594</v>
      </c>
      <c r="AY55" s="164">
        <f t="shared" si="67"/>
        <v>6645</v>
      </c>
      <c r="AZ55" s="164">
        <f t="shared" si="68"/>
        <v>6937</v>
      </c>
      <c r="BA55" s="164">
        <f t="shared" si="69"/>
        <v>25613</v>
      </c>
      <c r="BB55" s="164">
        <f t="shared" si="70"/>
        <v>27204</v>
      </c>
      <c r="BC55" s="164">
        <f t="shared" si="71"/>
        <v>28378</v>
      </c>
      <c r="BD55" s="164">
        <f t="shared" si="72"/>
        <v>34524</v>
      </c>
      <c r="BF55" s="164">
        <f t="shared" si="73"/>
        <v>12253</v>
      </c>
      <c r="BG55" s="164">
        <f t="shared" si="4"/>
        <v>12645</v>
      </c>
      <c r="BH55" s="164">
        <f t="shared" si="5"/>
        <v>4506</v>
      </c>
      <c r="BI55" s="164">
        <f t="shared" si="6"/>
        <v>4529</v>
      </c>
      <c r="BJ55" s="164">
        <f t="shared" si="7"/>
        <v>7883</v>
      </c>
      <c r="BK55" s="164">
        <f t="shared" si="8"/>
        <v>7895</v>
      </c>
      <c r="BL55" s="164">
        <f t="shared" si="9"/>
        <v>6908</v>
      </c>
      <c r="BM55" s="164">
        <f t="shared" si="10"/>
        <v>7212</v>
      </c>
      <c r="BN55" s="164">
        <f t="shared" si="11"/>
        <v>26627</v>
      </c>
      <c r="BO55" s="164">
        <f t="shared" si="12"/>
        <v>28281</v>
      </c>
      <c r="BP55" s="164">
        <f t="shared" si="13"/>
        <v>29502</v>
      </c>
      <c r="BQ55" s="164">
        <f t="shared" si="14"/>
        <v>35892</v>
      </c>
      <c r="BS55" s="164">
        <f t="shared" si="74"/>
        <v>12252</v>
      </c>
      <c r="BT55" s="164">
        <f t="shared" si="15"/>
        <v>12645</v>
      </c>
      <c r="BU55" s="164">
        <f t="shared" si="16"/>
        <v>4505</v>
      </c>
      <c r="BV55" s="164">
        <f t="shared" si="17"/>
        <v>4528</v>
      </c>
      <c r="BW55" s="164">
        <f t="shared" si="18"/>
        <v>7882</v>
      </c>
      <c r="BX55" s="164">
        <f t="shared" si="19"/>
        <v>7895</v>
      </c>
      <c r="BY55" s="164">
        <f t="shared" si="20"/>
        <v>6907</v>
      </c>
      <c r="BZ55" s="164">
        <f t="shared" si="21"/>
        <v>7211</v>
      </c>
      <c r="CA55" s="164">
        <f t="shared" si="22"/>
        <v>26626</v>
      </c>
      <c r="CB55" s="164">
        <f t="shared" si="23"/>
        <v>28280</v>
      </c>
      <c r="CC55" s="164">
        <f t="shared" si="24"/>
        <v>29500</v>
      </c>
      <c r="CD55" s="164">
        <f t="shared" si="25"/>
        <v>35889</v>
      </c>
      <c r="CF55" s="164">
        <f t="shared" si="75"/>
        <v>12609</v>
      </c>
      <c r="CG55" s="164">
        <f t="shared" si="26"/>
        <v>13013</v>
      </c>
      <c r="CH55" s="164">
        <f t="shared" si="27"/>
        <v>4637</v>
      </c>
      <c r="CI55" s="164">
        <f t="shared" si="28"/>
        <v>4660</v>
      </c>
      <c r="CJ55" s="164">
        <f t="shared" si="29"/>
        <v>8112</v>
      </c>
      <c r="CK55" s="164">
        <f t="shared" si="30"/>
        <v>8125</v>
      </c>
      <c r="CL55" s="164">
        <f t="shared" si="31"/>
        <v>7109</v>
      </c>
      <c r="CM55" s="164">
        <f t="shared" si="32"/>
        <v>7422</v>
      </c>
      <c r="CN55" s="164">
        <f t="shared" si="33"/>
        <v>27402</v>
      </c>
      <c r="CO55" s="164">
        <f t="shared" si="34"/>
        <v>29104</v>
      </c>
      <c r="CP55" s="164">
        <f t="shared" si="35"/>
        <v>30360</v>
      </c>
      <c r="CQ55" s="164">
        <f t="shared" si="36"/>
        <v>36936</v>
      </c>
    </row>
    <row r="56" spans="2:95" x14ac:dyDescent="0.35">
      <c r="B56" s="118" t="s">
        <v>153</v>
      </c>
      <c r="C56" s="147">
        <v>9062</v>
      </c>
      <c r="D56" s="110">
        <v>9264</v>
      </c>
      <c r="E56" s="110">
        <v>6899</v>
      </c>
      <c r="F56" s="110">
        <v>6900</v>
      </c>
      <c r="G56" s="107">
        <v>7431</v>
      </c>
      <c r="H56" s="107">
        <v>7430</v>
      </c>
      <c r="I56" s="107">
        <v>5176</v>
      </c>
      <c r="J56" s="107">
        <v>5250</v>
      </c>
      <c r="K56" s="137">
        <v>22542</v>
      </c>
      <c r="L56" s="107">
        <v>23984</v>
      </c>
      <c r="M56" s="90">
        <v>11162</v>
      </c>
      <c r="N56" s="110">
        <v>13303</v>
      </c>
      <c r="O56" s="99"/>
      <c r="Q56" s="122">
        <f t="shared" si="37"/>
        <v>128403</v>
      </c>
      <c r="S56" s="164">
        <f t="shared" si="38"/>
        <v>8688</v>
      </c>
      <c r="T56" s="164">
        <f t="shared" si="39"/>
        <v>8882</v>
      </c>
      <c r="U56" s="164">
        <f t="shared" si="40"/>
        <v>6615</v>
      </c>
      <c r="V56" s="164">
        <f t="shared" si="41"/>
        <v>6615</v>
      </c>
      <c r="W56" s="164">
        <f t="shared" si="42"/>
        <v>7125</v>
      </c>
      <c r="X56" s="164">
        <f t="shared" si="43"/>
        <v>7124</v>
      </c>
      <c r="Y56" s="164">
        <f t="shared" si="44"/>
        <v>4963</v>
      </c>
      <c r="Z56" s="164">
        <f t="shared" si="45"/>
        <v>5034</v>
      </c>
      <c r="AA56" s="164">
        <f t="shared" si="46"/>
        <v>21613</v>
      </c>
      <c r="AB56" s="164">
        <f t="shared" si="47"/>
        <v>22995</v>
      </c>
      <c r="AC56" s="164">
        <f t="shared" si="48"/>
        <v>10702</v>
      </c>
      <c r="AD56" s="164">
        <f t="shared" si="49"/>
        <v>12754</v>
      </c>
      <c r="AF56" s="164">
        <f t="shared" si="50"/>
        <v>8972</v>
      </c>
      <c r="AG56" s="164">
        <f t="shared" si="51"/>
        <v>9172</v>
      </c>
      <c r="AH56" s="164">
        <f t="shared" si="52"/>
        <v>6830</v>
      </c>
      <c r="AI56" s="164">
        <f t="shared" si="53"/>
        <v>6831</v>
      </c>
      <c r="AJ56" s="164">
        <f t="shared" si="54"/>
        <v>7357</v>
      </c>
      <c r="AK56" s="164">
        <f t="shared" si="55"/>
        <v>7356</v>
      </c>
      <c r="AL56" s="164">
        <f t="shared" si="56"/>
        <v>5124</v>
      </c>
      <c r="AM56" s="164">
        <f t="shared" si="57"/>
        <v>5198</v>
      </c>
      <c r="AN56" s="164">
        <f t="shared" si="58"/>
        <v>22317</v>
      </c>
      <c r="AO56" s="164">
        <f t="shared" si="59"/>
        <v>23745</v>
      </c>
      <c r="AP56" s="164">
        <f t="shared" si="60"/>
        <v>11051</v>
      </c>
      <c r="AQ56" s="164">
        <f t="shared" si="61"/>
        <v>13170</v>
      </c>
      <c r="AS56" s="164">
        <f t="shared" si="62"/>
        <v>9108</v>
      </c>
      <c r="AT56" s="164">
        <f t="shared" si="63"/>
        <v>9311</v>
      </c>
      <c r="AU56" s="164">
        <f t="shared" si="64"/>
        <v>6934</v>
      </c>
      <c r="AV56" s="164">
        <f t="shared" si="65"/>
        <v>6935</v>
      </c>
      <c r="AW56" s="164">
        <f>ROUND(G56*$A$8,0)</f>
        <v>7469</v>
      </c>
      <c r="AX56" s="164">
        <f t="shared" si="66"/>
        <v>7468</v>
      </c>
      <c r="AY56" s="164">
        <f t="shared" si="67"/>
        <v>5202</v>
      </c>
      <c r="AZ56" s="164">
        <f t="shared" si="68"/>
        <v>5277</v>
      </c>
      <c r="BA56" s="164">
        <f t="shared" si="69"/>
        <v>22657</v>
      </c>
      <c r="BB56" s="164">
        <f t="shared" si="70"/>
        <v>24106</v>
      </c>
      <c r="BC56" s="164">
        <f t="shared" si="71"/>
        <v>11219</v>
      </c>
      <c r="BD56" s="164">
        <f t="shared" si="72"/>
        <v>13371</v>
      </c>
      <c r="BF56" s="164">
        <f t="shared" si="73"/>
        <v>9469</v>
      </c>
      <c r="BG56" s="164">
        <f t="shared" si="4"/>
        <v>9680</v>
      </c>
      <c r="BH56" s="164">
        <f t="shared" si="5"/>
        <v>7209</v>
      </c>
      <c r="BI56" s="164">
        <f t="shared" si="6"/>
        <v>7210</v>
      </c>
      <c r="BJ56" s="164">
        <f t="shared" si="7"/>
        <v>7765</v>
      </c>
      <c r="BK56" s="164">
        <f t="shared" si="8"/>
        <v>7764</v>
      </c>
      <c r="BL56" s="164">
        <f t="shared" si="9"/>
        <v>5408</v>
      </c>
      <c r="BM56" s="164">
        <f t="shared" si="10"/>
        <v>5486</v>
      </c>
      <c r="BN56" s="164">
        <f t="shared" si="11"/>
        <v>23554</v>
      </c>
      <c r="BO56" s="164">
        <f t="shared" si="12"/>
        <v>25061</v>
      </c>
      <c r="BP56" s="164">
        <f t="shared" si="13"/>
        <v>11663</v>
      </c>
      <c r="BQ56" s="164">
        <f t="shared" si="14"/>
        <v>13900</v>
      </c>
      <c r="BS56" s="164">
        <f t="shared" si="74"/>
        <v>9468</v>
      </c>
      <c r="BT56" s="164">
        <f t="shared" si="15"/>
        <v>9679</v>
      </c>
      <c r="BU56" s="164">
        <f t="shared" si="16"/>
        <v>7208</v>
      </c>
      <c r="BV56" s="164">
        <f t="shared" si="17"/>
        <v>7209</v>
      </c>
      <c r="BW56" s="164">
        <f t="shared" si="18"/>
        <v>7764</v>
      </c>
      <c r="BX56" s="164">
        <f t="shared" si="19"/>
        <v>7763</v>
      </c>
      <c r="BY56" s="164">
        <f t="shared" si="20"/>
        <v>5408</v>
      </c>
      <c r="BZ56" s="164">
        <f t="shared" si="21"/>
        <v>5485</v>
      </c>
      <c r="CA56" s="164">
        <f t="shared" si="22"/>
        <v>23553</v>
      </c>
      <c r="CB56" s="164">
        <f t="shared" si="23"/>
        <v>25059</v>
      </c>
      <c r="CC56" s="164">
        <f t="shared" si="24"/>
        <v>11662</v>
      </c>
      <c r="CD56" s="164">
        <f t="shared" si="25"/>
        <v>13900</v>
      </c>
      <c r="CF56" s="164">
        <f t="shared" si="75"/>
        <v>9744</v>
      </c>
      <c r="CG56" s="164">
        <f t="shared" si="26"/>
        <v>9962</v>
      </c>
      <c r="CH56" s="164">
        <f t="shared" si="27"/>
        <v>7419</v>
      </c>
      <c r="CI56" s="164">
        <f t="shared" si="28"/>
        <v>7420</v>
      </c>
      <c r="CJ56" s="164">
        <f t="shared" si="29"/>
        <v>7991</v>
      </c>
      <c r="CK56" s="164">
        <f t="shared" si="30"/>
        <v>7990</v>
      </c>
      <c r="CL56" s="164">
        <f t="shared" si="31"/>
        <v>5566</v>
      </c>
      <c r="CM56" s="164">
        <f t="shared" si="32"/>
        <v>5645</v>
      </c>
      <c r="CN56" s="164">
        <f t="shared" si="33"/>
        <v>24239</v>
      </c>
      <c r="CO56" s="164">
        <f t="shared" si="34"/>
        <v>25790</v>
      </c>
      <c r="CP56" s="164">
        <f t="shared" si="35"/>
        <v>12003</v>
      </c>
      <c r="CQ56" s="164">
        <f t="shared" si="36"/>
        <v>14305</v>
      </c>
    </row>
    <row r="57" spans="2:95" x14ac:dyDescent="0.35">
      <c r="B57" s="88" t="s">
        <v>156</v>
      </c>
      <c r="C57" s="148">
        <v>5191</v>
      </c>
      <c r="D57" s="140">
        <v>6150</v>
      </c>
      <c r="E57" s="140">
        <v>2562</v>
      </c>
      <c r="F57" s="140">
        <v>2572</v>
      </c>
      <c r="G57" s="149" t="s">
        <v>344</v>
      </c>
      <c r="H57" s="149" t="s">
        <v>344</v>
      </c>
      <c r="I57" s="140">
        <v>2609</v>
      </c>
      <c r="J57" s="140">
        <v>4668</v>
      </c>
      <c r="K57" s="139">
        <v>16681</v>
      </c>
      <c r="L57" s="140">
        <v>16947</v>
      </c>
      <c r="M57" s="145">
        <v>12829</v>
      </c>
      <c r="N57" s="140">
        <v>13834</v>
      </c>
      <c r="O57" s="99"/>
      <c r="Q57" s="122">
        <f t="shared" si="37"/>
        <v>84043</v>
      </c>
      <c r="S57" s="164">
        <f t="shared" si="38"/>
        <v>4977</v>
      </c>
      <c r="T57" s="164">
        <f t="shared" si="39"/>
        <v>5896</v>
      </c>
      <c r="U57" s="164">
        <f t="shared" si="40"/>
        <v>2456</v>
      </c>
      <c r="V57" s="164">
        <f t="shared" si="41"/>
        <v>2466</v>
      </c>
      <c r="W57" s="164" t="e">
        <f t="shared" si="42"/>
        <v>#VALUE!</v>
      </c>
      <c r="X57" s="164" t="e">
        <f t="shared" si="43"/>
        <v>#VALUE!</v>
      </c>
      <c r="Y57" s="164">
        <f t="shared" si="44"/>
        <v>2501</v>
      </c>
      <c r="Z57" s="164">
        <f t="shared" si="45"/>
        <v>4476</v>
      </c>
      <c r="AA57" s="164">
        <f t="shared" si="46"/>
        <v>15993</v>
      </c>
      <c r="AB57" s="164">
        <f t="shared" si="47"/>
        <v>16248</v>
      </c>
      <c r="AC57" s="164">
        <f t="shared" si="48"/>
        <v>12300</v>
      </c>
      <c r="AD57" s="164">
        <f t="shared" si="49"/>
        <v>13264</v>
      </c>
      <c r="AF57" s="164">
        <f t="shared" si="50"/>
        <v>5139</v>
      </c>
      <c r="AG57" s="164">
        <f t="shared" si="51"/>
        <v>6089</v>
      </c>
      <c r="AH57" s="164">
        <f t="shared" si="52"/>
        <v>2536</v>
      </c>
      <c r="AI57" s="164">
        <f t="shared" si="53"/>
        <v>2546</v>
      </c>
      <c r="AJ57" s="164" t="e">
        <f t="shared" si="54"/>
        <v>#VALUE!</v>
      </c>
      <c r="AK57" s="164" t="e">
        <f t="shared" si="55"/>
        <v>#VALUE!</v>
      </c>
      <c r="AL57" s="164">
        <f t="shared" si="56"/>
        <v>2583</v>
      </c>
      <c r="AM57" s="164">
        <f t="shared" si="57"/>
        <v>4621</v>
      </c>
      <c r="AN57" s="164">
        <f t="shared" si="58"/>
        <v>16515</v>
      </c>
      <c r="AO57" s="164">
        <f t="shared" si="59"/>
        <v>16778</v>
      </c>
      <c r="AP57" s="164">
        <f t="shared" si="60"/>
        <v>12701</v>
      </c>
      <c r="AQ57" s="164">
        <f t="shared" si="61"/>
        <v>13696</v>
      </c>
      <c r="AS57" s="164">
        <f t="shared" si="62"/>
        <v>5217</v>
      </c>
      <c r="AT57" s="164">
        <f t="shared" si="63"/>
        <v>6181</v>
      </c>
      <c r="AU57" s="164">
        <f t="shared" si="64"/>
        <v>2575</v>
      </c>
      <c r="AV57" s="164">
        <f t="shared" si="65"/>
        <v>2585</v>
      </c>
      <c r="AW57" s="164" t="e">
        <f>ROUND(G57*$A$8,0)</f>
        <v>#VALUE!</v>
      </c>
      <c r="AX57" s="164" t="e">
        <f t="shared" si="66"/>
        <v>#VALUE!</v>
      </c>
      <c r="AY57" s="164">
        <f t="shared" si="67"/>
        <v>2622</v>
      </c>
      <c r="AZ57" s="164">
        <f t="shared" si="68"/>
        <v>4692</v>
      </c>
      <c r="BA57" s="164">
        <f t="shared" si="69"/>
        <v>16766</v>
      </c>
      <c r="BB57" s="164">
        <f t="shared" si="70"/>
        <v>17033</v>
      </c>
      <c r="BC57" s="164">
        <f t="shared" si="71"/>
        <v>12894</v>
      </c>
      <c r="BD57" s="164">
        <f t="shared" si="72"/>
        <v>13904</v>
      </c>
      <c r="BF57" s="164">
        <f t="shared" si="73"/>
        <v>5424</v>
      </c>
      <c r="BG57" s="164">
        <f t="shared" si="4"/>
        <v>6426</v>
      </c>
      <c r="BH57" s="164">
        <f t="shared" si="5"/>
        <v>2677</v>
      </c>
      <c r="BI57" s="164">
        <f t="shared" si="6"/>
        <v>2688</v>
      </c>
      <c r="BJ57" s="164" t="e">
        <f t="shared" si="7"/>
        <v>#VALUE!</v>
      </c>
      <c r="BK57" s="164" t="e">
        <f t="shared" si="8"/>
        <v>#VALUE!</v>
      </c>
      <c r="BL57" s="164">
        <f t="shared" si="9"/>
        <v>2726</v>
      </c>
      <c r="BM57" s="164">
        <f t="shared" si="10"/>
        <v>4878</v>
      </c>
      <c r="BN57" s="164">
        <f t="shared" si="11"/>
        <v>17430</v>
      </c>
      <c r="BO57" s="164">
        <f t="shared" si="12"/>
        <v>17708</v>
      </c>
      <c r="BP57" s="164">
        <f t="shared" si="13"/>
        <v>13405</v>
      </c>
      <c r="BQ57" s="164">
        <f t="shared" si="14"/>
        <v>14455</v>
      </c>
      <c r="BS57" s="164">
        <f t="shared" si="74"/>
        <v>5424</v>
      </c>
      <c r="BT57" s="164">
        <f t="shared" si="15"/>
        <v>6426</v>
      </c>
      <c r="BU57" s="164">
        <f t="shared" si="16"/>
        <v>2677</v>
      </c>
      <c r="BV57" s="164">
        <f t="shared" si="17"/>
        <v>2687</v>
      </c>
      <c r="BW57" s="164" t="e">
        <f t="shared" si="18"/>
        <v>#VALUE!</v>
      </c>
      <c r="BX57" s="164" t="e">
        <f t="shared" si="19"/>
        <v>#VALUE!</v>
      </c>
      <c r="BY57" s="164">
        <f t="shared" si="20"/>
        <v>2726</v>
      </c>
      <c r="BZ57" s="164">
        <f t="shared" si="21"/>
        <v>4877</v>
      </c>
      <c r="CA57" s="164">
        <f t="shared" si="22"/>
        <v>17429</v>
      </c>
      <c r="CB57" s="164">
        <f t="shared" si="23"/>
        <v>17707</v>
      </c>
      <c r="CC57" s="164">
        <f t="shared" si="24"/>
        <v>13404</v>
      </c>
      <c r="CD57" s="164">
        <f t="shared" si="25"/>
        <v>14454</v>
      </c>
      <c r="CF57" s="164">
        <f t="shared" si="75"/>
        <v>5582</v>
      </c>
      <c r="CG57" s="164">
        <f t="shared" si="26"/>
        <v>6613</v>
      </c>
      <c r="CH57" s="164">
        <f t="shared" si="27"/>
        <v>2755</v>
      </c>
      <c r="CI57" s="164">
        <f t="shared" si="28"/>
        <v>2766</v>
      </c>
      <c r="CJ57" s="164" t="e">
        <f t="shared" si="29"/>
        <v>#VALUE!</v>
      </c>
      <c r="CK57" s="164" t="e">
        <f t="shared" si="30"/>
        <v>#VALUE!</v>
      </c>
      <c r="CL57" s="164">
        <f t="shared" si="31"/>
        <v>2805</v>
      </c>
      <c r="CM57" s="164">
        <f t="shared" si="32"/>
        <v>5020</v>
      </c>
      <c r="CN57" s="164">
        <f t="shared" si="33"/>
        <v>17937</v>
      </c>
      <c r="CO57" s="164">
        <f t="shared" si="34"/>
        <v>18223</v>
      </c>
      <c r="CP57" s="164">
        <f t="shared" si="35"/>
        <v>13795</v>
      </c>
      <c r="CQ57" s="164">
        <f t="shared" si="36"/>
        <v>14876</v>
      </c>
    </row>
    <row r="58" spans="2:95" x14ac:dyDescent="0.35">
      <c r="B58" s="88" t="s">
        <v>158</v>
      </c>
      <c r="C58" s="147">
        <v>8439</v>
      </c>
      <c r="D58" s="110">
        <v>8824</v>
      </c>
      <c r="E58" s="110">
        <v>2896</v>
      </c>
      <c r="F58" s="110">
        <v>2896</v>
      </c>
      <c r="G58" s="149" t="s">
        <v>344</v>
      </c>
      <c r="H58" s="149" t="s">
        <v>344</v>
      </c>
      <c r="I58" s="110">
        <v>6179</v>
      </c>
      <c r="J58" s="110">
        <v>6179</v>
      </c>
      <c r="K58" s="142">
        <v>24254</v>
      </c>
      <c r="L58" s="110">
        <v>28979</v>
      </c>
      <c r="M58" s="142">
        <v>18523</v>
      </c>
      <c r="N58" s="110">
        <v>28012</v>
      </c>
      <c r="O58" s="99"/>
      <c r="Q58" s="122">
        <f t="shared" si="37"/>
        <v>135181</v>
      </c>
      <c r="S58" s="164">
        <f t="shared" si="38"/>
        <v>8091</v>
      </c>
      <c r="T58" s="164">
        <f t="shared" si="39"/>
        <v>8460</v>
      </c>
      <c r="U58" s="164">
        <f t="shared" si="40"/>
        <v>2777</v>
      </c>
      <c r="V58" s="164">
        <f t="shared" si="41"/>
        <v>2777</v>
      </c>
      <c r="W58" s="164" t="e">
        <f t="shared" si="42"/>
        <v>#VALUE!</v>
      </c>
      <c r="X58" s="164" t="e">
        <f t="shared" si="43"/>
        <v>#VALUE!</v>
      </c>
      <c r="Y58" s="164">
        <f t="shared" si="44"/>
        <v>5924</v>
      </c>
      <c r="Z58" s="164">
        <f t="shared" si="45"/>
        <v>5924</v>
      </c>
      <c r="AA58" s="164">
        <f t="shared" si="46"/>
        <v>23254</v>
      </c>
      <c r="AB58" s="164">
        <f t="shared" si="47"/>
        <v>27784</v>
      </c>
      <c r="AC58" s="164">
        <f t="shared" si="48"/>
        <v>17759</v>
      </c>
      <c r="AD58" s="164">
        <f t="shared" si="49"/>
        <v>26857</v>
      </c>
      <c r="AF58" s="164">
        <f t="shared" si="50"/>
        <v>8355</v>
      </c>
      <c r="AG58" s="164">
        <f t="shared" si="51"/>
        <v>8736</v>
      </c>
      <c r="AH58" s="164">
        <f t="shared" si="52"/>
        <v>2867</v>
      </c>
      <c r="AI58" s="164">
        <f t="shared" si="53"/>
        <v>2867</v>
      </c>
      <c r="AJ58" s="164" t="e">
        <f t="shared" si="54"/>
        <v>#VALUE!</v>
      </c>
      <c r="AK58" s="164" t="e">
        <f t="shared" si="55"/>
        <v>#VALUE!</v>
      </c>
      <c r="AL58" s="164">
        <f t="shared" si="56"/>
        <v>6117</v>
      </c>
      <c r="AM58" s="164">
        <f t="shared" si="57"/>
        <v>6117</v>
      </c>
      <c r="AN58" s="164">
        <f t="shared" si="58"/>
        <v>24012</v>
      </c>
      <c r="AO58" s="164">
        <f t="shared" si="59"/>
        <v>28690</v>
      </c>
      <c r="AP58" s="164">
        <f t="shared" si="60"/>
        <v>18338</v>
      </c>
      <c r="AQ58" s="164">
        <f t="shared" si="61"/>
        <v>27733</v>
      </c>
      <c r="AS58" s="164">
        <f t="shared" si="62"/>
        <v>8482</v>
      </c>
      <c r="AT58" s="164">
        <f t="shared" si="63"/>
        <v>8869</v>
      </c>
      <c r="AU58" s="164">
        <f t="shared" si="64"/>
        <v>2911</v>
      </c>
      <c r="AV58" s="164">
        <f t="shared" si="65"/>
        <v>2911</v>
      </c>
      <c r="AW58" s="164" t="e">
        <f>ROUND(G58*$A$8,0)</f>
        <v>#VALUE!</v>
      </c>
      <c r="AX58" s="164" t="e">
        <f t="shared" si="66"/>
        <v>#VALUE!</v>
      </c>
      <c r="AY58" s="164">
        <f t="shared" si="67"/>
        <v>6210</v>
      </c>
      <c r="AZ58" s="164">
        <f t="shared" si="68"/>
        <v>6210</v>
      </c>
      <c r="BA58" s="164">
        <f t="shared" si="69"/>
        <v>24377</v>
      </c>
      <c r="BB58" s="164">
        <f t="shared" si="70"/>
        <v>29127</v>
      </c>
      <c r="BC58" s="164">
        <f t="shared" si="71"/>
        <v>18617</v>
      </c>
      <c r="BD58" s="164">
        <f t="shared" si="72"/>
        <v>28155</v>
      </c>
      <c r="BF58" s="164">
        <f t="shared" si="73"/>
        <v>8818</v>
      </c>
      <c r="BG58" s="164">
        <f t="shared" si="4"/>
        <v>9220</v>
      </c>
      <c r="BH58" s="164">
        <f t="shared" si="5"/>
        <v>3026</v>
      </c>
      <c r="BI58" s="164">
        <f t="shared" si="6"/>
        <v>3026</v>
      </c>
      <c r="BJ58" s="164" t="e">
        <f t="shared" si="7"/>
        <v>#VALUE!</v>
      </c>
      <c r="BK58" s="164" t="e">
        <f t="shared" si="8"/>
        <v>#VALUE!</v>
      </c>
      <c r="BL58" s="164">
        <f t="shared" si="9"/>
        <v>6456</v>
      </c>
      <c r="BM58" s="164">
        <f t="shared" si="10"/>
        <v>6456</v>
      </c>
      <c r="BN58" s="164">
        <f t="shared" si="11"/>
        <v>25343</v>
      </c>
      <c r="BO58" s="164">
        <f t="shared" si="12"/>
        <v>30280</v>
      </c>
      <c r="BP58" s="164">
        <f t="shared" si="13"/>
        <v>19355</v>
      </c>
      <c r="BQ58" s="164">
        <f t="shared" si="14"/>
        <v>29270</v>
      </c>
      <c r="BS58" s="164">
        <f t="shared" si="74"/>
        <v>8817</v>
      </c>
      <c r="BT58" s="164">
        <f t="shared" si="15"/>
        <v>9220</v>
      </c>
      <c r="BU58" s="164">
        <f t="shared" si="16"/>
        <v>3026</v>
      </c>
      <c r="BV58" s="164">
        <f t="shared" si="17"/>
        <v>3026</v>
      </c>
      <c r="BW58" s="164" t="e">
        <f t="shared" si="18"/>
        <v>#VALUE!</v>
      </c>
      <c r="BX58" s="164" t="e">
        <f t="shared" si="19"/>
        <v>#VALUE!</v>
      </c>
      <c r="BY58" s="164">
        <f t="shared" si="20"/>
        <v>6456</v>
      </c>
      <c r="BZ58" s="164">
        <f t="shared" si="21"/>
        <v>6456</v>
      </c>
      <c r="CA58" s="164">
        <f t="shared" si="22"/>
        <v>25342</v>
      </c>
      <c r="CB58" s="164">
        <f t="shared" si="23"/>
        <v>30278</v>
      </c>
      <c r="CC58" s="164">
        <f t="shared" si="24"/>
        <v>19354</v>
      </c>
      <c r="CD58" s="164">
        <f t="shared" si="25"/>
        <v>29268</v>
      </c>
      <c r="CF58" s="164">
        <f t="shared" si="75"/>
        <v>9074</v>
      </c>
      <c r="CG58" s="164">
        <f t="shared" si="26"/>
        <v>9488</v>
      </c>
      <c r="CH58" s="164">
        <f t="shared" si="27"/>
        <v>3114</v>
      </c>
      <c r="CI58" s="164">
        <f t="shared" si="28"/>
        <v>3114</v>
      </c>
      <c r="CJ58" s="164" t="e">
        <f t="shared" si="29"/>
        <v>#VALUE!</v>
      </c>
      <c r="CK58" s="164" t="e">
        <f t="shared" si="30"/>
        <v>#VALUE!</v>
      </c>
      <c r="CL58" s="164">
        <f t="shared" si="31"/>
        <v>6644</v>
      </c>
      <c r="CM58" s="164">
        <f t="shared" si="32"/>
        <v>6644</v>
      </c>
      <c r="CN58" s="164">
        <f t="shared" si="33"/>
        <v>26080</v>
      </c>
      <c r="CO58" s="164">
        <f t="shared" si="34"/>
        <v>31161</v>
      </c>
      <c r="CP58" s="164">
        <f t="shared" si="35"/>
        <v>19918</v>
      </c>
      <c r="CQ58" s="164">
        <f t="shared" si="36"/>
        <v>30121</v>
      </c>
    </row>
    <row r="59" spans="2:95" x14ac:dyDescent="0.35">
      <c r="B59" s="88" t="s">
        <v>166</v>
      </c>
      <c r="C59" s="148">
        <v>6567</v>
      </c>
      <c r="D59" s="140">
        <v>6933</v>
      </c>
      <c r="E59" s="140">
        <v>3669</v>
      </c>
      <c r="F59" s="140">
        <v>3669</v>
      </c>
      <c r="G59" s="149" t="s">
        <v>344</v>
      </c>
      <c r="H59" s="149" t="s">
        <v>344</v>
      </c>
      <c r="I59" s="140">
        <v>5152</v>
      </c>
      <c r="J59" s="140">
        <v>5152</v>
      </c>
      <c r="K59" s="139">
        <v>14165</v>
      </c>
      <c r="L59" s="140">
        <v>16802</v>
      </c>
      <c r="M59" s="139">
        <v>13099</v>
      </c>
      <c r="N59" s="140">
        <v>24356</v>
      </c>
      <c r="O59" s="99"/>
      <c r="Q59" s="122">
        <f t="shared" si="37"/>
        <v>99564</v>
      </c>
      <c r="S59" s="164">
        <f t="shared" si="38"/>
        <v>6296</v>
      </c>
      <c r="T59" s="164">
        <f t="shared" si="39"/>
        <v>6647</v>
      </c>
      <c r="U59" s="164">
        <f t="shared" si="40"/>
        <v>3518</v>
      </c>
      <c r="V59" s="164">
        <f t="shared" si="41"/>
        <v>3518</v>
      </c>
      <c r="W59" s="164" t="e">
        <f t="shared" si="42"/>
        <v>#VALUE!</v>
      </c>
      <c r="X59" s="164" t="e">
        <f t="shared" si="43"/>
        <v>#VALUE!</v>
      </c>
      <c r="Y59" s="164">
        <f t="shared" si="44"/>
        <v>4940</v>
      </c>
      <c r="Z59" s="164">
        <f t="shared" si="45"/>
        <v>4940</v>
      </c>
      <c r="AA59" s="164">
        <f t="shared" si="46"/>
        <v>13581</v>
      </c>
      <c r="AB59" s="164">
        <f t="shared" si="47"/>
        <v>16109</v>
      </c>
      <c r="AC59" s="164">
        <f t="shared" si="48"/>
        <v>12559</v>
      </c>
      <c r="AD59" s="164">
        <f t="shared" si="49"/>
        <v>23352</v>
      </c>
      <c r="AF59" s="164">
        <f t="shared" si="50"/>
        <v>6502</v>
      </c>
      <c r="AG59" s="164">
        <f t="shared" si="51"/>
        <v>6864</v>
      </c>
      <c r="AH59" s="164">
        <f t="shared" si="52"/>
        <v>3632</v>
      </c>
      <c r="AI59" s="164">
        <f t="shared" si="53"/>
        <v>3632</v>
      </c>
      <c r="AJ59" s="164" t="e">
        <f t="shared" si="54"/>
        <v>#VALUE!</v>
      </c>
      <c r="AK59" s="164" t="e">
        <f t="shared" si="55"/>
        <v>#VALUE!</v>
      </c>
      <c r="AL59" s="164">
        <f t="shared" si="56"/>
        <v>5101</v>
      </c>
      <c r="AM59" s="164">
        <f t="shared" si="57"/>
        <v>5101</v>
      </c>
      <c r="AN59" s="164">
        <f t="shared" si="58"/>
        <v>14024</v>
      </c>
      <c r="AO59" s="164">
        <f t="shared" si="59"/>
        <v>16635</v>
      </c>
      <c r="AP59" s="164">
        <f t="shared" si="60"/>
        <v>12968</v>
      </c>
      <c r="AQ59" s="164">
        <f t="shared" si="61"/>
        <v>24113</v>
      </c>
      <c r="AS59" s="164">
        <f t="shared" si="62"/>
        <v>6600</v>
      </c>
      <c r="AT59" s="164">
        <f t="shared" si="63"/>
        <v>6968</v>
      </c>
      <c r="AU59" s="164">
        <f t="shared" si="64"/>
        <v>3688</v>
      </c>
      <c r="AV59" s="164">
        <f t="shared" si="65"/>
        <v>3688</v>
      </c>
      <c r="AW59" s="164" t="e">
        <f>ROUND(G59*$A$8,0)</f>
        <v>#VALUE!</v>
      </c>
      <c r="AX59" s="164" t="e">
        <f t="shared" si="66"/>
        <v>#VALUE!</v>
      </c>
      <c r="AY59" s="164">
        <f t="shared" si="67"/>
        <v>5178</v>
      </c>
      <c r="AZ59" s="164">
        <f t="shared" si="68"/>
        <v>5178</v>
      </c>
      <c r="BA59" s="164">
        <f t="shared" si="69"/>
        <v>14237</v>
      </c>
      <c r="BB59" s="164">
        <f t="shared" si="70"/>
        <v>16888</v>
      </c>
      <c r="BC59" s="164">
        <f t="shared" si="71"/>
        <v>13166</v>
      </c>
      <c r="BD59" s="164">
        <f t="shared" si="72"/>
        <v>24480</v>
      </c>
      <c r="BF59" s="164">
        <f t="shared" si="73"/>
        <v>6862</v>
      </c>
      <c r="BG59" s="164">
        <f t="shared" si="4"/>
        <v>7244</v>
      </c>
      <c r="BH59" s="164">
        <f t="shared" si="5"/>
        <v>3834</v>
      </c>
      <c r="BI59" s="164">
        <f t="shared" si="6"/>
        <v>3834</v>
      </c>
      <c r="BJ59" s="164" t="e">
        <f t="shared" si="7"/>
        <v>#VALUE!</v>
      </c>
      <c r="BK59" s="164" t="e">
        <f t="shared" si="8"/>
        <v>#VALUE!</v>
      </c>
      <c r="BL59" s="164">
        <f t="shared" si="9"/>
        <v>5383</v>
      </c>
      <c r="BM59" s="164">
        <f t="shared" si="10"/>
        <v>5383</v>
      </c>
      <c r="BN59" s="164">
        <f t="shared" si="11"/>
        <v>14801</v>
      </c>
      <c r="BO59" s="164">
        <f t="shared" si="12"/>
        <v>17557</v>
      </c>
      <c r="BP59" s="164">
        <f t="shared" si="13"/>
        <v>13687</v>
      </c>
      <c r="BQ59" s="164">
        <f t="shared" si="14"/>
        <v>25450</v>
      </c>
      <c r="BS59" s="164">
        <f t="shared" si="74"/>
        <v>6861</v>
      </c>
      <c r="BT59" s="164">
        <f t="shared" si="15"/>
        <v>7244</v>
      </c>
      <c r="BU59" s="164">
        <f t="shared" si="16"/>
        <v>3834</v>
      </c>
      <c r="BV59" s="164">
        <f t="shared" si="17"/>
        <v>3834</v>
      </c>
      <c r="BW59" s="164" t="e">
        <f t="shared" si="18"/>
        <v>#VALUE!</v>
      </c>
      <c r="BX59" s="164" t="e">
        <f t="shared" si="19"/>
        <v>#VALUE!</v>
      </c>
      <c r="BY59" s="164">
        <f t="shared" si="20"/>
        <v>5383</v>
      </c>
      <c r="BZ59" s="164">
        <f t="shared" si="21"/>
        <v>5383</v>
      </c>
      <c r="CA59" s="164">
        <f t="shared" si="22"/>
        <v>14800</v>
      </c>
      <c r="CB59" s="164">
        <f t="shared" si="23"/>
        <v>17555</v>
      </c>
      <c r="CC59" s="164">
        <f t="shared" si="24"/>
        <v>13686</v>
      </c>
      <c r="CD59" s="164">
        <f t="shared" si="25"/>
        <v>25448</v>
      </c>
      <c r="CF59" s="164">
        <f t="shared" si="75"/>
        <v>7062</v>
      </c>
      <c r="CG59" s="164">
        <f t="shared" si="26"/>
        <v>7455</v>
      </c>
      <c r="CH59" s="164">
        <f t="shared" si="27"/>
        <v>3945</v>
      </c>
      <c r="CI59" s="164">
        <f t="shared" si="28"/>
        <v>3945</v>
      </c>
      <c r="CJ59" s="164" t="e">
        <f t="shared" si="29"/>
        <v>#VALUE!</v>
      </c>
      <c r="CK59" s="164" t="e">
        <f t="shared" si="30"/>
        <v>#VALUE!</v>
      </c>
      <c r="CL59" s="164">
        <f t="shared" si="31"/>
        <v>5540</v>
      </c>
      <c r="CM59" s="164">
        <f t="shared" si="32"/>
        <v>5540</v>
      </c>
      <c r="CN59" s="164">
        <f t="shared" si="33"/>
        <v>15232</v>
      </c>
      <c r="CO59" s="164">
        <f t="shared" si="34"/>
        <v>18067</v>
      </c>
      <c r="CP59" s="164">
        <f t="shared" si="35"/>
        <v>14085</v>
      </c>
      <c r="CQ59" s="164">
        <f t="shared" si="36"/>
        <v>26190</v>
      </c>
    </row>
    <row r="60" spans="2:95" x14ac:dyDescent="0.35">
      <c r="B60" s="88" t="s">
        <v>169</v>
      </c>
      <c r="C60" s="147">
        <v>7592</v>
      </c>
      <c r="D60" s="110">
        <v>8379</v>
      </c>
      <c r="E60" s="110">
        <v>3709</v>
      </c>
      <c r="F60" s="110">
        <v>3700</v>
      </c>
      <c r="G60" s="110">
        <v>2817</v>
      </c>
      <c r="H60" s="110">
        <v>2817</v>
      </c>
      <c r="I60" s="110">
        <v>5052</v>
      </c>
      <c r="J60" s="110">
        <v>8381</v>
      </c>
      <c r="K60" s="142">
        <v>22814</v>
      </c>
      <c r="L60" s="110">
        <v>26417</v>
      </c>
      <c r="M60" s="142">
        <v>15404</v>
      </c>
      <c r="N60" s="110">
        <v>25052</v>
      </c>
      <c r="O60" s="99">
        <v>9</v>
      </c>
      <c r="Q60" s="122">
        <f>SUM(C60:O60)</f>
        <v>132143</v>
      </c>
      <c r="S60" s="164">
        <f t="shared" si="38"/>
        <v>7279</v>
      </c>
      <c r="T60" s="164">
        <f t="shared" si="39"/>
        <v>8034</v>
      </c>
      <c r="U60" s="164">
        <f t="shared" si="40"/>
        <v>3556</v>
      </c>
      <c r="V60" s="164">
        <f t="shared" si="41"/>
        <v>3547</v>
      </c>
      <c r="W60" s="164">
        <f t="shared" si="42"/>
        <v>2701</v>
      </c>
      <c r="X60" s="164">
        <f t="shared" si="43"/>
        <v>2701</v>
      </c>
      <c r="Y60" s="164">
        <f t="shared" si="44"/>
        <v>4844</v>
      </c>
      <c r="Z60" s="164">
        <f t="shared" si="45"/>
        <v>8035</v>
      </c>
      <c r="AA60" s="164">
        <f t="shared" si="46"/>
        <v>21873</v>
      </c>
      <c r="AB60" s="164">
        <f t="shared" si="47"/>
        <v>25328</v>
      </c>
      <c r="AC60" s="164">
        <f t="shared" si="48"/>
        <v>14769</v>
      </c>
      <c r="AD60" s="164">
        <f t="shared" si="49"/>
        <v>24019</v>
      </c>
      <c r="AF60" s="164">
        <f t="shared" si="50"/>
        <v>7516</v>
      </c>
      <c r="AG60" s="164">
        <f t="shared" si="51"/>
        <v>8296</v>
      </c>
      <c r="AH60" s="164">
        <f t="shared" si="52"/>
        <v>3672</v>
      </c>
      <c r="AI60" s="164">
        <f t="shared" si="53"/>
        <v>3663</v>
      </c>
      <c r="AJ60" s="164">
        <f t="shared" si="54"/>
        <v>2789</v>
      </c>
      <c r="AK60" s="164">
        <f t="shared" si="55"/>
        <v>2789</v>
      </c>
      <c r="AL60" s="164">
        <f t="shared" si="56"/>
        <v>5002</v>
      </c>
      <c r="AM60" s="164">
        <f t="shared" si="57"/>
        <v>8297</v>
      </c>
      <c r="AN60" s="164">
        <f t="shared" si="58"/>
        <v>22587</v>
      </c>
      <c r="AO60" s="164">
        <f t="shared" si="59"/>
        <v>26154</v>
      </c>
      <c r="AP60" s="164">
        <f t="shared" si="60"/>
        <v>15251</v>
      </c>
      <c r="AQ60" s="164">
        <f t="shared" si="61"/>
        <v>24802</v>
      </c>
      <c r="AS60" s="164">
        <f t="shared" si="62"/>
        <v>7631</v>
      </c>
      <c r="AT60" s="164">
        <f t="shared" si="63"/>
        <v>8422</v>
      </c>
      <c r="AU60" s="164">
        <f t="shared" si="64"/>
        <v>3728</v>
      </c>
      <c r="AV60" s="164">
        <f t="shared" si="65"/>
        <v>3719</v>
      </c>
      <c r="AW60" s="164">
        <f>ROUND(G60*$A$8,0)</f>
        <v>2831</v>
      </c>
      <c r="AX60" s="164">
        <f t="shared" si="66"/>
        <v>2831</v>
      </c>
      <c r="AY60" s="164">
        <f t="shared" si="67"/>
        <v>5078</v>
      </c>
      <c r="AZ60" s="164">
        <f t="shared" si="68"/>
        <v>8424</v>
      </c>
      <c r="BA60" s="164">
        <f t="shared" si="69"/>
        <v>22930</v>
      </c>
      <c r="BB60" s="164">
        <f t="shared" si="70"/>
        <v>26552</v>
      </c>
      <c r="BC60" s="164">
        <f t="shared" si="71"/>
        <v>15482</v>
      </c>
      <c r="BD60" s="164">
        <f t="shared" si="72"/>
        <v>25180</v>
      </c>
      <c r="BF60" s="164">
        <f t="shared" si="73"/>
        <v>7933</v>
      </c>
      <c r="BG60" s="164">
        <f t="shared" si="4"/>
        <v>8755</v>
      </c>
      <c r="BH60" s="164">
        <f t="shared" si="5"/>
        <v>3876</v>
      </c>
      <c r="BI60" s="164">
        <f t="shared" si="6"/>
        <v>3866</v>
      </c>
      <c r="BJ60" s="164">
        <f t="shared" si="7"/>
        <v>2944</v>
      </c>
      <c r="BK60" s="164">
        <f t="shared" si="8"/>
        <v>2944</v>
      </c>
      <c r="BL60" s="164">
        <f t="shared" si="9"/>
        <v>5279</v>
      </c>
      <c r="BM60" s="164">
        <f t="shared" si="10"/>
        <v>8757</v>
      </c>
      <c r="BN60" s="164">
        <f t="shared" si="11"/>
        <v>23839</v>
      </c>
      <c r="BO60" s="164">
        <f t="shared" si="12"/>
        <v>27603</v>
      </c>
      <c r="BP60" s="164">
        <f t="shared" si="13"/>
        <v>16096</v>
      </c>
      <c r="BQ60" s="164">
        <f t="shared" si="14"/>
        <v>26177</v>
      </c>
      <c r="BS60" s="164">
        <f t="shared" si="74"/>
        <v>7932</v>
      </c>
      <c r="BT60" s="164">
        <f t="shared" si="15"/>
        <v>8755</v>
      </c>
      <c r="BU60" s="164">
        <f t="shared" si="16"/>
        <v>3875</v>
      </c>
      <c r="BV60" s="164">
        <f t="shared" si="17"/>
        <v>3866</v>
      </c>
      <c r="BW60" s="164">
        <f t="shared" si="18"/>
        <v>2943</v>
      </c>
      <c r="BX60" s="164">
        <f t="shared" si="19"/>
        <v>2943</v>
      </c>
      <c r="BY60" s="164">
        <f t="shared" si="20"/>
        <v>5279</v>
      </c>
      <c r="BZ60" s="164">
        <f t="shared" si="21"/>
        <v>8757</v>
      </c>
      <c r="CA60" s="164">
        <f t="shared" si="22"/>
        <v>23837</v>
      </c>
      <c r="CB60" s="164">
        <f t="shared" si="23"/>
        <v>27602</v>
      </c>
      <c r="CC60" s="164">
        <f t="shared" si="24"/>
        <v>16095</v>
      </c>
      <c r="CD60" s="164">
        <f t="shared" si="25"/>
        <v>26175</v>
      </c>
      <c r="CF60" s="164">
        <f t="shared" si="75"/>
        <v>8164</v>
      </c>
      <c r="CG60" s="164">
        <f t="shared" si="26"/>
        <v>9010</v>
      </c>
      <c r="CH60" s="164">
        <f t="shared" si="27"/>
        <v>3988</v>
      </c>
      <c r="CI60" s="164">
        <f t="shared" si="28"/>
        <v>3979</v>
      </c>
      <c r="CJ60" s="164">
        <f t="shared" si="29"/>
        <v>3029</v>
      </c>
      <c r="CK60" s="164">
        <f t="shared" si="30"/>
        <v>3029</v>
      </c>
      <c r="CL60" s="164">
        <f t="shared" si="31"/>
        <v>5432</v>
      </c>
      <c r="CM60" s="164">
        <f t="shared" si="32"/>
        <v>9012</v>
      </c>
      <c r="CN60" s="164">
        <f t="shared" si="33"/>
        <v>24532</v>
      </c>
      <c r="CO60" s="164">
        <f t="shared" si="34"/>
        <v>28406</v>
      </c>
      <c r="CP60" s="164">
        <f t="shared" si="35"/>
        <v>16564</v>
      </c>
      <c r="CQ60" s="164">
        <f t="shared" si="36"/>
        <v>26938</v>
      </c>
    </row>
    <row r="61" spans="2:95" x14ac:dyDescent="0.35">
      <c r="B61" s="88" t="s">
        <v>171</v>
      </c>
      <c r="C61" s="150">
        <v>8989</v>
      </c>
      <c r="D61" s="144">
        <v>9063</v>
      </c>
      <c r="E61" s="144">
        <v>3634</v>
      </c>
      <c r="F61" s="144">
        <v>3663</v>
      </c>
      <c r="G61" s="144">
        <v>8335</v>
      </c>
      <c r="H61" s="144">
        <v>8343</v>
      </c>
      <c r="I61" s="144">
        <v>6837</v>
      </c>
      <c r="J61" s="144">
        <v>7578</v>
      </c>
      <c r="K61" s="143">
        <v>28481</v>
      </c>
      <c r="L61" s="144">
        <v>28703</v>
      </c>
      <c r="M61" s="143">
        <v>21669</v>
      </c>
      <c r="N61" s="144">
        <v>22326</v>
      </c>
      <c r="O61" s="99">
        <v>5</v>
      </c>
      <c r="Q61" s="122">
        <f>SUM(C61:O61)</f>
        <v>157626</v>
      </c>
      <c r="S61" s="164">
        <f t="shared" si="38"/>
        <v>8618</v>
      </c>
      <c r="T61" s="164">
        <f t="shared" si="39"/>
        <v>8689</v>
      </c>
      <c r="U61" s="164">
        <f t="shared" si="40"/>
        <v>3484</v>
      </c>
      <c r="V61" s="164">
        <f t="shared" si="41"/>
        <v>3512</v>
      </c>
      <c r="W61" s="164">
        <f t="shared" si="42"/>
        <v>7991</v>
      </c>
      <c r="X61" s="164">
        <f t="shared" si="43"/>
        <v>7999</v>
      </c>
      <c r="Y61" s="164">
        <f t="shared" si="44"/>
        <v>6555</v>
      </c>
      <c r="Z61" s="164">
        <f t="shared" si="45"/>
        <v>7266</v>
      </c>
      <c r="AA61" s="164">
        <f t="shared" si="46"/>
        <v>27307</v>
      </c>
      <c r="AB61" s="164">
        <f t="shared" si="47"/>
        <v>27519</v>
      </c>
      <c r="AC61" s="164">
        <f t="shared" si="48"/>
        <v>20776</v>
      </c>
      <c r="AD61" s="164">
        <f t="shared" si="49"/>
        <v>21405</v>
      </c>
      <c r="AF61" s="164">
        <f t="shared" si="50"/>
        <v>8899</v>
      </c>
      <c r="AG61" s="164">
        <f t="shared" si="51"/>
        <v>8973</v>
      </c>
      <c r="AH61" s="164">
        <f t="shared" si="52"/>
        <v>3598</v>
      </c>
      <c r="AI61" s="164">
        <f t="shared" si="53"/>
        <v>3626</v>
      </c>
      <c r="AJ61" s="164">
        <f t="shared" si="54"/>
        <v>8252</v>
      </c>
      <c r="AK61" s="164">
        <f t="shared" si="55"/>
        <v>8260</v>
      </c>
      <c r="AL61" s="164">
        <f t="shared" si="56"/>
        <v>6769</v>
      </c>
      <c r="AM61" s="164">
        <f t="shared" si="57"/>
        <v>7502</v>
      </c>
      <c r="AN61" s="164">
        <f t="shared" si="58"/>
        <v>28197</v>
      </c>
      <c r="AO61" s="164">
        <f t="shared" si="59"/>
        <v>28417</v>
      </c>
      <c r="AP61" s="164">
        <f t="shared" si="60"/>
        <v>21453</v>
      </c>
      <c r="AQ61" s="164">
        <f t="shared" si="61"/>
        <v>22104</v>
      </c>
      <c r="AS61" s="164">
        <f t="shared" si="62"/>
        <v>9035</v>
      </c>
      <c r="AT61" s="164">
        <f t="shared" si="63"/>
        <v>9109</v>
      </c>
      <c r="AU61" s="164">
        <f t="shared" si="64"/>
        <v>3653</v>
      </c>
      <c r="AV61" s="164">
        <f t="shared" si="65"/>
        <v>3682</v>
      </c>
      <c r="AW61" s="164">
        <f>ROUND(G61*$A$8,0)</f>
        <v>8377</v>
      </c>
      <c r="AX61" s="164">
        <f t="shared" si="66"/>
        <v>8385</v>
      </c>
      <c r="AY61" s="164">
        <f t="shared" si="67"/>
        <v>6872</v>
      </c>
      <c r="AZ61" s="164">
        <f t="shared" si="68"/>
        <v>7617</v>
      </c>
      <c r="BA61" s="164">
        <f t="shared" si="69"/>
        <v>28626</v>
      </c>
      <c r="BB61" s="164">
        <f t="shared" si="70"/>
        <v>28849</v>
      </c>
      <c r="BC61" s="164">
        <f t="shared" si="71"/>
        <v>21779</v>
      </c>
      <c r="BD61" s="164">
        <f t="shared" si="72"/>
        <v>22440</v>
      </c>
      <c r="BF61" s="164">
        <f t="shared" si="73"/>
        <v>9393</v>
      </c>
      <c r="BG61" s="164">
        <f t="shared" si="4"/>
        <v>9470</v>
      </c>
      <c r="BH61" s="164">
        <f t="shared" si="5"/>
        <v>3797</v>
      </c>
      <c r="BI61" s="164">
        <f t="shared" si="6"/>
        <v>3827</v>
      </c>
      <c r="BJ61" s="164">
        <f t="shared" si="7"/>
        <v>8709</v>
      </c>
      <c r="BK61" s="164">
        <f t="shared" si="8"/>
        <v>8718</v>
      </c>
      <c r="BL61" s="164">
        <f t="shared" si="9"/>
        <v>7144</v>
      </c>
      <c r="BM61" s="164">
        <f t="shared" si="10"/>
        <v>7918</v>
      </c>
      <c r="BN61" s="164">
        <f t="shared" si="11"/>
        <v>29760</v>
      </c>
      <c r="BO61" s="164">
        <f t="shared" si="12"/>
        <v>29992</v>
      </c>
      <c r="BP61" s="164">
        <f t="shared" si="13"/>
        <v>22642</v>
      </c>
      <c r="BQ61" s="164">
        <f t="shared" si="14"/>
        <v>23329</v>
      </c>
      <c r="BS61" s="164">
        <f t="shared" si="74"/>
        <v>9392</v>
      </c>
      <c r="BT61" s="164">
        <f t="shared" si="15"/>
        <v>9469</v>
      </c>
      <c r="BU61" s="164">
        <f t="shared" si="16"/>
        <v>3797</v>
      </c>
      <c r="BV61" s="164">
        <f t="shared" si="17"/>
        <v>3827</v>
      </c>
      <c r="BW61" s="164">
        <f t="shared" si="18"/>
        <v>8709</v>
      </c>
      <c r="BX61" s="164">
        <f t="shared" si="19"/>
        <v>8717</v>
      </c>
      <c r="BY61" s="164">
        <f t="shared" si="20"/>
        <v>7144</v>
      </c>
      <c r="BZ61" s="164">
        <f t="shared" si="21"/>
        <v>7918</v>
      </c>
      <c r="CA61" s="164">
        <f t="shared" si="22"/>
        <v>29758</v>
      </c>
      <c r="CB61" s="164">
        <f t="shared" si="23"/>
        <v>29990</v>
      </c>
      <c r="CC61" s="164">
        <f t="shared" si="24"/>
        <v>22641</v>
      </c>
      <c r="CD61" s="164">
        <f t="shared" si="25"/>
        <v>23327</v>
      </c>
      <c r="CF61" s="164">
        <f t="shared" si="75"/>
        <v>9666</v>
      </c>
      <c r="CG61" s="164">
        <f t="shared" si="26"/>
        <v>9745</v>
      </c>
      <c r="CH61" s="164">
        <f t="shared" si="27"/>
        <v>3908</v>
      </c>
      <c r="CI61" s="164">
        <f t="shared" si="28"/>
        <v>3939</v>
      </c>
      <c r="CJ61" s="164">
        <f t="shared" si="29"/>
        <v>8963</v>
      </c>
      <c r="CK61" s="164">
        <f t="shared" si="30"/>
        <v>8971</v>
      </c>
      <c r="CL61" s="164">
        <f t="shared" si="31"/>
        <v>7352</v>
      </c>
      <c r="CM61" s="164">
        <f t="shared" si="32"/>
        <v>8149</v>
      </c>
      <c r="CN61" s="164">
        <f t="shared" si="33"/>
        <v>30626</v>
      </c>
      <c r="CO61" s="164">
        <f t="shared" si="34"/>
        <v>30864</v>
      </c>
      <c r="CP61" s="164">
        <f t="shared" si="35"/>
        <v>23301</v>
      </c>
      <c r="CQ61" s="164">
        <f t="shared" si="36"/>
        <v>24007</v>
      </c>
    </row>
    <row r="62" spans="2:95" x14ac:dyDescent="0.35">
      <c r="B62" s="88" t="s">
        <v>176</v>
      </c>
      <c r="C62" s="151">
        <v>8313</v>
      </c>
      <c r="D62" s="152"/>
      <c r="E62" s="152"/>
      <c r="F62" s="152"/>
      <c r="G62" s="152"/>
      <c r="H62" s="152"/>
      <c r="I62" s="152"/>
      <c r="J62" s="152"/>
      <c r="K62" s="153"/>
      <c r="L62" s="152"/>
      <c r="M62" s="153"/>
      <c r="N62" s="152"/>
      <c r="O62" s="99">
        <v>10</v>
      </c>
      <c r="Q62" s="122">
        <f>SUM(C62:O62)</f>
        <v>8323</v>
      </c>
      <c r="S62" s="164">
        <f t="shared" si="38"/>
        <v>7970</v>
      </c>
      <c r="T62" s="164">
        <f t="shared" si="39"/>
        <v>0</v>
      </c>
      <c r="U62" s="164">
        <f t="shared" si="40"/>
        <v>0</v>
      </c>
      <c r="V62" s="164">
        <f t="shared" si="41"/>
        <v>0</v>
      </c>
      <c r="W62" s="164">
        <f t="shared" si="42"/>
        <v>0</v>
      </c>
      <c r="X62" s="164">
        <f t="shared" si="43"/>
        <v>0</v>
      </c>
      <c r="Y62" s="164">
        <f t="shared" si="44"/>
        <v>0</v>
      </c>
      <c r="Z62" s="164">
        <f t="shared" si="45"/>
        <v>0</v>
      </c>
      <c r="AA62" s="164">
        <f t="shared" si="46"/>
        <v>0</v>
      </c>
      <c r="AB62" s="164">
        <f t="shared" si="47"/>
        <v>0</v>
      </c>
      <c r="AC62" s="164">
        <f t="shared" si="48"/>
        <v>0</v>
      </c>
      <c r="AD62" s="164">
        <f t="shared" si="49"/>
        <v>0</v>
      </c>
      <c r="AF62" s="164">
        <f t="shared" si="50"/>
        <v>8230</v>
      </c>
      <c r="AG62" s="164">
        <f t="shared" si="51"/>
        <v>0</v>
      </c>
      <c r="AH62" s="164">
        <f t="shared" si="52"/>
        <v>0</v>
      </c>
      <c r="AI62" s="164">
        <f t="shared" si="53"/>
        <v>0</v>
      </c>
      <c r="AJ62" s="164">
        <f t="shared" si="54"/>
        <v>0</v>
      </c>
      <c r="AK62" s="164">
        <f t="shared" si="55"/>
        <v>0</v>
      </c>
      <c r="AL62" s="164">
        <f t="shared" si="56"/>
        <v>0</v>
      </c>
      <c r="AM62" s="164">
        <f t="shared" si="57"/>
        <v>0</v>
      </c>
      <c r="AN62" s="164">
        <f t="shared" si="58"/>
        <v>0</v>
      </c>
      <c r="AO62" s="164">
        <f t="shared" si="59"/>
        <v>0</v>
      </c>
      <c r="AP62" s="164">
        <f t="shared" si="60"/>
        <v>0</v>
      </c>
      <c r="AQ62" s="164">
        <f t="shared" si="61"/>
        <v>0</v>
      </c>
      <c r="AS62" s="164">
        <f t="shared" si="62"/>
        <v>8355</v>
      </c>
      <c r="AT62" s="164">
        <f t="shared" si="63"/>
        <v>0</v>
      </c>
      <c r="AU62" s="164">
        <f t="shared" si="64"/>
        <v>0</v>
      </c>
      <c r="AV62" s="164">
        <f t="shared" si="65"/>
        <v>0</v>
      </c>
      <c r="AW62" s="164">
        <f>ROUND(G62*$A$8,0)</f>
        <v>0</v>
      </c>
      <c r="AX62" s="164">
        <f t="shared" si="66"/>
        <v>0</v>
      </c>
      <c r="AY62" s="164">
        <f t="shared" si="67"/>
        <v>0</v>
      </c>
      <c r="AZ62" s="164">
        <f t="shared" si="68"/>
        <v>0</v>
      </c>
      <c r="BA62" s="164">
        <f t="shared" si="69"/>
        <v>0</v>
      </c>
      <c r="BB62" s="164">
        <f t="shared" si="70"/>
        <v>0</v>
      </c>
      <c r="BC62" s="164">
        <f t="shared" si="71"/>
        <v>0</v>
      </c>
      <c r="BD62" s="164">
        <f t="shared" si="72"/>
        <v>0</v>
      </c>
      <c r="BF62" s="164">
        <f t="shared" si="73"/>
        <v>8686</v>
      </c>
      <c r="BG62" s="164">
        <f t="shared" si="4"/>
        <v>0</v>
      </c>
      <c r="BH62" s="164">
        <f t="shared" si="5"/>
        <v>0</v>
      </c>
      <c r="BI62" s="164">
        <f t="shared" si="6"/>
        <v>0</v>
      </c>
      <c r="BJ62" s="164">
        <f t="shared" si="7"/>
        <v>0</v>
      </c>
      <c r="BK62" s="164">
        <f t="shared" si="8"/>
        <v>0</v>
      </c>
      <c r="BL62" s="164">
        <f t="shared" si="9"/>
        <v>0</v>
      </c>
      <c r="BM62" s="164">
        <f t="shared" si="10"/>
        <v>0</v>
      </c>
      <c r="BN62" s="164">
        <f t="shared" si="11"/>
        <v>0</v>
      </c>
      <c r="BO62" s="164">
        <f t="shared" si="12"/>
        <v>0</v>
      </c>
      <c r="BP62" s="164">
        <f t="shared" si="13"/>
        <v>0</v>
      </c>
      <c r="BQ62" s="164">
        <f t="shared" si="14"/>
        <v>0</v>
      </c>
      <c r="BS62" s="164">
        <f t="shared" si="74"/>
        <v>8686</v>
      </c>
      <c r="BT62" s="164">
        <f t="shared" si="15"/>
        <v>0</v>
      </c>
      <c r="BU62" s="164">
        <f t="shared" si="16"/>
        <v>0</v>
      </c>
      <c r="BV62" s="164">
        <f t="shared" si="17"/>
        <v>0</v>
      </c>
      <c r="BW62" s="164">
        <f t="shared" si="18"/>
        <v>0</v>
      </c>
      <c r="BX62" s="164">
        <f t="shared" si="19"/>
        <v>0</v>
      </c>
      <c r="BY62" s="164">
        <f t="shared" si="20"/>
        <v>0</v>
      </c>
      <c r="BZ62" s="164">
        <f t="shared" si="21"/>
        <v>0</v>
      </c>
      <c r="CA62" s="164">
        <f t="shared" si="22"/>
        <v>0</v>
      </c>
      <c r="CB62" s="164">
        <f t="shared" si="23"/>
        <v>0</v>
      </c>
      <c r="CC62" s="164">
        <f t="shared" si="24"/>
        <v>0</v>
      </c>
      <c r="CD62" s="164">
        <f t="shared" si="25"/>
        <v>0</v>
      </c>
      <c r="CF62" s="164">
        <f t="shared" si="75"/>
        <v>8939</v>
      </c>
      <c r="CG62" s="164">
        <f t="shared" si="26"/>
        <v>0</v>
      </c>
      <c r="CH62" s="164">
        <f t="shared" si="27"/>
        <v>0</v>
      </c>
      <c r="CI62" s="164">
        <f t="shared" si="28"/>
        <v>0</v>
      </c>
      <c r="CJ62" s="164">
        <f t="shared" si="29"/>
        <v>0</v>
      </c>
      <c r="CK62" s="164">
        <f t="shared" si="30"/>
        <v>0</v>
      </c>
      <c r="CL62" s="164">
        <f t="shared" si="31"/>
        <v>0</v>
      </c>
      <c r="CM62" s="164">
        <f t="shared" si="32"/>
        <v>0</v>
      </c>
      <c r="CN62" s="164">
        <f t="shared" si="33"/>
        <v>0</v>
      </c>
      <c r="CO62" s="164">
        <f t="shared" si="34"/>
        <v>0</v>
      </c>
      <c r="CP62" s="164">
        <f t="shared" si="35"/>
        <v>0</v>
      </c>
      <c r="CQ62" s="164">
        <f t="shared" si="36"/>
        <v>0</v>
      </c>
    </row>
    <row r="63" spans="2:95" x14ac:dyDescent="0.35">
      <c r="B63" s="88" t="s">
        <v>178</v>
      </c>
      <c r="C63" s="148">
        <v>9603</v>
      </c>
      <c r="D63" s="144">
        <v>10164</v>
      </c>
      <c r="E63" s="144">
        <v>3789</v>
      </c>
      <c r="F63" s="144">
        <v>3789</v>
      </c>
      <c r="G63" s="144">
        <v>8410</v>
      </c>
      <c r="H63" s="144">
        <v>8388</v>
      </c>
      <c r="I63" s="144">
        <v>4689</v>
      </c>
      <c r="J63" s="144">
        <v>5667</v>
      </c>
      <c r="K63" s="143">
        <v>30747</v>
      </c>
      <c r="L63" s="144">
        <v>36146</v>
      </c>
      <c r="M63" s="143">
        <v>20085</v>
      </c>
      <c r="N63" s="144">
        <v>26790</v>
      </c>
      <c r="O63" s="99"/>
      <c r="Q63" s="122">
        <f t="shared" si="37"/>
        <v>168267</v>
      </c>
      <c r="S63" s="164">
        <f t="shared" si="38"/>
        <v>9207</v>
      </c>
      <c r="T63" s="164">
        <f t="shared" si="39"/>
        <v>9745</v>
      </c>
      <c r="U63" s="164">
        <f t="shared" si="40"/>
        <v>3633</v>
      </c>
      <c r="V63" s="164">
        <f t="shared" si="41"/>
        <v>3633</v>
      </c>
      <c r="W63" s="164">
        <f t="shared" si="42"/>
        <v>8063</v>
      </c>
      <c r="X63" s="164">
        <f t="shared" si="43"/>
        <v>8042</v>
      </c>
      <c r="Y63" s="164">
        <f t="shared" si="44"/>
        <v>4496</v>
      </c>
      <c r="Z63" s="164">
        <f t="shared" si="45"/>
        <v>5433</v>
      </c>
      <c r="AA63" s="164">
        <f t="shared" si="46"/>
        <v>29479</v>
      </c>
      <c r="AB63" s="164">
        <f t="shared" si="47"/>
        <v>34656</v>
      </c>
      <c r="AC63" s="164">
        <f t="shared" si="48"/>
        <v>19257</v>
      </c>
      <c r="AD63" s="164">
        <f t="shared" si="49"/>
        <v>25685</v>
      </c>
      <c r="AF63" s="164">
        <f t="shared" si="50"/>
        <v>9507</v>
      </c>
      <c r="AG63" s="164">
        <f t="shared" si="51"/>
        <v>10063</v>
      </c>
      <c r="AH63" s="164">
        <f t="shared" si="52"/>
        <v>3751</v>
      </c>
      <c r="AI63" s="164">
        <f t="shared" si="53"/>
        <v>3751</v>
      </c>
      <c r="AJ63" s="164">
        <f t="shared" si="54"/>
        <v>8326</v>
      </c>
      <c r="AK63" s="164">
        <f t="shared" si="55"/>
        <v>8304</v>
      </c>
      <c r="AL63" s="164">
        <f t="shared" si="56"/>
        <v>4642</v>
      </c>
      <c r="AM63" s="164">
        <f t="shared" si="57"/>
        <v>5611</v>
      </c>
      <c r="AN63" s="164">
        <f t="shared" si="58"/>
        <v>30441</v>
      </c>
      <c r="AO63" s="164">
        <f t="shared" si="59"/>
        <v>35786</v>
      </c>
      <c r="AP63" s="164">
        <f t="shared" si="60"/>
        <v>19885</v>
      </c>
      <c r="AQ63" s="164">
        <f t="shared" si="61"/>
        <v>26523</v>
      </c>
      <c r="AS63" s="164">
        <f t="shared" si="62"/>
        <v>9652</v>
      </c>
      <c r="AT63" s="164">
        <f t="shared" si="63"/>
        <v>10216</v>
      </c>
      <c r="AU63" s="164">
        <f t="shared" si="64"/>
        <v>3808</v>
      </c>
      <c r="AV63" s="164">
        <f t="shared" si="65"/>
        <v>3808</v>
      </c>
      <c r="AW63" s="164">
        <f>ROUND(G63*$A$8,0)</f>
        <v>8453</v>
      </c>
      <c r="AX63" s="164">
        <f t="shared" si="66"/>
        <v>8431</v>
      </c>
      <c r="AY63" s="164">
        <f t="shared" si="67"/>
        <v>4713</v>
      </c>
      <c r="AZ63" s="164">
        <f t="shared" si="68"/>
        <v>5696</v>
      </c>
      <c r="BA63" s="164">
        <f t="shared" si="69"/>
        <v>30904</v>
      </c>
      <c r="BB63" s="164">
        <f t="shared" si="70"/>
        <v>36330</v>
      </c>
      <c r="BC63" s="164">
        <f t="shared" si="71"/>
        <v>20187</v>
      </c>
      <c r="BD63" s="164">
        <f t="shared" si="72"/>
        <v>26926</v>
      </c>
      <c r="BF63" s="164">
        <f t="shared" si="73"/>
        <v>10034</v>
      </c>
      <c r="BG63" s="164">
        <f t="shared" si="4"/>
        <v>10620</v>
      </c>
      <c r="BH63" s="164">
        <f t="shared" si="5"/>
        <v>3959</v>
      </c>
      <c r="BI63" s="164">
        <f t="shared" si="6"/>
        <v>3959</v>
      </c>
      <c r="BJ63" s="164">
        <f t="shared" si="7"/>
        <v>8788</v>
      </c>
      <c r="BK63" s="164">
        <f t="shared" si="8"/>
        <v>8765</v>
      </c>
      <c r="BL63" s="164">
        <f t="shared" si="9"/>
        <v>4900</v>
      </c>
      <c r="BM63" s="164">
        <f t="shared" si="10"/>
        <v>5921</v>
      </c>
      <c r="BN63" s="164">
        <f t="shared" si="11"/>
        <v>32128</v>
      </c>
      <c r="BO63" s="164">
        <f t="shared" si="12"/>
        <v>37769</v>
      </c>
      <c r="BP63" s="164">
        <f t="shared" si="13"/>
        <v>20987</v>
      </c>
      <c r="BQ63" s="164">
        <f t="shared" si="14"/>
        <v>27993</v>
      </c>
      <c r="BS63" s="164">
        <f t="shared" si="74"/>
        <v>10034</v>
      </c>
      <c r="BT63" s="164">
        <f t="shared" si="15"/>
        <v>10620</v>
      </c>
      <c r="BU63" s="164">
        <f t="shared" si="16"/>
        <v>3959</v>
      </c>
      <c r="BV63" s="164">
        <f t="shared" si="17"/>
        <v>3959</v>
      </c>
      <c r="BW63" s="164">
        <f t="shared" si="18"/>
        <v>8787</v>
      </c>
      <c r="BX63" s="164">
        <f t="shared" si="19"/>
        <v>8764</v>
      </c>
      <c r="BY63" s="164">
        <f t="shared" si="20"/>
        <v>4899</v>
      </c>
      <c r="BZ63" s="164">
        <f t="shared" si="21"/>
        <v>5921</v>
      </c>
      <c r="CA63" s="164">
        <f t="shared" si="22"/>
        <v>32126</v>
      </c>
      <c r="CB63" s="164">
        <f t="shared" si="23"/>
        <v>37767</v>
      </c>
      <c r="CC63" s="164">
        <f t="shared" si="24"/>
        <v>20986</v>
      </c>
      <c r="CD63" s="164">
        <f t="shared" si="25"/>
        <v>27991</v>
      </c>
      <c r="CF63" s="164">
        <f t="shared" si="75"/>
        <v>10326</v>
      </c>
      <c r="CG63" s="164">
        <f t="shared" si="26"/>
        <v>10929</v>
      </c>
      <c r="CH63" s="164">
        <f t="shared" si="27"/>
        <v>4074</v>
      </c>
      <c r="CI63" s="164">
        <f t="shared" si="28"/>
        <v>4074</v>
      </c>
      <c r="CJ63" s="164">
        <f t="shared" si="29"/>
        <v>9043</v>
      </c>
      <c r="CK63" s="164">
        <f t="shared" si="30"/>
        <v>9020</v>
      </c>
      <c r="CL63" s="164">
        <f t="shared" si="31"/>
        <v>5042</v>
      </c>
      <c r="CM63" s="164">
        <f t="shared" si="32"/>
        <v>6094</v>
      </c>
      <c r="CN63" s="164">
        <f t="shared" si="33"/>
        <v>33062</v>
      </c>
      <c r="CO63" s="164">
        <f t="shared" si="34"/>
        <v>38868</v>
      </c>
      <c r="CP63" s="164">
        <f t="shared" si="35"/>
        <v>21597</v>
      </c>
      <c r="CQ63" s="164">
        <f t="shared" si="36"/>
        <v>28807</v>
      </c>
    </row>
    <row r="64" spans="2:95" x14ac:dyDescent="0.35">
      <c r="B64" s="88" t="s">
        <v>181</v>
      </c>
      <c r="C64" s="154">
        <v>11064</v>
      </c>
      <c r="D64" s="101">
        <v>11272</v>
      </c>
      <c r="E64" s="101">
        <v>4227</v>
      </c>
      <c r="F64" s="101">
        <v>4229</v>
      </c>
      <c r="G64" s="101">
        <v>10887</v>
      </c>
      <c r="H64" s="101">
        <v>10885</v>
      </c>
      <c r="I64" s="107">
        <v>11014</v>
      </c>
      <c r="J64" s="107">
        <v>10278</v>
      </c>
      <c r="K64" s="90">
        <v>32223</v>
      </c>
      <c r="L64" s="107">
        <v>37329</v>
      </c>
      <c r="M64" s="137">
        <v>23961</v>
      </c>
      <c r="N64" s="107">
        <v>31820</v>
      </c>
      <c r="O64" s="99"/>
      <c r="Q64" s="122">
        <f t="shared" si="37"/>
        <v>199189</v>
      </c>
      <c r="S64" s="164">
        <f t="shared" si="38"/>
        <v>10608</v>
      </c>
      <c r="T64" s="164">
        <f t="shared" si="39"/>
        <v>10807</v>
      </c>
      <c r="U64" s="164">
        <f t="shared" si="40"/>
        <v>4053</v>
      </c>
      <c r="V64" s="164">
        <f t="shared" si="41"/>
        <v>4055</v>
      </c>
      <c r="W64" s="164">
        <f t="shared" si="42"/>
        <v>10438</v>
      </c>
      <c r="X64" s="164">
        <f t="shared" si="43"/>
        <v>10436</v>
      </c>
      <c r="Y64" s="164">
        <f t="shared" si="44"/>
        <v>10560</v>
      </c>
      <c r="Z64" s="164">
        <f t="shared" si="45"/>
        <v>9854</v>
      </c>
      <c r="AA64" s="164">
        <f t="shared" si="46"/>
        <v>30894</v>
      </c>
      <c r="AB64" s="164">
        <f t="shared" si="47"/>
        <v>35790</v>
      </c>
      <c r="AC64" s="164">
        <f t="shared" si="48"/>
        <v>22973</v>
      </c>
      <c r="AD64" s="164">
        <f t="shared" si="49"/>
        <v>30508</v>
      </c>
      <c r="AF64" s="164">
        <f t="shared" si="50"/>
        <v>10954</v>
      </c>
      <c r="AG64" s="164">
        <f t="shared" si="51"/>
        <v>11160</v>
      </c>
      <c r="AH64" s="164">
        <f t="shared" si="52"/>
        <v>4185</v>
      </c>
      <c r="AI64" s="164">
        <f t="shared" si="53"/>
        <v>4187</v>
      </c>
      <c r="AJ64" s="164">
        <f t="shared" si="54"/>
        <v>10779</v>
      </c>
      <c r="AK64" s="164">
        <f t="shared" si="55"/>
        <v>10777</v>
      </c>
      <c r="AL64" s="164">
        <f t="shared" si="56"/>
        <v>10904</v>
      </c>
      <c r="AM64" s="164">
        <f t="shared" si="57"/>
        <v>10176</v>
      </c>
      <c r="AN64" s="164">
        <f t="shared" si="58"/>
        <v>31902</v>
      </c>
      <c r="AO64" s="164">
        <f t="shared" si="59"/>
        <v>36957</v>
      </c>
      <c r="AP64" s="164">
        <f t="shared" si="60"/>
        <v>23722</v>
      </c>
      <c r="AQ64" s="164">
        <f t="shared" si="61"/>
        <v>31503</v>
      </c>
      <c r="AS64" s="164">
        <f t="shared" si="62"/>
        <v>11120</v>
      </c>
      <c r="AT64" s="164">
        <f t="shared" si="63"/>
        <v>11329</v>
      </c>
      <c r="AU64" s="164">
        <f t="shared" si="64"/>
        <v>4249</v>
      </c>
      <c r="AV64" s="164">
        <f t="shared" si="65"/>
        <v>4251</v>
      </c>
      <c r="AW64" s="164">
        <f>ROUND(G64*$A$8,0)</f>
        <v>10942</v>
      </c>
      <c r="AX64" s="164">
        <f t="shared" si="66"/>
        <v>10940</v>
      </c>
      <c r="AY64" s="164">
        <f t="shared" si="67"/>
        <v>11070</v>
      </c>
      <c r="AZ64" s="164">
        <f t="shared" si="68"/>
        <v>10330</v>
      </c>
      <c r="BA64" s="164">
        <f t="shared" si="69"/>
        <v>32387</v>
      </c>
      <c r="BB64" s="164">
        <f t="shared" si="70"/>
        <v>37519</v>
      </c>
      <c r="BC64" s="164">
        <f t="shared" si="71"/>
        <v>24083</v>
      </c>
      <c r="BD64" s="164">
        <f t="shared" si="72"/>
        <v>31982</v>
      </c>
      <c r="BF64" s="164">
        <f t="shared" si="73"/>
        <v>11561</v>
      </c>
      <c r="BG64" s="164">
        <f t="shared" si="4"/>
        <v>11778</v>
      </c>
      <c r="BH64" s="164">
        <f t="shared" si="5"/>
        <v>4417</v>
      </c>
      <c r="BI64" s="164">
        <f t="shared" si="6"/>
        <v>4419</v>
      </c>
      <c r="BJ64" s="164">
        <f t="shared" si="7"/>
        <v>11376</v>
      </c>
      <c r="BK64" s="164">
        <f t="shared" si="8"/>
        <v>11374</v>
      </c>
      <c r="BL64" s="164">
        <f t="shared" si="9"/>
        <v>11509</v>
      </c>
      <c r="BM64" s="164">
        <f t="shared" si="10"/>
        <v>10740</v>
      </c>
      <c r="BN64" s="164">
        <f t="shared" si="11"/>
        <v>33670</v>
      </c>
      <c r="BO64" s="164">
        <f t="shared" si="12"/>
        <v>39005</v>
      </c>
      <c r="BP64" s="164">
        <f t="shared" si="13"/>
        <v>25037</v>
      </c>
      <c r="BQ64" s="164">
        <f t="shared" si="14"/>
        <v>33249</v>
      </c>
      <c r="BS64" s="164">
        <f t="shared" si="74"/>
        <v>11560</v>
      </c>
      <c r="BT64" s="164">
        <f t="shared" si="15"/>
        <v>11777</v>
      </c>
      <c r="BU64" s="164">
        <f t="shared" si="16"/>
        <v>4417</v>
      </c>
      <c r="BV64" s="164">
        <f t="shared" si="17"/>
        <v>4419</v>
      </c>
      <c r="BW64" s="164">
        <f t="shared" si="18"/>
        <v>11375</v>
      </c>
      <c r="BX64" s="164">
        <f t="shared" si="19"/>
        <v>11373</v>
      </c>
      <c r="BY64" s="164">
        <f t="shared" si="20"/>
        <v>11508</v>
      </c>
      <c r="BZ64" s="164">
        <f t="shared" si="21"/>
        <v>10739</v>
      </c>
      <c r="CA64" s="164">
        <f t="shared" si="22"/>
        <v>33668</v>
      </c>
      <c r="CB64" s="164">
        <f t="shared" si="23"/>
        <v>39003</v>
      </c>
      <c r="CC64" s="164">
        <f t="shared" si="24"/>
        <v>25035</v>
      </c>
      <c r="CD64" s="164">
        <f t="shared" si="25"/>
        <v>33247</v>
      </c>
      <c r="CF64" s="164">
        <f t="shared" si="75"/>
        <v>11897</v>
      </c>
      <c r="CG64" s="164">
        <f t="shared" si="26"/>
        <v>12121</v>
      </c>
      <c r="CH64" s="164">
        <f t="shared" si="27"/>
        <v>4545</v>
      </c>
      <c r="CI64" s="164">
        <f t="shared" si="28"/>
        <v>4547</v>
      </c>
      <c r="CJ64" s="164">
        <f t="shared" si="29"/>
        <v>11707</v>
      </c>
      <c r="CK64" s="164">
        <f t="shared" si="30"/>
        <v>11705</v>
      </c>
      <c r="CL64" s="164">
        <f t="shared" si="31"/>
        <v>11843</v>
      </c>
      <c r="CM64" s="164">
        <f t="shared" si="32"/>
        <v>11052</v>
      </c>
      <c r="CN64" s="164">
        <f t="shared" si="33"/>
        <v>34649</v>
      </c>
      <c r="CO64" s="164">
        <f t="shared" si="34"/>
        <v>40140</v>
      </c>
      <c r="CP64" s="164">
        <f t="shared" si="35"/>
        <v>25765</v>
      </c>
      <c r="CQ64" s="164">
        <f t="shared" si="36"/>
        <v>34216</v>
      </c>
    </row>
    <row r="65" spans="2:95" x14ac:dyDescent="0.35">
      <c r="B65" s="117" t="s">
        <v>183</v>
      </c>
      <c r="C65" s="146">
        <v>7845</v>
      </c>
      <c r="D65" s="138">
        <v>8247</v>
      </c>
      <c r="E65" s="135">
        <v>3501</v>
      </c>
      <c r="F65" s="138">
        <v>3501</v>
      </c>
      <c r="G65" s="138">
        <v>6529</v>
      </c>
      <c r="H65" s="138">
        <v>6465</v>
      </c>
      <c r="I65" s="140">
        <v>6790</v>
      </c>
      <c r="J65" s="140">
        <v>6870</v>
      </c>
      <c r="K65" s="136">
        <v>14011</v>
      </c>
      <c r="L65" s="140">
        <v>17199</v>
      </c>
      <c r="M65" s="139">
        <v>20019</v>
      </c>
      <c r="N65" s="140">
        <v>33795</v>
      </c>
      <c r="O65" s="99"/>
      <c r="Q65" s="122">
        <f t="shared" si="37"/>
        <v>134772</v>
      </c>
      <c r="S65" s="164">
        <f t="shared" si="38"/>
        <v>7522</v>
      </c>
      <c r="T65" s="164">
        <f t="shared" si="39"/>
        <v>7907</v>
      </c>
      <c r="U65" s="164">
        <f t="shared" si="40"/>
        <v>3357</v>
      </c>
      <c r="V65" s="164">
        <f t="shared" si="41"/>
        <v>3357</v>
      </c>
      <c r="W65" s="164">
        <f t="shared" si="42"/>
        <v>6260</v>
      </c>
      <c r="X65" s="164">
        <f t="shared" si="43"/>
        <v>6198</v>
      </c>
      <c r="Y65" s="164">
        <f t="shared" si="44"/>
        <v>6510</v>
      </c>
      <c r="Z65" s="164">
        <f t="shared" si="45"/>
        <v>6587</v>
      </c>
      <c r="AA65" s="164">
        <f t="shared" si="46"/>
        <v>13433</v>
      </c>
      <c r="AB65" s="164">
        <f t="shared" si="47"/>
        <v>16490</v>
      </c>
      <c r="AC65" s="164">
        <f t="shared" si="48"/>
        <v>19194</v>
      </c>
      <c r="AD65" s="164">
        <f t="shared" si="49"/>
        <v>32402</v>
      </c>
      <c r="AF65" s="164">
        <f t="shared" si="50"/>
        <v>7767</v>
      </c>
      <c r="AG65" s="164">
        <f t="shared" si="51"/>
        <v>8165</v>
      </c>
      <c r="AH65" s="164">
        <f t="shared" si="52"/>
        <v>3466</v>
      </c>
      <c r="AI65" s="164">
        <f t="shared" si="53"/>
        <v>3466</v>
      </c>
      <c r="AJ65" s="164">
        <f t="shared" si="54"/>
        <v>6464</v>
      </c>
      <c r="AK65" s="164">
        <f t="shared" si="55"/>
        <v>6401</v>
      </c>
      <c r="AL65" s="164">
        <f t="shared" si="56"/>
        <v>6722</v>
      </c>
      <c r="AM65" s="164">
        <f t="shared" si="57"/>
        <v>6802</v>
      </c>
      <c r="AN65" s="164">
        <f t="shared" si="58"/>
        <v>13871</v>
      </c>
      <c r="AO65" s="164">
        <f t="shared" si="59"/>
        <v>17028</v>
      </c>
      <c r="AP65" s="164">
        <f t="shared" si="60"/>
        <v>19820</v>
      </c>
      <c r="AQ65" s="164">
        <f t="shared" si="61"/>
        <v>33458</v>
      </c>
      <c r="AS65" s="164">
        <f t="shared" si="62"/>
        <v>7885</v>
      </c>
      <c r="AT65" s="164">
        <f t="shared" si="63"/>
        <v>8289</v>
      </c>
      <c r="AU65" s="164">
        <f t="shared" si="64"/>
        <v>3519</v>
      </c>
      <c r="AV65" s="164">
        <f t="shared" si="65"/>
        <v>3519</v>
      </c>
      <c r="AW65" s="164">
        <f>ROUND(G65*$A$8,0)</f>
        <v>6562</v>
      </c>
      <c r="AX65" s="164">
        <f t="shared" si="66"/>
        <v>6498</v>
      </c>
      <c r="AY65" s="164">
        <f t="shared" si="67"/>
        <v>6825</v>
      </c>
      <c r="AZ65" s="164">
        <f t="shared" si="68"/>
        <v>6905</v>
      </c>
      <c r="BA65" s="164">
        <f t="shared" si="69"/>
        <v>14082</v>
      </c>
      <c r="BB65" s="164">
        <f t="shared" si="70"/>
        <v>17287</v>
      </c>
      <c r="BC65" s="164">
        <f t="shared" si="71"/>
        <v>20121</v>
      </c>
      <c r="BD65" s="164">
        <f t="shared" si="72"/>
        <v>33967</v>
      </c>
      <c r="BF65" s="164">
        <f t="shared" si="73"/>
        <v>8197</v>
      </c>
      <c r="BG65" s="164">
        <f t="shared" si="4"/>
        <v>8617</v>
      </c>
      <c r="BH65" s="164">
        <f t="shared" si="5"/>
        <v>3658</v>
      </c>
      <c r="BI65" s="164">
        <f t="shared" si="6"/>
        <v>3658</v>
      </c>
      <c r="BJ65" s="164">
        <f t="shared" si="7"/>
        <v>6822</v>
      </c>
      <c r="BK65" s="164">
        <f t="shared" si="8"/>
        <v>6755</v>
      </c>
      <c r="BL65" s="164">
        <f t="shared" si="9"/>
        <v>7095</v>
      </c>
      <c r="BM65" s="164">
        <f t="shared" si="10"/>
        <v>7179</v>
      </c>
      <c r="BN65" s="164">
        <f t="shared" si="11"/>
        <v>14640</v>
      </c>
      <c r="BO65" s="164">
        <f t="shared" si="12"/>
        <v>17971</v>
      </c>
      <c r="BP65" s="164">
        <f t="shared" si="13"/>
        <v>20918</v>
      </c>
      <c r="BQ65" s="164">
        <f t="shared" si="14"/>
        <v>35313</v>
      </c>
      <c r="BS65" s="164">
        <f t="shared" si="74"/>
        <v>8197</v>
      </c>
      <c r="BT65" s="164">
        <f t="shared" si="15"/>
        <v>8617</v>
      </c>
      <c r="BU65" s="164">
        <f t="shared" si="16"/>
        <v>3658</v>
      </c>
      <c r="BV65" s="164">
        <f t="shared" si="17"/>
        <v>3658</v>
      </c>
      <c r="BW65" s="164">
        <f t="shared" si="18"/>
        <v>6822</v>
      </c>
      <c r="BX65" s="164">
        <f t="shared" si="19"/>
        <v>6755</v>
      </c>
      <c r="BY65" s="164">
        <f t="shared" si="20"/>
        <v>7094</v>
      </c>
      <c r="BZ65" s="164">
        <f t="shared" si="21"/>
        <v>7178</v>
      </c>
      <c r="CA65" s="164">
        <f t="shared" si="22"/>
        <v>14639</v>
      </c>
      <c r="CB65" s="164">
        <f t="shared" si="23"/>
        <v>17970</v>
      </c>
      <c r="CC65" s="164">
        <f t="shared" si="24"/>
        <v>20917</v>
      </c>
      <c r="CD65" s="164">
        <f t="shared" si="25"/>
        <v>35310</v>
      </c>
      <c r="CF65" s="164">
        <f t="shared" si="75"/>
        <v>8436</v>
      </c>
      <c r="CG65" s="164">
        <f t="shared" si="26"/>
        <v>8868</v>
      </c>
      <c r="CH65" s="164">
        <f t="shared" si="27"/>
        <v>3765</v>
      </c>
      <c r="CI65" s="164">
        <f t="shared" si="28"/>
        <v>3765</v>
      </c>
      <c r="CJ65" s="164">
        <f t="shared" si="29"/>
        <v>7021</v>
      </c>
      <c r="CK65" s="164">
        <f t="shared" si="30"/>
        <v>6952</v>
      </c>
      <c r="CL65" s="164">
        <f t="shared" si="31"/>
        <v>7301</v>
      </c>
      <c r="CM65" s="164">
        <f t="shared" si="32"/>
        <v>7387</v>
      </c>
      <c r="CN65" s="164">
        <f t="shared" si="33"/>
        <v>15066</v>
      </c>
      <c r="CO65" s="164">
        <f t="shared" si="34"/>
        <v>18494</v>
      </c>
      <c r="CP65" s="164">
        <f t="shared" si="35"/>
        <v>21526</v>
      </c>
      <c r="CQ65" s="164">
        <f t="shared" si="36"/>
        <v>36340</v>
      </c>
    </row>
    <row r="66" spans="2:95" x14ac:dyDescent="0.35">
      <c r="B66" s="118" t="s">
        <v>185</v>
      </c>
      <c r="C66" s="147">
        <v>7868</v>
      </c>
      <c r="D66" s="110">
        <v>8179</v>
      </c>
      <c r="E66" s="107">
        <v>3066</v>
      </c>
      <c r="F66" s="110">
        <v>3072</v>
      </c>
      <c r="G66" s="149" t="s">
        <v>344</v>
      </c>
      <c r="H66" s="149" t="s">
        <v>344</v>
      </c>
      <c r="I66" s="110">
        <v>4934</v>
      </c>
      <c r="J66" s="110">
        <v>5286</v>
      </c>
      <c r="K66" s="137">
        <v>22343</v>
      </c>
      <c r="L66" s="110">
        <v>22740</v>
      </c>
      <c r="M66" s="142">
        <v>15407</v>
      </c>
      <c r="N66" s="110">
        <v>16508</v>
      </c>
      <c r="O66" s="99"/>
      <c r="Q66" s="122">
        <f t="shared" si="37"/>
        <v>109403</v>
      </c>
      <c r="S66" s="164">
        <f t="shared" si="38"/>
        <v>7544</v>
      </c>
      <c r="T66" s="164">
        <f t="shared" si="39"/>
        <v>7842</v>
      </c>
      <c r="U66" s="164">
        <f t="shared" si="40"/>
        <v>2940</v>
      </c>
      <c r="V66" s="164">
        <f t="shared" si="41"/>
        <v>2945</v>
      </c>
      <c r="W66" s="164" t="e">
        <f t="shared" si="42"/>
        <v>#VALUE!</v>
      </c>
      <c r="X66" s="164" t="e">
        <f t="shared" si="43"/>
        <v>#VALUE!</v>
      </c>
      <c r="Y66" s="164">
        <f t="shared" si="44"/>
        <v>4731</v>
      </c>
      <c r="Z66" s="164">
        <f t="shared" si="45"/>
        <v>5068</v>
      </c>
      <c r="AA66" s="164">
        <f t="shared" si="46"/>
        <v>21422</v>
      </c>
      <c r="AB66" s="164">
        <f t="shared" si="47"/>
        <v>21802</v>
      </c>
      <c r="AC66" s="164">
        <f t="shared" si="48"/>
        <v>14772</v>
      </c>
      <c r="AD66" s="164">
        <f t="shared" si="49"/>
        <v>15827</v>
      </c>
      <c r="AF66" s="164">
        <f t="shared" si="50"/>
        <v>7790</v>
      </c>
      <c r="AG66" s="164">
        <f t="shared" si="51"/>
        <v>8098</v>
      </c>
      <c r="AH66" s="164">
        <f t="shared" si="52"/>
        <v>3035</v>
      </c>
      <c r="AI66" s="164">
        <f t="shared" si="53"/>
        <v>3041</v>
      </c>
      <c r="AJ66" s="164" t="e">
        <f t="shared" si="54"/>
        <v>#VALUE!</v>
      </c>
      <c r="AK66" s="164" t="e">
        <f t="shared" si="55"/>
        <v>#VALUE!</v>
      </c>
      <c r="AL66" s="164">
        <f t="shared" si="56"/>
        <v>4885</v>
      </c>
      <c r="AM66" s="164">
        <f t="shared" si="57"/>
        <v>5233</v>
      </c>
      <c r="AN66" s="164">
        <f t="shared" si="58"/>
        <v>22120</v>
      </c>
      <c r="AO66" s="164">
        <f t="shared" si="59"/>
        <v>22513</v>
      </c>
      <c r="AP66" s="164">
        <f t="shared" si="60"/>
        <v>15253</v>
      </c>
      <c r="AQ66" s="164">
        <f t="shared" si="61"/>
        <v>16344</v>
      </c>
      <c r="AS66" s="164">
        <f t="shared" si="62"/>
        <v>7908</v>
      </c>
      <c r="AT66" s="164">
        <f t="shared" si="63"/>
        <v>8221</v>
      </c>
      <c r="AU66" s="164">
        <f t="shared" si="64"/>
        <v>3082</v>
      </c>
      <c r="AV66" s="164">
        <f t="shared" si="65"/>
        <v>3088</v>
      </c>
      <c r="AW66" s="164" t="e">
        <f>ROUND(G66*$A$8,0)</f>
        <v>#VALUE!</v>
      </c>
      <c r="AX66" s="164" t="e">
        <f t="shared" si="66"/>
        <v>#VALUE!</v>
      </c>
      <c r="AY66" s="164">
        <f t="shared" si="67"/>
        <v>4959</v>
      </c>
      <c r="AZ66" s="164">
        <f t="shared" si="68"/>
        <v>5313</v>
      </c>
      <c r="BA66" s="164">
        <f t="shared" si="69"/>
        <v>22457</v>
      </c>
      <c r="BB66" s="164">
        <f t="shared" si="70"/>
        <v>22856</v>
      </c>
      <c r="BC66" s="164">
        <f t="shared" si="71"/>
        <v>15485</v>
      </c>
      <c r="BD66" s="164">
        <f t="shared" si="72"/>
        <v>16592</v>
      </c>
      <c r="BF66" s="164">
        <f t="shared" si="73"/>
        <v>8221</v>
      </c>
      <c r="BG66" s="164">
        <f t="shared" si="4"/>
        <v>8546</v>
      </c>
      <c r="BH66" s="164">
        <f t="shared" si="5"/>
        <v>3204</v>
      </c>
      <c r="BI66" s="164">
        <f t="shared" si="6"/>
        <v>3210</v>
      </c>
      <c r="BJ66" s="164" t="e">
        <f t="shared" si="7"/>
        <v>#VALUE!</v>
      </c>
      <c r="BK66" s="164" t="e">
        <f t="shared" si="8"/>
        <v>#VALUE!</v>
      </c>
      <c r="BL66" s="164">
        <f t="shared" si="9"/>
        <v>5156</v>
      </c>
      <c r="BM66" s="164">
        <f t="shared" si="10"/>
        <v>5523</v>
      </c>
      <c r="BN66" s="164">
        <f t="shared" si="11"/>
        <v>23346</v>
      </c>
      <c r="BO66" s="164">
        <f t="shared" si="12"/>
        <v>23761</v>
      </c>
      <c r="BP66" s="164">
        <f t="shared" si="13"/>
        <v>16099</v>
      </c>
      <c r="BQ66" s="164">
        <f t="shared" si="14"/>
        <v>17249</v>
      </c>
      <c r="BS66" s="164">
        <f t="shared" si="74"/>
        <v>8221</v>
      </c>
      <c r="BT66" s="164">
        <f t="shared" si="15"/>
        <v>8546</v>
      </c>
      <c r="BU66" s="164">
        <f t="shared" si="16"/>
        <v>3203</v>
      </c>
      <c r="BV66" s="164">
        <f t="shared" si="17"/>
        <v>3210</v>
      </c>
      <c r="BW66" s="164" t="e">
        <f t="shared" si="18"/>
        <v>#VALUE!</v>
      </c>
      <c r="BX66" s="164" t="e">
        <f t="shared" si="19"/>
        <v>#VALUE!</v>
      </c>
      <c r="BY66" s="164">
        <f t="shared" si="20"/>
        <v>5155</v>
      </c>
      <c r="BZ66" s="164">
        <f t="shared" si="21"/>
        <v>5523</v>
      </c>
      <c r="CA66" s="164">
        <f t="shared" si="22"/>
        <v>23345</v>
      </c>
      <c r="CB66" s="164">
        <f t="shared" si="23"/>
        <v>23760</v>
      </c>
      <c r="CC66" s="164">
        <f t="shared" si="24"/>
        <v>16098</v>
      </c>
      <c r="CD66" s="164">
        <f t="shared" si="25"/>
        <v>17248</v>
      </c>
      <c r="CF66" s="164">
        <f t="shared" si="75"/>
        <v>8460</v>
      </c>
      <c r="CG66" s="164">
        <f t="shared" si="26"/>
        <v>8795</v>
      </c>
      <c r="CH66" s="164">
        <f t="shared" si="27"/>
        <v>3297</v>
      </c>
      <c r="CI66" s="164">
        <f t="shared" si="28"/>
        <v>3303</v>
      </c>
      <c r="CJ66" s="164" t="e">
        <f t="shared" si="29"/>
        <v>#VALUE!</v>
      </c>
      <c r="CK66" s="164" t="e">
        <f t="shared" si="30"/>
        <v>#VALUE!</v>
      </c>
      <c r="CL66" s="164">
        <f t="shared" si="31"/>
        <v>5306</v>
      </c>
      <c r="CM66" s="164">
        <f t="shared" si="32"/>
        <v>5684</v>
      </c>
      <c r="CN66" s="164">
        <f t="shared" si="33"/>
        <v>24025</v>
      </c>
      <c r="CO66" s="164">
        <f t="shared" si="34"/>
        <v>24452</v>
      </c>
      <c r="CP66" s="164">
        <f t="shared" si="35"/>
        <v>16567</v>
      </c>
      <c r="CQ66" s="164">
        <f t="shared" si="36"/>
        <v>17751</v>
      </c>
    </row>
    <row r="67" spans="2:95" x14ac:dyDescent="0.35">
      <c r="B67" s="117" t="s">
        <v>189</v>
      </c>
      <c r="C67" s="148">
        <v>8544</v>
      </c>
      <c r="D67" s="140">
        <v>8996</v>
      </c>
      <c r="E67" s="140">
        <v>3257</v>
      </c>
      <c r="F67" s="140">
        <v>3258</v>
      </c>
      <c r="G67" s="149" t="s">
        <v>344</v>
      </c>
      <c r="H67" s="149" t="s">
        <v>344</v>
      </c>
      <c r="I67" s="140">
        <v>6207</v>
      </c>
      <c r="J67" s="140">
        <v>6201</v>
      </c>
      <c r="K67" s="139">
        <v>22285</v>
      </c>
      <c r="L67" s="140">
        <v>26549</v>
      </c>
      <c r="M67" s="139">
        <v>21787</v>
      </c>
      <c r="N67" s="140">
        <v>34656</v>
      </c>
      <c r="O67" s="99"/>
      <c r="Q67" s="122">
        <f t="shared" si="37"/>
        <v>141740</v>
      </c>
      <c r="S67" s="164">
        <f t="shared" si="38"/>
        <v>8192</v>
      </c>
      <c r="T67" s="164">
        <f t="shared" si="39"/>
        <v>8625</v>
      </c>
      <c r="U67" s="164">
        <f t="shared" si="40"/>
        <v>3123</v>
      </c>
      <c r="V67" s="164">
        <f t="shared" si="41"/>
        <v>3124</v>
      </c>
      <c r="W67" s="164" t="e">
        <f t="shared" si="42"/>
        <v>#VALUE!</v>
      </c>
      <c r="X67" s="164" t="e">
        <f t="shared" si="43"/>
        <v>#VALUE!</v>
      </c>
      <c r="Y67" s="164">
        <f t="shared" si="44"/>
        <v>5951</v>
      </c>
      <c r="Z67" s="164">
        <f t="shared" si="45"/>
        <v>5945</v>
      </c>
      <c r="AA67" s="164">
        <f t="shared" si="46"/>
        <v>21366</v>
      </c>
      <c r="AB67" s="164">
        <f t="shared" si="47"/>
        <v>25454</v>
      </c>
      <c r="AC67" s="164">
        <f t="shared" si="48"/>
        <v>20889</v>
      </c>
      <c r="AD67" s="164">
        <f t="shared" si="49"/>
        <v>33227</v>
      </c>
      <c r="AF67" s="164">
        <f t="shared" si="50"/>
        <v>8459</v>
      </c>
      <c r="AG67" s="164">
        <f t="shared" si="51"/>
        <v>8906</v>
      </c>
      <c r="AH67" s="164">
        <f t="shared" si="52"/>
        <v>3225</v>
      </c>
      <c r="AI67" s="164">
        <f t="shared" si="53"/>
        <v>3226</v>
      </c>
      <c r="AJ67" s="164" t="e">
        <f t="shared" si="54"/>
        <v>#VALUE!</v>
      </c>
      <c r="AK67" s="164" t="e">
        <f t="shared" si="55"/>
        <v>#VALUE!</v>
      </c>
      <c r="AL67" s="164">
        <f t="shared" si="56"/>
        <v>6145</v>
      </c>
      <c r="AM67" s="164">
        <f t="shared" si="57"/>
        <v>6139</v>
      </c>
      <c r="AN67" s="164">
        <f t="shared" si="58"/>
        <v>22063</v>
      </c>
      <c r="AO67" s="164">
        <f t="shared" si="59"/>
        <v>26284</v>
      </c>
      <c r="AP67" s="164">
        <f t="shared" si="60"/>
        <v>21570</v>
      </c>
      <c r="AQ67" s="164">
        <f t="shared" si="61"/>
        <v>34311</v>
      </c>
      <c r="AS67" s="164">
        <f t="shared" si="62"/>
        <v>8588</v>
      </c>
      <c r="AT67" s="164">
        <f t="shared" si="63"/>
        <v>9042</v>
      </c>
      <c r="AU67" s="164">
        <f t="shared" si="64"/>
        <v>3274</v>
      </c>
      <c r="AV67" s="164">
        <f t="shared" si="65"/>
        <v>3275</v>
      </c>
      <c r="AW67" s="164" t="e">
        <f>ROUND(G67*$A$8,0)</f>
        <v>#VALUE!</v>
      </c>
      <c r="AX67" s="164" t="e">
        <f t="shared" si="66"/>
        <v>#VALUE!</v>
      </c>
      <c r="AY67" s="164">
        <f t="shared" si="67"/>
        <v>6239</v>
      </c>
      <c r="AZ67" s="164">
        <f t="shared" si="68"/>
        <v>6233</v>
      </c>
      <c r="BA67" s="164">
        <f t="shared" si="69"/>
        <v>22398</v>
      </c>
      <c r="BB67" s="164">
        <f t="shared" si="70"/>
        <v>26684</v>
      </c>
      <c r="BC67" s="164">
        <f t="shared" si="71"/>
        <v>21898</v>
      </c>
      <c r="BD67" s="164">
        <f t="shared" si="72"/>
        <v>34832</v>
      </c>
      <c r="BF67" s="164">
        <f t="shared" si="73"/>
        <v>8928</v>
      </c>
      <c r="BG67" s="164">
        <f t="shared" si="4"/>
        <v>9400</v>
      </c>
      <c r="BH67" s="164">
        <f t="shared" si="5"/>
        <v>3403</v>
      </c>
      <c r="BI67" s="164">
        <f t="shared" si="6"/>
        <v>3404</v>
      </c>
      <c r="BJ67" s="164" t="e">
        <f t="shared" si="7"/>
        <v>#VALUE!</v>
      </c>
      <c r="BK67" s="164" t="e">
        <f t="shared" si="8"/>
        <v>#VALUE!</v>
      </c>
      <c r="BL67" s="164">
        <f t="shared" si="9"/>
        <v>6486</v>
      </c>
      <c r="BM67" s="164">
        <f t="shared" si="10"/>
        <v>6479</v>
      </c>
      <c r="BN67" s="164">
        <f t="shared" si="11"/>
        <v>23286</v>
      </c>
      <c r="BO67" s="164">
        <f t="shared" si="12"/>
        <v>27741</v>
      </c>
      <c r="BP67" s="164">
        <f t="shared" si="13"/>
        <v>22765</v>
      </c>
      <c r="BQ67" s="164">
        <f t="shared" si="14"/>
        <v>36212</v>
      </c>
      <c r="BS67" s="164">
        <f t="shared" si="74"/>
        <v>8927</v>
      </c>
      <c r="BT67" s="164">
        <f t="shared" si="15"/>
        <v>9399</v>
      </c>
      <c r="BU67" s="164">
        <f t="shared" si="16"/>
        <v>3403</v>
      </c>
      <c r="BV67" s="164">
        <f t="shared" si="17"/>
        <v>3404</v>
      </c>
      <c r="BW67" s="164" t="e">
        <f t="shared" si="18"/>
        <v>#VALUE!</v>
      </c>
      <c r="BX67" s="164" t="e">
        <f t="shared" si="19"/>
        <v>#VALUE!</v>
      </c>
      <c r="BY67" s="164">
        <f t="shared" si="20"/>
        <v>6485</v>
      </c>
      <c r="BZ67" s="164">
        <f t="shared" si="21"/>
        <v>6479</v>
      </c>
      <c r="CA67" s="164">
        <f t="shared" si="22"/>
        <v>23284</v>
      </c>
      <c r="CB67" s="164">
        <f t="shared" si="23"/>
        <v>27739</v>
      </c>
      <c r="CC67" s="164">
        <f t="shared" si="24"/>
        <v>22764</v>
      </c>
      <c r="CD67" s="164">
        <f t="shared" si="25"/>
        <v>36210</v>
      </c>
      <c r="CF67" s="164">
        <f t="shared" si="75"/>
        <v>9187</v>
      </c>
      <c r="CG67" s="164">
        <f t="shared" si="26"/>
        <v>9673</v>
      </c>
      <c r="CH67" s="164">
        <f t="shared" si="27"/>
        <v>3502</v>
      </c>
      <c r="CI67" s="164">
        <f t="shared" si="28"/>
        <v>3503</v>
      </c>
      <c r="CJ67" s="164" t="e">
        <f t="shared" si="29"/>
        <v>#VALUE!</v>
      </c>
      <c r="CK67" s="164" t="e">
        <f t="shared" si="30"/>
        <v>#VALUE!</v>
      </c>
      <c r="CL67" s="164">
        <f t="shared" si="31"/>
        <v>6674</v>
      </c>
      <c r="CM67" s="164">
        <f t="shared" si="32"/>
        <v>6668</v>
      </c>
      <c r="CN67" s="164">
        <f t="shared" si="33"/>
        <v>23963</v>
      </c>
      <c r="CO67" s="164">
        <f t="shared" si="34"/>
        <v>28548</v>
      </c>
      <c r="CP67" s="164">
        <f t="shared" si="35"/>
        <v>23428</v>
      </c>
      <c r="CQ67" s="164">
        <f t="shared" si="36"/>
        <v>37266</v>
      </c>
    </row>
    <row r="69" spans="2:95" ht="137.25" customHeight="1" x14ac:dyDescent="0.35">
      <c r="B69" s="410" t="s">
        <v>351</v>
      </c>
      <c r="C69" s="411"/>
      <c r="D69" s="411"/>
      <c r="E69" s="411"/>
      <c r="F69" s="411"/>
      <c r="G69" s="411"/>
      <c r="H69" s="411"/>
      <c r="I69" s="411"/>
      <c r="J69" s="411"/>
      <c r="K69" s="411"/>
      <c r="L69" s="411"/>
      <c r="M69" s="411"/>
      <c r="N69" s="411"/>
    </row>
    <row r="71" spans="2:95" x14ac:dyDescent="0.35">
      <c r="B71" s="157" t="s">
        <v>352</v>
      </c>
      <c r="C71" s="75"/>
      <c r="D71" s="75"/>
      <c r="E71" s="75"/>
      <c r="F71" s="75"/>
      <c r="G71" s="75"/>
    </row>
    <row r="72" spans="2:95" ht="60.75" customHeight="1" x14ac:dyDescent="0.35">
      <c r="B72" s="410" t="s">
        <v>353</v>
      </c>
      <c r="C72" s="411"/>
      <c r="D72" s="411"/>
      <c r="E72" s="411"/>
      <c r="F72" s="411"/>
      <c r="G72" s="411"/>
      <c r="H72" s="411"/>
      <c r="I72" s="411"/>
      <c r="J72" s="411"/>
      <c r="K72" s="411"/>
      <c r="L72" s="411"/>
      <c r="M72" s="411"/>
      <c r="N72" s="411"/>
    </row>
    <row r="73" spans="2:95" ht="21" customHeight="1" x14ac:dyDescent="0.35">
      <c r="B73" s="410" t="s">
        <v>354</v>
      </c>
      <c r="C73" s="411"/>
      <c r="D73" s="411"/>
      <c r="E73" s="411"/>
      <c r="F73" s="411"/>
      <c r="G73" s="411"/>
      <c r="H73" s="411"/>
      <c r="I73" s="411"/>
      <c r="J73" s="411"/>
      <c r="K73" s="411"/>
      <c r="L73" s="411"/>
      <c r="M73" s="411"/>
      <c r="N73" s="411"/>
    </row>
    <row r="74" spans="2:95" ht="35.25" customHeight="1" x14ac:dyDescent="0.35">
      <c r="B74" s="412" t="s">
        <v>360</v>
      </c>
      <c r="C74" s="412"/>
      <c r="D74" s="412"/>
      <c r="E74" s="412"/>
      <c r="F74" s="412"/>
      <c r="G74" s="412"/>
      <c r="H74" s="412"/>
      <c r="I74" s="412"/>
      <c r="J74" s="412"/>
      <c r="K74" s="412"/>
      <c r="L74" s="412"/>
      <c r="M74" s="412"/>
      <c r="N74" s="412"/>
    </row>
    <row r="75" spans="2:95" ht="37.5" customHeight="1" x14ac:dyDescent="0.35">
      <c r="B75" s="412" t="s">
        <v>361</v>
      </c>
      <c r="C75" s="412"/>
      <c r="D75" s="412"/>
      <c r="E75" s="412"/>
      <c r="F75" s="412"/>
      <c r="G75" s="412"/>
      <c r="H75" s="412"/>
      <c r="I75" s="412"/>
      <c r="J75" s="412"/>
      <c r="K75" s="412"/>
      <c r="L75" s="412"/>
      <c r="M75" s="412"/>
      <c r="N75" s="412"/>
    </row>
    <row r="76" spans="2:95" ht="69" customHeight="1" x14ac:dyDescent="0.35">
      <c r="B76" s="412" t="s">
        <v>355</v>
      </c>
      <c r="C76" s="412"/>
      <c r="D76" s="412"/>
      <c r="E76" s="412"/>
      <c r="F76" s="412"/>
      <c r="G76" s="412"/>
      <c r="H76" s="412"/>
      <c r="I76" s="412"/>
      <c r="J76" s="412"/>
      <c r="K76" s="412"/>
      <c r="L76" s="412"/>
      <c r="M76" s="412"/>
      <c r="N76" s="412"/>
    </row>
    <row r="77" spans="2:95" ht="62.25" customHeight="1" x14ac:dyDescent="0.35">
      <c r="B77" s="412" t="s">
        <v>356</v>
      </c>
      <c r="C77" s="412"/>
      <c r="D77" s="412"/>
      <c r="E77" s="412"/>
      <c r="F77" s="412"/>
      <c r="G77" s="412"/>
      <c r="H77" s="412"/>
      <c r="I77" s="412"/>
      <c r="J77" s="412"/>
      <c r="K77" s="412"/>
      <c r="L77" s="412"/>
      <c r="M77" s="412"/>
      <c r="N77" s="412"/>
    </row>
    <row r="78" spans="2:95" ht="45" customHeight="1" x14ac:dyDescent="0.35">
      <c r="B78" s="412" t="s">
        <v>357</v>
      </c>
      <c r="C78" s="412"/>
      <c r="D78" s="412"/>
      <c r="E78" s="412"/>
      <c r="F78" s="412"/>
      <c r="G78" s="412"/>
      <c r="H78" s="412"/>
      <c r="I78" s="412"/>
      <c r="J78" s="412"/>
      <c r="K78" s="412"/>
      <c r="L78" s="412"/>
      <c r="M78" s="412"/>
      <c r="N78" s="412"/>
    </row>
    <row r="79" spans="2:95" x14ac:dyDescent="0.35">
      <c r="B79" s="412" t="s">
        <v>358</v>
      </c>
      <c r="C79" s="412"/>
      <c r="D79" s="412"/>
      <c r="E79" s="412"/>
      <c r="F79" s="412"/>
      <c r="G79" s="412"/>
      <c r="H79" s="412"/>
      <c r="I79" s="412"/>
      <c r="J79" s="412"/>
      <c r="K79" s="412"/>
      <c r="L79" s="412"/>
      <c r="M79" s="412"/>
      <c r="N79" s="412"/>
    </row>
    <row r="80" spans="2:95" x14ac:dyDescent="0.35">
      <c r="B80" s="412" t="s">
        <v>363</v>
      </c>
      <c r="C80" s="412"/>
      <c r="D80" s="412"/>
      <c r="E80" s="412"/>
      <c r="F80" s="412"/>
      <c r="G80" s="412"/>
      <c r="H80" s="412"/>
      <c r="I80" s="412"/>
      <c r="J80" s="412"/>
      <c r="K80" s="412"/>
      <c r="L80" s="412"/>
      <c r="M80" s="412"/>
      <c r="N80" s="412"/>
    </row>
    <row r="81" spans="2:14" x14ac:dyDescent="0.35">
      <c r="B81" s="412" t="s">
        <v>362</v>
      </c>
      <c r="C81" s="412"/>
      <c r="D81" s="412"/>
      <c r="E81" s="412"/>
      <c r="F81" s="412"/>
      <c r="G81" s="412"/>
      <c r="H81" s="412"/>
      <c r="I81" s="412"/>
      <c r="J81" s="412"/>
      <c r="K81" s="412"/>
      <c r="L81" s="412"/>
      <c r="M81" s="412"/>
      <c r="N81" s="412"/>
    </row>
    <row r="82" spans="2:14" x14ac:dyDescent="0.35">
      <c r="B82" s="158" t="s">
        <v>359</v>
      </c>
      <c r="C82" s="75"/>
      <c r="D82" s="75"/>
      <c r="E82" s="75"/>
      <c r="F82" s="75"/>
      <c r="G82" s="75"/>
    </row>
    <row r="84" spans="2:14" x14ac:dyDescent="0.35">
      <c r="B84" s="157"/>
      <c r="C84" s="75"/>
      <c r="D84" s="75"/>
      <c r="E84" s="75"/>
      <c r="F84" s="75"/>
      <c r="G84" s="75"/>
    </row>
    <row r="85" spans="2:14" x14ac:dyDescent="0.35">
      <c r="C85" s="75"/>
      <c r="D85" s="75"/>
      <c r="E85" s="75"/>
      <c r="F85" s="75"/>
      <c r="G85" s="75"/>
    </row>
  </sheetData>
  <mergeCells count="47">
    <mergeCell ref="S14:T14"/>
    <mergeCell ref="U14:V14"/>
    <mergeCell ref="W14:X14"/>
    <mergeCell ref="Y14:Z14"/>
    <mergeCell ref="AA14:AB14"/>
    <mergeCell ref="AF14:AG14"/>
    <mergeCell ref="AH14:AI14"/>
    <mergeCell ref="AJ14:AK14"/>
    <mergeCell ref="AL14:AM14"/>
    <mergeCell ref="AN14:AO14"/>
    <mergeCell ref="B81:N81"/>
    <mergeCell ref="B80:N80"/>
    <mergeCell ref="B75:N75"/>
    <mergeCell ref="B76:N76"/>
    <mergeCell ref="B77:N77"/>
    <mergeCell ref="B78:N78"/>
    <mergeCell ref="B79:N79"/>
    <mergeCell ref="K14:L14"/>
    <mergeCell ref="B69:N69"/>
    <mergeCell ref="B72:N72"/>
    <mergeCell ref="B73:N73"/>
    <mergeCell ref="B74:N74"/>
    <mergeCell ref="B14:B15"/>
    <mergeCell ref="C14:D14"/>
    <mergeCell ref="E14:F14"/>
    <mergeCell ref="G14:H14"/>
    <mergeCell ref="I14:J14"/>
    <mergeCell ref="AS14:AT14"/>
    <mergeCell ref="AU14:AV14"/>
    <mergeCell ref="AW14:AX14"/>
    <mergeCell ref="AY14:AZ14"/>
    <mergeCell ref="BA14:BB14"/>
    <mergeCell ref="BF14:BG14"/>
    <mergeCell ref="BH14:BI14"/>
    <mergeCell ref="BJ14:BK14"/>
    <mergeCell ref="BL14:BM14"/>
    <mergeCell ref="BN14:BO14"/>
    <mergeCell ref="BS14:BT14"/>
    <mergeCell ref="BU14:BV14"/>
    <mergeCell ref="BW14:BX14"/>
    <mergeCell ref="BY14:BZ14"/>
    <mergeCell ref="CA14:CB14"/>
    <mergeCell ref="CF14:CG14"/>
    <mergeCell ref="CH14:CI14"/>
    <mergeCell ref="CJ14:CK14"/>
    <mergeCell ref="CL14:CM14"/>
    <mergeCell ref="CN14:CO14"/>
  </mergeCells>
  <phoneticPr fontId="7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55FA4-F158-49C5-902A-42329B7BCA27}">
  <dimension ref="A1:R7"/>
  <sheetViews>
    <sheetView topLeftCell="C1" workbookViewId="0">
      <selection activeCell="M3" sqref="M3:R7"/>
    </sheetView>
  </sheetViews>
  <sheetFormatPr defaultRowHeight="14.5" x14ac:dyDescent="0.35"/>
  <cols>
    <col min="2" max="2" width="11.7265625" bestFit="1" customWidth="1"/>
  </cols>
  <sheetData>
    <row r="1" spans="1:18" x14ac:dyDescent="0.35">
      <c r="A1" t="s">
        <v>792</v>
      </c>
      <c r="F1" s="437" t="s">
        <v>795</v>
      </c>
      <c r="G1" s="437"/>
      <c r="H1" s="437"/>
      <c r="I1" s="437"/>
      <c r="J1" s="437"/>
      <c r="K1" s="437"/>
      <c r="M1" s="437" t="s">
        <v>547</v>
      </c>
      <c r="N1" s="437"/>
      <c r="O1" s="437"/>
      <c r="P1" s="437"/>
      <c r="Q1" s="437"/>
      <c r="R1" s="437"/>
    </row>
    <row r="2" spans="1:18" x14ac:dyDescent="0.35">
      <c r="B2" s="26" t="s">
        <v>197</v>
      </c>
      <c r="C2" s="26" t="s">
        <v>580</v>
      </c>
      <c r="D2" s="26" t="s">
        <v>614</v>
      </c>
      <c r="E2" s="26"/>
      <c r="F2" s="26" t="s">
        <v>560</v>
      </c>
      <c r="G2" s="26" t="s">
        <v>559</v>
      </c>
      <c r="H2" s="26" t="s">
        <v>558</v>
      </c>
      <c r="I2" s="26" t="s">
        <v>557</v>
      </c>
      <c r="J2" s="26" t="s">
        <v>556</v>
      </c>
      <c r="K2" s="26" t="s">
        <v>555</v>
      </c>
      <c r="M2" s="26" t="s">
        <v>560</v>
      </c>
      <c r="N2" s="26" t="s">
        <v>559</v>
      </c>
      <c r="O2" s="26" t="s">
        <v>558</v>
      </c>
      <c r="P2" s="26" t="s">
        <v>557</v>
      </c>
      <c r="Q2" s="26" t="s">
        <v>556</v>
      </c>
      <c r="R2" s="26" t="s">
        <v>555</v>
      </c>
    </row>
    <row r="3" spans="1:18" x14ac:dyDescent="0.35">
      <c r="B3" t="s">
        <v>276</v>
      </c>
      <c r="C3" t="s">
        <v>615</v>
      </c>
      <c r="D3" t="s">
        <v>616</v>
      </c>
      <c r="F3">
        <f>'PMPA-MACPAC'!J6</f>
        <v>6125</v>
      </c>
      <c r="G3">
        <f>'PMPA-MACPAC'!J7</f>
        <v>6324</v>
      </c>
      <c r="H3">
        <f>'PMPA-MACPAC'!J8</f>
        <v>6421</v>
      </c>
      <c r="I3">
        <f>'PMPA-MACPAC'!J9</f>
        <v>6675</v>
      </c>
      <c r="J3">
        <f>'PMPA-MACPAC'!J10</f>
        <v>6674</v>
      </c>
      <c r="K3">
        <f>'PMPA-MACPAC'!J11</f>
        <v>6869</v>
      </c>
      <c r="M3">
        <f>ROUND(F3/12,2)</f>
        <v>510.42</v>
      </c>
      <c r="N3">
        <f t="shared" ref="N3:R7" si="0">ROUND(G3/12,2)</f>
        <v>527</v>
      </c>
      <c r="O3">
        <f t="shared" si="0"/>
        <v>535.08000000000004</v>
      </c>
      <c r="P3">
        <f t="shared" si="0"/>
        <v>556.25</v>
      </c>
      <c r="Q3">
        <f t="shared" si="0"/>
        <v>556.16999999999996</v>
      </c>
      <c r="R3">
        <f t="shared" si="0"/>
        <v>572.41999999999996</v>
      </c>
    </row>
    <row r="4" spans="1:18" x14ac:dyDescent="0.35">
      <c r="B4" t="s">
        <v>276</v>
      </c>
      <c r="C4" t="s">
        <v>615</v>
      </c>
      <c r="D4" t="s">
        <v>606</v>
      </c>
      <c r="F4">
        <f>'PMPA-MACPAC'!L$6</f>
        <v>25659</v>
      </c>
      <c r="G4">
        <f>'PMPA-MACPAC'!L$7</f>
        <v>26495</v>
      </c>
      <c r="H4">
        <f>'PMPA-MACPAC'!L$8</f>
        <v>26898</v>
      </c>
      <c r="I4">
        <f>'PMPA-MACPAC'!L$9</f>
        <v>27964</v>
      </c>
      <c r="J4">
        <f>'PMPA-MACPAC'!L$10</f>
        <v>27962</v>
      </c>
      <c r="K4">
        <f>'PMPA-MACPAC'!L$11</f>
        <v>28777</v>
      </c>
      <c r="M4">
        <f t="shared" ref="M4:M7" si="1">ROUND(F4/12,2)</f>
        <v>2138.25</v>
      </c>
      <c r="N4">
        <f t="shared" si="0"/>
        <v>2207.92</v>
      </c>
      <c r="O4">
        <f t="shared" si="0"/>
        <v>2241.5</v>
      </c>
      <c r="P4">
        <f t="shared" si="0"/>
        <v>2330.33</v>
      </c>
      <c r="Q4">
        <f t="shared" si="0"/>
        <v>2330.17</v>
      </c>
      <c r="R4">
        <f t="shared" si="0"/>
        <v>2398.08</v>
      </c>
    </row>
    <row r="5" spans="1:18" x14ac:dyDescent="0.35">
      <c r="B5" t="s">
        <v>276</v>
      </c>
      <c r="C5" t="s">
        <v>615</v>
      </c>
      <c r="D5" t="s">
        <v>617</v>
      </c>
      <c r="F5">
        <f>'PMPA-MACPAC'!H$6</f>
        <v>7198</v>
      </c>
      <c r="G5">
        <f>'PMPA-MACPAC'!H$7</f>
        <v>7433</v>
      </c>
      <c r="H5">
        <f>'PMPA-MACPAC'!H$8</f>
        <v>7546</v>
      </c>
      <c r="I5">
        <f>'PMPA-MACPAC'!H$9</f>
        <v>7845</v>
      </c>
      <c r="J5">
        <f>'PMPA-MACPAC'!H$10</f>
        <v>7845</v>
      </c>
      <c r="K5">
        <f>'PMPA-MACPAC'!H$11</f>
        <v>8073</v>
      </c>
      <c r="M5">
        <f t="shared" si="1"/>
        <v>599.83000000000004</v>
      </c>
      <c r="N5">
        <f t="shared" si="0"/>
        <v>619.41999999999996</v>
      </c>
      <c r="O5">
        <f t="shared" si="0"/>
        <v>628.83000000000004</v>
      </c>
      <c r="P5">
        <f t="shared" si="0"/>
        <v>653.75</v>
      </c>
      <c r="Q5">
        <f t="shared" si="0"/>
        <v>653.75</v>
      </c>
      <c r="R5">
        <f t="shared" si="0"/>
        <v>672.75</v>
      </c>
    </row>
    <row r="6" spans="1:18" x14ac:dyDescent="0.35">
      <c r="B6" t="s">
        <v>276</v>
      </c>
      <c r="C6" t="s">
        <v>342</v>
      </c>
      <c r="D6" t="s">
        <v>616</v>
      </c>
      <c r="F6">
        <f>'PMPA-MACPAC'!F$6</f>
        <v>3443</v>
      </c>
      <c r="G6">
        <f>'PMPA-MACPAC'!F$7</f>
        <v>3555</v>
      </c>
      <c r="H6">
        <f>'PMPA-MACPAC'!F$8</f>
        <v>3609</v>
      </c>
      <c r="I6">
        <f>'PMPA-MACPAC'!F$9</f>
        <v>3752</v>
      </c>
      <c r="J6">
        <f>'PMPA-MACPAC'!F$10</f>
        <v>3752</v>
      </c>
      <c r="K6">
        <f>'PMPA-MACPAC'!F$11</f>
        <v>3861</v>
      </c>
      <c r="M6">
        <f t="shared" si="1"/>
        <v>286.92</v>
      </c>
      <c r="N6">
        <f t="shared" si="0"/>
        <v>296.25</v>
      </c>
      <c r="O6">
        <f t="shared" si="0"/>
        <v>300.75</v>
      </c>
      <c r="P6">
        <f t="shared" si="0"/>
        <v>312.67</v>
      </c>
      <c r="Q6">
        <f t="shared" si="0"/>
        <v>312.67</v>
      </c>
      <c r="R6">
        <f t="shared" si="0"/>
        <v>321.75</v>
      </c>
    </row>
    <row r="7" spans="1:18" x14ac:dyDescent="0.35">
      <c r="B7" t="s">
        <v>276</v>
      </c>
      <c r="C7" t="s">
        <v>342</v>
      </c>
      <c r="D7" t="s">
        <v>606</v>
      </c>
      <c r="F7">
        <f>'PMPA-MACPAC'!L$6</f>
        <v>25659</v>
      </c>
      <c r="G7">
        <f>'PMPA-MACPAC'!L$7</f>
        <v>26495</v>
      </c>
      <c r="H7">
        <f>'PMPA-MACPAC'!L$8</f>
        <v>26898</v>
      </c>
      <c r="I7">
        <f>'PMPA-MACPAC'!L$9</f>
        <v>27964</v>
      </c>
      <c r="J7">
        <f>'PMPA-MACPAC'!L$10</f>
        <v>27962</v>
      </c>
      <c r="K7">
        <f>'PMPA-MACPAC'!L$11</f>
        <v>28777</v>
      </c>
      <c r="M7">
        <f t="shared" si="1"/>
        <v>2138.25</v>
      </c>
      <c r="N7">
        <f t="shared" si="0"/>
        <v>2207.92</v>
      </c>
      <c r="O7">
        <f t="shared" si="0"/>
        <v>2241.5</v>
      </c>
      <c r="P7">
        <f t="shared" si="0"/>
        <v>2330.33</v>
      </c>
      <c r="Q7">
        <f t="shared" si="0"/>
        <v>2330.17</v>
      </c>
      <c r="R7">
        <f t="shared" si="0"/>
        <v>2398.08</v>
      </c>
    </row>
  </sheetData>
  <mergeCells count="2">
    <mergeCell ref="F1:K1"/>
    <mergeCell ref="M1:R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971A0-14AB-4029-BA4A-3350B01FF39B}">
  <dimension ref="B1:O34"/>
  <sheetViews>
    <sheetView workbookViewId="0">
      <selection activeCell="T25" sqref="T25"/>
    </sheetView>
  </sheetViews>
  <sheetFormatPr defaultRowHeight="14.5" x14ac:dyDescent="0.35"/>
  <sheetData>
    <row r="1" spans="2:15" x14ac:dyDescent="0.35">
      <c r="B1" t="s">
        <v>398</v>
      </c>
    </row>
    <row r="2" spans="2:15" x14ac:dyDescent="0.35">
      <c r="B2" t="s">
        <v>397</v>
      </c>
    </row>
    <row r="3" spans="2:15" x14ac:dyDescent="0.35">
      <c r="B3" s="415" t="s">
        <v>382</v>
      </c>
      <c r="C3" s="415"/>
      <c r="D3" s="415"/>
      <c r="E3" s="415"/>
      <c r="F3" s="415"/>
      <c r="G3" s="415"/>
      <c r="H3" s="194"/>
      <c r="I3" s="195"/>
      <c r="J3" s="195"/>
      <c r="K3" s="416" t="s">
        <v>383</v>
      </c>
      <c r="L3" s="416"/>
      <c r="M3" s="416"/>
      <c r="N3" s="416"/>
      <c r="O3" s="99"/>
    </row>
    <row r="4" spans="2:15" ht="52" x14ac:dyDescent="0.35">
      <c r="B4" s="417" t="s">
        <v>384</v>
      </c>
      <c r="C4" s="417"/>
      <c r="D4" s="198" t="s">
        <v>385</v>
      </c>
      <c r="E4" s="197" t="s">
        <v>386</v>
      </c>
      <c r="F4" s="199" t="s">
        <v>387</v>
      </c>
      <c r="G4" s="200" t="s">
        <v>388</v>
      </c>
      <c r="H4" s="201" t="s">
        <v>389</v>
      </c>
      <c r="I4" s="195"/>
      <c r="J4" s="197" t="s">
        <v>390</v>
      </c>
      <c r="K4" s="202"/>
      <c r="L4" s="199" t="s">
        <v>391</v>
      </c>
      <c r="M4" s="195"/>
      <c r="N4" s="196" t="s">
        <v>392</v>
      </c>
      <c r="O4" s="165" t="s">
        <v>393</v>
      </c>
    </row>
    <row r="5" spans="2:15" x14ac:dyDescent="0.35">
      <c r="B5" s="418">
        <v>1965</v>
      </c>
      <c r="C5" s="418"/>
      <c r="D5" s="166">
        <v>2E-3</v>
      </c>
      <c r="E5" s="167" t="s">
        <v>344</v>
      </c>
      <c r="F5" s="168" t="s">
        <v>344</v>
      </c>
      <c r="G5" s="168" t="s">
        <v>344</v>
      </c>
      <c r="H5" s="169">
        <v>0.14399999999999999</v>
      </c>
      <c r="I5" s="99"/>
      <c r="J5" s="170">
        <v>0.123</v>
      </c>
      <c r="K5" s="99"/>
      <c r="L5" s="169">
        <v>0.432</v>
      </c>
      <c r="M5" s="99"/>
      <c r="N5" s="170">
        <v>0.22600000000000001</v>
      </c>
      <c r="O5" s="171">
        <v>7.2999999999999995E-2</v>
      </c>
    </row>
    <row r="6" spans="2:15" x14ac:dyDescent="0.35">
      <c r="B6" s="414">
        <v>1970</v>
      </c>
      <c r="C6" s="414"/>
      <c r="D6" s="172">
        <v>1.4</v>
      </c>
      <c r="E6" s="167" t="s">
        <v>344</v>
      </c>
      <c r="F6" s="173">
        <v>0.03</v>
      </c>
      <c r="G6" s="168" t="s">
        <v>344</v>
      </c>
      <c r="H6" s="174">
        <v>15.2</v>
      </c>
      <c r="I6" s="99"/>
      <c r="J6" s="175">
        <v>11.6</v>
      </c>
      <c r="K6" s="99"/>
      <c r="L6" s="174">
        <v>41.9</v>
      </c>
      <c r="M6" s="99"/>
      <c r="N6" s="176">
        <v>19.600000000000001</v>
      </c>
      <c r="O6" s="177">
        <v>7.3</v>
      </c>
    </row>
    <row r="7" spans="2:15" x14ac:dyDescent="0.35">
      <c r="B7" s="414">
        <v>1975</v>
      </c>
      <c r="C7" s="414"/>
      <c r="D7" s="178">
        <v>2.1</v>
      </c>
      <c r="E7" s="167" t="s">
        <v>344</v>
      </c>
      <c r="F7" s="179">
        <v>3.7</v>
      </c>
      <c r="G7" s="168" t="s">
        <v>344</v>
      </c>
      <c r="H7" s="180">
        <v>19.100000000000001</v>
      </c>
      <c r="I7" s="99"/>
      <c r="J7" s="176">
        <v>20.6</v>
      </c>
      <c r="K7" s="99"/>
      <c r="L7" s="180">
        <v>26.4</v>
      </c>
      <c r="M7" s="99"/>
      <c r="N7" s="181">
        <v>21.2</v>
      </c>
      <c r="O7" s="182">
        <v>7</v>
      </c>
    </row>
    <row r="8" spans="2:15" x14ac:dyDescent="0.35">
      <c r="B8" s="414">
        <v>1980</v>
      </c>
      <c r="C8" s="414"/>
      <c r="D8" s="178">
        <v>2.4</v>
      </c>
      <c r="E8" s="167" t="s">
        <v>344</v>
      </c>
      <c r="F8" s="183">
        <v>5.2</v>
      </c>
      <c r="G8" s="168" t="s">
        <v>344</v>
      </c>
      <c r="H8" s="180">
        <v>19.8</v>
      </c>
      <c r="I8" s="99"/>
      <c r="J8" s="181">
        <v>16.899999999999999</v>
      </c>
      <c r="K8" s="99"/>
      <c r="L8" s="180">
        <v>22.8</v>
      </c>
      <c r="M8" s="99"/>
      <c r="N8" s="181">
        <v>24</v>
      </c>
      <c r="O8" s="184">
        <v>8.9</v>
      </c>
    </row>
    <row r="9" spans="2:15" x14ac:dyDescent="0.35">
      <c r="B9" s="414">
        <v>1985</v>
      </c>
      <c r="C9" s="414"/>
      <c r="D9" s="178">
        <v>2.4</v>
      </c>
      <c r="E9" s="167" t="s">
        <v>344</v>
      </c>
      <c r="F9" s="183">
        <v>6.8</v>
      </c>
      <c r="G9" s="168" t="s">
        <v>344</v>
      </c>
      <c r="H9" s="180">
        <v>19.7</v>
      </c>
      <c r="I9" s="99"/>
      <c r="J9" s="181">
        <v>13.5</v>
      </c>
      <c r="K9" s="99"/>
      <c r="L9" s="180">
        <v>26.7</v>
      </c>
      <c r="M9" s="99"/>
      <c r="N9" s="181">
        <v>17.2</v>
      </c>
      <c r="O9" s="172">
        <v>13.7</v>
      </c>
    </row>
    <row r="10" spans="2:15" x14ac:dyDescent="0.35">
      <c r="B10" s="414">
        <v>1990</v>
      </c>
      <c r="C10" s="414"/>
      <c r="D10" s="178">
        <v>3.3</v>
      </c>
      <c r="E10" s="167" t="s">
        <v>344</v>
      </c>
      <c r="F10" s="185">
        <v>7.6</v>
      </c>
      <c r="G10" s="168" t="s">
        <v>344</v>
      </c>
      <c r="H10" s="180">
        <v>19.7</v>
      </c>
      <c r="I10" s="99"/>
      <c r="J10" s="181">
        <v>14.7</v>
      </c>
      <c r="K10" s="99"/>
      <c r="L10" s="180">
        <v>24</v>
      </c>
      <c r="M10" s="99"/>
      <c r="N10" s="181">
        <v>16</v>
      </c>
      <c r="O10" s="178">
        <v>14.7</v>
      </c>
    </row>
    <row r="11" spans="2:15" x14ac:dyDescent="0.35">
      <c r="B11" s="414">
        <v>1995</v>
      </c>
      <c r="C11" s="414"/>
      <c r="D11" s="178">
        <v>5.9</v>
      </c>
      <c r="E11" s="167" t="s">
        <v>344</v>
      </c>
      <c r="F11" s="174">
        <v>10.4</v>
      </c>
      <c r="G11" s="168" t="s">
        <v>344</v>
      </c>
      <c r="H11" s="180">
        <v>22</v>
      </c>
      <c r="I11" s="99"/>
      <c r="J11" s="181">
        <v>10.5</v>
      </c>
      <c r="K11" s="99"/>
      <c r="L11" s="180">
        <v>18</v>
      </c>
      <c r="M11" s="99"/>
      <c r="N11" s="181">
        <v>17.899999999999999</v>
      </c>
      <c r="O11" s="178">
        <v>15.3</v>
      </c>
    </row>
    <row r="12" spans="2:15" x14ac:dyDescent="0.35">
      <c r="B12" s="414">
        <v>2000</v>
      </c>
      <c r="C12" s="414"/>
      <c r="D12" s="178">
        <v>6.6</v>
      </c>
      <c r="E12" s="170">
        <v>1E-3</v>
      </c>
      <c r="F12" s="186">
        <v>10.9</v>
      </c>
      <c r="G12" s="168" t="s">
        <v>344</v>
      </c>
      <c r="H12" s="187">
        <v>22.7</v>
      </c>
      <c r="I12" s="99"/>
      <c r="J12" s="181">
        <v>13</v>
      </c>
      <c r="K12" s="99"/>
      <c r="L12" s="180">
        <v>16.5</v>
      </c>
      <c r="M12" s="99"/>
      <c r="N12" s="181">
        <v>17.899999999999999</v>
      </c>
      <c r="O12" s="188">
        <v>12.5</v>
      </c>
    </row>
    <row r="13" spans="2:15" x14ac:dyDescent="0.35">
      <c r="B13" s="414">
        <v>2005</v>
      </c>
      <c r="C13" s="414"/>
      <c r="D13" s="178">
        <v>7.4</v>
      </c>
      <c r="E13" s="176">
        <v>0.2</v>
      </c>
      <c r="F13" s="189">
        <v>11.9</v>
      </c>
      <c r="G13" s="168" t="s">
        <v>344</v>
      </c>
      <c r="H13" s="180">
        <v>21</v>
      </c>
      <c r="I13" s="99"/>
      <c r="J13" s="181">
        <v>12.9</v>
      </c>
      <c r="K13" s="99"/>
      <c r="L13" s="180">
        <v>20</v>
      </c>
      <c r="M13" s="99"/>
      <c r="N13" s="181">
        <v>19.2</v>
      </c>
      <c r="O13" s="177">
        <v>7.4</v>
      </c>
    </row>
    <row r="14" spans="2:15" x14ac:dyDescent="0.35">
      <c r="B14" s="414">
        <v>2006</v>
      </c>
      <c r="C14" s="414"/>
      <c r="D14" s="178">
        <v>6.8</v>
      </c>
      <c r="E14" s="181">
        <v>0.2</v>
      </c>
      <c r="F14" s="174">
        <v>12.2</v>
      </c>
      <c r="G14" s="168" t="s">
        <v>344</v>
      </c>
      <c r="H14" s="180">
        <v>20.5</v>
      </c>
      <c r="I14" s="99"/>
      <c r="J14" s="190">
        <v>13.4</v>
      </c>
      <c r="K14" s="99"/>
      <c r="L14" s="180">
        <v>19.600000000000001</v>
      </c>
      <c r="M14" s="99"/>
      <c r="N14" s="181">
        <v>18.7</v>
      </c>
      <c r="O14" s="182">
        <v>8.5</v>
      </c>
    </row>
    <row r="15" spans="2:15" x14ac:dyDescent="0.35">
      <c r="B15" s="414">
        <v>2007</v>
      </c>
      <c r="C15" s="414"/>
      <c r="D15" s="178">
        <v>7</v>
      </c>
      <c r="E15" s="181">
        <v>0.2</v>
      </c>
      <c r="F15" s="180">
        <v>13.6</v>
      </c>
      <c r="G15" s="168" t="s">
        <v>344</v>
      </c>
      <c r="H15" s="180">
        <v>21.3</v>
      </c>
      <c r="I15" s="99"/>
      <c r="J15" s="175">
        <v>11</v>
      </c>
      <c r="K15" s="99"/>
      <c r="L15" s="180">
        <v>20.100000000000001</v>
      </c>
      <c r="M15" s="99"/>
      <c r="N15" s="181">
        <v>18.100000000000001</v>
      </c>
      <c r="O15" s="182">
        <v>8.6999999999999993</v>
      </c>
    </row>
    <row r="16" spans="2:15" x14ac:dyDescent="0.35">
      <c r="B16" s="414">
        <v>2008</v>
      </c>
      <c r="C16" s="414"/>
      <c r="D16" s="178">
        <v>6.8</v>
      </c>
      <c r="E16" s="181">
        <v>0.2</v>
      </c>
      <c r="F16" s="180">
        <v>12.9</v>
      </c>
      <c r="G16" s="168" t="s">
        <v>344</v>
      </c>
      <c r="H16" s="180">
        <v>20.5</v>
      </c>
      <c r="I16" s="99"/>
      <c r="J16" s="176">
        <v>13</v>
      </c>
      <c r="K16" s="99"/>
      <c r="L16" s="180">
        <v>20.5</v>
      </c>
      <c r="M16" s="99"/>
      <c r="N16" s="181">
        <v>17.5</v>
      </c>
      <c r="O16" s="182">
        <v>8.5</v>
      </c>
    </row>
    <row r="17" spans="2:15" x14ac:dyDescent="0.35">
      <c r="B17" s="419">
        <v>2009</v>
      </c>
      <c r="C17" s="419"/>
      <c r="D17" s="178">
        <v>7.1</v>
      </c>
      <c r="E17" s="181">
        <v>0.2</v>
      </c>
      <c r="F17" s="180">
        <v>12.1</v>
      </c>
      <c r="G17" s="168" t="s">
        <v>344</v>
      </c>
      <c r="H17" s="180">
        <v>19.3</v>
      </c>
      <c r="I17" s="99"/>
      <c r="J17" s="181">
        <v>20.8</v>
      </c>
      <c r="K17" s="99"/>
      <c r="L17" s="180">
        <v>18.7</v>
      </c>
      <c r="M17" s="99"/>
      <c r="N17" s="181">
        <v>16.5</v>
      </c>
      <c r="O17" s="182">
        <v>5.3</v>
      </c>
    </row>
    <row r="18" spans="2:15" x14ac:dyDescent="0.35">
      <c r="B18" s="418">
        <v>2010</v>
      </c>
      <c r="C18" s="418"/>
      <c r="D18" s="178">
        <v>7.9</v>
      </c>
      <c r="E18" s="181">
        <v>0.2</v>
      </c>
      <c r="F18" s="180">
        <v>12.9</v>
      </c>
      <c r="G18" s="168" t="s">
        <v>344</v>
      </c>
      <c r="H18" s="180">
        <v>20.3</v>
      </c>
      <c r="I18" s="99"/>
      <c r="J18" s="181">
        <v>14.1</v>
      </c>
      <c r="K18" s="99"/>
      <c r="L18" s="180">
        <v>19.899999999999999</v>
      </c>
      <c r="M18" s="99"/>
      <c r="N18" s="181">
        <v>19</v>
      </c>
      <c r="O18" s="182">
        <v>5.7</v>
      </c>
    </row>
    <row r="19" spans="2:15" x14ac:dyDescent="0.35">
      <c r="B19" s="414">
        <v>2011</v>
      </c>
      <c r="C19" s="414"/>
      <c r="D19" s="178">
        <v>7.6</v>
      </c>
      <c r="E19" s="181">
        <v>0.2</v>
      </c>
      <c r="F19" s="180">
        <v>13.3</v>
      </c>
      <c r="G19" s="168" t="s">
        <v>344</v>
      </c>
      <c r="H19" s="180">
        <v>20.100000000000001</v>
      </c>
      <c r="I19" s="99"/>
      <c r="J19" s="181">
        <v>14.9</v>
      </c>
      <c r="K19" s="99"/>
      <c r="L19" s="180">
        <v>19.399999999999999</v>
      </c>
      <c r="M19" s="99"/>
      <c r="N19" s="181">
        <v>18</v>
      </c>
      <c r="O19" s="182">
        <v>6.4</v>
      </c>
    </row>
    <row r="20" spans="2:15" x14ac:dyDescent="0.35">
      <c r="B20" s="414">
        <v>2012</v>
      </c>
      <c r="C20" s="414"/>
      <c r="D20" s="178">
        <v>7.1</v>
      </c>
      <c r="E20" s="181">
        <v>0.3</v>
      </c>
      <c r="F20" s="180">
        <v>13.2</v>
      </c>
      <c r="G20" s="168" t="s">
        <v>344</v>
      </c>
      <c r="H20" s="180">
        <v>21.8</v>
      </c>
      <c r="I20" s="99"/>
      <c r="J20" s="181">
        <v>15.2</v>
      </c>
      <c r="K20" s="99"/>
      <c r="L20" s="180">
        <v>19</v>
      </c>
      <c r="M20" s="99"/>
      <c r="N20" s="181">
        <v>17.2</v>
      </c>
      <c r="O20" s="182">
        <v>6.2</v>
      </c>
    </row>
    <row r="21" spans="2:15" x14ac:dyDescent="0.35">
      <c r="B21" s="414">
        <v>2013</v>
      </c>
      <c r="C21" s="414"/>
      <c r="D21" s="178">
        <v>7.7</v>
      </c>
      <c r="E21" s="181">
        <v>0.3</v>
      </c>
      <c r="F21" s="180">
        <v>14.2</v>
      </c>
      <c r="G21" s="191" t="s">
        <v>344</v>
      </c>
      <c r="H21" s="180">
        <v>23.4</v>
      </c>
      <c r="I21" s="99"/>
      <c r="J21" s="181">
        <v>13.2</v>
      </c>
      <c r="K21" s="99"/>
      <c r="L21" s="180">
        <v>18.100000000000001</v>
      </c>
      <c r="M21" s="99"/>
      <c r="N21" s="181">
        <v>16.7</v>
      </c>
      <c r="O21" s="182">
        <v>6.4</v>
      </c>
    </row>
    <row r="22" spans="2:15" x14ac:dyDescent="0.35">
      <c r="B22" s="414">
        <v>2014</v>
      </c>
      <c r="C22" s="414"/>
      <c r="D22" s="178">
        <v>8.6</v>
      </c>
      <c r="E22" s="181">
        <v>0.3</v>
      </c>
      <c r="F22" s="180">
        <v>14.4</v>
      </c>
      <c r="G22" s="192">
        <v>4.0000000000000001E-3</v>
      </c>
      <c r="H22" s="180">
        <v>24.1</v>
      </c>
      <c r="I22" s="99"/>
      <c r="J22" s="181">
        <v>12.1</v>
      </c>
      <c r="K22" s="99"/>
      <c r="L22" s="180">
        <v>17</v>
      </c>
      <c r="M22" s="99"/>
      <c r="N22" s="181">
        <v>16.600000000000001</v>
      </c>
      <c r="O22" s="182">
        <v>6.5</v>
      </c>
    </row>
    <row r="23" spans="2:15" x14ac:dyDescent="0.35">
      <c r="B23" s="414">
        <v>2015</v>
      </c>
      <c r="C23" s="414"/>
      <c r="D23" s="178">
        <v>9.5</v>
      </c>
      <c r="E23" s="181">
        <v>0.3</v>
      </c>
      <c r="F23" s="180">
        <v>14.6</v>
      </c>
      <c r="G23" s="179">
        <v>0.7</v>
      </c>
      <c r="H23" s="180">
        <v>23.9</v>
      </c>
      <c r="I23" s="99"/>
      <c r="J23" s="181">
        <v>13.2</v>
      </c>
      <c r="K23" s="99"/>
      <c r="L23" s="180">
        <v>15.8</v>
      </c>
      <c r="M23" s="99"/>
      <c r="N23" s="181">
        <v>15.9</v>
      </c>
      <c r="O23" s="182">
        <v>6</v>
      </c>
    </row>
    <row r="24" spans="2:15" x14ac:dyDescent="0.35">
      <c r="B24" s="414">
        <v>2016</v>
      </c>
      <c r="C24" s="414"/>
      <c r="D24" s="178">
        <v>9.6</v>
      </c>
      <c r="E24" s="181">
        <v>0.4</v>
      </c>
      <c r="F24" s="180">
        <v>15.3</v>
      </c>
      <c r="G24" s="183">
        <v>0.8</v>
      </c>
      <c r="H24" s="180">
        <v>23.6</v>
      </c>
      <c r="I24" s="99"/>
      <c r="J24" s="181">
        <v>13.4</v>
      </c>
      <c r="K24" s="99"/>
      <c r="L24" s="180">
        <v>15.2</v>
      </c>
      <c r="M24" s="99"/>
      <c r="N24" s="181">
        <v>15.6</v>
      </c>
      <c r="O24" s="182">
        <v>6.2</v>
      </c>
    </row>
    <row r="25" spans="2:15" x14ac:dyDescent="0.35">
      <c r="B25" s="414">
        <v>2017</v>
      </c>
      <c r="C25" s="414"/>
      <c r="D25" s="178">
        <v>9.4</v>
      </c>
      <c r="E25" s="181">
        <v>0.4</v>
      </c>
      <c r="F25" s="180">
        <v>14.9</v>
      </c>
      <c r="G25" s="183">
        <v>1</v>
      </c>
      <c r="H25" s="180">
        <v>23.6</v>
      </c>
      <c r="I25" s="99"/>
      <c r="J25" s="181">
        <v>14</v>
      </c>
      <c r="K25" s="99"/>
      <c r="L25" s="180">
        <v>14.8</v>
      </c>
      <c r="M25" s="99"/>
      <c r="N25" s="181">
        <v>15.3</v>
      </c>
      <c r="O25" s="182">
        <v>6.6</v>
      </c>
    </row>
    <row r="26" spans="2:15" x14ac:dyDescent="0.35">
      <c r="B26" s="414">
        <v>2018</v>
      </c>
      <c r="C26" s="414"/>
      <c r="D26" s="178">
        <v>9.5</v>
      </c>
      <c r="E26" s="181">
        <v>0.4</v>
      </c>
      <c r="F26" s="180">
        <v>14.2</v>
      </c>
      <c r="G26" s="183">
        <v>1.1000000000000001</v>
      </c>
      <c r="H26" s="180">
        <v>23.9</v>
      </c>
      <c r="I26" s="99"/>
      <c r="J26" s="181">
        <v>12.3</v>
      </c>
      <c r="K26" s="99"/>
      <c r="L26" s="180">
        <v>15.2</v>
      </c>
      <c r="M26" s="99"/>
      <c r="N26" s="181">
        <v>15.5</v>
      </c>
      <c r="O26" s="182">
        <v>7.9</v>
      </c>
    </row>
    <row r="27" spans="2:15" x14ac:dyDescent="0.35">
      <c r="B27" s="414">
        <v>2019</v>
      </c>
      <c r="C27" s="414"/>
      <c r="D27" s="178">
        <v>9.1999999999999993</v>
      </c>
      <c r="E27" s="181">
        <v>0.4</v>
      </c>
      <c r="F27" s="186">
        <v>14.5</v>
      </c>
      <c r="G27" s="183">
        <v>1.1000000000000001</v>
      </c>
      <c r="H27" s="180">
        <v>23.4</v>
      </c>
      <c r="I27" s="99"/>
      <c r="J27" s="181">
        <v>13</v>
      </c>
      <c r="K27" s="99"/>
      <c r="L27" s="180">
        <v>15.2</v>
      </c>
      <c r="M27" s="99"/>
      <c r="N27" s="181">
        <v>14.9</v>
      </c>
      <c r="O27" s="182">
        <v>8.4</v>
      </c>
    </row>
    <row r="28" spans="2:15" x14ac:dyDescent="0.35">
      <c r="B28" s="414">
        <v>2020</v>
      </c>
      <c r="C28" s="414"/>
      <c r="D28" s="178">
        <v>7</v>
      </c>
      <c r="E28" s="181">
        <v>0.3</v>
      </c>
      <c r="F28" s="189">
        <v>11.7</v>
      </c>
      <c r="G28" s="183">
        <v>0.8</v>
      </c>
      <c r="H28" s="180">
        <v>16.600000000000001</v>
      </c>
      <c r="I28" s="99"/>
      <c r="J28" s="181">
        <v>33.5</v>
      </c>
      <c r="K28" s="99"/>
      <c r="L28" s="180">
        <v>10.9</v>
      </c>
      <c r="M28" s="99"/>
      <c r="N28" s="181">
        <v>13.9</v>
      </c>
      <c r="O28" s="182">
        <v>5.3</v>
      </c>
    </row>
    <row r="29" spans="2:15" x14ac:dyDescent="0.35">
      <c r="B29" s="414">
        <v>2021</v>
      </c>
      <c r="C29" s="414"/>
      <c r="D29" s="178">
        <v>7.6</v>
      </c>
      <c r="E29" s="181">
        <v>0.2</v>
      </c>
      <c r="F29" s="189">
        <v>10.1</v>
      </c>
      <c r="G29" s="183">
        <v>0.9</v>
      </c>
      <c r="H29" s="180">
        <v>16.5</v>
      </c>
      <c r="I29" s="99"/>
      <c r="J29" s="190">
        <v>35.4</v>
      </c>
      <c r="K29" s="99"/>
      <c r="L29" s="186">
        <v>10.9</v>
      </c>
      <c r="M29" s="99"/>
      <c r="N29" s="190">
        <v>13.1</v>
      </c>
      <c r="O29" s="184">
        <v>5.2</v>
      </c>
    </row>
    <row r="30" spans="2:15" x14ac:dyDescent="0.35">
      <c r="B30" s="414">
        <v>2022</v>
      </c>
      <c r="C30" s="414"/>
      <c r="D30" s="178">
        <v>9.4</v>
      </c>
      <c r="E30" s="181">
        <v>0.3</v>
      </c>
      <c r="F30" s="174">
        <v>11.9</v>
      </c>
      <c r="G30" s="183">
        <v>1.3</v>
      </c>
      <c r="H30" s="180">
        <v>19.3</v>
      </c>
      <c r="I30" s="99"/>
      <c r="J30" s="176">
        <v>23.7</v>
      </c>
      <c r="K30" s="99"/>
      <c r="L30" s="174">
        <v>12</v>
      </c>
      <c r="M30" s="99"/>
      <c r="N30" s="176">
        <v>14.5</v>
      </c>
      <c r="O30" s="177">
        <v>7.6</v>
      </c>
    </row>
    <row r="31" spans="2:15" x14ac:dyDescent="0.35">
      <c r="B31" s="193"/>
      <c r="C31" s="75"/>
      <c r="D31" s="75"/>
      <c r="E31" s="75"/>
      <c r="F31" s="75"/>
      <c r="G31" s="75"/>
      <c r="H31" s="75"/>
      <c r="I31" s="75"/>
      <c r="J31" s="75"/>
      <c r="K31" s="75"/>
      <c r="L31" s="75"/>
      <c r="M31" s="75"/>
      <c r="N31" s="75"/>
      <c r="O31" s="75"/>
    </row>
    <row r="32" spans="2:15" x14ac:dyDescent="0.35">
      <c r="C32" s="11" t="s">
        <v>394</v>
      </c>
      <c r="D32" s="203">
        <f>SUM(D30:E30)</f>
        <v>9.7000000000000011</v>
      </c>
    </row>
    <row r="33" spans="3:4" x14ac:dyDescent="0.35">
      <c r="C33" s="11" t="s">
        <v>395</v>
      </c>
      <c r="D33" s="203">
        <f>D32+G30</f>
        <v>11.000000000000002</v>
      </c>
    </row>
    <row r="34" spans="3:4" x14ac:dyDescent="0.35">
      <c r="C34" s="11" t="s">
        <v>396</v>
      </c>
      <c r="D34" s="203">
        <f>D33+F30</f>
        <v>22.900000000000002</v>
      </c>
    </row>
  </sheetData>
  <mergeCells count="29">
    <mergeCell ref="B26:C26"/>
    <mergeCell ref="B27:C27"/>
    <mergeCell ref="B28:C28"/>
    <mergeCell ref="B29:C29"/>
    <mergeCell ref="B30:C30"/>
    <mergeCell ref="B25:C25"/>
    <mergeCell ref="B14:C14"/>
    <mergeCell ref="B15:C15"/>
    <mergeCell ref="B16:C16"/>
    <mergeCell ref="B17:C17"/>
    <mergeCell ref="B18:C18"/>
    <mergeCell ref="B19:C19"/>
    <mergeCell ref="B20:C20"/>
    <mergeCell ref="B21:C21"/>
    <mergeCell ref="B22:C22"/>
    <mergeCell ref="B23:C23"/>
    <mergeCell ref="B24:C24"/>
    <mergeCell ref="B13:C13"/>
    <mergeCell ref="B3:G3"/>
    <mergeCell ref="K3:N3"/>
    <mergeCell ref="B4:C4"/>
    <mergeCell ref="B5:C5"/>
    <mergeCell ref="B6:C6"/>
    <mergeCell ref="B7:C7"/>
    <mergeCell ref="B8:C8"/>
    <mergeCell ref="B9:C9"/>
    <mergeCell ref="B10:C10"/>
    <mergeCell ref="B11:C11"/>
    <mergeCell ref="B12:C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DDE44-A3B4-4693-8A5F-E5842EC5D73E}">
  <dimension ref="A1:Z84"/>
  <sheetViews>
    <sheetView topLeftCell="H3" zoomScale="75" zoomScaleNormal="75" workbookViewId="0">
      <selection activeCell="V7" sqref="V7"/>
    </sheetView>
  </sheetViews>
  <sheetFormatPr defaultRowHeight="14.5" x14ac:dyDescent="0.35"/>
  <cols>
    <col min="2" max="2" width="21" customWidth="1"/>
    <col min="3" max="3" width="21" style="12" customWidth="1"/>
    <col min="4" max="4" width="3.453125" bestFit="1" customWidth="1"/>
    <col min="5" max="5" width="12" customWidth="1"/>
    <col min="6" max="6" width="3.453125" bestFit="1" customWidth="1"/>
    <col min="7" max="8" width="12" customWidth="1"/>
    <col min="9" max="9" width="17.54296875" bestFit="1" customWidth="1"/>
    <col min="10" max="10" width="12.26953125" bestFit="1" customWidth="1"/>
    <col min="11" max="13" width="12" customWidth="1"/>
    <col min="14" max="14" width="3.54296875" bestFit="1" customWidth="1"/>
    <col min="15" max="15" width="16.81640625" customWidth="1"/>
    <col min="19" max="19" width="12" bestFit="1" customWidth="1"/>
    <col min="25" max="25" width="11.1796875" customWidth="1"/>
  </cols>
  <sheetData>
    <row r="1" spans="1:26" ht="15.5" x14ac:dyDescent="0.35">
      <c r="A1" s="17" t="s">
        <v>205</v>
      </c>
    </row>
    <row r="2" spans="1:26" x14ac:dyDescent="0.35">
      <c r="A2" s="18" t="s">
        <v>207</v>
      </c>
    </row>
    <row r="4" spans="1:26" ht="82.5" customHeight="1" x14ac:dyDescent="0.4">
      <c r="B4" s="422" t="s">
        <v>209</v>
      </c>
      <c r="C4" s="422"/>
      <c r="D4" s="422"/>
      <c r="E4" s="422"/>
      <c r="F4" s="422"/>
      <c r="G4" s="422"/>
      <c r="H4" s="422"/>
      <c r="I4" s="422"/>
      <c r="J4" s="422"/>
      <c r="K4" s="422"/>
      <c r="L4" s="422"/>
      <c r="M4" s="422"/>
      <c r="N4" s="422"/>
      <c r="O4" s="422"/>
      <c r="S4" s="28" t="s">
        <v>233</v>
      </c>
      <c r="T4" s="28" t="s">
        <v>234</v>
      </c>
      <c r="U4" s="28" t="s">
        <v>235</v>
      </c>
      <c r="V4" s="28" t="s">
        <v>236</v>
      </c>
      <c r="W4" s="28" t="s">
        <v>213</v>
      </c>
      <c r="Y4" s="28" t="s">
        <v>238</v>
      </c>
      <c r="Z4" s="28" t="s">
        <v>214</v>
      </c>
    </row>
    <row r="6" spans="1:26" x14ac:dyDescent="0.35">
      <c r="B6" s="20" t="s">
        <v>210</v>
      </c>
      <c r="C6" s="438"/>
      <c r="D6" s="20"/>
      <c r="R6" s="11" t="s">
        <v>246</v>
      </c>
      <c r="S6">
        <f>SUMPRODUCT(E11:E61,$Q$11:$Q$61)</f>
        <v>201554453.76000002</v>
      </c>
      <c r="T6">
        <f>SUMPRODUCT(G11:G61,$Q$11:$Q$61)</f>
        <v>177157627.35999998</v>
      </c>
      <c r="U6">
        <f>SUMPRODUCT(H11:H61,$Q$11:$Q$61)</f>
        <v>173121376.21999997</v>
      </c>
      <c r="V6">
        <f>SUMPRODUCT(V11:V61,$Q$11:$Q$61)</f>
        <v>193588265.24000001</v>
      </c>
      <c r="W6">
        <f>SUMPRODUCT(K11:K61,$Q$11:$Q$61)</f>
        <v>185564343.06000003</v>
      </c>
      <c r="Y6">
        <f>SUMPRODUCT(M11:M61,$Q$11:$Q$61)</f>
        <v>64352804.43</v>
      </c>
      <c r="Z6" t="s">
        <v>252</v>
      </c>
    </row>
    <row r="7" spans="1:26" x14ac:dyDescent="0.35">
      <c r="B7" s="20" t="s">
        <v>211</v>
      </c>
      <c r="C7" s="438"/>
      <c r="D7" s="20"/>
      <c r="R7" t="s">
        <v>247</v>
      </c>
      <c r="S7" s="50">
        <f>ROUND(S6/$Q$8,3)</f>
        <v>2.21</v>
      </c>
      <c r="T7" s="50">
        <f>ROUND(T6/$Q$8,3)</f>
        <v>1.9430000000000001</v>
      </c>
      <c r="U7" s="50">
        <f>ROUND(U6/$Q$8,3)</f>
        <v>1.899</v>
      </c>
      <c r="V7" s="204">
        <f>ROUND(V6/$R$8,3)</f>
        <v>2.847</v>
      </c>
      <c r="W7" s="50">
        <f>ROUND(W6/$Q$8,3)</f>
        <v>2.0350000000000001</v>
      </c>
      <c r="X7" t="s">
        <v>215</v>
      </c>
      <c r="Y7" s="50">
        <f>ROUND(Y6/$Q$8,3)</f>
        <v>0.70599999999999996</v>
      </c>
      <c r="Z7" s="51">
        <v>1.33</v>
      </c>
    </row>
    <row r="8" spans="1:26" x14ac:dyDescent="0.35">
      <c r="B8" t="s">
        <v>212</v>
      </c>
      <c r="P8" s="11" t="s">
        <v>248</v>
      </c>
      <c r="Q8">
        <f>SUM(Q11:Q61)</f>
        <v>91188258</v>
      </c>
      <c r="R8" s="205">
        <f>SUM(R11:R61)</f>
        <v>67990321</v>
      </c>
      <c r="Y8" t="s">
        <v>251</v>
      </c>
    </row>
    <row r="9" spans="1:26" x14ac:dyDescent="0.35">
      <c r="R9" t="s">
        <v>399</v>
      </c>
    </row>
    <row r="10" spans="1:26" ht="87" x14ac:dyDescent="0.35">
      <c r="B10" s="27" t="s">
        <v>197</v>
      </c>
      <c r="C10" s="363" t="s">
        <v>310</v>
      </c>
      <c r="D10" s="27" t="s">
        <v>239</v>
      </c>
      <c r="E10" s="28" t="s">
        <v>233</v>
      </c>
      <c r="F10" s="28" t="s">
        <v>239</v>
      </c>
      <c r="G10" s="28" t="s">
        <v>234</v>
      </c>
      <c r="H10" s="28" t="s">
        <v>235</v>
      </c>
      <c r="I10" s="28" t="s">
        <v>236</v>
      </c>
      <c r="J10" s="28" t="s">
        <v>239</v>
      </c>
      <c r="K10" s="28" t="s">
        <v>213</v>
      </c>
      <c r="L10" s="28" t="s">
        <v>237</v>
      </c>
      <c r="M10" s="28" t="s">
        <v>238</v>
      </c>
      <c r="N10" s="28" t="s">
        <v>239</v>
      </c>
      <c r="O10" s="28" t="s">
        <v>214</v>
      </c>
      <c r="P10" s="28" t="s">
        <v>239</v>
      </c>
      <c r="Q10" s="28" t="s">
        <v>245</v>
      </c>
      <c r="R10" s="28" t="s">
        <v>400</v>
      </c>
      <c r="S10" s="28" t="s">
        <v>233</v>
      </c>
      <c r="T10" s="28" t="s">
        <v>234</v>
      </c>
      <c r="U10" s="28" t="s">
        <v>235</v>
      </c>
      <c r="V10" s="28" t="s">
        <v>236</v>
      </c>
      <c r="W10" s="28" t="s">
        <v>213</v>
      </c>
      <c r="X10" s="28" t="s">
        <v>237</v>
      </c>
      <c r="Y10" s="28" t="s">
        <v>238</v>
      </c>
      <c r="Z10" s="28" t="s">
        <v>214</v>
      </c>
    </row>
    <row r="11" spans="1:26" ht="17" x14ac:dyDescent="0.35">
      <c r="B11" s="21" t="s">
        <v>31</v>
      </c>
      <c r="C11" s="439">
        <v>2024</v>
      </c>
      <c r="D11" s="44"/>
      <c r="E11" s="29">
        <v>1.41</v>
      </c>
      <c r="F11" s="29"/>
      <c r="G11" s="29">
        <v>1.41</v>
      </c>
      <c r="H11" s="29">
        <v>1.41</v>
      </c>
      <c r="I11" s="29">
        <v>3.12</v>
      </c>
      <c r="J11" s="29"/>
      <c r="K11" s="29">
        <v>1.41</v>
      </c>
      <c r="L11" s="30" t="s">
        <v>215</v>
      </c>
      <c r="M11" s="29">
        <v>0.13</v>
      </c>
      <c r="N11" s="29"/>
      <c r="O11" s="31" t="s">
        <v>216</v>
      </c>
      <c r="Q11">
        <f>ROUND(INDEX(Weighting!$R$7:$R$57,MATCH('Eligibility 2024'!B11,Weighting!$C$7:$C$57,0)),0)</f>
        <v>1171765</v>
      </c>
      <c r="R11">
        <f>IF(V11=0,0,Q11)</f>
        <v>1171765</v>
      </c>
      <c r="V11">
        <f t="shared" ref="V11:V42" si="0">IF(I11="N/A",0,I11)</f>
        <v>3.12</v>
      </c>
      <c r="Y11">
        <f>IF(ISBLANK(N11),Q11,0)</f>
        <v>1171765</v>
      </c>
    </row>
    <row r="12" spans="1:26" ht="34" x14ac:dyDescent="0.35">
      <c r="B12" t="s">
        <v>37</v>
      </c>
      <c r="C12" s="441">
        <v>2024</v>
      </c>
      <c r="D12" s="45">
        <v>5</v>
      </c>
      <c r="E12" s="32">
        <v>2.0299999999999998</v>
      </c>
      <c r="F12" s="32"/>
      <c r="G12" s="32">
        <v>2.0299999999999998</v>
      </c>
      <c r="H12" s="32">
        <v>2.0299999999999998</v>
      </c>
      <c r="I12" s="33" t="s">
        <v>215</v>
      </c>
      <c r="J12" s="33"/>
      <c r="K12" s="32">
        <v>2</v>
      </c>
      <c r="L12" s="33" t="s">
        <v>215</v>
      </c>
      <c r="M12" s="32">
        <v>1.3</v>
      </c>
      <c r="N12" s="33" t="s">
        <v>243</v>
      </c>
      <c r="O12" s="34">
        <v>1.33</v>
      </c>
      <c r="Q12">
        <f>ROUND(INDEX(Weighting!$R$7:$R$57,MATCH('Eligibility 2024'!B12,Weighting!$C$7:$C$57,0)),0)</f>
        <v>258267</v>
      </c>
      <c r="R12">
        <f t="shared" ref="R12:R61" si="1">IF(V12=0,0,Q12)</f>
        <v>0</v>
      </c>
      <c r="V12">
        <f t="shared" si="0"/>
        <v>0</v>
      </c>
      <c r="Y12">
        <f t="shared" ref="Y12:Y61" si="2">IF(ISBLANK(N12),Q12,0)</f>
        <v>0</v>
      </c>
    </row>
    <row r="13" spans="1:26" ht="17" x14ac:dyDescent="0.35">
      <c r="B13" s="21" t="s">
        <v>43</v>
      </c>
      <c r="C13" s="439">
        <v>2024</v>
      </c>
      <c r="D13" s="44"/>
      <c r="E13" s="29">
        <v>1.47</v>
      </c>
      <c r="F13" s="29"/>
      <c r="G13" s="29">
        <v>1.41</v>
      </c>
      <c r="H13" s="29">
        <v>1.33</v>
      </c>
      <c r="I13" s="29">
        <v>2</v>
      </c>
      <c r="J13" s="29"/>
      <c r="K13" s="29">
        <v>1.56</v>
      </c>
      <c r="L13" s="30" t="s">
        <v>215</v>
      </c>
      <c r="M13" s="29">
        <v>1.06</v>
      </c>
      <c r="N13" s="29"/>
      <c r="O13" s="35">
        <v>1.33</v>
      </c>
      <c r="Q13">
        <f>ROUND(INDEX(Weighting!$R$7:$R$57,MATCH('Eligibility 2024'!B13,Weighting!$C$7:$C$57,0)),0)</f>
        <v>2176739</v>
      </c>
      <c r="R13">
        <f t="shared" si="1"/>
        <v>2176739</v>
      </c>
      <c r="V13">
        <f t="shared" si="0"/>
        <v>2</v>
      </c>
      <c r="Y13">
        <f t="shared" si="2"/>
        <v>2176739</v>
      </c>
    </row>
    <row r="14" spans="1:26" ht="34" x14ac:dyDescent="0.35">
      <c r="B14" s="22" t="s">
        <v>46</v>
      </c>
      <c r="C14" s="441">
        <v>2024</v>
      </c>
      <c r="D14" s="46"/>
      <c r="E14" s="32">
        <v>1.42</v>
      </c>
      <c r="F14" s="32"/>
      <c r="G14" s="32">
        <v>1.42</v>
      </c>
      <c r="H14" s="32">
        <v>1.42</v>
      </c>
      <c r="I14" s="32">
        <v>2.11</v>
      </c>
      <c r="J14" s="32"/>
      <c r="K14" s="32">
        <v>2.09</v>
      </c>
      <c r="L14" s="33" t="s">
        <v>215</v>
      </c>
      <c r="M14" s="32">
        <v>0.13</v>
      </c>
      <c r="N14" s="33" t="s">
        <v>243</v>
      </c>
      <c r="O14" s="34">
        <v>1.33</v>
      </c>
      <c r="Q14">
        <f>ROUND(INDEX(Weighting!$R$7:$R$57,MATCH('Eligibility 2024'!B14,Weighting!$C$7:$C$57,0)),0)</f>
        <v>926134</v>
      </c>
      <c r="R14">
        <f t="shared" si="1"/>
        <v>926134</v>
      </c>
      <c r="V14">
        <f t="shared" si="0"/>
        <v>2.11</v>
      </c>
      <c r="Y14">
        <f t="shared" si="2"/>
        <v>0</v>
      </c>
    </row>
    <row r="15" spans="1:26" ht="17" x14ac:dyDescent="0.35">
      <c r="B15" s="21" t="s">
        <v>48</v>
      </c>
      <c r="C15" s="439">
        <v>2024</v>
      </c>
      <c r="D15" s="44"/>
      <c r="E15" s="29">
        <v>2.61</v>
      </c>
      <c r="F15" s="29"/>
      <c r="G15" s="29">
        <v>2.61</v>
      </c>
      <c r="H15" s="29">
        <v>2.61</v>
      </c>
      <c r="I15" s="47">
        <v>3.17</v>
      </c>
      <c r="J15" s="36">
        <v>6</v>
      </c>
      <c r="K15" s="29">
        <v>2.08</v>
      </c>
      <c r="L15" s="30" t="s">
        <v>215</v>
      </c>
      <c r="M15" s="29">
        <v>1.0900000000000001</v>
      </c>
      <c r="N15" s="29"/>
      <c r="O15" s="35">
        <v>1.33</v>
      </c>
      <c r="Q15">
        <f>ROUND(INDEX(Weighting!$R$7:$R$57,MATCH('Eligibility 2024'!B15,Weighting!$C$7:$C$57,0)),0)</f>
        <v>14231317</v>
      </c>
      <c r="R15">
        <f t="shared" si="1"/>
        <v>14231317</v>
      </c>
      <c r="V15">
        <f t="shared" si="0"/>
        <v>3.17</v>
      </c>
      <c r="Y15">
        <f t="shared" si="2"/>
        <v>14231317</v>
      </c>
    </row>
    <row r="16" spans="1:26" ht="17" x14ac:dyDescent="0.35">
      <c r="B16" s="22" t="s">
        <v>55</v>
      </c>
      <c r="C16" s="441">
        <v>2024</v>
      </c>
      <c r="D16" s="46"/>
      <c r="E16" s="32">
        <v>1.42</v>
      </c>
      <c r="F16" s="32"/>
      <c r="G16" s="32">
        <v>1.42</v>
      </c>
      <c r="H16" s="32">
        <v>1.42</v>
      </c>
      <c r="I16" s="32">
        <v>2.6</v>
      </c>
      <c r="J16" s="32"/>
      <c r="K16" s="32">
        <v>1.95</v>
      </c>
      <c r="L16" s="32">
        <v>2.6</v>
      </c>
      <c r="M16" s="32">
        <v>0.68</v>
      </c>
      <c r="N16" s="32"/>
      <c r="O16" s="34">
        <v>1.33</v>
      </c>
      <c r="Q16">
        <f>ROUND(INDEX(Weighting!$R$7:$R$57,MATCH('Eligibility 2024'!B16,Weighting!$C$7:$C$57,0)),0)</f>
        <v>1626986</v>
      </c>
      <c r="R16">
        <f t="shared" si="1"/>
        <v>1626986</v>
      </c>
      <c r="V16">
        <f t="shared" si="0"/>
        <v>2.6</v>
      </c>
      <c r="Y16">
        <f t="shared" si="2"/>
        <v>1626986</v>
      </c>
    </row>
    <row r="17" spans="2:25" ht="17" x14ac:dyDescent="0.35">
      <c r="B17" s="21" t="s">
        <v>57</v>
      </c>
      <c r="C17" s="439">
        <v>2024</v>
      </c>
      <c r="D17" s="44"/>
      <c r="E17" s="29">
        <v>1.96</v>
      </c>
      <c r="F17" s="29"/>
      <c r="G17" s="29">
        <v>1.96</v>
      </c>
      <c r="H17" s="29">
        <v>1.96</v>
      </c>
      <c r="I17" s="29">
        <v>3.18</v>
      </c>
      <c r="J17" s="29"/>
      <c r="K17" s="29">
        <v>2.58</v>
      </c>
      <c r="L17" s="30" t="s">
        <v>215</v>
      </c>
      <c r="M17" s="29">
        <v>1.55</v>
      </c>
      <c r="N17" s="29"/>
      <c r="O17" s="35">
        <v>1.33</v>
      </c>
      <c r="Q17">
        <f>ROUND(INDEX(Weighting!$R$7:$R$57,MATCH('Eligibility 2024'!B17,Weighting!$C$7:$C$57,0)),0)</f>
        <v>995265</v>
      </c>
      <c r="R17">
        <f t="shared" si="1"/>
        <v>995265</v>
      </c>
      <c r="V17">
        <f t="shared" si="0"/>
        <v>3.18</v>
      </c>
      <c r="Y17">
        <f t="shared" si="2"/>
        <v>995265</v>
      </c>
    </row>
    <row r="18" spans="2:25" ht="17" x14ac:dyDescent="0.35">
      <c r="B18" s="22" t="s">
        <v>71</v>
      </c>
      <c r="C18" s="441">
        <v>2024</v>
      </c>
      <c r="D18" s="46"/>
      <c r="E18" s="32">
        <v>2.12</v>
      </c>
      <c r="F18" s="32"/>
      <c r="G18" s="32">
        <v>1.42</v>
      </c>
      <c r="H18" s="32">
        <v>1.33</v>
      </c>
      <c r="I18" s="32">
        <v>2.12</v>
      </c>
      <c r="J18" s="33" t="s">
        <v>240</v>
      </c>
      <c r="K18" s="32">
        <v>2.12</v>
      </c>
      <c r="L18" s="33" t="s">
        <v>215</v>
      </c>
      <c r="M18" s="32">
        <v>0.87</v>
      </c>
      <c r="N18" s="32"/>
      <c r="O18" s="34">
        <v>1.33</v>
      </c>
      <c r="Q18">
        <f>ROUND(INDEX(Weighting!$R$7:$R$57,MATCH('Eligibility 2024'!B18,Weighting!$C$7:$C$57,0)),0)</f>
        <v>302669</v>
      </c>
      <c r="R18">
        <f t="shared" si="1"/>
        <v>302669</v>
      </c>
      <c r="V18">
        <f t="shared" si="0"/>
        <v>2.12</v>
      </c>
      <c r="Y18">
        <f t="shared" si="2"/>
        <v>302669</v>
      </c>
    </row>
    <row r="19" spans="2:25" ht="17" x14ac:dyDescent="0.35">
      <c r="B19" s="21" t="s">
        <v>73</v>
      </c>
      <c r="C19" s="439">
        <v>2024</v>
      </c>
      <c r="D19" s="44"/>
      <c r="E19" s="29">
        <v>3.19</v>
      </c>
      <c r="F19" s="29"/>
      <c r="G19" s="29">
        <v>3.19</v>
      </c>
      <c r="H19" s="29">
        <v>3.19</v>
      </c>
      <c r="I19" s="30" t="s">
        <v>215</v>
      </c>
      <c r="J19" s="30"/>
      <c r="K19" s="29">
        <v>3.19</v>
      </c>
      <c r="L19" s="30" t="s">
        <v>215</v>
      </c>
      <c r="M19" s="29">
        <v>2.16</v>
      </c>
      <c r="N19" s="29"/>
      <c r="O19" s="49">
        <v>2.1</v>
      </c>
      <c r="P19">
        <v>7</v>
      </c>
      <c r="Q19">
        <f>ROUND(INDEX(Weighting!$R$7:$R$57,MATCH('Eligibility 2024'!B19,Weighting!$C$7:$C$57,0)),0)</f>
        <v>290837</v>
      </c>
      <c r="R19">
        <f t="shared" si="1"/>
        <v>0</v>
      </c>
      <c r="V19">
        <f t="shared" si="0"/>
        <v>0</v>
      </c>
      <c r="Y19">
        <f t="shared" si="2"/>
        <v>290837</v>
      </c>
    </row>
    <row r="20" spans="2:25" ht="34" x14ac:dyDescent="0.35">
      <c r="B20" s="22" t="s">
        <v>76</v>
      </c>
      <c r="C20" s="441">
        <v>2024</v>
      </c>
      <c r="D20" s="46"/>
      <c r="E20" s="32">
        <v>2.06</v>
      </c>
      <c r="F20" s="32"/>
      <c r="G20" s="32">
        <v>1.4</v>
      </c>
      <c r="H20" s="32">
        <v>1.33</v>
      </c>
      <c r="I20" s="32">
        <v>2.1</v>
      </c>
      <c r="J20" s="33" t="s">
        <v>241</v>
      </c>
      <c r="K20" s="32">
        <v>1.91</v>
      </c>
      <c r="L20" s="33" t="s">
        <v>215</v>
      </c>
      <c r="M20" s="32">
        <v>0.24</v>
      </c>
      <c r="N20" s="33" t="s">
        <v>243</v>
      </c>
      <c r="O20" s="38" t="s">
        <v>216</v>
      </c>
      <c r="P20">
        <v>8</v>
      </c>
      <c r="Q20">
        <f>ROUND(INDEX(Weighting!$R$7:$R$57,MATCH('Eligibility 2024'!B20,Weighting!$C$7:$C$57,0)),0)</f>
        <v>4575956</v>
      </c>
      <c r="R20">
        <f t="shared" si="1"/>
        <v>4575956</v>
      </c>
      <c r="V20">
        <f t="shared" si="0"/>
        <v>2.1</v>
      </c>
      <c r="Y20">
        <f t="shared" si="2"/>
        <v>0</v>
      </c>
    </row>
    <row r="21" spans="2:25" ht="34" x14ac:dyDescent="0.35">
      <c r="B21" s="21" t="s">
        <v>81</v>
      </c>
      <c r="C21" s="439">
        <v>2024</v>
      </c>
      <c r="D21" s="44"/>
      <c r="E21" s="29">
        <v>2.0499999999999998</v>
      </c>
      <c r="F21" s="29"/>
      <c r="G21" s="29">
        <v>1.49</v>
      </c>
      <c r="H21" s="29">
        <v>1.33</v>
      </c>
      <c r="I21" s="29">
        <v>2.4700000000000002</v>
      </c>
      <c r="J21" s="29"/>
      <c r="K21" s="29">
        <v>2.2000000000000002</v>
      </c>
      <c r="L21" s="30" t="s">
        <v>215</v>
      </c>
      <c r="M21" s="29">
        <v>0.28000000000000003</v>
      </c>
      <c r="N21" s="30" t="s">
        <v>243</v>
      </c>
      <c r="O21" s="31" t="s">
        <v>216</v>
      </c>
      <c r="Q21">
        <f>ROUND(INDEX(Weighting!$R$7:$R$57,MATCH('Eligibility 2024'!B21,Weighting!$C$7:$C$57,0)),0)</f>
        <v>2428987</v>
      </c>
      <c r="R21">
        <f t="shared" si="1"/>
        <v>2428987</v>
      </c>
      <c r="V21">
        <f t="shared" si="0"/>
        <v>2.4700000000000002</v>
      </c>
      <c r="Y21">
        <f t="shared" si="2"/>
        <v>0</v>
      </c>
    </row>
    <row r="22" spans="2:25" ht="17" x14ac:dyDescent="0.35">
      <c r="B22" t="s">
        <v>83</v>
      </c>
      <c r="C22" s="441">
        <v>2024</v>
      </c>
      <c r="D22" s="45">
        <v>5</v>
      </c>
      <c r="E22" s="32">
        <v>3.08</v>
      </c>
      <c r="F22" s="32"/>
      <c r="G22" s="32">
        <v>3.08</v>
      </c>
      <c r="H22" s="32">
        <v>3.08</v>
      </c>
      <c r="I22" s="33" t="s">
        <v>215</v>
      </c>
      <c r="J22" s="33"/>
      <c r="K22" s="32">
        <v>1.91</v>
      </c>
      <c r="L22" s="33" t="s">
        <v>215</v>
      </c>
      <c r="M22" s="32">
        <v>1.05</v>
      </c>
      <c r="N22" s="32"/>
      <c r="O22" s="34">
        <v>1.33</v>
      </c>
      <c r="Q22">
        <f>ROUND(INDEX(Weighting!$R$7:$R$57,MATCH('Eligibility 2024'!B22,Weighting!$C$7:$C$57,0)),0)</f>
        <v>457258</v>
      </c>
      <c r="R22">
        <f t="shared" si="1"/>
        <v>0</v>
      </c>
      <c r="V22">
        <f t="shared" si="0"/>
        <v>0</v>
      </c>
      <c r="Y22">
        <f t="shared" si="2"/>
        <v>457258</v>
      </c>
    </row>
    <row r="23" spans="2:25" ht="34" x14ac:dyDescent="0.35">
      <c r="B23" s="21" t="s">
        <v>85</v>
      </c>
      <c r="C23" s="439">
        <v>2024</v>
      </c>
      <c r="D23" s="44"/>
      <c r="E23" s="29">
        <v>1.42</v>
      </c>
      <c r="F23" s="29"/>
      <c r="G23" s="29">
        <v>1.42</v>
      </c>
      <c r="H23" s="29">
        <v>1.33</v>
      </c>
      <c r="I23" s="29">
        <v>1.85</v>
      </c>
      <c r="J23" s="29"/>
      <c r="K23" s="29">
        <v>1.33</v>
      </c>
      <c r="L23" s="30" t="s">
        <v>215</v>
      </c>
      <c r="M23" s="29">
        <v>0.19</v>
      </c>
      <c r="N23" s="30" t="s">
        <v>243</v>
      </c>
      <c r="O23" s="35">
        <v>1.33</v>
      </c>
      <c r="Q23">
        <f>ROUND(INDEX(Weighting!$R$7:$R$57,MATCH('Eligibility 2024'!B23,Weighting!$C$7:$C$57,0)),0)</f>
        <v>387597</v>
      </c>
      <c r="R23">
        <f t="shared" si="1"/>
        <v>387597</v>
      </c>
      <c r="V23">
        <f t="shared" si="0"/>
        <v>1.85</v>
      </c>
      <c r="Y23">
        <f t="shared" si="2"/>
        <v>0</v>
      </c>
    </row>
    <row r="24" spans="2:25" ht="17" x14ac:dyDescent="0.35">
      <c r="B24" s="22" t="s">
        <v>87</v>
      </c>
      <c r="C24" s="441">
        <v>2024</v>
      </c>
      <c r="D24" s="46"/>
      <c r="E24" s="32">
        <v>3.13</v>
      </c>
      <c r="F24" s="32"/>
      <c r="G24" s="32">
        <v>3.13</v>
      </c>
      <c r="H24" s="32">
        <v>3.13</v>
      </c>
      <c r="I24" s="33" t="s">
        <v>215</v>
      </c>
      <c r="J24" s="33"/>
      <c r="K24" s="32">
        <v>2.08</v>
      </c>
      <c r="L24" s="33" t="s">
        <v>215</v>
      </c>
      <c r="M24" s="32">
        <v>1.33</v>
      </c>
      <c r="N24" s="32"/>
      <c r="O24" s="34">
        <v>1.33</v>
      </c>
      <c r="Q24">
        <f>ROUND(INDEX(Weighting!$R$7:$R$57,MATCH('Eligibility 2024'!B24,Weighting!$C$7:$C$57,0)),0)</f>
        <v>3806069</v>
      </c>
      <c r="R24">
        <f t="shared" si="1"/>
        <v>0</v>
      </c>
      <c r="V24">
        <f t="shared" si="0"/>
        <v>0</v>
      </c>
      <c r="Y24">
        <f t="shared" si="2"/>
        <v>3806069</v>
      </c>
    </row>
    <row r="25" spans="2:25" ht="34" x14ac:dyDescent="0.35">
      <c r="B25" s="21" t="s">
        <v>89</v>
      </c>
      <c r="C25" s="439">
        <v>2024</v>
      </c>
      <c r="D25" s="44"/>
      <c r="E25" s="29">
        <v>2.08</v>
      </c>
      <c r="F25" s="29"/>
      <c r="G25" s="29">
        <v>1.58</v>
      </c>
      <c r="H25" s="29">
        <v>1.58</v>
      </c>
      <c r="I25" s="29">
        <v>2.5</v>
      </c>
      <c r="J25" s="29"/>
      <c r="K25" s="29">
        <v>2.08</v>
      </c>
      <c r="L25" s="30" t="s">
        <v>215</v>
      </c>
      <c r="M25" s="29">
        <v>0.15</v>
      </c>
      <c r="N25" s="30" t="s">
        <v>243</v>
      </c>
      <c r="O25" s="35">
        <v>1.33</v>
      </c>
      <c r="Q25">
        <f>ROUND(INDEX(Weighting!$R$7:$R$57,MATCH('Eligibility 2024'!B25,Weighting!$C$7:$C$57,0)),0)</f>
        <v>1978496</v>
      </c>
      <c r="R25">
        <f t="shared" si="1"/>
        <v>1978496</v>
      </c>
      <c r="V25">
        <f t="shared" si="0"/>
        <v>2.5</v>
      </c>
      <c r="Y25">
        <f t="shared" si="2"/>
        <v>0</v>
      </c>
    </row>
    <row r="26" spans="2:25" ht="34" x14ac:dyDescent="0.35">
      <c r="B26" s="22" t="s">
        <v>91</v>
      </c>
      <c r="C26" s="441">
        <v>2024</v>
      </c>
      <c r="D26" s="46"/>
      <c r="E26" s="32">
        <v>3.75</v>
      </c>
      <c r="F26" s="32"/>
      <c r="G26" s="32">
        <v>1.67</v>
      </c>
      <c r="H26" s="32">
        <v>1.67</v>
      </c>
      <c r="I26" s="32">
        <v>3.02</v>
      </c>
      <c r="J26" s="33" t="s">
        <v>241</v>
      </c>
      <c r="K26" s="32">
        <v>3.75</v>
      </c>
      <c r="L26" s="33" t="s">
        <v>215</v>
      </c>
      <c r="M26" s="32">
        <v>0.44</v>
      </c>
      <c r="N26" s="33" t="s">
        <v>243</v>
      </c>
      <c r="O26" s="34">
        <v>1.33</v>
      </c>
      <c r="Q26">
        <f>ROUND(INDEX(Weighting!$R$7:$R$57,MATCH('Eligibility 2024'!B26,Weighting!$C$7:$C$57,0)),0)</f>
        <v>802634</v>
      </c>
      <c r="R26">
        <f t="shared" si="1"/>
        <v>802634</v>
      </c>
      <c r="V26">
        <f t="shared" si="0"/>
        <v>3.02</v>
      </c>
      <c r="Y26">
        <f t="shared" si="2"/>
        <v>0</v>
      </c>
    </row>
    <row r="27" spans="2:25" ht="17" x14ac:dyDescent="0.35">
      <c r="B27" s="21" t="s">
        <v>94</v>
      </c>
      <c r="C27" s="439">
        <v>2024</v>
      </c>
      <c r="D27" s="44"/>
      <c r="E27" s="29">
        <v>1.66</v>
      </c>
      <c r="F27" s="29"/>
      <c r="G27" s="29">
        <v>1.49</v>
      </c>
      <c r="H27" s="29">
        <v>1.33</v>
      </c>
      <c r="I27" s="29">
        <v>2.5</v>
      </c>
      <c r="J27" s="29"/>
      <c r="K27" s="29">
        <v>1.66</v>
      </c>
      <c r="L27" s="30" t="s">
        <v>215</v>
      </c>
      <c r="M27" s="29">
        <v>0.33</v>
      </c>
      <c r="N27" s="29"/>
      <c r="O27" s="31" t="s">
        <v>216</v>
      </c>
      <c r="Q27">
        <f>ROUND(INDEX(Weighting!$R$7:$R$57,MATCH('Eligibility 2024'!B27,Weighting!$C$7:$C$57,0)),0)</f>
        <v>484630</v>
      </c>
      <c r="R27">
        <f t="shared" si="1"/>
        <v>484630</v>
      </c>
      <c r="V27">
        <f t="shared" si="0"/>
        <v>2.5</v>
      </c>
      <c r="Y27">
        <f t="shared" si="2"/>
        <v>484630</v>
      </c>
    </row>
    <row r="28" spans="2:25" ht="34" x14ac:dyDescent="0.35">
      <c r="B28" s="22" t="s">
        <v>96</v>
      </c>
      <c r="C28" s="441">
        <v>2024</v>
      </c>
      <c r="D28" s="46"/>
      <c r="E28" s="32">
        <v>2.13</v>
      </c>
      <c r="F28" s="32"/>
      <c r="G28" s="32">
        <v>2.13</v>
      </c>
      <c r="H28" s="32">
        <v>2.13</v>
      </c>
      <c r="I28" s="33" t="s">
        <v>215</v>
      </c>
      <c r="J28" s="33"/>
      <c r="K28" s="32">
        <v>1.95</v>
      </c>
      <c r="L28" s="32">
        <v>2.13</v>
      </c>
      <c r="M28" s="32">
        <v>0.19</v>
      </c>
      <c r="N28" s="33" t="s">
        <v>243</v>
      </c>
      <c r="O28" s="34">
        <v>1.33</v>
      </c>
      <c r="Q28">
        <f>ROUND(INDEX(Weighting!$R$7:$R$57,MATCH('Eligibility 2024'!B28,Weighting!$C$7:$C$57,0)),0)</f>
        <v>1590942</v>
      </c>
      <c r="R28">
        <f t="shared" si="1"/>
        <v>0</v>
      </c>
      <c r="V28">
        <f t="shared" si="0"/>
        <v>0</v>
      </c>
      <c r="Y28">
        <f t="shared" si="2"/>
        <v>0</v>
      </c>
    </row>
    <row r="29" spans="2:25" ht="17" x14ac:dyDescent="0.35">
      <c r="B29" s="21" t="s">
        <v>98</v>
      </c>
      <c r="C29" s="439">
        <v>2024</v>
      </c>
      <c r="D29" s="44"/>
      <c r="E29" s="29">
        <v>2.12</v>
      </c>
      <c r="F29" s="29"/>
      <c r="G29" s="29">
        <v>2.12</v>
      </c>
      <c r="H29" s="29">
        <v>2.12</v>
      </c>
      <c r="I29" s="29">
        <v>2.5</v>
      </c>
      <c r="J29" s="29"/>
      <c r="K29" s="29">
        <v>1.33</v>
      </c>
      <c r="L29" s="30" t="s">
        <v>215</v>
      </c>
      <c r="M29" s="29">
        <v>0.19</v>
      </c>
      <c r="N29" s="29"/>
      <c r="O29" s="35">
        <v>1.33</v>
      </c>
      <c r="Q29">
        <f>ROUND(INDEX(Weighting!$R$7:$R$57,MATCH('Eligibility 2024'!B29,Weighting!$C$7:$C$57,0)),0)</f>
        <v>1868667</v>
      </c>
      <c r="R29">
        <f t="shared" si="1"/>
        <v>1868667</v>
      </c>
      <c r="V29">
        <f t="shared" si="0"/>
        <v>2.5</v>
      </c>
      <c r="Y29">
        <f t="shared" si="2"/>
        <v>1868667</v>
      </c>
    </row>
    <row r="30" spans="2:25" ht="17" x14ac:dyDescent="0.35">
      <c r="B30" s="22" t="s">
        <v>100</v>
      </c>
      <c r="C30" s="441">
        <v>2024</v>
      </c>
      <c r="D30" s="46"/>
      <c r="E30" s="32">
        <v>3</v>
      </c>
      <c r="F30" s="32"/>
      <c r="G30" s="32">
        <v>3</v>
      </c>
      <c r="H30" s="32">
        <v>3</v>
      </c>
      <c r="I30" s="33" t="s">
        <v>215</v>
      </c>
      <c r="J30" s="33"/>
      <c r="K30" s="32">
        <v>2.09</v>
      </c>
      <c r="L30" s="33" t="s">
        <v>215</v>
      </c>
      <c r="M30" s="32">
        <v>1</v>
      </c>
      <c r="N30" s="32"/>
      <c r="O30" s="38" t="s">
        <v>217</v>
      </c>
      <c r="P30">
        <v>7</v>
      </c>
      <c r="Q30">
        <f>ROUND(INDEX(Weighting!$R$7:$R$57,MATCH('Eligibility 2024'!B30,Weighting!$C$7:$C$57,0)),0)</f>
        <v>376023</v>
      </c>
      <c r="R30">
        <f t="shared" si="1"/>
        <v>0</v>
      </c>
      <c r="V30">
        <f t="shared" si="0"/>
        <v>0</v>
      </c>
      <c r="Y30">
        <f t="shared" si="2"/>
        <v>376023</v>
      </c>
    </row>
    <row r="31" spans="2:25" ht="17" x14ac:dyDescent="0.35">
      <c r="B31" s="21" t="s">
        <v>102</v>
      </c>
      <c r="C31" s="439">
        <v>2024</v>
      </c>
      <c r="D31" s="44"/>
      <c r="E31" s="29">
        <v>3.17</v>
      </c>
      <c r="F31" s="29"/>
      <c r="G31" s="29">
        <v>3.17</v>
      </c>
      <c r="H31" s="29">
        <v>3.17</v>
      </c>
      <c r="I31" s="30" t="s">
        <v>215</v>
      </c>
      <c r="J31" s="30"/>
      <c r="K31" s="29">
        <v>2.59</v>
      </c>
      <c r="L31" s="30" t="s">
        <v>215</v>
      </c>
      <c r="M31" s="29">
        <v>1.23</v>
      </c>
      <c r="N31" s="29"/>
      <c r="O31" s="35">
        <v>1.33</v>
      </c>
      <c r="P31" s="29"/>
      <c r="Q31">
        <f>ROUND(INDEX(Weighting!$R$7:$R$57,MATCH('Eligibility 2024'!B31,Weighting!$C$7:$C$57,0)),0)</f>
        <v>1692912</v>
      </c>
      <c r="R31">
        <f t="shared" si="1"/>
        <v>0</v>
      </c>
      <c r="V31">
        <f t="shared" si="0"/>
        <v>0</v>
      </c>
      <c r="Y31">
        <f t="shared" si="2"/>
        <v>1692912</v>
      </c>
    </row>
    <row r="32" spans="2:25" ht="17" x14ac:dyDescent="0.35">
      <c r="B32" s="22" t="s">
        <v>105</v>
      </c>
      <c r="C32" s="441">
        <v>2024</v>
      </c>
      <c r="D32" s="46"/>
      <c r="E32" s="32">
        <v>2</v>
      </c>
      <c r="F32" s="32"/>
      <c r="G32" s="32">
        <v>1.5</v>
      </c>
      <c r="H32" s="32">
        <v>1.5</v>
      </c>
      <c r="I32" s="32">
        <v>3</v>
      </c>
      <c r="J32" s="32"/>
      <c r="K32" s="32">
        <v>2</v>
      </c>
      <c r="L32" s="33" t="s">
        <v>215</v>
      </c>
      <c r="M32" s="32">
        <v>1.33</v>
      </c>
      <c r="N32" s="32"/>
      <c r="O32" s="38" t="s">
        <v>217</v>
      </c>
      <c r="P32">
        <v>7</v>
      </c>
      <c r="Q32">
        <f>ROUND(INDEX(Weighting!$R$7:$R$57,MATCH('Eligibility 2024'!B32,Weighting!$C$7:$C$57,0)),0)</f>
        <v>1974158</v>
      </c>
      <c r="R32">
        <f t="shared" si="1"/>
        <v>1974158</v>
      </c>
      <c r="V32">
        <f t="shared" si="0"/>
        <v>3</v>
      </c>
      <c r="Y32">
        <f t="shared" si="2"/>
        <v>1974158</v>
      </c>
    </row>
    <row r="33" spans="2:25" ht="17" x14ac:dyDescent="0.35">
      <c r="B33" s="21" t="s">
        <v>107</v>
      </c>
      <c r="C33" s="439">
        <v>2024</v>
      </c>
      <c r="D33" s="44"/>
      <c r="E33" s="29">
        <v>2.12</v>
      </c>
      <c r="F33" s="29"/>
      <c r="G33" s="29">
        <v>2.12</v>
      </c>
      <c r="H33" s="29">
        <v>2.12</v>
      </c>
      <c r="I33" s="30" t="s">
        <v>215</v>
      </c>
      <c r="J33" s="30"/>
      <c r="K33" s="29">
        <v>1.95</v>
      </c>
      <c r="L33" s="30" t="s">
        <v>215</v>
      </c>
      <c r="M33" s="29">
        <v>0.54</v>
      </c>
      <c r="N33" s="29"/>
      <c r="O33" s="35">
        <v>1.33</v>
      </c>
      <c r="Q33">
        <f>ROUND(INDEX(Weighting!$R$7:$R$57,MATCH('Eligibility 2024'!B33,Weighting!$C$7:$C$57,0)),0)</f>
        <v>3024466</v>
      </c>
      <c r="R33">
        <f t="shared" si="1"/>
        <v>0</v>
      </c>
      <c r="V33">
        <f t="shared" si="0"/>
        <v>0</v>
      </c>
      <c r="Y33">
        <f t="shared" si="2"/>
        <v>3024466</v>
      </c>
    </row>
    <row r="34" spans="2:25" ht="17" x14ac:dyDescent="0.35">
      <c r="B34" s="22" t="s">
        <v>111</v>
      </c>
      <c r="C34" s="441">
        <v>2024</v>
      </c>
      <c r="D34" s="46"/>
      <c r="E34" s="48">
        <v>2.83</v>
      </c>
      <c r="F34" s="39">
        <v>10</v>
      </c>
      <c r="G34" s="32">
        <v>2.75</v>
      </c>
      <c r="H34" s="32">
        <v>2.75</v>
      </c>
      <c r="I34" s="33" t="s">
        <v>215</v>
      </c>
      <c r="J34" s="33"/>
      <c r="K34" s="32">
        <v>2.78</v>
      </c>
      <c r="L34" s="33" t="s">
        <v>215</v>
      </c>
      <c r="M34" s="32">
        <v>1.33</v>
      </c>
      <c r="N34" s="32"/>
      <c r="O34" s="38" t="s">
        <v>218</v>
      </c>
      <c r="P34">
        <v>11</v>
      </c>
      <c r="Q34">
        <f>ROUND(INDEX(Weighting!$R$7:$R$57,MATCH('Eligibility 2024'!B34,Weighting!$C$7:$C$57,0)),0)</f>
        <v>1387433</v>
      </c>
      <c r="R34">
        <f t="shared" si="1"/>
        <v>0</v>
      </c>
      <c r="V34">
        <f t="shared" si="0"/>
        <v>0</v>
      </c>
      <c r="Y34">
        <f t="shared" si="2"/>
        <v>1387433</v>
      </c>
    </row>
    <row r="35" spans="2:25" ht="34" x14ac:dyDescent="0.35">
      <c r="B35" s="21" t="s">
        <v>113</v>
      </c>
      <c r="C35" s="439">
        <v>2024</v>
      </c>
      <c r="D35" s="44"/>
      <c r="E35" s="29">
        <v>1.94</v>
      </c>
      <c r="F35" s="29"/>
      <c r="G35" s="29">
        <v>1.43</v>
      </c>
      <c r="H35" s="29">
        <v>1.33</v>
      </c>
      <c r="I35" s="29">
        <v>2.09</v>
      </c>
      <c r="J35" s="29"/>
      <c r="K35" s="29">
        <v>1.94</v>
      </c>
      <c r="L35" s="30" t="s">
        <v>215</v>
      </c>
      <c r="M35" s="29">
        <v>0.19</v>
      </c>
      <c r="N35" s="30" t="s">
        <v>243</v>
      </c>
      <c r="O35" s="31" t="s">
        <v>216</v>
      </c>
      <c r="Q35">
        <f>ROUND(INDEX(Weighting!$R$7:$R$57,MATCH('Eligibility 2024'!B35,Weighting!$C$7:$C$57,0)),0)</f>
        <v>760547</v>
      </c>
      <c r="R35">
        <f t="shared" si="1"/>
        <v>760547</v>
      </c>
      <c r="V35">
        <f t="shared" si="0"/>
        <v>2.09</v>
      </c>
      <c r="Y35">
        <f t="shared" si="2"/>
        <v>0</v>
      </c>
    </row>
    <row r="36" spans="2:25" ht="34" x14ac:dyDescent="0.35">
      <c r="B36" s="22" t="s">
        <v>115</v>
      </c>
      <c r="C36" s="441">
        <v>2024</v>
      </c>
      <c r="D36" s="46"/>
      <c r="E36" s="32">
        <v>1.96</v>
      </c>
      <c r="F36" s="32"/>
      <c r="G36" s="32">
        <v>1.5</v>
      </c>
      <c r="H36" s="32">
        <v>1.5</v>
      </c>
      <c r="I36" s="32">
        <v>3</v>
      </c>
      <c r="J36" s="32"/>
      <c r="K36" s="32">
        <v>1.96</v>
      </c>
      <c r="L36" s="32">
        <v>3</v>
      </c>
      <c r="M36" s="32">
        <v>0.15</v>
      </c>
      <c r="N36" s="33" t="s">
        <v>243</v>
      </c>
      <c r="O36" s="34">
        <v>1.33</v>
      </c>
      <c r="Q36">
        <f>ROUND(INDEX(Weighting!$R$7:$R$57,MATCH('Eligibility 2024'!B36,Weighting!$C$7:$C$57,0)),0)</f>
        <v>1484468</v>
      </c>
      <c r="R36">
        <f t="shared" si="1"/>
        <v>1484468</v>
      </c>
      <c r="V36">
        <f t="shared" si="0"/>
        <v>3</v>
      </c>
      <c r="Y36">
        <f t="shared" si="2"/>
        <v>0</v>
      </c>
    </row>
    <row r="37" spans="2:25" ht="17" x14ac:dyDescent="0.35">
      <c r="B37" s="21" t="s">
        <v>117</v>
      </c>
      <c r="C37" s="439">
        <v>2024</v>
      </c>
      <c r="D37" s="44"/>
      <c r="E37" s="29">
        <v>1.43</v>
      </c>
      <c r="F37" s="29"/>
      <c r="G37" s="29">
        <v>1.43</v>
      </c>
      <c r="H37" s="29">
        <v>1.43</v>
      </c>
      <c r="I37" s="29">
        <v>2.61</v>
      </c>
      <c r="J37" s="29"/>
      <c r="K37" s="29">
        <v>1.57</v>
      </c>
      <c r="L37" s="30" t="s">
        <v>215</v>
      </c>
      <c r="M37" s="29">
        <v>0.24</v>
      </c>
      <c r="N37" s="29"/>
      <c r="O37" s="35">
        <v>1.33</v>
      </c>
      <c r="Q37">
        <f>ROUND(INDEX(Weighting!$R$7:$R$57,MATCH('Eligibility 2024'!B37,Weighting!$C$7:$C$57,0)),0)</f>
        <v>295832</v>
      </c>
      <c r="R37">
        <f t="shared" si="1"/>
        <v>295832</v>
      </c>
      <c r="V37">
        <f t="shared" si="0"/>
        <v>2.61</v>
      </c>
      <c r="Y37">
        <f t="shared" si="2"/>
        <v>295832</v>
      </c>
    </row>
    <row r="38" spans="2:25" ht="17" x14ac:dyDescent="0.35">
      <c r="B38" s="22" t="s">
        <v>119</v>
      </c>
      <c r="C38" s="441">
        <v>2024</v>
      </c>
      <c r="D38" s="46"/>
      <c r="E38" s="32">
        <v>2.13</v>
      </c>
      <c r="F38" s="32"/>
      <c r="G38" s="32">
        <v>2.13</v>
      </c>
      <c r="H38" s="32">
        <v>2.13</v>
      </c>
      <c r="I38" s="33" t="s">
        <v>215</v>
      </c>
      <c r="J38" s="33"/>
      <c r="K38" s="32">
        <v>1.94</v>
      </c>
      <c r="L38" s="33" t="s">
        <v>215</v>
      </c>
      <c r="M38" s="32">
        <v>0.57999999999999996</v>
      </c>
      <c r="N38" s="32"/>
      <c r="O38" s="34">
        <v>1.33</v>
      </c>
      <c r="Q38">
        <f>ROUND(INDEX(Weighting!$R$7:$R$57,MATCH('Eligibility 2024'!B38,Weighting!$C$7:$C$57,0)),0)</f>
        <v>390528</v>
      </c>
      <c r="R38">
        <f t="shared" si="1"/>
        <v>0</v>
      </c>
      <c r="V38">
        <f t="shared" si="0"/>
        <v>0</v>
      </c>
      <c r="Y38">
        <f t="shared" si="2"/>
        <v>390528</v>
      </c>
    </row>
    <row r="39" spans="2:25" ht="34" x14ac:dyDescent="0.35">
      <c r="B39" s="21" t="s">
        <v>121</v>
      </c>
      <c r="C39" s="439">
        <v>2024</v>
      </c>
      <c r="D39" s="44"/>
      <c r="E39" s="29">
        <v>1.6</v>
      </c>
      <c r="F39" s="29"/>
      <c r="G39" s="29">
        <v>1.6</v>
      </c>
      <c r="H39" s="29">
        <v>1.33</v>
      </c>
      <c r="I39" s="29">
        <v>2</v>
      </c>
      <c r="J39" s="29"/>
      <c r="K39" s="29">
        <v>1.6</v>
      </c>
      <c r="L39" s="30" t="s">
        <v>215</v>
      </c>
      <c r="M39" s="29">
        <v>0.26</v>
      </c>
      <c r="N39" s="30" t="s">
        <v>243</v>
      </c>
      <c r="O39" s="35">
        <v>1.33</v>
      </c>
      <c r="Q39">
        <f>ROUND(INDEX(Weighting!$R$7:$R$57,MATCH('Eligibility 2024'!B39,Weighting!$C$7:$C$57,0)),0)</f>
        <v>874414</v>
      </c>
      <c r="R39">
        <f t="shared" si="1"/>
        <v>874414</v>
      </c>
      <c r="V39">
        <f t="shared" si="0"/>
        <v>2</v>
      </c>
      <c r="Y39">
        <f t="shared" si="2"/>
        <v>0</v>
      </c>
    </row>
    <row r="40" spans="2:25" ht="34" x14ac:dyDescent="0.35">
      <c r="B40" s="22" t="s">
        <v>123</v>
      </c>
      <c r="C40" s="441">
        <v>2024</v>
      </c>
      <c r="D40" s="46"/>
      <c r="E40" s="32">
        <v>3.18</v>
      </c>
      <c r="F40" s="32"/>
      <c r="G40" s="32">
        <v>3.18</v>
      </c>
      <c r="H40" s="32">
        <v>3.18</v>
      </c>
      <c r="I40" s="33" t="s">
        <v>215</v>
      </c>
      <c r="J40" s="33"/>
      <c r="K40" s="32">
        <v>1.96</v>
      </c>
      <c r="L40" s="33" t="s">
        <v>215</v>
      </c>
      <c r="M40" s="32">
        <v>0.55000000000000004</v>
      </c>
      <c r="N40" s="33" t="s">
        <v>243</v>
      </c>
      <c r="O40" s="34">
        <v>1.33</v>
      </c>
      <c r="Q40">
        <f>ROUND(INDEX(Weighting!$R$7:$R$57,MATCH('Eligibility 2024'!B40,Weighting!$C$7:$C$57,0)),0)</f>
        <v>210266</v>
      </c>
      <c r="R40">
        <f t="shared" si="1"/>
        <v>0</v>
      </c>
      <c r="V40">
        <f t="shared" si="0"/>
        <v>0</v>
      </c>
      <c r="Y40">
        <f t="shared" si="2"/>
        <v>0</v>
      </c>
    </row>
    <row r="41" spans="2:25" ht="34" x14ac:dyDescent="0.35">
      <c r="B41" s="21" t="s">
        <v>126</v>
      </c>
      <c r="C41" s="439">
        <v>2024</v>
      </c>
      <c r="D41" s="44"/>
      <c r="E41" s="29">
        <v>1.94</v>
      </c>
      <c r="F41" s="29"/>
      <c r="G41" s="29">
        <v>1.42</v>
      </c>
      <c r="H41" s="29">
        <v>1.42</v>
      </c>
      <c r="I41" s="29">
        <v>3.5</v>
      </c>
      <c r="J41" s="29"/>
      <c r="K41" s="29">
        <v>1.94</v>
      </c>
      <c r="L41" s="29">
        <v>2</v>
      </c>
      <c r="M41" s="29">
        <v>0.26</v>
      </c>
      <c r="N41" s="30" t="s">
        <v>243</v>
      </c>
      <c r="O41" s="35">
        <v>1.33</v>
      </c>
      <c r="Q41">
        <f>ROUND(INDEX(Weighting!$R$7:$R$57,MATCH('Eligibility 2024'!B41,Weighting!$C$7:$C$57,0)),0)</f>
        <v>2234156</v>
      </c>
      <c r="R41">
        <f t="shared" si="1"/>
        <v>2234156</v>
      </c>
      <c r="V41">
        <f t="shared" si="0"/>
        <v>3.5</v>
      </c>
      <c r="Y41">
        <f t="shared" si="2"/>
        <v>0</v>
      </c>
    </row>
    <row r="42" spans="2:25" ht="34" x14ac:dyDescent="0.35">
      <c r="B42" s="22" t="s">
        <v>131</v>
      </c>
      <c r="C42" s="441">
        <v>2024</v>
      </c>
      <c r="D42" s="46"/>
      <c r="E42" s="32">
        <v>3</v>
      </c>
      <c r="F42" s="32"/>
      <c r="G42" s="32">
        <v>3</v>
      </c>
      <c r="H42" s="32">
        <v>2.4</v>
      </c>
      <c r="I42" s="33" t="s">
        <v>215</v>
      </c>
      <c r="J42" s="33"/>
      <c r="K42" s="32">
        <v>2.5</v>
      </c>
      <c r="L42" s="33" t="s">
        <v>215</v>
      </c>
      <c r="M42" s="32">
        <v>0.37</v>
      </c>
      <c r="N42" s="33" t="s">
        <v>243</v>
      </c>
      <c r="O42" s="34">
        <v>1.33</v>
      </c>
      <c r="Q42">
        <f>ROUND(INDEX(Weighting!$R$7:$R$57,MATCH('Eligibility 2024'!B42,Weighting!$C$7:$C$57,0)),0)</f>
        <v>841132</v>
      </c>
      <c r="R42">
        <f t="shared" si="1"/>
        <v>0</v>
      </c>
      <c r="V42">
        <f t="shared" si="0"/>
        <v>0</v>
      </c>
      <c r="Y42">
        <f t="shared" si="2"/>
        <v>0</v>
      </c>
    </row>
    <row r="43" spans="2:25" ht="17" x14ac:dyDescent="0.35">
      <c r="B43" s="21" t="s">
        <v>133</v>
      </c>
      <c r="C43" s="439">
        <v>2024</v>
      </c>
      <c r="D43" s="44"/>
      <c r="E43" s="29">
        <v>2.1800000000000002</v>
      </c>
      <c r="F43" s="29"/>
      <c r="G43" s="29">
        <v>1.49</v>
      </c>
      <c r="H43" s="29">
        <v>1.49</v>
      </c>
      <c r="I43" s="29">
        <v>4</v>
      </c>
      <c r="J43" s="29"/>
      <c r="K43" s="29">
        <v>2.1800000000000002</v>
      </c>
      <c r="L43" s="30" t="s">
        <v>215</v>
      </c>
      <c r="M43" s="29">
        <v>1.33</v>
      </c>
      <c r="N43" s="29"/>
      <c r="O43" s="37" t="s">
        <v>218</v>
      </c>
      <c r="P43">
        <v>11</v>
      </c>
      <c r="Q43">
        <f>ROUND(INDEX(Weighting!$R$7:$R$57,MATCH('Eligibility 2024'!B43,Weighting!$C$7:$C$57,0)),0)</f>
        <v>7460364</v>
      </c>
      <c r="R43">
        <f t="shared" si="1"/>
        <v>7460364</v>
      </c>
      <c r="V43">
        <f t="shared" ref="V43:V61" si="3">IF(I43="N/A",0,I43)</f>
        <v>4</v>
      </c>
      <c r="Y43">
        <f t="shared" si="2"/>
        <v>7460364</v>
      </c>
    </row>
    <row r="44" spans="2:25" ht="34" x14ac:dyDescent="0.35">
      <c r="B44" s="22" t="s">
        <v>136</v>
      </c>
      <c r="C44" s="441">
        <v>2024</v>
      </c>
      <c r="D44" s="46"/>
      <c r="E44" s="32">
        <v>2.11</v>
      </c>
      <c r="F44" s="32"/>
      <c r="G44" s="32">
        <v>2.11</v>
      </c>
      <c r="H44" s="32">
        <v>2.11</v>
      </c>
      <c r="I44" s="33" t="s">
        <v>215</v>
      </c>
      <c r="J44" s="33"/>
      <c r="K44" s="32">
        <v>1.96</v>
      </c>
      <c r="L44" s="33" t="s">
        <v>215</v>
      </c>
      <c r="M44" s="32">
        <v>0.36</v>
      </c>
      <c r="N44" s="33" t="s">
        <v>243</v>
      </c>
      <c r="O44" s="34">
        <v>1.33</v>
      </c>
      <c r="Q44">
        <f>ROUND(INDEX(Weighting!$R$7:$R$57,MATCH('Eligibility 2024'!B44,Weighting!$C$7:$C$57,0)),0)</f>
        <v>2322886</v>
      </c>
      <c r="R44">
        <f t="shared" si="1"/>
        <v>0</v>
      </c>
      <c r="V44">
        <f t="shared" si="3"/>
        <v>0</v>
      </c>
      <c r="Y44">
        <f t="shared" si="2"/>
        <v>0</v>
      </c>
    </row>
    <row r="45" spans="2:25" ht="34" x14ac:dyDescent="0.35">
      <c r="B45" s="21" t="s">
        <v>138</v>
      </c>
      <c r="C45" s="439">
        <v>2024</v>
      </c>
      <c r="D45" s="44"/>
      <c r="E45" s="29">
        <v>1.7</v>
      </c>
      <c r="F45" s="29"/>
      <c r="G45" s="29">
        <v>1.7</v>
      </c>
      <c r="H45" s="29">
        <v>1.7</v>
      </c>
      <c r="I45" s="30" t="s">
        <v>215</v>
      </c>
      <c r="J45" s="30"/>
      <c r="K45" s="29">
        <v>1.7</v>
      </c>
      <c r="L45" s="30" t="s">
        <v>215</v>
      </c>
      <c r="M45" s="29">
        <v>0.43</v>
      </c>
      <c r="N45" s="30" t="s">
        <v>243</v>
      </c>
      <c r="O45" s="35">
        <v>1.33</v>
      </c>
      <c r="Q45">
        <f>ROUND(INDEX(Weighting!$R$7:$R$57,MATCH('Eligibility 2024'!B45,Weighting!$C$7:$C$57,0)),0)</f>
        <v>126643</v>
      </c>
      <c r="R45">
        <f t="shared" si="1"/>
        <v>0</v>
      </c>
      <c r="V45">
        <f t="shared" si="3"/>
        <v>0</v>
      </c>
      <c r="Y45">
        <f t="shared" si="2"/>
        <v>0</v>
      </c>
    </row>
    <row r="46" spans="2:25" ht="17" x14ac:dyDescent="0.35">
      <c r="B46" s="22" t="s">
        <v>140</v>
      </c>
      <c r="C46" s="441">
        <v>2024</v>
      </c>
      <c r="D46" s="46"/>
      <c r="E46" s="32">
        <v>2.06</v>
      </c>
      <c r="F46" s="32"/>
      <c r="G46" s="32">
        <v>2.06</v>
      </c>
      <c r="H46" s="32">
        <v>2.06</v>
      </c>
      <c r="I46" s="33" t="s">
        <v>215</v>
      </c>
      <c r="J46" s="33"/>
      <c r="K46" s="32">
        <v>2</v>
      </c>
      <c r="L46" s="33" t="s">
        <v>215</v>
      </c>
      <c r="M46" s="32">
        <v>0.9</v>
      </c>
      <c r="N46" s="32"/>
      <c r="O46" s="34">
        <v>1.33</v>
      </c>
      <c r="Q46">
        <f>ROUND(INDEX(Weighting!$R$7:$R$57,MATCH('Eligibility 2024'!B46,Weighting!$C$7:$C$57,0)),0)</f>
        <v>3288691</v>
      </c>
      <c r="R46">
        <f t="shared" si="1"/>
        <v>0</v>
      </c>
      <c r="V46">
        <f t="shared" si="3"/>
        <v>0</v>
      </c>
      <c r="Y46">
        <f t="shared" si="2"/>
        <v>3288691</v>
      </c>
    </row>
    <row r="47" spans="2:25" ht="34" x14ac:dyDescent="0.35">
      <c r="B47" s="21" t="s">
        <v>143</v>
      </c>
      <c r="C47" s="439">
        <v>2024</v>
      </c>
      <c r="D47" s="44"/>
      <c r="E47" s="29">
        <v>2.0499999999999998</v>
      </c>
      <c r="F47" s="29"/>
      <c r="G47" s="29">
        <v>2.0499999999999998</v>
      </c>
      <c r="H47" s="29">
        <v>2.0499999999999998</v>
      </c>
      <c r="I47" s="30" t="s">
        <v>215</v>
      </c>
      <c r="J47" s="30"/>
      <c r="K47" s="29">
        <v>2.0499999999999998</v>
      </c>
      <c r="L47" s="30" t="s">
        <v>215</v>
      </c>
      <c r="M47" s="29">
        <v>0.33</v>
      </c>
      <c r="N47" s="30" t="s">
        <v>243</v>
      </c>
      <c r="O47" s="37" t="s">
        <v>219</v>
      </c>
      <c r="P47">
        <v>9</v>
      </c>
      <c r="Q47">
        <f>ROUND(INDEX(Weighting!$R$7:$R$57,MATCH('Eligibility 2024'!B47,Weighting!$C$7:$C$57,0)),0)</f>
        <v>1221785</v>
      </c>
      <c r="R47">
        <f t="shared" si="1"/>
        <v>0</v>
      </c>
      <c r="V47">
        <f t="shared" si="3"/>
        <v>0</v>
      </c>
      <c r="Y47">
        <f t="shared" si="2"/>
        <v>0</v>
      </c>
    </row>
    <row r="48" spans="2:25" ht="34" x14ac:dyDescent="0.35">
      <c r="B48" s="22" t="s">
        <v>145</v>
      </c>
      <c r="C48" s="441">
        <v>2024</v>
      </c>
      <c r="D48" s="46"/>
      <c r="E48" s="32">
        <v>1.85</v>
      </c>
      <c r="F48" s="32"/>
      <c r="G48" s="32">
        <v>1.33</v>
      </c>
      <c r="H48" s="32">
        <v>1.33</v>
      </c>
      <c r="I48" s="32">
        <v>3</v>
      </c>
      <c r="J48" s="32"/>
      <c r="K48" s="32">
        <v>1.85</v>
      </c>
      <c r="L48" s="33" t="s">
        <v>215</v>
      </c>
      <c r="M48" s="32">
        <v>0.33</v>
      </c>
      <c r="N48" s="33" t="s">
        <v>243</v>
      </c>
      <c r="O48" s="34">
        <v>1.33</v>
      </c>
      <c r="Q48">
        <f>ROUND(INDEX(Weighting!$R$7:$R$57,MATCH('Eligibility 2024'!B48,Weighting!$C$7:$C$57,0)),0)</f>
        <v>1435409</v>
      </c>
      <c r="R48">
        <f t="shared" si="1"/>
        <v>1435409</v>
      </c>
      <c r="V48">
        <f t="shared" si="3"/>
        <v>3</v>
      </c>
      <c r="Y48">
        <f t="shared" si="2"/>
        <v>0</v>
      </c>
    </row>
    <row r="49" spans="2:25" ht="17" x14ac:dyDescent="0.35">
      <c r="B49" s="21" t="s">
        <v>149</v>
      </c>
      <c r="C49" s="439">
        <v>2024</v>
      </c>
      <c r="D49" s="44"/>
      <c r="E49" s="29">
        <v>2.15</v>
      </c>
      <c r="F49" s="29"/>
      <c r="G49" s="29">
        <v>1.57</v>
      </c>
      <c r="H49" s="29">
        <v>1.33</v>
      </c>
      <c r="I49" s="29">
        <v>3.14</v>
      </c>
      <c r="J49" s="29"/>
      <c r="K49" s="29">
        <v>2.15</v>
      </c>
      <c r="L49" s="30" t="s">
        <v>215</v>
      </c>
      <c r="M49" s="29">
        <v>0.33</v>
      </c>
      <c r="N49" s="29"/>
      <c r="O49" s="35">
        <v>1.33</v>
      </c>
      <c r="Q49">
        <f>ROUND(INDEX(Weighting!$R$7:$R$57,MATCH('Eligibility 2024'!B49,Weighting!$C$7:$C$57,0)),0)</f>
        <v>3616198</v>
      </c>
      <c r="R49">
        <f t="shared" si="1"/>
        <v>3616198</v>
      </c>
      <c r="V49">
        <f t="shared" si="3"/>
        <v>3.14</v>
      </c>
      <c r="Y49">
        <f t="shared" si="2"/>
        <v>3616198</v>
      </c>
    </row>
    <row r="50" spans="2:25" ht="17" x14ac:dyDescent="0.35">
      <c r="B50" s="22" t="s">
        <v>153</v>
      </c>
      <c r="C50" s="441">
        <v>2024</v>
      </c>
      <c r="D50" s="46"/>
      <c r="E50" s="32">
        <v>2.61</v>
      </c>
      <c r="F50" s="32"/>
      <c r="G50" s="32">
        <v>2.61</v>
      </c>
      <c r="H50" s="32">
        <v>2.61</v>
      </c>
      <c r="I50" s="33" t="s">
        <v>215</v>
      </c>
      <c r="J50" s="33"/>
      <c r="K50" s="32">
        <v>1.9</v>
      </c>
      <c r="L50" s="32">
        <v>2.5299999999999998</v>
      </c>
      <c r="M50" s="32">
        <v>1.1599999999999999</v>
      </c>
      <c r="N50" s="32"/>
      <c r="O50" s="34">
        <v>1.33</v>
      </c>
      <c r="Q50">
        <f>ROUND(INDEX(Weighting!$R$7:$R$57,MATCH('Eligibility 2024'!B50,Weighting!$C$7:$C$57,0)),0)</f>
        <v>367273</v>
      </c>
      <c r="R50">
        <f t="shared" si="1"/>
        <v>0</v>
      </c>
      <c r="V50">
        <f t="shared" si="3"/>
        <v>0</v>
      </c>
      <c r="Y50">
        <f t="shared" si="2"/>
        <v>367273</v>
      </c>
    </row>
    <row r="51" spans="2:25" ht="17" x14ac:dyDescent="0.35">
      <c r="B51" s="21" t="s">
        <v>156</v>
      </c>
      <c r="C51" s="439">
        <v>2024</v>
      </c>
      <c r="D51" s="44"/>
      <c r="E51" s="29">
        <v>2.08</v>
      </c>
      <c r="F51" s="29"/>
      <c r="G51" s="29">
        <v>2.08</v>
      </c>
      <c r="H51" s="29">
        <v>2.08</v>
      </c>
      <c r="I51" s="30" t="s">
        <v>215</v>
      </c>
      <c r="J51" s="30"/>
      <c r="K51" s="29">
        <v>1.94</v>
      </c>
      <c r="L51" s="30" t="s">
        <v>215</v>
      </c>
      <c r="M51" s="29">
        <v>0.95</v>
      </c>
      <c r="N51" s="29"/>
      <c r="O51" s="37" t="s">
        <v>220</v>
      </c>
      <c r="P51">
        <v>9</v>
      </c>
      <c r="Q51">
        <f>ROUND(INDEX(Weighting!$R$7:$R$57,MATCH('Eligibility 2024'!B51,Weighting!$C$7:$C$57,0)),0)</f>
        <v>1277972</v>
      </c>
      <c r="R51">
        <f t="shared" si="1"/>
        <v>0</v>
      </c>
      <c r="V51">
        <f t="shared" si="3"/>
        <v>0</v>
      </c>
      <c r="Y51">
        <f t="shared" si="2"/>
        <v>1277972</v>
      </c>
    </row>
    <row r="52" spans="2:25" ht="34" x14ac:dyDescent="0.35">
      <c r="B52" s="22" t="s">
        <v>158</v>
      </c>
      <c r="C52" s="441">
        <v>2024</v>
      </c>
      <c r="D52" s="46"/>
      <c r="E52" s="32">
        <v>1.82</v>
      </c>
      <c r="F52" s="32"/>
      <c r="G52" s="32">
        <v>1.82</v>
      </c>
      <c r="H52" s="32">
        <v>1.82</v>
      </c>
      <c r="I52" s="32">
        <v>2.04</v>
      </c>
      <c r="J52" s="32"/>
      <c r="K52" s="32">
        <v>1.33</v>
      </c>
      <c r="L52" s="33" t="s">
        <v>215</v>
      </c>
      <c r="M52" s="32">
        <v>0.46</v>
      </c>
      <c r="N52" s="33" t="s">
        <v>243</v>
      </c>
      <c r="O52" s="34">
        <v>1.33</v>
      </c>
      <c r="Q52">
        <f>ROUND(INDEX(Weighting!$R$7:$R$57,MATCH('Eligibility 2024'!B52,Weighting!$C$7:$C$57,0)),0)</f>
        <v>126880</v>
      </c>
      <c r="R52">
        <f t="shared" si="1"/>
        <v>126880</v>
      </c>
      <c r="V52">
        <f t="shared" si="3"/>
        <v>2.04</v>
      </c>
      <c r="Y52">
        <f t="shared" si="2"/>
        <v>0</v>
      </c>
    </row>
    <row r="53" spans="2:25" ht="34" x14ac:dyDescent="0.35">
      <c r="B53" s="21" t="s">
        <v>166</v>
      </c>
      <c r="C53" s="439">
        <v>2024</v>
      </c>
      <c r="D53" s="44"/>
      <c r="E53" s="29">
        <v>1.95</v>
      </c>
      <c r="F53" s="29"/>
      <c r="G53" s="29">
        <v>1.42</v>
      </c>
      <c r="H53" s="29">
        <v>1.33</v>
      </c>
      <c r="I53" s="29">
        <v>2.5</v>
      </c>
      <c r="J53" s="29"/>
      <c r="K53" s="29">
        <v>1.95</v>
      </c>
      <c r="L53" s="30" t="s">
        <v>215</v>
      </c>
      <c r="M53" s="29">
        <v>0.84</v>
      </c>
      <c r="N53" s="33" t="s">
        <v>243</v>
      </c>
      <c r="O53" s="31" t="s">
        <v>216</v>
      </c>
      <c r="Q53">
        <f>ROUND(INDEX(Weighting!$R$7:$R$57,MATCH('Eligibility 2024'!B53,Weighting!$C$7:$C$57,0)),0)</f>
        <v>1757854</v>
      </c>
      <c r="R53">
        <f t="shared" si="1"/>
        <v>1757854</v>
      </c>
      <c r="V53">
        <f t="shared" si="3"/>
        <v>2.5</v>
      </c>
      <c r="Y53">
        <f t="shared" si="2"/>
        <v>0</v>
      </c>
    </row>
    <row r="54" spans="2:25" ht="34" x14ac:dyDescent="0.35">
      <c r="B54" s="22" t="s">
        <v>169</v>
      </c>
      <c r="C54" s="441">
        <v>2024</v>
      </c>
      <c r="D54" s="46"/>
      <c r="E54" s="32">
        <v>1.98</v>
      </c>
      <c r="F54" s="32"/>
      <c r="G54" s="32">
        <v>1.44</v>
      </c>
      <c r="H54" s="32">
        <v>1.33</v>
      </c>
      <c r="I54" s="32">
        <v>2.0099999999999998</v>
      </c>
      <c r="J54" s="32"/>
      <c r="K54" s="32">
        <v>1.98</v>
      </c>
      <c r="L54" s="33" t="s">
        <v>215</v>
      </c>
      <c r="M54" s="32">
        <v>0.12</v>
      </c>
      <c r="N54" s="33" t="s">
        <v>243</v>
      </c>
      <c r="O54" s="40" t="s">
        <v>216</v>
      </c>
      <c r="Q54">
        <f>ROUND(INDEX(Weighting!$R$7:$R$57,MATCH('Eligibility 2024'!B54,Weighting!$C$7:$C$57,0)),0)</f>
        <v>5464180</v>
      </c>
      <c r="R54">
        <f t="shared" si="1"/>
        <v>5464180</v>
      </c>
      <c r="V54">
        <f t="shared" si="3"/>
        <v>2.0099999999999998</v>
      </c>
      <c r="Y54">
        <f t="shared" si="2"/>
        <v>0</v>
      </c>
    </row>
    <row r="55" spans="2:25" ht="34" x14ac:dyDescent="0.35">
      <c r="B55" s="21" t="s">
        <v>171</v>
      </c>
      <c r="C55" s="439">
        <v>2024</v>
      </c>
      <c r="D55" s="44"/>
      <c r="E55" s="29">
        <v>1.39</v>
      </c>
      <c r="F55" s="29"/>
      <c r="G55" s="29">
        <v>1.39</v>
      </c>
      <c r="H55" s="29">
        <v>1.33</v>
      </c>
      <c r="I55" s="29">
        <v>2</v>
      </c>
      <c r="J55" s="29"/>
      <c r="K55" s="29">
        <v>1.39</v>
      </c>
      <c r="L55" s="30" t="s">
        <v>215</v>
      </c>
      <c r="M55" s="29">
        <v>0.36</v>
      </c>
      <c r="N55" s="33" t="s">
        <v>243</v>
      </c>
      <c r="O55" s="37" t="s">
        <v>219</v>
      </c>
      <c r="P55">
        <v>9</v>
      </c>
      <c r="Q55">
        <f>ROUND(INDEX(Weighting!$R$7:$R$57,MATCH('Eligibility 2024'!B55,Weighting!$C$7:$C$57,0)),0)</f>
        <v>439543</v>
      </c>
      <c r="R55">
        <f t="shared" si="1"/>
        <v>439543</v>
      </c>
      <c r="V55">
        <f t="shared" si="3"/>
        <v>2</v>
      </c>
      <c r="Y55">
        <f t="shared" si="2"/>
        <v>0</v>
      </c>
    </row>
    <row r="56" spans="2:25" ht="34" x14ac:dyDescent="0.35">
      <c r="B56" s="22" t="s">
        <v>176</v>
      </c>
      <c r="C56" s="441">
        <v>2024</v>
      </c>
      <c r="D56" s="46"/>
      <c r="E56" s="32">
        <v>3.12</v>
      </c>
      <c r="F56" s="32"/>
      <c r="G56" s="32">
        <v>3.12</v>
      </c>
      <c r="H56" s="32">
        <v>3.12</v>
      </c>
      <c r="I56" s="33" t="s">
        <v>215</v>
      </c>
      <c r="J56" s="33"/>
      <c r="K56" s="32">
        <v>2.08</v>
      </c>
      <c r="L56" s="33" t="s">
        <v>215</v>
      </c>
      <c r="M56" s="32">
        <v>0.43</v>
      </c>
      <c r="N56" s="33" t="s">
        <v>243</v>
      </c>
      <c r="O56" s="34">
        <v>1.33</v>
      </c>
      <c r="Q56">
        <f>ROUND(INDEX(Weighting!$R$7:$R$57,MATCH('Eligibility 2024'!B56,Weighting!$C$7:$C$57,0)),0)</f>
        <v>185335</v>
      </c>
      <c r="R56">
        <f t="shared" si="1"/>
        <v>0</v>
      </c>
      <c r="V56">
        <f t="shared" si="3"/>
        <v>0</v>
      </c>
      <c r="Y56">
        <f t="shared" si="2"/>
        <v>0</v>
      </c>
    </row>
    <row r="57" spans="2:25" ht="34" x14ac:dyDescent="0.35">
      <c r="B57" s="21" t="s">
        <v>178</v>
      </c>
      <c r="C57" s="439">
        <v>2024</v>
      </c>
      <c r="D57" s="44"/>
      <c r="E57" s="29">
        <v>1.43</v>
      </c>
      <c r="F57" s="29"/>
      <c r="G57" s="29">
        <v>1.43</v>
      </c>
      <c r="H57" s="29">
        <v>1.43</v>
      </c>
      <c r="I57" s="29">
        <v>2</v>
      </c>
      <c r="J57" s="29"/>
      <c r="K57" s="29">
        <v>1.43</v>
      </c>
      <c r="L57" s="29">
        <v>2</v>
      </c>
      <c r="M57" s="29">
        <v>0.49</v>
      </c>
      <c r="N57" s="33" t="s">
        <v>243</v>
      </c>
      <c r="O57" s="35">
        <v>1.33</v>
      </c>
      <c r="Q57">
        <f>ROUND(INDEX(Weighting!$R$7:$R$57,MATCH('Eligibility 2024'!B57,Weighting!$C$7:$C$57,0)),0)</f>
        <v>2017304</v>
      </c>
      <c r="R57">
        <f t="shared" si="1"/>
        <v>2017304</v>
      </c>
      <c r="V57">
        <f t="shared" si="3"/>
        <v>2</v>
      </c>
      <c r="Y57">
        <f t="shared" si="2"/>
        <v>0</v>
      </c>
    </row>
    <row r="58" spans="2:25" ht="34" x14ac:dyDescent="0.35">
      <c r="B58" s="22" t="s">
        <v>181</v>
      </c>
      <c r="C58" s="441">
        <v>2024</v>
      </c>
      <c r="D58" s="46"/>
      <c r="E58" s="32">
        <v>2.1</v>
      </c>
      <c r="F58" s="32"/>
      <c r="G58" s="32">
        <v>2.1</v>
      </c>
      <c r="H58" s="32">
        <v>2.1</v>
      </c>
      <c r="I58" s="32">
        <v>3.12</v>
      </c>
      <c r="J58" s="32"/>
      <c r="K58" s="32">
        <v>1.93</v>
      </c>
      <c r="L58" s="33" t="s">
        <v>215</v>
      </c>
      <c r="M58" s="32">
        <v>0.33</v>
      </c>
      <c r="N58" s="33" t="s">
        <v>243</v>
      </c>
      <c r="O58" s="34">
        <v>1.33</v>
      </c>
      <c r="Q58">
        <f>ROUND(INDEX(Weighting!$R$7:$R$57,MATCH('Eligibility 2024'!B58,Weighting!$C$7:$C$57,0)),0)</f>
        <v>2073497</v>
      </c>
      <c r="R58">
        <f t="shared" si="1"/>
        <v>2073497</v>
      </c>
      <c r="V58">
        <f t="shared" si="3"/>
        <v>3.12</v>
      </c>
      <c r="Y58">
        <f t="shared" si="2"/>
        <v>0</v>
      </c>
    </row>
    <row r="59" spans="2:25" ht="34" x14ac:dyDescent="0.35">
      <c r="B59" s="21" t="s">
        <v>183</v>
      </c>
      <c r="C59" s="439">
        <v>2024</v>
      </c>
      <c r="D59" s="44"/>
      <c r="E59" s="29">
        <v>1.58</v>
      </c>
      <c r="F59" s="29"/>
      <c r="G59" s="29">
        <v>1.41</v>
      </c>
      <c r="H59" s="29">
        <v>1.33</v>
      </c>
      <c r="I59" s="29">
        <v>3</v>
      </c>
      <c r="J59" s="29"/>
      <c r="K59" s="29">
        <v>1.85</v>
      </c>
      <c r="L59" s="29">
        <v>3</v>
      </c>
      <c r="M59" s="29">
        <v>0.16</v>
      </c>
      <c r="N59" s="33" t="s">
        <v>243</v>
      </c>
      <c r="O59" s="35">
        <v>1.33</v>
      </c>
      <c r="Q59">
        <f>ROUND(INDEX(Weighting!$R$7:$R$57,MATCH('Eligibility 2024'!B59,Weighting!$C$7:$C$57,0)),0)</f>
        <v>603875</v>
      </c>
      <c r="R59">
        <f t="shared" si="1"/>
        <v>603875</v>
      </c>
      <c r="V59">
        <f t="shared" si="3"/>
        <v>3</v>
      </c>
      <c r="Y59">
        <f t="shared" si="2"/>
        <v>0</v>
      </c>
    </row>
    <row r="60" spans="2:25" ht="17" x14ac:dyDescent="0.35">
      <c r="B60" s="22" t="s">
        <v>185</v>
      </c>
      <c r="C60" s="441">
        <v>2024</v>
      </c>
      <c r="D60" s="46"/>
      <c r="E60" s="32">
        <v>3.01</v>
      </c>
      <c r="F60" s="32"/>
      <c r="G60" s="32">
        <v>1.86</v>
      </c>
      <c r="H60" s="32">
        <v>1.51</v>
      </c>
      <c r="I60" s="32">
        <v>3.01</v>
      </c>
      <c r="J60" s="33" t="s">
        <v>242</v>
      </c>
      <c r="K60" s="32">
        <v>3.01</v>
      </c>
      <c r="L60" s="33" t="s">
        <v>215</v>
      </c>
      <c r="M60" s="48">
        <v>0.95</v>
      </c>
      <c r="N60" s="39">
        <v>9</v>
      </c>
      <c r="O60" s="38" t="s">
        <v>221</v>
      </c>
      <c r="P60">
        <v>9</v>
      </c>
      <c r="Q60">
        <f>ROUND(INDEX(Weighting!$R$7:$R$57,MATCH('Eligibility 2024'!B60,Weighting!$C$7:$C$57,0)),0)</f>
        <v>1413800</v>
      </c>
      <c r="R60">
        <f t="shared" si="1"/>
        <v>1413800</v>
      </c>
      <c r="V60">
        <f t="shared" si="3"/>
        <v>3.01</v>
      </c>
      <c r="Y60">
        <f t="shared" si="2"/>
        <v>0</v>
      </c>
    </row>
    <row r="61" spans="2:25" ht="34.5" thickBot="1" x14ac:dyDescent="0.4">
      <c r="B61" s="23" t="s">
        <v>189</v>
      </c>
      <c r="C61" s="439">
        <v>2024</v>
      </c>
      <c r="D61" s="24"/>
      <c r="E61" s="41">
        <v>2</v>
      </c>
      <c r="F61" s="41"/>
      <c r="G61" s="41">
        <v>2</v>
      </c>
      <c r="H61" s="41">
        <v>2</v>
      </c>
      <c r="I61" s="42" t="s">
        <v>215</v>
      </c>
      <c r="J61" s="42"/>
      <c r="K61" s="41">
        <v>1.54</v>
      </c>
      <c r="L61" s="42" t="s">
        <v>215</v>
      </c>
      <c r="M61" s="41">
        <v>0.45</v>
      </c>
      <c r="N61" s="33" t="s">
        <v>243</v>
      </c>
      <c r="O61" s="43" t="s">
        <v>216</v>
      </c>
      <c r="Q61">
        <f>ROUND(INDEX(Weighting!$R$7:$R$57,MATCH('Eligibility 2024'!B61,Weighting!$C$7:$C$57,0)),0)</f>
        <v>81219</v>
      </c>
      <c r="R61">
        <f t="shared" si="1"/>
        <v>0</v>
      </c>
      <c r="V61">
        <f t="shared" si="3"/>
        <v>0</v>
      </c>
      <c r="Y61">
        <f t="shared" si="2"/>
        <v>0</v>
      </c>
    </row>
    <row r="63" spans="2:25" x14ac:dyDescent="0.35">
      <c r="B63" s="26" t="s">
        <v>232</v>
      </c>
      <c r="C63" s="440"/>
      <c r="D63" s="26"/>
    </row>
    <row r="64" spans="2:25" ht="54" customHeight="1" x14ac:dyDescent="0.35">
      <c r="B64" s="420" t="s">
        <v>222</v>
      </c>
      <c r="C64" s="420"/>
      <c r="D64" s="420"/>
      <c r="E64" s="420"/>
      <c r="F64" s="420"/>
      <c r="G64" s="420"/>
      <c r="H64" s="420"/>
      <c r="I64" s="420"/>
      <c r="J64" s="420"/>
      <c r="K64" s="420"/>
      <c r="L64" s="420"/>
      <c r="M64" s="420"/>
      <c r="N64" s="420"/>
      <c r="O64" s="420"/>
    </row>
    <row r="65" spans="2:25" x14ac:dyDescent="0.35">
      <c r="X65" t="s">
        <v>249</v>
      </c>
      <c r="Y65">
        <f>Q8</f>
        <v>91188258</v>
      </c>
    </row>
    <row r="66" spans="2:25" ht="17" x14ac:dyDescent="0.35">
      <c r="B66" s="421" t="s">
        <v>223</v>
      </c>
      <c r="C66" s="421"/>
      <c r="D66" s="421"/>
      <c r="E66" s="421"/>
      <c r="F66" s="421"/>
      <c r="G66" s="421"/>
      <c r="H66" s="421"/>
      <c r="I66" s="421"/>
      <c r="J66" s="421"/>
      <c r="K66" s="421"/>
      <c r="L66" s="421"/>
      <c r="M66" s="421"/>
      <c r="N66" s="421"/>
      <c r="O66" s="421"/>
      <c r="X66" t="s">
        <v>250</v>
      </c>
      <c r="Y66">
        <f>SUM(Y11:Y61)</f>
        <v>52564052</v>
      </c>
    </row>
    <row r="67" spans="2:25" ht="17" x14ac:dyDescent="0.35">
      <c r="X67" s="33" t="s">
        <v>243</v>
      </c>
      <c r="Y67">
        <f>Y65-Y66</f>
        <v>38624206</v>
      </c>
    </row>
    <row r="68" spans="2:25" ht="17" x14ac:dyDescent="0.35">
      <c r="B68" s="421" t="s">
        <v>224</v>
      </c>
      <c r="C68" s="421"/>
      <c r="D68" s="421"/>
      <c r="E68" s="421"/>
      <c r="F68" s="421"/>
      <c r="G68" s="421"/>
      <c r="H68" s="421"/>
      <c r="I68" s="421"/>
      <c r="J68" s="421"/>
      <c r="K68" s="421"/>
      <c r="L68" s="421"/>
      <c r="M68" s="421"/>
      <c r="N68" s="421"/>
      <c r="O68" s="421"/>
    </row>
    <row r="70" spans="2:25" ht="85.5" customHeight="1" x14ac:dyDescent="0.35">
      <c r="B70" s="420" t="s">
        <v>225</v>
      </c>
      <c r="C70" s="420"/>
      <c r="D70" s="420"/>
      <c r="E70" s="420"/>
      <c r="F70" s="420"/>
      <c r="G70" s="420"/>
      <c r="H70" s="420"/>
      <c r="I70" s="420"/>
      <c r="J70" s="420"/>
      <c r="K70" s="420"/>
      <c r="L70" s="420"/>
      <c r="M70" s="420"/>
      <c r="N70" s="420"/>
      <c r="O70" s="420"/>
    </row>
    <row r="72" spans="2:25" ht="49.5" customHeight="1" x14ac:dyDescent="0.35">
      <c r="B72" s="420" t="s">
        <v>226</v>
      </c>
      <c r="C72" s="420"/>
      <c r="D72" s="420"/>
      <c r="E72" s="420"/>
      <c r="F72" s="420"/>
      <c r="G72" s="420"/>
      <c r="H72" s="420"/>
      <c r="I72" s="420"/>
      <c r="J72" s="420"/>
      <c r="K72" s="420"/>
      <c r="L72" s="420"/>
      <c r="M72" s="420"/>
      <c r="N72" s="420"/>
      <c r="O72" s="420"/>
    </row>
    <row r="74" spans="2:25" ht="44.25" customHeight="1" x14ac:dyDescent="0.35">
      <c r="B74" s="420" t="s">
        <v>227</v>
      </c>
      <c r="C74" s="420"/>
      <c r="D74" s="420"/>
      <c r="E74" s="420"/>
      <c r="F74" s="420"/>
      <c r="G74" s="420"/>
      <c r="H74" s="420"/>
      <c r="I74" s="420"/>
      <c r="J74" s="420"/>
      <c r="K74" s="420"/>
      <c r="L74" s="420"/>
      <c r="M74" s="420"/>
      <c r="N74" s="420"/>
      <c r="O74" s="420"/>
    </row>
    <row r="76" spans="2:25" ht="17" x14ac:dyDescent="0.35">
      <c r="B76" s="420" t="s">
        <v>228</v>
      </c>
      <c r="C76" s="420"/>
      <c r="D76" s="420"/>
      <c r="E76" s="420"/>
      <c r="F76" s="420"/>
      <c r="G76" s="420"/>
      <c r="H76" s="420"/>
      <c r="I76" s="420"/>
      <c r="J76" s="420"/>
      <c r="K76" s="420"/>
      <c r="L76" s="420"/>
      <c r="M76" s="420"/>
      <c r="N76" s="420"/>
      <c r="O76" s="420"/>
    </row>
    <row r="78" spans="2:25" ht="17" x14ac:dyDescent="0.35">
      <c r="B78" s="420" t="s">
        <v>229</v>
      </c>
      <c r="C78" s="420"/>
      <c r="D78" s="420"/>
      <c r="E78" s="420"/>
      <c r="F78" s="420"/>
      <c r="G78" s="420"/>
      <c r="H78" s="420"/>
      <c r="I78" s="420"/>
      <c r="J78" s="420"/>
      <c r="K78" s="420"/>
      <c r="L78" s="420"/>
      <c r="M78" s="420"/>
      <c r="N78" s="420"/>
      <c r="O78" s="420"/>
    </row>
    <row r="80" spans="2:25" ht="72.75" customHeight="1" x14ac:dyDescent="0.35">
      <c r="B80" s="420" t="s">
        <v>244</v>
      </c>
      <c r="C80" s="420"/>
      <c r="D80" s="420"/>
      <c r="E80" s="420"/>
      <c r="F80" s="420"/>
      <c r="G80" s="420"/>
      <c r="H80" s="420"/>
      <c r="I80" s="420"/>
      <c r="J80" s="420"/>
      <c r="K80" s="420"/>
      <c r="L80" s="420"/>
      <c r="M80" s="420"/>
      <c r="N80" s="420"/>
      <c r="O80" s="420"/>
    </row>
    <row r="81" spans="2:15" x14ac:dyDescent="0.35">
      <c r="B81" s="25"/>
      <c r="C81" s="306"/>
      <c r="D81" s="25"/>
    </row>
    <row r="82" spans="2:15" ht="17" x14ac:dyDescent="0.35">
      <c r="B82" s="420" t="s">
        <v>230</v>
      </c>
      <c r="C82" s="420"/>
      <c r="D82" s="420"/>
      <c r="E82" s="420"/>
      <c r="F82" s="420"/>
      <c r="G82" s="420"/>
      <c r="H82" s="420"/>
      <c r="I82" s="420"/>
      <c r="J82" s="420"/>
      <c r="K82" s="420"/>
      <c r="L82" s="420"/>
      <c r="M82" s="420"/>
      <c r="N82" s="420"/>
      <c r="O82" s="420"/>
    </row>
    <row r="84" spans="2:15" ht="17" x14ac:dyDescent="0.35">
      <c r="B84" s="420" t="s">
        <v>231</v>
      </c>
      <c r="C84" s="420"/>
      <c r="D84" s="420"/>
      <c r="E84" s="420"/>
      <c r="F84" s="420"/>
      <c r="G84" s="420"/>
      <c r="H84" s="420"/>
      <c r="I84" s="420"/>
      <c r="J84" s="420"/>
      <c r="K84" s="420"/>
      <c r="L84" s="420"/>
      <c r="M84" s="420"/>
      <c r="N84" s="420"/>
      <c r="O84" s="420"/>
    </row>
  </sheetData>
  <mergeCells count="12">
    <mergeCell ref="B4:O4"/>
    <mergeCell ref="B76:O76"/>
    <mergeCell ref="B78:O78"/>
    <mergeCell ref="B80:O80"/>
    <mergeCell ref="B82:O82"/>
    <mergeCell ref="B84:O84"/>
    <mergeCell ref="B64:O64"/>
    <mergeCell ref="B66:O66"/>
    <mergeCell ref="B68:O68"/>
    <mergeCell ref="B70:O70"/>
    <mergeCell ref="B72:O72"/>
    <mergeCell ref="B74:O74"/>
  </mergeCells>
  <hyperlinks>
    <hyperlink ref="O19" r:id="rId1" location="footnote7" display="https://www.medicaid.gov/medicaid/national-medicaid-chip-program-information/medicaid-childrens-health-insurance-program-basic-health-program-eligibility-levels/index.html - footnote7" xr:uid="{F0DBF6C5-BC09-435A-A331-49FA6F871129}"/>
    <hyperlink ref="O20" r:id="rId2" location="footnote8" display="https://www.medicaid.gov/medicaid/national-medicaid-chip-program-information/medicaid-childrens-health-insurance-program-basic-health-program-eligibility-levels/index.html - footnote8" xr:uid="{66333332-4B43-4E10-98D1-E365047A501B}"/>
    <hyperlink ref="O30" r:id="rId3" location="footnote7" display="https://www.medicaid.gov/medicaid/national-medicaid-chip-program-information/medicaid-childrens-health-insurance-program-basic-health-program-eligibility-levels/index.html - footnote7" xr:uid="{DCF1F27B-4631-4737-88E7-0141EABF9411}"/>
    <hyperlink ref="O32" r:id="rId4" location="footnote7" display="https://www.medicaid.gov/medicaid/national-medicaid-chip-program-information/medicaid-childrens-health-insurance-program-basic-health-program-eligibility-levels/index.html - footnote7" xr:uid="{AD0F80B1-B691-4E25-8660-0EF3A55ACFBC}"/>
    <hyperlink ref="E34" r:id="rId5" location="footnote10" display="https://www.medicaid.gov/medicaid/national-medicaid-chip-program-information/medicaid-childrens-health-insurance-program-basic-health-program-eligibility-levels/index.html - footnote10" xr:uid="{AA29F7C6-1E12-4F4A-AC2E-6B1D811DD212}"/>
    <hyperlink ref="O34" r:id="rId6" location="footnote11" display="https://www.medicaid.gov/medicaid/national-medicaid-chip-program-information/medicaid-childrens-health-insurance-program-basic-health-program-eligibility-levels/index.html - footnote11" xr:uid="{225E3942-F0EF-4A79-A4DE-6C74BA7C18ED}"/>
    <hyperlink ref="O43" r:id="rId7" location="footnote11" display="https://www.medicaid.gov/medicaid/national-medicaid-chip-program-information/medicaid-childrens-health-insurance-program-basic-health-program-eligibility-levels/index.html - footnote11" xr:uid="{7727F517-E7D3-4B1C-8F36-E91B4D00DD86}"/>
    <hyperlink ref="O47" r:id="rId8" location="footnote9" display="https://www.medicaid.gov/medicaid/national-medicaid-chip-program-information/medicaid-childrens-health-insurance-program-basic-health-program-eligibility-levels/index.html - footnote9" xr:uid="{C8F89899-B193-4BAF-A245-41D06FF90157}"/>
    <hyperlink ref="O51" r:id="rId9" location="footnote9" display="https://www.medicaid.gov/medicaid/national-medicaid-chip-program-information/medicaid-childrens-health-insurance-program-basic-health-program-eligibility-levels/index.html - footnote9" xr:uid="{A9195B4F-11CE-4635-AC20-DE56530E1BEA}"/>
    <hyperlink ref="O55" r:id="rId10" location="footnote9" display="https://www.medicaid.gov/medicaid/national-medicaid-chip-program-information/medicaid-childrens-health-insurance-program-basic-health-program-eligibility-levels/index.html - footnote9" xr:uid="{E6557D7E-07FD-491B-8AD5-B26AEC76E1B4}"/>
    <hyperlink ref="M60" r:id="rId11" location="footnote9" display="https://www.medicaid.gov/medicaid/national-medicaid-chip-program-information/medicaid-childrens-health-insurance-program-basic-health-program-eligibility-levels/index.html - footnote9" xr:uid="{4590F49C-FB52-41C6-91A6-A70856E62610}"/>
    <hyperlink ref="O60" r:id="rId12" location="footnote9" display="https://www.medicaid.gov/medicaid/national-medicaid-chip-program-information/medicaid-childrens-health-insurance-program-basic-health-program-eligibility-levels/index.html - footnote9" xr:uid="{4CA188A0-4933-424F-813D-93CE2E4160C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192F-48D6-4DC0-8B54-0BB8E8943FC7}">
  <dimension ref="A1:Z84"/>
  <sheetViews>
    <sheetView topLeftCell="J7" zoomScale="75" zoomScaleNormal="75" workbookViewId="0">
      <selection activeCell="Q11" sqref="Q11"/>
    </sheetView>
  </sheetViews>
  <sheetFormatPr defaultRowHeight="14.5" x14ac:dyDescent="0.35"/>
  <cols>
    <col min="2" max="2" width="21" customWidth="1"/>
    <col min="3" max="3" width="21" style="12" customWidth="1"/>
    <col min="4" max="4" width="3.453125" bestFit="1" customWidth="1"/>
    <col min="5" max="5" width="12" customWidth="1"/>
    <col min="6" max="6" width="3.453125" bestFit="1" customWidth="1"/>
    <col min="7" max="8" width="12" customWidth="1"/>
    <col min="9" max="9" width="17.54296875" bestFit="1" customWidth="1"/>
    <col min="10" max="10" width="12.26953125" bestFit="1" customWidth="1"/>
    <col min="11" max="13" width="12" customWidth="1"/>
    <col min="14" max="14" width="3.54296875" bestFit="1" customWidth="1"/>
    <col min="15" max="15" width="16.81640625" customWidth="1"/>
    <col min="19" max="19" width="12" bestFit="1" customWidth="1"/>
    <col min="25" max="25" width="11.1796875" customWidth="1"/>
  </cols>
  <sheetData>
    <row r="1" spans="1:26" ht="15.5" x14ac:dyDescent="0.35">
      <c r="A1" s="17" t="s">
        <v>205</v>
      </c>
    </row>
    <row r="2" spans="1:26" x14ac:dyDescent="0.35">
      <c r="A2" s="18" t="s">
        <v>207</v>
      </c>
    </row>
    <row r="4" spans="1:26" ht="82.5" customHeight="1" x14ac:dyDescent="0.4">
      <c r="B4" s="422" t="s">
        <v>209</v>
      </c>
      <c r="C4" s="422"/>
      <c r="D4" s="422"/>
      <c r="E4" s="422"/>
      <c r="F4" s="422"/>
      <c r="G4" s="422"/>
      <c r="H4" s="422"/>
      <c r="I4" s="422"/>
      <c r="J4" s="422"/>
      <c r="K4" s="422"/>
      <c r="L4" s="422"/>
      <c r="M4" s="422"/>
      <c r="N4" s="422"/>
      <c r="O4" s="422"/>
      <c r="S4" s="28" t="s">
        <v>233</v>
      </c>
      <c r="T4" s="28" t="s">
        <v>234</v>
      </c>
      <c r="U4" s="28" t="s">
        <v>235</v>
      </c>
      <c r="V4" s="28" t="s">
        <v>236</v>
      </c>
      <c r="W4" s="28" t="s">
        <v>213</v>
      </c>
      <c r="Y4" s="28" t="s">
        <v>238</v>
      </c>
      <c r="Z4" s="28" t="s">
        <v>214</v>
      </c>
    </row>
    <row r="6" spans="1:26" x14ac:dyDescent="0.35">
      <c r="B6" s="20" t="s">
        <v>210</v>
      </c>
      <c r="C6" s="438"/>
      <c r="D6" s="20"/>
      <c r="R6" s="11" t="s">
        <v>246</v>
      </c>
      <c r="S6">
        <f>SUMPRODUCT(E11:E61,$Q$11:$Q$61)</f>
        <v>197556502.53999996</v>
      </c>
      <c r="T6">
        <f>SUMPRODUCT(G11:G61,$Q$11:$Q$61)</f>
        <v>172749273.16999993</v>
      </c>
      <c r="U6">
        <f>SUMPRODUCT(H11:H61,$Q$11:$Q$61)</f>
        <v>168691019.49999994</v>
      </c>
      <c r="V6">
        <f>SUMPRODUCT(V11:V61,$Q$11:$Q$61)</f>
        <v>150886035.47999999</v>
      </c>
      <c r="W6">
        <f>SUMPRODUCT(K11:K61,$Q$11:$Q$61)</f>
        <v>181837217.37999997</v>
      </c>
      <c r="Y6">
        <f>SUMPRODUCT(M11:M61,$Q$11:$Q$61)</f>
        <v>63574061.800000012</v>
      </c>
      <c r="Z6" t="s">
        <v>252</v>
      </c>
    </row>
    <row r="7" spans="1:26" x14ac:dyDescent="0.35">
      <c r="B7" s="20" t="s">
        <v>211</v>
      </c>
      <c r="C7" s="438"/>
      <c r="D7" s="20"/>
      <c r="R7" t="s">
        <v>247</v>
      </c>
      <c r="S7" s="50">
        <f>ROUND(S6/$Q$8,3)</f>
        <v>2.1989999999999998</v>
      </c>
      <c r="T7" s="50">
        <f>ROUND(T6/$Q$8,3)</f>
        <v>1.923</v>
      </c>
      <c r="U7" s="50">
        <f>ROUND(U6/$Q$8,3)</f>
        <v>1.8779999999999999</v>
      </c>
      <c r="V7" s="204">
        <f>ROUND(V6/$R$8,3)</f>
        <v>2.7290000000000001</v>
      </c>
      <c r="W7" s="50">
        <f>ROUND(W6/$Q$8,3)</f>
        <v>2.024</v>
      </c>
      <c r="X7" t="s">
        <v>215</v>
      </c>
      <c r="Y7" s="50">
        <f>ROUND(Y6/$Q$8,3)</f>
        <v>0.70799999999999996</v>
      </c>
      <c r="Z7" s="51">
        <v>1.33</v>
      </c>
    </row>
    <row r="8" spans="1:26" x14ac:dyDescent="0.35">
      <c r="B8" t="s">
        <v>212</v>
      </c>
      <c r="P8" s="11" t="s">
        <v>248</v>
      </c>
      <c r="Q8">
        <f>SUM(Q11:Q61)</f>
        <v>89838845</v>
      </c>
      <c r="R8" s="205">
        <f>SUM(R11:R61)</f>
        <v>55291044</v>
      </c>
      <c r="Y8" t="s">
        <v>251</v>
      </c>
    </row>
    <row r="9" spans="1:26" x14ac:dyDescent="0.35">
      <c r="R9" t="s">
        <v>399</v>
      </c>
    </row>
    <row r="10" spans="1:26" ht="87" x14ac:dyDescent="0.35">
      <c r="B10" s="27" t="s">
        <v>197</v>
      </c>
      <c r="C10" s="363" t="s">
        <v>310</v>
      </c>
      <c r="D10" s="27" t="s">
        <v>239</v>
      </c>
      <c r="E10" s="28" t="s">
        <v>233</v>
      </c>
      <c r="F10" s="28" t="s">
        <v>239</v>
      </c>
      <c r="G10" s="28" t="s">
        <v>234</v>
      </c>
      <c r="H10" s="28" t="s">
        <v>235</v>
      </c>
      <c r="I10" s="28" t="s">
        <v>236</v>
      </c>
      <c r="J10" s="28" t="s">
        <v>239</v>
      </c>
      <c r="K10" s="28" t="s">
        <v>213</v>
      </c>
      <c r="L10" s="28" t="s">
        <v>237</v>
      </c>
      <c r="M10" s="28" t="s">
        <v>238</v>
      </c>
      <c r="N10" s="28" t="s">
        <v>239</v>
      </c>
      <c r="O10" s="28" t="s">
        <v>214</v>
      </c>
      <c r="P10" s="28" t="s">
        <v>239</v>
      </c>
      <c r="Q10" s="28" t="s">
        <v>245</v>
      </c>
      <c r="R10" s="28" t="s">
        <v>400</v>
      </c>
      <c r="S10" s="28" t="s">
        <v>233</v>
      </c>
      <c r="T10" s="28" t="s">
        <v>234</v>
      </c>
      <c r="U10" s="28" t="s">
        <v>235</v>
      </c>
      <c r="V10" s="28" t="s">
        <v>236</v>
      </c>
      <c r="W10" s="28" t="s">
        <v>213</v>
      </c>
      <c r="X10" s="28" t="s">
        <v>237</v>
      </c>
      <c r="Y10" s="28" t="s">
        <v>238</v>
      </c>
      <c r="Z10" s="28" t="s">
        <v>214</v>
      </c>
    </row>
    <row r="11" spans="1:26" ht="17" x14ac:dyDescent="0.35">
      <c r="B11" s="21" t="s">
        <v>31</v>
      </c>
      <c r="C11" s="439">
        <v>2023</v>
      </c>
      <c r="D11" s="44"/>
      <c r="E11" s="29">
        <v>1.41</v>
      </c>
      <c r="F11" s="29"/>
      <c r="G11" s="29">
        <v>1.41</v>
      </c>
      <c r="H11" s="29">
        <v>1.41</v>
      </c>
      <c r="I11" s="29">
        <v>3.12</v>
      </c>
      <c r="J11" s="29"/>
      <c r="K11" s="29">
        <v>1.41</v>
      </c>
      <c r="L11" s="30" t="s">
        <v>215</v>
      </c>
      <c r="M11" s="29">
        <v>0.13</v>
      </c>
      <c r="N11" s="29"/>
      <c r="O11" s="31" t="s">
        <v>216</v>
      </c>
      <c r="Q11">
        <f>ROUND(INDEX(Weighting!$R$60:$R$110,MATCH('Eligibility 2023'!B11,Weighting!$C$60:$C$110,0)),0)</f>
        <v>1135105</v>
      </c>
      <c r="R11">
        <f>IF(V11=0,0,Q11)</f>
        <v>1135105</v>
      </c>
      <c r="V11">
        <f t="shared" ref="V11:V61" si="0">IF(I11="N/A",0,I11)</f>
        <v>3.12</v>
      </c>
      <c r="Y11">
        <f>IF(ISBLANK(N11),Q11,0)</f>
        <v>1135105</v>
      </c>
    </row>
    <row r="12" spans="1:26" ht="34" x14ac:dyDescent="0.35">
      <c r="B12" t="s">
        <v>37</v>
      </c>
      <c r="C12" s="441">
        <v>2023</v>
      </c>
      <c r="D12" s="45">
        <v>5</v>
      </c>
      <c r="E12" s="32">
        <v>2.0299999999999998</v>
      </c>
      <c r="F12" s="32"/>
      <c r="G12" s="32">
        <v>2.0299999999999998</v>
      </c>
      <c r="H12" s="32">
        <v>2.0299999999999998</v>
      </c>
      <c r="I12" s="33" t="s">
        <v>215</v>
      </c>
      <c r="J12" s="33"/>
      <c r="K12" s="32">
        <v>2</v>
      </c>
      <c r="L12" s="33" t="s">
        <v>215</v>
      </c>
      <c r="M12" s="32">
        <v>1.31</v>
      </c>
      <c r="N12" s="33" t="s">
        <v>243</v>
      </c>
      <c r="O12" s="34">
        <v>1.33</v>
      </c>
      <c r="Q12">
        <f>ROUND(INDEX(Weighting!$R$60:$R$110,MATCH('Eligibility 2023'!B12,Weighting!$C$60:$C$110,0)),0)</f>
        <v>261132</v>
      </c>
      <c r="R12">
        <f t="shared" ref="R12:R61" si="1">IF(V12=0,0,Q12)</f>
        <v>0</v>
      </c>
      <c r="V12">
        <f t="shared" si="0"/>
        <v>0</v>
      </c>
      <c r="Y12">
        <f t="shared" ref="Y12:Y61" si="2">IF(ISBLANK(N12),Q12,0)</f>
        <v>0</v>
      </c>
    </row>
    <row r="13" spans="1:26" ht="17" x14ac:dyDescent="0.35">
      <c r="B13" s="21" t="s">
        <v>43</v>
      </c>
      <c r="C13" s="439">
        <v>2023</v>
      </c>
      <c r="D13" s="44"/>
      <c r="E13" s="29">
        <v>1.47</v>
      </c>
      <c r="F13" s="29"/>
      <c r="G13" s="29">
        <v>1.41</v>
      </c>
      <c r="H13" s="29">
        <v>1.33</v>
      </c>
      <c r="I13" s="29">
        <v>2</v>
      </c>
      <c r="J13" s="29"/>
      <c r="K13" s="29">
        <v>1.56</v>
      </c>
      <c r="L13" s="30" t="s">
        <v>215</v>
      </c>
      <c r="M13" s="29">
        <v>1.06</v>
      </c>
      <c r="N13" s="29"/>
      <c r="O13" s="35">
        <v>1.33</v>
      </c>
      <c r="Q13">
        <f>ROUND(INDEX(Weighting!$R$60:$R$110,MATCH('Eligibility 2023'!B13,Weighting!$C$60:$C$110,0)),0)</f>
        <v>2224415</v>
      </c>
      <c r="R13">
        <f t="shared" si="1"/>
        <v>2224415</v>
      </c>
      <c r="V13">
        <f t="shared" si="0"/>
        <v>2</v>
      </c>
      <c r="Y13">
        <f t="shared" si="2"/>
        <v>2224415</v>
      </c>
    </row>
    <row r="14" spans="1:26" ht="34" x14ac:dyDescent="0.35">
      <c r="B14" s="22" t="s">
        <v>46</v>
      </c>
      <c r="C14" s="441">
        <v>2023</v>
      </c>
      <c r="D14" s="46"/>
      <c r="E14" s="32">
        <v>1.42</v>
      </c>
      <c r="F14" s="32"/>
      <c r="G14" s="32">
        <v>1.42</v>
      </c>
      <c r="H14" s="32">
        <v>1.42</v>
      </c>
      <c r="I14" s="32">
        <v>2.11</v>
      </c>
      <c r="J14" s="32"/>
      <c r="K14" s="32">
        <v>2.09</v>
      </c>
      <c r="L14" s="33" t="s">
        <v>215</v>
      </c>
      <c r="M14" s="32">
        <v>0.14000000000000001</v>
      </c>
      <c r="N14" s="33" t="s">
        <v>243</v>
      </c>
      <c r="O14" s="34">
        <v>1.33</v>
      </c>
      <c r="Q14">
        <f>ROUND(INDEX(Weighting!$R$60:$R$110,MATCH('Eligibility 2023'!B14,Weighting!$C$60:$C$110,0)),0)</f>
        <v>1009896</v>
      </c>
      <c r="R14">
        <f t="shared" si="1"/>
        <v>1009896</v>
      </c>
      <c r="V14">
        <f t="shared" si="0"/>
        <v>2.11</v>
      </c>
      <c r="Y14">
        <f t="shared" si="2"/>
        <v>0</v>
      </c>
    </row>
    <row r="15" spans="1:26" ht="17" x14ac:dyDescent="0.35">
      <c r="B15" s="21" t="s">
        <v>48</v>
      </c>
      <c r="C15" s="439">
        <v>2023</v>
      </c>
      <c r="D15" s="44"/>
      <c r="E15" s="29">
        <v>2.61</v>
      </c>
      <c r="F15" s="29"/>
      <c r="G15" s="29">
        <v>2.61</v>
      </c>
      <c r="H15" s="29">
        <v>2.61</v>
      </c>
      <c r="I15" s="47" t="s">
        <v>215</v>
      </c>
      <c r="J15" s="36">
        <v>6</v>
      </c>
      <c r="K15" s="29">
        <v>2.08</v>
      </c>
      <c r="L15" s="30" t="s">
        <v>215</v>
      </c>
      <c r="M15" s="29">
        <v>1.0900000000000001</v>
      </c>
      <c r="N15" s="29"/>
      <c r="O15" s="35">
        <v>1.33</v>
      </c>
      <c r="Q15">
        <f>ROUND(INDEX(Weighting!$R$60:$R$110,MATCH('Eligibility 2023'!B15,Weighting!$C$60:$C$110,0)),0)</f>
        <v>13715734</v>
      </c>
      <c r="R15">
        <f t="shared" si="1"/>
        <v>0</v>
      </c>
      <c r="V15">
        <f t="shared" si="0"/>
        <v>0</v>
      </c>
      <c r="Y15">
        <f t="shared" si="2"/>
        <v>13715734</v>
      </c>
    </row>
    <row r="16" spans="1:26" ht="17" x14ac:dyDescent="0.35">
      <c r="B16" s="22" t="s">
        <v>55</v>
      </c>
      <c r="C16" s="441">
        <v>2023</v>
      </c>
      <c r="D16" s="46"/>
      <c r="E16" s="32">
        <v>1.42</v>
      </c>
      <c r="F16" s="32"/>
      <c r="G16" s="32">
        <v>1.42</v>
      </c>
      <c r="H16" s="32">
        <v>1.42</v>
      </c>
      <c r="I16" s="32">
        <v>2.6</v>
      </c>
      <c r="J16" s="32"/>
      <c r="K16" s="32">
        <v>1.95</v>
      </c>
      <c r="L16" s="32">
        <v>2.6</v>
      </c>
      <c r="M16" s="32">
        <v>0.68</v>
      </c>
      <c r="N16" s="32"/>
      <c r="O16" s="34">
        <v>1.33</v>
      </c>
      <c r="Q16">
        <f>ROUND(INDEX(Weighting!$R$60:$R$110,MATCH('Eligibility 2023'!B16,Weighting!$C$60:$C$110,0)),0)</f>
        <v>1644331</v>
      </c>
      <c r="R16">
        <f t="shared" si="1"/>
        <v>1644331</v>
      </c>
      <c r="V16">
        <f t="shared" si="0"/>
        <v>2.6</v>
      </c>
      <c r="Y16">
        <f t="shared" si="2"/>
        <v>1644331</v>
      </c>
    </row>
    <row r="17" spans="2:25" ht="17" x14ac:dyDescent="0.35">
      <c r="B17" s="21" t="s">
        <v>57</v>
      </c>
      <c r="C17" s="439">
        <v>2023</v>
      </c>
      <c r="D17" s="44"/>
      <c r="E17" s="29">
        <v>1.96</v>
      </c>
      <c r="F17" s="29"/>
      <c r="G17" s="29">
        <v>1.96</v>
      </c>
      <c r="H17" s="29">
        <v>1.96</v>
      </c>
      <c r="I17" s="29">
        <v>3.18</v>
      </c>
      <c r="J17" s="29"/>
      <c r="K17" s="29">
        <v>2.58</v>
      </c>
      <c r="L17" s="30" t="s">
        <v>215</v>
      </c>
      <c r="M17" s="29">
        <v>1.55</v>
      </c>
      <c r="N17" s="29"/>
      <c r="O17" s="35">
        <v>1.33</v>
      </c>
      <c r="Q17">
        <f>ROUND(INDEX(Weighting!$R$60:$R$110,MATCH('Eligibility 2023'!B17,Weighting!$C$60:$C$110,0)),0)</f>
        <v>983379</v>
      </c>
      <c r="R17">
        <f t="shared" si="1"/>
        <v>983379</v>
      </c>
      <c r="V17">
        <f t="shared" si="0"/>
        <v>3.18</v>
      </c>
      <c r="Y17">
        <f t="shared" si="2"/>
        <v>983379</v>
      </c>
    </row>
    <row r="18" spans="2:25" ht="17" x14ac:dyDescent="0.35">
      <c r="B18" s="22" t="s">
        <v>71</v>
      </c>
      <c r="C18" s="441">
        <v>2023</v>
      </c>
      <c r="D18" s="46"/>
      <c r="E18" s="32">
        <v>2.12</v>
      </c>
      <c r="F18" s="32"/>
      <c r="G18" s="32">
        <v>1.42</v>
      </c>
      <c r="H18" s="32">
        <v>1.33</v>
      </c>
      <c r="I18" s="32">
        <v>2.12</v>
      </c>
      <c r="J18" s="33" t="s">
        <v>240</v>
      </c>
      <c r="K18" s="32">
        <v>2.12</v>
      </c>
      <c r="L18" s="33" t="s">
        <v>215</v>
      </c>
      <c r="M18" s="32">
        <v>0.87</v>
      </c>
      <c r="N18" s="32"/>
      <c r="O18" s="34">
        <v>1.33</v>
      </c>
      <c r="Q18">
        <f>ROUND(INDEX(Weighting!$R$60:$R$110,MATCH('Eligibility 2023'!B18,Weighting!$C$60:$C$110,0)),0)</f>
        <v>290238</v>
      </c>
      <c r="R18">
        <f t="shared" si="1"/>
        <v>290238</v>
      </c>
      <c r="V18">
        <f t="shared" si="0"/>
        <v>2.12</v>
      </c>
      <c r="Y18">
        <f t="shared" si="2"/>
        <v>290238</v>
      </c>
    </row>
    <row r="19" spans="2:25" ht="17" x14ac:dyDescent="0.35">
      <c r="B19" s="21" t="s">
        <v>73</v>
      </c>
      <c r="C19" s="439">
        <v>2023</v>
      </c>
      <c r="D19" s="44"/>
      <c r="E19" s="29">
        <v>3.19</v>
      </c>
      <c r="F19" s="29"/>
      <c r="G19" s="29">
        <v>3.19</v>
      </c>
      <c r="H19" s="29">
        <v>3.19</v>
      </c>
      <c r="I19" s="30" t="s">
        <v>215</v>
      </c>
      <c r="J19" s="30"/>
      <c r="K19" s="29">
        <v>3.19</v>
      </c>
      <c r="L19" s="30" t="s">
        <v>215</v>
      </c>
      <c r="M19" s="29">
        <v>2.16</v>
      </c>
      <c r="N19" s="29"/>
      <c r="O19" s="49">
        <v>2.1</v>
      </c>
      <c r="P19">
        <v>7</v>
      </c>
      <c r="Q19">
        <f>ROUND(INDEX(Weighting!$R$60:$R$110,MATCH('Eligibility 2023'!B19,Weighting!$C$60:$C$110,0)),0)</f>
        <v>285803</v>
      </c>
      <c r="R19">
        <f t="shared" si="1"/>
        <v>0</v>
      </c>
      <c r="V19">
        <f t="shared" si="0"/>
        <v>0</v>
      </c>
      <c r="Y19">
        <f t="shared" si="2"/>
        <v>285803</v>
      </c>
    </row>
    <row r="20" spans="2:25" ht="34" x14ac:dyDescent="0.35">
      <c r="B20" s="22" t="s">
        <v>76</v>
      </c>
      <c r="C20" s="441">
        <v>2023</v>
      </c>
      <c r="D20" s="46"/>
      <c r="E20" s="32">
        <v>2.06</v>
      </c>
      <c r="F20" s="32"/>
      <c r="G20" s="32">
        <v>1.4</v>
      </c>
      <c r="H20" s="32">
        <v>1.33</v>
      </c>
      <c r="I20" s="32">
        <v>2.1</v>
      </c>
      <c r="J20" s="33" t="s">
        <v>241</v>
      </c>
      <c r="K20" s="32">
        <v>1.91</v>
      </c>
      <c r="L20" s="33" t="s">
        <v>215</v>
      </c>
      <c r="M20" s="32">
        <v>0.26</v>
      </c>
      <c r="N20" s="33" t="s">
        <v>243</v>
      </c>
      <c r="O20" s="38" t="s">
        <v>216</v>
      </c>
      <c r="P20">
        <v>8</v>
      </c>
      <c r="Q20">
        <f>ROUND(INDEX(Weighting!$R$60:$R$110,MATCH('Eligibility 2023'!B20,Weighting!$C$60:$C$110,0)),0)</f>
        <v>4714529</v>
      </c>
      <c r="R20">
        <f t="shared" si="1"/>
        <v>4714529</v>
      </c>
      <c r="V20">
        <f t="shared" si="0"/>
        <v>2.1</v>
      </c>
      <c r="Y20">
        <f t="shared" si="2"/>
        <v>0</v>
      </c>
    </row>
    <row r="21" spans="2:25" ht="34" x14ac:dyDescent="0.35">
      <c r="B21" s="21" t="s">
        <v>81</v>
      </c>
      <c r="C21" s="439">
        <v>2023</v>
      </c>
      <c r="D21" s="44"/>
      <c r="E21" s="29">
        <v>2.0499999999999998</v>
      </c>
      <c r="F21" s="29"/>
      <c r="G21" s="29">
        <v>1.49</v>
      </c>
      <c r="H21" s="29">
        <v>1.33</v>
      </c>
      <c r="I21" s="29">
        <v>2.4700000000000002</v>
      </c>
      <c r="J21" s="29"/>
      <c r="K21" s="29">
        <v>2.2000000000000002</v>
      </c>
      <c r="L21" s="30" t="s">
        <v>215</v>
      </c>
      <c r="M21" s="29">
        <v>0.3</v>
      </c>
      <c r="N21" s="30" t="s">
        <v>243</v>
      </c>
      <c r="O21" s="31" t="s">
        <v>216</v>
      </c>
      <c r="Q21">
        <f>ROUND(INDEX(Weighting!$R$60:$R$110,MATCH('Eligibility 2023'!B21,Weighting!$C$60:$C$110,0)),0)</f>
        <v>2400789</v>
      </c>
      <c r="R21">
        <f t="shared" si="1"/>
        <v>2400789</v>
      </c>
      <c r="V21">
        <f t="shared" si="0"/>
        <v>2.4700000000000002</v>
      </c>
      <c r="Y21">
        <f t="shared" si="2"/>
        <v>0</v>
      </c>
    </row>
    <row r="22" spans="2:25" ht="17" x14ac:dyDescent="0.35">
      <c r="B22" t="s">
        <v>83</v>
      </c>
      <c r="C22" s="441">
        <v>2023</v>
      </c>
      <c r="D22" s="45">
        <v>5</v>
      </c>
      <c r="E22" s="32">
        <v>3.08</v>
      </c>
      <c r="F22" s="32"/>
      <c r="G22" s="32">
        <v>3.08</v>
      </c>
      <c r="H22" s="32">
        <v>3.08</v>
      </c>
      <c r="I22" s="33" t="s">
        <v>215</v>
      </c>
      <c r="J22" s="33"/>
      <c r="K22" s="32">
        <v>1.91</v>
      </c>
      <c r="L22" s="33" t="s">
        <v>215</v>
      </c>
      <c r="M22" s="32">
        <v>1.05</v>
      </c>
      <c r="N22" s="32"/>
      <c r="O22" s="34">
        <v>1.33</v>
      </c>
      <c r="Q22">
        <f>ROUND(INDEX(Weighting!$R$60:$R$110,MATCH('Eligibility 2023'!B22,Weighting!$C$60:$C$110,0)),0)</f>
        <v>450363</v>
      </c>
      <c r="R22">
        <f t="shared" si="1"/>
        <v>0</v>
      </c>
      <c r="V22">
        <f t="shared" si="0"/>
        <v>0</v>
      </c>
      <c r="Y22">
        <f t="shared" si="2"/>
        <v>450363</v>
      </c>
    </row>
    <row r="23" spans="2:25" ht="34" x14ac:dyDescent="0.35">
      <c r="B23" s="21" t="s">
        <v>85</v>
      </c>
      <c r="C23" s="439">
        <v>2023</v>
      </c>
      <c r="D23" s="44"/>
      <c r="E23" s="29">
        <v>1.42</v>
      </c>
      <c r="F23" s="29"/>
      <c r="G23" s="29">
        <v>1.42</v>
      </c>
      <c r="H23" s="29">
        <v>1.33</v>
      </c>
      <c r="I23" s="29">
        <v>1.85</v>
      </c>
      <c r="J23" s="29"/>
      <c r="K23" s="29">
        <v>1.33</v>
      </c>
      <c r="L23" s="30" t="s">
        <v>215</v>
      </c>
      <c r="M23" s="29">
        <v>0.22</v>
      </c>
      <c r="N23" s="30" t="s">
        <v>243</v>
      </c>
      <c r="O23" s="35">
        <v>1.33</v>
      </c>
      <c r="Q23">
        <f>ROUND(INDEX(Weighting!$R$60:$R$110,MATCH('Eligibility 2023'!B23,Weighting!$C$60:$C$110,0)),0)</f>
        <v>429383</v>
      </c>
      <c r="R23">
        <f t="shared" si="1"/>
        <v>429383</v>
      </c>
      <c r="V23">
        <f t="shared" si="0"/>
        <v>1.85</v>
      </c>
      <c r="Y23">
        <f t="shared" si="2"/>
        <v>0</v>
      </c>
    </row>
    <row r="24" spans="2:25" ht="17" x14ac:dyDescent="0.35">
      <c r="B24" s="22" t="s">
        <v>87</v>
      </c>
      <c r="C24" s="441">
        <v>2023</v>
      </c>
      <c r="D24" s="46"/>
      <c r="E24" s="32">
        <v>3.13</v>
      </c>
      <c r="F24" s="32"/>
      <c r="G24" s="32">
        <v>3.13</v>
      </c>
      <c r="H24" s="32">
        <v>3.13</v>
      </c>
      <c r="I24" s="33" t="s">
        <v>215</v>
      </c>
      <c r="J24" s="33"/>
      <c r="K24" s="32">
        <v>2.08</v>
      </c>
      <c r="L24" s="33" t="s">
        <v>215</v>
      </c>
      <c r="M24" s="32">
        <v>1.33</v>
      </c>
      <c r="N24" s="32"/>
      <c r="O24" s="34">
        <v>1.33</v>
      </c>
      <c r="Q24">
        <f>ROUND(INDEX(Weighting!$R$60:$R$110,MATCH('Eligibility 2023'!B24,Weighting!$C$60:$C$110,0)),0)</f>
        <v>3671292</v>
      </c>
      <c r="R24">
        <f t="shared" si="1"/>
        <v>0</v>
      </c>
      <c r="V24">
        <f t="shared" si="0"/>
        <v>0</v>
      </c>
      <c r="Y24">
        <f t="shared" si="2"/>
        <v>3671292</v>
      </c>
    </row>
    <row r="25" spans="2:25" ht="34" x14ac:dyDescent="0.35">
      <c r="B25" s="21" t="s">
        <v>89</v>
      </c>
      <c r="C25" s="439">
        <v>2023</v>
      </c>
      <c r="D25" s="44"/>
      <c r="E25" s="29">
        <v>2.08</v>
      </c>
      <c r="F25" s="29"/>
      <c r="G25" s="29">
        <v>1.58</v>
      </c>
      <c r="H25" s="29">
        <v>1.58</v>
      </c>
      <c r="I25" s="29">
        <v>2.5</v>
      </c>
      <c r="J25" s="29"/>
      <c r="K25" s="29">
        <v>2.08</v>
      </c>
      <c r="L25" s="30" t="s">
        <v>215</v>
      </c>
      <c r="M25" s="29">
        <v>0.16</v>
      </c>
      <c r="N25" s="30" t="s">
        <v>243</v>
      </c>
      <c r="O25" s="35">
        <v>1.33</v>
      </c>
      <c r="Q25">
        <f>ROUND(INDEX(Weighting!$R$60:$R$110,MATCH('Eligibility 2023'!B25,Weighting!$C$60:$C$110,0)),0)</f>
        <v>1947609</v>
      </c>
      <c r="R25">
        <f t="shared" si="1"/>
        <v>1947609</v>
      </c>
      <c r="V25">
        <f t="shared" si="0"/>
        <v>2.5</v>
      </c>
      <c r="Y25">
        <f t="shared" si="2"/>
        <v>0</v>
      </c>
    </row>
    <row r="26" spans="2:25" ht="34" x14ac:dyDescent="0.35">
      <c r="B26" s="22" t="s">
        <v>91</v>
      </c>
      <c r="C26" s="441">
        <v>2023</v>
      </c>
      <c r="D26" s="46"/>
      <c r="E26" s="32">
        <v>3.75</v>
      </c>
      <c r="F26" s="32"/>
      <c r="G26" s="32">
        <v>1.67</v>
      </c>
      <c r="H26" s="32">
        <v>1.67</v>
      </c>
      <c r="I26" s="32">
        <v>3.02</v>
      </c>
      <c r="J26" s="33" t="s">
        <v>241</v>
      </c>
      <c r="K26" s="32">
        <v>3.75</v>
      </c>
      <c r="L26" s="33" t="s">
        <v>215</v>
      </c>
      <c r="M26" s="32">
        <v>0.47</v>
      </c>
      <c r="N26" s="33" t="s">
        <v>243</v>
      </c>
      <c r="O26" s="34">
        <v>1.33</v>
      </c>
      <c r="Q26">
        <f>ROUND(INDEX(Weighting!$R$60:$R$110,MATCH('Eligibility 2023'!B26,Weighting!$C$60:$C$110,0)),0)</f>
        <v>828154</v>
      </c>
      <c r="R26">
        <f t="shared" si="1"/>
        <v>828154</v>
      </c>
      <c r="V26">
        <f t="shared" si="0"/>
        <v>3.02</v>
      </c>
      <c r="Y26">
        <f t="shared" si="2"/>
        <v>0</v>
      </c>
    </row>
    <row r="27" spans="2:25" ht="17" x14ac:dyDescent="0.35">
      <c r="B27" s="21" t="s">
        <v>94</v>
      </c>
      <c r="C27" s="439">
        <v>2023</v>
      </c>
      <c r="D27" s="44"/>
      <c r="E27" s="29">
        <v>1.66</v>
      </c>
      <c r="F27" s="29"/>
      <c r="G27" s="29">
        <v>1.49</v>
      </c>
      <c r="H27" s="29">
        <v>1.33</v>
      </c>
      <c r="I27" s="29">
        <v>2.5</v>
      </c>
      <c r="J27" s="29"/>
      <c r="K27" s="29">
        <v>1.66</v>
      </c>
      <c r="L27" s="30" t="s">
        <v>215</v>
      </c>
      <c r="M27" s="29">
        <v>0.33</v>
      </c>
      <c r="N27" s="29"/>
      <c r="O27" s="31" t="s">
        <v>216</v>
      </c>
      <c r="Q27">
        <f>ROUND(INDEX(Weighting!$R$60:$R$110,MATCH('Eligibility 2023'!B27,Weighting!$C$60:$C$110,0)),0)</f>
        <v>490278</v>
      </c>
      <c r="R27">
        <f t="shared" si="1"/>
        <v>490278</v>
      </c>
      <c r="V27">
        <f t="shared" si="0"/>
        <v>2.5</v>
      </c>
      <c r="Y27">
        <f t="shared" si="2"/>
        <v>490278</v>
      </c>
    </row>
    <row r="28" spans="2:25" ht="34" x14ac:dyDescent="0.35">
      <c r="B28" s="22" t="s">
        <v>96</v>
      </c>
      <c r="C28" s="441">
        <v>2023</v>
      </c>
      <c r="D28" s="46"/>
      <c r="E28" s="32">
        <v>1.95</v>
      </c>
      <c r="F28" s="32"/>
      <c r="G28" s="32">
        <v>1.59</v>
      </c>
      <c r="H28" s="32">
        <v>1.59</v>
      </c>
      <c r="I28" s="33">
        <v>2.13</v>
      </c>
      <c r="J28" s="33"/>
      <c r="K28" s="32">
        <v>1.95</v>
      </c>
      <c r="L28" s="32">
        <v>2.13</v>
      </c>
      <c r="M28" s="32">
        <v>0.21</v>
      </c>
      <c r="N28" s="33" t="s">
        <v>243</v>
      </c>
      <c r="O28" s="34">
        <v>1.33</v>
      </c>
      <c r="Q28">
        <f>ROUND(INDEX(Weighting!$R$60:$R$110,MATCH('Eligibility 2023'!B28,Weighting!$C$60:$C$110,0)),0)</f>
        <v>1573823</v>
      </c>
      <c r="R28">
        <f t="shared" si="1"/>
        <v>1573823</v>
      </c>
      <c r="V28">
        <f t="shared" si="0"/>
        <v>2.13</v>
      </c>
      <c r="Y28">
        <f t="shared" si="2"/>
        <v>0</v>
      </c>
    </row>
    <row r="29" spans="2:25" ht="17" x14ac:dyDescent="0.35">
      <c r="B29" s="21" t="s">
        <v>98</v>
      </c>
      <c r="C29" s="439">
        <v>2023</v>
      </c>
      <c r="D29" s="44"/>
      <c r="E29" s="29">
        <v>2.12</v>
      </c>
      <c r="F29" s="29"/>
      <c r="G29" s="29">
        <v>2.12</v>
      </c>
      <c r="H29" s="29">
        <v>2.12</v>
      </c>
      <c r="I29" s="29">
        <v>2.5</v>
      </c>
      <c r="J29" s="29"/>
      <c r="K29" s="29">
        <v>1.33</v>
      </c>
      <c r="L29" s="30" t="s">
        <v>215</v>
      </c>
      <c r="M29" s="29">
        <v>0.19</v>
      </c>
      <c r="N29" s="29"/>
      <c r="O29" s="35">
        <v>1.33</v>
      </c>
      <c r="Q29">
        <f>ROUND(INDEX(Weighting!$R$60:$R$110,MATCH('Eligibility 2023'!B29,Weighting!$C$60:$C$110,0)),0)</f>
        <v>1854246</v>
      </c>
      <c r="R29">
        <f t="shared" si="1"/>
        <v>1854246</v>
      </c>
      <c r="V29">
        <f t="shared" si="0"/>
        <v>2.5</v>
      </c>
      <c r="Y29">
        <f t="shared" si="2"/>
        <v>1854246</v>
      </c>
    </row>
    <row r="30" spans="2:25" ht="17" x14ac:dyDescent="0.35">
      <c r="B30" s="22" t="s">
        <v>100</v>
      </c>
      <c r="C30" s="441">
        <v>2023</v>
      </c>
      <c r="D30" s="46"/>
      <c r="E30" s="32">
        <v>1.91</v>
      </c>
      <c r="F30" s="32"/>
      <c r="G30" s="32">
        <v>1.57</v>
      </c>
      <c r="H30" s="32">
        <v>1.57</v>
      </c>
      <c r="I30" s="33">
        <v>2.08</v>
      </c>
      <c r="J30" s="33"/>
      <c r="K30" s="32">
        <v>2.09</v>
      </c>
      <c r="L30" s="33" t="s">
        <v>215</v>
      </c>
      <c r="M30" s="32">
        <v>1</v>
      </c>
      <c r="N30" s="32"/>
      <c r="O30" s="38">
        <v>1.33</v>
      </c>
      <c r="P30">
        <v>7</v>
      </c>
      <c r="Q30">
        <f>ROUND(INDEX(Weighting!$R$60:$R$110,MATCH('Eligibility 2023'!B30,Weighting!$C$60:$C$110,0)),0)</f>
        <v>354432</v>
      </c>
      <c r="R30">
        <f t="shared" si="1"/>
        <v>354432</v>
      </c>
      <c r="V30">
        <f t="shared" si="0"/>
        <v>2.08</v>
      </c>
      <c r="Y30">
        <f t="shared" si="2"/>
        <v>354432</v>
      </c>
    </row>
    <row r="31" spans="2:25" ht="17" x14ac:dyDescent="0.35">
      <c r="B31" s="21" t="s">
        <v>102</v>
      </c>
      <c r="C31" s="439">
        <v>2023</v>
      </c>
      <c r="D31" s="44"/>
      <c r="E31" s="29">
        <v>3.17</v>
      </c>
      <c r="F31" s="29"/>
      <c r="G31" s="29">
        <v>3.17</v>
      </c>
      <c r="H31" s="29">
        <v>3.17</v>
      </c>
      <c r="I31" s="30" t="s">
        <v>215</v>
      </c>
      <c r="J31" s="30"/>
      <c r="K31" s="29">
        <v>2.59</v>
      </c>
      <c r="L31" s="30" t="s">
        <v>215</v>
      </c>
      <c r="M31" s="29">
        <v>1.23</v>
      </c>
      <c r="N31" s="29"/>
      <c r="O31" s="35">
        <v>1.33</v>
      </c>
      <c r="P31" s="29"/>
      <c r="Q31">
        <f>ROUND(INDEX(Weighting!$R$60:$R$110,MATCH('Eligibility 2023'!B31,Weighting!$C$60:$C$110,0)),0)</f>
        <v>1642211</v>
      </c>
      <c r="R31">
        <f t="shared" si="1"/>
        <v>0</v>
      </c>
      <c r="V31">
        <f t="shared" si="0"/>
        <v>0</v>
      </c>
      <c r="Y31">
        <f t="shared" si="2"/>
        <v>1642211</v>
      </c>
    </row>
    <row r="32" spans="2:25" ht="17" x14ac:dyDescent="0.35">
      <c r="B32" s="22" t="s">
        <v>105</v>
      </c>
      <c r="C32" s="441">
        <v>2023</v>
      </c>
      <c r="D32" s="46"/>
      <c r="E32" s="32">
        <v>2</v>
      </c>
      <c r="F32" s="32"/>
      <c r="G32" s="32">
        <v>1.5</v>
      </c>
      <c r="H32" s="32">
        <v>1.5</v>
      </c>
      <c r="I32" s="32">
        <v>3</v>
      </c>
      <c r="J32" s="32"/>
      <c r="K32" s="32">
        <v>2</v>
      </c>
      <c r="L32" s="33" t="s">
        <v>215</v>
      </c>
      <c r="M32" s="32">
        <v>1.33</v>
      </c>
      <c r="N32" s="32"/>
      <c r="O32" s="38">
        <v>1.33</v>
      </c>
      <c r="P32">
        <v>7</v>
      </c>
      <c r="Q32">
        <f>ROUND(INDEX(Weighting!$R$60:$R$110,MATCH('Eligibility 2023'!B32,Weighting!$C$60:$C$110,0)),0)</f>
        <v>1920402</v>
      </c>
      <c r="R32">
        <f t="shared" si="1"/>
        <v>1920402</v>
      </c>
      <c r="V32">
        <f t="shared" si="0"/>
        <v>3</v>
      </c>
      <c r="Y32">
        <f t="shared" si="2"/>
        <v>1920402</v>
      </c>
    </row>
    <row r="33" spans="2:25" ht="17" x14ac:dyDescent="0.35">
      <c r="B33" s="21" t="s">
        <v>107</v>
      </c>
      <c r="C33" s="439">
        <v>2023</v>
      </c>
      <c r="D33" s="44"/>
      <c r="E33" s="29">
        <v>2.12</v>
      </c>
      <c r="F33" s="29"/>
      <c r="G33" s="29">
        <v>2.12</v>
      </c>
      <c r="H33" s="29">
        <v>2.12</v>
      </c>
      <c r="I33" s="30" t="s">
        <v>215</v>
      </c>
      <c r="J33" s="30"/>
      <c r="K33" s="29">
        <v>1.95</v>
      </c>
      <c r="L33" s="30" t="s">
        <v>215</v>
      </c>
      <c r="M33" s="29">
        <v>0.54</v>
      </c>
      <c r="N33" s="29"/>
      <c r="O33" s="35">
        <v>1.33</v>
      </c>
      <c r="Q33">
        <f>ROUND(INDEX(Weighting!$R$60:$R$110,MATCH('Eligibility 2023'!B33,Weighting!$C$60:$C$110,0)),0)</f>
        <v>2961815</v>
      </c>
      <c r="R33">
        <f t="shared" si="1"/>
        <v>0</v>
      </c>
      <c r="V33">
        <f t="shared" si="0"/>
        <v>0</v>
      </c>
      <c r="Y33">
        <f t="shared" si="2"/>
        <v>2961815</v>
      </c>
    </row>
    <row r="34" spans="2:25" ht="17" x14ac:dyDescent="0.35">
      <c r="B34" s="22" t="s">
        <v>111</v>
      </c>
      <c r="C34" s="441">
        <v>2023</v>
      </c>
      <c r="D34" s="46"/>
      <c r="E34" s="48">
        <v>2.83</v>
      </c>
      <c r="F34" s="39">
        <v>10</v>
      </c>
      <c r="G34" s="32">
        <v>2.75</v>
      </c>
      <c r="H34" s="32">
        <v>2.75</v>
      </c>
      <c r="I34" s="33" t="s">
        <v>215</v>
      </c>
      <c r="J34" s="33"/>
      <c r="K34" s="32">
        <v>2.78</v>
      </c>
      <c r="L34" s="33" t="s">
        <v>215</v>
      </c>
      <c r="M34" s="32">
        <v>1.33</v>
      </c>
      <c r="N34" s="32"/>
      <c r="O34" s="38">
        <v>2</v>
      </c>
      <c r="P34">
        <v>11</v>
      </c>
      <c r="Q34">
        <f>ROUND(INDEX(Weighting!$R$60:$R$110,MATCH('Eligibility 2023'!B34,Weighting!$C$60:$C$110,0)),0)</f>
        <v>1331023</v>
      </c>
      <c r="R34">
        <f t="shared" si="1"/>
        <v>0</v>
      </c>
      <c r="V34">
        <f t="shared" si="0"/>
        <v>0</v>
      </c>
      <c r="Y34">
        <f t="shared" si="2"/>
        <v>1331023</v>
      </c>
    </row>
    <row r="35" spans="2:25" ht="34" x14ac:dyDescent="0.35">
      <c r="B35" s="21" t="s">
        <v>113</v>
      </c>
      <c r="C35" s="439">
        <v>2023</v>
      </c>
      <c r="D35" s="44"/>
      <c r="E35" s="29">
        <v>1.94</v>
      </c>
      <c r="F35" s="29"/>
      <c r="G35" s="29">
        <v>1.43</v>
      </c>
      <c r="H35" s="29">
        <v>1.33</v>
      </c>
      <c r="I35" s="29">
        <v>2.09</v>
      </c>
      <c r="J35" s="29"/>
      <c r="K35" s="29">
        <v>1.94</v>
      </c>
      <c r="L35" s="30" t="s">
        <v>215</v>
      </c>
      <c r="M35" s="29">
        <v>0.2</v>
      </c>
      <c r="N35" s="30" t="s">
        <v>243</v>
      </c>
      <c r="O35" s="31" t="s">
        <v>216</v>
      </c>
      <c r="Q35">
        <f>ROUND(INDEX(Weighting!$R$60:$R$110,MATCH('Eligibility 2023'!B35,Weighting!$C$60:$C$110,0)),0)</f>
        <v>743694</v>
      </c>
      <c r="R35">
        <f t="shared" si="1"/>
        <v>743694</v>
      </c>
      <c r="V35">
        <f t="shared" si="0"/>
        <v>2.09</v>
      </c>
      <c r="Y35">
        <f t="shared" si="2"/>
        <v>0</v>
      </c>
    </row>
    <row r="36" spans="2:25" ht="34" x14ac:dyDescent="0.35">
      <c r="B36" s="22" t="s">
        <v>115</v>
      </c>
      <c r="C36" s="441">
        <v>2023</v>
      </c>
      <c r="D36" s="46"/>
      <c r="E36" s="32">
        <v>1.96</v>
      </c>
      <c r="F36" s="32"/>
      <c r="G36" s="32">
        <v>1.5</v>
      </c>
      <c r="H36" s="32">
        <v>1.5</v>
      </c>
      <c r="I36" s="32">
        <v>3</v>
      </c>
      <c r="J36" s="32"/>
      <c r="K36" s="32">
        <v>1.96</v>
      </c>
      <c r="L36" s="32">
        <v>3</v>
      </c>
      <c r="M36" s="32">
        <v>0.16</v>
      </c>
      <c r="N36" s="33" t="s">
        <v>243</v>
      </c>
      <c r="O36" s="34">
        <v>1.33</v>
      </c>
      <c r="Q36">
        <f>ROUND(INDEX(Weighting!$R$60:$R$110,MATCH('Eligibility 2023'!B36,Weighting!$C$60:$C$110,0)),0)</f>
        <v>1339637</v>
      </c>
      <c r="R36">
        <f t="shared" si="1"/>
        <v>1339637</v>
      </c>
      <c r="V36">
        <f t="shared" si="0"/>
        <v>3</v>
      </c>
      <c r="Y36">
        <f t="shared" si="2"/>
        <v>0</v>
      </c>
    </row>
    <row r="37" spans="2:25" ht="17" x14ac:dyDescent="0.35">
      <c r="B37" s="21" t="s">
        <v>117</v>
      </c>
      <c r="C37" s="439">
        <v>2023</v>
      </c>
      <c r="D37" s="44"/>
      <c r="E37" s="29">
        <v>1.43</v>
      </c>
      <c r="F37" s="29"/>
      <c r="G37" s="29">
        <v>1.43</v>
      </c>
      <c r="H37" s="29">
        <v>1.43</v>
      </c>
      <c r="I37" s="29">
        <v>2.61</v>
      </c>
      <c r="J37" s="29"/>
      <c r="K37" s="29">
        <v>1.57</v>
      </c>
      <c r="L37" s="30" t="s">
        <v>215</v>
      </c>
      <c r="M37" s="29">
        <v>0.24</v>
      </c>
      <c r="N37" s="29"/>
      <c r="O37" s="35">
        <v>1.33</v>
      </c>
      <c r="Q37">
        <f>ROUND(INDEX(Weighting!$R$60:$R$110,MATCH('Eligibility 2023'!B37,Weighting!$C$60:$C$110,0)),0)</f>
        <v>314262</v>
      </c>
      <c r="R37">
        <f t="shared" si="1"/>
        <v>314262</v>
      </c>
      <c r="V37">
        <f t="shared" si="0"/>
        <v>2.61</v>
      </c>
      <c r="Y37">
        <f t="shared" si="2"/>
        <v>314262</v>
      </c>
    </row>
    <row r="38" spans="2:25" ht="17" x14ac:dyDescent="0.35">
      <c r="B38" s="22" t="s">
        <v>119</v>
      </c>
      <c r="C38" s="441">
        <v>2023</v>
      </c>
      <c r="D38" s="46"/>
      <c r="E38" s="32">
        <v>2.13</v>
      </c>
      <c r="F38" s="32"/>
      <c r="G38" s="32">
        <v>2.13</v>
      </c>
      <c r="H38" s="32">
        <v>2.13</v>
      </c>
      <c r="I38" s="33" t="s">
        <v>215</v>
      </c>
      <c r="J38" s="33"/>
      <c r="K38" s="32">
        <v>1.94</v>
      </c>
      <c r="L38" s="33" t="s">
        <v>215</v>
      </c>
      <c r="M38" s="32">
        <v>0.57999999999999996</v>
      </c>
      <c r="N38" s="32"/>
      <c r="O38" s="34">
        <v>1.33</v>
      </c>
      <c r="Q38">
        <f>ROUND(INDEX(Weighting!$R$60:$R$110,MATCH('Eligibility 2023'!B38,Weighting!$C$60:$C$110,0)),0)</f>
        <v>373598</v>
      </c>
      <c r="R38">
        <f t="shared" si="1"/>
        <v>0</v>
      </c>
      <c r="V38">
        <f t="shared" si="0"/>
        <v>0</v>
      </c>
      <c r="Y38">
        <f t="shared" si="2"/>
        <v>373598</v>
      </c>
    </row>
    <row r="39" spans="2:25" ht="34" x14ac:dyDescent="0.35">
      <c r="B39" s="21" t="s">
        <v>121</v>
      </c>
      <c r="C39" s="439">
        <v>2023</v>
      </c>
      <c r="D39" s="44"/>
      <c r="E39" s="29">
        <v>1.6</v>
      </c>
      <c r="F39" s="29"/>
      <c r="G39" s="29">
        <v>1.6</v>
      </c>
      <c r="H39" s="29">
        <v>1.33</v>
      </c>
      <c r="I39" s="29">
        <v>2</v>
      </c>
      <c r="J39" s="29"/>
      <c r="K39" s="29">
        <v>1.6</v>
      </c>
      <c r="L39" s="30" t="s">
        <v>215</v>
      </c>
      <c r="M39" s="29">
        <v>0.28000000000000003</v>
      </c>
      <c r="N39" s="30" t="s">
        <v>243</v>
      </c>
      <c r="O39" s="35">
        <v>1.33</v>
      </c>
      <c r="Q39">
        <f>ROUND(INDEX(Weighting!$R$60:$R$110,MATCH('Eligibility 2023'!B39,Weighting!$C$60:$C$110,0)),0)</f>
        <v>862868</v>
      </c>
      <c r="R39">
        <f t="shared" si="1"/>
        <v>862868</v>
      </c>
      <c r="V39">
        <f t="shared" si="0"/>
        <v>2</v>
      </c>
      <c r="Y39">
        <f t="shared" si="2"/>
        <v>0</v>
      </c>
    </row>
    <row r="40" spans="2:25" ht="34" x14ac:dyDescent="0.35">
      <c r="B40" s="22" t="s">
        <v>123</v>
      </c>
      <c r="C40" s="441">
        <v>2023</v>
      </c>
      <c r="D40" s="46"/>
      <c r="E40" s="32">
        <v>3.18</v>
      </c>
      <c r="F40" s="32"/>
      <c r="G40" s="32">
        <v>3.18</v>
      </c>
      <c r="H40" s="32">
        <v>3.18</v>
      </c>
      <c r="I40" s="33" t="s">
        <v>215</v>
      </c>
      <c r="J40" s="33"/>
      <c r="K40" s="32">
        <v>1.96</v>
      </c>
      <c r="L40" s="33" t="s">
        <v>215</v>
      </c>
      <c r="M40" s="32">
        <v>0.59</v>
      </c>
      <c r="N40" s="33" t="s">
        <v>243</v>
      </c>
      <c r="O40" s="34">
        <v>1.33</v>
      </c>
      <c r="Q40">
        <f>ROUND(INDEX(Weighting!$R$60:$R$110,MATCH('Eligibility 2023'!B40,Weighting!$C$60:$C$110,0)),0)</f>
        <v>242682</v>
      </c>
      <c r="R40">
        <f t="shared" si="1"/>
        <v>0</v>
      </c>
      <c r="V40">
        <f t="shared" si="0"/>
        <v>0</v>
      </c>
      <c r="Y40">
        <f t="shared" si="2"/>
        <v>0</v>
      </c>
    </row>
    <row r="41" spans="2:25" ht="34" x14ac:dyDescent="0.35">
      <c r="B41" s="21" t="s">
        <v>126</v>
      </c>
      <c r="C41" s="439">
        <v>2023</v>
      </c>
      <c r="D41" s="44"/>
      <c r="E41" s="29">
        <v>1.94</v>
      </c>
      <c r="F41" s="29"/>
      <c r="G41" s="29">
        <v>1.42</v>
      </c>
      <c r="H41" s="29">
        <v>1.42</v>
      </c>
      <c r="I41" s="29">
        <v>3.5</v>
      </c>
      <c r="J41" s="29"/>
      <c r="K41" s="29">
        <v>1.94</v>
      </c>
      <c r="L41" s="29">
        <v>2</v>
      </c>
      <c r="M41" s="29">
        <v>0.28000000000000003</v>
      </c>
      <c r="N41" s="30" t="s">
        <v>243</v>
      </c>
      <c r="O41" s="35">
        <v>1.33</v>
      </c>
      <c r="Q41">
        <f>ROUND(INDEX(Weighting!$R$60:$R$110,MATCH('Eligibility 2023'!B41,Weighting!$C$60:$C$110,0)),0)</f>
        <v>2144148</v>
      </c>
      <c r="R41">
        <f t="shared" si="1"/>
        <v>2144148</v>
      </c>
      <c r="V41">
        <f t="shared" si="0"/>
        <v>3.5</v>
      </c>
      <c r="Y41">
        <f t="shared" si="2"/>
        <v>0</v>
      </c>
    </row>
    <row r="42" spans="2:25" ht="34" x14ac:dyDescent="0.35">
      <c r="B42" s="22" t="s">
        <v>131</v>
      </c>
      <c r="C42" s="441">
        <v>2023</v>
      </c>
      <c r="D42" s="46"/>
      <c r="E42" s="32">
        <v>3</v>
      </c>
      <c r="F42" s="32"/>
      <c r="G42" s="32">
        <v>3</v>
      </c>
      <c r="H42" s="32">
        <v>2.4</v>
      </c>
      <c r="I42" s="33" t="s">
        <v>215</v>
      </c>
      <c r="J42" s="33"/>
      <c r="K42" s="32">
        <v>2.5</v>
      </c>
      <c r="L42" s="33" t="s">
        <v>215</v>
      </c>
      <c r="M42" s="32">
        <v>0.4</v>
      </c>
      <c r="N42" s="33" t="s">
        <v>243</v>
      </c>
      <c r="O42" s="34">
        <v>1.33</v>
      </c>
      <c r="Q42">
        <f>ROUND(INDEX(Weighting!$R$60:$R$110,MATCH('Eligibility 2023'!B42,Weighting!$C$60:$C$110,0)),0)</f>
        <v>876583</v>
      </c>
      <c r="R42">
        <f t="shared" si="1"/>
        <v>0</v>
      </c>
      <c r="V42">
        <f t="shared" si="0"/>
        <v>0</v>
      </c>
      <c r="Y42">
        <f t="shared" si="2"/>
        <v>0</v>
      </c>
    </row>
    <row r="43" spans="2:25" ht="17" x14ac:dyDescent="0.35">
      <c r="B43" s="21" t="s">
        <v>133</v>
      </c>
      <c r="C43" s="439">
        <v>2023</v>
      </c>
      <c r="D43" s="44"/>
      <c r="E43" s="29">
        <v>2.1800000000000002</v>
      </c>
      <c r="F43" s="29"/>
      <c r="G43" s="29">
        <v>1.49</v>
      </c>
      <c r="H43" s="29">
        <v>1.49</v>
      </c>
      <c r="I43" s="29">
        <v>4</v>
      </c>
      <c r="J43" s="29"/>
      <c r="K43" s="29">
        <v>2.1800000000000002</v>
      </c>
      <c r="L43" s="30" t="s">
        <v>215</v>
      </c>
      <c r="M43" s="29">
        <v>1.33</v>
      </c>
      <c r="N43" s="29"/>
      <c r="O43" s="37">
        <v>2</v>
      </c>
      <c r="P43">
        <v>11</v>
      </c>
      <c r="Q43">
        <f>ROUND(INDEX(Weighting!$R$60:$R$110,MATCH('Eligibility 2023'!B43,Weighting!$C$60:$C$110,0)),0)</f>
        <v>7247331</v>
      </c>
      <c r="R43">
        <f t="shared" si="1"/>
        <v>7247331</v>
      </c>
      <c r="V43">
        <f t="shared" si="0"/>
        <v>4</v>
      </c>
      <c r="Y43">
        <f t="shared" si="2"/>
        <v>7247331</v>
      </c>
    </row>
    <row r="44" spans="2:25" ht="34" x14ac:dyDescent="0.35">
      <c r="B44" s="22" t="s">
        <v>136</v>
      </c>
      <c r="C44" s="441">
        <v>2023</v>
      </c>
      <c r="D44" s="46"/>
      <c r="E44" s="32">
        <v>2.11</v>
      </c>
      <c r="F44" s="32"/>
      <c r="G44" s="32">
        <v>2.11</v>
      </c>
      <c r="H44" s="32">
        <v>2.11</v>
      </c>
      <c r="I44" s="33" t="s">
        <v>215</v>
      </c>
      <c r="J44" s="33"/>
      <c r="K44" s="32">
        <v>1.96</v>
      </c>
      <c r="L44" s="33" t="s">
        <v>215</v>
      </c>
      <c r="M44" s="32">
        <v>0.36</v>
      </c>
      <c r="N44" s="33" t="s">
        <v>243</v>
      </c>
      <c r="O44" s="34">
        <v>1.33</v>
      </c>
      <c r="Q44">
        <f>ROUND(INDEX(Weighting!$R$60:$R$110,MATCH('Eligibility 2023'!B44,Weighting!$C$60:$C$110,0)),0)</f>
        <v>2230334</v>
      </c>
      <c r="R44">
        <f t="shared" si="1"/>
        <v>0</v>
      </c>
      <c r="V44">
        <f t="shared" si="0"/>
        <v>0</v>
      </c>
      <c r="Y44">
        <f t="shared" si="2"/>
        <v>0</v>
      </c>
    </row>
    <row r="45" spans="2:25" ht="34" x14ac:dyDescent="0.35">
      <c r="B45" s="21" t="s">
        <v>138</v>
      </c>
      <c r="C45" s="439">
        <v>2023</v>
      </c>
      <c r="D45" s="44"/>
      <c r="E45" s="29">
        <v>1.7</v>
      </c>
      <c r="F45" s="29"/>
      <c r="G45" s="29">
        <v>1.7</v>
      </c>
      <c r="H45" s="29">
        <v>1.7</v>
      </c>
      <c r="I45" s="30" t="s">
        <v>215</v>
      </c>
      <c r="J45" s="30"/>
      <c r="K45" s="29">
        <v>1.57</v>
      </c>
      <c r="L45" s="30" t="s">
        <v>215</v>
      </c>
      <c r="M45" s="29">
        <v>0.46</v>
      </c>
      <c r="N45" s="30" t="s">
        <v>243</v>
      </c>
      <c r="O45" s="35">
        <v>1.33</v>
      </c>
      <c r="Q45">
        <f>ROUND(INDEX(Weighting!$R$60:$R$110,MATCH('Eligibility 2023'!B45,Weighting!$C$60:$C$110,0)),0)</f>
        <v>124927</v>
      </c>
      <c r="R45">
        <f t="shared" si="1"/>
        <v>0</v>
      </c>
      <c r="V45">
        <f t="shared" si="0"/>
        <v>0</v>
      </c>
      <c r="Y45">
        <f t="shared" si="2"/>
        <v>0</v>
      </c>
    </row>
    <row r="46" spans="2:25" ht="17" x14ac:dyDescent="0.35">
      <c r="B46" s="22" t="s">
        <v>140</v>
      </c>
      <c r="C46" s="441">
        <v>2023</v>
      </c>
      <c r="D46" s="46"/>
      <c r="E46" s="32">
        <v>2.06</v>
      </c>
      <c r="F46" s="32"/>
      <c r="G46" s="32">
        <v>2.06</v>
      </c>
      <c r="H46" s="32">
        <v>2.06</v>
      </c>
      <c r="I46" s="33" t="s">
        <v>215</v>
      </c>
      <c r="J46" s="33"/>
      <c r="K46" s="32">
        <v>2</v>
      </c>
      <c r="L46" s="33" t="s">
        <v>215</v>
      </c>
      <c r="M46" s="32">
        <v>0.9</v>
      </c>
      <c r="N46" s="32"/>
      <c r="O46" s="34">
        <v>1.33</v>
      </c>
      <c r="Q46">
        <f>ROUND(INDEX(Weighting!$R$60:$R$110,MATCH('Eligibility 2023'!B46,Weighting!$C$60:$C$110,0)),0)</f>
        <v>3268466</v>
      </c>
      <c r="R46">
        <f t="shared" si="1"/>
        <v>0</v>
      </c>
      <c r="V46">
        <f t="shared" si="0"/>
        <v>0</v>
      </c>
      <c r="Y46">
        <f t="shared" si="2"/>
        <v>3268466</v>
      </c>
    </row>
    <row r="47" spans="2:25" ht="34" x14ac:dyDescent="0.35">
      <c r="B47" s="21" t="s">
        <v>143</v>
      </c>
      <c r="C47" s="439">
        <v>2023</v>
      </c>
      <c r="D47" s="44"/>
      <c r="E47" s="29">
        <v>2.0499999999999998</v>
      </c>
      <c r="F47" s="29"/>
      <c r="G47" s="29">
        <v>2.0499999999999998</v>
      </c>
      <c r="H47" s="29">
        <v>2.0499999999999998</v>
      </c>
      <c r="I47" s="30" t="s">
        <v>215</v>
      </c>
      <c r="J47" s="30"/>
      <c r="K47" s="29">
        <v>1.33</v>
      </c>
      <c r="L47" s="30" t="s">
        <v>215</v>
      </c>
      <c r="M47" s="29">
        <v>0.36</v>
      </c>
      <c r="N47" s="30" t="s">
        <v>243</v>
      </c>
      <c r="O47" s="37">
        <v>1.33</v>
      </c>
      <c r="P47">
        <v>9</v>
      </c>
      <c r="Q47">
        <f>ROUND(INDEX(Weighting!$R$60:$R$110,MATCH('Eligibility 2023'!B47,Weighting!$C$60:$C$110,0)),0)</f>
        <v>1224323</v>
      </c>
      <c r="R47">
        <f t="shared" si="1"/>
        <v>0</v>
      </c>
      <c r="V47">
        <f t="shared" si="0"/>
        <v>0</v>
      </c>
      <c r="Y47">
        <f t="shared" si="2"/>
        <v>0</v>
      </c>
    </row>
    <row r="48" spans="2:25" ht="34" x14ac:dyDescent="0.35">
      <c r="B48" s="22" t="s">
        <v>145</v>
      </c>
      <c r="C48" s="441">
        <v>2023</v>
      </c>
      <c r="D48" s="46"/>
      <c r="E48" s="32">
        <v>1.85</v>
      </c>
      <c r="F48" s="32"/>
      <c r="G48" s="32">
        <v>1.33</v>
      </c>
      <c r="H48" s="32">
        <v>1.33</v>
      </c>
      <c r="I48" s="32">
        <v>3</v>
      </c>
      <c r="J48" s="32"/>
      <c r="K48" s="32">
        <v>1.85</v>
      </c>
      <c r="L48" s="33" t="s">
        <v>215</v>
      </c>
      <c r="M48" s="32">
        <v>0.35</v>
      </c>
      <c r="N48" s="33" t="s">
        <v>243</v>
      </c>
      <c r="O48" s="34">
        <v>1.33</v>
      </c>
      <c r="Q48">
        <f>ROUND(INDEX(Weighting!$R$60:$R$110,MATCH('Eligibility 2023'!B48,Weighting!$C$60:$C$110,0)),0)</f>
        <v>1325021</v>
      </c>
      <c r="R48">
        <f t="shared" si="1"/>
        <v>1325021</v>
      </c>
      <c r="V48">
        <f t="shared" si="0"/>
        <v>3</v>
      </c>
      <c r="Y48">
        <f t="shared" si="2"/>
        <v>0</v>
      </c>
    </row>
    <row r="49" spans="2:25" ht="17" x14ac:dyDescent="0.35">
      <c r="B49" s="21" t="s">
        <v>149</v>
      </c>
      <c r="C49" s="439">
        <v>2023</v>
      </c>
      <c r="D49" s="44"/>
      <c r="E49" s="29">
        <v>2.15</v>
      </c>
      <c r="F49" s="29"/>
      <c r="G49" s="29">
        <v>1.57</v>
      </c>
      <c r="H49" s="29">
        <v>1.33</v>
      </c>
      <c r="I49" s="29">
        <v>3.14</v>
      </c>
      <c r="J49" s="29"/>
      <c r="K49" s="29">
        <v>2.15</v>
      </c>
      <c r="L49" s="30" t="s">
        <v>215</v>
      </c>
      <c r="M49" s="29">
        <v>0.33</v>
      </c>
      <c r="N49" s="29"/>
      <c r="O49" s="35">
        <v>1.33</v>
      </c>
      <c r="Q49">
        <f>ROUND(INDEX(Weighting!$R$60:$R$110,MATCH('Eligibility 2023'!B49,Weighting!$C$60:$C$110,0)),0)</f>
        <v>3609181</v>
      </c>
      <c r="R49">
        <f t="shared" si="1"/>
        <v>3609181</v>
      </c>
      <c r="V49">
        <f t="shared" si="0"/>
        <v>3.14</v>
      </c>
      <c r="Y49">
        <f t="shared" si="2"/>
        <v>3609181</v>
      </c>
    </row>
    <row r="50" spans="2:25" ht="17" x14ac:dyDescent="0.35">
      <c r="B50" s="22" t="s">
        <v>153</v>
      </c>
      <c r="C50" s="441">
        <v>2023</v>
      </c>
      <c r="D50" s="46"/>
      <c r="E50" s="32">
        <v>2.61</v>
      </c>
      <c r="F50" s="32"/>
      <c r="G50" s="32">
        <v>2.61</v>
      </c>
      <c r="H50" s="32">
        <v>2.61</v>
      </c>
      <c r="I50" s="33" t="s">
        <v>215</v>
      </c>
      <c r="J50" s="33"/>
      <c r="K50" s="32">
        <v>1.9</v>
      </c>
      <c r="L50" s="32">
        <v>2.5299999999999998</v>
      </c>
      <c r="M50" s="32">
        <v>1.1599999999999999</v>
      </c>
      <c r="N50" s="32"/>
      <c r="O50" s="34">
        <v>1.33</v>
      </c>
      <c r="Q50">
        <f>ROUND(INDEX(Weighting!$R$60:$R$110,MATCH('Eligibility 2023'!B50,Weighting!$C$60:$C$110,0)),0)</f>
        <v>353618</v>
      </c>
      <c r="R50">
        <f t="shared" si="1"/>
        <v>0</v>
      </c>
      <c r="V50">
        <f t="shared" si="0"/>
        <v>0</v>
      </c>
      <c r="Y50">
        <f t="shared" si="2"/>
        <v>353618</v>
      </c>
    </row>
    <row r="51" spans="2:25" ht="17" x14ac:dyDescent="0.35">
      <c r="B51" s="21" t="s">
        <v>156</v>
      </c>
      <c r="C51" s="439">
        <v>2023</v>
      </c>
      <c r="D51" s="44"/>
      <c r="E51" s="29">
        <v>2.08</v>
      </c>
      <c r="F51" s="29"/>
      <c r="G51" s="29">
        <v>2.08</v>
      </c>
      <c r="H51" s="29">
        <v>2.08</v>
      </c>
      <c r="I51" s="30" t="s">
        <v>215</v>
      </c>
      <c r="J51" s="30"/>
      <c r="K51" s="29">
        <v>1.94</v>
      </c>
      <c r="L51" s="30" t="s">
        <v>215</v>
      </c>
      <c r="M51" s="29">
        <v>0.95</v>
      </c>
      <c r="N51" s="29"/>
      <c r="O51" s="37" t="s">
        <v>216</v>
      </c>
      <c r="P51">
        <v>9</v>
      </c>
      <c r="Q51">
        <f>ROUND(INDEX(Weighting!$R$60:$R$110,MATCH('Eligibility 2023'!B51,Weighting!$C$60:$C$110,0)),0)</f>
        <v>1266583</v>
      </c>
      <c r="R51">
        <f t="shared" si="1"/>
        <v>0</v>
      </c>
      <c r="V51">
        <f t="shared" si="0"/>
        <v>0</v>
      </c>
      <c r="Y51">
        <f t="shared" si="2"/>
        <v>1266583</v>
      </c>
    </row>
    <row r="52" spans="2:25" ht="34" x14ac:dyDescent="0.35">
      <c r="B52" s="22" t="s">
        <v>158</v>
      </c>
      <c r="C52" s="441">
        <v>2023</v>
      </c>
      <c r="D52" s="46"/>
      <c r="E52" s="32">
        <v>1.82</v>
      </c>
      <c r="F52" s="32"/>
      <c r="G52" s="32">
        <v>1.82</v>
      </c>
      <c r="H52" s="32">
        <v>1.82</v>
      </c>
      <c r="I52" s="32">
        <v>2.04</v>
      </c>
      <c r="J52" s="32"/>
      <c r="K52" s="32">
        <v>1.33</v>
      </c>
      <c r="L52" s="33" t="s">
        <v>215</v>
      </c>
      <c r="M52" s="32">
        <v>0.5</v>
      </c>
      <c r="N52" s="33" t="s">
        <v>243</v>
      </c>
      <c r="O52" s="34" t="s">
        <v>216</v>
      </c>
      <c r="Q52">
        <f>ROUND(INDEX(Weighting!$R$60:$R$110,MATCH('Eligibility 2023'!B52,Weighting!$C$60:$C$110,0)),0)</f>
        <v>140159</v>
      </c>
      <c r="R52">
        <f t="shared" si="1"/>
        <v>140159</v>
      </c>
      <c r="V52">
        <f t="shared" si="0"/>
        <v>2.04</v>
      </c>
      <c r="Y52">
        <f t="shared" si="2"/>
        <v>0</v>
      </c>
    </row>
    <row r="53" spans="2:25" ht="34" x14ac:dyDescent="0.35">
      <c r="B53" s="21" t="s">
        <v>166</v>
      </c>
      <c r="C53" s="439">
        <v>2023</v>
      </c>
      <c r="D53" s="44"/>
      <c r="E53" s="29">
        <v>1.95</v>
      </c>
      <c r="F53" s="29"/>
      <c r="G53" s="29">
        <v>1.42</v>
      </c>
      <c r="H53" s="29">
        <v>1.33</v>
      </c>
      <c r="I53" s="29">
        <v>2.5</v>
      </c>
      <c r="J53" s="29"/>
      <c r="K53" s="29">
        <v>1.95</v>
      </c>
      <c r="L53" s="30" t="s">
        <v>215</v>
      </c>
      <c r="M53" s="29">
        <v>0.9</v>
      </c>
      <c r="N53" s="33" t="s">
        <v>243</v>
      </c>
      <c r="O53" s="31" t="s">
        <v>216</v>
      </c>
      <c r="Q53">
        <f>ROUND(INDEX(Weighting!$R$60:$R$110,MATCH('Eligibility 2023'!B53,Weighting!$C$60:$C$110,0)),0)</f>
        <v>1715656</v>
      </c>
      <c r="R53">
        <f t="shared" si="1"/>
        <v>1715656</v>
      </c>
      <c r="V53">
        <f t="shared" si="0"/>
        <v>2.5</v>
      </c>
      <c r="Y53">
        <f t="shared" si="2"/>
        <v>0</v>
      </c>
    </row>
    <row r="54" spans="2:25" ht="34" x14ac:dyDescent="0.35">
      <c r="B54" s="22" t="s">
        <v>169</v>
      </c>
      <c r="C54" s="441">
        <v>2023</v>
      </c>
      <c r="D54" s="46"/>
      <c r="E54" s="32">
        <v>1.98</v>
      </c>
      <c r="F54" s="32"/>
      <c r="G54" s="32">
        <v>1.44</v>
      </c>
      <c r="H54" s="32">
        <v>1.33</v>
      </c>
      <c r="I54" s="32">
        <v>2.0099999999999998</v>
      </c>
      <c r="J54" s="32"/>
      <c r="K54" s="32">
        <v>1.98</v>
      </c>
      <c r="L54" s="33" t="s">
        <v>215</v>
      </c>
      <c r="M54" s="32">
        <v>0.13</v>
      </c>
      <c r="N54" s="33" t="s">
        <v>243</v>
      </c>
      <c r="O54" s="40" t="s">
        <v>216</v>
      </c>
      <c r="Q54">
        <f>ROUND(INDEX(Weighting!$R$60:$R$110,MATCH('Eligibility 2023'!B54,Weighting!$C$60:$C$110,0)),0)</f>
        <v>5528392</v>
      </c>
      <c r="R54">
        <f t="shared" si="1"/>
        <v>5528392</v>
      </c>
      <c r="V54">
        <f t="shared" si="0"/>
        <v>2.0099999999999998</v>
      </c>
      <c r="Y54">
        <f t="shared" si="2"/>
        <v>0</v>
      </c>
    </row>
    <row r="55" spans="2:25" ht="34" x14ac:dyDescent="0.35">
      <c r="B55" s="21" t="s">
        <v>171</v>
      </c>
      <c r="C55" s="439">
        <v>2023</v>
      </c>
      <c r="D55" s="44"/>
      <c r="E55" s="29">
        <v>1.39</v>
      </c>
      <c r="F55" s="29"/>
      <c r="G55" s="29">
        <v>1.39</v>
      </c>
      <c r="H55" s="29">
        <v>1.33</v>
      </c>
      <c r="I55" s="29">
        <v>2</v>
      </c>
      <c r="J55" s="29"/>
      <c r="K55" s="29">
        <v>1.39</v>
      </c>
      <c r="L55" s="30" t="s">
        <v>215</v>
      </c>
      <c r="M55" s="29">
        <v>0.39</v>
      </c>
      <c r="N55" s="33" t="s">
        <v>243</v>
      </c>
      <c r="O55" s="37">
        <v>1.33</v>
      </c>
      <c r="P55">
        <v>9</v>
      </c>
      <c r="Q55">
        <f>ROUND(INDEX(Weighting!$R$60:$R$110,MATCH('Eligibility 2023'!B55,Weighting!$C$60:$C$110,0)),0)</f>
        <v>464211</v>
      </c>
      <c r="R55">
        <f t="shared" si="1"/>
        <v>464211</v>
      </c>
      <c r="V55">
        <f t="shared" si="0"/>
        <v>2</v>
      </c>
      <c r="Y55">
        <f t="shared" si="2"/>
        <v>0</v>
      </c>
    </row>
    <row r="56" spans="2:25" ht="34" x14ac:dyDescent="0.35">
      <c r="B56" s="22" t="s">
        <v>176</v>
      </c>
      <c r="C56" s="441">
        <v>2023</v>
      </c>
      <c r="D56" s="46"/>
      <c r="E56" s="32">
        <v>3.12</v>
      </c>
      <c r="F56" s="32"/>
      <c r="G56" s="32">
        <v>3.12</v>
      </c>
      <c r="H56" s="32">
        <v>3.12</v>
      </c>
      <c r="I56" s="33" t="s">
        <v>215</v>
      </c>
      <c r="J56" s="33"/>
      <c r="K56" s="32">
        <v>2.08</v>
      </c>
      <c r="L56" s="33" t="s">
        <v>215</v>
      </c>
      <c r="M56" s="32">
        <v>0.46</v>
      </c>
      <c r="N56" s="33" t="s">
        <v>243</v>
      </c>
      <c r="O56" s="34">
        <v>1.33</v>
      </c>
      <c r="Q56">
        <f>ROUND(INDEX(Weighting!$R$60:$R$110,MATCH('Eligibility 2023'!B56,Weighting!$C$60:$C$110,0)),0)</f>
        <v>189060</v>
      </c>
      <c r="R56">
        <f t="shared" si="1"/>
        <v>0</v>
      </c>
      <c r="V56">
        <f t="shared" si="0"/>
        <v>0</v>
      </c>
      <c r="Y56">
        <f t="shared" si="2"/>
        <v>0</v>
      </c>
    </row>
    <row r="57" spans="2:25" ht="34" x14ac:dyDescent="0.35">
      <c r="B57" s="21" t="s">
        <v>178</v>
      </c>
      <c r="C57" s="439">
        <v>2023</v>
      </c>
      <c r="D57" s="44"/>
      <c r="E57" s="29">
        <v>1.43</v>
      </c>
      <c r="F57" s="29"/>
      <c r="G57" s="29">
        <v>1.43</v>
      </c>
      <c r="H57" s="29">
        <v>1.43</v>
      </c>
      <c r="I57" s="29">
        <v>2</v>
      </c>
      <c r="J57" s="29"/>
      <c r="K57" s="29">
        <v>1.43</v>
      </c>
      <c r="L57" s="29">
        <v>2</v>
      </c>
      <c r="M57" s="29">
        <v>0.49</v>
      </c>
      <c r="N57" s="33" t="s">
        <v>243</v>
      </c>
      <c r="O57" s="35">
        <v>1.33</v>
      </c>
      <c r="Q57">
        <f>ROUND(INDEX(Weighting!$R$60:$R$110,MATCH('Eligibility 2023'!B57,Weighting!$C$60:$C$110,0)),0)</f>
        <v>1930370</v>
      </c>
      <c r="R57">
        <f t="shared" si="1"/>
        <v>1930370</v>
      </c>
      <c r="V57">
        <f t="shared" si="0"/>
        <v>2</v>
      </c>
      <c r="Y57">
        <f t="shared" si="2"/>
        <v>0</v>
      </c>
    </row>
    <row r="58" spans="2:25" ht="34" x14ac:dyDescent="0.35">
      <c r="B58" s="22" t="s">
        <v>181</v>
      </c>
      <c r="C58" s="441">
        <v>2023</v>
      </c>
      <c r="D58" s="46"/>
      <c r="E58" s="32">
        <v>2.1</v>
      </c>
      <c r="F58" s="32"/>
      <c r="G58" s="32">
        <v>2.1</v>
      </c>
      <c r="H58" s="32">
        <v>2.1</v>
      </c>
      <c r="I58" s="32">
        <v>3.12</v>
      </c>
      <c r="J58" s="32"/>
      <c r="K58" s="32">
        <v>1.93</v>
      </c>
      <c r="L58" s="33" t="s">
        <v>215</v>
      </c>
      <c r="M58" s="32">
        <v>0.35</v>
      </c>
      <c r="N58" s="33" t="s">
        <v>243</v>
      </c>
      <c r="O58" s="34">
        <v>1.33</v>
      </c>
      <c r="Q58">
        <f>ROUND(INDEX(Weighting!$R$60:$R$110,MATCH('Eligibility 2023'!B58,Weighting!$C$60:$C$110,0)),0)</f>
        <v>2115995</v>
      </c>
      <c r="R58">
        <f t="shared" si="1"/>
        <v>2115995</v>
      </c>
      <c r="V58">
        <f t="shared" si="0"/>
        <v>3.12</v>
      </c>
      <c r="Y58">
        <f t="shared" si="2"/>
        <v>0</v>
      </c>
    </row>
    <row r="59" spans="2:25" ht="34" x14ac:dyDescent="0.35">
      <c r="B59" s="21" t="s">
        <v>183</v>
      </c>
      <c r="C59" s="439">
        <v>2023</v>
      </c>
      <c r="D59" s="44"/>
      <c r="E59" s="29">
        <v>1.58</v>
      </c>
      <c r="F59" s="29"/>
      <c r="G59" s="29">
        <v>1.41</v>
      </c>
      <c r="H59" s="29">
        <v>1.33</v>
      </c>
      <c r="I59" s="29">
        <v>3</v>
      </c>
      <c r="J59" s="29"/>
      <c r="K59" s="29">
        <v>1.85</v>
      </c>
      <c r="L59" s="29">
        <v>3</v>
      </c>
      <c r="M59" s="29">
        <v>0.17</v>
      </c>
      <c r="N59" s="33" t="s">
        <v>243</v>
      </c>
      <c r="O59" s="35">
        <v>1.33</v>
      </c>
      <c r="Q59">
        <f>ROUND(INDEX(Weighting!$R$60:$R$110,MATCH('Eligibility 2023'!B59,Weighting!$C$60:$C$110,0)),0)</f>
        <v>630087</v>
      </c>
      <c r="R59">
        <f t="shared" si="1"/>
        <v>630087</v>
      </c>
      <c r="V59">
        <f t="shared" si="0"/>
        <v>3</v>
      </c>
      <c r="Y59">
        <f t="shared" si="2"/>
        <v>0</v>
      </c>
    </row>
    <row r="60" spans="2:25" ht="17" x14ac:dyDescent="0.35">
      <c r="B60" s="22" t="s">
        <v>185</v>
      </c>
      <c r="C60" s="441">
        <v>2023</v>
      </c>
      <c r="D60" s="46"/>
      <c r="E60" s="32">
        <v>3.01</v>
      </c>
      <c r="F60" s="32"/>
      <c r="G60" s="32">
        <v>1.86</v>
      </c>
      <c r="H60" s="32">
        <v>1.51</v>
      </c>
      <c r="I60" s="32">
        <v>3.01</v>
      </c>
      <c r="J60" s="33" t="s">
        <v>242</v>
      </c>
      <c r="K60" s="32">
        <v>3.01</v>
      </c>
      <c r="L60" s="33" t="s">
        <v>215</v>
      </c>
      <c r="M60" s="48">
        <v>0.95</v>
      </c>
      <c r="N60" s="39">
        <v>9</v>
      </c>
      <c r="O60" s="38" t="s">
        <v>216</v>
      </c>
      <c r="P60">
        <v>9</v>
      </c>
      <c r="Q60">
        <f>ROUND(INDEX(Weighting!$R$60:$R$110,MATCH('Eligibility 2023'!B60,Weighting!$C$60:$C$110,0)),0)</f>
        <v>1379023</v>
      </c>
      <c r="R60">
        <f t="shared" si="1"/>
        <v>1379023</v>
      </c>
      <c r="V60">
        <f t="shared" si="0"/>
        <v>3.01</v>
      </c>
      <c r="Y60">
        <f t="shared" si="2"/>
        <v>0</v>
      </c>
    </row>
    <row r="61" spans="2:25" ht="34.5" thickBot="1" x14ac:dyDescent="0.4">
      <c r="B61" s="23" t="s">
        <v>189</v>
      </c>
      <c r="C61" s="439">
        <v>2023</v>
      </c>
      <c r="D61" s="24"/>
      <c r="E61" s="41">
        <v>2</v>
      </c>
      <c r="F61" s="41"/>
      <c r="G61" s="41">
        <v>2</v>
      </c>
      <c r="H61" s="41">
        <v>2</v>
      </c>
      <c r="I61" s="42" t="s">
        <v>215</v>
      </c>
      <c r="J61" s="42"/>
      <c r="K61" s="41">
        <v>1.54</v>
      </c>
      <c r="L61" s="42" t="s">
        <v>215</v>
      </c>
      <c r="M61" s="41">
        <v>0.48</v>
      </c>
      <c r="N61" s="33" t="s">
        <v>243</v>
      </c>
      <c r="O61" s="43" t="s">
        <v>216</v>
      </c>
      <c r="Q61">
        <f>ROUND(INDEX(Weighting!$R$60:$R$110,MATCH('Eligibility 2023'!B61,Weighting!$C$60:$C$110,0)),0)</f>
        <v>78254</v>
      </c>
      <c r="R61">
        <f t="shared" si="1"/>
        <v>0</v>
      </c>
      <c r="V61">
        <f t="shared" si="0"/>
        <v>0</v>
      </c>
      <c r="Y61">
        <f t="shared" si="2"/>
        <v>0</v>
      </c>
    </row>
    <row r="63" spans="2:25" x14ac:dyDescent="0.35">
      <c r="B63" s="26" t="s">
        <v>232</v>
      </c>
      <c r="C63" s="440"/>
      <c r="D63" s="26"/>
    </row>
    <row r="64" spans="2:25" ht="54" customHeight="1" x14ac:dyDescent="0.35">
      <c r="B64" s="420" t="s">
        <v>222</v>
      </c>
      <c r="C64" s="420"/>
      <c r="D64" s="420"/>
      <c r="E64" s="420"/>
      <c r="F64" s="420"/>
      <c r="G64" s="420"/>
      <c r="H64" s="420"/>
      <c r="I64" s="420"/>
      <c r="J64" s="420"/>
      <c r="K64" s="420"/>
      <c r="L64" s="420"/>
      <c r="M64" s="420"/>
      <c r="N64" s="420"/>
      <c r="O64" s="420"/>
    </row>
    <row r="65" spans="2:25" x14ac:dyDescent="0.35">
      <c r="X65" t="s">
        <v>249</v>
      </c>
      <c r="Y65">
        <f>Q8</f>
        <v>89838845</v>
      </c>
    </row>
    <row r="66" spans="2:25" ht="17" x14ac:dyDescent="0.35">
      <c r="B66" s="421" t="s">
        <v>223</v>
      </c>
      <c r="C66" s="421"/>
      <c r="D66" s="421"/>
      <c r="E66" s="421"/>
      <c r="F66" s="421"/>
      <c r="G66" s="421"/>
      <c r="H66" s="421"/>
      <c r="I66" s="421"/>
      <c r="J66" s="421"/>
      <c r="K66" s="421"/>
      <c r="L66" s="421"/>
      <c r="M66" s="421"/>
      <c r="N66" s="421"/>
      <c r="O66" s="421"/>
      <c r="X66" t="s">
        <v>250</v>
      </c>
      <c r="Y66">
        <f>SUM(Y11:Y61)</f>
        <v>51388106</v>
      </c>
    </row>
    <row r="67" spans="2:25" ht="17" x14ac:dyDescent="0.35">
      <c r="X67" s="33" t="s">
        <v>243</v>
      </c>
      <c r="Y67">
        <f>Y65-Y66</f>
        <v>38450739</v>
      </c>
    </row>
    <row r="68" spans="2:25" ht="17" x14ac:dyDescent="0.35">
      <c r="B68" s="421" t="s">
        <v>224</v>
      </c>
      <c r="C68" s="421"/>
      <c r="D68" s="421"/>
      <c r="E68" s="421"/>
      <c r="F68" s="421"/>
      <c r="G68" s="421"/>
      <c r="H68" s="421"/>
      <c r="I68" s="421"/>
      <c r="J68" s="421"/>
      <c r="K68" s="421"/>
      <c r="L68" s="421"/>
      <c r="M68" s="421"/>
      <c r="N68" s="421"/>
      <c r="O68" s="421"/>
    </row>
    <row r="70" spans="2:25" ht="85.5" customHeight="1" x14ac:dyDescent="0.35">
      <c r="B70" s="420" t="s">
        <v>225</v>
      </c>
      <c r="C70" s="420"/>
      <c r="D70" s="420"/>
      <c r="E70" s="420"/>
      <c r="F70" s="420"/>
      <c r="G70" s="420"/>
      <c r="H70" s="420"/>
      <c r="I70" s="420"/>
      <c r="J70" s="420"/>
      <c r="K70" s="420"/>
      <c r="L70" s="420"/>
      <c r="M70" s="420"/>
      <c r="N70" s="420"/>
      <c r="O70" s="420"/>
    </row>
    <row r="72" spans="2:25" ht="49.5" customHeight="1" x14ac:dyDescent="0.35">
      <c r="B72" s="420" t="s">
        <v>226</v>
      </c>
      <c r="C72" s="420"/>
      <c r="D72" s="420"/>
      <c r="E72" s="420"/>
      <c r="F72" s="420"/>
      <c r="G72" s="420"/>
      <c r="H72" s="420"/>
      <c r="I72" s="420"/>
      <c r="J72" s="420"/>
      <c r="K72" s="420"/>
      <c r="L72" s="420"/>
      <c r="M72" s="420"/>
      <c r="N72" s="420"/>
      <c r="O72" s="420"/>
    </row>
    <row r="74" spans="2:25" ht="44.25" customHeight="1" x14ac:dyDescent="0.35">
      <c r="B74" s="420" t="s">
        <v>227</v>
      </c>
      <c r="C74" s="420"/>
      <c r="D74" s="420"/>
      <c r="E74" s="420"/>
      <c r="F74" s="420"/>
      <c r="G74" s="420"/>
      <c r="H74" s="420"/>
      <c r="I74" s="420"/>
      <c r="J74" s="420"/>
      <c r="K74" s="420"/>
      <c r="L74" s="420"/>
      <c r="M74" s="420"/>
      <c r="N74" s="420"/>
      <c r="O74" s="420"/>
    </row>
    <row r="76" spans="2:25" ht="17" x14ac:dyDescent="0.35">
      <c r="B76" s="420" t="s">
        <v>228</v>
      </c>
      <c r="C76" s="420"/>
      <c r="D76" s="420"/>
      <c r="E76" s="420"/>
      <c r="F76" s="420"/>
      <c r="G76" s="420"/>
      <c r="H76" s="420"/>
      <c r="I76" s="420"/>
      <c r="J76" s="420"/>
      <c r="K76" s="420"/>
      <c r="L76" s="420"/>
      <c r="M76" s="420"/>
      <c r="N76" s="420"/>
      <c r="O76" s="420"/>
    </row>
    <row r="78" spans="2:25" ht="17" x14ac:dyDescent="0.35">
      <c r="B78" s="420" t="s">
        <v>229</v>
      </c>
      <c r="C78" s="420"/>
      <c r="D78" s="420"/>
      <c r="E78" s="420"/>
      <c r="F78" s="420"/>
      <c r="G78" s="420"/>
      <c r="H78" s="420"/>
      <c r="I78" s="420"/>
      <c r="J78" s="420"/>
      <c r="K78" s="420"/>
      <c r="L78" s="420"/>
      <c r="M78" s="420"/>
      <c r="N78" s="420"/>
      <c r="O78" s="420"/>
    </row>
    <row r="80" spans="2:25" ht="72.75" customHeight="1" x14ac:dyDescent="0.35">
      <c r="B80" s="420" t="s">
        <v>244</v>
      </c>
      <c r="C80" s="420"/>
      <c r="D80" s="420"/>
      <c r="E80" s="420"/>
      <c r="F80" s="420"/>
      <c r="G80" s="420"/>
      <c r="H80" s="420"/>
      <c r="I80" s="420"/>
      <c r="J80" s="420"/>
      <c r="K80" s="420"/>
      <c r="L80" s="420"/>
      <c r="M80" s="420"/>
      <c r="N80" s="420"/>
      <c r="O80" s="420"/>
    </row>
    <row r="81" spans="2:15" x14ac:dyDescent="0.35">
      <c r="B81" s="25"/>
      <c r="C81" s="306"/>
      <c r="D81" s="25"/>
    </row>
    <row r="82" spans="2:15" ht="17" x14ac:dyDescent="0.35">
      <c r="B82" s="420" t="s">
        <v>230</v>
      </c>
      <c r="C82" s="420"/>
      <c r="D82" s="420"/>
      <c r="E82" s="420"/>
      <c r="F82" s="420"/>
      <c r="G82" s="420"/>
      <c r="H82" s="420"/>
      <c r="I82" s="420"/>
      <c r="J82" s="420"/>
      <c r="K82" s="420"/>
      <c r="L82" s="420"/>
      <c r="M82" s="420"/>
      <c r="N82" s="420"/>
      <c r="O82" s="420"/>
    </row>
    <row r="84" spans="2:15" ht="17" x14ac:dyDescent="0.35">
      <c r="B84" s="420" t="s">
        <v>231</v>
      </c>
      <c r="C84" s="420"/>
      <c r="D84" s="420"/>
      <c r="E84" s="420"/>
      <c r="F84" s="420"/>
      <c r="G84" s="420"/>
      <c r="H84" s="420"/>
      <c r="I84" s="420"/>
      <c r="J84" s="420"/>
      <c r="K84" s="420"/>
      <c r="L84" s="420"/>
      <c r="M84" s="420"/>
      <c r="N84" s="420"/>
      <c r="O84" s="420"/>
    </row>
  </sheetData>
  <mergeCells count="12">
    <mergeCell ref="B74:O74"/>
    <mergeCell ref="B76:O76"/>
    <mergeCell ref="B78:O78"/>
    <mergeCell ref="B80:O80"/>
    <mergeCell ref="B82:O82"/>
    <mergeCell ref="B84:O84"/>
    <mergeCell ref="B4:O4"/>
    <mergeCell ref="B64:O64"/>
    <mergeCell ref="B66:O66"/>
    <mergeCell ref="B68:O68"/>
    <mergeCell ref="B70:O70"/>
    <mergeCell ref="B72:O72"/>
  </mergeCells>
  <hyperlinks>
    <hyperlink ref="O19" r:id="rId1" location="footnote7" display="https://www.medicaid.gov/medicaid/national-medicaid-chip-program-information/medicaid-childrens-health-insurance-program-basic-health-program-eligibility-levels/index.html - footnote7" xr:uid="{ED76A076-2445-4D4B-A938-F5DA73F73A98}"/>
    <hyperlink ref="O20" r:id="rId2" location="footnote8" display="https://www.medicaid.gov/medicaid/national-medicaid-chip-program-information/medicaid-childrens-health-insurance-program-basic-health-program-eligibility-levels/index.html - footnote8" xr:uid="{FEF80872-5B76-4C17-AEF9-4008AD5DB323}"/>
    <hyperlink ref="O30" r:id="rId3" location="footnote7" display="https://www.medicaid.gov/medicaid/national-medicaid-chip-program-information/medicaid-childrens-health-insurance-program-basic-health-program-eligibility-levels/index.html - footnote7" xr:uid="{C621CC04-1FCE-4E2E-8DAF-436E8AB505F7}"/>
    <hyperlink ref="O32" r:id="rId4" location="footnote7" display="https://www.medicaid.gov/medicaid/national-medicaid-chip-program-information/medicaid-childrens-health-insurance-program-basic-health-program-eligibility-levels/index.html - footnote7" xr:uid="{F039C88E-B3C3-4953-9C5D-C803294E482B}"/>
    <hyperlink ref="E34" r:id="rId5" location="footnote10" display="https://www.medicaid.gov/medicaid/national-medicaid-chip-program-information/medicaid-childrens-health-insurance-program-basic-health-program-eligibility-levels/index.html - footnote10" xr:uid="{2BB740FE-D189-4F14-B6CE-6A94E4ED73BD}"/>
    <hyperlink ref="O34" r:id="rId6" location="footnote11" display="https://www.medicaid.gov/medicaid/national-medicaid-chip-program-information/medicaid-childrens-health-insurance-program-basic-health-program-eligibility-levels/index.html - footnote11" xr:uid="{BF4D4641-9FF5-4E42-A29A-7B49B7BFF33F}"/>
    <hyperlink ref="O43" r:id="rId7" location="footnote11" display="https://www.medicaid.gov/medicaid/national-medicaid-chip-program-information/medicaid-childrens-health-insurance-program-basic-health-program-eligibility-levels/index.html - footnote11" xr:uid="{4717463C-3E69-4963-BE24-596868C2405A}"/>
    <hyperlink ref="O47" r:id="rId8" location="footnote9" display="https://www.medicaid.gov/medicaid/national-medicaid-chip-program-information/medicaid-childrens-health-insurance-program-basic-health-program-eligibility-levels/index.html - footnote9" xr:uid="{544ACFB8-C83B-4652-8C22-766D60037AF0}"/>
    <hyperlink ref="O51" r:id="rId9" location="footnote9" display="https://www.medicaid.gov/medicaid/national-medicaid-chip-program-information/medicaid-childrens-health-insurance-program-basic-health-program-eligibility-levels/index.html - footnote9" xr:uid="{1616301E-9D02-4313-84FE-7C79E2976FF5}"/>
    <hyperlink ref="O55" r:id="rId10" location="footnote9" display="https://www.medicaid.gov/medicaid/national-medicaid-chip-program-information/medicaid-childrens-health-insurance-program-basic-health-program-eligibility-levels/index.html - footnote9" xr:uid="{80DCB083-B7DC-4C87-8627-3D421C70E1D8}"/>
    <hyperlink ref="M60" r:id="rId11" location="footnote9" display="https://www.medicaid.gov/medicaid/national-medicaid-chip-program-information/medicaid-childrens-health-insurance-program-basic-health-program-eligibility-levels/index.html - footnote9" xr:uid="{18971B78-BA4F-4F23-AE9D-26B6196CD793}"/>
    <hyperlink ref="O60" r:id="rId12" location="footnote9" display="https://www.medicaid.gov/medicaid/national-medicaid-chip-program-information/medicaid-childrens-health-insurance-program-basic-health-program-eligibility-levels/index.html - footnote9" xr:uid="{FBD7D10B-4937-47EE-80E4-50491AE8D99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8A6F-5AD6-405C-85E9-A213FC9044C4}">
  <dimension ref="A1:Z84"/>
  <sheetViews>
    <sheetView topLeftCell="H6" zoomScale="75" zoomScaleNormal="75" workbookViewId="0">
      <selection activeCell="Q11" sqref="Q11"/>
    </sheetView>
  </sheetViews>
  <sheetFormatPr defaultRowHeight="14.5" x14ac:dyDescent="0.35"/>
  <cols>
    <col min="2" max="2" width="21" customWidth="1"/>
    <col min="3" max="3" width="21" style="12" customWidth="1"/>
    <col min="4" max="4" width="3.453125" bestFit="1" customWidth="1"/>
    <col min="5" max="5" width="12" customWidth="1"/>
    <col min="6" max="6" width="3.453125" bestFit="1" customWidth="1"/>
    <col min="7" max="8" width="12" customWidth="1"/>
    <col min="9" max="9" width="17.54296875" bestFit="1" customWidth="1"/>
    <col min="10" max="10" width="12.26953125" bestFit="1" customWidth="1"/>
    <col min="11" max="13" width="12" customWidth="1"/>
    <col min="14" max="14" width="3.54296875" bestFit="1" customWidth="1"/>
    <col min="15" max="15" width="16.81640625" customWidth="1"/>
    <col min="19" max="19" width="12" bestFit="1" customWidth="1"/>
    <col min="25" max="25" width="11.1796875" customWidth="1"/>
  </cols>
  <sheetData>
    <row r="1" spans="1:26" ht="15.5" x14ac:dyDescent="0.35">
      <c r="A1" s="17" t="s">
        <v>205</v>
      </c>
    </row>
    <row r="2" spans="1:26" x14ac:dyDescent="0.35">
      <c r="A2" s="18" t="s">
        <v>207</v>
      </c>
    </row>
    <row r="4" spans="1:26" ht="82.5" customHeight="1" x14ac:dyDescent="0.4">
      <c r="B4" s="422" t="s">
        <v>209</v>
      </c>
      <c r="C4" s="422"/>
      <c r="D4" s="422"/>
      <c r="E4" s="422"/>
      <c r="F4" s="422"/>
      <c r="G4" s="422"/>
      <c r="H4" s="422"/>
      <c r="I4" s="422"/>
      <c r="J4" s="422"/>
      <c r="K4" s="422"/>
      <c r="L4" s="422"/>
      <c r="M4" s="422"/>
      <c r="N4" s="422"/>
      <c r="O4" s="422"/>
      <c r="S4" s="28" t="s">
        <v>233</v>
      </c>
      <c r="T4" s="28" t="s">
        <v>234</v>
      </c>
      <c r="U4" s="28" t="s">
        <v>235</v>
      </c>
      <c r="V4" s="28" t="s">
        <v>236</v>
      </c>
      <c r="W4" s="28" t="s">
        <v>213</v>
      </c>
      <c r="Y4" s="28" t="s">
        <v>238</v>
      </c>
      <c r="Z4" s="28" t="s">
        <v>214</v>
      </c>
    </row>
    <row r="6" spans="1:26" x14ac:dyDescent="0.35">
      <c r="B6" s="20" t="s">
        <v>210</v>
      </c>
      <c r="C6" s="438"/>
      <c r="D6" s="20"/>
      <c r="R6" s="11" t="s">
        <v>246</v>
      </c>
      <c r="S6">
        <f>SUMPRODUCT(E11:E61,$Q$11:$Q$61)</f>
        <v>191256289.87999994</v>
      </c>
      <c r="T6">
        <f>SUMPRODUCT(G11:G61,$Q$11:$Q$61)</f>
        <v>166449060.50999993</v>
      </c>
      <c r="U6">
        <f>SUMPRODUCT(H11:H61,$Q$11:$Q$61)</f>
        <v>160673449.65999994</v>
      </c>
      <c r="V6">
        <f>SUMPRODUCT(V11:V61,$Q$11:$Q$61)</f>
        <v>166960614.67999998</v>
      </c>
      <c r="W6">
        <f>SUMPRODUCT(K11:K61,$Q$11:$Q$61)</f>
        <v>181837217.37999997</v>
      </c>
      <c r="Y6">
        <f>SUMPRODUCT(M11:M61,$Q$11:$Q$61)</f>
        <v>64143928.70000001</v>
      </c>
      <c r="Z6" t="s">
        <v>252</v>
      </c>
    </row>
    <row r="7" spans="1:26" x14ac:dyDescent="0.35">
      <c r="B7" s="20" t="s">
        <v>211</v>
      </c>
      <c r="C7" s="438"/>
      <c r="D7" s="20"/>
      <c r="R7" t="s">
        <v>247</v>
      </c>
      <c r="S7" s="50">
        <f>ROUND(S6/$Q$8,3)</f>
        <v>2.129</v>
      </c>
      <c r="T7" s="50">
        <f>ROUND(T6/$Q$8,3)</f>
        <v>1.853</v>
      </c>
      <c r="U7" s="50">
        <f>ROUND(U6/$Q$8,3)</f>
        <v>1.788</v>
      </c>
      <c r="V7" s="204">
        <f>ROUND(V6/$R$8,3)</f>
        <v>2.7280000000000002</v>
      </c>
      <c r="W7" s="50">
        <f>ROUND(W6/$Q$8,3)</f>
        <v>2.024</v>
      </c>
      <c r="X7" t="s">
        <v>215</v>
      </c>
      <c r="Y7" s="50">
        <f>ROUND(Y6/$Q$8,3)</f>
        <v>0.71399999999999997</v>
      </c>
      <c r="Z7" s="51">
        <v>1.33</v>
      </c>
    </row>
    <row r="8" spans="1:26" x14ac:dyDescent="0.35">
      <c r="B8" t="s">
        <v>212</v>
      </c>
      <c r="P8" s="11" t="s">
        <v>248</v>
      </c>
      <c r="Q8">
        <f>SUM(Q11:Q61)</f>
        <v>89838845</v>
      </c>
      <c r="R8" s="205">
        <f>SUM(R11:R61)</f>
        <v>61192670</v>
      </c>
      <c r="Y8" t="s">
        <v>251</v>
      </c>
    </row>
    <row r="9" spans="1:26" x14ac:dyDescent="0.35">
      <c r="R9" t="s">
        <v>399</v>
      </c>
    </row>
    <row r="10" spans="1:26" ht="87" x14ac:dyDescent="0.35">
      <c r="B10" s="27" t="s">
        <v>197</v>
      </c>
      <c r="C10" s="363" t="s">
        <v>310</v>
      </c>
      <c r="D10" s="27" t="s">
        <v>239</v>
      </c>
      <c r="E10" s="28" t="s">
        <v>233</v>
      </c>
      <c r="F10" s="28" t="s">
        <v>239</v>
      </c>
      <c r="G10" s="28" t="s">
        <v>234</v>
      </c>
      <c r="H10" s="28" t="s">
        <v>235</v>
      </c>
      <c r="I10" s="28" t="s">
        <v>236</v>
      </c>
      <c r="J10" s="28" t="s">
        <v>239</v>
      </c>
      <c r="K10" s="28" t="s">
        <v>213</v>
      </c>
      <c r="L10" s="28" t="s">
        <v>237</v>
      </c>
      <c r="M10" s="28" t="s">
        <v>238</v>
      </c>
      <c r="N10" s="28" t="s">
        <v>239</v>
      </c>
      <c r="O10" s="28" t="s">
        <v>214</v>
      </c>
      <c r="P10" s="28" t="s">
        <v>239</v>
      </c>
      <c r="Q10" s="28" t="s">
        <v>245</v>
      </c>
      <c r="R10" s="28" t="s">
        <v>400</v>
      </c>
      <c r="S10" s="28" t="s">
        <v>233</v>
      </c>
      <c r="T10" s="28" t="s">
        <v>234</v>
      </c>
      <c r="U10" s="28" t="s">
        <v>235</v>
      </c>
      <c r="V10" s="28" t="s">
        <v>236</v>
      </c>
      <c r="W10" s="28" t="s">
        <v>213</v>
      </c>
      <c r="X10" s="28" t="s">
        <v>237</v>
      </c>
      <c r="Y10" s="28" t="s">
        <v>238</v>
      </c>
      <c r="Z10" s="28" t="s">
        <v>214</v>
      </c>
    </row>
    <row r="11" spans="1:26" ht="17" x14ac:dyDescent="0.35">
      <c r="B11" s="21" t="s">
        <v>31</v>
      </c>
      <c r="C11" s="439">
        <v>2022</v>
      </c>
      <c r="D11" s="44"/>
      <c r="E11" s="29">
        <v>1.41</v>
      </c>
      <c r="F11" s="29"/>
      <c r="G11" s="29">
        <v>1.41</v>
      </c>
      <c r="H11" s="29">
        <v>1.41</v>
      </c>
      <c r="I11" s="29">
        <v>3.12</v>
      </c>
      <c r="J11" s="29"/>
      <c r="K11" s="29">
        <v>1.41</v>
      </c>
      <c r="L11" s="30" t="s">
        <v>215</v>
      </c>
      <c r="M11" s="29">
        <v>0.13</v>
      </c>
      <c r="N11" s="29"/>
      <c r="O11" s="31" t="s">
        <v>216</v>
      </c>
      <c r="Q11">
        <f>ROUND(INDEX(Weighting!$R$60:$R$110,MATCH('Eligibility 2022'!B11,Weighting!$C$60:$C$110,0)),0)</f>
        <v>1135105</v>
      </c>
      <c r="R11">
        <f>IF(V11=0,0,Q11)</f>
        <v>1135105</v>
      </c>
      <c r="V11">
        <f t="shared" ref="V11:V61" si="0">IF(I11="N/A",0,I11)</f>
        <v>3.12</v>
      </c>
      <c r="Y11">
        <f>IF(ISBLANK(N11),Q11,0)</f>
        <v>1135105</v>
      </c>
    </row>
    <row r="12" spans="1:26" ht="34" x14ac:dyDescent="0.35">
      <c r="B12" t="s">
        <v>37</v>
      </c>
      <c r="C12" s="441">
        <v>2022</v>
      </c>
      <c r="D12" s="45">
        <v>5</v>
      </c>
      <c r="E12" s="32">
        <v>2.0299999999999998</v>
      </c>
      <c r="F12" s="32"/>
      <c r="G12" s="32">
        <v>2.0299999999999998</v>
      </c>
      <c r="H12" s="32">
        <v>2.0299999999999998</v>
      </c>
      <c r="I12" s="33" t="s">
        <v>215</v>
      </c>
      <c r="J12" s="33"/>
      <c r="K12" s="32">
        <v>2</v>
      </c>
      <c r="L12" s="33" t="s">
        <v>215</v>
      </c>
      <c r="M12" s="32">
        <v>1.31</v>
      </c>
      <c r="N12" s="33" t="s">
        <v>243</v>
      </c>
      <c r="O12" s="34">
        <v>1.33</v>
      </c>
      <c r="Q12">
        <f>ROUND(INDEX(Weighting!$R$60:$R$110,MATCH('Eligibility 2022'!B12,Weighting!$C$60:$C$110,0)),0)</f>
        <v>261132</v>
      </c>
      <c r="R12">
        <f t="shared" ref="R12:R61" si="1">IF(V12=0,0,Q12)</f>
        <v>0</v>
      </c>
      <c r="V12">
        <f t="shared" si="0"/>
        <v>0</v>
      </c>
      <c r="Y12">
        <f t="shared" ref="Y12:Y61" si="2">IF(ISBLANK(N12),Q12,0)</f>
        <v>0</v>
      </c>
    </row>
    <row r="13" spans="1:26" ht="17" x14ac:dyDescent="0.35">
      <c r="B13" s="21" t="s">
        <v>43</v>
      </c>
      <c r="C13" s="439">
        <v>2022</v>
      </c>
      <c r="D13" s="44"/>
      <c r="E13" s="29">
        <v>1.47</v>
      </c>
      <c r="F13" s="29"/>
      <c r="G13" s="29">
        <v>1.41</v>
      </c>
      <c r="H13" s="29">
        <v>1.33</v>
      </c>
      <c r="I13" s="29">
        <v>2</v>
      </c>
      <c r="J13" s="29"/>
      <c r="K13" s="29">
        <v>1.56</v>
      </c>
      <c r="L13" s="30" t="s">
        <v>215</v>
      </c>
      <c r="M13" s="29">
        <v>1.06</v>
      </c>
      <c r="N13" s="29"/>
      <c r="O13" s="35">
        <v>1.33</v>
      </c>
      <c r="Q13">
        <f>ROUND(INDEX(Weighting!$R$60:$R$110,MATCH('Eligibility 2022'!B13,Weighting!$C$60:$C$110,0)),0)</f>
        <v>2224415</v>
      </c>
      <c r="R13">
        <f t="shared" si="1"/>
        <v>2224415</v>
      </c>
      <c r="V13">
        <f t="shared" si="0"/>
        <v>2</v>
      </c>
      <c r="Y13">
        <f t="shared" si="2"/>
        <v>2224415</v>
      </c>
    </row>
    <row r="14" spans="1:26" ht="34" x14ac:dyDescent="0.35">
      <c r="B14" s="22" t="s">
        <v>46</v>
      </c>
      <c r="C14" s="441">
        <v>2022</v>
      </c>
      <c r="D14" s="46"/>
      <c r="E14" s="32">
        <v>1.42</v>
      </c>
      <c r="F14" s="32"/>
      <c r="G14" s="32">
        <v>1.42</v>
      </c>
      <c r="H14" s="32">
        <v>1.42</v>
      </c>
      <c r="I14" s="32">
        <v>2.11</v>
      </c>
      <c r="J14" s="32"/>
      <c r="K14" s="32">
        <v>2.09</v>
      </c>
      <c r="L14" s="33" t="s">
        <v>215</v>
      </c>
      <c r="M14" s="32">
        <v>0.15</v>
      </c>
      <c r="N14" s="33" t="s">
        <v>243</v>
      </c>
      <c r="O14" s="34">
        <v>1.33</v>
      </c>
      <c r="Q14">
        <f>ROUND(INDEX(Weighting!$R$60:$R$110,MATCH('Eligibility 2022'!B14,Weighting!$C$60:$C$110,0)),0)</f>
        <v>1009896</v>
      </c>
      <c r="R14">
        <f t="shared" si="1"/>
        <v>1009896</v>
      </c>
      <c r="V14">
        <f t="shared" si="0"/>
        <v>2.11</v>
      </c>
      <c r="Y14">
        <f t="shared" si="2"/>
        <v>0</v>
      </c>
    </row>
    <row r="15" spans="1:26" ht="17" x14ac:dyDescent="0.35">
      <c r="B15" s="21" t="s">
        <v>48</v>
      </c>
      <c r="C15" s="439">
        <v>2022</v>
      </c>
      <c r="D15" s="44"/>
      <c r="E15" s="29">
        <v>2.61</v>
      </c>
      <c r="F15" s="29"/>
      <c r="G15" s="29">
        <v>2.61</v>
      </c>
      <c r="H15" s="29">
        <v>2.61</v>
      </c>
      <c r="I15" s="47" t="s">
        <v>215</v>
      </c>
      <c r="J15" s="36">
        <v>6</v>
      </c>
      <c r="K15" s="29">
        <v>2.08</v>
      </c>
      <c r="L15" s="30" t="s">
        <v>215</v>
      </c>
      <c r="M15" s="29">
        <v>1.0900000000000001</v>
      </c>
      <c r="N15" s="29"/>
      <c r="O15" s="35">
        <v>1.33</v>
      </c>
      <c r="Q15">
        <f>ROUND(INDEX(Weighting!$R$60:$R$110,MATCH('Eligibility 2022'!B15,Weighting!$C$60:$C$110,0)),0)</f>
        <v>13715734</v>
      </c>
      <c r="R15">
        <f t="shared" si="1"/>
        <v>0</v>
      </c>
      <c r="V15">
        <f t="shared" si="0"/>
        <v>0</v>
      </c>
      <c r="Y15">
        <f t="shared" si="2"/>
        <v>13715734</v>
      </c>
    </row>
    <row r="16" spans="1:26" ht="17" x14ac:dyDescent="0.35">
      <c r="B16" s="22" t="s">
        <v>55</v>
      </c>
      <c r="C16" s="441">
        <v>2022</v>
      </c>
      <c r="D16" s="46"/>
      <c r="E16" s="32">
        <v>1.42</v>
      </c>
      <c r="F16" s="32"/>
      <c r="G16" s="32">
        <v>1.42</v>
      </c>
      <c r="H16" s="32">
        <v>1.42</v>
      </c>
      <c r="I16" s="32">
        <v>2.6</v>
      </c>
      <c r="J16" s="32"/>
      <c r="K16" s="32">
        <v>1.95</v>
      </c>
      <c r="L16" s="32">
        <v>2.6</v>
      </c>
      <c r="M16" s="32">
        <v>0.68</v>
      </c>
      <c r="N16" s="32"/>
      <c r="O16" s="34">
        <v>1.33</v>
      </c>
      <c r="Q16">
        <f>ROUND(INDEX(Weighting!$R$60:$R$110,MATCH('Eligibility 2022'!B16,Weighting!$C$60:$C$110,0)),0)</f>
        <v>1644331</v>
      </c>
      <c r="R16">
        <f t="shared" si="1"/>
        <v>1644331</v>
      </c>
      <c r="V16">
        <f t="shared" si="0"/>
        <v>2.6</v>
      </c>
      <c r="Y16">
        <f t="shared" si="2"/>
        <v>1644331</v>
      </c>
    </row>
    <row r="17" spans="2:25" ht="17" x14ac:dyDescent="0.35">
      <c r="B17" s="21" t="s">
        <v>57</v>
      </c>
      <c r="C17" s="439">
        <v>2022</v>
      </c>
      <c r="D17" s="44"/>
      <c r="E17" s="29">
        <v>1.96</v>
      </c>
      <c r="F17" s="29"/>
      <c r="G17" s="29">
        <v>1.96</v>
      </c>
      <c r="H17" s="29">
        <v>1.96</v>
      </c>
      <c r="I17" s="29">
        <v>3.18</v>
      </c>
      <c r="J17" s="29"/>
      <c r="K17" s="29">
        <v>2.58</v>
      </c>
      <c r="L17" s="30" t="s">
        <v>215</v>
      </c>
      <c r="M17" s="29">
        <v>1.55</v>
      </c>
      <c r="N17" s="29"/>
      <c r="O17" s="35">
        <v>1.33</v>
      </c>
      <c r="Q17">
        <f>ROUND(INDEX(Weighting!$R$60:$R$110,MATCH('Eligibility 2022'!B17,Weighting!$C$60:$C$110,0)),0)</f>
        <v>983379</v>
      </c>
      <c r="R17">
        <f t="shared" si="1"/>
        <v>983379</v>
      </c>
      <c r="V17">
        <f t="shared" si="0"/>
        <v>3.18</v>
      </c>
      <c r="Y17">
        <f t="shared" si="2"/>
        <v>983379</v>
      </c>
    </row>
    <row r="18" spans="2:25" ht="17" x14ac:dyDescent="0.35">
      <c r="B18" s="22" t="s">
        <v>71</v>
      </c>
      <c r="C18" s="441">
        <v>2022</v>
      </c>
      <c r="D18" s="46"/>
      <c r="E18" s="32">
        <v>2.12</v>
      </c>
      <c r="F18" s="32"/>
      <c r="G18" s="32">
        <v>1.42</v>
      </c>
      <c r="H18" s="32">
        <v>1.33</v>
      </c>
      <c r="I18" s="32">
        <v>2.12</v>
      </c>
      <c r="J18" s="33" t="s">
        <v>240</v>
      </c>
      <c r="K18" s="32">
        <v>2.12</v>
      </c>
      <c r="L18" s="33" t="s">
        <v>215</v>
      </c>
      <c r="M18" s="32">
        <v>0.87</v>
      </c>
      <c r="N18" s="32"/>
      <c r="O18" s="34">
        <v>1.33</v>
      </c>
      <c r="Q18">
        <f>ROUND(INDEX(Weighting!$R$60:$R$110,MATCH('Eligibility 2022'!B18,Weighting!$C$60:$C$110,0)),0)</f>
        <v>290238</v>
      </c>
      <c r="R18">
        <f t="shared" si="1"/>
        <v>290238</v>
      </c>
      <c r="V18">
        <f t="shared" si="0"/>
        <v>2.12</v>
      </c>
      <c r="Y18">
        <f t="shared" si="2"/>
        <v>290238</v>
      </c>
    </row>
    <row r="19" spans="2:25" ht="17" x14ac:dyDescent="0.35">
      <c r="B19" s="21" t="s">
        <v>73</v>
      </c>
      <c r="C19" s="439">
        <v>2022</v>
      </c>
      <c r="D19" s="44"/>
      <c r="E19" s="29">
        <v>3.19</v>
      </c>
      <c r="F19" s="29"/>
      <c r="G19" s="29">
        <v>3.19</v>
      </c>
      <c r="H19" s="29">
        <v>3.19</v>
      </c>
      <c r="I19" s="30" t="s">
        <v>215</v>
      </c>
      <c r="J19" s="30"/>
      <c r="K19" s="29">
        <v>3.19</v>
      </c>
      <c r="L19" s="30" t="s">
        <v>215</v>
      </c>
      <c r="M19" s="29">
        <v>2.16</v>
      </c>
      <c r="N19" s="29"/>
      <c r="O19" s="49">
        <v>2.1</v>
      </c>
      <c r="P19">
        <v>7</v>
      </c>
      <c r="Q19">
        <f>ROUND(INDEX(Weighting!$R$60:$R$110,MATCH('Eligibility 2022'!B19,Weighting!$C$60:$C$110,0)),0)</f>
        <v>285803</v>
      </c>
      <c r="R19">
        <f t="shared" si="1"/>
        <v>0</v>
      </c>
      <c r="V19">
        <f t="shared" si="0"/>
        <v>0</v>
      </c>
      <c r="Y19">
        <f t="shared" si="2"/>
        <v>285803</v>
      </c>
    </row>
    <row r="20" spans="2:25" ht="34" x14ac:dyDescent="0.35">
      <c r="B20" s="22" t="s">
        <v>76</v>
      </c>
      <c r="C20" s="441">
        <v>2022</v>
      </c>
      <c r="D20" s="46"/>
      <c r="E20" s="32">
        <v>2.06</v>
      </c>
      <c r="F20" s="32"/>
      <c r="G20" s="32">
        <v>1.4</v>
      </c>
      <c r="H20" s="32">
        <v>1.33</v>
      </c>
      <c r="I20" s="32">
        <v>2.1</v>
      </c>
      <c r="J20" s="33" t="s">
        <v>241</v>
      </c>
      <c r="K20" s="32">
        <v>1.91</v>
      </c>
      <c r="L20" s="33" t="s">
        <v>215</v>
      </c>
      <c r="M20" s="32">
        <v>0.27</v>
      </c>
      <c r="N20" s="33" t="s">
        <v>243</v>
      </c>
      <c r="O20" s="38" t="s">
        <v>216</v>
      </c>
      <c r="P20">
        <v>8</v>
      </c>
      <c r="Q20">
        <f>ROUND(INDEX(Weighting!$R$60:$R$110,MATCH('Eligibility 2022'!B20,Weighting!$C$60:$C$110,0)),0)</f>
        <v>4714529</v>
      </c>
      <c r="R20">
        <f t="shared" si="1"/>
        <v>4714529</v>
      </c>
      <c r="V20">
        <f t="shared" si="0"/>
        <v>2.1</v>
      </c>
      <c r="Y20">
        <f t="shared" si="2"/>
        <v>0</v>
      </c>
    </row>
    <row r="21" spans="2:25" ht="34" x14ac:dyDescent="0.35">
      <c r="B21" s="21" t="s">
        <v>81</v>
      </c>
      <c r="C21" s="439">
        <v>2022</v>
      </c>
      <c r="D21" s="44"/>
      <c r="E21" s="29">
        <v>2.0499999999999998</v>
      </c>
      <c r="F21" s="29"/>
      <c r="G21" s="29">
        <v>1.49</v>
      </c>
      <c r="H21" s="29">
        <v>1.33</v>
      </c>
      <c r="I21" s="29">
        <v>2.4700000000000002</v>
      </c>
      <c r="J21" s="29"/>
      <c r="K21" s="29">
        <v>2.2000000000000002</v>
      </c>
      <c r="L21" s="30" t="s">
        <v>215</v>
      </c>
      <c r="M21" s="29">
        <v>0.31</v>
      </c>
      <c r="N21" s="30" t="s">
        <v>243</v>
      </c>
      <c r="O21" s="31" t="s">
        <v>216</v>
      </c>
      <c r="Q21">
        <f>ROUND(INDEX(Weighting!$R$60:$R$110,MATCH('Eligibility 2022'!B21,Weighting!$C$60:$C$110,0)),0)</f>
        <v>2400789</v>
      </c>
      <c r="R21">
        <f t="shared" si="1"/>
        <v>2400789</v>
      </c>
      <c r="V21">
        <f t="shared" si="0"/>
        <v>2.4700000000000002</v>
      </c>
      <c r="Y21">
        <f t="shared" si="2"/>
        <v>0</v>
      </c>
    </row>
    <row r="22" spans="2:25" ht="17" x14ac:dyDescent="0.35">
      <c r="B22" t="s">
        <v>83</v>
      </c>
      <c r="C22" s="441">
        <v>2022</v>
      </c>
      <c r="D22" s="45">
        <v>5</v>
      </c>
      <c r="E22" s="32">
        <v>3.08</v>
      </c>
      <c r="F22" s="32"/>
      <c r="G22" s="32">
        <v>3.08</v>
      </c>
      <c r="H22" s="32">
        <v>3.08</v>
      </c>
      <c r="I22" s="33" t="s">
        <v>215</v>
      </c>
      <c r="J22" s="33"/>
      <c r="K22" s="32">
        <v>1.91</v>
      </c>
      <c r="L22" s="33" t="s">
        <v>215</v>
      </c>
      <c r="M22" s="32">
        <v>1.05</v>
      </c>
      <c r="N22" s="32"/>
      <c r="O22" s="34">
        <v>1.33</v>
      </c>
      <c r="Q22">
        <f>ROUND(INDEX(Weighting!$R$60:$R$110,MATCH('Eligibility 2022'!B22,Weighting!$C$60:$C$110,0)),0)</f>
        <v>450363</v>
      </c>
      <c r="R22">
        <f t="shared" si="1"/>
        <v>0</v>
      </c>
      <c r="V22">
        <f t="shared" si="0"/>
        <v>0</v>
      </c>
      <c r="Y22">
        <f t="shared" si="2"/>
        <v>450363</v>
      </c>
    </row>
    <row r="23" spans="2:25" ht="34" x14ac:dyDescent="0.35">
      <c r="B23" s="21" t="s">
        <v>85</v>
      </c>
      <c r="C23" s="439">
        <v>2022</v>
      </c>
      <c r="D23" s="44"/>
      <c r="E23" s="29">
        <v>1.42</v>
      </c>
      <c r="F23" s="29"/>
      <c r="G23" s="29">
        <v>1.42</v>
      </c>
      <c r="H23" s="29">
        <v>1.33</v>
      </c>
      <c r="I23" s="29">
        <v>1.85</v>
      </c>
      <c r="J23" s="29"/>
      <c r="K23" s="29">
        <v>1.33</v>
      </c>
      <c r="L23" s="30" t="s">
        <v>215</v>
      </c>
      <c r="M23" s="29">
        <v>0.22</v>
      </c>
      <c r="N23" s="30" t="s">
        <v>243</v>
      </c>
      <c r="O23" s="35">
        <v>1.33</v>
      </c>
      <c r="Q23">
        <f>ROUND(INDEX(Weighting!$R$60:$R$110,MATCH('Eligibility 2022'!B23,Weighting!$C$60:$C$110,0)),0)</f>
        <v>429383</v>
      </c>
      <c r="R23">
        <f t="shared" si="1"/>
        <v>429383</v>
      </c>
      <c r="V23">
        <f t="shared" si="0"/>
        <v>1.85</v>
      </c>
      <c r="Y23">
        <f t="shared" si="2"/>
        <v>0</v>
      </c>
    </row>
    <row r="24" spans="2:25" ht="17" x14ac:dyDescent="0.35">
      <c r="B24" s="22" t="s">
        <v>87</v>
      </c>
      <c r="C24" s="441">
        <v>2022</v>
      </c>
      <c r="D24" s="46"/>
      <c r="E24" s="32">
        <v>1.42</v>
      </c>
      <c r="F24" s="32"/>
      <c r="G24" s="32">
        <v>1.42</v>
      </c>
      <c r="H24" s="32">
        <v>1.42</v>
      </c>
      <c r="I24" s="33">
        <v>3.13</v>
      </c>
      <c r="J24" s="33"/>
      <c r="K24" s="32">
        <v>2.08</v>
      </c>
      <c r="L24" s="33" t="s">
        <v>215</v>
      </c>
      <c r="M24" s="32">
        <v>1.33</v>
      </c>
      <c r="N24" s="32"/>
      <c r="O24" s="34">
        <v>1.33</v>
      </c>
      <c r="Q24">
        <f>ROUND(INDEX(Weighting!$R$60:$R$110,MATCH('Eligibility 2022'!B24,Weighting!$C$60:$C$110,0)),0)</f>
        <v>3671292</v>
      </c>
      <c r="R24">
        <f t="shared" si="1"/>
        <v>3671292</v>
      </c>
      <c r="V24">
        <f t="shared" si="0"/>
        <v>3.13</v>
      </c>
      <c r="Y24">
        <f t="shared" si="2"/>
        <v>3671292</v>
      </c>
    </row>
    <row r="25" spans="2:25" ht="34" x14ac:dyDescent="0.35">
      <c r="B25" s="21" t="s">
        <v>89</v>
      </c>
      <c r="C25" s="439">
        <v>2022</v>
      </c>
      <c r="D25" s="44"/>
      <c r="E25" s="29">
        <v>2.08</v>
      </c>
      <c r="F25" s="29"/>
      <c r="G25" s="29">
        <v>1.58</v>
      </c>
      <c r="H25" s="29">
        <v>1.58</v>
      </c>
      <c r="I25" s="29">
        <v>2.5</v>
      </c>
      <c r="J25" s="29"/>
      <c r="K25" s="29">
        <v>2.08</v>
      </c>
      <c r="L25" s="30" t="s">
        <v>215</v>
      </c>
      <c r="M25" s="29">
        <v>0.17</v>
      </c>
      <c r="N25" s="30" t="s">
        <v>243</v>
      </c>
      <c r="O25" s="35">
        <v>1.33</v>
      </c>
      <c r="Q25">
        <f>ROUND(INDEX(Weighting!$R$60:$R$110,MATCH('Eligibility 2022'!B25,Weighting!$C$60:$C$110,0)),0)</f>
        <v>1947609</v>
      </c>
      <c r="R25">
        <f t="shared" si="1"/>
        <v>1947609</v>
      </c>
      <c r="V25">
        <f t="shared" si="0"/>
        <v>2.5</v>
      </c>
      <c r="Y25">
        <f t="shared" si="2"/>
        <v>0</v>
      </c>
    </row>
    <row r="26" spans="2:25" ht="34" x14ac:dyDescent="0.35">
      <c r="B26" s="22" t="s">
        <v>91</v>
      </c>
      <c r="C26" s="441">
        <v>2022</v>
      </c>
      <c r="D26" s="46"/>
      <c r="E26" s="32">
        <v>3.75</v>
      </c>
      <c r="F26" s="32"/>
      <c r="G26" s="32">
        <v>1.67</v>
      </c>
      <c r="H26" s="32">
        <v>1.67</v>
      </c>
      <c r="I26" s="32">
        <v>3.02</v>
      </c>
      <c r="J26" s="33" t="s">
        <v>241</v>
      </c>
      <c r="K26" s="32">
        <v>3.75</v>
      </c>
      <c r="L26" s="33" t="s">
        <v>215</v>
      </c>
      <c r="M26" s="32">
        <v>0.49</v>
      </c>
      <c r="N26" s="33" t="s">
        <v>243</v>
      </c>
      <c r="O26" s="34">
        <v>1.33</v>
      </c>
      <c r="Q26">
        <f>ROUND(INDEX(Weighting!$R$60:$R$110,MATCH('Eligibility 2022'!B26,Weighting!$C$60:$C$110,0)),0)</f>
        <v>828154</v>
      </c>
      <c r="R26">
        <f t="shared" si="1"/>
        <v>828154</v>
      </c>
      <c r="V26">
        <f t="shared" si="0"/>
        <v>3.02</v>
      </c>
      <c r="Y26">
        <f t="shared" si="2"/>
        <v>0</v>
      </c>
    </row>
    <row r="27" spans="2:25" ht="17" x14ac:dyDescent="0.35">
      <c r="B27" s="21" t="s">
        <v>94</v>
      </c>
      <c r="C27" s="439">
        <v>2022</v>
      </c>
      <c r="D27" s="44"/>
      <c r="E27" s="29">
        <v>1.66</v>
      </c>
      <c r="F27" s="29"/>
      <c r="G27" s="29">
        <v>1.49</v>
      </c>
      <c r="H27" s="29">
        <v>1.33</v>
      </c>
      <c r="I27" s="29">
        <v>2.25</v>
      </c>
      <c r="J27" s="29"/>
      <c r="K27" s="29">
        <v>1.66</v>
      </c>
      <c r="L27" s="30" t="s">
        <v>215</v>
      </c>
      <c r="M27" s="29">
        <v>0.33</v>
      </c>
      <c r="N27" s="29"/>
      <c r="O27" s="31" t="s">
        <v>216</v>
      </c>
      <c r="Q27">
        <f>ROUND(INDEX(Weighting!$R$60:$R$110,MATCH('Eligibility 2022'!B27,Weighting!$C$60:$C$110,0)),0)</f>
        <v>490278</v>
      </c>
      <c r="R27">
        <f t="shared" si="1"/>
        <v>490278</v>
      </c>
      <c r="V27">
        <f t="shared" si="0"/>
        <v>2.25</v>
      </c>
      <c r="Y27">
        <f t="shared" si="2"/>
        <v>490278</v>
      </c>
    </row>
    <row r="28" spans="2:25" ht="34" x14ac:dyDescent="0.35">
      <c r="B28" s="22" t="s">
        <v>96</v>
      </c>
      <c r="C28" s="441">
        <v>2022</v>
      </c>
      <c r="D28" s="46"/>
      <c r="E28" s="32">
        <v>1.95</v>
      </c>
      <c r="F28" s="32"/>
      <c r="G28" s="32">
        <v>1.59</v>
      </c>
      <c r="H28" s="32">
        <v>1.59</v>
      </c>
      <c r="I28" s="33">
        <v>2.13</v>
      </c>
      <c r="J28" s="33"/>
      <c r="K28" s="32">
        <v>1.95</v>
      </c>
      <c r="L28" s="32" t="s">
        <v>215</v>
      </c>
      <c r="M28" s="32">
        <v>0.22</v>
      </c>
      <c r="N28" s="33" t="s">
        <v>243</v>
      </c>
      <c r="O28" s="34">
        <v>1.33</v>
      </c>
      <c r="Q28">
        <f>ROUND(INDEX(Weighting!$R$60:$R$110,MATCH('Eligibility 2022'!B28,Weighting!$C$60:$C$110,0)),0)</f>
        <v>1573823</v>
      </c>
      <c r="R28">
        <f t="shared" si="1"/>
        <v>1573823</v>
      </c>
      <c r="V28">
        <f t="shared" si="0"/>
        <v>2.13</v>
      </c>
      <c r="Y28">
        <f t="shared" si="2"/>
        <v>0</v>
      </c>
    </row>
    <row r="29" spans="2:25" ht="17" x14ac:dyDescent="0.35">
      <c r="B29" s="21" t="s">
        <v>98</v>
      </c>
      <c r="C29" s="439">
        <v>2022</v>
      </c>
      <c r="D29" s="44"/>
      <c r="E29" s="29">
        <v>2.12</v>
      </c>
      <c r="F29" s="29"/>
      <c r="G29" s="29">
        <v>2.12</v>
      </c>
      <c r="H29" s="29">
        <v>2.12</v>
      </c>
      <c r="I29" s="29">
        <v>2.5</v>
      </c>
      <c r="J29" s="29"/>
      <c r="K29" s="29">
        <v>1.33</v>
      </c>
      <c r="L29" s="30" t="s">
        <v>215</v>
      </c>
      <c r="M29" s="29">
        <v>0.19</v>
      </c>
      <c r="N29" s="29"/>
      <c r="O29" s="35">
        <v>1.33</v>
      </c>
      <c r="Q29">
        <f>ROUND(INDEX(Weighting!$R$60:$R$110,MATCH('Eligibility 2022'!B29,Weighting!$C$60:$C$110,0)),0)</f>
        <v>1854246</v>
      </c>
      <c r="R29">
        <f t="shared" si="1"/>
        <v>1854246</v>
      </c>
      <c r="V29">
        <f t="shared" si="0"/>
        <v>2.5</v>
      </c>
      <c r="Y29">
        <f t="shared" si="2"/>
        <v>1854246</v>
      </c>
    </row>
    <row r="30" spans="2:25" ht="17" x14ac:dyDescent="0.35">
      <c r="B30" s="22" t="s">
        <v>100</v>
      </c>
      <c r="C30" s="441">
        <v>2022</v>
      </c>
      <c r="D30" s="46"/>
      <c r="E30" s="32">
        <v>1.91</v>
      </c>
      <c r="F30" s="32"/>
      <c r="G30" s="32">
        <v>1.57</v>
      </c>
      <c r="H30" s="32">
        <v>1.57</v>
      </c>
      <c r="I30" s="33">
        <v>2.08</v>
      </c>
      <c r="J30" s="33"/>
      <c r="K30" s="32">
        <v>2.09</v>
      </c>
      <c r="L30" s="33" t="s">
        <v>215</v>
      </c>
      <c r="M30" s="32">
        <v>1</v>
      </c>
      <c r="N30" s="32"/>
      <c r="O30" s="38">
        <v>1.33</v>
      </c>
      <c r="P30">
        <v>7</v>
      </c>
      <c r="Q30">
        <f>ROUND(INDEX(Weighting!$R$60:$R$110,MATCH('Eligibility 2022'!B30,Weighting!$C$60:$C$110,0)),0)</f>
        <v>354432</v>
      </c>
      <c r="R30">
        <f t="shared" si="1"/>
        <v>354432</v>
      </c>
      <c r="V30">
        <f t="shared" si="0"/>
        <v>2.08</v>
      </c>
      <c r="Y30">
        <f t="shared" si="2"/>
        <v>354432</v>
      </c>
    </row>
    <row r="31" spans="2:25" ht="17" x14ac:dyDescent="0.35">
      <c r="B31" s="21" t="s">
        <v>102</v>
      </c>
      <c r="C31" s="439">
        <v>2022</v>
      </c>
      <c r="D31" s="44"/>
      <c r="E31" s="29">
        <v>3.17</v>
      </c>
      <c r="F31" s="29"/>
      <c r="G31" s="29">
        <v>3.17</v>
      </c>
      <c r="H31" s="29">
        <v>3.17</v>
      </c>
      <c r="I31" s="30" t="s">
        <v>215</v>
      </c>
      <c r="J31" s="30"/>
      <c r="K31" s="29">
        <v>2.59</v>
      </c>
      <c r="L31" s="30" t="s">
        <v>215</v>
      </c>
      <c r="M31" s="29">
        <v>1.23</v>
      </c>
      <c r="N31" s="29"/>
      <c r="O31" s="35">
        <v>1.33</v>
      </c>
      <c r="P31" s="29"/>
      <c r="Q31">
        <f>ROUND(INDEX(Weighting!$R$60:$R$110,MATCH('Eligibility 2022'!B31,Weighting!$C$60:$C$110,0)),0)</f>
        <v>1642211</v>
      </c>
      <c r="R31">
        <f t="shared" si="1"/>
        <v>0</v>
      </c>
      <c r="V31">
        <f t="shared" si="0"/>
        <v>0</v>
      </c>
      <c r="Y31">
        <f t="shared" si="2"/>
        <v>1642211</v>
      </c>
    </row>
    <row r="32" spans="2:25" ht="17" x14ac:dyDescent="0.35">
      <c r="B32" s="22" t="s">
        <v>105</v>
      </c>
      <c r="C32" s="441">
        <v>2022</v>
      </c>
      <c r="D32" s="46"/>
      <c r="E32" s="32">
        <v>2</v>
      </c>
      <c r="F32" s="32"/>
      <c r="G32" s="32">
        <v>1.5</v>
      </c>
      <c r="H32" s="32">
        <v>1.5</v>
      </c>
      <c r="I32" s="32">
        <v>3</v>
      </c>
      <c r="J32" s="32"/>
      <c r="K32" s="32">
        <v>2</v>
      </c>
      <c r="L32" s="33" t="s">
        <v>215</v>
      </c>
      <c r="M32" s="32">
        <v>1.33</v>
      </c>
      <c r="N32" s="32"/>
      <c r="O32" s="38">
        <v>1.33</v>
      </c>
      <c r="P32">
        <v>7</v>
      </c>
      <c r="Q32">
        <f>ROUND(INDEX(Weighting!$R$60:$R$110,MATCH('Eligibility 2022'!B32,Weighting!$C$60:$C$110,0)),0)</f>
        <v>1920402</v>
      </c>
      <c r="R32">
        <f t="shared" si="1"/>
        <v>1920402</v>
      </c>
      <c r="V32">
        <f t="shared" si="0"/>
        <v>3</v>
      </c>
      <c r="Y32">
        <f t="shared" si="2"/>
        <v>1920402</v>
      </c>
    </row>
    <row r="33" spans="2:25" ht="17" x14ac:dyDescent="0.35">
      <c r="B33" s="21" t="s">
        <v>107</v>
      </c>
      <c r="C33" s="439">
        <v>2022</v>
      </c>
      <c r="D33" s="44"/>
      <c r="E33" s="29">
        <v>2.12</v>
      </c>
      <c r="F33" s="29"/>
      <c r="G33" s="29">
        <v>2.12</v>
      </c>
      <c r="H33" s="29">
        <v>2.12</v>
      </c>
      <c r="I33" s="30" t="s">
        <v>215</v>
      </c>
      <c r="J33" s="30"/>
      <c r="K33" s="29">
        <v>1.95</v>
      </c>
      <c r="L33" s="30" t="s">
        <v>215</v>
      </c>
      <c r="M33" s="29">
        <v>0.54</v>
      </c>
      <c r="N33" s="29"/>
      <c r="O33" s="35">
        <v>1.33</v>
      </c>
      <c r="Q33">
        <f>ROUND(INDEX(Weighting!$R$60:$R$110,MATCH('Eligibility 2022'!B33,Weighting!$C$60:$C$110,0)),0)</f>
        <v>2961815</v>
      </c>
      <c r="R33">
        <f t="shared" si="1"/>
        <v>0</v>
      </c>
      <c r="V33">
        <f t="shared" si="0"/>
        <v>0</v>
      </c>
      <c r="Y33">
        <f t="shared" si="2"/>
        <v>2961815</v>
      </c>
    </row>
    <row r="34" spans="2:25" ht="17" x14ac:dyDescent="0.35">
      <c r="B34" s="22" t="s">
        <v>111</v>
      </c>
      <c r="C34" s="441">
        <v>2022</v>
      </c>
      <c r="D34" s="46"/>
      <c r="E34" s="48">
        <v>2.83</v>
      </c>
      <c r="F34" s="39">
        <v>10</v>
      </c>
      <c r="G34" s="32">
        <v>2.75</v>
      </c>
      <c r="H34" s="32">
        <v>2.75</v>
      </c>
      <c r="I34" s="33" t="s">
        <v>215</v>
      </c>
      <c r="J34" s="33"/>
      <c r="K34" s="32">
        <v>2.78</v>
      </c>
      <c r="L34" s="33" t="s">
        <v>215</v>
      </c>
      <c r="M34" s="32">
        <v>1.33</v>
      </c>
      <c r="N34" s="32"/>
      <c r="O34" s="38">
        <v>2</v>
      </c>
      <c r="P34">
        <v>11</v>
      </c>
      <c r="Q34">
        <f>ROUND(INDEX(Weighting!$R$60:$R$110,MATCH('Eligibility 2022'!B34,Weighting!$C$60:$C$110,0)),0)</f>
        <v>1331023</v>
      </c>
      <c r="R34">
        <f t="shared" si="1"/>
        <v>0</v>
      </c>
      <c r="V34">
        <f t="shared" si="0"/>
        <v>0</v>
      </c>
      <c r="Y34">
        <f t="shared" si="2"/>
        <v>1331023</v>
      </c>
    </row>
    <row r="35" spans="2:25" ht="34" x14ac:dyDescent="0.35">
      <c r="B35" s="21" t="s">
        <v>113</v>
      </c>
      <c r="C35" s="439">
        <v>2022</v>
      </c>
      <c r="D35" s="44"/>
      <c r="E35" s="29">
        <v>1.94</v>
      </c>
      <c r="F35" s="29"/>
      <c r="G35" s="29">
        <v>1.43</v>
      </c>
      <c r="H35" s="29">
        <v>1.33</v>
      </c>
      <c r="I35" s="29">
        <v>2.09</v>
      </c>
      <c r="J35" s="29"/>
      <c r="K35" s="29">
        <v>1.94</v>
      </c>
      <c r="L35" s="30" t="s">
        <v>215</v>
      </c>
      <c r="M35" s="29">
        <v>0.21</v>
      </c>
      <c r="N35" s="30" t="s">
        <v>243</v>
      </c>
      <c r="O35" s="31" t="s">
        <v>216</v>
      </c>
      <c r="Q35">
        <f>ROUND(INDEX(Weighting!$R$60:$R$110,MATCH('Eligibility 2022'!B35,Weighting!$C$60:$C$110,0)),0)</f>
        <v>743694</v>
      </c>
      <c r="R35">
        <f t="shared" si="1"/>
        <v>743694</v>
      </c>
      <c r="V35">
        <f t="shared" si="0"/>
        <v>2.09</v>
      </c>
      <c r="Y35">
        <f t="shared" si="2"/>
        <v>0</v>
      </c>
    </row>
    <row r="36" spans="2:25" ht="34" x14ac:dyDescent="0.35">
      <c r="B36" s="22" t="s">
        <v>115</v>
      </c>
      <c r="C36" s="441">
        <v>2022</v>
      </c>
      <c r="D36" s="46"/>
      <c r="E36" s="32">
        <v>1.96</v>
      </c>
      <c r="F36" s="32"/>
      <c r="G36" s="32">
        <v>1.5</v>
      </c>
      <c r="H36" s="32">
        <v>1.5</v>
      </c>
      <c r="I36" s="32">
        <v>3</v>
      </c>
      <c r="J36" s="32"/>
      <c r="K36" s="32">
        <v>1.96</v>
      </c>
      <c r="L36" s="32">
        <v>3</v>
      </c>
      <c r="M36" s="32">
        <v>0.17</v>
      </c>
      <c r="N36" s="33" t="s">
        <v>243</v>
      </c>
      <c r="O36" s="34">
        <v>1.33</v>
      </c>
      <c r="Q36">
        <f>ROUND(INDEX(Weighting!$R$60:$R$110,MATCH('Eligibility 2022'!B36,Weighting!$C$60:$C$110,0)),0)</f>
        <v>1339637</v>
      </c>
      <c r="R36">
        <f t="shared" si="1"/>
        <v>1339637</v>
      </c>
      <c r="V36">
        <f t="shared" si="0"/>
        <v>3</v>
      </c>
      <c r="Y36">
        <f t="shared" si="2"/>
        <v>0</v>
      </c>
    </row>
    <row r="37" spans="2:25" ht="17" x14ac:dyDescent="0.35">
      <c r="B37" s="21" t="s">
        <v>117</v>
      </c>
      <c r="C37" s="439">
        <v>2022</v>
      </c>
      <c r="D37" s="44"/>
      <c r="E37" s="29">
        <v>1.43</v>
      </c>
      <c r="F37" s="29"/>
      <c r="G37" s="29">
        <v>1.43</v>
      </c>
      <c r="H37" s="29">
        <v>1.43</v>
      </c>
      <c r="I37" s="29">
        <v>2.61</v>
      </c>
      <c r="J37" s="29"/>
      <c r="K37" s="29">
        <v>1.57</v>
      </c>
      <c r="L37" s="30" t="s">
        <v>215</v>
      </c>
      <c r="M37" s="29">
        <v>0.24</v>
      </c>
      <c r="N37" s="29"/>
      <c r="O37" s="35">
        <v>1.33</v>
      </c>
      <c r="Q37">
        <f>ROUND(INDEX(Weighting!$R$60:$R$110,MATCH('Eligibility 2022'!B37,Weighting!$C$60:$C$110,0)),0)</f>
        <v>314262</v>
      </c>
      <c r="R37">
        <f t="shared" si="1"/>
        <v>314262</v>
      </c>
      <c r="V37">
        <f t="shared" si="0"/>
        <v>2.61</v>
      </c>
      <c r="Y37">
        <f t="shared" si="2"/>
        <v>314262</v>
      </c>
    </row>
    <row r="38" spans="2:25" ht="17" x14ac:dyDescent="0.35">
      <c r="B38" s="22" t="s">
        <v>119</v>
      </c>
      <c r="C38" s="441">
        <v>2022</v>
      </c>
      <c r="D38" s="46"/>
      <c r="E38" s="32">
        <v>2.13</v>
      </c>
      <c r="F38" s="32"/>
      <c r="G38" s="32">
        <v>2.13</v>
      </c>
      <c r="H38" s="32">
        <v>2.13</v>
      </c>
      <c r="I38" s="33" t="s">
        <v>215</v>
      </c>
      <c r="J38" s="33"/>
      <c r="K38" s="32">
        <v>1.94</v>
      </c>
      <c r="L38" s="33" t="s">
        <v>215</v>
      </c>
      <c r="M38" s="32">
        <v>0.57999999999999996</v>
      </c>
      <c r="N38" s="32"/>
      <c r="O38" s="34">
        <v>1.33</v>
      </c>
      <c r="Q38">
        <f>ROUND(INDEX(Weighting!$R$60:$R$110,MATCH('Eligibility 2022'!B38,Weighting!$C$60:$C$110,0)),0)</f>
        <v>373598</v>
      </c>
      <c r="R38">
        <f t="shared" si="1"/>
        <v>0</v>
      </c>
      <c r="V38">
        <f t="shared" si="0"/>
        <v>0</v>
      </c>
      <c r="Y38">
        <f t="shared" si="2"/>
        <v>373598</v>
      </c>
    </row>
    <row r="39" spans="2:25" ht="34" x14ac:dyDescent="0.35">
      <c r="B39" s="21" t="s">
        <v>121</v>
      </c>
      <c r="C39" s="439">
        <v>2022</v>
      </c>
      <c r="D39" s="44"/>
      <c r="E39" s="29">
        <v>1.6</v>
      </c>
      <c r="F39" s="29"/>
      <c r="G39" s="29">
        <v>1.6</v>
      </c>
      <c r="H39" s="29">
        <v>1.33</v>
      </c>
      <c r="I39" s="29">
        <v>2</v>
      </c>
      <c r="J39" s="29"/>
      <c r="K39" s="29">
        <v>1.6</v>
      </c>
      <c r="L39" s="30" t="s">
        <v>215</v>
      </c>
      <c r="M39" s="29">
        <v>0.3</v>
      </c>
      <c r="N39" s="30" t="s">
        <v>243</v>
      </c>
      <c r="O39" s="35">
        <v>1.33</v>
      </c>
      <c r="Q39">
        <f>ROUND(INDEX(Weighting!$R$60:$R$110,MATCH('Eligibility 2022'!B39,Weighting!$C$60:$C$110,0)),0)</f>
        <v>862868</v>
      </c>
      <c r="R39">
        <f t="shared" si="1"/>
        <v>862868</v>
      </c>
      <c r="V39">
        <f t="shared" si="0"/>
        <v>2</v>
      </c>
      <c r="Y39">
        <f t="shared" si="2"/>
        <v>0</v>
      </c>
    </row>
    <row r="40" spans="2:25" ht="34" x14ac:dyDescent="0.35">
      <c r="B40" s="22" t="s">
        <v>123</v>
      </c>
      <c r="C40" s="441">
        <v>2022</v>
      </c>
      <c r="D40" s="46"/>
      <c r="E40" s="32">
        <v>3.18</v>
      </c>
      <c r="F40" s="32"/>
      <c r="G40" s="32">
        <v>3.18</v>
      </c>
      <c r="H40" s="32">
        <v>3.18</v>
      </c>
      <c r="I40" s="33" t="s">
        <v>215</v>
      </c>
      <c r="J40" s="33"/>
      <c r="K40" s="32">
        <v>1.96</v>
      </c>
      <c r="L40" s="33" t="s">
        <v>215</v>
      </c>
      <c r="M40" s="32">
        <v>0.62</v>
      </c>
      <c r="N40" s="33" t="s">
        <v>243</v>
      </c>
      <c r="O40" s="34">
        <v>1.33</v>
      </c>
      <c r="Q40">
        <f>ROUND(INDEX(Weighting!$R$60:$R$110,MATCH('Eligibility 2022'!B40,Weighting!$C$60:$C$110,0)),0)</f>
        <v>242682</v>
      </c>
      <c r="R40">
        <f t="shared" si="1"/>
        <v>0</v>
      </c>
      <c r="V40">
        <f t="shared" si="0"/>
        <v>0</v>
      </c>
      <c r="Y40">
        <f t="shared" si="2"/>
        <v>0</v>
      </c>
    </row>
    <row r="41" spans="2:25" ht="34" x14ac:dyDescent="0.35">
      <c r="B41" s="21" t="s">
        <v>126</v>
      </c>
      <c r="C41" s="439">
        <v>2022</v>
      </c>
      <c r="D41" s="44"/>
      <c r="E41" s="29">
        <v>1.94</v>
      </c>
      <c r="F41" s="29"/>
      <c r="G41" s="29">
        <v>1.42</v>
      </c>
      <c r="H41" s="29">
        <v>1.42</v>
      </c>
      <c r="I41" s="29">
        <v>3.5</v>
      </c>
      <c r="J41" s="29"/>
      <c r="K41" s="29">
        <v>1.94</v>
      </c>
      <c r="L41" s="29">
        <v>2</v>
      </c>
      <c r="M41" s="29">
        <v>0.28999999999999998</v>
      </c>
      <c r="N41" s="30" t="s">
        <v>243</v>
      </c>
      <c r="O41" s="35">
        <v>1.33</v>
      </c>
      <c r="Q41">
        <f>ROUND(INDEX(Weighting!$R$60:$R$110,MATCH('Eligibility 2022'!B41,Weighting!$C$60:$C$110,0)),0)</f>
        <v>2144148</v>
      </c>
      <c r="R41">
        <f t="shared" si="1"/>
        <v>2144148</v>
      </c>
      <c r="V41">
        <f t="shared" si="0"/>
        <v>3.5</v>
      </c>
      <c r="Y41">
        <f t="shared" si="2"/>
        <v>0</v>
      </c>
    </row>
    <row r="42" spans="2:25" ht="34" x14ac:dyDescent="0.35">
      <c r="B42" s="22" t="s">
        <v>131</v>
      </c>
      <c r="C42" s="441">
        <v>2022</v>
      </c>
      <c r="D42" s="46"/>
      <c r="E42" s="32">
        <v>3</v>
      </c>
      <c r="F42" s="32"/>
      <c r="G42" s="32">
        <v>3</v>
      </c>
      <c r="H42" s="32">
        <v>2.4</v>
      </c>
      <c r="I42" s="33" t="s">
        <v>215</v>
      </c>
      <c r="J42" s="33"/>
      <c r="K42" s="32">
        <v>2.5</v>
      </c>
      <c r="L42" s="33" t="s">
        <v>215</v>
      </c>
      <c r="M42" s="32">
        <v>0.42</v>
      </c>
      <c r="N42" s="33" t="s">
        <v>243</v>
      </c>
      <c r="O42" s="34">
        <v>1.33</v>
      </c>
      <c r="Q42">
        <f>ROUND(INDEX(Weighting!$R$60:$R$110,MATCH('Eligibility 2022'!B42,Weighting!$C$60:$C$110,0)),0)</f>
        <v>876583</v>
      </c>
      <c r="R42">
        <f t="shared" si="1"/>
        <v>0</v>
      </c>
      <c r="V42">
        <f t="shared" si="0"/>
        <v>0</v>
      </c>
      <c r="Y42">
        <f t="shared" si="2"/>
        <v>0</v>
      </c>
    </row>
    <row r="43" spans="2:25" ht="17" x14ac:dyDescent="0.35">
      <c r="B43" s="21" t="s">
        <v>133</v>
      </c>
      <c r="C43" s="439">
        <v>2022</v>
      </c>
      <c r="D43" s="44"/>
      <c r="E43" s="29">
        <v>2.1800000000000002</v>
      </c>
      <c r="F43" s="29"/>
      <c r="G43" s="29">
        <v>1.49</v>
      </c>
      <c r="H43" s="29">
        <v>1.49</v>
      </c>
      <c r="I43" s="29">
        <v>4</v>
      </c>
      <c r="J43" s="29"/>
      <c r="K43" s="29">
        <v>2.1800000000000002</v>
      </c>
      <c r="L43" s="30" t="s">
        <v>215</v>
      </c>
      <c r="M43" s="29">
        <v>1.33</v>
      </c>
      <c r="N43" s="29"/>
      <c r="O43" s="37">
        <v>2</v>
      </c>
      <c r="P43">
        <v>11</v>
      </c>
      <c r="Q43">
        <f>ROUND(INDEX(Weighting!$R$60:$R$110,MATCH('Eligibility 2022'!B43,Weighting!$C$60:$C$110,0)),0)</f>
        <v>7247331</v>
      </c>
      <c r="R43">
        <f t="shared" si="1"/>
        <v>7247331</v>
      </c>
      <c r="V43">
        <f t="shared" si="0"/>
        <v>4</v>
      </c>
      <c r="Y43">
        <f t="shared" si="2"/>
        <v>7247331</v>
      </c>
    </row>
    <row r="44" spans="2:25" ht="34" x14ac:dyDescent="0.35">
      <c r="B44" s="22" t="s">
        <v>136</v>
      </c>
      <c r="C44" s="441">
        <v>2022</v>
      </c>
      <c r="D44" s="46"/>
      <c r="E44" s="32">
        <v>2.1</v>
      </c>
      <c r="F44" s="32"/>
      <c r="G44" s="32">
        <v>2.1</v>
      </c>
      <c r="H44" s="32">
        <v>1.33</v>
      </c>
      <c r="I44" s="33">
        <v>2.11</v>
      </c>
      <c r="J44" s="33"/>
      <c r="K44" s="32">
        <v>1.96</v>
      </c>
      <c r="L44" s="33" t="s">
        <v>215</v>
      </c>
      <c r="M44" s="32">
        <v>0.4</v>
      </c>
      <c r="N44" s="33" t="s">
        <v>243</v>
      </c>
      <c r="O44" s="34"/>
      <c r="Q44">
        <f>ROUND(INDEX(Weighting!$R$60:$R$110,MATCH('Eligibility 2022'!B44,Weighting!$C$60:$C$110,0)),0)</f>
        <v>2230334</v>
      </c>
      <c r="R44">
        <f t="shared" si="1"/>
        <v>2230334</v>
      </c>
      <c r="V44">
        <f t="shared" si="0"/>
        <v>2.11</v>
      </c>
      <c r="Y44">
        <f t="shared" si="2"/>
        <v>0</v>
      </c>
    </row>
    <row r="45" spans="2:25" ht="34" x14ac:dyDescent="0.35">
      <c r="B45" s="21" t="s">
        <v>138</v>
      </c>
      <c r="C45" s="439">
        <v>2022</v>
      </c>
      <c r="D45" s="44"/>
      <c r="E45" s="29">
        <v>1.7</v>
      </c>
      <c r="F45" s="29"/>
      <c r="G45" s="29">
        <v>1.7</v>
      </c>
      <c r="H45" s="29">
        <v>1.7</v>
      </c>
      <c r="I45" s="30" t="s">
        <v>215</v>
      </c>
      <c r="J45" s="30"/>
      <c r="K45" s="29">
        <v>1.57</v>
      </c>
      <c r="L45" s="30" t="s">
        <v>215</v>
      </c>
      <c r="M45" s="29">
        <v>0.48</v>
      </c>
      <c r="N45" s="30" t="s">
        <v>243</v>
      </c>
      <c r="O45" s="35">
        <v>1.33</v>
      </c>
      <c r="Q45">
        <f>ROUND(INDEX(Weighting!$R$60:$R$110,MATCH('Eligibility 2022'!B45,Weighting!$C$60:$C$110,0)),0)</f>
        <v>124927</v>
      </c>
      <c r="R45">
        <f t="shared" si="1"/>
        <v>0</v>
      </c>
      <c r="V45">
        <f t="shared" si="0"/>
        <v>0</v>
      </c>
      <c r="Y45">
        <f t="shared" si="2"/>
        <v>0</v>
      </c>
    </row>
    <row r="46" spans="2:25" ht="17" x14ac:dyDescent="0.35">
      <c r="B46" s="22" t="s">
        <v>140</v>
      </c>
      <c r="C46" s="441">
        <v>2022</v>
      </c>
      <c r="D46" s="46"/>
      <c r="E46" s="32">
        <v>2.06</v>
      </c>
      <c r="F46" s="32"/>
      <c r="G46" s="32">
        <v>2.06</v>
      </c>
      <c r="H46" s="32">
        <v>2.06</v>
      </c>
      <c r="I46" s="33" t="s">
        <v>215</v>
      </c>
      <c r="J46" s="33"/>
      <c r="K46" s="32">
        <v>2</v>
      </c>
      <c r="L46" s="33" t="s">
        <v>215</v>
      </c>
      <c r="M46" s="32">
        <v>0.9</v>
      </c>
      <c r="N46" s="32"/>
      <c r="O46" s="34">
        <v>1.33</v>
      </c>
      <c r="Q46">
        <f>ROUND(INDEX(Weighting!$R$60:$R$110,MATCH('Eligibility 2022'!B46,Weighting!$C$60:$C$110,0)),0)</f>
        <v>3268466</v>
      </c>
      <c r="R46">
        <f t="shared" si="1"/>
        <v>0</v>
      </c>
      <c r="V46">
        <f t="shared" si="0"/>
        <v>0</v>
      </c>
      <c r="Y46">
        <f t="shared" si="2"/>
        <v>3268466</v>
      </c>
    </row>
    <row r="47" spans="2:25" ht="34" x14ac:dyDescent="0.35">
      <c r="B47" s="21" t="s">
        <v>143</v>
      </c>
      <c r="C47" s="439">
        <v>2022</v>
      </c>
      <c r="D47" s="44"/>
      <c r="E47" s="29">
        <v>2.0499999999999998</v>
      </c>
      <c r="F47" s="29"/>
      <c r="G47" s="29">
        <v>2.0499999999999998</v>
      </c>
      <c r="H47" s="29">
        <v>2.0499999999999998</v>
      </c>
      <c r="I47" s="30" t="s">
        <v>215</v>
      </c>
      <c r="J47" s="30"/>
      <c r="K47" s="29">
        <v>1.33</v>
      </c>
      <c r="L47" s="30" t="s">
        <v>215</v>
      </c>
      <c r="M47" s="29">
        <v>0.38</v>
      </c>
      <c r="N47" s="30" t="s">
        <v>243</v>
      </c>
      <c r="O47" s="37">
        <v>1.33</v>
      </c>
      <c r="P47">
        <v>9</v>
      </c>
      <c r="Q47">
        <f>ROUND(INDEX(Weighting!$R$60:$R$110,MATCH('Eligibility 2022'!B47,Weighting!$C$60:$C$110,0)),0)</f>
        <v>1224323</v>
      </c>
      <c r="R47">
        <f t="shared" si="1"/>
        <v>0</v>
      </c>
      <c r="V47">
        <f t="shared" si="0"/>
        <v>0</v>
      </c>
      <c r="Y47">
        <f t="shared" si="2"/>
        <v>0</v>
      </c>
    </row>
    <row r="48" spans="2:25" ht="34" x14ac:dyDescent="0.35">
      <c r="B48" s="22" t="s">
        <v>145</v>
      </c>
      <c r="C48" s="441">
        <v>2022</v>
      </c>
      <c r="D48" s="46"/>
      <c r="E48" s="32">
        <v>1.85</v>
      </c>
      <c r="F48" s="32"/>
      <c r="G48" s="32">
        <v>1.33</v>
      </c>
      <c r="H48" s="32">
        <v>1.33</v>
      </c>
      <c r="I48" s="32">
        <v>3</v>
      </c>
      <c r="J48" s="32"/>
      <c r="K48" s="32">
        <v>1.85</v>
      </c>
      <c r="L48" s="33" t="s">
        <v>215</v>
      </c>
      <c r="M48" s="32">
        <v>0.37</v>
      </c>
      <c r="N48" s="33" t="s">
        <v>243</v>
      </c>
      <c r="O48" s="34">
        <v>1.33</v>
      </c>
      <c r="Q48">
        <f>ROUND(INDEX(Weighting!$R$60:$R$110,MATCH('Eligibility 2022'!B48,Weighting!$C$60:$C$110,0)),0)</f>
        <v>1325021</v>
      </c>
      <c r="R48">
        <f t="shared" si="1"/>
        <v>1325021</v>
      </c>
      <c r="V48">
        <f t="shared" si="0"/>
        <v>3</v>
      </c>
      <c r="Y48">
        <f t="shared" si="2"/>
        <v>0</v>
      </c>
    </row>
    <row r="49" spans="2:25" ht="17" x14ac:dyDescent="0.35">
      <c r="B49" s="21" t="s">
        <v>149</v>
      </c>
      <c r="C49" s="439">
        <v>2022</v>
      </c>
      <c r="D49" s="44"/>
      <c r="E49" s="29">
        <v>2.15</v>
      </c>
      <c r="F49" s="29"/>
      <c r="G49" s="29">
        <v>1.57</v>
      </c>
      <c r="H49" s="29">
        <v>1.33</v>
      </c>
      <c r="I49" s="29">
        <v>3.14</v>
      </c>
      <c r="J49" s="29"/>
      <c r="K49" s="29">
        <v>2.15</v>
      </c>
      <c r="L49" s="30" t="s">
        <v>215</v>
      </c>
      <c r="M49" s="29">
        <v>0.33</v>
      </c>
      <c r="N49" s="29"/>
      <c r="O49" s="35">
        <v>1.33</v>
      </c>
      <c r="Q49">
        <f>ROUND(INDEX(Weighting!$R$60:$R$110,MATCH('Eligibility 2022'!B49,Weighting!$C$60:$C$110,0)),0)</f>
        <v>3609181</v>
      </c>
      <c r="R49">
        <f t="shared" si="1"/>
        <v>3609181</v>
      </c>
      <c r="V49">
        <f t="shared" si="0"/>
        <v>3.14</v>
      </c>
      <c r="Y49">
        <f t="shared" si="2"/>
        <v>3609181</v>
      </c>
    </row>
    <row r="50" spans="2:25" ht="17" x14ac:dyDescent="0.35">
      <c r="B50" s="22" t="s">
        <v>153</v>
      </c>
      <c r="C50" s="441">
        <v>2022</v>
      </c>
      <c r="D50" s="46"/>
      <c r="E50" s="32">
        <v>2.61</v>
      </c>
      <c r="F50" s="32"/>
      <c r="G50" s="32">
        <v>2.61</v>
      </c>
      <c r="H50" s="32">
        <v>2.61</v>
      </c>
      <c r="I50" s="33" t="s">
        <v>215</v>
      </c>
      <c r="J50" s="33"/>
      <c r="K50" s="32">
        <v>1.9</v>
      </c>
      <c r="L50" s="32">
        <v>2.5299999999999998</v>
      </c>
      <c r="M50" s="32">
        <v>1.1599999999999999</v>
      </c>
      <c r="N50" s="32"/>
      <c r="O50" s="34">
        <v>1.33</v>
      </c>
      <c r="Q50">
        <f>ROUND(INDEX(Weighting!$R$60:$R$110,MATCH('Eligibility 2022'!B50,Weighting!$C$60:$C$110,0)),0)</f>
        <v>353618</v>
      </c>
      <c r="R50">
        <f t="shared" si="1"/>
        <v>0</v>
      </c>
      <c r="V50">
        <f t="shared" si="0"/>
        <v>0</v>
      </c>
      <c r="Y50">
        <f t="shared" si="2"/>
        <v>353618</v>
      </c>
    </row>
    <row r="51" spans="2:25" ht="17" x14ac:dyDescent="0.35">
      <c r="B51" s="21" t="s">
        <v>156</v>
      </c>
      <c r="C51" s="439">
        <v>2022</v>
      </c>
      <c r="D51" s="44"/>
      <c r="E51" s="29">
        <v>2.08</v>
      </c>
      <c r="F51" s="29"/>
      <c r="G51" s="29">
        <v>2.08</v>
      </c>
      <c r="H51" s="29">
        <v>2.08</v>
      </c>
      <c r="I51" s="30" t="s">
        <v>215</v>
      </c>
      <c r="J51" s="30"/>
      <c r="K51" s="29">
        <v>1.94</v>
      </c>
      <c r="L51" s="30" t="s">
        <v>215</v>
      </c>
      <c r="M51" s="29">
        <v>0.95</v>
      </c>
      <c r="N51" s="29"/>
      <c r="O51" s="37" t="s">
        <v>216</v>
      </c>
      <c r="P51">
        <v>9</v>
      </c>
      <c r="Q51">
        <f>ROUND(INDEX(Weighting!$R$60:$R$110,MATCH('Eligibility 2022'!B51,Weighting!$C$60:$C$110,0)),0)</f>
        <v>1266583</v>
      </c>
      <c r="R51">
        <f t="shared" si="1"/>
        <v>0</v>
      </c>
      <c r="V51">
        <f t="shared" si="0"/>
        <v>0</v>
      </c>
      <c r="Y51">
        <f t="shared" si="2"/>
        <v>1266583</v>
      </c>
    </row>
    <row r="52" spans="2:25" ht="34" x14ac:dyDescent="0.35">
      <c r="B52" s="22" t="s">
        <v>158</v>
      </c>
      <c r="C52" s="441">
        <v>2022</v>
      </c>
      <c r="D52" s="46"/>
      <c r="E52" s="32">
        <v>1.82</v>
      </c>
      <c r="F52" s="32"/>
      <c r="G52" s="32">
        <v>1.82</v>
      </c>
      <c r="H52" s="32">
        <v>1.82</v>
      </c>
      <c r="I52" s="32">
        <v>2.04</v>
      </c>
      <c r="J52" s="32"/>
      <c r="K52" s="32">
        <v>1.33</v>
      </c>
      <c r="L52" s="33" t="s">
        <v>215</v>
      </c>
      <c r="M52" s="32">
        <v>0.52</v>
      </c>
      <c r="N52" s="33" t="s">
        <v>243</v>
      </c>
      <c r="O52" s="34" t="s">
        <v>216</v>
      </c>
      <c r="Q52">
        <f>ROUND(INDEX(Weighting!$R$60:$R$110,MATCH('Eligibility 2022'!B52,Weighting!$C$60:$C$110,0)),0)</f>
        <v>140159</v>
      </c>
      <c r="R52">
        <f t="shared" si="1"/>
        <v>140159</v>
      </c>
      <c r="V52">
        <f t="shared" si="0"/>
        <v>2.04</v>
      </c>
      <c r="Y52">
        <f t="shared" si="2"/>
        <v>0</v>
      </c>
    </row>
    <row r="53" spans="2:25" ht="34" x14ac:dyDescent="0.35">
      <c r="B53" s="21" t="s">
        <v>166</v>
      </c>
      <c r="C53" s="439">
        <v>2022</v>
      </c>
      <c r="D53" s="44"/>
      <c r="E53" s="29">
        <v>1.95</v>
      </c>
      <c r="F53" s="29"/>
      <c r="G53" s="29">
        <v>1.42</v>
      </c>
      <c r="H53" s="29">
        <v>1.33</v>
      </c>
      <c r="I53" s="29">
        <v>2.5</v>
      </c>
      <c r="J53" s="29"/>
      <c r="K53" s="29">
        <v>1.95</v>
      </c>
      <c r="L53" s="30" t="s">
        <v>215</v>
      </c>
      <c r="M53" s="29">
        <v>0.95</v>
      </c>
      <c r="N53" s="33" t="s">
        <v>243</v>
      </c>
      <c r="O53" s="31" t="s">
        <v>216</v>
      </c>
      <c r="Q53">
        <f>ROUND(INDEX(Weighting!$R$60:$R$110,MATCH('Eligibility 2022'!B53,Weighting!$C$60:$C$110,0)),0)</f>
        <v>1715656</v>
      </c>
      <c r="R53">
        <f t="shared" si="1"/>
        <v>1715656</v>
      </c>
      <c r="V53">
        <f t="shared" si="0"/>
        <v>2.5</v>
      </c>
      <c r="Y53">
        <f t="shared" si="2"/>
        <v>0</v>
      </c>
    </row>
    <row r="54" spans="2:25" ht="34" x14ac:dyDescent="0.35">
      <c r="B54" s="22" t="s">
        <v>169</v>
      </c>
      <c r="C54" s="441">
        <v>2022</v>
      </c>
      <c r="D54" s="46"/>
      <c r="E54" s="32">
        <v>1.98</v>
      </c>
      <c r="F54" s="32"/>
      <c r="G54" s="32">
        <v>1.44</v>
      </c>
      <c r="H54" s="32">
        <v>1.33</v>
      </c>
      <c r="I54" s="32">
        <v>2.0099999999999998</v>
      </c>
      <c r="J54" s="32"/>
      <c r="K54" s="32">
        <v>1.98</v>
      </c>
      <c r="L54" s="33" t="s">
        <v>215</v>
      </c>
      <c r="M54" s="32">
        <v>0.14000000000000001</v>
      </c>
      <c r="N54" s="33" t="s">
        <v>243</v>
      </c>
      <c r="O54" s="40" t="s">
        <v>216</v>
      </c>
      <c r="Q54">
        <f>ROUND(INDEX(Weighting!$R$60:$R$110,MATCH('Eligibility 2022'!B54,Weighting!$C$60:$C$110,0)),0)</f>
        <v>5528392</v>
      </c>
      <c r="R54">
        <f t="shared" si="1"/>
        <v>5528392</v>
      </c>
      <c r="V54">
        <f t="shared" si="0"/>
        <v>2.0099999999999998</v>
      </c>
      <c r="Y54">
        <f t="shared" si="2"/>
        <v>0</v>
      </c>
    </row>
    <row r="55" spans="2:25" ht="34" x14ac:dyDescent="0.35">
      <c r="B55" s="21" t="s">
        <v>171</v>
      </c>
      <c r="C55" s="439">
        <v>2022</v>
      </c>
      <c r="D55" s="44"/>
      <c r="E55" s="29">
        <v>1.39</v>
      </c>
      <c r="F55" s="29"/>
      <c r="G55" s="29">
        <v>1.39</v>
      </c>
      <c r="H55" s="29">
        <v>1.33</v>
      </c>
      <c r="I55" s="29">
        <v>2</v>
      </c>
      <c r="J55" s="29"/>
      <c r="K55" s="29">
        <v>1.39</v>
      </c>
      <c r="L55" s="30" t="s">
        <v>215</v>
      </c>
      <c r="M55" s="29">
        <v>0.41</v>
      </c>
      <c r="N55" s="33" t="s">
        <v>243</v>
      </c>
      <c r="O55" s="37">
        <v>1.33</v>
      </c>
      <c r="P55">
        <v>9</v>
      </c>
      <c r="Q55">
        <f>ROUND(INDEX(Weighting!$R$60:$R$110,MATCH('Eligibility 2022'!B55,Weighting!$C$60:$C$110,0)),0)</f>
        <v>464211</v>
      </c>
      <c r="R55">
        <f t="shared" si="1"/>
        <v>464211</v>
      </c>
      <c r="V55">
        <f t="shared" si="0"/>
        <v>2</v>
      </c>
      <c r="Y55">
        <f t="shared" si="2"/>
        <v>0</v>
      </c>
    </row>
    <row r="56" spans="2:25" ht="34" x14ac:dyDescent="0.35">
      <c r="B56" s="22" t="s">
        <v>176</v>
      </c>
      <c r="C56" s="441">
        <v>2022</v>
      </c>
      <c r="D56" s="46"/>
      <c r="E56" s="32">
        <v>3.12</v>
      </c>
      <c r="F56" s="32"/>
      <c r="G56" s="32">
        <v>3.12</v>
      </c>
      <c r="H56" s="32">
        <v>3.12</v>
      </c>
      <c r="I56" s="33" t="s">
        <v>215</v>
      </c>
      <c r="J56" s="33"/>
      <c r="K56" s="32">
        <v>2.08</v>
      </c>
      <c r="L56" s="33" t="s">
        <v>215</v>
      </c>
      <c r="M56" s="32">
        <v>0.49</v>
      </c>
      <c r="N56" s="33" t="s">
        <v>243</v>
      </c>
      <c r="O56" s="34">
        <v>1.33</v>
      </c>
      <c r="Q56">
        <f>ROUND(INDEX(Weighting!$R$60:$R$110,MATCH('Eligibility 2022'!B56,Weighting!$C$60:$C$110,0)),0)</f>
        <v>189060</v>
      </c>
      <c r="R56">
        <f t="shared" si="1"/>
        <v>0</v>
      </c>
      <c r="V56">
        <f t="shared" si="0"/>
        <v>0</v>
      </c>
      <c r="Y56">
        <f t="shared" si="2"/>
        <v>0</v>
      </c>
    </row>
    <row r="57" spans="2:25" ht="34" x14ac:dyDescent="0.35">
      <c r="B57" s="21" t="s">
        <v>178</v>
      </c>
      <c r="C57" s="439">
        <v>2022</v>
      </c>
      <c r="D57" s="44"/>
      <c r="E57" s="29">
        <v>1.43</v>
      </c>
      <c r="F57" s="29"/>
      <c r="G57" s="29">
        <v>1.43</v>
      </c>
      <c r="H57" s="29">
        <v>1.43</v>
      </c>
      <c r="I57" s="29">
        <v>2</v>
      </c>
      <c r="J57" s="29"/>
      <c r="K57" s="29">
        <v>1.43</v>
      </c>
      <c r="L57" s="29">
        <v>2</v>
      </c>
      <c r="M57" s="29">
        <v>0.49</v>
      </c>
      <c r="N57" s="33" t="s">
        <v>243</v>
      </c>
      <c r="O57" s="35">
        <v>1.33</v>
      </c>
      <c r="Q57">
        <f>ROUND(INDEX(Weighting!$R$60:$R$110,MATCH('Eligibility 2022'!B57,Weighting!$C$60:$C$110,0)),0)</f>
        <v>1930370</v>
      </c>
      <c r="R57">
        <f t="shared" si="1"/>
        <v>1930370</v>
      </c>
      <c r="V57">
        <f t="shared" si="0"/>
        <v>2</v>
      </c>
      <c r="Y57">
        <f t="shared" si="2"/>
        <v>0</v>
      </c>
    </row>
    <row r="58" spans="2:25" ht="34" x14ac:dyDescent="0.35">
      <c r="B58" s="22" t="s">
        <v>181</v>
      </c>
      <c r="C58" s="441">
        <v>2022</v>
      </c>
      <c r="D58" s="46"/>
      <c r="E58" s="32">
        <v>2.1</v>
      </c>
      <c r="F58" s="32"/>
      <c r="G58" s="32">
        <v>2.1</v>
      </c>
      <c r="H58" s="32">
        <v>2.1</v>
      </c>
      <c r="I58" s="32">
        <v>3.12</v>
      </c>
      <c r="J58" s="32"/>
      <c r="K58" s="32">
        <v>1.93</v>
      </c>
      <c r="L58" s="33" t="s">
        <v>215</v>
      </c>
      <c r="M58" s="32">
        <v>0.37</v>
      </c>
      <c r="N58" s="33" t="s">
        <v>243</v>
      </c>
      <c r="O58" s="34">
        <v>1.33</v>
      </c>
      <c r="Q58">
        <f>ROUND(INDEX(Weighting!$R$60:$R$110,MATCH('Eligibility 2022'!B58,Weighting!$C$60:$C$110,0)),0)</f>
        <v>2115995</v>
      </c>
      <c r="R58">
        <f t="shared" si="1"/>
        <v>2115995</v>
      </c>
      <c r="V58">
        <f t="shared" si="0"/>
        <v>3.12</v>
      </c>
      <c r="Y58">
        <f t="shared" si="2"/>
        <v>0</v>
      </c>
    </row>
    <row r="59" spans="2:25" ht="34" x14ac:dyDescent="0.35">
      <c r="B59" s="21" t="s">
        <v>183</v>
      </c>
      <c r="C59" s="439">
        <v>2022</v>
      </c>
      <c r="D59" s="44"/>
      <c r="E59" s="29">
        <v>1.58</v>
      </c>
      <c r="F59" s="29"/>
      <c r="G59" s="29">
        <v>1.41</v>
      </c>
      <c r="H59" s="29">
        <v>1.33</v>
      </c>
      <c r="I59" s="29">
        <v>3</v>
      </c>
      <c r="J59" s="29"/>
      <c r="K59" s="29">
        <v>1.85</v>
      </c>
      <c r="L59" s="29">
        <v>3</v>
      </c>
      <c r="M59" s="29">
        <v>0.18</v>
      </c>
      <c r="N59" s="33" t="s">
        <v>243</v>
      </c>
      <c r="O59" s="35">
        <v>1.33</v>
      </c>
      <c r="Q59">
        <f>ROUND(INDEX(Weighting!$R$60:$R$110,MATCH('Eligibility 2022'!B59,Weighting!$C$60:$C$110,0)),0)</f>
        <v>630087</v>
      </c>
      <c r="R59">
        <f t="shared" si="1"/>
        <v>630087</v>
      </c>
      <c r="V59">
        <f t="shared" si="0"/>
        <v>3</v>
      </c>
      <c r="Y59">
        <f t="shared" si="2"/>
        <v>0</v>
      </c>
    </row>
    <row r="60" spans="2:25" ht="17" x14ac:dyDescent="0.35">
      <c r="B60" s="22" t="s">
        <v>185</v>
      </c>
      <c r="C60" s="441">
        <v>2022</v>
      </c>
      <c r="D60" s="46"/>
      <c r="E60" s="32">
        <v>3.01</v>
      </c>
      <c r="F60" s="32"/>
      <c r="G60" s="32">
        <v>1.86</v>
      </c>
      <c r="H60" s="32">
        <v>1.51</v>
      </c>
      <c r="I60" s="32">
        <v>3.01</v>
      </c>
      <c r="J60" s="33" t="s">
        <v>242</v>
      </c>
      <c r="K60" s="32">
        <v>3.01</v>
      </c>
      <c r="L60" s="33" t="s">
        <v>215</v>
      </c>
      <c r="M60" s="48">
        <v>0.95</v>
      </c>
      <c r="N60" s="39">
        <v>9</v>
      </c>
      <c r="O60" s="38" t="s">
        <v>216</v>
      </c>
      <c r="P60">
        <v>9</v>
      </c>
      <c r="Q60">
        <f>ROUND(INDEX(Weighting!$R$60:$R$110,MATCH('Eligibility 2022'!B60,Weighting!$C$60:$C$110,0)),0)</f>
        <v>1379023</v>
      </c>
      <c r="R60">
        <f t="shared" si="1"/>
        <v>1379023</v>
      </c>
      <c r="V60">
        <f t="shared" si="0"/>
        <v>3.01</v>
      </c>
      <c r="Y60">
        <f t="shared" si="2"/>
        <v>0</v>
      </c>
    </row>
    <row r="61" spans="2:25" ht="34.5" thickBot="1" x14ac:dyDescent="0.4">
      <c r="B61" s="23" t="s">
        <v>189</v>
      </c>
      <c r="C61" s="439">
        <v>2022</v>
      </c>
      <c r="D61" s="24"/>
      <c r="E61" s="41">
        <v>2</v>
      </c>
      <c r="F61" s="41"/>
      <c r="G61" s="41">
        <v>2</v>
      </c>
      <c r="H61" s="41">
        <v>2</v>
      </c>
      <c r="I61" s="42" t="s">
        <v>215</v>
      </c>
      <c r="J61" s="42"/>
      <c r="K61" s="41">
        <v>1.54</v>
      </c>
      <c r="L61" s="42" t="s">
        <v>215</v>
      </c>
      <c r="M61" s="41">
        <v>0.51</v>
      </c>
      <c r="N61" s="33" t="s">
        <v>243</v>
      </c>
      <c r="O61" s="43" t="s">
        <v>216</v>
      </c>
      <c r="Q61">
        <f>ROUND(INDEX(Weighting!$R$60:$R$110,MATCH('Eligibility 2022'!B61,Weighting!$C$60:$C$110,0)),0)</f>
        <v>78254</v>
      </c>
      <c r="R61">
        <f t="shared" si="1"/>
        <v>0</v>
      </c>
      <c r="V61">
        <f t="shared" si="0"/>
        <v>0</v>
      </c>
      <c r="Y61">
        <f t="shared" si="2"/>
        <v>0</v>
      </c>
    </row>
    <row r="63" spans="2:25" x14ac:dyDescent="0.35">
      <c r="B63" s="26" t="s">
        <v>232</v>
      </c>
      <c r="C63" s="440"/>
      <c r="D63" s="26"/>
    </row>
    <row r="64" spans="2:25" ht="54" customHeight="1" x14ac:dyDescent="0.35">
      <c r="B64" s="420" t="s">
        <v>222</v>
      </c>
      <c r="C64" s="420"/>
      <c r="D64" s="420"/>
      <c r="E64" s="420"/>
      <c r="F64" s="420"/>
      <c r="G64" s="420"/>
      <c r="H64" s="420"/>
      <c r="I64" s="420"/>
      <c r="J64" s="420"/>
      <c r="K64" s="420"/>
      <c r="L64" s="420"/>
      <c r="M64" s="420"/>
      <c r="N64" s="420"/>
      <c r="O64" s="420"/>
    </row>
    <row r="65" spans="2:25" x14ac:dyDescent="0.35">
      <c r="X65" t="s">
        <v>249</v>
      </c>
      <c r="Y65">
        <f>Q8</f>
        <v>89838845</v>
      </c>
    </row>
    <row r="66" spans="2:25" ht="17" x14ac:dyDescent="0.35">
      <c r="B66" s="421" t="s">
        <v>223</v>
      </c>
      <c r="C66" s="421"/>
      <c r="D66" s="421"/>
      <c r="E66" s="421"/>
      <c r="F66" s="421"/>
      <c r="G66" s="421"/>
      <c r="H66" s="421"/>
      <c r="I66" s="421"/>
      <c r="J66" s="421"/>
      <c r="K66" s="421"/>
      <c r="L66" s="421"/>
      <c r="M66" s="421"/>
      <c r="N66" s="421"/>
      <c r="O66" s="421"/>
      <c r="X66" t="s">
        <v>250</v>
      </c>
      <c r="Y66">
        <f>SUM(Y11:Y61)</f>
        <v>51388106</v>
      </c>
    </row>
    <row r="67" spans="2:25" ht="17" x14ac:dyDescent="0.35">
      <c r="X67" s="33" t="s">
        <v>243</v>
      </c>
      <c r="Y67">
        <f>Y65-Y66</f>
        <v>38450739</v>
      </c>
    </row>
    <row r="68" spans="2:25" ht="17" x14ac:dyDescent="0.35">
      <c r="B68" s="421" t="s">
        <v>224</v>
      </c>
      <c r="C68" s="421"/>
      <c r="D68" s="421"/>
      <c r="E68" s="421"/>
      <c r="F68" s="421"/>
      <c r="G68" s="421"/>
      <c r="H68" s="421"/>
      <c r="I68" s="421"/>
      <c r="J68" s="421"/>
      <c r="K68" s="421"/>
      <c r="L68" s="421"/>
      <c r="M68" s="421"/>
      <c r="N68" s="421"/>
      <c r="O68" s="421"/>
    </row>
    <row r="70" spans="2:25" ht="85.5" customHeight="1" x14ac:dyDescent="0.35">
      <c r="B70" s="420" t="s">
        <v>225</v>
      </c>
      <c r="C70" s="420"/>
      <c r="D70" s="420"/>
      <c r="E70" s="420"/>
      <c r="F70" s="420"/>
      <c r="G70" s="420"/>
      <c r="H70" s="420"/>
      <c r="I70" s="420"/>
      <c r="J70" s="420"/>
      <c r="K70" s="420"/>
      <c r="L70" s="420"/>
      <c r="M70" s="420"/>
      <c r="N70" s="420"/>
      <c r="O70" s="420"/>
    </row>
    <row r="72" spans="2:25" ht="49.5" customHeight="1" x14ac:dyDescent="0.35">
      <c r="B72" s="420" t="s">
        <v>226</v>
      </c>
      <c r="C72" s="420"/>
      <c r="D72" s="420"/>
      <c r="E72" s="420"/>
      <c r="F72" s="420"/>
      <c r="G72" s="420"/>
      <c r="H72" s="420"/>
      <c r="I72" s="420"/>
      <c r="J72" s="420"/>
      <c r="K72" s="420"/>
      <c r="L72" s="420"/>
      <c r="M72" s="420"/>
      <c r="N72" s="420"/>
      <c r="O72" s="420"/>
    </row>
    <row r="74" spans="2:25" ht="44.25" customHeight="1" x14ac:dyDescent="0.35">
      <c r="B74" s="420" t="s">
        <v>227</v>
      </c>
      <c r="C74" s="420"/>
      <c r="D74" s="420"/>
      <c r="E74" s="420"/>
      <c r="F74" s="420"/>
      <c r="G74" s="420"/>
      <c r="H74" s="420"/>
      <c r="I74" s="420"/>
      <c r="J74" s="420"/>
      <c r="K74" s="420"/>
      <c r="L74" s="420"/>
      <c r="M74" s="420"/>
      <c r="N74" s="420"/>
      <c r="O74" s="420"/>
    </row>
    <row r="76" spans="2:25" ht="17" x14ac:dyDescent="0.35">
      <c r="B76" s="420" t="s">
        <v>228</v>
      </c>
      <c r="C76" s="420"/>
      <c r="D76" s="420"/>
      <c r="E76" s="420"/>
      <c r="F76" s="420"/>
      <c r="G76" s="420"/>
      <c r="H76" s="420"/>
      <c r="I76" s="420"/>
      <c r="J76" s="420"/>
      <c r="K76" s="420"/>
      <c r="L76" s="420"/>
      <c r="M76" s="420"/>
      <c r="N76" s="420"/>
      <c r="O76" s="420"/>
    </row>
    <row r="78" spans="2:25" ht="17" x14ac:dyDescent="0.35">
      <c r="B78" s="420" t="s">
        <v>229</v>
      </c>
      <c r="C78" s="420"/>
      <c r="D78" s="420"/>
      <c r="E78" s="420"/>
      <c r="F78" s="420"/>
      <c r="G78" s="420"/>
      <c r="H78" s="420"/>
      <c r="I78" s="420"/>
      <c r="J78" s="420"/>
      <c r="K78" s="420"/>
      <c r="L78" s="420"/>
      <c r="M78" s="420"/>
      <c r="N78" s="420"/>
      <c r="O78" s="420"/>
    </row>
    <row r="80" spans="2:25" ht="72.75" customHeight="1" x14ac:dyDescent="0.35">
      <c r="B80" s="420" t="s">
        <v>244</v>
      </c>
      <c r="C80" s="420"/>
      <c r="D80" s="420"/>
      <c r="E80" s="420"/>
      <c r="F80" s="420"/>
      <c r="G80" s="420"/>
      <c r="H80" s="420"/>
      <c r="I80" s="420"/>
      <c r="J80" s="420"/>
      <c r="K80" s="420"/>
      <c r="L80" s="420"/>
      <c r="M80" s="420"/>
      <c r="N80" s="420"/>
      <c r="O80" s="420"/>
    </row>
    <row r="81" spans="2:15" x14ac:dyDescent="0.35">
      <c r="B81" s="25"/>
      <c r="C81" s="306"/>
      <c r="D81" s="25"/>
    </row>
    <row r="82" spans="2:15" ht="17" x14ac:dyDescent="0.35">
      <c r="B82" s="420" t="s">
        <v>230</v>
      </c>
      <c r="C82" s="420"/>
      <c r="D82" s="420"/>
      <c r="E82" s="420"/>
      <c r="F82" s="420"/>
      <c r="G82" s="420"/>
      <c r="H82" s="420"/>
      <c r="I82" s="420"/>
      <c r="J82" s="420"/>
      <c r="K82" s="420"/>
      <c r="L82" s="420"/>
      <c r="M82" s="420"/>
      <c r="N82" s="420"/>
      <c r="O82" s="420"/>
    </row>
    <row r="84" spans="2:15" ht="17" x14ac:dyDescent="0.35">
      <c r="B84" s="420" t="s">
        <v>231</v>
      </c>
      <c r="C84" s="420"/>
      <c r="D84" s="420"/>
      <c r="E84" s="420"/>
      <c r="F84" s="420"/>
      <c r="G84" s="420"/>
      <c r="H84" s="420"/>
      <c r="I84" s="420"/>
      <c r="J84" s="420"/>
      <c r="K84" s="420"/>
      <c r="L84" s="420"/>
      <c r="M84" s="420"/>
      <c r="N84" s="420"/>
      <c r="O84" s="420"/>
    </row>
  </sheetData>
  <mergeCells count="12">
    <mergeCell ref="B74:O74"/>
    <mergeCell ref="B76:O76"/>
    <mergeCell ref="B78:O78"/>
    <mergeCell ref="B80:O80"/>
    <mergeCell ref="B82:O82"/>
    <mergeCell ref="B84:O84"/>
    <mergeCell ref="B4:O4"/>
    <mergeCell ref="B64:O64"/>
    <mergeCell ref="B66:O66"/>
    <mergeCell ref="B68:O68"/>
    <mergeCell ref="B70:O70"/>
    <mergeCell ref="B72:O72"/>
  </mergeCells>
  <hyperlinks>
    <hyperlink ref="O19" r:id="rId1" location="footnote7" display="https://www.medicaid.gov/medicaid/national-medicaid-chip-program-information/medicaid-childrens-health-insurance-program-basic-health-program-eligibility-levels/index.html - footnote7" xr:uid="{907E5EEF-F732-45CC-A371-7DBC40D0C23A}"/>
    <hyperlink ref="O20" r:id="rId2" location="footnote8" display="https://www.medicaid.gov/medicaid/national-medicaid-chip-program-information/medicaid-childrens-health-insurance-program-basic-health-program-eligibility-levels/index.html - footnote8" xr:uid="{4D8D3E1C-0929-4DC1-B7C4-5AC163250F8C}"/>
    <hyperlink ref="O30" r:id="rId3" location="footnote7" display="https://www.medicaid.gov/medicaid/national-medicaid-chip-program-information/medicaid-childrens-health-insurance-program-basic-health-program-eligibility-levels/index.html - footnote7" xr:uid="{59C4136A-0BE7-4EEF-AC6A-06F9ACC2AC47}"/>
    <hyperlink ref="O32" r:id="rId4" location="footnote7" display="https://www.medicaid.gov/medicaid/national-medicaid-chip-program-information/medicaid-childrens-health-insurance-program-basic-health-program-eligibility-levels/index.html - footnote7" xr:uid="{235C81A2-D7D0-4C6E-A5BC-2FBF28D6E2E2}"/>
    <hyperlink ref="E34" r:id="rId5" location="footnote10" display="https://www.medicaid.gov/medicaid/national-medicaid-chip-program-information/medicaid-childrens-health-insurance-program-basic-health-program-eligibility-levels/index.html - footnote10" xr:uid="{EF031F14-0CBA-46A2-B2D9-2B52A427B5D8}"/>
    <hyperlink ref="O34" r:id="rId6" location="footnote11" display="https://www.medicaid.gov/medicaid/national-medicaid-chip-program-information/medicaid-childrens-health-insurance-program-basic-health-program-eligibility-levels/index.html - footnote11" xr:uid="{8C4CC509-616A-411B-993B-FB01F2A0CBED}"/>
    <hyperlink ref="O43" r:id="rId7" location="footnote11" display="https://www.medicaid.gov/medicaid/national-medicaid-chip-program-information/medicaid-childrens-health-insurance-program-basic-health-program-eligibility-levels/index.html - footnote11" xr:uid="{35F58F38-5985-4C04-851F-4DE6B3E75A3F}"/>
    <hyperlink ref="O47" r:id="rId8" location="footnote9" display="https://www.medicaid.gov/medicaid/national-medicaid-chip-program-information/medicaid-childrens-health-insurance-program-basic-health-program-eligibility-levels/index.html - footnote9" xr:uid="{90D54E0F-3DEA-47AB-97CE-6E9A3E52AFDF}"/>
    <hyperlink ref="O51" r:id="rId9" location="footnote9" display="https://www.medicaid.gov/medicaid/national-medicaid-chip-program-information/medicaid-childrens-health-insurance-program-basic-health-program-eligibility-levels/index.html - footnote9" xr:uid="{B652EABC-FE8E-48FB-8C53-24D71C507172}"/>
    <hyperlink ref="O55" r:id="rId10" location="footnote9" display="https://www.medicaid.gov/medicaid/national-medicaid-chip-program-information/medicaid-childrens-health-insurance-program-basic-health-program-eligibility-levels/index.html - footnote9" xr:uid="{727CFC8B-B475-4E69-A88D-959C9752806F}"/>
    <hyperlink ref="M60" r:id="rId11" location="footnote9" display="https://www.medicaid.gov/medicaid/national-medicaid-chip-program-information/medicaid-childrens-health-insurance-program-basic-health-program-eligibility-levels/index.html - footnote9" xr:uid="{81FAF4F8-7DD6-40FA-BBF4-761C3BA11462}"/>
    <hyperlink ref="O60" r:id="rId12" location="footnote9" display="https://www.medicaid.gov/medicaid/national-medicaid-chip-program-information/medicaid-childrens-health-insurance-program-basic-health-program-eligibility-levels/index.html - footnote9" xr:uid="{FB255AA5-CD47-45B1-BD89-AB0BAE5D72A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E3E95-9C99-4D84-9A5A-12D6BC023AF4}">
  <dimension ref="A1:Z84"/>
  <sheetViews>
    <sheetView topLeftCell="I5" zoomScale="75" zoomScaleNormal="75" workbookViewId="0">
      <selection activeCell="Q11" sqref="Q11"/>
    </sheetView>
  </sheetViews>
  <sheetFormatPr defaultRowHeight="14.5" x14ac:dyDescent="0.35"/>
  <cols>
    <col min="2" max="2" width="21" customWidth="1"/>
    <col min="3" max="3" width="21" style="12" customWidth="1"/>
    <col min="4" max="4" width="3.453125" bestFit="1" customWidth="1"/>
    <col min="5" max="5" width="12" customWidth="1"/>
    <col min="6" max="6" width="3.453125" bestFit="1" customWidth="1"/>
    <col min="7" max="8" width="12" customWidth="1"/>
    <col min="9" max="9" width="17.54296875" bestFit="1" customWidth="1"/>
    <col min="10" max="10" width="12.26953125" bestFit="1" customWidth="1"/>
    <col min="11" max="13" width="12" customWidth="1"/>
    <col min="14" max="14" width="3.54296875" bestFit="1" customWidth="1"/>
    <col min="15" max="15" width="16.81640625" customWidth="1"/>
    <col min="19" max="19" width="12" bestFit="1" customWidth="1"/>
    <col min="25" max="25" width="11.1796875" customWidth="1"/>
  </cols>
  <sheetData>
    <row r="1" spans="1:26" ht="15.5" x14ac:dyDescent="0.35">
      <c r="A1" s="17" t="s">
        <v>205</v>
      </c>
    </row>
    <row r="2" spans="1:26" x14ac:dyDescent="0.35">
      <c r="A2" s="18" t="s">
        <v>207</v>
      </c>
    </row>
    <row r="4" spans="1:26" ht="82.5" customHeight="1" x14ac:dyDescent="0.4">
      <c r="B4" s="422" t="s">
        <v>209</v>
      </c>
      <c r="C4" s="422"/>
      <c r="D4" s="422"/>
      <c r="E4" s="422"/>
      <c r="F4" s="422"/>
      <c r="G4" s="422"/>
      <c r="H4" s="422"/>
      <c r="I4" s="422"/>
      <c r="J4" s="422"/>
      <c r="K4" s="422"/>
      <c r="L4" s="422"/>
      <c r="M4" s="422"/>
      <c r="N4" s="422"/>
      <c r="O4" s="422"/>
      <c r="S4" s="28" t="s">
        <v>233</v>
      </c>
      <c r="T4" s="28" t="s">
        <v>234</v>
      </c>
      <c r="U4" s="28" t="s">
        <v>235</v>
      </c>
      <c r="V4" s="28" t="s">
        <v>236</v>
      </c>
      <c r="W4" s="28" t="s">
        <v>213</v>
      </c>
      <c r="Y4" s="28" t="s">
        <v>238</v>
      </c>
      <c r="Z4" s="28" t="s">
        <v>214</v>
      </c>
    </row>
    <row r="6" spans="1:26" x14ac:dyDescent="0.35">
      <c r="B6" s="20" t="s">
        <v>210</v>
      </c>
      <c r="C6" s="438"/>
      <c r="D6" s="20"/>
      <c r="R6" s="11" t="s">
        <v>246</v>
      </c>
      <c r="S6">
        <f>SUMPRODUCT(E11:E61,$Q$11:$Q$61)</f>
        <v>184314833.98000002</v>
      </c>
      <c r="T6">
        <f>SUMPRODUCT(G11:G61,$Q$11:$Q$61)</f>
        <v>161216331.20999995</v>
      </c>
      <c r="U6">
        <f>SUMPRODUCT(H11:H61,$Q$11:$Q$61)</f>
        <v>155808465.49999997</v>
      </c>
      <c r="V6">
        <f>SUMPRODUCT(V11:V61,$Q$11:$Q$61)</f>
        <v>145049611.14000002</v>
      </c>
      <c r="W6">
        <f>SUMPRODUCT(K11:K61,$Q$11:$Q$61)</f>
        <v>169666464.41</v>
      </c>
      <c r="Y6">
        <f>SUMPRODUCT(M11:M61,$Q$11:$Q$61)</f>
        <v>59909539.919999987</v>
      </c>
      <c r="Z6" t="s">
        <v>252</v>
      </c>
    </row>
    <row r="7" spans="1:26" x14ac:dyDescent="0.35">
      <c r="B7" s="20" t="s">
        <v>211</v>
      </c>
      <c r="C7" s="438"/>
      <c r="D7" s="20"/>
      <c r="R7" t="s">
        <v>247</v>
      </c>
      <c r="S7" s="50">
        <f>ROUND(S6/$Q$8,3)</f>
        <v>2.202</v>
      </c>
      <c r="T7" s="50">
        <f>ROUND(T6/$Q$8,3)</f>
        <v>1.9259999999999999</v>
      </c>
      <c r="U7" s="50">
        <f>ROUND(U6/$Q$8,3)</f>
        <v>1.861</v>
      </c>
      <c r="V7" s="204">
        <f>ROUND(V6/$R$8,3)</f>
        <v>2.7109999999999999</v>
      </c>
      <c r="W7" s="50">
        <f>ROUND(W6/$Q$8,3)</f>
        <v>2.0270000000000001</v>
      </c>
      <c r="X7" t="s">
        <v>215</v>
      </c>
      <c r="Y7" s="50">
        <f>ROUND(Y6/$Q$8,3)</f>
        <v>0.71599999999999997</v>
      </c>
      <c r="Z7" s="51">
        <v>1.33</v>
      </c>
    </row>
    <row r="8" spans="1:26" x14ac:dyDescent="0.35">
      <c r="B8" t="s">
        <v>212</v>
      </c>
      <c r="P8" s="11" t="s">
        <v>248</v>
      </c>
      <c r="Q8">
        <f>SUM(Q11:Q61)</f>
        <v>83702501</v>
      </c>
      <c r="R8" s="205">
        <f>SUM(R11:R61)</f>
        <v>53507113</v>
      </c>
      <c r="Y8" t="s">
        <v>251</v>
      </c>
    </row>
    <row r="9" spans="1:26" x14ac:dyDescent="0.35">
      <c r="R9" t="s">
        <v>399</v>
      </c>
    </row>
    <row r="10" spans="1:26" ht="87" x14ac:dyDescent="0.35">
      <c r="B10" s="27" t="s">
        <v>197</v>
      </c>
      <c r="C10" s="363" t="s">
        <v>310</v>
      </c>
      <c r="D10" s="27" t="s">
        <v>239</v>
      </c>
      <c r="E10" s="28" t="s">
        <v>233</v>
      </c>
      <c r="F10" s="28" t="s">
        <v>239</v>
      </c>
      <c r="G10" s="28" t="s">
        <v>234</v>
      </c>
      <c r="H10" s="28" t="s">
        <v>235</v>
      </c>
      <c r="I10" s="28" t="s">
        <v>236</v>
      </c>
      <c r="J10" s="28" t="s">
        <v>239</v>
      </c>
      <c r="K10" s="28" t="s">
        <v>213</v>
      </c>
      <c r="L10" s="28" t="s">
        <v>237</v>
      </c>
      <c r="M10" s="28" t="s">
        <v>238</v>
      </c>
      <c r="N10" s="28" t="s">
        <v>239</v>
      </c>
      <c r="O10" s="28" t="s">
        <v>214</v>
      </c>
      <c r="P10" s="28" t="s">
        <v>239</v>
      </c>
      <c r="Q10" s="28" t="s">
        <v>245</v>
      </c>
      <c r="R10" s="28" t="s">
        <v>400</v>
      </c>
      <c r="S10" s="28" t="s">
        <v>233</v>
      </c>
      <c r="T10" s="28" t="s">
        <v>234</v>
      </c>
      <c r="U10" s="28" t="s">
        <v>235</v>
      </c>
      <c r="V10" s="28" t="s">
        <v>236</v>
      </c>
      <c r="W10" s="28" t="s">
        <v>213</v>
      </c>
      <c r="X10" s="28" t="s">
        <v>237</v>
      </c>
      <c r="Y10" s="28" t="s">
        <v>238</v>
      </c>
      <c r="Z10" s="28" t="s">
        <v>214</v>
      </c>
    </row>
    <row r="11" spans="1:26" ht="17" x14ac:dyDescent="0.35">
      <c r="B11" s="21" t="s">
        <v>31</v>
      </c>
      <c r="C11" s="439">
        <v>2021</v>
      </c>
      <c r="D11" s="44"/>
      <c r="E11" s="29">
        <v>1.41</v>
      </c>
      <c r="F11" s="29"/>
      <c r="G11" s="29">
        <v>1.41</v>
      </c>
      <c r="H11" s="29">
        <v>1.41</v>
      </c>
      <c r="I11" s="29">
        <v>3.12</v>
      </c>
      <c r="J11" s="29"/>
      <c r="K11" s="29">
        <v>1.41</v>
      </c>
      <c r="L11" s="30" t="s">
        <v>215</v>
      </c>
      <c r="M11" s="29">
        <v>0.13</v>
      </c>
      <c r="N11" s="29"/>
      <c r="O11" s="31" t="s">
        <v>216</v>
      </c>
      <c r="Q11">
        <f>ROUND(INDEX(Weighting!$R$113:$R$163,MATCH('Eligibility 2021'!B11,Weighting!$C$113:$C$163,0)),0)</f>
        <v>1050933</v>
      </c>
      <c r="R11">
        <f>IF(V11=0,0,Q11)</f>
        <v>1050933</v>
      </c>
      <c r="V11">
        <f t="shared" ref="V11:V61" si="0">IF(I11="N/A",0,I11)</f>
        <v>3.12</v>
      </c>
      <c r="Y11">
        <f>IF(ISBLANK(N11),Q11,0)</f>
        <v>1050933</v>
      </c>
    </row>
    <row r="12" spans="1:26" ht="34" x14ac:dyDescent="0.35">
      <c r="B12" t="s">
        <v>37</v>
      </c>
      <c r="C12" s="441">
        <v>2021</v>
      </c>
      <c r="D12" s="45">
        <v>5</v>
      </c>
      <c r="E12" s="32">
        <v>2.0299999999999998</v>
      </c>
      <c r="F12" s="32"/>
      <c r="G12" s="32">
        <v>2.0299999999999998</v>
      </c>
      <c r="H12" s="32">
        <v>2.0299999999999998</v>
      </c>
      <c r="I12" s="33" t="s">
        <v>215</v>
      </c>
      <c r="J12" s="33"/>
      <c r="K12" s="32">
        <v>2</v>
      </c>
      <c r="L12" s="33" t="s">
        <v>215</v>
      </c>
      <c r="M12" s="32">
        <v>1.31</v>
      </c>
      <c r="N12" s="33" t="s">
        <v>243</v>
      </c>
      <c r="O12" s="34">
        <v>1.33</v>
      </c>
      <c r="Q12">
        <f>ROUND(INDEX(Weighting!$R$113:$R$163,MATCH('Eligibility 2021'!B12,Weighting!$C$113:$C$163,0)),0)</f>
        <v>249696</v>
      </c>
      <c r="R12">
        <f t="shared" ref="R12:R61" si="1">IF(V12=0,0,Q12)</f>
        <v>0</v>
      </c>
      <c r="V12">
        <f t="shared" si="0"/>
        <v>0</v>
      </c>
      <c r="Y12">
        <f t="shared" ref="Y12:Y61" si="2">IF(ISBLANK(N12),Q12,0)</f>
        <v>0</v>
      </c>
    </row>
    <row r="13" spans="1:26" ht="17" x14ac:dyDescent="0.35">
      <c r="B13" s="21" t="s">
        <v>43</v>
      </c>
      <c r="C13" s="439">
        <v>2021</v>
      </c>
      <c r="D13" s="44"/>
      <c r="E13" s="29">
        <v>1.47</v>
      </c>
      <c r="F13" s="29"/>
      <c r="G13" s="29">
        <v>1.41</v>
      </c>
      <c r="H13" s="29">
        <v>1.33</v>
      </c>
      <c r="I13" s="29">
        <v>2</v>
      </c>
      <c r="J13" s="29"/>
      <c r="K13" s="29">
        <v>1.56</v>
      </c>
      <c r="L13" s="30" t="s">
        <v>215</v>
      </c>
      <c r="M13" s="29">
        <v>1.06</v>
      </c>
      <c r="N13" s="29"/>
      <c r="O13" s="35">
        <v>1.33</v>
      </c>
      <c r="Q13">
        <f>ROUND(INDEX(Weighting!$R$113:$R$163,MATCH('Eligibility 2021'!B13,Weighting!$C$113:$C$163,0)),0)</f>
        <v>2063828</v>
      </c>
      <c r="R13">
        <f t="shared" si="1"/>
        <v>2063828</v>
      </c>
      <c r="V13">
        <f t="shared" si="0"/>
        <v>2</v>
      </c>
      <c r="Y13">
        <f t="shared" si="2"/>
        <v>2063828</v>
      </c>
    </row>
    <row r="14" spans="1:26" ht="34" x14ac:dyDescent="0.35">
      <c r="B14" s="22" t="s">
        <v>46</v>
      </c>
      <c r="C14" s="441">
        <v>2021</v>
      </c>
      <c r="D14" s="46"/>
      <c r="E14" s="32">
        <v>1.42</v>
      </c>
      <c r="F14" s="32"/>
      <c r="G14" s="32">
        <v>1.42</v>
      </c>
      <c r="H14" s="32">
        <v>1.42</v>
      </c>
      <c r="I14" s="32">
        <v>2.11</v>
      </c>
      <c r="J14" s="32"/>
      <c r="K14" s="32">
        <v>2.09</v>
      </c>
      <c r="L14" s="33" t="s">
        <v>215</v>
      </c>
      <c r="M14" s="32">
        <v>0.14000000000000001</v>
      </c>
      <c r="N14" s="33" t="s">
        <v>243</v>
      </c>
      <c r="O14" s="34">
        <v>1.33</v>
      </c>
      <c r="Q14">
        <f>ROUND(INDEX(Weighting!$R$113:$R$163,MATCH('Eligibility 2021'!B14,Weighting!$C$113:$C$163,0)),0)</f>
        <v>931715</v>
      </c>
      <c r="R14">
        <f t="shared" si="1"/>
        <v>931715</v>
      </c>
      <c r="V14">
        <f t="shared" si="0"/>
        <v>2.11</v>
      </c>
      <c r="Y14">
        <f t="shared" si="2"/>
        <v>0</v>
      </c>
    </row>
    <row r="15" spans="1:26" ht="17" x14ac:dyDescent="0.35">
      <c r="B15" s="21" t="s">
        <v>48</v>
      </c>
      <c r="C15" s="439">
        <v>2021</v>
      </c>
      <c r="D15" s="44"/>
      <c r="E15" s="29">
        <v>2.61</v>
      </c>
      <c r="F15" s="29"/>
      <c r="G15" s="29">
        <v>2.61</v>
      </c>
      <c r="H15" s="29">
        <v>2.61</v>
      </c>
      <c r="I15" s="47" t="s">
        <v>215</v>
      </c>
      <c r="J15" s="36">
        <v>6</v>
      </c>
      <c r="K15" s="29">
        <v>2.08</v>
      </c>
      <c r="L15" s="30" t="s">
        <v>215</v>
      </c>
      <c r="M15" s="29">
        <v>1.0900000000000001</v>
      </c>
      <c r="N15" s="29"/>
      <c r="O15" s="35">
        <v>1.33</v>
      </c>
      <c r="Q15">
        <f>ROUND(INDEX(Weighting!$R$113:$R$163,MATCH('Eligibility 2021'!B15,Weighting!$C$113:$C$163,0)),0)</f>
        <v>12947026</v>
      </c>
      <c r="R15">
        <f t="shared" si="1"/>
        <v>0</v>
      </c>
      <c r="V15">
        <f t="shared" si="0"/>
        <v>0</v>
      </c>
      <c r="Y15">
        <f t="shared" si="2"/>
        <v>12947026</v>
      </c>
    </row>
    <row r="16" spans="1:26" ht="17" x14ac:dyDescent="0.35">
      <c r="B16" s="22" t="s">
        <v>55</v>
      </c>
      <c r="C16" s="441">
        <v>2021</v>
      </c>
      <c r="D16" s="46"/>
      <c r="E16" s="32">
        <v>1.42</v>
      </c>
      <c r="F16" s="32"/>
      <c r="G16" s="32">
        <v>1.42</v>
      </c>
      <c r="H16" s="32">
        <v>1.42</v>
      </c>
      <c r="I16" s="32">
        <v>2.6</v>
      </c>
      <c r="J16" s="32"/>
      <c r="K16" s="32">
        <v>1.95</v>
      </c>
      <c r="L16" s="32">
        <v>2.6</v>
      </c>
      <c r="M16" s="32">
        <v>0.68</v>
      </c>
      <c r="N16" s="32"/>
      <c r="O16" s="34">
        <v>1.33</v>
      </c>
      <c r="Q16">
        <f>ROUND(INDEX(Weighting!$R$113:$R$163,MATCH('Eligibility 2021'!B16,Weighting!$C$113:$C$163,0)),0)</f>
        <v>1526930</v>
      </c>
      <c r="R16">
        <f t="shared" si="1"/>
        <v>1526930</v>
      </c>
      <c r="V16">
        <f t="shared" si="0"/>
        <v>2.6</v>
      </c>
      <c r="Y16">
        <f t="shared" si="2"/>
        <v>1526930</v>
      </c>
    </row>
    <row r="17" spans="2:25" ht="17" x14ac:dyDescent="0.35">
      <c r="B17" s="21" t="s">
        <v>57</v>
      </c>
      <c r="C17" s="439">
        <v>2021</v>
      </c>
      <c r="D17" s="44"/>
      <c r="E17" s="29">
        <v>1.96</v>
      </c>
      <c r="F17" s="29"/>
      <c r="G17" s="29">
        <v>1.96</v>
      </c>
      <c r="H17" s="29">
        <v>1.96</v>
      </c>
      <c r="I17" s="29">
        <v>3.18</v>
      </c>
      <c r="J17" s="29"/>
      <c r="K17" s="29">
        <v>2.58</v>
      </c>
      <c r="L17" s="30" t="s">
        <v>215</v>
      </c>
      <c r="M17" s="29">
        <v>1.55</v>
      </c>
      <c r="N17" s="29"/>
      <c r="O17" s="35">
        <v>1.33</v>
      </c>
      <c r="Q17">
        <f>ROUND(INDEX(Weighting!$R$113:$R$163,MATCH('Eligibility 2021'!B17,Weighting!$C$113:$C$163,0)),0)</f>
        <v>955636</v>
      </c>
      <c r="R17">
        <f t="shared" si="1"/>
        <v>955636</v>
      </c>
      <c r="V17">
        <f t="shared" si="0"/>
        <v>3.18</v>
      </c>
      <c r="Y17">
        <f t="shared" si="2"/>
        <v>955636</v>
      </c>
    </row>
    <row r="18" spans="2:25" ht="17" x14ac:dyDescent="0.35">
      <c r="B18" s="22" t="s">
        <v>71</v>
      </c>
      <c r="C18" s="441">
        <v>2021</v>
      </c>
      <c r="D18" s="46"/>
      <c r="E18" s="32">
        <v>2.12</v>
      </c>
      <c r="F18" s="32"/>
      <c r="G18" s="32">
        <v>1.42</v>
      </c>
      <c r="H18" s="32">
        <v>1.33</v>
      </c>
      <c r="I18" s="32">
        <v>2.12</v>
      </c>
      <c r="J18" s="33" t="s">
        <v>240</v>
      </c>
      <c r="K18" s="32">
        <v>2.12</v>
      </c>
      <c r="L18" s="33" t="s">
        <v>215</v>
      </c>
      <c r="M18" s="32">
        <v>0.87</v>
      </c>
      <c r="N18" s="32"/>
      <c r="O18" s="34">
        <v>1.33</v>
      </c>
      <c r="Q18">
        <f>ROUND(INDEX(Weighting!$R$113:$R$163,MATCH('Eligibility 2021'!B18,Weighting!$C$113:$C$163,0)),0)</f>
        <v>270085</v>
      </c>
      <c r="R18">
        <f t="shared" si="1"/>
        <v>270085</v>
      </c>
      <c r="V18">
        <f t="shared" si="0"/>
        <v>2.12</v>
      </c>
      <c r="Y18">
        <f t="shared" si="2"/>
        <v>270085</v>
      </c>
    </row>
    <row r="19" spans="2:25" ht="17" x14ac:dyDescent="0.35">
      <c r="B19" s="21" t="s">
        <v>73</v>
      </c>
      <c r="C19" s="439">
        <v>2021</v>
      </c>
      <c r="D19" s="44"/>
      <c r="E19" s="29">
        <v>3.19</v>
      </c>
      <c r="F19" s="29"/>
      <c r="G19" s="29">
        <v>3.19</v>
      </c>
      <c r="H19" s="29">
        <v>3.19</v>
      </c>
      <c r="I19" s="30" t="s">
        <v>215</v>
      </c>
      <c r="J19" s="30"/>
      <c r="K19" s="29">
        <v>3.19</v>
      </c>
      <c r="L19" s="30" t="s">
        <v>215</v>
      </c>
      <c r="M19" s="29">
        <v>2.16</v>
      </c>
      <c r="N19" s="29"/>
      <c r="O19" s="49">
        <v>2.1</v>
      </c>
      <c r="P19">
        <v>7</v>
      </c>
      <c r="Q19">
        <f>ROUND(INDEX(Weighting!$R$113:$R$163,MATCH('Eligibility 2021'!B19,Weighting!$C$113:$C$163,0)),0)</f>
        <v>270104</v>
      </c>
      <c r="R19">
        <f t="shared" si="1"/>
        <v>0</v>
      </c>
      <c r="V19">
        <f t="shared" si="0"/>
        <v>0</v>
      </c>
      <c r="Y19">
        <f t="shared" si="2"/>
        <v>270104</v>
      </c>
    </row>
    <row r="20" spans="2:25" ht="34" x14ac:dyDescent="0.35">
      <c r="B20" s="22" t="s">
        <v>76</v>
      </c>
      <c r="C20" s="441">
        <v>2021</v>
      </c>
      <c r="D20" s="46"/>
      <c r="E20" s="32">
        <v>2.06</v>
      </c>
      <c r="F20" s="32"/>
      <c r="G20" s="32">
        <v>1.4</v>
      </c>
      <c r="H20" s="32">
        <v>1.33</v>
      </c>
      <c r="I20" s="32">
        <v>2.1</v>
      </c>
      <c r="J20" s="33" t="s">
        <v>241</v>
      </c>
      <c r="K20" s="32">
        <v>1.91</v>
      </c>
      <c r="L20" s="33" t="s">
        <v>215</v>
      </c>
      <c r="M20" s="32">
        <v>0.27</v>
      </c>
      <c r="N20" s="33" t="s">
        <v>243</v>
      </c>
      <c r="O20" s="38" t="s">
        <v>216</v>
      </c>
      <c r="P20">
        <v>8</v>
      </c>
      <c r="Q20">
        <f>ROUND(INDEX(Weighting!$R$113:$R$163,MATCH('Eligibility 2021'!B20,Weighting!$C$113:$C$163,0)),0)</f>
        <v>4333694</v>
      </c>
      <c r="R20">
        <f t="shared" si="1"/>
        <v>4333694</v>
      </c>
      <c r="V20">
        <f t="shared" si="0"/>
        <v>2.1</v>
      </c>
      <c r="Y20">
        <f t="shared" si="2"/>
        <v>0</v>
      </c>
    </row>
    <row r="21" spans="2:25" ht="34" x14ac:dyDescent="0.35">
      <c r="B21" s="21" t="s">
        <v>81</v>
      </c>
      <c r="C21" s="439">
        <v>2021</v>
      </c>
      <c r="D21" s="44"/>
      <c r="E21" s="29">
        <v>2.0499999999999998</v>
      </c>
      <c r="F21" s="29"/>
      <c r="G21" s="29">
        <v>1.49</v>
      </c>
      <c r="H21" s="29">
        <v>1.33</v>
      </c>
      <c r="I21" s="29">
        <v>2.4700000000000002</v>
      </c>
      <c r="J21" s="29"/>
      <c r="K21" s="29">
        <v>2.2000000000000002</v>
      </c>
      <c r="L21" s="30" t="s">
        <v>215</v>
      </c>
      <c r="M21" s="29">
        <v>0.32</v>
      </c>
      <c r="N21" s="30" t="s">
        <v>243</v>
      </c>
      <c r="O21" s="31" t="s">
        <v>216</v>
      </c>
      <c r="Q21">
        <f>ROUND(INDEX(Weighting!$R$113:$R$163,MATCH('Eligibility 2021'!B21,Weighting!$C$113:$C$163,0)),0)</f>
        <v>2206783</v>
      </c>
      <c r="R21">
        <f t="shared" si="1"/>
        <v>2206783</v>
      </c>
      <c r="V21">
        <f t="shared" si="0"/>
        <v>2.4700000000000002</v>
      </c>
      <c r="Y21">
        <f t="shared" si="2"/>
        <v>0</v>
      </c>
    </row>
    <row r="22" spans="2:25" ht="17" x14ac:dyDescent="0.35">
      <c r="B22" t="s">
        <v>83</v>
      </c>
      <c r="C22" s="441">
        <v>2021</v>
      </c>
      <c r="D22" s="45">
        <v>5</v>
      </c>
      <c r="E22" s="32">
        <v>3.08</v>
      </c>
      <c r="F22" s="32"/>
      <c r="G22" s="32">
        <v>3.08</v>
      </c>
      <c r="H22" s="32">
        <v>3.08</v>
      </c>
      <c r="I22" s="33" t="s">
        <v>215</v>
      </c>
      <c r="J22" s="33"/>
      <c r="K22" s="32">
        <v>1.91</v>
      </c>
      <c r="L22" s="33" t="s">
        <v>215</v>
      </c>
      <c r="M22" s="32">
        <v>1.05</v>
      </c>
      <c r="N22" s="32"/>
      <c r="O22" s="34">
        <v>1.33</v>
      </c>
      <c r="Q22">
        <f>ROUND(INDEX(Weighting!$R$113:$R$163,MATCH('Eligibility 2021'!B22,Weighting!$C$113:$C$163,0)),0)</f>
        <v>421455</v>
      </c>
      <c r="R22">
        <f t="shared" si="1"/>
        <v>0</v>
      </c>
      <c r="V22">
        <f t="shared" si="0"/>
        <v>0</v>
      </c>
      <c r="Y22">
        <f t="shared" si="2"/>
        <v>421455</v>
      </c>
    </row>
    <row r="23" spans="2:25" ht="34" x14ac:dyDescent="0.35">
      <c r="B23" s="21" t="s">
        <v>85</v>
      </c>
      <c r="C23" s="439">
        <v>2021</v>
      </c>
      <c r="D23" s="44"/>
      <c r="E23" s="29">
        <v>1.42</v>
      </c>
      <c r="F23" s="29"/>
      <c r="G23" s="29">
        <v>1.42</v>
      </c>
      <c r="H23" s="29">
        <v>1.33</v>
      </c>
      <c r="I23" s="29">
        <v>1.85</v>
      </c>
      <c r="J23" s="29"/>
      <c r="K23" s="29">
        <v>1.33</v>
      </c>
      <c r="L23" s="30" t="s">
        <v>215</v>
      </c>
      <c r="M23" s="29">
        <v>0.22</v>
      </c>
      <c r="N23" s="30" t="s">
        <v>243</v>
      </c>
      <c r="O23" s="35">
        <v>1.33</v>
      </c>
      <c r="Q23">
        <f>ROUND(INDEX(Weighting!$R$113:$R$163,MATCH('Eligibility 2021'!B23,Weighting!$C$113:$C$163,0)),0)</f>
        <v>397292</v>
      </c>
      <c r="R23">
        <f t="shared" si="1"/>
        <v>397292</v>
      </c>
      <c r="V23">
        <f t="shared" si="0"/>
        <v>1.85</v>
      </c>
      <c r="Y23">
        <f t="shared" si="2"/>
        <v>0</v>
      </c>
    </row>
    <row r="24" spans="2:25" ht="17" x14ac:dyDescent="0.35">
      <c r="B24" s="22" t="s">
        <v>87</v>
      </c>
      <c r="C24" s="441">
        <v>2021</v>
      </c>
      <c r="D24" s="46"/>
      <c r="E24" s="32">
        <v>3.13</v>
      </c>
      <c r="F24" s="32"/>
      <c r="G24" s="32">
        <v>3.13</v>
      </c>
      <c r="H24" s="32">
        <v>3.13</v>
      </c>
      <c r="I24" s="33" t="s">
        <v>215</v>
      </c>
      <c r="J24" s="33"/>
      <c r="K24" s="32">
        <v>2.08</v>
      </c>
      <c r="L24" s="33" t="s">
        <v>215</v>
      </c>
      <c r="M24" s="32">
        <v>1.33</v>
      </c>
      <c r="N24" s="32"/>
      <c r="O24" s="34">
        <v>1.33</v>
      </c>
      <c r="Q24">
        <f>ROUND(INDEX(Weighting!$R$113:$R$163,MATCH('Eligibility 2021'!B24,Weighting!$C$113:$C$163,0)),0)</f>
        <v>3438080</v>
      </c>
      <c r="R24">
        <f t="shared" si="1"/>
        <v>0</v>
      </c>
      <c r="V24">
        <f t="shared" si="0"/>
        <v>0</v>
      </c>
      <c r="Y24">
        <f t="shared" si="2"/>
        <v>3438080</v>
      </c>
    </row>
    <row r="25" spans="2:25" ht="34" x14ac:dyDescent="0.35">
      <c r="B25" s="21" t="s">
        <v>89</v>
      </c>
      <c r="C25" s="439">
        <v>2021</v>
      </c>
      <c r="D25" s="44"/>
      <c r="E25" s="29">
        <v>2.08</v>
      </c>
      <c r="F25" s="29"/>
      <c r="G25" s="29">
        <v>1.58</v>
      </c>
      <c r="H25" s="29">
        <v>1.58</v>
      </c>
      <c r="I25" s="29">
        <v>2.5</v>
      </c>
      <c r="J25" s="29"/>
      <c r="K25" s="29">
        <v>2.08</v>
      </c>
      <c r="L25" s="30" t="s">
        <v>215</v>
      </c>
      <c r="M25" s="29">
        <v>0.16</v>
      </c>
      <c r="N25" s="30" t="s">
        <v>243</v>
      </c>
      <c r="O25" s="35">
        <v>1.33</v>
      </c>
      <c r="Q25">
        <f>ROUND(INDEX(Weighting!$R$113:$R$163,MATCH('Eligibility 2021'!B25,Weighting!$C$113:$C$163,0)),0)</f>
        <v>1776399</v>
      </c>
      <c r="R25">
        <f t="shared" si="1"/>
        <v>1776399</v>
      </c>
      <c r="V25">
        <f t="shared" si="0"/>
        <v>2.5</v>
      </c>
      <c r="Y25">
        <f t="shared" si="2"/>
        <v>0</v>
      </c>
    </row>
    <row r="26" spans="2:25" ht="34" x14ac:dyDescent="0.35">
      <c r="B26" s="22" t="s">
        <v>91</v>
      </c>
      <c r="C26" s="441">
        <v>2021</v>
      </c>
      <c r="D26" s="46"/>
      <c r="E26" s="32">
        <v>3.75</v>
      </c>
      <c r="F26" s="32"/>
      <c r="G26" s="32">
        <v>1.67</v>
      </c>
      <c r="H26" s="32">
        <v>1.67</v>
      </c>
      <c r="I26" s="32">
        <v>3.02</v>
      </c>
      <c r="J26" s="33" t="s">
        <v>241</v>
      </c>
      <c r="K26" s="32">
        <v>3.75</v>
      </c>
      <c r="L26" s="33" t="s">
        <v>215</v>
      </c>
      <c r="M26" s="32">
        <v>0.47</v>
      </c>
      <c r="N26" s="33" t="s">
        <v>243</v>
      </c>
      <c r="O26" s="34">
        <v>1.33</v>
      </c>
      <c r="Q26">
        <f>ROUND(INDEX(Weighting!$R$113:$R$163,MATCH('Eligibility 2021'!B26,Weighting!$C$113:$C$163,0)),0)</f>
        <v>783200</v>
      </c>
      <c r="R26">
        <f t="shared" si="1"/>
        <v>783200</v>
      </c>
      <c r="V26">
        <f t="shared" si="0"/>
        <v>3.02</v>
      </c>
      <c r="Y26">
        <f t="shared" si="2"/>
        <v>0</v>
      </c>
    </row>
    <row r="27" spans="2:25" ht="17" x14ac:dyDescent="0.35">
      <c r="B27" s="21" t="s">
        <v>94</v>
      </c>
      <c r="C27" s="439">
        <v>2021</v>
      </c>
      <c r="D27" s="44"/>
      <c r="E27" s="29">
        <v>1.66</v>
      </c>
      <c r="F27" s="29"/>
      <c r="G27" s="29">
        <v>1.49</v>
      </c>
      <c r="H27" s="29">
        <v>1.33</v>
      </c>
      <c r="I27" s="29">
        <v>2.5</v>
      </c>
      <c r="J27" s="29"/>
      <c r="K27" s="29">
        <v>1.66</v>
      </c>
      <c r="L27" s="30" t="s">
        <v>215</v>
      </c>
      <c r="M27" s="29">
        <v>0.33</v>
      </c>
      <c r="N27" s="29"/>
      <c r="O27" s="31" t="s">
        <v>216</v>
      </c>
      <c r="Q27">
        <f>ROUND(INDEX(Weighting!$R$113:$R$163,MATCH('Eligibility 2021'!B27,Weighting!$C$113:$C$163,0)),0)</f>
        <v>449444</v>
      </c>
      <c r="R27">
        <f t="shared" si="1"/>
        <v>449444</v>
      </c>
      <c r="V27">
        <f t="shared" si="0"/>
        <v>2.5</v>
      </c>
      <c r="Y27">
        <f t="shared" si="2"/>
        <v>449444</v>
      </c>
    </row>
    <row r="28" spans="2:25" ht="34" x14ac:dyDescent="0.35">
      <c r="B28" s="22" t="s">
        <v>96</v>
      </c>
      <c r="C28" s="441">
        <v>2021</v>
      </c>
      <c r="D28" s="46"/>
      <c r="E28" s="32">
        <v>1.95</v>
      </c>
      <c r="F28" s="32"/>
      <c r="G28" s="32">
        <v>1.59</v>
      </c>
      <c r="H28" s="32">
        <v>1.59</v>
      </c>
      <c r="I28" s="33">
        <v>2.13</v>
      </c>
      <c r="J28" s="33"/>
      <c r="K28" s="32">
        <v>1.95</v>
      </c>
      <c r="L28" s="32">
        <v>2.13</v>
      </c>
      <c r="M28" s="32">
        <v>0.21</v>
      </c>
      <c r="N28" s="33" t="s">
        <v>243</v>
      </c>
      <c r="O28" s="34">
        <v>1.33</v>
      </c>
      <c r="Q28">
        <f>ROUND(INDEX(Weighting!$R$113:$R$163,MATCH('Eligibility 2021'!B28,Weighting!$C$113:$C$163,0)),0)</f>
        <v>1543422</v>
      </c>
      <c r="R28">
        <f t="shared" si="1"/>
        <v>1543422</v>
      </c>
      <c r="V28">
        <f t="shared" si="0"/>
        <v>2.13</v>
      </c>
      <c r="Y28">
        <f t="shared" si="2"/>
        <v>0</v>
      </c>
    </row>
    <row r="29" spans="2:25" ht="17" x14ac:dyDescent="0.35">
      <c r="B29" s="21" t="s">
        <v>98</v>
      </c>
      <c r="C29" s="439">
        <v>2021</v>
      </c>
      <c r="D29" s="44"/>
      <c r="E29" s="29">
        <v>2.12</v>
      </c>
      <c r="F29" s="29"/>
      <c r="G29" s="29">
        <v>2.12</v>
      </c>
      <c r="H29" s="29">
        <v>2.12</v>
      </c>
      <c r="I29" s="29">
        <v>2.5</v>
      </c>
      <c r="J29" s="29"/>
      <c r="K29" s="29">
        <v>1.33</v>
      </c>
      <c r="L29" s="30" t="s">
        <v>215</v>
      </c>
      <c r="M29" s="29">
        <v>0.19</v>
      </c>
      <c r="N29" s="29"/>
      <c r="O29" s="35">
        <v>1.33</v>
      </c>
      <c r="Q29">
        <f>ROUND(INDEX(Weighting!$R$113:$R$163,MATCH('Eligibility 2021'!B29,Weighting!$C$113:$C$163,0)),0)</f>
        <v>1759812</v>
      </c>
      <c r="R29">
        <f t="shared" si="1"/>
        <v>1759812</v>
      </c>
      <c r="V29">
        <f t="shared" si="0"/>
        <v>2.5</v>
      </c>
      <c r="Y29">
        <f t="shared" si="2"/>
        <v>1759812</v>
      </c>
    </row>
    <row r="30" spans="2:25" ht="17" x14ac:dyDescent="0.35">
      <c r="B30" s="22" t="s">
        <v>100</v>
      </c>
      <c r="C30" s="441">
        <v>2021</v>
      </c>
      <c r="D30" s="46"/>
      <c r="E30" s="32">
        <v>1.91</v>
      </c>
      <c r="F30" s="32"/>
      <c r="G30" s="32">
        <v>1.57</v>
      </c>
      <c r="H30" s="32">
        <v>1.57</v>
      </c>
      <c r="I30" s="33">
        <v>2.08</v>
      </c>
      <c r="J30" s="33"/>
      <c r="K30" s="32">
        <v>2.09</v>
      </c>
      <c r="L30" s="33" t="s">
        <v>215</v>
      </c>
      <c r="M30" s="32">
        <v>1</v>
      </c>
      <c r="N30" s="32"/>
      <c r="O30" s="38">
        <v>1.33</v>
      </c>
      <c r="P30">
        <v>7</v>
      </c>
      <c r="Q30">
        <f>ROUND(INDEX(Weighting!$R$113:$R$163,MATCH('Eligibility 2021'!B30,Weighting!$C$113:$C$163,0)),0)</f>
        <v>325180</v>
      </c>
      <c r="R30">
        <f t="shared" si="1"/>
        <v>325180</v>
      </c>
      <c r="V30">
        <f t="shared" si="0"/>
        <v>2.08</v>
      </c>
      <c r="Y30">
        <f t="shared" si="2"/>
        <v>325180</v>
      </c>
    </row>
    <row r="31" spans="2:25" ht="17" x14ac:dyDescent="0.35">
      <c r="B31" s="21" t="s">
        <v>102</v>
      </c>
      <c r="C31" s="439">
        <v>2021</v>
      </c>
      <c r="D31" s="44"/>
      <c r="E31" s="29">
        <v>3.17</v>
      </c>
      <c r="F31" s="29"/>
      <c r="G31" s="29">
        <v>3.17</v>
      </c>
      <c r="H31" s="29">
        <v>3.17</v>
      </c>
      <c r="I31" s="30" t="s">
        <v>215</v>
      </c>
      <c r="J31" s="30"/>
      <c r="K31" s="29">
        <v>2.59</v>
      </c>
      <c r="L31" s="30" t="s">
        <v>215</v>
      </c>
      <c r="M31" s="29">
        <v>1.23</v>
      </c>
      <c r="N31" s="29"/>
      <c r="O31" s="35">
        <v>1.33</v>
      </c>
      <c r="P31" s="29"/>
      <c r="Q31">
        <f>ROUND(INDEX(Weighting!$R$113:$R$163,MATCH('Eligibility 2021'!B31,Weighting!$C$113:$C$163,0)),0)</f>
        <v>1529032</v>
      </c>
      <c r="R31">
        <f t="shared" si="1"/>
        <v>0</v>
      </c>
      <c r="V31">
        <f t="shared" si="0"/>
        <v>0</v>
      </c>
      <c r="Y31">
        <f t="shared" si="2"/>
        <v>1529032</v>
      </c>
    </row>
    <row r="32" spans="2:25" ht="17" x14ac:dyDescent="0.35">
      <c r="B32" s="22" t="s">
        <v>105</v>
      </c>
      <c r="C32" s="441">
        <v>2021</v>
      </c>
      <c r="D32" s="46"/>
      <c r="E32" s="32">
        <v>2</v>
      </c>
      <c r="F32" s="32"/>
      <c r="G32" s="32">
        <v>1.5</v>
      </c>
      <c r="H32" s="32">
        <v>1.5</v>
      </c>
      <c r="I32" s="32">
        <v>3</v>
      </c>
      <c r="J32" s="32"/>
      <c r="K32" s="32">
        <v>2</v>
      </c>
      <c r="L32" s="33" t="s">
        <v>215</v>
      </c>
      <c r="M32" s="32">
        <v>1.33</v>
      </c>
      <c r="N32" s="32"/>
      <c r="O32" s="38">
        <v>1.33</v>
      </c>
      <c r="P32">
        <v>7</v>
      </c>
      <c r="Q32">
        <f>ROUND(INDEX(Weighting!$R$113:$R$163,MATCH('Eligibility 2021'!B32,Weighting!$C$113:$C$163,0)),0)</f>
        <v>1795682</v>
      </c>
      <c r="R32">
        <f t="shared" si="1"/>
        <v>1795682</v>
      </c>
      <c r="V32">
        <f t="shared" si="0"/>
        <v>3</v>
      </c>
      <c r="Y32">
        <f t="shared" si="2"/>
        <v>1795682</v>
      </c>
    </row>
    <row r="33" spans="2:25" ht="17" x14ac:dyDescent="0.35">
      <c r="B33" s="21" t="s">
        <v>107</v>
      </c>
      <c r="C33" s="439">
        <v>2021</v>
      </c>
      <c r="D33" s="44"/>
      <c r="E33" s="29">
        <v>2.12</v>
      </c>
      <c r="F33" s="29"/>
      <c r="G33" s="29">
        <v>2.12</v>
      </c>
      <c r="H33" s="29">
        <v>2.12</v>
      </c>
      <c r="I33" s="30" t="s">
        <v>215</v>
      </c>
      <c r="J33" s="30"/>
      <c r="K33" s="29">
        <v>1.95</v>
      </c>
      <c r="L33" s="30" t="s">
        <v>215</v>
      </c>
      <c r="M33" s="29">
        <v>0.54</v>
      </c>
      <c r="N33" s="29"/>
      <c r="O33" s="35">
        <v>1.33</v>
      </c>
      <c r="Q33">
        <f>ROUND(INDEX(Weighting!$R$113:$R$163,MATCH('Eligibility 2021'!B33,Weighting!$C$113:$C$163,0)),0)</f>
        <v>2769844</v>
      </c>
      <c r="R33">
        <f t="shared" si="1"/>
        <v>0</v>
      </c>
      <c r="V33">
        <f t="shared" si="0"/>
        <v>0</v>
      </c>
      <c r="Y33">
        <f t="shared" si="2"/>
        <v>2769844</v>
      </c>
    </row>
    <row r="34" spans="2:25" ht="17" x14ac:dyDescent="0.35">
      <c r="B34" s="22" t="s">
        <v>111</v>
      </c>
      <c r="C34" s="441">
        <v>2021</v>
      </c>
      <c r="D34" s="46"/>
      <c r="E34" s="48">
        <v>2.83</v>
      </c>
      <c r="F34" s="39">
        <v>10</v>
      </c>
      <c r="G34" s="32">
        <v>2.75</v>
      </c>
      <c r="H34" s="32">
        <v>2.75</v>
      </c>
      <c r="I34" s="33" t="s">
        <v>215</v>
      </c>
      <c r="J34" s="33"/>
      <c r="K34" s="32">
        <v>2.78</v>
      </c>
      <c r="L34" s="33" t="s">
        <v>215</v>
      </c>
      <c r="M34" s="32">
        <v>1.33</v>
      </c>
      <c r="N34" s="32"/>
      <c r="O34" s="38">
        <v>2</v>
      </c>
      <c r="P34">
        <v>11</v>
      </c>
      <c r="Q34">
        <f>ROUND(INDEX(Weighting!$R$113:$R$163,MATCH('Eligibility 2021'!B34,Weighting!$C$113:$C$163,0)),0)</f>
        <v>1233142</v>
      </c>
      <c r="R34">
        <f t="shared" si="1"/>
        <v>0</v>
      </c>
      <c r="V34">
        <f t="shared" si="0"/>
        <v>0</v>
      </c>
      <c r="Y34">
        <f t="shared" si="2"/>
        <v>1233142</v>
      </c>
    </row>
    <row r="35" spans="2:25" ht="34" x14ac:dyDescent="0.35">
      <c r="B35" s="21" t="s">
        <v>113</v>
      </c>
      <c r="C35" s="439">
        <v>2021</v>
      </c>
      <c r="D35" s="44"/>
      <c r="E35" s="29">
        <v>1.94</v>
      </c>
      <c r="F35" s="29"/>
      <c r="G35" s="29">
        <v>1.43</v>
      </c>
      <c r="H35" s="29">
        <v>1.33</v>
      </c>
      <c r="I35" s="29">
        <v>2.09</v>
      </c>
      <c r="J35" s="29"/>
      <c r="K35" s="29">
        <v>1.94</v>
      </c>
      <c r="L35" s="30" t="s">
        <v>215</v>
      </c>
      <c r="M35" s="29">
        <v>0.21</v>
      </c>
      <c r="N35" s="30" t="s">
        <v>243</v>
      </c>
      <c r="O35" s="31" t="s">
        <v>216</v>
      </c>
      <c r="Q35">
        <f>ROUND(INDEX(Weighting!$R$113:$R$163,MATCH('Eligibility 2021'!B35,Weighting!$C$113:$C$163,0)),0)</f>
        <v>690302</v>
      </c>
      <c r="R35">
        <f t="shared" si="1"/>
        <v>690302</v>
      </c>
      <c r="V35">
        <f t="shared" si="0"/>
        <v>2.09</v>
      </c>
      <c r="Y35">
        <f t="shared" si="2"/>
        <v>0</v>
      </c>
    </row>
    <row r="36" spans="2:25" ht="34" x14ac:dyDescent="0.35">
      <c r="B36" s="22" t="s">
        <v>115</v>
      </c>
      <c r="C36" s="441">
        <v>2021</v>
      </c>
      <c r="D36" s="46"/>
      <c r="E36" s="32">
        <v>1.96</v>
      </c>
      <c r="F36" s="32"/>
      <c r="G36" s="32">
        <v>1.5</v>
      </c>
      <c r="H36" s="32">
        <v>1.5</v>
      </c>
      <c r="I36" s="32">
        <v>3</v>
      </c>
      <c r="J36" s="32"/>
      <c r="K36" s="32">
        <v>1.96</v>
      </c>
      <c r="L36" s="32">
        <v>3</v>
      </c>
      <c r="M36" s="32">
        <v>0.16</v>
      </c>
      <c r="N36" s="33" t="s">
        <v>243</v>
      </c>
      <c r="O36" s="34">
        <v>1.33</v>
      </c>
      <c r="Q36">
        <f>ROUND(INDEX(Weighting!$R$113:$R$163,MATCH('Eligibility 2021'!B36,Weighting!$C$113:$C$163,0)),0)</f>
        <v>1096390</v>
      </c>
      <c r="R36">
        <f t="shared" si="1"/>
        <v>1096390</v>
      </c>
      <c r="V36">
        <f t="shared" si="0"/>
        <v>3</v>
      </c>
      <c r="Y36">
        <f t="shared" si="2"/>
        <v>0</v>
      </c>
    </row>
    <row r="37" spans="2:25" ht="17" x14ac:dyDescent="0.35">
      <c r="B37" s="21" t="s">
        <v>117</v>
      </c>
      <c r="C37" s="439">
        <v>2021</v>
      </c>
      <c r="D37" s="44"/>
      <c r="E37" s="29">
        <v>1.43</v>
      </c>
      <c r="F37" s="29"/>
      <c r="G37" s="29">
        <v>1.43</v>
      </c>
      <c r="H37" s="29">
        <v>1.43</v>
      </c>
      <c r="I37" s="29">
        <v>2.61</v>
      </c>
      <c r="J37" s="29"/>
      <c r="K37" s="29">
        <v>1.57</v>
      </c>
      <c r="L37" s="30" t="s">
        <v>215</v>
      </c>
      <c r="M37" s="29">
        <v>0.24</v>
      </c>
      <c r="N37" s="29"/>
      <c r="O37" s="35">
        <v>1.33</v>
      </c>
      <c r="Q37">
        <f>ROUND(INDEX(Weighting!$R$113:$R$163,MATCH('Eligibility 2021'!B37,Weighting!$C$113:$C$163,0)),0)</f>
        <v>292121</v>
      </c>
      <c r="R37">
        <f t="shared" si="1"/>
        <v>292121</v>
      </c>
      <c r="V37">
        <f t="shared" si="0"/>
        <v>2.61</v>
      </c>
      <c r="Y37">
        <f t="shared" si="2"/>
        <v>292121</v>
      </c>
    </row>
    <row r="38" spans="2:25" ht="17" x14ac:dyDescent="0.35">
      <c r="B38" s="22" t="s">
        <v>119</v>
      </c>
      <c r="C38" s="441">
        <v>2021</v>
      </c>
      <c r="D38" s="46"/>
      <c r="E38" s="32">
        <v>2.13</v>
      </c>
      <c r="F38" s="32"/>
      <c r="G38" s="32">
        <v>2.13</v>
      </c>
      <c r="H38" s="32">
        <v>2.13</v>
      </c>
      <c r="I38" s="33" t="s">
        <v>215</v>
      </c>
      <c r="J38" s="33"/>
      <c r="K38" s="32">
        <v>1.94</v>
      </c>
      <c r="L38" s="33" t="s">
        <v>215</v>
      </c>
      <c r="M38" s="32">
        <v>0.57999999999999996</v>
      </c>
      <c r="N38" s="32"/>
      <c r="O38" s="34">
        <v>1.33</v>
      </c>
      <c r="Q38">
        <f>ROUND(INDEX(Weighting!$R$113:$R$163,MATCH('Eligibility 2021'!B38,Weighting!$C$113:$C$163,0)),0)</f>
        <v>332631</v>
      </c>
      <c r="R38">
        <f t="shared" si="1"/>
        <v>0</v>
      </c>
      <c r="V38">
        <f t="shared" si="0"/>
        <v>0</v>
      </c>
      <c r="Y38">
        <f t="shared" si="2"/>
        <v>332631</v>
      </c>
    </row>
    <row r="39" spans="2:25" ht="34" x14ac:dyDescent="0.35">
      <c r="B39" s="21" t="s">
        <v>121</v>
      </c>
      <c r="C39" s="439">
        <v>2021</v>
      </c>
      <c r="D39" s="44"/>
      <c r="E39" s="29">
        <v>1.6</v>
      </c>
      <c r="F39" s="29"/>
      <c r="G39" s="29">
        <v>1.6</v>
      </c>
      <c r="H39" s="29">
        <v>1.33</v>
      </c>
      <c r="I39" s="29">
        <v>2</v>
      </c>
      <c r="J39" s="29"/>
      <c r="K39" s="29">
        <v>1.6</v>
      </c>
      <c r="L39" s="30" t="s">
        <v>215</v>
      </c>
      <c r="M39" s="29">
        <v>0.28000000000000003</v>
      </c>
      <c r="N39" s="30" t="s">
        <v>243</v>
      </c>
      <c r="O39" s="35">
        <v>1.33</v>
      </c>
      <c r="Q39">
        <f>ROUND(INDEX(Weighting!$R$113:$R$163,MATCH('Eligibility 2021'!B39,Weighting!$C$113:$C$163,0)),0)</f>
        <v>799329</v>
      </c>
      <c r="R39">
        <f t="shared" si="1"/>
        <v>799329</v>
      </c>
      <c r="V39">
        <f t="shared" si="0"/>
        <v>2</v>
      </c>
      <c r="Y39">
        <f t="shared" si="2"/>
        <v>0</v>
      </c>
    </row>
    <row r="40" spans="2:25" ht="34" x14ac:dyDescent="0.35">
      <c r="B40" s="22" t="s">
        <v>123</v>
      </c>
      <c r="C40" s="441">
        <v>2021</v>
      </c>
      <c r="D40" s="46"/>
      <c r="E40" s="32">
        <v>3.18</v>
      </c>
      <c r="F40" s="32"/>
      <c r="G40" s="32">
        <v>3.18</v>
      </c>
      <c r="H40" s="32">
        <v>3.18</v>
      </c>
      <c r="I40" s="33" t="s">
        <v>215</v>
      </c>
      <c r="J40" s="33"/>
      <c r="K40" s="32">
        <v>1.96</v>
      </c>
      <c r="L40" s="33" t="s">
        <v>215</v>
      </c>
      <c r="M40" s="32">
        <v>0.59</v>
      </c>
      <c r="N40" s="33" t="s">
        <v>243</v>
      </c>
      <c r="O40" s="34">
        <v>1.33</v>
      </c>
      <c r="Q40">
        <f>ROUND(INDEX(Weighting!$R$113:$R$163,MATCH('Eligibility 2021'!B40,Weighting!$C$113:$C$163,0)),0)</f>
        <v>225020</v>
      </c>
      <c r="R40">
        <f t="shared" si="1"/>
        <v>0</v>
      </c>
      <c r="V40">
        <f t="shared" si="0"/>
        <v>0</v>
      </c>
      <c r="Y40">
        <f t="shared" si="2"/>
        <v>0</v>
      </c>
    </row>
    <row r="41" spans="2:25" ht="34" x14ac:dyDescent="0.35">
      <c r="B41" s="21" t="s">
        <v>126</v>
      </c>
      <c r="C41" s="439">
        <v>2021</v>
      </c>
      <c r="D41" s="44"/>
      <c r="E41" s="29">
        <v>1.94</v>
      </c>
      <c r="F41" s="29"/>
      <c r="G41" s="29">
        <v>1.42</v>
      </c>
      <c r="H41" s="29">
        <v>1.42</v>
      </c>
      <c r="I41" s="29">
        <v>3.5</v>
      </c>
      <c r="J41" s="29"/>
      <c r="K41" s="29">
        <v>1.94</v>
      </c>
      <c r="L41" s="29">
        <v>2</v>
      </c>
      <c r="M41" s="29">
        <v>0.28000000000000003</v>
      </c>
      <c r="N41" s="30" t="s">
        <v>243</v>
      </c>
      <c r="O41" s="35">
        <v>1.33</v>
      </c>
      <c r="Q41">
        <f>ROUND(INDEX(Weighting!$R$113:$R$163,MATCH('Eligibility 2021'!B41,Weighting!$C$113:$C$163,0)),0)</f>
        <v>2001592</v>
      </c>
      <c r="R41">
        <f t="shared" si="1"/>
        <v>2001592</v>
      </c>
      <c r="V41">
        <f t="shared" si="0"/>
        <v>3.5</v>
      </c>
      <c r="Y41">
        <f t="shared" si="2"/>
        <v>0</v>
      </c>
    </row>
    <row r="42" spans="2:25" ht="34" x14ac:dyDescent="0.35">
      <c r="B42" s="22" t="s">
        <v>131</v>
      </c>
      <c r="C42" s="441">
        <v>2021</v>
      </c>
      <c r="D42" s="46"/>
      <c r="E42" s="32">
        <v>3</v>
      </c>
      <c r="F42" s="32"/>
      <c r="G42" s="32">
        <v>3</v>
      </c>
      <c r="H42" s="32">
        <v>2.4</v>
      </c>
      <c r="I42" s="33" t="s">
        <v>215</v>
      </c>
      <c r="J42" s="33"/>
      <c r="K42" s="32">
        <v>2.5</v>
      </c>
      <c r="L42" s="33" t="s">
        <v>215</v>
      </c>
      <c r="M42" s="32">
        <v>0.4</v>
      </c>
      <c r="N42" s="33" t="s">
        <v>243</v>
      </c>
      <c r="O42" s="34">
        <v>1.33</v>
      </c>
      <c r="Q42">
        <f>ROUND(INDEX(Weighting!$R$113:$R$163,MATCH('Eligibility 2021'!B42,Weighting!$C$113:$C$163,0)),0)</f>
        <v>845122</v>
      </c>
      <c r="R42">
        <f t="shared" si="1"/>
        <v>0</v>
      </c>
      <c r="V42">
        <f t="shared" si="0"/>
        <v>0</v>
      </c>
      <c r="Y42">
        <f t="shared" si="2"/>
        <v>0</v>
      </c>
    </row>
    <row r="43" spans="2:25" ht="17" x14ac:dyDescent="0.35">
      <c r="B43" s="21" t="s">
        <v>133</v>
      </c>
      <c r="C43" s="439">
        <v>2021</v>
      </c>
      <c r="D43" s="44"/>
      <c r="E43" s="29">
        <v>2.1800000000000002</v>
      </c>
      <c r="F43" s="29"/>
      <c r="G43" s="29">
        <v>1.49</v>
      </c>
      <c r="H43" s="29">
        <v>1.49</v>
      </c>
      <c r="I43" s="29">
        <v>4</v>
      </c>
      <c r="J43" s="29"/>
      <c r="K43" s="29">
        <v>2.1800000000000002</v>
      </c>
      <c r="L43" s="30" t="s">
        <v>215</v>
      </c>
      <c r="M43" s="29">
        <v>1.33</v>
      </c>
      <c r="N43" s="29"/>
      <c r="O43" s="37">
        <v>2</v>
      </c>
      <c r="P43">
        <v>11</v>
      </c>
      <c r="Q43">
        <f>ROUND(INDEX(Weighting!$R$113:$R$163,MATCH('Eligibility 2021'!B43,Weighting!$C$113:$C$163,0)),0)</f>
        <v>6898635</v>
      </c>
      <c r="R43">
        <f t="shared" si="1"/>
        <v>6898635</v>
      </c>
      <c r="V43">
        <f t="shared" si="0"/>
        <v>4</v>
      </c>
      <c r="Y43">
        <f t="shared" si="2"/>
        <v>6898635</v>
      </c>
    </row>
    <row r="44" spans="2:25" ht="34" x14ac:dyDescent="0.35">
      <c r="B44" s="22" t="s">
        <v>136</v>
      </c>
      <c r="C44" s="441">
        <v>2021</v>
      </c>
      <c r="D44" s="46"/>
      <c r="E44" s="32">
        <v>2.1</v>
      </c>
      <c r="F44" s="32"/>
      <c r="G44" s="32">
        <v>2.1</v>
      </c>
      <c r="H44" s="32">
        <v>1.33</v>
      </c>
      <c r="I44" s="33">
        <v>2.11</v>
      </c>
      <c r="J44" s="33"/>
      <c r="K44" s="32">
        <v>1.96</v>
      </c>
      <c r="L44" s="33" t="s">
        <v>215</v>
      </c>
      <c r="M44" s="32">
        <v>0.38</v>
      </c>
      <c r="N44" s="33" t="s">
        <v>243</v>
      </c>
      <c r="O44" s="34" t="s">
        <v>216</v>
      </c>
      <c r="Q44">
        <f>ROUND(INDEX(Weighting!$R$113:$R$163,MATCH('Eligibility 2021'!B44,Weighting!$C$113:$C$163,0)),0)</f>
        <v>2101056</v>
      </c>
      <c r="R44">
        <f t="shared" si="1"/>
        <v>2101056</v>
      </c>
      <c r="V44">
        <f t="shared" si="0"/>
        <v>2.11</v>
      </c>
      <c r="Y44">
        <f t="shared" si="2"/>
        <v>0</v>
      </c>
    </row>
    <row r="45" spans="2:25" ht="34" x14ac:dyDescent="0.35">
      <c r="B45" s="21" t="s">
        <v>138</v>
      </c>
      <c r="C45" s="439">
        <v>2021</v>
      </c>
      <c r="D45" s="44"/>
      <c r="E45" s="29">
        <v>1.7</v>
      </c>
      <c r="F45" s="29"/>
      <c r="G45" s="29">
        <v>1.7</v>
      </c>
      <c r="H45" s="29">
        <v>1.7</v>
      </c>
      <c r="I45" s="30" t="s">
        <v>215</v>
      </c>
      <c r="J45" s="30"/>
      <c r="K45" s="29">
        <v>1.57</v>
      </c>
      <c r="L45" s="30" t="s">
        <v>215</v>
      </c>
      <c r="M45" s="29">
        <v>0.46</v>
      </c>
      <c r="N45" s="30" t="s">
        <v>243</v>
      </c>
      <c r="O45" s="35">
        <v>1.33</v>
      </c>
      <c r="Q45">
        <f>ROUND(INDEX(Weighting!$R$113:$R$163,MATCH('Eligibility 2021'!B45,Weighting!$C$113:$C$163,0)),0)</f>
        <v>112981</v>
      </c>
      <c r="R45">
        <f t="shared" si="1"/>
        <v>0</v>
      </c>
      <c r="V45">
        <f t="shared" si="0"/>
        <v>0</v>
      </c>
      <c r="Y45">
        <f t="shared" si="2"/>
        <v>0</v>
      </c>
    </row>
    <row r="46" spans="2:25" ht="17" x14ac:dyDescent="0.35">
      <c r="B46" s="22" t="s">
        <v>140</v>
      </c>
      <c r="C46" s="441">
        <v>2021</v>
      </c>
      <c r="D46" s="46"/>
      <c r="E46" s="32">
        <v>2.06</v>
      </c>
      <c r="F46" s="32"/>
      <c r="G46" s="32">
        <v>2.06</v>
      </c>
      <c r="H46" s="32">
        <v>2.06</v>
      </c>
      <c r="I46" s="33" t="s">
        <v>215</v>
      </c>
      <c r="J46" s="33"/>
      <c r="K46" s="32">
        <v>2</v>
      </c>
      <c r="L46" s="33" t="s">
        <v>215</v>
      </c>
      <c r="M46" s="32">
        <v>0.9</v>
      </c>
      <c r="N46" s="32"/>
      <c r="O46" s="34">
        <v>1.33</v>
      </c>
      <c r="Q46">
        <f>ROUND(INDEX(Weighting!$R$113:$R$163,MATCH('Eligibility 2021'!B46,Weighting!$C$113:$C$163,0)),0)</f>
        <v>3077575</v>
      </c>
      <c r="R46">
        <f t="shared" si="1"/>
        <v>0</v>
      </c>
      <c r="V46">
        <f t="shared" si="0"/>
        <v>0</v>
      </c>
      <c r="Y46">
        <f t="shared" si="2"/>
        <v>3077575</v>
      </c>
    </row>
    <row r="47" spans="2:25" ht="34" x14ac:dyDescent="0.35">
      <c r="B47" s="21" t="s">
        <v>143</v>
      </c>
      <c r="C47" s="439">
        <v>2021</v>
      </c>
      <c r="D47" s="44"/>
      <c r="E47" s="29">
        <v>2.0499999999999998</v>
      </c>
      <c r="F47" s="29"/>
      <c r="G47" s="29">
        <v>2.0499999999999998</v>
      </c>
      <c r="H47" s="29">
        <v>2.0499999999999998</v>
      </c>
      <c r="I47" s="30" t="s">
        <v>215</v>
      </c>
      <c r="J47" s="30"/>
      <c r="K47" s="29">
        <v>1.33</v>
      </c>
      <c r="L47" s="30" t="s">
        <v>215</v>
      </c>
      <c r="M47" s="29">
        <v>0.36</v>
      </c>
      <c r="N47" s="30" t="s">
        <v>243</v>
      </c>
      <c r="O47" s="37">
        <v>1.33</v>
      </c>
      <c r="P47">
        <v>9</v>
      </c>
      <c r="Q47">
        <f>ROUND(INDEX(Weighting!$R$113:$R$163,MATCH('Eligibility 2021'!B47,Weighting!$C$113:$C$163,0)),0)</f>
        <v>977760</v>
      </c>
      <c r="R47">
        <f t="shared" si="1"/>
        <v>0</v>
      </c>
      <c r="V47">
        <f t="shared" si="0"/>
        <v>0</v>
      </c>
      <c r="Y47">
        <f t="shared" si="2"/>
        <v>0</v>
      </c>
    </row>
    <row r="48" spans="2:25" ht="34" x14ac:dyDescent="0.35">
      <c r="B48" s="22" t="s">
        <v>145</v>
      </c>
      <c r="C48" s="441">
        <v>2021</v>
      </c>
      <c r="D48" s="46"/>
      <c r="E48" s="32">
        <v>1.85</v>
      </c>
      <c r="F48" s="32"/>
      <c r="G48" s="32">
        <v>1.33</v>
      </c>
      <c r="H48" s="32">
        <v>1.33</v>
      </c>
      <c r="I48" s="32">
        <v>3</v>
      </c>
      <c r="J48" s="32"/>
      <c r="K48" s="32">
        <v>1.85</v>
      </c>
      <c r="L48" s="33" t="s">
        <v>215</v>
      </c>
      <c r="M48" s="32">
        <v>0.35</v>
      </c>
      <c r="N48" s="33" t="s">
        <v>243</v>
      </c>
      <c r="O48" s="34">
        <v>1.33</v>
      </c>
      <c r="Q48">
        <f>ROUND(INDEX(Weighting!$R$113:$R$163,MATCH('Eligibility 2021'!B48,Weighting!$C$113:$C$163,0)),0)</f>
        <v>1214811</v>
      </c>
      <c r="R48">
        <f t="shared" si="1"/>
        <v>1214811</v>
      </c>
      <c r="V48">
        <f t="shared" si="0"/>
        <v>3</v>
      </c>
      <c r="Y48">
        <f t="shared" si="2"/>
        <v>0</v>
      </c>
    </row>
    <row r="49" spans="2:25" ht="17" x14ac:dyDescent="0.35">
      <c r="B49" s="21" t="s">
        <v>149</v>
      </c>
      <c r="C49" s="439">
        <v>2021</v>
      </c>
      <c r="D49" s="44"/>
      <c r="E49" s="29">
        <v>2.15</v>
      </c>
      <c r="F49" s="29"/>
      <c r="G49" s="29">
        <v>1.57</v>
      </c>
      <c r="H49" s="29">
        <v>1.33</v>
      </c>
      <c r="I49" s="29">
        <v>3.14</v>
      </c>
      <c r="J49" s="29"/>
      <c r="K49" s="29">
        <v>2.15</v>
      </c>
      <c r="L49" s="30" t="s">
        <v>215</v>
      </c>
      <c r="M49" s="29">
        <v>0.33</v>
      </c>
      <c r="N49" s="29"/>
      <c r="O49" s="35">
        <v>1.33</v>
      </c>
      <c r="Q49">
        <f>ROUND(INDEX(Weighting!$R$113:$R$163,MATCH('Eligibility 2021'!B49,Weighting!$C$113:$C$163,0)),0)</f>
        <v>3422602</v>
      </c>
      <c r="R49">
        <f t="shared" si="1"/>
        <v>3422602</v>
      </c>
      <c r="V49">
        <f t="shared" si="0"/>
        <v>3.14</v>
      </c>
      <c r="Y49">
        <f t="shared" si="2"/>
        <v>3422602</v>
      </c>
    </row>
    <row r="50" spans="2:25" ht="17" x14ac:dyDescent="0.35">
      <c r="B50" s="22" t="s">
        <v>153</v>
      </c>
      <c r="C50" s="441">
        <v>2021</v>
      </c>
      <c r="D50" s="46"/>
      <c r="E50" s="32">
        <v>2.61</v>
      </c>
      <c r="F50" s="32"/>
      <c r="G50" s="32">
        <v>2.61</v>
      </c>
      <c r="H50" s="32">
        <v>2.61</v>
      </c>
      <c r="I50" s="33" t="s">
        <v>215</v>
      </c>
      <c r="J50" s="33"/>
      <c r="K50" s="32">
        <v>1.9</v>
      </c>
      <c r="L50" s="32">
        <v>2.5299999999999998</v>
      </c>
      <c r="M50" s="32">
        <v>1.1599999999999999</v>
      </c>
      <c r="N50" s="32"/>
      <c r="O50" s="34">
        <v>1.33</v>
      </c>
      <c r="Q50">
        <f>ROUND(INDEX(Weighting!$R$113:$R$163,MATCH('Eligibility 2021'!B50,Weighting!$C$113:$C$163,0)),0)</f>
        <v>337231</v>
      </c>
      <c r="R50">
        <f t="shared" si="1"/>
        <v>0</v>
      </c>
      <c r="V50">
        <f t="shared" si="0"/>
        <v>0</v>
      </c>
      <c r="Y50">
        <f t="shared" si="2"/>
        <v>337231</v>
      </c>
    </row>
    <row r="51" spans="2:25" ht="17" x14ac:dyDescent="0.35">
      <c r="B51" s="21" t="s">
        <v>156</v>
      </c>
      <c r="C51" s="439">
        <v>2021</v>
      </c>
      <c r="D51" s="44"/>
      <c r="E51" s="29">
        <v>2.08</v>
      </c>
      <c r="F51" s="29"/>
      <c r="G51" s="29">
        <v>2.08</v>
      </c>
      <c r="H51" s="29">
        <v>2.08</v>
      </c>
      <c r="I51" s="30" t="s">
        <v>215</v>
      </c>
      <c r="J51" s="30"/>
      <c r="K51" s="29">
        <v>1.94</v>
      </c>
      <c r="L51" s="30" t="s">
        <v>215</v>
      </c>
      <c r="M51" s="29">
        <v>0.95</v>
      </c>
      <c r="N51" s="29"/>
      <c r="O51" s="37" t="s">
        <v>216</v>
      </c>
      <c r="P51">
        <v>9</v>
      </c>
      <c r="Q51">
        <f>ROUND(INDEX(Weighting!$R$113:$R$163,MATCH('Eligibility 2021'!B51,Weighting!$C$113:$C$163,0)),0)</f>
        <v>1179514</v>
      </c>
      <c r="R51">
        <f t="shared" si="1"/>
        <v>0</v>
      </c>
      <c r="V51">
        <f t="shared" si="0"/>
        <v>0</v>
      </c>
      <c r="Y51">
        <f t="shared" si="2"/>
        <v>1179514</v>
      </c>
    </row>
    <row r="52" spans="2:25" ht="34" x14ac:dyDescent="0.35">
      <c r="B52" s="22" t="s">
        <v>158</v>
      </c>
      <c r="C52" s="441">
        <v>2021</v>
      </c>
      <c r="D52" s="46"/>
      <c r="E52" s="32">
        <v>1.82</v>
      </c>
      <c r="F52" s="32"/>
      <c r="G52" s="32">
        <v>1.82</v>
      </c>
      <c r="H52" s="32">
        <v>1.82</v>
      </c>
      <c r="I52" s="32">
        <v>2.04</v>
      </c>
      <c r="J52" s="32"/>
      <c r="K52" s="32">
        <v>1.33</v>
      </c>
      <c r="L52" s="33" t="s">
        <v>215</v>
      </c>
      <c r="M52" s="32">
        <v>0.5</v>
      </c>
      <c r="N52" s="33" t="s">
        <v>243</v>
      </c>
      <c r="O52" s="34" t="s">
        <v>216</v>
      </c>
      <c r="Q52">
        <f>ROUND(INDEX(Weighting!$R$113:$R$163,MATCH('Eligibility 2021'!B52,Weighting!$C$113:$C$163,0)),0)</f>
        <v>129414</v>
      </c>
      <c r="R52">
        <f t="shared" si="1"/>
        <v>129414</v>
      </c>
      <c r="V52">
        <f t="shared" si="0"/>
        <v>2.04</v>
      </c>
      <c r="Y52">
        <f t="shared" si="2"/>
        <v>0</v>
      </c>
    </row>
    <row r="53" spans="2:25" ht="34" x14ac:dyDescent="0.35">
      <c r="B53" s="21" t="s">
        <v>166</v>
      </c>
      <c r="C53" s="439">
        <v>2021</v>
      </c>
      <c r="D53" s="44"/>
      <c r="E53" s="29">
        <v>1.95</v>
      </c>
      <c r="F53" s="29"/>
      <c r="G53" s="29">
        <v>1.42</v>
      </c>
      <c r="H53" s="29">
        <v>1.33</v>
      </c>
      <c r="I53" s="29">
        <v>2.5</v>
      </c>
      <c r="J53" s="29"/>
      <c r="K53" s="29">
        <v>1.95</v>
      </c>
      <c r="L53" s="30" t="s">
        <v>215</v>
      </c>
      <c r="M53" s="29">
        <v>0.96</v>
      </c>
      <c r="N53" s="33" t="s">
        <v>243</v>
      </c>
      <c r="O53" s="31" t="s">
        <v>216</v>
      </c>
      <c r="Q53">
        <f>ROUND(INDEX(Weighting!$R$113:$R$163,MATCH('Eligibility 2021'!B53,Weighting!$C$113:$C$163,0)),0)</f>
        <v>1594180</v>
      </c>
      <c r="R53">
        <f t="shared" si="1"/>
        <v>1594180</v>
      </c>
      <c r="V53">
        <f t="shared" si="0"/>
        <v>2.5</v>
      </c>
      <c r="Y53">
        <f t="shared" si="2"/>
        <v>0</v>
      </c>
    </row>
    <row r="54" spans="2:25" ht="34" x14ac:dyDescent="0.35">
      <c r="B54" s="22" t="s">
        <v>169</v>
      </c>
      <c r="C54" s="441">
        <v>2021</v>
      </c>
      <c r="D54" s="46"/>
      <c r="E54" s="32">
        <v>1.98</v>
      </c>
      <c r="F54" s="32"/>
      <c r="G54" s="32">
        <v>1.44</v>
      </c>
      <c r="H54" s="32">
        <v>1.33</v>
      </c>
      <c r="I54" s="32">
        <v>2.0099999999999998</v>
      </c>
      <c r="J54" s="32"/>
      <c r="K54" s="32">
        <v>1.98</v>
      </c>
      <c r="L54" s="33" t="s">
        <v>215</v>
      </c>
      <c r="M54" s="32">
        <v>0.14000000000000001</v>
      </c>
      <c r="N54" s="33" t="s">
        <v>243</v>
      </c>
      <c r="O54" s="40" t="s">
        <v>216</v>
      </c>
      <c r="Q54">
        <f>ROUND(INDEX(Weighting!$R$113:$R$163,MATCH('Eligibility 2021'!B54,Weighting!$C$113:$C$163,0)),0)</f>
        <v>5064805</v>
      </c>
      <c r="R54">
        <f t="shared" si="1"/>
        <v>5064805</v>
      </c>
      <c r="V54">
        <f t="shared" si="0"/>
        <v>2.0099999999999998</v>
      </c>
      <c r="Y54">
        <f t="shared" si="2"/>
        <v>0</v>
      </c>
    </row>
    <row r="55" spans="2:25" ht="34" x14ac:dyDescent="0.35">
      <c r="B55" s="21" t="s">
        <v>171</v>
      </c>
      <c r="C55" s="439">
        <v>2021</v>
      </c>
      <c r="D55" s="44"/>
      <c r="E55" s="29">
        <v>1.39</v>
      </c>
      <c r="F55" s="29"/>
      <c r="G55" s="29">
        <v>1.39</v>
      </c>
      <c r="H55" s="29">
        <v>1.33</v>
      </c>
      <c r="I55" s="29">
        <v>2</v>
      </c>
      <c r="J55" s="29"/>
      <c r="K55" s="29">
        <v>1.39</v>
      </c>
      <c r="L55" s="30" t="s">
        <v>215</v>
      </c>
      <c r="M55" s="29">
        <v>0.39</v>
      </c>
      <c r="N55" s="33" t="s">
        <v>243</v>
      </c>
      <c r="O55" s="37">
        <v>1.33</v>
      </c>
      <c r="P55">
        <v>9</v>
      </c>
      <c r="Q55">
        <f>ROUND(INDEX(Weighting!$R$113:$R$163,MATCH('Eligibility 2021'!B55,Weighting!$C$113:$C$163,0)),0)</f>
        <v>420113</v>
      </c>
      <c r="R55">
        <f t="shared" si="1"/>
        <v>420113</v>
      </c>
      <c r="V55">
        <f t="shared" si="0"/>
        <v>2</v>
      </c>
      <c r="Y55">
        <f t="shared" si="2"/>
        <v>0</v>
      </c>
    </row>
    <row r="56" spans="2:25" ht="34" x14ac:dyDescent="0.35">
      <c r="B56" s="22" t="s">
        <v>176</v>
      </c>
      <c r="C56" s="441">
        <v>2021</v>
      </c>
      <c r="D56" s="46"/>
      <c r="E56" s="32">
        <v>3.12</v>
      </c>
      <c r="F56" s="32"/>
      <c r="G56" s="32">
        <v>3.12</v>
      </c>
      <c r="H56" s="32">
        <v>3.12</v>
      </c>
      <c r="I56" s="33" t="s">
        <v>215</v>
      </c>
      <c r="J56" s="33"/>
      <c r="K56" s="32">
        <v>2.08</v>
      </c>
      <c r="L56" s="33" t="s">
        <v>215</v>
      </c>
      <c r="M56" s="32">
        <v>0.46</v>
      </c>
      <c r="N56" s="33" t="s">
        <v>243</v>
      </c>
      <c r="O56" s="34">
        <v>1.33</v>
      </c>
      <c r="Q56">
        <f>ROUND(INDEX(Weighting!$R$113:$R$163,MATCH('Eligibility 2021'!B56,Weighting!$C$113:$C$163,0)),0)</f>
        <v>179545</v>
      </c>
      <c r="R56">
        <f t="shared" si="1"/>
        <v>0</v>
      </c>
      <c r="V56">
        <f t="shared" si="0"/>
        <v>0</v>
      </c>
      <c r="Y56">
        <f t="shared" si="2"/>
        <v>0</v>
      </c>
    </row>
    <row r="57" spans="2:25" ht="34" x14ac:dyDescent="0.35">
      <c r="B57" s="21" t="s">
        <v>178</v>
      </c>
      <c r="C57" s="439">
        <v>2021</v>
      </c>
      <c r="D57" s="44"/>
      <c r="E57" s="29">
        <v>1.43</v>
      </c>
      <c r="F57" s="29"/>
      <c r="G57" s="29">
        <v>1.43</v>
      </c>
      <c r="H57" s="29">
        <v>1.43</v>
      </c>
      <c r="I57" s="29">
        <v>2</v>
      </c>
      <c r="J57" s="29"/>
      <c r="K57" s="29">
        <v>1.43</v>
      </c>
      <c r="L57" s="29">
        <v>2</v>
      </c>
      <c r="M57" s="29">
        <v>0.49</v>
      </c>
      <c r="N57" s="33" t="s">
        <v>243</v>
      </c>
      <c r="O57" s="35">
        <v>1.33</v>
      </c>
      <c r="Q57">
        <f>ROUND(INDEX(Weighting!$R$113:$R$163,MATCH('Eligibility 2021'!B57,Weighting!$C$113:$C$163,0)),0)</f>
        <v>1745529</v>
      </c>
      <c r="R57">
        <f t="shared" si="1"/>
        <v>1745529</v>
      </c>
      <c r="V57">
        <f t="shared" si="0"/>
        <v>2</v>
      </c>
      <c r="Y57">
        <f t="shared" si="2"/>
        <v>0</v>
      </c>
    </row>
    <row r="58" spans="2:25" ht="34" x14ac:dyDescent="0.35">
      <c r="B58" s="22" t="s">
        <v>181</v>
      </c>
      <c r="C58" s="441">
        <v>2021</v>
      </c>
      <c r="D58" s="46"/>
      <c r="E58" s="32">
        <v>2.1</v>
      </c>
      <c r="F58" s="32"/>
      <c r="G58" s="32">
        <v>2.1</v>
      </c>
      <c r="H58" s="32">
        <v>2.1</v>
      </c>
      <c r="I58" s="32">
        <v>3.12</v>
      </c>
      <c r="J58" s="32"/>
      <c r="K58" s="32">
        <v>1.93</v>
      </c>
      <c r="L58" s="33" t="s">
        <v>215</v>
      </c>
      <c r="M58" s="32">
        <v>0.35</v>
      </c>
      <c r="N58" s="33" t="s">
        <v>243</v>
      </c>
      <c r="O58" s="34">
        <v>1.33</v>
      </c>
      <c r="Q58">
        <f>ROUND(INDEX(Weighting!$R$113:$R$163,MATCH('Eligibility 2021'!B58,Weighting!$C$113:$C$163,0)),0)</f>
        <v>1988361</v>
      </c>
      <c r="R58">
        <f t="shared" si="1"/>
        <v>1988361</v>
      </c>
      <c r="V58">
        <f t="shared" si="0"/>
        <v>3.12</v>
      </c>
      <c r="Y58">
        <f t="shared" si="2"/>
        <v>0</v>
      </c>
    </row>
    <row r="59" spans="2:25" ht="34" x14ac:dyDescent="0.35">
      <c r="B59" s="21" t="s">
        <v>183</v>
      </c>
      <c r="C59" s="439">
        <v>2021</v>
      </c>
      <c r="D59" s="44"/>
      <c r="E59" s="29">
        <v>1.58</v>
      </c>
      <c r="F59" s="29"/>
      <c r="G59" s="29">
        <v>1.41</v>
      </c>
      <c r="H59" s="29">
        <v>1.33</v>
      </c>
      <c r="I59" s="29">
        <v>3</v>
      </c>
      <c r="J59" s="29"/>
      <c r="K59" s="29">
        <v>1.85</v>
      </c>
      <c r="L59" s="29">
        <v>3</v>
      </c>
      <c r="M59" s="29">
        <v>0.17</v>
      </c>
      <c r="N59" s="33" t="s">
        <v>243</v>
      </c>
      <c r="O59" s="35">
        <v>1.33</v>
      </c>
      <c r="Q59">
        <f>ROUND(INDEX(Weighting!$R$113:$R$163,MATCH('Eligibility 2021'!B59,Weighting!$C$113:$C$163,0)),0)</f>
        <v>592126</v>
      </c>
      <c r="R59">
        <f t="shared" si="1"/>
        <v>592126</v>
      </c>
      <c r="V59">
        <f t="shared" si="0"/>
        <v>3</v>
      </c>
      <c r="Y59">
        <f t="shared" si="2"/>
        <v>0</v>
      </c>
    </row>
    <row r="60" spans="2:25" ht="17" x14ac:dyDescent="0.35">
      <c r="B60" s="22" t="s">
        <v>185</v>
      </c>
      <c r="C60" s="441">
        <v>2021</v>
      </c>
      <c r="D60" s="46"/>
      <c r="E60" s="32">
        <v>3.01</v>
      </c>
      <c r="F60" s="32"/>
      <c r="G60" s="32">
        <v>1.86</v>
      </c>
      <c r="H60" s="32">
        <v>1.51</v>
      </c>
      <c r="I60" s="32">
        <v>3.01</v>
      </c>
      <c r="J60" s="33" t="s">
        <v>242</v>
      </c>
      <c r="K60" s="32">
        <v>3.01</v>
      </c>
      <c r="L60" s="33" t="s">
        <v>215</v>
      </c>
      <c r="M60" s="48">
        <v>0.95</v>
      </c>
      <c r="N60" s="39">
        <v>9</v>
      </c>
      <c r="O60" s="38" t="s">
        <v>216</v>
      </c>
      <c r="P60">
        <v>9</v>
      </c>
      <c r="Q60">
        <f>ROUND(INDEX(Weighting!$R$113:$R$163,MATCH('Eligibility 2021'!B60,Weighting!$C$113:$C$163,0)),0)</f>
        <v>1285712</v>
      </c>
      <c r="R60">
        <f t="shared" si="1"/>
        <v>1285712</v>
      </c>
      <c r="V60">
        <f t="shared" si="0"/>
        <v>3.01</v>
      </c>
      <c r="Y60">
        <f t="shared" si="2"/>
        <v>0</v>
      </c>
    </row>
    <row r="61" spans="2:25" ht="34.5" thickBot="1" x14ac:dyDescent="0.4">
      <c r="B61" s="23" t="s">
        <v>189</v>
      </c>
      <c r="C61" s="439">
        <v>2021</v>
      </c>
      <c r="D61" s="24"/>
      <c r="E61" s="41">
        <v>2</v>
      </c>
      <c r="F61" s="41"/>
      <c r="G61" s="41">
        <v>2</v>
      </c>
      <c r="H61" s="41">
        <v>2</v>
      </c>
      <c r="I61" s="42" t="s">
        <v>215</v>
      </c>
      <c r="J61" s="42"/>
      <c r="K61" s="41">
        <v>1.54</v>
      </c>
      <c r="L61" s="42" t="s">
        <v>215</v>
      </c>
      <c r="M61" s="41">
        <v>0.48</v>
      </c>
      <c r="N61" s="33" t="s">
        <v>243</v>
      </c>
      <c r="O61" s="43" t="s">
        <v>216</v>
      </c>
      <c r="Q61">
        <f>ROUND(INDEX(Weighting!$R$113:$R$163,MATCH('Eligibility 2021'!B61,Weighting!$C$113:$C$163,0)),0)</f>
        <v>69630</v>
      </c>
      <c r="R61">
        <f t="shared" si="1"/>
        <v>0</v>
      </c>
      <c r="V61">
        <f t="shared" si="0"/>
        <v>0</v>
      </c>
      <c r="Y61">
        <f t="shared" si="2"/>
        <v>0</v>
      </c>
    </row>
    <row r="63" spans="2:25" x14ac:dyDescent="0.35">
      <c r="B63" s="26" t="s">
        <v>232</v>
      </c>
      <c r="C63" s="440"/>
      <c r="D63" s="26"/>
    </row>
    <row r="64" spans="2:25" ht="54" customHeight="1" x14ac:dyDescent="0.35">
      <c r="B64" s="420" t="s">
        <v>222</v>
      </c>
      <c r="C64" s="420"/>
      <c r="D64" s="420"/>
      <c r="E64" s="420"/>
      <c r="F64" s="420"/>
      <c r="G64" s="420"/>
      <c r="H64" s="420"/>
      <c r="I64" s="420"/>
      <c r="J64" s="420"/>
      <c r="K64" s="420"/>
      <c r="L64" s="420"/>
      <c r="M64" s="420"/>
      <c r="N64" s="420"/>
      <c r="O64" s="420"/>
    </row>
    <row r="65" spans="2:25" x14ac:dyDescent="0.35">
      <c r="X65" t="s">
        <v>249</v>
      </c>
      <c r="Y65">
        <f>Q8</f>
        <v>83702501</v>
      </c>
    </row>
    <row r="66" spans="2:25" ht="17" x14ac:dyDescent="0.35">
      <c r="B66" s="421" t="s">
        <v>223</v>
      </c>
      <c r="C66" s="421"/>
      <c r="D66" s="421"/>
      <c r="E66" s="421"/>
      <c r="F66" s="421"/>
      <c r="G66" s="421"/>
      <c r="H66" s="421"/>
      <c r="I66" s="421"/>
      <c r="J66" s="421"/>
      <c r="K66" s="421"/>
      <c r="L66" s="421"/>
      <c r="M66" s="421"/>
      <c r="N66" s="421"/>
      <c r="O66" s="421"/>
      <c r="X66" t="s">
        <v>250</v>
      </c>
      <c r="Y66">
        <f>SUM(Y11:Y61)</f>
        <v>48346522</v>
      </c>
    </row>
    <row r="67" spans="2:25" ht="17" x14ac:dyDescent="0.35">
      <c r="X67" s="33" t="s">
        <v>243</v>
      </c>
      <c r="Y67">
        <f>Y65-Y66</f>
        <v>35355979</v>
      </c>
    </row>
    <row r="68" spans="2:25" ht="17" x14ac:dyDescent="0.35">
      <c r="B68" s="421" t="s">
        <v>224</v>
      </c>
      <c r="C68" s="421"/>
      <c r="D68" s="421"/>
      <c r="E68" s="421"/>
      <c r="F68" s="421"/>
      <c r="G68" s="421"/>
      <c r="H68" s="421"/>
      <c r="I68" s="421"/>
      <c r="J68" s="421"/>
      <c r="K68" s="421"/>
      <c r="L68" s="421"/>
      <c r="M68" s="421"/>
      <c r="N68" s="421"/>
      <c r="O68" s="421"/>
    </row>
    <row r="70" spans="2:25" ht="85.5" customHeight="1" x14ac:dyDescent="0.35">
      <c r="B70" s="420" t="s">
        <v>225</v>
      </c>
      <c r="C70" s="420"/>
      <c r="D70" s="420"/>
      <c r="E70" s="420"/>
      <c r="F70" s="420"/>
      <c r="G70" s="420"/>
      <c r="H70" s="420"/>
      <c r="I70" s="420"/>
      <c r="J70" s="420"/>
      <c r="K70" s="420"/>
      <c r="L70" s="420"/>
      <c r="M70" s="420"/>
      <c r="N70" s="420"/>
      <c r="O70" s="420"/>
    </row>
    <row r="72" spans="2:25" ht="49.5" customHeight="1" x14ac:dyDescent="0.35">
      <c r="B72" s="420" t="s">
        <v>226</v>
      </c>
      <c r="C72" s="420"/>
      <c r="D72" s="420"/>
      <c r="E72" s="420"/>
      <c r="F72" s="420"/>
      <c r="G72" s="420"/>
      <c r="H72" s="420"/>
      <c r="I72" s="420"/>
      <c r="J72" s="420"/>
      <c r="K72" s="420"/>
      <c r="L72" s="420"/>
      <c r="M72" s="420"/>
      <c r="N72" s="420"/>
      <c r="O72" s="420"/>
    </row>
    <row r="74" spans="2:25" ht="44.25" customHeight="1" x14ac:dyDescent="0.35">
      <c r="B74" s="420" t="s">
        <v>227</v>
      </c>
      <c r="C74" s="420"/>
      <c r="D74" s="420"/>
      <c r="E74" s="420"/>
      <c r="F74" s="420"/>
      <c r="G74" s="420"/>
      <c r="H74" s="420"/>
      <c r="I74" s="420"/>
      <c r="J74" s="420"/>
      <c r="K74" s="420"/>
      <c r="L74" s="420"/>
      <c r="M74" s="420"/>
      <c r="N74" s="420"/>
      <c r="O74" s="420"/>
    </row>
    <row r="76" spans="2:25" ht="17" x14ac:dyDescent="0.35">
      <c r="B76" s="420" t="s">
        <v>228</v>
      </c>
      <c r="C76" s="420"/>
      <c r="D76" s="420"/>
      <c r="E76" s="420"/>
      <c r="F76" s="420"/>
      <c r="G76" s="420"/>
      <c r="H76" s="420"/>
      <c r="I76" s="420"/>
      <c r="J76" s="420"/>
      <c r="K76" s="420"/>
      <c r="L76" s="420"/>
      <c r="M76" s="420"/>
      <c r="N76" s="420"/>
      <c r="O76" s="420"/>
    </row>
    <row r="78" spans="2:25" ht="17" x14ac:dyDescent="0.35">
      <c r="B78" s="420" t="s">
        <v>229</v>
      </c>
      <c r="C78" s="420"/>
      <c r="D78" s="420"/>
      <c r="E78" s="420"/>
      <c r="F78" s="420"/>
      <c r="G78" s="420"/>
      <c r="H78" s="420"/>
      <c r="I78" s="420"/>
      <c r="J78" s="420"/>
      <c r="K78" s="420"/>
      <c r="L78" s="420"/>
      <c r="M78" s="420"/>
      <c r="N78" s="420"/>
      <c r="O78" s="420"/>
    </row>
    <row r="80" spans="2:25" ht="72.75" customHeight="1" x14ac:dyDescent="0.35">
      <c r="B80" s="420" t="s">
        <v>244</v>
      </c>
      <c r="C80" s="420"/>
      <c r="D80" s="420"/>
      <c r="E80" s="420"/>
      <c r="F80" s="420"/>
      <c r="G80" s="420"/>
      <c r="H80" s="420"/>
      <c r="I80" s="420"/>
      <c r="J80" s="420"/>
      <c r="K80" s="420"/>
      <c r="L80" s="420"/>
      <c r="M80" s="420"/>
      <c r="N80" s="420"/>
      <c r="O80" s="420"/>
    </row>
    <row r="81" spans="2:15" x14ac:dyDescent="0.35">
      <c r="B81" s="25"/>
      <c r="C81" s="306"/>
      <c r="D81" s="25"/>
    </row>
    <row r="82" spans="2:15" ht="17" x14ac:dyDescent="0.35">
      <c r="B82" s="420" t="s">
        <v>230</v>
      </c>
      <c r="C82" s="420"/>
      <c r="D82" s="420"/>
      <c r="E82" s="420"/>
      <c r="F82" s="420"/>
      <c r="G82" s="420"/>
      <c r="H82" s="420"/>
      <c r="I82" s="420"/>
      <c r="J82" s="420"/>
      <c r="K82" s="420"/>
      <c r="L82" s="420"/>
      <c r="M82" s="420"/>
      <c r="N82" s="420"/>
      <c r="O82" s="420"/>
    </row>
    <row r="84" spans="2:15" ht="17" x14ac:dyDescent="0.35">
      <c r="B84" s="420" t="s">
        <v>231</v>
      </c>
      <c r="C84" s="420"/>
      <c r="D84" s="420"/>
      <c r="E84" s="420"/>
      <c r="F84" s="420"/>
      <c r="G84" s="420"/>
      <c r="H84" s="420"/>
      <c r="I84" s="420"/>
      <c r="J84" s="420"/>
      <c r="K84" s="420"/>
      <c r="L84" s="420"/>
      <c r="M84" s="420"/>
      <c r="N84" s="420"/>
      <c r="O84" s="420"/>
    </row>
  </sheetData>
  <mergeCells count="12">
    <mergeCell ref="B74:O74"/>
    <mergeCell ref="B76:O76"/>
    <mergeCell ref="B78:O78"/>
    <mergeCell ref="B80:O80"/>
    <mergeCell ref="B82:O82"/>
    <mergeCell ref="B84:O84"/>
    <mergeCell ref="B4:O4"/>
    <mergeCell ref="B64:O64"/>
    <mergeCell ref="B66:O66"/>
    <mergeCell ref="B68:O68"/>
    <mergeCell ref="B70:O70"/>
    <mergeCell ref="B72:O72"/>
  </mergeCells>
  <hyperlinks>
    <hyperlink ref="O19" r:id="rId1" location="footnote7" display="https://www.medicaid.gov/medicaid/national-medicaid-chip-program-information/medicaid-childrens-health-insurance-program-basic-health-program-eligibility-levels/index.html - footnote7" xr:uid="{50F4A3AA-F36A-4DE8-B6F1-D97743672219}"/>
    <hyperlink ref="O20" r:id="rId2" location="footnote8" display="https://www.medicaid.gov/medicaid/national-medicaid-chip-program-information/medicaid-childrens-health-insurance-program-basic-health-program-eligibility-levels/index.html - footnote8" xr:uid="{9CC96512-A2B8-4101-B9F7-87F1BD9E08E5}"/>
    <hyperlink ref="O30" r:id="rId3" location="footnote7" display="https://www.medicaid.gov/medicaid/national-medicaid-chip-program-information/medicaid-childrens-health-insurance-program-basic-health-program-eligibility-levels/index.html - footnote7" xr:uid="{895BB3D6-F896-4774-BB9F-1B7FD1A7674C}"/>
    <hyperlink ref="O32" r:id="rId4" location="footnote7" display="https://www.medicaid.gov/medicaid/national-medicaid-chip-program-information/medicaid-childrens-health-insurance-program-basic-health-program-eligibility-levels/index.html - footnote7" xr:uid="{44438D1D-AF38-45F0-B00B-B7C7A943A2EB}"/>
    <hyperlink ref="E34" r:id="rId5" location="footnote10" display="https://www.medicaid.gov/medicaid/national-medicaid-chip-program-information/medicaid-childrens-health-insurance-program-basic-health-program-eligibility-levels/index.html - footnote10" xr:uid="{E740D6F7-708D-43DF-8DF6-C537A1C6C216}"/>
    <hyperlink ref="O34" r:id="rId6" location="footnote11" display="https://www.medicaid.gov/medicaid/national-medicaid-chip-program-information/medicaid-childrens-health-insurance-program-basic-health-program-eligibility-levels/index.html - footnote11" xr:uid="{2B393C6C-0C54-430D-A2BC-82931B777F8C}"/>
    <hyperlink ref="O43" r:id="rId7" location="footnote11" display="https://www.medicaid.gov/medicaid/national-medicaid-chip-program-information/medicaid-childrens-health-insurance-program-basic-health-program-eligibility-levels/index.html - footnote11" xr:uid="{7913502E-CEAA-4E61-9ADC-F74F76EAFED7}"/>
    <hyperlink ref="O47" r:id="rId8" location="footnote9" display="https://www.medicaid.gov/medicaid/national-medicaid-chip-program-information/medicaid-childrens-health-insurance-program-basic-health-program-eligibility-levels/index.html - footnote9" xr:uid="{98EF3F37-EBB4-419D-851F-696D01EA521B}"/>
    <hyperlink ref="O51" r:id="rId9" location="footnote9" display="https://www.medicaid.gov/medicaid/national-medicaid-chip-program-information/medicaid-childrens-health-insurance-program-basic-health-program-eligibility-levels/index.html - footnote9" xr:uid="{9393E235-2F49-4160-BB7A-2A13021ACDA7}"/>
    <hyperlink ref="O55" r:id="rId10" location="footnote9" display="https://www.medicaid.gov/medicaid/national-medicaid-chip-program-information/medicaid-childrens-health-insurance-program-basic-health-program-eligibility-levels/index.html - footnote9" xr:uid="{B406135D-12D4-40B4-8030-6FFCBA709B3F}"/>
    <hyperlink ref="M60" r:id="rId11" location="footnote9" display="https://www.medicaid.gov/medicaid/national-medicaid-chip-program-information/medicaid-childrens-health-insurance-program-basic-health-program-eligibility-levels/index.html - footnote9" xr:uid="{A661CAD6-EBE6-40FF-9D1F-AF2115571D6A}"/>
    <hyperlink ref="O60" r:id="rId12" location="footnote9" display="https://www.medicaid.gov/medicaid/national-medicaid-chip-program-information/medicaid-childrens-health-insurance-program-basic-health-program-eligibility-levels/index.html - footnote9" xr:uid="{CCD0FE17-FD7F-481D-A7CE-EEA580EC06C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E896-8DB8-4BAB-86CA-A57528F99496}">
  <dimension ref="A1:Z84"/>
  <sheetViews>
    <sheetView topLeftCell="A4" zoomScale="75" zoomScaleNormal="75" workbookViewId="0">
      <selection activeCell="Q11" sqref="Q11"/>
    </sheetView>
  </sheetViews>
  <sheetFormatPr defaultRowHeight="14.5" x14ac:dyDescent="0.35"/>
  <cols>
    <col min="2" max="2" width="21" customWidth="1"/>
    <col min="3" max="3" width="21" style="12" customWidth="1"/>
    <col min="4" max="4" width="3.453125" bestFit="1" customWidth="1"/>
    <col min="5" max="5" width="12" customWidth="1"/>
    <col min="6" max="6" width="3.453125" bestFit="1" customWidth="1"/>
    <col min="7" max="8" width="12" customWidth="1"/>
    <col min="9" max="9" width="17.54296875" bestFit="1" customWidth="1"/>
    <col min="10" max="10" width="12.26953125" bestFit="1" customWidth="1"/>
    <col min="11" max="13" width="12" customWidth="1"/>
    <col min="14" max="14" width="3.54296875" bestFit="1" customWidth="1"/>
    <col min="15" max="15" width="16.81640625" customWidth="1"/>
    <col min="19" max="19" width="12" bestFit="1" customWidth="1"/>
    <col min="25" max="25" width="11.1796875" customWidth="1"/>
  </cols>
  <sheetData>
    <row r="1" spans="1:26" ht="15.5" x14ac:dyDescent="0.35">
      <c r="A1" s="17" t="s">
        <v>205</v>
      </c>
    </row>
    <row r="2" spans="1:26" x14ac:dyDescent="0.35">
      <c r="A2" s="18" t="s">
        <v>207</v>
      </c>
    </row>
    <row r="4" spans="1:26" ht="82.5" customHeight="1" x14ac:dyDescent="0.4">
      <c r="B4" s="422" t="s">
        <v>209</v>
      </c>
      <c r="C4" s="422"/>
      <c r="D4" s="422"/>
      <c r="E4" s="422"/>
      <c r="F4" s="422"/>
      <c r="G4" s="422"/>
      <c r="H4" s="422"/>
      <c r="I4" s="422"/>
      <c r="J4" s="422"/>
      <c r="K4" s="422"/>
      <c r="L4" s="422"/>
      <c r="M4" s="422"/>
      <c r="N4" s="422"/>
      <c r="O4" s="422"/>
      <c r="S4" s="28" t="s">
        <v>233</v>
      </c>
      <c r="T4" s="28" t="s">
        <v>234</v>
      </c>
      <c r="U4" s="28" t="s">
        <v>235</v>
      </c>
      <c r="V4" s="28" t="s">
        <v>236</v>
      </c>
      <c r="W4" s="28" t="s">
        <v>213</v>
      </c>
      <c r="Y4" s="28" t="s">
        <v>238</v>
      </c>
      <c r="Z4" s="28" t="s">
        <v>214</v>
      </c>
    </row>
    <row r="6" spans="1:26" x14ac:dyDescent="0.35">
      <c r="B6" s="20" t="s">
        <v>210</v>
      </c>
      <c r="C6" s="438"/>
      <c r="D6" s="20"/>
      <c r="R6" s="11" t="s">
        <v>246</v>
      </c>
      <c r="S6">
        <f>SUMPRODUCT(E11:E61,$Q$11:$Q$61)</f>
        <v>160897756.48000002</v>
      </c>
      <c r="T6">
        <f>SUMPRODUCT(G11:G61,$Q$11:$Q$61)</f>
        <v>140141668.23999998</v>
      </c>
      <c r="U6">
        <f>SUMPRODUCT(H11:H61,$Q$11:$Q$61)</f>
        <v>135261404.38000003</v>
      </c>
      <c r="V6">
        <f>SUMPRODUCT(V11:V61,$Q$11:$Q$61)</f>
        <v>140353981.25000003</v>
      </c>
      <c r="W6">
        <f>SUMPRODUCT(K11:K61,$Q$11:$Q$61)</f>
        <v>152831315.39999998</v>
      </c>
      <c r="Y6">
        <f>SUMPRODUCT(M11:M61,$Q$11:$Q$61)</f>
        <v>54570101.179999992</v>
      </c>
      <c r="Z6" t="s">
        <v>252</v>
      </c>
    </row>
    <row r="7" spans="1:26" x14ac:dyDescent="0.35">
      <c r="B7" s="20" t="s">
        <v>211</v>
      </c>
      <c r="C7" s="438"/>
      <c r="D7" s="20"/>
      <c r="R7" t="s">
        <v>247</v>
      </c>
      <c r="S7" s="50">
        <f>ROUND(S6/$Q$8,3)</f>
        <v>2.1339999999999999</v>
      </c>
      <c r="T7" s="50">
        <f>ROUND(T6/$Q$8,3)</f>
        <v>1.859</v>
      </c>
      <c r="U7" s="50">
        <f>ROUND(U6/$Q$8,3)</f>
        <v>1.794</v>
      </c>
      <c r="V7" s="204">
        <f>ROUND(V6/$R$8,3)</f>
        <v>2.738</v>
      </c>
      <c r="W7" s="50">
        <f>ROUND(W6/$Q$8,3)</f>
        <v>2.0270000000000001</v>
      </c>
      <c r="X7" t="s">
        <v>215</v>
      </c>
      <c r="Y7" s="50">
        <f>ROUND(Y6/$Q$8,3)</f>
        <v>0.72399999999999998</v>
      </c>
      <c r="Z7" s="51">
        <v>1.33</v>
      </c>
    </row>
    <row r="8" spans="1:26" x14ac:dyDescent="0.35">
      <c r="B8" t="s">
        <v>212</v>
      </c>
      <c r="P8" s="11" t="s">
        <v>248</v>
      </c>
      <c r="Q8">
        <f>SUM(Q11:Q61)</f>
        <v>75384098</v>
      </c>
      <c r="R8" s="205">
        <f>SUM(R11:R61)</f>
        <v>51259196</v>
      </c>
      <c r="Y8" t="s">
        <v>251</v>
      </c>
    </row>
    <row r="9" spans="1:26" x14ac:dyDescent="0.35">
      <c r="R9" t="s">
        <v>399</v>
      </c>
    </row>
    <row r="10" spans="1:26" ht="87" x14ac:dyDescent="0.35">
      <c r="B10" s="27" t="s">
        <v>197</v>
      </c>
      <c r="C10" s="363" t="s">
        <v>310</v>
      </c>
      <c r="D10" s="27" t="s">
        <v>239</v>
      </c>
      <c r="E10" s="28" t="s">
        <v>233</v>
      </c>
      <c r="F10" s="28" t="s">
        <v>239</v>
      </c>
      <c r="G10" s="28" t="s">
        <v>234</v>
      </c>
      <c r="H10" s="28" t="s">
        <v>235</v>
      </c>
      <c r="I10" s="28" t="s">
        <v>236</v>
      </c>
      <c r="J10" s="28" t="s">
        <v>239</v>
      </c>
      <c r="K10" s="28" t="s">
        <v>213</v>
      </c>
      <c r="L10" s="28" t="s">
        <v>237</v>
      </c>
      <c r="M10" s="28" t="s">
        <v>238</v>
      </c>
      <c r="N10" s="28" t="s">
        <v>239</v>
      </c>
      <c r="O10" s="28" t="s">
        <v>214</v>
      </c>
      <c r="P10" s="28" t="s">
        <v>239</v>
      </c>
      <c r="Q10" s="28" t="s">
        <v>245</v>
      </c>
      <c r="R10" s="28" t="s">
        <v>400</v>
      </c>
      <c r="S10" s="28" t="s">
        <v>233</v>
      </c>
      <c r="T10" s="28" t="s">
        <v>234</v>
      </c>
      <c r="U10" s="28" t="s">
        <v>235</v>
      </c>
      <c r="V10" s="28" t="s">
        <v>236</v>
      </c>
      <c r="W10" s="28" t="s">
        <v>213</v>
      </c>
      <c r="X10" s="28" t="s">
        <v>237</v>
      </c>
      <c r="Y10" s="28" t="s">
        <v>238</v>
      </c>
      <c r="Z10" s="28" t="s">
        <v>214</v>
      </c>
    </row>
    <row r="11" spans="1:26" ht="17" x14ac:dyDescent="0.35">
      <c r="B11" s="21" t="s">
        <v>31</v>
      </c>
      <c r="C11" s="439">
        <v>2020</v>
      </c>
      <c r="D11" s="44"/>
      <c r="E11" s="29">
        <v>1.41</v>
      </c>
      <c r="F11" s="29"/>
      <c r="G11" s="29">
        <v>1.41</v>
      </c>
      <c r="H11" s="29">
        <v>1.41</v>
      </c>
      <c r="I11" s="29">
        <v>3.12</v>
      </c>
      <c r="J11" s="29"/>
      <c r="K11" s="29">
        <v>1.41</v>
      </c>
      <c r="L11" s="30" t="s">
        <v>215</v>
      </c>
      <c r="M11" s="29">
        <v>0.13</v>
      </c>
      <c r="N11" s="29"/>
      <c r="O11" s="31" t="s">
        <v>216</v>
      </c>
      <c r="Q11">
        <f>ROUND(INDEX(Weighting!$R$166:$R$216,MATCH('Eligibility 2020'!B11,Weighting!$C$166:$C$216,0)),0)</f>
        <v>956823</v>
      </c>
      <c r="R11">
        <f>IF(V11=0,0,Q11)</f>
        <v>956823</v>
      </c>
      <c r="V11">
        <f t="shared" ref="V11:V61" si="0">IF(I11="N/A",0,I11)</f>
        <v>3.12</v>
      </c>
      <c r="Y11">
        <f>IF(ISBLANK(N11),Q11,0)</f>
        <v>956823</v>
      </c>
    </row>
    <row r="12" spans="1:26" ht="34" x14ac:dyDescent="0.35">
      <c r="B12" t="s">
        <v>37</v>
      </c>
      <c r="C12" s="441">
        <v>2020</v>
      </c>
      <c r="D12" s="45">
        <v>5</v>
      </c>
      <c r="E12" s="32">
        <v>2.0299999999999998</v>
      </c>
      <c r="F12" s="32"/>
      <c r="G12" s="32">
        <v>2.0299999999999998</v>
      </c>
      <c r="H12" s="32">
        <v>2.0299999999999998</v>
      </c>
      <c r="I12" s="32" t="s">
        <v>215</v>
      </c>
      <c r="J12" s="33"/>
      <c r="K12" s="32">
        <v>2</v>
      </c>
      <c r="L12" s="33" t="s">
        <v>215</v>
      </c>
      <c r="M12" s="32">
        <v>1.35</v>
      </c>
      <c r="N12" s="33" t="s">
        <v>243</v>
      </c>
      <c r="O12" s="34">
        <v>1.33</v>
      </c>
      <c r="Q12">
        <f>ROUND(INDEX(Weighting!$R$166:$R$216,MATCH('Eligibility 2020'!B12,Weighting!$C$166:$C$216,0)),0)</f>
        <v>231987</v>
      </c>
      <c r="R12">
        <f t="shared" ref="R12:R61" si="1">IF(V12=0,0,Q12)</f>
        <v>0</v>
      </c>
      <c r="V12">
        <f t="shared" si="0"/>
        <v>0</v>
      </c>
      <c r="Y12">
        <f t="shared" ref="Y12:Y61" si="2">IF(ISBLANK(N12),Q12,0)</f>
        <v>0</v>
      </c>
    </row>
    <row r="13" spans="1:26" ht="17" x14ac:dyDescent="0.35">
      <c r="B13" s="21" t="s">
        <v>43</v>
      </c>
      <c r="C13" s="439">
        <v>2020</v>
      </c>
      <c r="D13" s="44"/>
      <c r="E13" s="29">
        <v>1.47</v>
      </c>
      <c r="F13" s="29"/>
      <c r="G13" s="29">
        <v>1.41</v>
      </c>
      <c r="H13" s="29">
        <v>1.33</v>
      </c>
      <c r="I13" s="29">
        <v>2</v>
      </c>
      <c r="J13" s="29"/>
      <c r="K13" s="29">
        <v>1.56</v>
      </c>
      <c r="L13" s="30" t="s">
        <v>215</v>
      </c>
      <c r="M13" s="29">
        <v>1.06</v>
      </c>
      <c r="N13" s="29"/>
      <c r="O13" s="35">
        <v>1.33</v>
      </c>
      <c r="Q13">
        <f>ROUND(INDEX(Weighting!$R$166:$R$216,MATCH('Eligibility 2020'!B13,Weighting!$C$166:$C$216,0)),0)</f>
        <v>1839784</v>
      </c>
      <c r="R13">
        <f t="shared" si="1"/>
        <v>1839784</v>
      </c>
      <c r="V13">
        <f t="shared" si="0"/>
        <v>2</v>
      </c>
      <c r="Y13">
        <f t="shared" si="2"/>
        <v>1839784</v>
      </c>
    </row>
    <row r="14" spans="1:26" ht="34" x14ac:dyDescent="0.35">
      <c r="B14" s="22" t="s">
        <v>46</v>
      </c>
      <c r="C14" s="441">
        <v>2020</v>
      </c>
      <c r="D14" s="46"/>
      <c r="E14" s="32">
        <v>1.42</v>
      </c>
      <c r="F14" s="32"/>
      <c r="G14" s="32">
        <v>1.42</v>
      </c>
      <c r="H14" s="32">
        <v>1.42</v>
      </c>
      <c r="I14" s="32">
        <v>2.11</v>
      </c>
      <c r="J14" s="32"/>
      <c r="K14" s="32">
        <v>2.09</v>
      </c>
      <c r="L14" s="33" t="s">
        <v>215</v>
      </c>
      <c r="M14" s="32">
        <v>0.17</v>
      </c>
      <c r="N14" s="33" t="s">
        <v>243</v>
      </c>
      <c r="O14" s="34">
        <v>1.33</v>
      </c>
      <c r="Q14">
        <f>ROUND(INDEX(Weighting!$R$166:$R$216,MATCH('Eligibility 2020'!B14,Weighting!$C$166:$C$216,0)),0)</f>
        <v>840034</v>
      </c>
      <c r="R14">
        <f t="shared" si="1"/>
        <v>840034</v>
      </c>
      <c r="V14">
        <f t="shared" si="0"/>
        <v>2.11</v>
      </c>
      <c r="Y14">
        <f t="shared" si="2"/>
        <v>0</v>
      </c>
    </row>
    <row r="15" spans="1:26" ht="17" x14ac:dyDescent="0.35">
      <c r="B15" s="21" t="s">
        <v>48</v>
      </c>
      <c r="C15" s="439">
        <v>2020</v>
      </c>
      <c r="D15" s="44"/>
      <c r="E15" s="29">
        <v>2.61</v>
      </c>
      <c r="F15" s="29"/>
      <c r="G15" s="29">
        <v>2.61</v>
      </c>
      <c r="H15" s="29">
        <v>2.61</v>
      </c>
      <c r="I15" s="47" t="s">
        <v>215</v>
      </c>
      <c r="J15" s="36">
        <v>6</v>
      </c>
      <c r="K15" s="29">
        <v>2.08</v>
      </c>
      <c r="L15" s="30" t="s">
        <v>215</v>
      </c>
      <c r="M15" s="29">
        <v>1.0900000000000001</v>
      </c>
      <c r="N15" s="29"/>
      <c r="O15" s="35">
        <v>1.33</v>
      </c>
      <c r="Q15">
        <f>ROUND(INDEX(Weighting!$R$166:$R$216,MATCH('Eligibility 2020'!B15,Weighting!$C$166:$C$216,0)),0)</f>
        <v>11957231</v>
      </c>
      <c r="R15">
        <f t="shared" si="1"/>
        <v>0</v>
      </c>
      <c r="V15">
        <f t="shared" si="0"/>
        <v>0</v>
      </c>
      <c r="Y15">
        <f t="shared" si="2"/>
        <v>11957231</v>
      </c>
    </row>
    <row r="16" spans="1:26" ht="17" x14ac:dyDescent="0.35">
      <c r="B16" s="22" t="s">
        <v>55</v>
      </c>
      <c r="C16" s="441">
        <v>2020</v>
      </c>
      <c r="D16" s="46"/>
      <c r="E16" s="32">
        <v>1.42</v>
      </c>
      <c r="F16" s="32"/>
      <c r="G16" s="32">
        <v>1.42</v>
      </c>
      <c r="H16" s="32">
        <v>1.42</v>
      </c>
      <c r="I16" s="32">
        <v>2.6</v>
      </c>
      <c r="J16" s="32"/>
      <c r="K16" s="32">
        <v>1.95</v>
      </c>
      <c r="L16" s="32">
        <v>2.6</v>
      </c>
      <c r="M16" s="32">
        <v>0.68</v>
      </c>
      <c r="N16" s="32"/>
      <c r="O16" s="34">
        <v>1.33</v>
      </c>
      <c r="Q16">
        <f>ROUND(INDEX(Weighting!$R$166:$R$216,MATCH('Eligibility 2020'!B16,Weighting!$C$166:$C$216,0)),0)</f>
        <v>1348030</v>
      </c>
      <c r="R16">
        <f t="shared" si="1"/>
        <v>1348030</v>
      </c>
      <c r="V16">
        <f t="shared" si="0"/>
        <v>2.6</v>
      </c>
      <c r="Y16">
        <f t="shared" si="2"/>
        <v>1348030</v>
      </c>
    </row>
    <row r="17" spans="2:25" ht="17" x14ac:dyDescent="0.35">
      <c r="B17" s="21" t="s">
        <v>57</v>
      </c>
      <c r="C17" s="439">
        <v>2020</v>
      </c>
      <c r="D17" s="44"/>
      <c r="E17" s="29">
        <v>1.96</v>
      </c>
      <c r="F17" s="29"/>
      <c r="G17" s="29">
        <v>1.96</v>
      </c>
      <c r="H17" s="29">
        <v>1.96</v>
      </c>
      <c r="I17" s="29">
        <v>3.18</v>
      </c>
      <c r="J17" s="29"/>
      <c r="K17" s="29">
        <v>2.58</v>
      </c>
      <c r="L17" s="30" t="s">
        <v>215</v>
      </c>
      <c r="M17" s="29">
        <v>1.5</v>
      </c>
      <c r="N17" s="29"/>
      <c r="O17" s="35">
        <v>1.33</v>
      </c>
      <c r="Q17">
        <f>ROUND(INDEX(Weighting!$R$166:$R$216,MATCH('Eligibility 2020'!B17,Weighting!$C$166:$C$216,0)),0)</f>
        <v>881290</v>
      </c>
      <c r="R17">
        <f t="shared" si="1"/>
        <v>881290</v>
      </c>
      <c r="V17">
        <f t="shared" si="0"/>
        <v>3.18</v>
      </c>
      <c r="Y17">
        <f t="shared" si="2"/>
        <v>881290</v>
      </c>
    </row>
    <row r="18" spans="2:25" ht="17" x14ac:dyDescent="0.35">
      <c r="B18" s="22" t="s">
        <v>71</v>
      </c>
      <c r="C18" s="441">
        <v>2020</v>
      </c>
      <c r="D18" s="46"/>
      <c r="E18" s="32">
        <v>2.12</v>
      </c>
      <c r="F18" s="32"/>
      <c r="G18" s="32">
        <v>1.42</v>
      </c>
      <c r="H18" s="32">
        <v>1.33</v>
      </c>
      <c r="I18" s="32">
        <v>2.12</v>
      </c>
      <c r="J18" s="33" t="s">
        <v>240</v>
      </c>
      <c r="K18" s="32">
        <v>2.12</v>
      </c>
      <c r="L18" s="33" t="s">
        <v>215</v>
      </c>
      <c r="M18" s="32">
        <v>0.87</v>
      </c>
      <c r="N18" s="32"/>
      <c r="O18" s="34">
        <v>1.33</v>
      </c>
      <c r="Q18">
        <f>ROUND(INDEX(Weighting!$R$166:$R$216,MATCH('Eligibility 2020'!B18,Weighting!$C$166:$C$216,0)),0)</f>
        <v>242623</v>
      </c>
      <c r="R18">
        <f t="shared" si="1"/>
        <v>242623</v>
      </c>
      <c r="V18">
        <f t="shared" si="0"/>
        <v>2.12</v>
      </c>
      <c r="Y18">
        <f t="shared" si="2"/>
        <v>242623</v>
      </c>
    </row>
    <row r="19" spans="2:25" ht="17" x14ac:dyDescent="0.35">
      <c r="B19" s="21" t="s">
        <v>73</v>
      </c>
      <c r="C19" s="439">
        <v>2020</v>
      </c>
      <c r="D19" s="44"/>
      <c r="E19" s="29">
        <v>3.19</v>
      </c>
      <c r="F19" s="29"/>
      <c r="G19" s="29">
        <v>3.19</v>
      </c>
      <c r="H19" s="29">
        <v>3.19</v>
      </c>
      <c r="I19" s="29" t="s">
        <v>215</v>
      </c>
      <c r="J19" s="30"/>
      <c r="K19" s="29">
        <v>3.19</v>
      </c>
      <c r="L19" s="30" t="s">
        <v>215</v>
      </c>
      <c r="M19" s="29">
        <v>2.16</v>
      </c>
      <c r="N19" s="29"/>
      <c r="O19" s="49">
        <v>2.1</v>
      </c>
      <c r="P19">
        <v>7</v>
      </c>
      <c r="Q19">
        <f>ROUND(INDEX(Weighting!$R$166:$R$216,MATCH('Eligibility 2020'!B19,Weighting!$C$166:$C$216,0)),0)</f>
        <v>252392</v>
      </c>
      <c r="R19">
        <f t="shared" si="1"/>
        <v>0</v>
      </c>
      <c r="V19">
        <f t="shared" si="0"/>
        <v>0</v>
      </c>
      <c r="Y19">
        <f t="shared" si="2"/>
        <v>252392</v>
      </c>
    </row>
    <row r="20" spans="2:25" ht="34" x14ac:dyDescent="0.35">
      <c r="B20" s="22" t="s">
        <v>76</v>
      </c>
      <c r="C20" s="441">
        <v>2020</v>
      </c>
      <c r="D20" s="46"/>
      <c r="E20" s="32">
        <v>2.06</v>
      </c>
      <c r="F20" s="32"/>
      <c r="G20" s="32">
        <v>1.4</v>
      </c>
      <c r="H20" s="32">
        <v>1.33</v>
      </c>
      <c r="I20" s="32">
        <v>2.1</v>
      </c>
      <c r="J20" s="33" t="s">
        <v>241</v>
      </c>
      <c r="K20" s="32">
        <v>1.91</v>
      </c>
      <c r="L20" s="33" t="s">
        <v>215</v>
      </c>
      <c r="M20" s="32">
        <v>0.28000000000000003</v>
      </c>
      <c r="N20" s="33" t="s">
        <v>243</v>
      </c>
      <c r="O20" s="38" t="s">
        <v>216</v>
      </c>
      <c r="P20">
        <v>8</v>
      </c>
      <c r="Q20">
        <f>ROUND(INDEX(Weighting!$R$166:$R$216,MATCH('Eligibility 2020'!B20,Weighting!$C$166:$C$216,0)),0)</f>
        <v>3862767</v>
      </c>
      <c r="R20">
        <f t="shared" si="1"/>
        <v>3862767</v>
      </c>
      <c r="V20">
        <f t="shared" si="0"/>
        <v>2.1</v>
      </c>
      <c r="Y20">
        <f t="shared" si="2"/>
        <v>0</v>
      </c>
    </row>
    <row r="21" spans="2:25" ht="34" x14ac:dyDescent="0.35">
      <c r="B21" s="21" t="s">
        <v>81</v>
      </c>
      <c r="C21" s="439">
        <v>2020</v>
      </c>
      <c r="D21" s="44"/>
      <c r="E21" s="29">
        <v>2.0499999999999998</v>
      </c>
      <c r="F21" s="29"/>
      <c r="G21" s="29">
        <v>1.49</v>
      </c>
      <c r="H21" s="29">
        <v>1.33</v>
      </c>
      <c r="I21" s="29">
        <v>2.4700000000000002</v>
      </c>
      <c r="J21" s="29"/>
      <c r="K21" s="29">
        <v>2.2000000000000002</v>
      </c>
      <c r="L21" s="30" t="s">
        <v>215</v>
      </c>
      <c r="M21" s="29">
        <v>0.32</v>
      </c>
      <c r="N21" s="30" t="s">
        <v>243</v>
      </c>
      <c r="O21" s="31" t="s">
        <v>216</v>
      </c>
      <c r="Q21">
        <f>ROUND(INDEX(Weighting!$R$166:$R$216,MATCH('Eligibility 2020'!B21,Weighting!$C$166:$C$216,0)),0)</f>
        <v>1957007</v>
      </c>
      <c r="R21">
        <f t="shared" si="1"/>
        <v>1957007</v>
      </c>
      <c r="V21">
        <f t="shared" si="0"/>
        <v>2.4700000000000002</v>
      </c>
      <c r="Y21">
        <f t="shared" si="2"/>
        <v>0</v>
      </c>
    </row>
    <row r="22" spans="2:25" ht="17" x14ac:dyDescent="0.35">
      <c r="B22" t="s">
        <v>83</v>
      </c>
      <c r="C22" s="441">
        <v>2020</v>
      </c>
      <c r="D22" s="45">
        <v>5</v>
      </c>
      <c r="E22" s="32">
        <v>3.08</v>
      </c>
      <c r="F22" s="32"/>
      <c r="G22" s="32">
        <v>3.08</v>
      </c>
      <c r="H22" s="32">
        <v>3.08</v>
      </c>
      <c r="I22" s="32" t="s">
        <v>215</v>
      </c>
      <c r="J22" s="33"/>
      <c r="K22" s="32">
        <v>1.91</v>
      </c>
      <c r="L22" s="33" t="s">
        <v>215</v>
      </c>
      <c r="M22" s="32">
        <v>1.05</v>
      </c>
      <c r="N22" s="32"/>
      <c r="O22" s="34">
        <v>1.33</v>
      </c>
      <c r="Q22">
        <f>ROUND(INDEX(Weighting!$R$166:$R$216,MATCH('Eligibility 2020'!B22,Weighting!$C$166:$C$216,0)),0)</f>
        <v>359003</v>
      </c>
      <c r="R22">
        <f t="shared" si="1"/>
        <v>0</v>
      </c>
      <c r="V22">
        <f t="shared" si="0"/>
        <v>0</v>
      </c>
      <c r="Y22">
        <f t="shared" si="2"/>
        <v>359003</v>
      </c>
    </row>
    <row r="23" spans="2:25" ht="34" x14ac:dyDescent="0.35">
      <c r="B23" s="21" t="s">
        <v>85</v>
      </c>
      <c r="C23" s="439">
        <v>2020</v>
      </c>
      <c r="D23" s="44"/>
      <c r="E23" s="29">
        <v>1.42</v>
      </c>
      <c r="F23" s="29"/>
      <c r="G23" s="29">
        <v>1.42</v>
      </c>
      <c r="H23" s="29">
        <v>1.33</v>
      </c>
      <c r="I23" s="29">
        <v>1.85</v>
      </c>
      <c r="J23" s="29"/>
      <c r="K23" s="29">
        <v>1.33</v>
      </c>
      <c r="L23" s="30" t="s">
        <v>215</v>
      </c>
      <c r="M23" s="29">
        <v>0.23</v>
      </c>
      <c r="N23" s="30" t="s">
        <v>243</v>
      </c>
      <c r="O23" s="35" t="s">
        <v>216</v>
      </c>
      <c r="Q23">
        <f>ROUND(INDEX(Weighting!$R$166:$R$216,MATCH('Eligibility 2020'!B23,Weighting!$C$166:$C$216,0)),0)</f>
        <v>345491</v>
      </c>
      <c r="R23">
        <f t="shared" si="1"/>
        <v>345491</v>
      </c>
      <c r="V23">
        <f t="shared" si="0"/>
        <v>1.85</v>
      </c>
      <c r="Y23">
        <f t="shared" si="2"/>
        <v>0</v>
      </c>
    </row>
    <row r="24" spans="2:25" ht="17" x14ac:dyDescent="0.35">
      <c r="B24" s="22" t="s">
        <v>87</v>
      </c>
      <c r="C24" s="441">
        <v>2020</v>
      </c>
      <c r="D24" s="46"/>
      <c r="E24" s="32">
        <v>1.42</v>
      </c>
      <c r="F24" s="32"/>
      <c r="G24" s="32">
        <v>1.42</v>
      </c>
      <c r="H24" s="32">
        <v>1.42</v>
      </c>
      <c r="I24" s="32">
        <v>3.13</v>
      </c>
      <c r="J24" s="33"/>
      <c r="K24" s="32">
        <v>2.08</v>
      </c>
      <c r="L24" s="33" t="s">
        <v>215</v>
      </c>
      <c r="M24" s="32">
        <v>1.33</v>
      </c>
      <c r="N24" s="32"/>
      <c r="O24" s="34">
        <v>1.33</v>
      </c>
      <c r="Q24">
        <f>ROUND(INDEX(Weighting!$R$166:$R$216,MATCH('Eligibility 2020'!B24,Weighting!$C$166:$C$216,0)),0)</f>
        <v>3117217</v>
      </c>
      <c r="R24">
        <f t="shared" si="1"/>
        <v>3117217</v>
      </c>
      <c r="V24">
        <f t="shared" si="0"/>
        <v>3.13</v>
      </c>
      <c r="Y24">
        <f t="shared" si="2"/>
        <v>3117217</v>
      </c>
    </row>
    <row r="25" spans="2:25" ht="34" x14ac:dyDescent="0.35">
      <c r="B25" s="21" t="s">
        <v>89</v>
      </c>
      <c r="C25" s="439">
        <v>2020</v>
      </c>
      <c r="D25" s="44"/>
      <c r="E25" s="29">
        <v>2.08</v>
      </c>
      <c r="F25" s="29"/>
      <c r="G25" s="29">
        <v>1.58</v>
      </c>
      <c r="H25" s="29">
        <v>1.58</v>
      </c>
      <c r="I25" s="29">
        <v>2.5</v>
      </c>
      <c r="J25" s="29"/>
      <c r="K25" s="29">
        <v>2.08</v>
      </c>
      <c r="L25" s="30" t="s">
        <v>215</v>
      </c>
      <c r="M25" s="29">
        <v>0.19</v>
      </c>
      <c r="N25" s="30" t="s">
        <v>243</v>
      </c>
      <c r="O25" s="35">
        <v>1.33</v>
      </c>
      <c r="Q25">
        <f>ROUND(INDEX(Weighting!$R$166:$R$216,MATCH('Eligibility 2020'!B25,Weighting!$C$166:$C$216,0)),0)</f>
        <v>1521703</v>
      </c>
      <c r="R25">
        <f t="shared" si="1"/>
        <v>1521703</v>
      </c>
      <c r="V25">
        <f t="shared" si="0"/>
        <v>2.5</v>
      </c>
      <c r="Y25">
        <f t="shared" si="2"/>
        <v>0</v>
      </c>
    </row>
    <row r="26" spans="2:25" ht="34" x14ac:dyDescent="0.35">
      <c r="B26" s="22" t="s">
        <v>91</v>
      </c>
      <c r="C26" s="441">
        <v>2020</v>
      </c>
      <c r="D26" s="46"/>
      <c r="E26" s="32">
        <v>3.75</v>
      </c>
      <c r="F26" s="32"/>
      <c r="G26" s="32">
        <v>1.67</v>
      </c>
      <c r="H26" s="32">
        <v>1.67</v>
      </c>
      <c r="I26" s="32">
        <v>3.02</v>
      </c>
      <c r="J26" s="33" t="s">
        <v>241</v>
      </c>
      <c r="K26" s="32">
        <v>3.75</v>
      </c>
      <c r="L26" s="33" t="s">
        <v>215</v>
      </c>
      <c r="M26" s="32">
        <v>0.51</v>
      </c>
      <c r="N26" s="33" t="s">
        <v>243</v>
      </c>
      <c r="O26" s="34">
        <v>1.33</v>
      </c>
      <c r="Q26">
        <f>ROUND(INDEX(Weighting!$R$166:$R$216,MATCH('Eligibility 2020'!B26,Weighting!$C$166:$C$216,0)),0)</f>
        <v>708623</v>
      </c>
      <c r="R26">
        <f t="shared" si="1"/>
        <v>708623</v>
      </c>
      <c r="V26">
        <f t="shared" si="0"/>
        <v>3.02</v>
      </c>
      <c r="Y26">
        <f t="shared" si="2"/>
        <v>0</v>
      </c>
    </row>
    <row r="27" spans="2:25" ht="17" x14ac:dyDescent="0.35">
      <c r="B27" s="21" t="s">
        <v>94</v>
      </c>
      <c r="C27" s="439">
        <v>2020</v>
      </c>
      <c r="D27" s="44"/>
      <c r="E27" s="29">
        <v>1.66</v>
      </c>
      <c r="F27" s="29"/>
      <c r="G27" s="29">
        <v>1.49</v>
      </c>
      <c r="H27" s="29">
        <v>1.33</v>
      </c>
      <c r="I27" s="29">
        <v>2.2999999999999998</v>
      </c>
      <c r="J27" s="29"/>
      <c r="K27" s="29">
        <v>1.66</v>
      </c>
      <c r="L27" s="30" t="s">
        <v>215</v>
      </c>
      <c r="M27" s="29">
        <v>0.33</v>
      </c>
      <c r="N27" s="29"/>
      <c r="O27" s="31" t="s">
        <v>216</v>
      </c>
      <c r="Q27">
        <f>ROUND(INDEX(Weighting!$R$166:$R$216,MATCH('Eligibility 2020'!B27,Weighting!$C$166:$C$216,0)),0)</f>
        <v>402834</v>
      </c>
      <c r="R27">
        <f t="shared" si="1"/>
        <v>402834</v>
      </c>
      <c r="V27">
        <f t="shared" si="0"/>
        <v>2.2999999999999998</v>
      </c>
      <c r="Y27">
        <f t="shared" si="2"/>
        <v>402834</v>
      </c>
    </row>
    <row r="28" spans="2:25" ht="34" x14ac:dyDescent="0.35">
      <c r="B28" s="22" t="s">
        <v>96</v>
      </c>
      <c r="C28" s="441">
        <v>2020</v>
      </c>
      <c r="D28" s="46"/>
      <c r="E28" s="32">
        <v>1.95</v>
      </c>
      <c r="F28" s="32"/>
      <c r="G28" s="32">
        <v>1.59</v>
      </c>
      <c r="H28" s="32">
        <v>1.59</v>
      </c>
      <c r="I28" s="32">
        <v>2.13</v>
      </c>
      <c r="J28" s="33"/>
      <c r="K28" s="32">
        <v>1.95</v>
      </c>
      <c r="L28" s="32" t="s">
        <v>215</v>
      </c>
      <c r="M28" s="32">
        <v>0.24</v>
      </c>
      <c r="N28" s="33" t="s">
        <v>243</v>
      </c>
      <c r="O28" s="34">
        <v>1.33</v>
      </c>
      <c r="Q28">
        <f>ROUND(INDEX(Weighting!$R$166:$R$216,MATCH('Eligibility 2020'!B28,Weighting!$C$166:$C$216,0)),0)</f>
        <v>1425256</v>
      </c>
      <c r="R28">
        <f t="shared" si="1"/>
        <v>1425256</v>
      </c>
      <c r="V28">
        <f t="shared" si="0"/>
        <v>2.13</v>
      </c>
      <c r="Y28">
        <f t="shared" si="2"/>
        <v>0</v>
      </c>
    </row>
    <row r="29" spans="2:25" ht="17" x14ac:dyDescent="0.35">
      <c r="B29" s="21" t="s">
        <v>98</v>
      </c>
      <c r="C29" s="439">
        <v>2020</v>
      </c>
      <c r="D29" s="44"/>
      <c r="E29" s="29">
        <v>2.12</v>
      </c>
      <c r="F29" s="29"/>
      <c r="G29" s="29">
        <v>2.12</v>
      </c>
      <c r="H29" s="29">
        <v>2.12</v>
      </c>
      <c r="I29" s="29">
        <v>2.5</v>
      </c>
      <c r="J29" s="29"/>
      <c r="K29" s="29">
        <v>1.33</v>
      </c>
      <c r="L29" s="30" t="s">
        <v>215</v>
      </c>
      <c r="M29" s="29">
        <v>0.19</v>
      </c>
      <c r="N29" s="29"/>
      <c r="O29" s="35">
        <v>1.33</v>
      </c>
      <c r="Q29">
        <f>ROUND(INDEX(Weighting!$R$166:$R$216,MATCH('Eligibility 2020'!B29,Weighting!$C$166:$C$216,0)),0)</f>
        <v>1593326</v>
      </c>
      <c r="R29">
        <f t="shared" si="1"/>
        <v>1593326</v>
      </c>
      <c r="V29">
        <f t="shared" si="0"/>
        <v>2.5</v>
      </c>
      <c r="Y29">
        <f t="shared" si="2"/>
        <v>1593326</v>
      </c>
    </row>
    <row r="30" spans="2:25" ht="17" x14ac:dyDescent="0.35">
      <c r="B30" s="22" t="s">
        <v>100</v>
      </c>
      <c r="C30" s="441">
        <v>2020</v>
      </c>
      <c r="D30" s="46"/>
      <c r="E30" s="32">
        <v>1.91</v>
      </c>
      <c r="F30" s="32"/>
      <c r="G30" s="32">
        <v>1.57</v>
      </c>
      <c r="H30" s="32">
        <v>1.57</v>
      </c>
      <c r="I30" s="32">
        <v>2.08</v>
      </c>
      <c r="J30" s="33"/>
      <c r="K30" s="32">
        <v>2.09</v>
      </c>
      <c r="L30" s="33" t="s">
        <v>215</v>
      </c>
      <c r="M30" s="32">
        <v>1</v>
      </c>
      <c r="N30" s="32"/>
      <c r="O30" s="38" t="s">
        <v>438</v>
      </c>
      <c r="P30">
        <v>7</v>
      </c>
      <c r="Q30">
        <f>ROUND(INDEX(Weighting!$R$166:$R$216,MATCH('Eligibility 2020'!B30,Weighting!$C$166:$C$216,0)),0)</f>
        <v>288822</v>
      </c>
      <c r="R30">
        <f t="shared" si="1"/>
        <v>288822</v>
      </c>
      <c r="V30">
        <f t="shared" si="0"/>
        <v>2.08</v>
      </c>
      <c r="Y30">
        <f t="shared" si="2"/>
        <v>288822</v>
      </c>
    </row>
    <row r="31" spans="2:25" ht="17" x14ac:dyDescent="0.35">
      <c r="B31" s="21" t="s">
        <v>102</v>
      </c>
      <c r="C31" s="439">
        <v>2020</v>
      </c>
      <c r="D31" s="44"/>
      <c r="E31" s="29">
        <v>3.17</v>
      </c>
      <c r="F31" s="29"/>
      <c r="G31" s="29">
        <v>3.17</v>
      </c>
      <c r="H31" s="29">
        <v>3.17</v>
      </c>
      <c r="I31" s="29" t="s">
        <v>215</v>
      </c>
      <c r="J31" s="30"/>
      <c r="K31" s="29">
        <v>2.59</v>
      </c>
      <c r="L31" s="30" t="s">
        <v>215</v>
      </c>
      <c r="M31" s="29">
        <v>1.23</v>
      </c>
      <c r="N31" s="29"/>
      <c r="O31" s="35">
        <v>1.33</v>
      </c>
      <c r="P31" s="29"/>
      <c r="Q31">
        <f>ROUND(INDEX(Weighting!$R$166:$R$216,MATCH('Eligibility 2020'!B31,Weighting!$C$166:$C$216,0)),0)</f>
        <v>1386530</v>
      </c>
      <c r="R31">
        <f t="shared" si="1"/>
        <v>0</v>
      </c>
      <c r="V31">
        <f t="shared" si="0"/>
        <v>0</v>
      </c>
      <c r="Y31">
        <f t="shared" si="2"/>
        <v>1386530</v>
      </c>
    </row>
    <row r="32" spans="2:25" ht="17" x14ac:dyDescent="0.35">
      <c r="B32" s="22" t="s">
        <v>105</v>
      </c>
      <c r="C32" s="441">
        <v>2020</v>
      </c>
      <c r="D32" s="46"/>
      <c r="E32" s="32">
        <v>2</v>
      </c>
      <c r="F32" s="32"/>
      <c r="G32" s="32">
        <v>1.5</v>
      </c>
      <c r="H32" s="32">
        <v>1.5</v>
      </c>
      <c r="I32" s="32">
        <v>3</v>
      </c>
      <c r="J32" s="32"/>
      <c r="K32" s="32">
        <v>2</v>
      </c>
      <c r="L32" s="33" t="s">
        <v>215</v>
      </c>
      <c r="M32" s="32">
        <v>1.33</v>
      </c>
      <c r="N32" s="32"/>
      <c r="O32" s="38">
        <v>1.33</v>
      </c>
      <c r="P32">
        <v>7</v>
      </c>
      <c r="Q32">
        <f>ROUND(INDEX(Weighting!$R$166:$R$216,MATCH('Eligibility 2020'!B32,Weighting!$C$166:$C$216,0)),0)</f>
        <v>1643993</v>
      </c>
      <c r="R32">
        <f t="shared" si="1"/>
        <v>1643993</v>
      </c>
      <c r="V32">
        <f t="shared" si="0"/>
        <v>3</v>
      </c>
      <c r="Y32">
        <f t="shared" si="2"/>
        <v>1643993</v>
      </c>
    </row>
    <row r="33" spans="2:25" ht="17" x14ac:dyDescent="0.35">
      <c r="B33" s="21" t="s">
        <v>107</v>
      </c>
      <c r="C33" s="439">
        <v>2020</v>
      </c>
      <c r="D33" s="44"/>
      <c r="E33" s="29">
        <v>2.12</v>
      </c>
      <c r="F33" s="29"/>
      <c r="G33" s="29">
        <v>2.12</v>
      </c>
      <c r="H33" s="29">
        <v>2.12</v>
      </c>
      <c r="I33" s="29" t="s">
        <v>215</v>
      </c>
      <c r="J33" s="30"/>
      <c r="K33" s="29">
        <v>1.95</v>
      </c>
      <c r="L33" s="30" t="s">
        <v>215</v>
      </c>
      <c r="M33" s="29">
        <v>0.54</v>
      </c>
      <c r="N33" s="29"/>
      <c r="O33" s="35">
        <v>1.33</v>
      </c>
      <c r="Q33">
        <f>ROUND(INDEX(Weighting!$R$166:$R$216,MATCH('Eligibility 2020'!B33,Weighting!$C$166:$C$216,0)),0)</f>
        <v>2474335</v>
      </c>
      <c r="R33">
        <f t="shared" si="1"/>
        <v>0</v>
      </c>
      <c r="V33">
        <f t="shared" si="0"/>
        <v>0</v>
      </c>
      <c r="Y33">
        <f t="shared" si="2"/>
        <v>2474335</v>
      </c>
    </row>
    <row r="34" spans="2:25" ht="17" x14ac:dyDescent="0.35">
      <c r="B34" s="22" t="s">
        <v>111</v>
      </c>
      <c r="C34" s="441">
        <v>2020</v>
      </c>
      <c r="D34" s="46"/>
      <c r="E34" s="48">
        <v>2.83</v>
      </c>
      <c r="F34" s="39">
        <v>10</v>
      </c>
      <c r="G34" s="32">
        <v>2.75</v>
      </c>
      <c r="H34" s="32">
        <v>2.75</v>
      </c>
      <c r="I34" s="32" t="s">
        <v>215</v>
      </c>
      <c r="J34" s="33"/>
      <c r="K34" s="32">
        <v>2.78</v>
      </c>
      <c r="L34" s="33" t="s">
        <v>215</v>
      </c>
      <c r="M34" s="32">
        <v>1.33</v>
      </c>
      <c r="N34" s="32"/>
      <c r="O34" s="38">
        <v>2</v>
      </c>
      <c r="P34">
        <v>11</v>
      </c>
      <c r="Q34">
        <f>ROUND(INDEX(Weighting!$R$166:$R$216,MATCH('Eligibility 2020'!B34,Weighting!$C$166:$C$216,0)),0)</f>
        <v>1101595</v>
      </c>
      <c r="R34">
        <f t="shared" si="1"/>
        <v>0</v>
      </c>
      <c r="V34">
        <f t="shared" si="0"/>
        <v>0</v>
      </c>
      <c r="Y34">
        <f t="shared" si="2"/>
        <v>1101595</v>
      </c>
    </row>
    <row r="35" spans="2:25" ht="34" x14ac:dyDescent="0.35">
      <c r="B35" s="21" t="s">
        <v>113</v>
      </c>
      <c r="C35" s="439">
        <v>2020</v>
      </c>
      <c r="D35" s="44"/>
      <c r="E35" s="29">
        <v>1.94</v>
      </c>
      <c r="F35" s="29"/>
      <c r="G35" s="29">
        <v>1.43</v>
      </c>
      <c r="H35" s="29">
        <v>1.33</v>
      </c>
      <c r="I35" s="29">
        <v>2.09</v>
      </c>
      <c r="J35" s="29"/>
      <c r="K35" s="29">
        <v>1.94</v>
      </c>
      <c r="L35" s="30" t="s">
        <v>215</v>
      </c>
      <c r="M35" s="29">
        <v>0.21</v>
      </c>
      <c r="N35" s="30" t="s">
        <v>243</v>
      </c>
      <c r="O35" s="31" t="s">
        <v>216</v>
      </c>
      <c r="Q35">
        <f>ROUND(INDEX(Weighting!$R$166:$R$216,MATCH('Eligibility 2020'!B35,Weighting!$C$166:$C$216,0)),0)</f>
        <v>614822</v>
      </c>
      <c r="R35">
        <f t="shared" si="1"/>
        <v>614822</v>
      </c>
      <c r="V35">
        <f t="shared" si="0"/>
        <v>2.09</v>
      </c>
      <c r="Y35">
        <f t="shared" si="2"/>
        <v>0</v>
      </c>
    </row>
    <row r="36" spans="2:25" ht="34" x14ac:dyDescent="0.35">
      <c r="B36" s="22" t="s">
        <v>115</v>
      </c>
      <c r="C36" s="441">
        <v>2020</v>
      </c>
      <c r="D36" s="46"/>
      <c r="E36" s="32">
        <v>1.96</v>
      </c>
      <c r="F36" s="32"/>
      <c r="G36" s="32">
        <v>1.5</v>
      </c>
      <c r="H36" s="32">
        <v>1.5</v>
      </c>
      <c r="I36" s="32">
        <v>3</v>
      </c>
      <c r="J36" s="32"/>
      <c r="K36" s="32">
        <v>1.96</v>
      </c>
      <c r="L36" s="32">
        <v>3</v>
      </c>
      <c r="M36" s="32">
        <v>0.17</v>
      </c>
      <c r="N36" s="33" t="s">
        <v>243</v>
      </c>
      <c r="O36" s="34" t="s">
        <v>216</v>
      </c>
      <c r="Q36">
        <f>ROUND(INDEX(Weighting!$R$166:$R$216,MATCH('Eligibility 2020'!B36,Weighting!$C$166:$C$216,0)),0)</f>
        <v>938492</v>
      </c>
      <c r="R36">
        <f t="shared" si="1"/>
        <v>938492</v>
      </c>
      <c r="V36">
        <f t="shared" si="0"/>
        <v>3</v>
      </c>
      <c r="Y36">
        <f t="shared" si="2"/>
        <v>0</v>
      </c>
    </row>
    <row r="37" spans="2:25" ht="17" x14ac:dyDescent="0.35">
      <c r="B37" s="21" t="s">
        <v>117</v>
      </c>
      <c r="C37" s="439">
        <v>2020</v>
      </c>
      <c r="D37" s="44"/>
      <c r="E37" s="29">
        <v>1.43</v>
      </c>
      <c r="F37" s="29"/>
      <c r="G37" s="29">
        <v>1.43</v>
      </c>
      <c r="H37" s="29">
        <v>1.43</v>
      </c>
      <c r="I37" s="29">
        <v>2.61</v>
      </c>
      <c r="J37" s="29"/>
      <c r="K37" s="29">
        <v>1.57</v>
      </c>
      <c r="L37" s="30" t="s">
        <v>215</v>
      </c>
      <c r="M37" s="29">
        <v>0.24</v>
      </c>
      <c r="N37" s="29"/>
      <c r="O37" s="35">
        <v>1.33</v>
      </c>
      <c r="Q37">
        <f>ROUND(INDEX(Weighting!$R$166:$R$216,MATCH('Eligibility 2020'!B37,Weighting!$C$166:$C$216,0)),0)</f>
        <v>261059</v>
      </c>
      <c r="R37">
        <f t="shared" si="1"/>
        <v>261059</v>
      </c>
      <c r="V37">
        <f t="shared" si="0"/>
        <v>2.61</v>
      </c>
      <c r="Y37">
        <f t="shared" si="2"/>
        <v>261059</v>
      </c>
    </row>
    <row r="38" spans="2:25" ht="17" x14ac:dyDescent="0.35">
      <c r="B38" s="22" t="s">
        <v>119</v>
      </c>
      <c r="C38" s="441">
        <v>2020</v>
      </c>
      <c r="D38" s="46"/>
      <c r="E38" s="32">
        <v>2.13</v>
      </c>
      <c r="F38" s="32"/>
      <c r="G38" s="32">
        <v>2.13</v>
      </c>
      <c r="H38" s="32">
        <v>2.13</v>
      </c>
      <c r="I38" s="32" t="s">
        <v>215</v>
      </c>
      <c r="J38" s="33"/>
      <c r="K38" s="32">
        <v>1.94</v>
      </c>
      <c r="L38" s="33" t="s">
        <v>215</v>
      </c>
      <c r="M38" s="32">
        <v>0.57999999999999996</v>
      </c>
      <c r="N38" s="32"/>
      <c r="O38" s="34" t="s">
        <v>216</v>
      </c>
      <c r="Q38">
        <f>ROUND(INDEX(Weighting!$R$166:$R$216,MATCH('Eligibility 2020'!B38,Weighting!$C$166:$C$216,0)),0)</f>
        <v>265696</v>
      </c>
      <c r="R38">
        <f t="shared" si="1"/>
        <v>0</v>
      </c>
      <c r="V38">
        <f t="shared" si="0"/>
        <v>0</v>
      </c>
      <c r="Y38">
        <f t="shared" si="2"/>
        <v>265696</v>
      </c>
    </row>
    <row r="39" spans="2:25" ht="34" x14ac:dyDescent="0.35">
      <c r="B39" s="21" t="s">
        <v>121</v>
      </c>
      <c r="C39" s="439">
        <v>2020</v>
      </c>
      <c r="D39" s="44"/>
      <c r="E39" s="29">
        <v>1.6</v>
      </c>
      <c r="F39" s="29"/>
      <c r="G39" s="29">
        <v>1.6</v>
      </c>
      <c r="H39" s="29">
        <v>1.33</v>
      </c>
      <c r="I39" s="29">
        <v>2</v>
      </c>
      <c r="J39" s="29"/>
      <c r="K39" s="29">
        <v>1.6</v>
      </c>
      <c r="L39" s="30" t="s">
        <v>215</v>
      </c>
      <c r="M39" s="29">
        <v>0.31</v>
      </c>
      <c r="N39" s="30" t="s">
        <v>243</v>
      </c>
      <c r="O39" s="35">
        <v>1.33</v>
      </c>
      <c r="Q39">
        <f>ROUND(INDEX(Weighting!$R$166:$R$216,MATCH('Eligibility 2020'!B39,Weighting!$C$166:$C$216,0)),0)</f>
        <v>686596</v>
      </c>
      <c r="R39">
        <f t="shared" si="1"/>
        <v>686596</v>
      </c>
      <c r="V39">
        <f t="shared" si="0"/>
        <v>2</v>
      </c>
      <c r="Y39">
        <f t="shared" si="2"/>
        <v>0</v>
      </c>
    </row>
    <row r="40" spans="2:25" ht="34" x14ac:dyDescent="0.35">
      <c r="B40" s="22" t="s">
        <v>123</v>
      </c>
      <c r="C40" s="441">
        <v>2020</v>
      </c>
      <c r="D40" s="46"/>
      <c r="E40" s="32">
        <v>3.18</v>
      </c>
      <c r="F40" s="32"/>
      <c r="G40" s="32">
        <v>3.18</v>
      </c>
      <c r="H40" s="32">
        <v>3.18</v>
      </c>
      <c r="I40" s="32" t="s">
        <v>215</v>
      </c>
      <c r="J40" s="33"/>
      <c r="K40" s="32">
        <v>1.96</v>
      </c>
      <c r="L40" s="33" t="s">
        <v>215</v>
      </c>
      <c r="M40" s="32">
        <v>0.64</v>
      </c>
      <c r="N40" s="33" t="s">
        <v>243</v>
      </c>
      <c r="O40" s="34">
        <v>1.33</v>
      </c>
      <c r="Q40">
        <f>ROUND(INDEX(Weighting!$R$166:$R$216,MATCH('Eligibility 2020'!B40,Weighting!$C$166:$C$216,0)),0)</f>
        <v>196144</v>
      </c>
      <c r="R40">
        <f t="shared" si="1"/>
        <v>0</v>
      </c>
      <c r="V40">
        <f t="shared" si="0"/>
        <v>0</v>
      </c>
      <c r="Y40">
        <f t="shared" si="2"/>
        <v>0</v>
      </c>
    </row>
    <row r="41" spans="2:25" ht="34" x14ac:dyDescent="0.35">
      <c r="B41" s="21" t="s">
        <v>126</v>
      </c>
      <c r="C41" s="439">
        <v>2020</v>
      </c>
      <c r="D41" s="44"/>
      <c r="E41" s="29">
        <v>1.94</v>
      </c>
      <c r="F41" s="29"/>
      <c r="G41" s="29">
        <v>1.42</v>
      </c>
      <c r="H41" s="29">
        <v>1.42</v>
      </c>
      <c r="I41" s="29">
        <v>3.5</v>
      </c>
      <c r="J41" s="29"/>
      <c r="K41" s="29">
        <v>1.94</v>
      </c>
      <c r="L41" s="29">
        <v>2</v>
      </c>
      <c r="M41" s="29">
        <v>0.3</v>
      </c>
      <c r="N41" s="30" t="s">
        <v>243</v>
      </c>
      <c r="O41" s="35">
        <v>1.33</v>
      </c>
      <c r="Q41">
        <f>ROUND(INDEX(Weighting!$R$166:$R$216,MATCH('Eligibility 2020'!B41,Weighting!$C$166:$C$216,0)),0)</f>
        <v>1795411</v>
      </c>
      <c r="R41">
        <f t="shared" si="1"/>
        <v>1795411</v>
      </c>
      <c r="V41">
        <f t="shared" si="0"/>
        <v>3.5</v>
      </c>
      <c r="Y41">
        <f t="shared" si="2"/>
        <v>0</v>
      </c>
    </row>
    <row r="42" spans="2:25" ht="34" x14ac:dyDescent="0.35">
      <c r="B42" s="22" t="s">
        <v>131</v>
      </c>
      <c r="C42" s="441">
        <v>2020</v>
      </c>
      <c r="D42" s="46"/>
      <c r="E42" s="32">
        <v>3</v>
      </c>
      <c r="F42" s="32"/>
      <c r="G42" s="32">
        <v>3</v>
      </c>
      <c r="H42" s="32">
        <v>2.4</v>
      </c>
      <c r="I42" s="32" t="s">
        <v>215</v>
      </c>
      <c r="J42" s="33"/>
      <c r="K42" s="32">
        <v>2.5</v>
      </c>
      <c r="L42" s="33" t="s">
        <v>215</v>
      </c>
      <c r="M42" s="32">
        <v>0.43</v>
      </c>
      <c r="N42" s="33" t="s">
        <v>243</v>
      </c>
      <c r="O42" s="34">
        <v>1.33</v>
      </c>
      <c r="Q42">
        <f>ROUND(INDEX(Weighting!$R$166:$R$216,MATCH('Eligibility 2020'!B42,Weighting!$C$166:$C$216,0)),0)</f>
        <v>777783</v>
      </c>
      <c r="R42">
        <f t="shared" si="1"/>
        <v>0</v>
      </c>
      <c r="V42">
        <f t="shared" si="0"/>
        <v>0</v>
      </c>
      <c r="Y42">
        <f t="shared" si="2"/>
        <v>0</v>
      </c>
    </row>
    <row r="43" spans="2:25" ht="17" x14ac:dyDescent="0.35">
      <c r="B43" s="21" t="s">
        <v>133</v>
      </c>
      <c r="C43" s="439">
        <v>2020</v>
      </c>
      <c r="D43" s="44"/>
      <c r="E43" s="29">
        <v>2.1800000000000002</v>
      </c>
      <c r="F43" s="29"/>
      <c r="G43" s="29">
        <v>1.49</v>
      </c>
      <c r="H43" s="29">
        <v>1.49</v>
      </c>
      <c r="I43" s="29">
        <v>4</v>
      </c>
      <c r="J43" s="29"/>
      <c r="K43" s="29">
        <v>2.1800000000000002</v>
      </c>
      <c r="L43" s="30" t="s">
        <v>215</v>
      </c>
      <c r="M43" s="29">
        <v>1.33</v>
      </c>
      <c r="N43" s="29"/>
      <c r="O43" s="37">
        <v>2</v>
      </c>
      <c r="P43">
        <v>11</v>
      </c>
      <c r="Q43">
        <f>ROUND(INDEX(Weighting!$R$166:$R$216,MATCH('Eligibility 2020'!B43,Weighting!$C$166:$C$216,0)),0)</f>
        <v>6301129</v>
      </c>
      <c r="R43">
        <f t="shared" si="1"/>
        <v>6301129</v>
      </c>
      <c r="V43">
        <f t="shared" si="0"/>
        <v>4</v>
      </c>
      <c r="Y43">
        <f t="shared" si="2"/>
        <v>6301129</v>
      </c>
    </row>
    <row r="44" spans="2:25" ht="34" x14ac:dyDescent="0.35">
      <c r="B44" s="22" t="s">
        <v>136</v>
      </c>
      <c r="C44" s="441">
        <v>2020</v>
      </c>
      <c r="D44" s="46"/>
      <c r="E44" s="32">
        <v>2.1</v>
      </c>
      <c r="F44" s="32"/>
      <c r="G44" s="32">
        <v>2.1</v>
      </c>
      <c r="H44" s="32">
        <v>1.33</v>
      </c>
      <c r="I44" s="32">
        <v>2.11</v>
      </c>
      <c r="J44" s="33"/>
      <c r="K44" s="32">
        <v>1.96</v>
      </c>
      <c r="L44" s="33" t="s">
        <v>215</v>
      </c>
      <c r="M44" s="32">
        <v>0.42</v>
      </c>
      <c r="N44" s="33" t="s">
        <v>243</v>
      </c>
      <c r="O44" s="34" t="s">
        <v>216</v>
      </c>
      <c r="Q44">
        <f>ROUND(INDEX(Weighting!$R$166:$R$216,MATCH('Eligibility 2020'!B44,Weighting!$C$166:$C$216,0)),0)</f>
        <v>1886427</v>
      </c>
      <c r="R44">
        <f t="shared" si="1"/>
        <v>1886427</v>
      </c>
      <c r="V44">
        <f t="shared" si="0"/>
        <v>2.11</v>
      </c>
      <c r="Y44">
        <f t="shared" si="2"/>
        <v>0</v>
      </c>
    </row>
    <row r="45" spans="2:25" ht="34" x14ac:dyDescent="0.35">
      <c r="B45" s="21" t="s">
        <v>138</v>
      </c>
      <c r="C45" s="439">
        <v>2020</v>
      </c>
      <c r="D45" s="44"/>
      <c r="E45" s="29">
        <v>1.47</v>
      </c>
      <c r="F45" s="29"/>
      <c r="G45" s="29">
        <v>1.47</v>
      </c>
      <c r="H45" s="29">
        <v>1.33</v>
      </c>
      <c r="I45" s="29">
        <v>1.7</v>
      </c>
      <c r="J45" s="30"/>
      <c r="K45" s="29">
        <v>1.47</v>
      </c>
      <c r="L45" s="30" t="s">
        <v>215</v>
      </c>
      <c r="M45" s="29">
        <v>0.5</v>
      </c>
      <c r="N45" s="30" t="s">
        <v>243</v>
      </c>
      <c r="O45" s="35">
        <v>1.33</v>
      </c>
      <c r="Q45">
        <f>ROUND(INDEX(Weighting!$R$166:$R$216,MATCH('Eligibility 2020'!B45,Weighting!$C$166:$C$216,0)),0)</f>
        <v>98400</v>
      </c>
      <c r="R45">
        <f t="shared" si="1"/>
        <v>98400</v>
      </c>
      <c r="V45">
        <f t="shared" si="0"/>
        <v>1.7</v>
      </c>
      <c r="Y45">
        <f t="shared" si="2"/>
        <v>0</v>
      </c>
    </row>
    <row r="46" spans="2:25" ht="17" x14ac:dyDescent="0.35">
      <c r="B46" s="22" t="s">
        <v>140</v>
      </c>
      <c r="C46" s="441">
        <v>2020</v>
      </c>
      <c r="D46" s="46"/>
      <c r="E46" s="32">
        <v>2.06</v>
      </c>
      <c r="F46" s="32"/>
      <c r="G46" s="32">
        <v>2.06</v>
      </c>
      <c r="H46" s="32">
        <v>2.06</v>
      </c>
      <c r="I46" s="32" t="s">
        <v>215</v>
      </c>
      <c r="J46" s="33"/>
      <c r="K46" s="32">
        <v>2</v>
      </c>
      <c r="L46" s="33" t="s">
        <v>215</v>
      </c>
      <c r="M46" s="32">
        <v>0.9</v>
      </c>
      <c r="N46" s="32"/>
      <c r="O46" s="34">
        <v>1.33</v>
      </c>
      <c r="Q46">
        <f>ROUND(INDEX(Weighting!$R$166:$R$216,MATCH('Eligibility 2020'!B46,Weighting!$C$166:$C$216,0)),0)</f>
        <v>2784155</v>
      </c>
      <c r="R46">
        <f t="shared" si="1"/>
        <v>0</v>
      </c>
      <c r="V46">
        <f t="shared" si="0"/>
        <v>0</v>
      </c>
      <c r="Y46">
        <f t="shared" si="2"/>
        <v>2784155</v>
      </c>
    </row>
    <row r="47" spans="2:25" ht="34" x14ac:dyDescent="0.35">
      <c r="B47" s="21" t="s">
        <v>143</v>
      </c>
      <c r="C47" s="439">
        <v>2020</v>
      </c>
      <c r="D47" s="44"/>
      <c r="E47" s="29">
        <v>2.0499999999999998</v>
      </c>
      <c r="F47" s="29"/>
      <c r="G47" s="29">
        <v>2.0499999999999998</v>
      </c>
      <c r="H47" s="29">
        <v>2.0499999999999998</v>
      </c>
      <c r="I47" s="29" t="s">
        <v>215</v>
      </c>
      <c r="J47" s="30"/>
      <c r="K47" s="29">
        <v>1.33</v>
      </c>
      <c r="L47" s="30" t="s">
        <v>215</v>
      </c>
      <c r="M47" s="29">
        <v>0.39</v>
      </c>
      <c r="N47" s="30" t="s">
        <v>243</v>
      </c>
      <c r="O47" s="37" t="s">
        <v>216</v>
      </c>
      <c r="P47">
        <v>9</v>
      </c>
      <c r="Q47">
        <f>ROUND(INDEX(Weighting!$R$166:$R$216,MATCH('Eligibility 2020'!B47,Weighting!$C$166:$C$216,0)),0)</f>
        <v>794593</v>
      </c>
      <c r="R47">
        <f t="shared" si="1"/>
        <v>0</v>
      </c>
      <c r="V47">
        <f t="shared" si="0"/>
        <v>0</v>
      </c>
      <c r="Y47">
        <f t="shared" si="2"/>
        <v>0</v>
      </c>
    </row>
    <row r="48" spans="2:25" ht="34" x14ac:dyDescent="0.35">
      <c r="B48" s="22" t="s">
        <v>145</v>
      </c>
      <c r="C48" s="441">
        <v>2020</v>
      </c>
      <c r="D48" s="46"/>
      <c r="E48" s="32">
        <v>1.85</v>
      </c>
      <c r="F48" s="32"/>
      <c r="G48" s="32">
        <v>1.33</v>
      </c>
      <c r="H48" s="32">
        <v>1.33</v>
      </c>
      <c r="I48" s="32">
        <v>3</v>
      </c>
      <c r="J48" s="32"/>
      <c r="K48" s="32">
        <v>1.85</v>
      </c>
      <c r="L48" s="33" t="s">
        <v>215</v>
      </c>
      <c r="M48" s="32">
        <v>0.38</v>
      </c>
      <c r="N48" s="33" t="s">
        <v>243</v>
      </c>
      <c r="O48" s="34">
        <v>1.33</v>
      </c>
      <c r="Q48">
        <f>ROUND(INDEX(Weighting!$R$166:$R$216,MATCH('Eligibility 2020'!B48,Weighting!$C$166:$C$216,0)),0)</f>
        <v>1064756</v>
      </c>
      <c r="R48">
        <f t="shared" si="1"/>
        <v>1064756</v>
      </c>
      <c r="V48">
        <f t="shared" si="0"/>
        <v>3</v>
      </c>
      <c r="Y48">
        <f t="shared" si="2"/>
        <v>0</v>
      </c>
    </row>
    <row r="49" spans="2:25" ht="17" x14ac:dyDescent="0.35">
      <c r="B49" s="21" t="s">
        <v>149</v>
      </c>
      <c r="C49" s="439">
        <v>2020</v>
      </c>
      <c r="D49" s="44"/>
      <c r="E49" s="29">
        <v>2.15</v>
      </c>
      <c r="F49" s="29"/>
      <c r="G49" s="29">
        <v>1.57</v>
      </c>
      <c r="H49" s="29">
        <v>1.33</v>
      </c>
      <c r="I49" s="29">
        <v>3.14</v>
      </c>
      <c r="J49" s="29"/>
      <c r="K49" s="29">
        <v>2.15</v>
      </c>
      <c r="L49" s="30" t="s">
        <v>215</v>
      </c>
      <c r="M49" s="29">
        <v>0.33</v>
      </c>
      <c r="N49" s="29"/>
      <c r="O49" s="35">
        <v>1.33</v>
      </c>
      <c r="Q49">
        <f>ROUND(INDEX(Weighting!$R$166:$R$216,MATCH('Eligibility 2020'!B49,Weighting!$C$166:$C$216,0)),0)</f>
        <v>3136241</v>
      </c>
      <c r="R49">
        <f t="shared" si="1"/>
        <v>3136241</v>
      </c>
      <c r="V49">
        <f t="shared" si="0"/>
        <v>3.14</v>
      </c>
      <c r="Y49">
        <f t="shared" si="2"/>
        <v>3136241</v>
      </c>
    </row>
    <row r="50" spans="2:25" ht="17" x14ac:dyDescent="0.35">
      <c r="B50" s="22" t="s">
        <v>153</v>
      </c>
      <c r="C50" s="441">
        <v>2020</v>
      </c>
      <c r="D50" s="46"/>
      <c r="E50" s="32">
        <v>2.61</v>
      </c>
      <c r="F50" s="32"/>
      <c r="G50" s="32">
        <v>2.61</v>
      </c>
      <c r="H50" s="32">
        <v>2.61</v>
      </c>
      <c r="I50" s="32" t="s">
        <v>215</v>
      </c>
      <c r="J50" s="33"/>
      <c r="K50" s="32">
        <v>1.9</v>
      </c>
      <c r="L50" s="32">
        <v>2.5299999999999998</v>
      </c>
      <c r="M50" s="32">
        <v>1.1599999999999999</v>
      </c>
      <c r="N50" s="32"/>
      <c r="O50" s="34">
        <v>1.33</v>
      </c>
      <c r="Q50">
        <f>ROUND(INDEX(Weighting!$R$166:$R$216,MATCH('Eligibility 2020'!B50,Weighting!$C$166:$C$216,0)),0)</f>
        <v>307255</v>
      </c>
      <c r="R50">
        <f t="shared" si="1"/>
        <v>0</v>
      </c>
      <c r="V50">
        <f t="shared" si="0"/>
        <v>0</v>
      </c>
      <c r="Y50">
        <f t="shared" si="2"/>
        <v>307255</v>
      </c>
    </row>
    <row r="51" spans="2:25" ht="17" x14ac:dyDescent="0.35">
      <c r="B51" s="21" t="s">
        <v>156</v>
      </c>
      <c r="C51" s="439">
        <v>2020</v>
      </c>
      <c r="D51" s="44"/>
      <c r="E51" s="29">
        <v>2.08</v>
      </c>
      <c r="F51" s="29"/>
      <c r="G51" s="29">
        <v>2.08</v>
      </c>
      <c r="H51" s="29">
        <v>2.08</v>
      </c>
      <c r="I51" s="29" t="s">
        <v>215</v>
      </c>
      <c r="J51" s="30"/>
      <c r="K51" s="29">
        <v>1.94</v>
      </c>
      <c r="L51" s="30" t="s">
        <v>215</v>
      </c>
      <c r="M51" s="29">
        <v>0.62</v>
      </c>
      <c r="N51" s="29"/>
      <c r="O51" s="37" t="s">
        <v>216</v>
      </c>
      <c r="P51">
        <v>9</v>
      </c>
      <c r="Q51">
        <f>ROUND(INDEX(Weighting!$R$166:$R$216,MATCH('Eligibility 2020'!B51,Weighting!$C$166:$C$216,0)),0)</f>
        <v>1074620</v>
      </c>
      <c r="R51">
        <f t="shared" si="1"/>
        <v>0</v>
      </c>
      <c r="V51">
        <f t="shared" si="0"/>
        <v>0</v>
      </c>
      <c r="Y51">
        <f t="shared" si="2"/>
        <v>1074620</v>
      </c>
    </row>
    <row r="52" spans="2:25" ht="34" x14ac:dyDescent="0.35">
      <c r="B52" s="22" t="s">
        <v>158</v>
      </c>
      <c r="C52" s="441">
        <v>2020</v>
      </c>
      <c r="D52" s="46"/>
      <c r="E52" s="32">
        <v>1.82</v>
      </c>
      <c r="F52" s="32"/>
      <c r="G52" s="32">
        <v>1.82</v>
      </c>
      <c r="H52" s="32">
        <v>1.82</v>
      </c>
      <c r="I52" s="32">
        <v>2.04</v>
      </c>
      <c r="J52" s="32"/>
      <c r="K52" s="32">
        <v>1.33</v>
      </c>
      <c r="L52" s="33" t="s">
        <v>215</v>
      </c>
      <c r="M52" s="32">
        <v>0.54</v>
      </c>
      <c r="N52" s="33" t="s">
        <v>243</v>
      </c>
      <c r="O52" s="34" t="s">
        <v>216</v>
      </c>
      <c r="Q52">
        <f>ROUND(INDEX(Weighting!$R$166:$R$216,MATCH('Eligibility 2020'!B52,Weighting!$C$166:$C$216,0)),0)</f>
        <v>115150</v>
      </c>
      <c r="R52">
        <f t="shared" si="1"/>
        <v>115150</v>
      </c>
      <c r="V52">
        <f t="shared" si="0"/>
        <v>2.04</v>
      </c>
      <c r="Y52">
        <f t="shared" si="2"/>
        <v>0</v>
      </c>
    </row>
    <row r="53" spans="2:25" ht="34" x14ac:dyDescent="0.35">
      <c r="B53" s="21" t="s">
        <v>166</v>
      </c>
      <c r="C53" s="439">
        <v>2020</v>
      </c>
      <c r="D53" s="44"/>
      <c r="E53" s="29">
        <v>1.95</v>
      </c>
      <c r="F53" s="29"/>
      <c r="G53" s="29">
        <v>1.42</v>
      </c>
      <c r="H53" s="29">
        <v>1.33</v>
      </c>
      <c r="I53" s="29">
        <v>2.5</v>
      </c>
      <c r="J53" s="29"/>
      <c r="K53" s="29">
        <v>1.95</v>
      </c>
      <c r="L53" s="30" t="s">
        <v>215</v>
      </c>
      <c r="M53" s="29">
        <v>0.98</v>
      </c>
      <c r="N53" s="33" t="s">
        <v>243</v>
      </c>
      <c r="O53" s="31" t="s">
        <v>216</v>
      </c>
      <c r="Q53">
        <f>ROUND(INDEX(Weighting!$R$166:$R$216,MATCH('Eligibility 2020'!B53,Weighting!$C$166:$C$216,0)),0)</f>
        <v>1505310</v>
      </c>
      <c r="R53">
        <f t="shared" si="1"/>
        <v>1505310</v>
      </c>
      <c r="V53">
        <f t="shared" si="0"/>
        <v>2.5</v>
      </c>
      <c r="Y53">
        <f t="shared" si="2"/>
        <v>0</v>
      </c>
    </row>
    <row r="54" spans="2:25" ht="34" x14ac:dyDescent="0.35">
      <c r="B54" s="22" t="s">
        <v>169</v>
      </c>
      <c r="C54" s="441">
        <v>2020</v>
      </c>
      <c r="D54" s="46"/>
      <c r="E54" s="32">
        <v>1.98</v>
      </c>
      <c r="F54" s="32"/>
      <c r="G54" s="32">
        <v>1.44</v>
      </c>
      <c r="H54" s="32">
        <v>1.33</v>
      </c>
      <c r="I54" s="32">
        <v>2.0099999999999998</v>
      </c>
      <c r="J54" s="32"/>
      <c r="K54" s="32">
        <v>1.98</v>
      </c>
      <c r="L54" s="33" t="s">
        <v>215</v>
      </c>
      <c r="M54" s="32">
        <v>0.15</v>
      </c>
      <c r="N54" s="33" t="s">
        <v>243</v>
      </c>
      <c r="O54" s="40" t="s">
        <v>216</v>
      </c>
      <c r="Q54">
        <f>ROUND(INDEX(Weighting!$R$166:$R$216,MATCH('Eligibility 2020'!B54,Weighting!$C$166:$C$216,0)),0)</f>
        <v>4485048</v>
      </c>
      <c r="R54">
        <f t="shared" si="1"/>
        <v>4485048</v>
      </c>
      <c r="V54">
        <f t="shared" si="0"/>
        <v>2.0099999999999998</v>
      </c>
      <c r="Y54">
        <f t="shared" si="2"/>
        <v>0</v>
      </c>
    </row>
    <row r="55" spans="2:25" ht="34" x14ac:dyDescent="0.35">
      <c r="B55" s="21" t="s">
        <v>171</v>
      </c>
      <c r="C55" s="439">
        <v>2020</v>
      </c>
      <c r="D55" s="44"/>
      <c r="E55" s="29">
        <v>1.39</v>
      </c>
      <c r="F55" s="29"/>
      <c r="G55" s="29">
        <v>1.39</v>
      </c>
      <c r="H55" s="29">
        <v>1.33</v>
      </c>
      <c r="I55" s="29">
        <v>2</v>
      </c>
      <c r="J55" s="29"/>
      <c r="K55" s="29">
        <v>1.39</v>
      </c>
      <c r="L55" s="30" t="s">
        <v>215</v>
      </c>
      <c r="M55" s="29">
        <v>0.42</v>
      </c>
      <c r="N55" s="33" t="s">
        <v>243</v>
      </c>
      <c r="O55" s="37">
        <v>0.95</v>
      </c>
      <c r="P55">
        <v>9</v>
      </c>
      <c r="Q55">
        <f>ROUND(INDEX(Weighting!$R$166:$R$216,MATCH('Eligibility 2020'!B55,Weighting!$C$166:$C$216,0)),0)</f>
        <v>348383</v>
      </c>
      <c r="R55">
        <f t="shared" si="1"/>
        <v>348383</v>
      </c>
      <c r="V55">
        <f t="shared" si="0"/>
        <v>2</v>
      </c>
      <c r="Y55">
        <f t="shared" si="2"/>
        <v>0</v>
      </c>
    </row>
    <row r="56" spans="2:25" ht="34" x14ac:dyDescent="0.35">
      <c r="B56" s="22" t="s">
        <v>176</v>
      </c>
      <c r="C56" s="441">
        <v>2020</v>
      </c>
      <c r="D56" s="46"/>
      <c r="E56" s="32">
        <v>3.12</v>
      </c>
      <c r="F56" s="32"/>
      <c r="G56" s="32">
        <v>3.12</v>
      </c>
      <c r="H56" s="32">
        <v>3.12</v>
      </c>
      <c r="I56" s="32" t="s">
        <v>215</v>
      </c>
      <c r="J56" s="33"/>
      <c r="K56" s="32">
        <v>2.08</v>
      </c>
      <c r="L56" s="33" t="s">
        <v>215</v>
      </c>
      <c r="M56" s="32">
        <v>0.52</v>
      </c>
      <c r="N56" s="33" t="s">
        <v>243</v>
      </c>
      <c r="O56" s="34">
        <v>1.33</v>
      </c>
      <c r="Q56">
        <f>ROUND(INDEX(Weighting!$R$166:$R$216,MATCH('Eligibility 2020'!B56,Weighting!$C$166:$C$216,0)),0)</f>
        <v>161583</v>
      </c>
      <c r="R56">
        <f t="shared" si="1"/>
        <v>0</v>
      </c>
      <c r="V56">
        <f t="shared" si="0"/>
        <v>0</v>
      </c>
      <c r="Y56">
        <f t="shared" si="2"/>
        <v>0</v>
      </c>
    </row>
    <row r="57" spans="2:25" ht="34" x14ac:dyDescent="0.35">
      <c r="B57" s="21" t="s">
        <v>178</v>
      </c>
      <c r="C57" s="439">
        <v>2020</v>
      </c>
      <c r="D57" s="44"/>
      <c r="E57" s="29">
        <v>1.43</v>
      </c>
      <c r="F57" s="29"/>
      <c r="G57" s="29">
        <v>1.43</v>
      </c>
      <c r="H57" s="29">
        <v>1.43</v>
      </c>
      <c r="I57" s="29">
        <v>2</v>
      </c>
      <c r="J57" s="29"/>
      <c r="K57" s="29">
        <v>1.43</v>
      </c>
      <c r="L57" s="29">
        <v>2</v>
      </c>
      <c r="M57" s="29">
        <v>0.47</v>
      </c>
      <c r="N57" s="33" t="s">
        <v>243</v>
      </c>
      <c r="O57" s="35" t="s">
        <v>438</v>
      </c>
      <c r="Q57">
        <f>ROUND(INDEX(Weighting!$R$166:$R$216,MATCH('Eligibility 2020'!B57,Weighting!$C$166:$C$216,0)),0)</f>
        <v>1518895</v>
      </c>
      <c r="R57">
        <f t="shared" si="1"/>
        <v>1518895</v>
      </c>
      <c r="V57">
        <f t="shared" si="0"/>
        <v>2</v>
      </c>
      <c r="Y57">
        <f t="shared" si="2"/>
        <v>0</v>
      </c>
    </row>
    <row r="58" spans="2:25" ht="34" x14ac:dyDescent="0.35">
      <c r="B58" s="22" t="s">
        <v>181</v>
      </c>
      <c r="C58" s="441">
        <v>2020</v>
      </c>
      <c r="D58" s="46"/>
      <c r="E58" s="32">
        <v>2.1</v>
      </c>
      <c r="F58" s="32"/>
      <c r="G58" s="32">
        <v>2.1</v>
      </c>
      <c r="H58" s="32">
        <v>2.1</v>
      </c>
      <c r="I58" s="32">
        <v>3.12</v>
      </c>
      <c r="J58" s="32"/>
      <c r="K58" s="32">
        <v>1.93</v>
      </c>
      <c r="L58" s="33" t="s">
        <v>215</v>
      </c>
      <c r="M58" s="32">
        <v>0.4</v>
      </c>
      <c r="N58" s="33" t="s">
        <v>243</v>
      </c>
      <c r="O58" s="34">
        <v>1.33</v>
      </c>
      <c r="Q58">
        <f>ROUND(INDEX(Weighting!$R$166:$R$216,MATCH('Eligibility 2020'!B58,Weighting!$C$166:$C$216,0)),0)</f>
        <v>1804065</v>
      </c>
      <c r="R58">
        <f t="shared" si="1"/>
        <v>1804065</v>
      </c>
      <c r="V58">
        <f t="shared" si="0"/>
        <v>3.12</v>
      </c>
      <c r="Y58">
        <f t="shared" si="2"/>
        <v>0</v>
      </c>
    </row>
    <row r="59" spans="2:25" ht="34" x14ac:dyDescent="0.35">
      <c r="B59" s="21" t="s">
        <v>183</v>
      </c>
      <c r="C59" s="439">
        <v>2020</v>
      </c>
      <c r="D59" s="44"/>
      <c r="E59" s="29">
        <v>1.58</v>
      </c>
      <c r="F59" s="29"/>
      <c r="G59" s="29">
        <v>1.41</v>
      </c>
      <c r="H59" s="29">
        <v>1.33</v>
      </c>
      <c r="I59" s="29">
        <v>3</v>
      </c>
      <c r="J59" s="29"/>
      <c r="K59" s="29">
        <v>1.58</v>
      </c>
      <c r="L59" s="29" t="s">
        <v>215</v>
      </c>
      <c r="M59" s="29">
        <v>0.18</v>
      </c>
      <c r="N59" s="33" t="s">
        <v>243</v>
      </c>
      <c r="O59" s="35">
        <v>1.33</v>
      </c>
      <c r="Q59">
        <f>ROUND(INDEX(Weighting!$R$166:$R$216,MATCH('Eligibility 2020'!B59,Weighting!$C$166:$C$216,0)),0)</f>
        <v>536453</v>
      </c>
      <c r="R59">
        <f t="shared" si="1"/>
        <v>536453</v>
      </c>
      <c r="V59">
        <f t="shared" si="0"/>
        <v>3</v>
      </c>
      <c r="Y59">
        <f t="shared" si="2"/>
        <v>0</v>
      </c>
    </row>
    <row r="60" spans="2:25" ht="17" x14ac:dyDescent="0.35">
      <c r="B60" s="22" t="s">
        <v>185</v>
      </c>
      <c r="C60" s="441">
        <v>2020</v>
      </c>
      <c r="D60" s="46"/>
      <c r="E60" s="32">
        <v>3.01</v>
      </c>
      <c r="F60" s="32"/>
      <c r="G60" s="32">
        <v>1.86</v>
      </c>
      <c r="H60" s="32">
        <v>1.51</v>
      </c>
      <c r="I60" s="32">
        <v>3.01</v>
      </c>
      <c r="J60" s="33" t="s">
        <v>242</v>
      </c>
      <c r="K60" s="32">
        <v>3.01</v>
      </c>
      <c r="L60" s="33" t="s">
        <v>215</v>
      </c>
      <c r="M60" s="48">
        <v>0.95</v>
      </c>
      <c r="N60" s="39">
        <v>9</v>
      </c>
      <c r="O60" s="38" t="s">
        <v>216</v>
      </c>
      <c r="P60">
        <v>9</v>
      </c>
      <c r="Q60">
        <f>ROUND(INDEX(Weighting!$R$166:$R$216,MATCH('Eligibility 2020'!B60,Weighting!$C$166:$C$216,0)),0)</f>
        <v>1126558</v>
      </c>
      <c r="R60">
        <f t="shared" si="1"/>
        <v>1126558</v>
      </c>
      <c r="V60">
        <f t="shared" si="0"/>
        <v>3.01</v>
      </c>
      <c r="Y60">
        <f t="shared" si="2"/>
        <v>0</v>
      </c>
    </row>
    <row r="61" spans="2:25" ht="34.5" thickBot="1" x14ac:dyDescent="0.4">
      <c r="B61" s="23" t="s">
        <v>189</v>
      </c>
      <c r="C61" s="439">
        <v>2020</v>
      </c>
      <c r="D61" s="24"/>
      <c r="E61" s="41">
        <v>1.54</v>
      </c>
      <c r="F61" s="41"/>
      <c r="G61" s="41">
        <v>1.54</v>
      </c>
      <c r="H61" s="41">
        <v>1.33</v>
      </c>
      <c r="I61" s="41">
        <v>2</v>
      </c>
      <c r="J61" s="42"/>
      <c r="K61" s="41">
        <v>1.54</v>
      </c>
      <c r="L61" s="42" t="s">
        <v>215</v>
      </c>
      <c r="M61" s="41">
        <v>0.52</v>
      </c>
      <c r="N61" s="33" t="s">
        <v>243</v>
      </c>
      <c r="O61" s="43" t="s">
        <v>216</v>
      </c>
      <c r="Q61">
        <f>ROUND(INDEX(Weighting!$R$166:$R$216,MATCH('Eligibility 2020'!B61,Weighting!$C$166:$C$216,0)),0)</f>
        <v>60378</v>
      </c>
      <c r="R61">
        <f t="shared" si="1"/>
        <v>60378</v>
      </c>
      <c r="V61">
        <f t="shared" si="0"/>
        <v>2</v>
      </c>
      <c r="Y61">
        <f t="shared" si="2"/>
        <v>0</v>
      </c>
    </row>
    <row r="63" spans="2:25" x14ac:dyDescent="0.35">
      <c r="B63" s="26" t="s">
        <v>232</v>
      </c>
      <c r="C63" s="440"/>
      <c r="D63" s="26"/>
    </row>
    <row r="64" spans="2:25" ht="54" customHeight="1" x14ac:dyDescent="0.35">
      <c r="B64" s="420" t="s">
        <v>222</v>
      </c>
      <c r="C64" s="420"/>
      <c r="D64" s="420"/>
      <c r="E64" s="420"/>
      <c r="F64" s="420"/>
      <c r="G64" s="420"/>
      <c r="H64" s="420"/>
      <c r="I64" s="420"/>
      <c r="J64" s="420"/>
      <c r="K64" s="420"/>
      <c r="L64" s="420"/>
      <c r="M64" s="420"/>
      <c r="N64" s="420"/>
      <c r="O64" s="420"/>
    </row>
    <row r="65" spans="2:25" x14ac:dyDescent="0.35">
      <c r="X65" t="s">
        <v>249</v>
      </c>
      <c r="Y65">
        <f>Q8</f>
        <v>75384098</v>
      </c>
    </row>
    <row r="66" spans="2:25" ht="17" x14ac:dyDescent="0.35">
      <c r="B66" s="421" t="s">
        <v>223</v>
      </c>
      <c r="C66" s="421"/>
      <c r="D66" s="421"/>
      <c r="E66" s="421"/>
      <c r="F66" s="421"/>
      <c r="G66" s="421"/>
      <c r="H66" s="421"/>
      <c r="I66" s="421"/>
      <c r="J66" s="421"/>
      <c r="K66" s="421"/>
      <c r="L66" s="421"/>
      <c r="M66" s="421"/>
      <c r="N66" s="421"/>
      <c r="O66" s="421"/>
      <c r="X66" t="s">
        <v>250</v>
      </c>
      <c r="Y66">
        <f>SUM(Y11:Y61)</f>
        <v>43975983</v>
      </c>
    </row>
    <row r="67" spans="2:25" ht="17" x14ac:dyDescent="0.35">
      <c r="X67" s="33" t="s">
        <v>243</v>
      </c>
      <c r="Y67">
        <f>Y65-Y66</f>
        <v>31408115</v>
      </c>
    </row>
    <row r="68" spans="2:25" ht="17" x14ac:dyDescent="0.35">
      <c r="B68" s="421" t="s">
        <v>224</v>
      </c>
      <c r="C68" s="421"/>
      <c r="D68" s="421"/>
      <c r="E68" s="421"/>
      <c r="F68" s="421"/>
      <c r="G68" s="421"/>
      <c r="H68" s="421"/>
      <c r="I68" s="421"/>
      <c r="J68" s="421"/>
      <c r="K68" s="421"/>
      <c r="L68" s="421"/>
      <c r="M68" s="421"/>
      <c r="N68" s="421"/>
      <c r="O68" s="421"/>
    </row>
    <row r="70" spans="2:25" ht="85.5" customHeight="1" x14ac:dyDescent="0.35">
      <c r="B70" s="420" t="s">
        <v>225</v>
      </c>
      <c r="C70" s="420"/>
      <c r="D70" s="420"/>
      <c r="E70" s="420"/>
      <c r="F70" s="420"/>
      <c r="G70" s="420"/>
      <c r="H70" s="420"/>
      <c r="I70" s="420"/>
      <c r="J70" s="420"/>
      <c r="K70" s="420"/>
      <c r="L70" s="420"/>
      <c r="M70" s="420"/>
      <c r="N70" s="420"/>
      <c r="O70" s="420"/>
    </row>
    <row r="72" spans="2:25" ht="49.5" customHeight="1" x14ac:dyDescent="0.35">
      <c r="B72" s="420" t="s">
        <v>226</v>
      </c>
      <c r="C72" s="420"/>
      <c r="D72" s="420"/>
      <c r="E72" s="420"/>
      <c r="F72" s="420"/>
      <c r="G72" s="420"/>
      <c r="H72" s="420"/>
      <c r="I72" s="420"/>
      <c r="J72" s="420"/>
      <c r="K72" s="420"/>
      <c r="L72" s="420"/>
      <c r="M72" s="420"/>
      <c r="N72" s="420"/>
      <c r="O72" s="420"/>
    </row>
    <row r="74" spans="2:25" ht="44.25" customHeight="1" x14ac:dyDescent="0.35">
      <c r="B74" s="420" t="s">
        <v>227</v>
      </c>
      <c r="C74" s="420"/>
      <c r="D74" s="420"/>
      <c r="E74" s="420"/>
      <c r="F74" s="420"/>
      <c r="G74" s="420"/>
      <c r="H74" s="420"/>
      <c r="I74" s="420"/>
      <c r="J74" s="420"/>
      <c r="K74" s="420"/>
      <c r="L74" s="420"/>
      <c r="M74" s="420"/>
      <c r="N74" s="420"/>
      <c r="O74" s="420"/>
    </row>
    <row r="76" spans="2:25" ht="17" x14ac:dyDescent="0.35">
      <c r="B76" s="420" t="s">
        <v>228</v>
      </c>
      <c r="C76" s="420"/>
      <c r="D76" s="420"/>
      <c r="E76" s="420"/>
      <c r="F76" s="420"/>
      <c r="G76" s="420"/>
      <c r="H76" s="420"/>
      <c r="I76" s="420"/>
      <c r="J76" s="420"/>
      <c r="K76" s="420"/>
      <c r="L76" s="420"/>
      <c r="M76" s="420"/>
      <c r="N76" s="420"/>
      <c r="O76" s="420"/>
    </row>
    <row r="78" spans="2:25" ht="17" x14ac:dyDescent="0.35">
      <c r="B78" s="420" t="s">
        <v>229</v>
      </c>
      <c r="C78" s="420"/>
      <c r="D78" s="420"/>
      <c r="E78" s="420"/>
      <c r="F78" s="420"/>
      <c r="G78" s="420"/>
      <c r="H78" s="420"/>
      <c r="I78" s="420"/>
      <c r="J78" s="420"/>
      <c r="K78" s="420"/>
      <c r="L78" s="420"/>
      <c r="M78" s="420"/>
      <c r="N78" s="420"/>
      <c r="O78" s="420"/>
    </row>
    <row r="80" spans="2:25" ht="72.75" customHeight="1" x14ac:dyDescent="0.35">
      <c r="B80" s="420" t="s">
        <v>244</v>
      </c>
      <c r="C80" s="420"/>
      <c r="D80" s="420"/>
      <c r="E80" s="420"/>
      <c r="F80" s="420"/>
      <c r="G80" s="420"/>
      <c r="H80" s="420"/>
      <c r="I80" s="420"/>
      <c r="J80" s="420"/>
      <c r="K80" s="420"/>
      <c r="L80" s="420"/>
      <c r="M80" s="420"/>
      <c r="N80" s="420"/>
      <c r="O80" s="420"/>
    </row>
    <row r="81" spans="2:15" x14ac:dyDescent="0.35">
      <c r="B81" s="25"/>
      <c r="C81" s="306"/>
      <c r="D81" s="25"/>
    </row>
    <row r="82" spans="2:15" ht="17" x14ac:dyDescent="0.35">
      <c r="B82" s="420" t="s">
        <v>230</v>
      </c>
      <c r="C82" s="420"/>
      <c r="D82" s="420"/>
      <c r="E82" s="420"/>
      <c r="F82" s="420"/>
      <c r="G82" s="420"/>
      <c r="H82" s="420"/>
      <c r="I82" s="420"/>
      <c r="J82" s="420"/>
      <c r="K82" s="420"/>
      <c r="L82" s="420"/>
      <c r="M82" s="420"/>
      <c r="N82" s="420"/>
      <c r="O82" s="420"/>
    </row>
    <row r="84" spans="2:15" ht="17" x14ac:dyDescent="0.35">
      <c r="B84" s="420" t="s">
        <v>231</v>
      </c>
      <c r="C84" s="420"/>
      <c r="D84" s="420"/>
      <c r="E84" s="420"/>
      <c r="F84" s="420"/>
      <c r="G84" s="420"/>
      <c r="H84" s="420"/>
      <c r="I84" s="420"/>
      <c r="J84" s="420"/>
      <c r="K84" s="420"/>
      <c r="L84" s="420"/>
      <c r="M84" s="420"/>
      <c r="N84" s="420"/>
      <c r="O84" s="420"/>
    </row>
  </sheetData>
  <mergeCells count="12">
    <mergeCell ref="B74:O74"/>
    <mergeCell ref="B76:O76"/>
    <mergeCell ref="B78:O78"/>
    <mergeCell ref="B80:O80"/>
    <mergeCell ref="B82:O82"/>
    <mergeCell ref="B84:O84"/>
    <mergeCell ref="B4:O4"/>
    <mergeCell ref="B64:O64"/>
    <mergeCell ref="B66:O66"/>
    <mergeCell ref="B68:O68"/>
    <mergeCell ref="B70:O70"/>
    <mergeCell ref="B72:O72"/>
  </mergeCells>
  <hyperlinks>
    <hyperlink ref="O19" r:id="rId1" location="footnote7" display="https://www.medicaid.gov/medicaid/national-medicaid-chip-program-information/medicaid-childrens-health-insurance-program-basic-health-program-eligibility-levels/index.html - footnote7" xr:uid="{AA754EFA-5E5E-4B6D-B872-ADA7FECA5767}"/>
    <hyperlink ref="O20" r:id="rId2" location="footnote8" display="https://www.medicaid.gov/medicaid/national-medicaid-chip-program-information/medicaid-childrens-health-insurance-program-basic-health-program-eligibility-levels/index.html - footnote8" xr:uid="{52526BF5-5C53-4C82-BE5E-1532D092BF82}"/>
    <hyperlink ref="O30" r:id="rId3" location="footnote7" display="https://www.medicaid.gov/medicaid/national-medicaid-chip-program-information/medicaid-childrens-health-insurance-program-basic-health-program-eligibility-levels/index.html - footnote7" xr:uid="{FEAF7407-FF5C-4832-9114-A15BE814C6EA}"/>
    <hyperlink ref="O32" r:id="rId4" location="footnote7" display="https://www.medicaid.gov/medicaid/national-medicaid-chip-program-information/medicaid-childrens-health-insurance-program-basic-health-program-eligibility-levels/index.html - footnote7" xr:uid="{FCB03295-6BB9-4AD8-A856-B0E1A3549A87}"/>
    <hyperlink ref="E34" r:id="rId5" location="footnote10" display="https://www.medicaid.gov/medicaid/national-medicaid-chip-program-information/medicaid-childrens-health-insurance-program-basic-health-program-eligibility-levels/index.html - footnote10" xr:uid="{83F3950B-8508-464B-A407-8C74642B5E76}"/>
    <hyperlink ref="O34" r:id="rId6" location="footnote11" display="https://www.medicaid.gov/medicaid/national-medicaid-chip-program-information/medicaid-childrens-health-insurance-program-basic-health-program-eligibility-levels/index.html - footnote11" xr:uid="{6E23D08D-8D37-4993-8795-AA7C8F507B55}"/>
    <hyperlink ref="O43" r:id="rId7" location="footnote11" display="https://www.medicaid.gov/medicaid/national-medicaid-chip-program-information/medicaid-childrens-health-insurance-program-basic-health-program-eligibility-levels/index.html - footnote11" xr:uid="{ADFEFDF1-A5F2-4216-ABF8-936252216D3A}"/>
    <hyperlink ref="O47" r:id="rId8" location="footnote9" display="https://www.medicaid.gov/medicaid/national-medicaid-chip-program-information/medicaid-childrens-health-insurance-program-basic-health-program-eligibility-levels/index.html - footnote9" xr:uid="{4E0FD0FF-C765-4D5D-8FE1-AA0D780DAD07}"/>
    <hyperlink ref="O51" r:id="rId9" location="footnote9" display="https://www.medicaid.gov/medicaid/national-medicaid-chip-program-information/medicaid-childrens-health-insurance-program-basic-health-program-eligibility-levels/index.html - footnote9" xr:uid="{B3841B54-8E6D-4D92-A5D8-2DA4CC0FABD1}"/>
    <hyperlink ref="O55" r:id="rId10" location="footnote9" display="https://www.medicaid.gov/medicaid/national-medicaid-chip-program-information/medicaid-childrens-health-insurance-program-basic-health-program-eligibility-levels/index.html - footnote9" xr:uid="{68DE7F61-39C0-4FD7-AC6B-76C9058E685F}"/>
    <hyperlink ref="M60" r:id="rId11" location="footnote9" display="https://www.medicaid.gov/medicaid/national-medicaid-chip-program-information/medicaid-childrens-health-insurance-program-basic-health-program-eligibility-levels/index.html - footnote9" xr:uid="{809F1956-DEE7-4686-B622-5D6ECA64EA1A}"/>
    <hyperlink ref="O60" r:id="rId12" location="footnote9" display="https://www.medicaid.gov/medicaid/national-medicaid-chip-program-information/medicaid-childrens-health-insurance-program-basic-health-program-eligibility-levels/index.html - footnote9" xr:uid="{55BF92DF-50E5-44FA-818D-B141D21B9E03}"/>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34D7C-FC66-43C4-8FD1-2563B4802642}">
  <dimension ref="A1:Z84"/>
  <sheetViews>
    <sheetView topLeftCell="H3" zoomScale="75" zoomScaleNormal="75" workbookViewId="0">
      <selection activeCell="Q11" sqref="Q11"/>
    </sheetView>
  </sheetViews>
  <sheetFormatPr defaultRowHeight="14.5" x14ac:dyDescent="0.35"/>
  <cols>
    <col min="2" max="2" width="21" customWidth="1"/>
    <col min="3" max="3" width="21" style="12" customWidth="1"/>
    <col min="4" max="4" width="3.453125" bestFit="1" customWidth="1"/>
    <col min="5" max="5" width="12" customWidth="1"/>
    <col min="6" max="6" width="3.453125" bestFit="1" customWidth="1"/>
    <col min="7" max="8" width="12" customWidth="1"/>
    <col min="9" max="9" width="17.54296875" bestFit="1" customWidth="1"/>
    <col min="10" max="10" width="12.26953125" bestFit="1" customWidth="1"/>
    <col min="11" max="13" width="12" customWidth="1"/>
    <col min="14" max="14" width="3.54296875" bestFit="1" customWidth="1"/>
    <col min="15" max="15" width="16.81640625" customWidth="1"/>
    <col min="19" max="19" width="12" bestFit="1" customWidth="1"/>
    <col min="25" max="25" width="11.1796875" customWidth="1"/>
  </cols>
  <sheetData>
    <row r="1" spans="1:26" ht="15.5" x14ac:dyDescent="0.35">
      <c r="A1" s="17" t="s">
        <v>205</v>
      </c>
    </row>
    <row r="2" spans="1:26" x14ac:dyDescent="0.35">
      <c r="A2" s="18" t="s">
        <v>207</v>
      </c>
    </row>
    <row r="4" spans="1:26" ht="82.5" customHeight="1" x14ac:dyDescent="0.4">
      <c r="B4" s="422" t="s">
        <v>209</v>
      </c>
      <c r="C4" s="422"/>
      <c r="D4" s="422"/>
      <c r="E4" s="422"/>
      <c r="F4" s="422"/>
      <c r="G4" s="422"/>
      <c r="H4" s="422"/>
      <c r="I4" s="422"/>
      <c r="J4" s="422"/>
      <c r="K4" s="422"/>
      <c r="L4" s="422"/>
      <c r="M4" s="422"/>
      <c r="N4" s="422"/>
      <c r="O4" s="422"/>
      <c r="S4" s="28" t="s">
        <v>233</v>
      </c>
      <c r="T4" s="28" t="s">
        <v>234</v>
      </c>
      <c r="U4" s="28" t="s">
        <v>235</v>
      </c>
      <c r="V4" s="28" t="s">
        <v>236</v>
      </c>
      <c r="W4" s="28" t="s">
        <v>213</v>
      </c>
      <c r="Y4" s="28" t="s">
        <v>238</v>
      </c>
      <c r="Z4" s="28" t="s">
        <v>214</v>
      </c>
    </row>
    <row r="6" spans="1:26" x14ac:dyDescent="0.35">
      <c r="B6" s="20" t="s">
        <v>210</v>
      </c>
      <c r="C6" s="438"/>
      <c r="D6" s="20"/>
      <c r="R6" s="11" t="s">
        <v>246</v>
      </c>
      <c r="S6">
        <f>SUMPRODUCT(E11:E61,$Q$11:$Q$61)</f>
        <v>153285074.01999998</v>
      </c>
      <c r="T6">
        <f>SUMPRODUCT(G11:G61,$Q$11:$Q$61)</f>
        <v>133609633.59</v>
      </c>
      <c r="U6">
        <f>SUMPRODUCT(H11:H61,$Q$11:$Q$61)</f>
        <v>129029399.18999998</v>
      </c>
      <c r="V6">
        <f>SUMPRODUCT(V11:V61,$Q$11:$Q$61)</f>
        <v>132849019.57999998</v>
      </c>
      <c r="W6">
        <f>SUMPRODUCT(K11:K61,$Q$11:$Q$61)</f>
        <v>145474711.20000002</v>
      </c>
      <c r="Y6">
        <f>SUMPRODUCT(M11:M61,$Q$11:$Q$61)</f>
        <v>52317128.149999984</v>
      </c>
      <c r="Z6" t="s">
        <v>252</v>
      </c>
    </row>
    <row r="7" spans="1:26" x14ac:dyDescent="0.35">
      <c r="B7" s="20" t="s">
        <v>211</v>
      </c>
      <c r="C7" s="438"/>
      <c r="D7" s="20"/>
      <c r="R7" t="s">
        <v>247</v>
      </c>
      <c r="S7" s="50">
        <f>ROUND(S6/$Q$8,3)</f>
        <v>2.1389999999999998</v>
      </c>
      <c r="T7" s="50">
        <f>ROUND(T6/$Q$8,3)</f>
        <v>1.865</v>
      </c>
      <c r="U7" s="50">
        <f>ROUND(U6/$Q$8,3)</f>
        <v>1.8009999999999999</v>
      </c>
      <c r="V7" s="204">
        <f>ROUND(V6/$R$8,3)</f>
        <v>2.7480000000000002</v>
      </c>
      <c r="W7" s="50">
        <f>ROUND(W6/$Q$8,3)</f>
        <v>2.0299999999999998</v>
      </c>
      <c r="X7" t="s">
        <v>215</v>
      </c>
      <c r="Y7" s="50">
        <f>ROUND(Y6/$Q$8,3)</f>
        <v>0.73</v>
      </c>
      <c r="Z7" s="51">
        <v>1.33</v>
      </c>
    </row>
    <row r="8" spans="1:26" x14ac:dyDescent="0.35">
      <c r="B8" t="s">
        <v>212</v>
      </c>
      <c r="P8" s="11" t="s">
        <v>248</v>
      </c>
      <c r="Q8">
        <f>SUM(Q11:Q61)</f>
        <v>71646725</v>
      </c>
      <c r="R8" s="205">
        <f>SUM(R11:R61)</f>
        <v>48344486</v>
      </c>
      <c r="Y8" t="s">
        <v>251</v>
      </c>
    </row>
    <row r="9" spans="1:26" x14ac:dyDescent="0.35">
      <c r="R9" t="s">
        <v>399</v>
      </c>
    </row>
    <row r="10" spans="1:26" ht="87" x14ac:dyDescent="0.35">
      <c r="B10" s="27" t="s">
        <v>197</v>
      </c>
      <c r="C10" s="363" t="s">
        <v>310</v>
      </c>
      <c r="D10" s="27" t="s">
        <v>239</v>
      </c>
      <c r="E10" s="28" t="s">
        <v>233</v>
      </c>
      <c r="F10" s="28" t="s">
        <v>239</v>
      </c>
      <c r="G10" s="28" t="s">
        <v>234</v>
      </c>
      <c r="H10" s="28" t="s">
        <v>235</v>
      </c>
      <c r="I10" s="28" t="s">
        <v>236</v>
      </c>
      <c r="J10" s="28" t="s">
        <v>239</v>
      </c>
      <c r="K10" s="28" t="s">
        <v>213</v>
      </c>
      <c r="L10" s="28" t="s">
        <v>237</v>
      </c>
      <c r="M10" s="28" t="s">
        <v>238</v>
      </c>
      <c r="N10" s="28" t="s">
        <v>239</v>
      </c>
      <c r="O10" s="28" t="s">
        <v>214</v>
      </c>
      <c r="P10" s="28" t="s">
        <v>239</v>
      </c>
      <c r="Q10" s="28" t="s">
        <v>245</v>
      </c>
      <c r="R10" s="28" t="s">
        <v>400</v>
      </c>
      <c r="S10" s="28" t="s">
        <v>233</v>
      </c>
      <c r="T10" s="28" t="s">
        <v>234</v>
      </c>
      <c r="U10" s="28" t="s">
        <v>235</v>
      </c>
      <c r="V10" s="28" t="s">
        <v>236</v>
      </c>
      <c r="W10" s="28" t="s">
        <v>213</v>
      </c>
      <c r="X10" s="28" t="s">
        <v>237</v>
      </c>
      <c r="Y10" s="28" t="s">
        <v>238</v>
      </c>
      <c r="Z10" s="28" t="s">
        <v>214</v>
      </c>
    </row>
    <row r="11" spans="1:26" ht="17" x14ac:dyDescent="0.35">
      <c r="B11" s="21" t="s">
        <v>31</v>
      </c>
      <c r="C11" s="439">
        <v>2019</v>
      </c>
      <c r="D11" s="44"/>
      <c r="E11" s="29">
        <v>1.41</v>
      </c>
      <c r="F11" s="29"/>
      <c r="G11" s="29">
        <v>1.41</v>
      </c>
      <c r="H11" s="29">
        <v>1.41</v>
      </c>
      <c r="I11" s="29">
        <v>3.12</v>
      </c>
      <c r="J11" s="29"/>
      <c r="K11" s="29">
        <v>1.41</v>
      </c>
      <c r="L11" s="30" t="s">
        <v>215</v>
      </c>
      <c r="M11" s="29">
        <v>0.13</v>
      </c>
      <c r="N11" s="29"/>
      <c r="O11" s="31" t="s">
        <v>216</v>
      </c>
      <c r="Q11">
        <f>ROUND(INDEX(Weighting!$R$219:$R$269,MATCH('Eligibility 2019'!B11,Weighting!$C$219:$C$269,0)),0)</f>
        <v>915097</v>
      </c>
      <c r="R11">
        <f>IF(V11=0,0,Q11)</f>
        <v>915097</v>
      </c>
      <c r="V11">
        <f t="shared" ref="V11:V61" si="0">IF(I11="N/A",0,I11)</f>
        <v>3.12</v>
      </c>
      <c r="Y11">
        <f>IF(ISBLANK(N11),Q11,0)</f>
        <v>915097</v>
      </c>
    </row>
    <row r="12" spans="1:26" ht="34" x14ac:dyDescent="0.35">
      <c r="B12" t="s">
        <v>37</v>
      </c>
      <c r="C12" s="441">
        <v>2019</v>
      </c>
      <c r="D12" s="45">
        <v>5</v>
      </c>
      <c r="E12" s="32">
        <v>2.0299999999999998</v>
      </c>
      <c r="F12" s="32"/>
      <c r="G12" s="32">
        <v>2.0299999999999998</v>
      </c>
      <c r="H12" s="32">
        <v>2.0299999999999998</v>
      </c>
      <c r="I12" s="33" t="s">
        <v>215</v>
      </c>
      <c r="J12" s="33"/>
      <c r="K12" s="32">
        <v>2</v>
      </c>
      <c r="L12" s="33" t="s">
        <v>215</v>
      </c>
      <c r="M12" s="32">
        <v>1.35</v>
      </c>
      <c r="N12" s="33" t="s">
        <v>243</v>
      </c>
      <c r="O12" s="34">
        <v>1.33</v>
      </c>
      <c r="Q12">
        <f>ROUND(INDEX(Weighting!$R$219:$R$269,MATCH('Eligibility 2019'!B12,Weighting!$C$219:$C$269,0)),0)</f>
        <v>220536</v>
      </c>
      <c r="R12">
        <f t="shared" ref="R12:R61" si="1">IF(V12=0,0,Q12)</f>
        <v>0</v>
      </c>
      <c r="V12">
        <f t="shared" si="0"/>
        <v>0</v>
      </c>
      <c r="Y12">
        <f t="shared" ref="Y12:Y61" si="2">IF(ISBLANK(N12),Q12,0)</f>
        <v>0</v>
      </c>
    </row>
    <row r="13" spans="1:26" ht="17" x14ac:dyDescent="0.35">
      <c r="B13" s="21" t="s">
        <v>43</v>
      </c>
      <c r="C13" s="439">
        <v>2019</v>
      </c>
      <c r="D13" s="44"/>
      <c r="E13" s="29">
        <v>1.47</v>
      </c>
      <c r="F13" s="29"/>
      <c r="G13" s="29">
        <v>1.41</v>
      </c>
      <c r="H13" s="29">
        <v>1.33</v>
      </c>
      <c r="I13" s="29">
        <v>2</v>
      </c>
      <c r="J13" s="29"/>
      <c r="K13" s="29">
        <v>1.56</v>
      </c>
      <c r="L13" s="30" t="s">
        <v>215</v>
      </c>
      <c r="M13" s="29">
        <v>1.06</v>
      </c>
      <c r="N13" s="29"/>
      <c r="O13" s="35">
        <v>1.33</v>
      </c>
      <c r="Q13">
        <f>ROUND(INDEX(Weighting!$R$219:$R$269,MATCH('Eligibility 2019'!B13,Weighting!$C$219:$C$269,0)),0)</f>
        <v>1710038</v>
      </c>
      <c r="R13">
        <f t="shared" si="1"/>
        <v>1710038</v>
      </c>
      <c r="V13">
        <f t="shared" si="0"/>
        <v>2</v>
      </c>
      <c r="Y13">
        <f t="shared" si="2"/>
        <v>1710038</v>
      </c>
    </row>
    <row r="14" spans="1:26" ht="34" x14ac:dyDescent="0.35">
      <c r="B14" s="22" t="s">
        <v>46</v>
      </c>
      <c r="C14" s="441">
        <v>2019</v>
      </c>
      <c r="D14" s="46"/>
      <c r="E14" s="32">
        <v>1.42</v>
      </c>
      <c r="F14" s="32"/>
      <c r="G14" s="32">
        <v>1.42</v>
      </c>
      <c r="H14" s="32">
        <v>1.42</v>
      </c>
      <c r="I14" s="32">
        <v>2.11</v>
      </c>
      <c r="J14" s="32"/>
      <c r="K14" s="32">
        <v>2.09</v>
      </c>
      <c r="L14" s="33" t="s">
        <v>215</v>
      </c>
      <c r="M14" s="32">
        <v>0.17</v>
      </c>
      <c r="N14" s="33" t="s">
        <v>243</v>
      </c>
      <c r="O14" s="34">
        <v>1.33</v>
      </c>
      <c r="Q14">
        <f>ROUND(INDEX(Weighting!$R$219:$R$269,MATCH('Eligibility 2019'!B14,Weighting!$C$219:$C$269,0)),0)</f>
        <v>798310</v>
      </c>
      <c r="R14">
        <f t="shared" si="1"/>
        <v>798310</v>
      </c>
      <c r="V14">
        <f t="shared" si="0"/>
        <v>2.11</v>
      </c>
      <c r="Y14">
        <f t="shared" si="2"/>
        <v>0</v>
      </c>
    </row>
    <row r="15" spans="1:26" ht="17" x14ac:dyDescent="0.35">
      <c r="B15" s="21" t="s">
        <v>48</v>
      </c>
      <c r="C15" s="439">
        <v>2019</v>
      </c>
      <c r="D15" s="44"/>
      <c r="E15" s="29">
        <v>2.61</v>
      </c>
      <c r="F15" s="29"/>
      <c r="G15" s="29">
        <v>2.61</v>
      </c>
      <c r="H15" s="29">
        <v>2.61</v>
      </c>
      <c r="I15" s="47" t="s">
        <v>215</v>
      </c>
      <c r="J15" s="36">
        <v>6</v>
      </c>
      <c r="K15" s="29">
        <v>2.08</v>
      </c>
      <c r="L15" s="30" t="s">
        <v>215</v>
      </c>
      <c r="M15" s="29">
        <v>1.0900000000000001</v>
      </c>
      <c r="N15" s="29"/>
      <c r="O15" s="35">
        <v>1.33</v>
      </c>
      <c r="Q15">
        <f>ROUND(INDEX(Weighting!$R$219:$R$269,MATCH('Eligibility 2019'!B15,Weighting!$C$219:$C$269,0)),0)</f>
        <v>11764380</v>
      </c>
      <c r="R15">
        <f t="shared" si="1"/>
        <v>0</v>
      </c>
      <c r="V15">
        <f t="shared" si="0"/>
        <v>0</v>
      </c>
      <c r="Y15">
        <f t="shared" si="2"/>
        <v>11764380</v>
      </c>
    </row>
    <row r="16" spans="1:26" ht="17" x14ac:dyDescent="0.35">
      <c r="B16" s="22" t="s">
        <v>55</v>
      </c>
      <c r="C16" s="441">
        <v>2019</v>
      </c>
      <c r="D16" s="46"/>
      <c r="E16" s="32">
        <v>1.42</v>
      </c>
      <c r="F16" s="32"/>
      <c r="G16" s="32">
        <v>1.42</v>
      </c>
      <c r="H16" s="32">
        <v>1.42</v>
      </c>
      <c r="I16" s="32">
        <v>2.6</v>
      </c>
      <c r="J16" s="32"/>
      <c r="K16" s="32">
        <v>1.95</v>
      </c>
      <c r="L16" s="32">
        <v>2.6</v>
      </c>
      <c r="M16" s="32">
        <v>0.68</v>
      </c>
      <c r="N16" s="32"/>
      <c r="O16" s="34">
        <v>1.33</v>
      </c>
      <c r="Q16">
        <f>ROUND(INDEX(Weighting!$R$219:$R$269,MATCH('Eligibility 2019'!B16,Weighting!$C$219:$C$269,0)),0)</f>
        <v>1289215</v>
      </c>
      <c r="R16">
        <f t="shared" si="1"/>
        <v>1289215</v>
      </c>
      <c r="V16">
        <f t="shared" si="0"/>
        <v>2.6</v>
      </c>
      <c r="Y16">
        <f t="shared" si="2"/>
        <v>1289215</v>
      </c>
    </row>
    <row r="17" spans="2:25" ht="17" x14ac:dyDescent="0.35">
      <c r="B17" s="21" t="s">
        <v>57</v>
      </c>
      <c r="C17" s="439">
        <v>2019</v>
      </c>
      <c r="D17" s="44"/>
      <c r="E17" s="29">
        <v>1.96</v>
      </c>
      <c r="F17" s="29"/>
      <c r="G17" s="29">
        <v>1.96</v>
      </c>
      <c r="H17" s="29">
        <v>1.96</v>
      </c>
      <c r="I17" s="29">
        <v>3.18</v>
      </c>
      <c r="J17" s="29"/>
      <c r="K17" s="29">
        <v>2.58</v>
      </c>
      <c r="L17" s="30" t="s">
        <v>215</v>
      </c>
      <c r="M17" s="29">
        <v>1.5</v>
      </c>
      <c r="N17" s="29"/>
      <c r="O17" s="35">
        <v>1.33</v>
      </c>
      <c r="Q17">
        <f>ROUND(INDEX(Weighting!$R$219:$R$269,MATCH('Eligibility 2019'!B17,Weighting!$C$219:$C$269,0)),0)</f>
        <v>857778</v>
      </c>
      <c r="R17">
        <f t="shared" si="1"/>
        <v>857778</v>
      </c>
      <c r="V17">
        <f t="shared" si="0"/>
        <v>3.18</v>
      </c>
      <c r="Y17">
        <f t="shared" si="2"/>
        <v>857778</v>
      </c>
    </row>
    <row r="18" spans="2:25" ht="17" x14ac:dyDescent="0.35">
      <c r="B18" s="22" t="s">
        <v>71</v>
      </c>
      <c r="C18" s="441">
        <v>2019</v>
      </c>
      <c r="D18" s="46"/>
      <c r="E18" s="32">
        <v>2.12</v>
      </c>
      <c r="F18" s="32"/>
      <c r="G18" s="32">
        <v>1.42</v>
      </c>
      <c r="H18" s="32">
        <v>1.33</v>
      </c>
      <c r="I18" s="32">
        <v>2.12</v>
      </c>
      <c r="J18" s="33" t="s">
        <v>240</v>
      </c>
      <c r="K18" s="32">
        <v>2.12</v>
      </c>
      <c r="L18" s="33" t="s">
        <v>215</v>
      </c>
      <c r="M18" s="32">
        <v>0.87</v>
      </c>
      <c r="N18" s="32"/>
      <c r="O18" s="34">
        <v>1.33</v>
      </c>
      <c r="Q18">
        <f>ROUND(INDEX(Weighting!$R$219:$R$269,MATCH('Eligibility 2019'!B18,Weighting!$C$219:$C$269,0)),0)</f>
        <v>231654</v>
      </c>
      <c r="R18">
        <f t="shared" si="1"/>
        <v>231654</v>
      </c>
      <c r="V18">
        <f t="shared" si="0"/>
        <v>2.12</v>
      </c>
      <c r="Y18">
        <f t="shared" si="2"/>
        <v>231654</v>
      </c>
    </row>
    <row r="19" spans="2:25" ht="17" x14ac:dyDescent="0.35">
      <c r="B19" s="21" t="s">
        <v>73</v>
      </c>
      <c r="C19" s="439">
        <v>2019</v>
      </c>
      <c r="D19" s="44"/>
      <c r="E19" s="29">
        <v>3.19</v>
      </c>
      <c r="F19" s="29"/>
      <c r="G19" s="29">
        <v>3.19</v>
      </c>
      <c r="H19" s="29">
        <v>3.19</v>
      </c>
      <c r="I19" s="30" t="s">
        <v>215</v>
      </c>
      <c r="J19" s="30"/>
      <c r="K19" s="29">
        <v>3.19</v>
      </c>
      <c r="L19" s="30" t="s">
        <v>215</v>
      </c>
      <c r="M19" s="29">
        <v>2.16</v>
      </c>
      <c r="N19" s="29"/>
      <c r="O19" s="49">
        <v>2.1</v>
      </c>
      <c r="P19">
        <v>7</v>
      </c>
      <c r="Q19">
        <f>ROUND(INDEX(Weighting!$R$219:$R$269,MATCH('Eligibility 2019'!B19,Weighting!$C$219:$C$269,0)),0)</f>
        <v>254316</v>
      </c>
      <c r="R19">
        <f t="shared" si="1"/>
        <v>0</v>
      </c>
      <c r="V19">
        <f t="shared" si="0"/>
        <v>0</v>
      </c>
      <c r="Y19">
        <f t="shared" si="2"/>
        <v>254316</v>
      </c>
    </row>
    <row r="20" spans="2:25" ht="34" x14ac:dyDescent="0.35">
      <c r="B20" s="22" t="s">
        <v>76</v>
      </c>
      <c r="C20" s="441">
        <v>2019</v>
      </c>
      <c r="D20" s="46"/>
      <c r="E20" s="32">
        <v>2.06</v>
      </c>
      <c r="F20" s="32"/>
      <c r="G20" s="32">
        <v>1.4</v>
      </c>
      <c r="H20" s="32">
        <v>1.33</v>
      </c>
      <c r="I20" s="32">
        <v>2.1</v>
      </c>
      <c r="J20" s="33" t="s">
        <v>241</v>
      </c>
      <c r="K20" s="32">
        <v>1.91</v>
      </c>
      <c r="L20" s="33" t="s">
        <v>215</v>
      </c>
      <c r="M20" s="32">
        <v>0.28000000000000003</v>
      </c>
      <c r="N20" s="33" t="s">
        <v>243</v>
      </c>
      <c r="O20" s="38" t="s">
        <v>216</v>
      </c>
      <c r="P20">
        <v>8</v>
      </c>
      <c r="Q20">
        <f>ROUND(INDEX(Weighting!$R$219:$R$269,MATCH('Eligibility 2019'!B20,Weighting!$C$219:$C$269,0)),0)</f>
        <v>3651035</v>
      </c>
      <c r="R20">
        <f t="shared" si="1"/>
        <v>3651035</v>
      </c>
      <c r="V20">
        <f t="shared" si="0"/>
        <v>2.1</v>
      </c>
      <c r="Y20">
        <f t="shared" si="2"/>
        <v>0</v>
      </c>
    </row>
    <row r="21" spans="2:25" ht="34" x14ac:dyDescent="0.35">
      <c r="B21" s="21" t="s">
        <v>81</v>
      </c>
      <c r="C21" s="439">
        <v>2019</v>
      </c>
      <c r="D21" s="44"/>
      <c r="E21" s="29">
        <v>2.0499999999999998</v>
      </c>
      <c r="F21" s="29"/>
      <c r="G21" s="29">
        <v>1.49</v>
      </c>
      <c r="H21" s="29">
        <v>1.33</v>
      </c>
      <c r="I21" s="29">
        <v>2.4700000000000002</v>
      </c>
      <c r="J21" s="29"/>
      <c r="K21" s="29">
        <v>2.2000000000000002</v>
      </c>
      <c r="L21" s="30" t="s">
        <v>215</v>
      </c>
      <c r="M21" s="29">
        <v>0.32</v>
      </c>
      <c r="N21" s="30" t="s">
        <v>243</v>
      </c>
      <c r="O21" s="31" t="s">
        <v>216</v>
      </c>
      <c r="Q21">
        <f>ROUND(INDEX(Weighting!$R$219:$R$269,MATCH('Eligibility 2019'!B21,Weighting!$C$219:$C$269,0)),0)</f>
        <v>1839434</v>
      </c>
      <c r="R21">
        <f t="shared" si="1"/>
        <v>1839434</v>
      </c>
      <c r="V21">
        <f t="shared" si="0"/>
        <v>2.4700000000000002</v>
      </c>
      <c r="Y21">
        <f t="shared" si="2"/>
        <v>0</v>
      </c>
    </row>
    <row r="22" spans="2:25" ht="17" x14ac:dyDescent="0.35">
      <c r="B22" t="s">
        <v>83</v>
      </c>
      <c r="C22" s="441">
        <v>2019</v>
      </c>
      <c r="D22" s="45">
        <v>5</v>
      </c>
      <c r="E22" s="32">
        <v>3.08</v>
      </c>
      <c r="F22" s="32"/>
      <c r="G22" s="32">
        <v>3.08</v>
      </c>
      <c r="H22" s="32">
        <v>3.08</v>
      </c>
      <c r="I22" s="33" t="s">
        <v>215</v>
      </c>
      <c r="J22" s="33"/>
      <c r="K22" s="32">
        <v>1.91</v>
      </c>
      <c r="L22" s="33" t="s">
        <v>215</v>
      </c>
      <c r="M22" s="32">
        <v>1.05</v>
      </c>
      <c r="N22" s="32"/>
      <c r="O22" s="34">
        <v>1.33</v>
      </c>
      <c r="Q22">
        <f>ROUND(INDEX(Weighting!$R$219:$R$269,MATCH('Eligibility 2019'!B22,Weighting!$C$219:$C$269,0)),0)</f>
        <v>328811</v>
      </c>
      <c r="R22">
        <f t="shared" si="1"/>
        <v>0</v>
      </c>
      <c r="V22">
        <f t="shared" si="0"/>
        <v>0</v>
      </c>
      <c r="Y22">
        <f t="shared" si="2"/>
        <v>328811</v>
      </c>
    </row>
    <row r="23" spans="2:25" ht="34" x14ac:dyDescent="0.35">
      <c r="B23" s="21" t="s">
        <v>85</v>
      </c>
      <c r="C23" s="439">
        <v>2019</v>
      </c>
      <c r="D23" s="44"/>
      <c r="E23" s="29">
        <v>1.42</v>
      </c>
      <c r="F23" s="29"/>
      <c r="G23" s="29">
        <v>1.42</v>
      </c>
      <c r="H23" s="29">
        <v>1.33</v>
      </c>
      <c r="I23" s="29">
        <v>1.85</v>
      </c>
      <c r="J23" s="29"/>
      <c r="K23" s="29">
        <v>1.33</v>
      </c>
      <c r="L23" s="30" t="s">
        <v>215</v>
      </c>
      <c r="M23" s="29">
        <v>0.23</v>
      </c>
      <c r="N23" s="30" t="s">
        <v>243</v>
      </c>
      <c r="O23" s="35" t="s">
        <v>216</v>
      </c>
      <c r="Q23">
        <f>ROUND(INDEX(Weighting!$R$219:$R$269,MATCH('Eligibility 2019'!B23,Weighting!$C$219:$C$269,0)),0)</f>
        <v>268143</v>
      </c>
      <c r="R23">
        <f t="shared" si="1"/>
        <v>268143</v>
      </c>
      <c r="V23">
        <f t="shared" si="0"/>
        <v>1.85</v>
      </c>
      <c r="Y23">
        <f t="shared" si="2"/>
        <v>0</v>
      </c>
    </row>
    <row r="24" spans="2:25" ht="17" x14ac:dyDescent="0.35">
      <c r="B24" s="22" t="s">
        <v>87</v>
      </c>
      <c r="C24" s="441">
        <v>2019</v>
      </c>
      <c r="D24" s="46"/>
      <c r="E24" s="32">
        <v>1.42</v>
      </c>
      <c r="F24" s="32"/>
      <c r="G24" s="32">
        <v>1.42</v>
      </c>
      <c r="H24" s="32">
        <v>1.42</v>
      </c>
      <c r="I24" s="32">
        <v>3.13</v>
      </c>
      <c r="J24" s="33"/>
      <c r="K24" s="32">
        <v>2.08</v>
      </c>
      <c r="L24" s="33" t="s">
        <v>215</v>
      </c>
      <c r="M24" s="32">
        <v>1.33</v>
      </c>
      <c r="N24" s="32"/>
      <c r="O24" s="34">
        <v>1.33</v>
      </c>
      <c r="Q24">
        <f>ROUND(INDEX(Weighting!$R$219:$R$269,MATCH('Eligibility 2019'!B24,Weighting!$C$219:$C$269,0)),0)</f>
        <v>2959784</v>
      </c>
      <c r="R24">
        <f t="shared" si="1"/>
        <v>2959784</v>
      </c>
      <c r="V24">
        <f t="shared" si="0"/>
        <v>3.13</v>
      </c>
      <c r="Y24">
        <f t="shared" si="2"/>
        <v>2959784</v>
      </c>
    </row>
    <row r="25" spans="2:25" ht="34" x14ac:dyDescent="0.35">
      <c r="B25" s="21" t="s">
        <v>89</v>
      </c>
      <c r="C25" s="439">
        <v>2019</v>
      </c>
      <c r="D25" s="44"/>
      <c r="E25" s="29">
        <v>2.08</v>
      </c>
      <c r="F25" s="29"/>
      <c r="G25" s="29">
        <v>1.58</v>
      </c>
      <c r="H25" s="29">
        <v>1.58</v>
      </c>
      <c r="I25" s="29">
        <v>2.5</v>
      </c>
      <c r="J25" s="29"/>
      <c r="K25" s="29">
        <v>2.08</v>
      </c>
      <c r="L25" s="30" t="s">
        <v>215</v>
      </c>
      <c r="M25" s="29">
        <v>0.19</v>
      </c>
      <c r="N25" s="30" t="s">
        <v>243</v>
      </c>
      <c r="O25" s="35">
        <v>1.33</v>
      </c>
      <c r="Q25">
        <f>ROUND(INDEX(Weighting!$R$219:$R$269,MATCH('Eligibility 2019'!B25,Weighting!$C$219:$C$269,0)),0)</f>
        <v>1357624</v>
      </c>
      <c r="R25">
        <f t="shared" si="1"/>
        <v>1357624</v>
      </c>
      <c r="V25">
        <f t="shared" si="0"/>
        <v>2.5</v>
      </c>
      <c r="Y25">
        <f t="shared" si="2"/>
        <v>0</v>
      </c>
    </row>
    <row r="26" spans="2:25" ht="34" x14ac:dyDescent="0.35">
      <c r="B26" s="22" t="s">
        <v>91</v>
      </c>
      <c r="C26" s="441">
        <v>2019</v>
      </c>
      <c r="D26" s="46"/>
      <c r="E26" s="32">
        <v>3.75</v>
      </c>
      <c r="F26" s="32"/>
      <c r="G26" s="32">
        <v>1.67</v>
      </c>
      <c r="H26" s="32">
        <v>1.67</v>
      </c>
      <c r="I26" s="32">
        <v>3.02</v>
      </c>
      <c r="J26" s="33" t="s">
        <v>241</v>
      </c>
      <c r="K26" s="32">
        <v>3.75</v>
      </c>
      <c r="L26" s="33" t="s">
        <v>215</v>
      </c>
      <c r="M26" s="32">
        <v>0.51</v>
      </c>
      <c r="N26" s="33" t="s">
        <v>243</v>
      </c>
      <c r="O26" s="34">
        <v>1.33</v>
      </c>
      <c r="Q26">
        <f>ROUND(INDEX(Weighting!$R$219:$R$269,MATCH('Eligibility 2019'!B26,Weighting!$C$219:$C$269,0)),0)</f>
        <v>676549</v>
      </c>
      <c r="R26">
        <f t="shared" si="1"/>
        <v>676549</v>
      </c>
      <c r="V26">
        <f t="shared" si="0"/>
        <v>3.02</v>
      </c>
      <c r="Y26">
        <f t="shared" si="2"/>
        <v>0</v>
      </c>
    </row>
    <row r="27" spans="2:25" ht="17" x14ac:dyDescent="0.35">
      <c r="B27" s="21" t="s">
        <v>94</v>
      </c>
      <c r="C27" s="439">
        <v>2019</v>
      </c>
      <c r="D27" s="44"/>
      <c r="E27" s="29">
        <v>1.66</v>
      </c>
      <c r="F27" s="29"/>
      <c r="G27" s="29">
        <v>1.49</v>
      </c>
      <c r="H27" s="29">
        <v>1.33</v>
      </c>
      <c r="I27" s="29">
        <v>2.2999999999999998</v>
      </c>
      <c r="J27" s="29"/>
      <c r="K27" s="29">
        <v>1.66</v>
      </c>
      <c r="L27" s="30" t="s">
        <v>215</v>
      </c>
      <c r="M27" s="29">
        <v>0.33</v>
      </c>
      <c r="N27" s="29"/>
      <c r="O27" s="31" t="s">
        <v>216</v>
      </c>
      <c r="Q27">
        <f>ROUND(INDEX(Weighting!$R$219:$R$269,MATCH('Eligibility 2019'!B27,Weighting!$C$219:$C$269,0)),0)</f>
        <v>375786</v>
      </c>
      <c r="R27">
        <f t="shared" si="1"/>
        <v>375786</v>
      </c>
      <c r="V27">
        <f t="shared" si="0"/>
        <v>2.2999999999999998</v>
      </c>
      <c r="Y27">
        <f t="shared" si="2"/>
        <v>375786</v>
      </c>
    </row>
    <row r="28" spans="2:25" ht="34" x14ac:dyDescent="0.35">
      <c r="B28" s="22" t="s">
        <v>96</v>
      </c>
      <c r="C28" s="441">
        <v>2019</v>
      </c>
      <c r="D28" s="46"/>
      <c r="E28" s="32">
        <v>1.95</v>
      </c>
      <c r="F28" s="32"/>
      <c r="G28" s="32">
        <v>1.59</v>
      </c>
      <c r="H28" s="32">
        <v>1.59</v>
      </c>
      <c r="I28" s="32">
        <v>2.13</v>
      </c>
      <c r="J28" s="33"/>
      <c r="K28" s="32">
        <v>1.95</v>
      </c>
      <c r="L28" s="32" t="s">
        <v>215</v>
      </c>
      <c r="M28" s="32">
        <v>0.24</v>
      </c>
      <c r="N28" s="33" t="s">
        <v>243</v>
      </c>
      <c r="O28" s="34">
        <v>1.33</v>
      </c>
      <c r="Q28">
        <f>ROUND(INDEX(Weighting!$R$219:$R$269,MATCH('Eligibility 2019'!B28,Weighting!$C$219:$C$269,0)),0)</f>
        <v>1305376</v>
      </c>
      <c r="R28">
        <f t="shared" si="1"/>
        <v>1305376</v>
      </c>
      <c r="V28">
        <f t="shared" si="0"/>
        <v>2.13</v>
      </c>
      <c r="Y28">
        <f t="shared" si="2"/>
        <v>0</v>
      </c>
    </row>
    <row r="29" spans="2:25" ht="17" x14ac:dyDescent="0.35">
      <c r="B29" s="21" t="s">
        <v>98</v>
      </c>
      <c r="C29" s="439">
        <v>2019</v>
      </c>
      <c r="D29" s="44"/>
      <c r="E29" s="29">
        <v>2.12</v>
      </c>
      <c r="F29" s="29"/>
      <c r="G29" s="29">
        <v>2.12</v>
      </c>
      <c r="H29" s="29">
        <v>2.12</v>
      </c>
      <c r="I29" s="29">
        <v>2.5</v>
      </c>
      <c r="J29" s="29"/>
      <c r="K29" s="29">
        <v>1.33</v>
      </c>
      <c r="L29" s="30" t="s">
        <v>215</v>
      </c>
      <c r="M29" s="29">
        <v>0.19</v>
      </c>
      <c r="N29" s="29"/>
      <c r="O29" s="35">
        <v>1.33</v>
      </c>
      <c r="Q29">
        <f>ROUND(INDEX(Weighting!$R$219:$R$269,MATCH('Eligibility 2019'!B29,Weighting!$C$219:$C$269,0)),0)</f>
        <v>1495247</v>
      </c>
      <c r="R29">
        <f t="shared" si="1"/>
        <v>1495247</v>
      </c>
      <c r="V29">
        <f t="shared" si="0"/>
        <v>2.5</v>
      </c>
      <c r="Y29">
        <f t="shared" si="2"/>
        <v>1495247</v>
      </c>
    </row>
    <row r="30" spans="2:25" ht="17" x14ac:dyDescent="0.35">
      <c r="B30" s="22" t="s">
        <v>100</v>
      </c>
      <c r="C30" s="441">
        <v>2019</v>
      </c>
      <c r="D30" s="46"/>
      <c r="E30" s="32">
        <v>1.91</v>
      </c>
      <c r="F30" s="32"/>
      <c r="G30" s="32">
        <v>1.57</v>
      </c>
      <c r="H30" s="32">
        <v>1.57</v>
      </c>
      <c r="I30" s="33">
        <v>2.08</v>
      </c>
      <c r="J30" s="33"/>
      <c r="K30" s="32">
        <v>2.09</v>
      </c>
      <c r="L30" s="33" t="s">
        <v>215</v>
      </c>
      <c r="M30" s="32">
        <v>1</v>
      </c>
      <c r="N30" s="32"/>
      <c r="O30" s="38" t="s">
        <v>438</v>
      </c>
      <c r="P30">
        <v>7</v>
      </c>
      <c r="Q30">
        <f>ROUND(INDEX(Weighting!$R$219:$R$269,MATCH('Eligibility 2019'!B30,Weighting!$C$219:$C$269,0)),0)</f>
        <v>254763</v>
      </c>
      <c r="R30">
        <f t="shared" si="1"/>
        <v>254763</v>
      </c>
      <c r="V30">
        <f t="shared" si="0"/>
        <v>2.08</v>
      </c>
      <c r="Y30">
        <f t="shared" si="2"/>
        <v>254763</v>
      </c>
    </row>
    <row r="31" spans="2:25" ht="17" x14ac:dyDescent="0.35">
      <c r="B31" s="21" t="s">
        <v>102</v>
      </c>
      <c r="C31" s="439">
        <v>2019</v>
      </c>
      <c r="D31" s="44"/>
      <c r="E31" s="29">
        <v>3.17</v>
      </c>
      <c r="F31" s="29"/>
      <c r="G31" s="29">
        <v>3.17</v>
      </c>
      <c r="H31" s="29">
        <v>3.17</v>
      </c>
      <c r="I31" s="30" t="s">
        <v>215</v>
      </c>
      <c r="J31" s="30"/>
      <c r="K31" s="29">
        <v>2.59</v>
      </c>
      <c r="L31" s="30" t="s">
        <v>215</v>
      </c>
      <c r="M31" s="29">
        <v>1.23</v>
      </c>
      <c r="N31" s="29"/>
      <c r="O31" s="35">
        <v>1.33</v>
      </c>
      <c r="P31" s="29"/>
      <c r="Q31">
        <f>ROUND(INDEX(Weighting!$R$219:$R$269,MATCH('Eligibility 2019'!B31,Weighting!$C$219:$C$269,0)),0)</f>
        <v>1324728</v>
      </c>
      <c r="R31">
        <f t="shared" si="1"/>
        <v>0</v>
      </c>
      <c r="V31">
        <f t="shared" si="0"/>
        <v>0</v>
      </c>
      <c r="Y31">
        <f t="shared" si="2"/>
        <v>1324728</v>
      </c>
    </row>
    <row r="32" spans="2:25" ht="17" x14ac:dyDescent="0.35">
      <c r="B32" s="22" t="s">
        <v>105</v>
      </c>
      <c r="C32" s="441">
        <v>2019</v>
      </c>
      <c r="D32" s="46"/>
      <c r="E32" s="32">
        <v>2</v>
      </c>
      <c r="F32" s="32"/>
      <c r="G32" s="32">
        <v>1.5</v>
      </c>
      <c r="H32" s="32">
        <v>1.5</v>
      </c>
      <c r="I32" s="32">
        <v>3</v>
      </c>
      <c r="J32" s="32"/>
      <c r="K32" s="32">
        <v>2</v>
      </c>
      <c r="L32" s="33" t="s">
        <v>215</v>
      </c>
      <c r="M32" s="32">
        <v>1.33</v>
      </c>
      <c r="N32" s="32"/>
      <c r="O32" s="38">
        <v>1.33</v>
      </c>
      <c r="P32">
        <v>7</v>
      </c>
      <c r="Q32">
        <f>ROUND(INDEX(Weighting!$R$219:$R$269,MATCH('Eligibility 2019'!B32,Weighting!$C$219:$C$269,0)),0)</f>
        <v>1589807</v>
      </c>
      <c r="R32">
        <f t="shared" si="1"/>
        <v>1589807</v>
      </c>
      <c r="V32">
        <f t="shared" si="0"/>
        <v>3</v>
      </c>
      <c r="Y32">
        <f t="shared" si="2"/>
        <v>1589807</v>
      </c>
    </row>
    <row r="33" spans="2:25" ht="17" x14ac:dyDescent="0.35">
      <c r="B33" s="21" t="s">
        <v>107</v>
      </c>
      <c r="C33" s="439">
        <v>2019</v>
      </c>
      <c r="D33" s="44"/>
      <c r="E33" s="29">
        <v>2.12</v>
      </c>
      <c r="F33" s="29"/>
      <c r="G33" s="29">
        <v>2.12</v>
      </c>
      <c r="H33" s="29">
        <v>2.12</v>
      </c>
      <c r="I33" s="30" t="s">
        <v>215</v>
      </c>
      <c r="J33" s="30"/>
      <c r="K33" s="29">
        <v>1.95</v>
      </c>
      <c r="L33" s="30" t="s">
        <v>215</v>
      </c>
      <c r="M33" s="29">
        <v>0.54</v>
      </c>
      <c r="N33" s="29"/>
      <c r="O33" s="35">
        <v>1.33</v>
      </c>
      <c r="Q33">
        <f>ROUND(INDEX(Weighting!$R$219:$R$269,MATCH('Eligibility 2019'!B33,Weighting!$C$219:$C$269,0)),0)</f>
        <v>2320337</v>
      </c>
      <c r="R33">
        <f t="shared" si="1"/>
        <v>0</v>
      </c>
      <c r="V33">
        <f t="shared" si="0"/>
        <v>0</v>
      </c>
      <c r="Y33">
        <f t="shared" si="2"/>
        <v>2320337</v>
      </c>
    </row>
    <row r="34" spans="2:25" ht="17" x14ac:dyDescent="0.35">
      <c r="B34" s="22" t="s">
        <v>111</v>
      </c>
      <c r="C34" s="441">
        <v>2019</v>
      </c>
      <c r="D34" s="46"/>
      <c r="E34" s="48">
        <v>2.83</v>
      </c>
      <c r="F34" s="39">
        <v>10</v>
      </c>
      <c r="G34" s="32">
        <v>2.75</v>
      </c>
      <c r="H34" s="32">
        <v>2.75</v>
      </c>
      <c r="I34" s="33" t="s">
        <v>215</v>
      </c>
      <c r="J34" s="33"/>
      <c r="K34" s="32">
        <v>2.78</v>
      </c>
      <c r="L34" s="33" t="s">
        <v>215</v>
      </c>
      <c r="M34" s="32">
        <v>1.33</v>
      </c>
      <c r="N34" s="32"/>
      <c r="O34" s="38">
        <v>2</v>
      </c>
      <c r="P34">
        <v>11</v>
      </c>
      <c r="Q34">
        <f>ROUND(INDEX(Weighting!$R$219:$R$269,MATCH('Eligibility 2019'!B34,Weighting!$C$219:$C$269,0)),0)</f>
        <v>1047580</v>
      </c>
      <c r="R34">
        <f t="shared" si="1"/>
        <v>0</v>
      </c>
      <c r="V34">
        <f t="shared" si="0"/>
        <v>0</v>
      </c>
      <c r="Y34">
        <f t="shared" si="2"/>
        <v>1047580</v>
      </c>
    </row>
    <row r="35" spans="2:25" ht="34" x14ac:dyDescent="0.35">
      <c r="B35" s="21" t="s">
        <v>113</v>
      </c>
      <c r="C35" s="439">
        <v>2019</v>
      </c>
      <c r="D35" s="44"/>
      <c r="E35" s="29">
        <v>1.94</v>
      </c>
      <c r="F35" s="29"/>
      <c r="G35" s="29">
        <v>1.43</v>
      </c>
      <c r="H35" s="29">
        <v>1.33</v>
      </c>
      <c r="I35" s="29">
        <v>2.09</v>
      </c>
      <c r="J35" s="29"/>
      <c r="K35" s="29">
        <v>1.94</v>
      </c>
      <c r="L35" s="30" t="s">
        <v>215</v>
      </c>
      <c r="M35" s="29">
        <v>0.23</v>
      </c>
      <c r="N35" s="30" t="s">
        <v>243</v>
      </c>
      <c r="O35" s="31" t="s">
        <v>216</v>
      </c>
      <c r="Q35">
        <f>ROUND(INDEX(Weighting!$R$219:$R$269,MATCH('Eligibility 2019'!B35,Weighting!$C$219:$C$269,0)),0)</f>
        <v>590167</v>
      </c>
      <c r="R35">
        <f t="shared" si="1"/>
        <v>590167</v>
      </c>
      <c r="V35">
        <f t="shared" si="0"/>
        <v>2.09</v>
      </c>
      <c r="Y35">
        <f t="shared" si="2"/>
        <v>0</v>
      </c>
    </row>
    <row r="36" spans="2:25" ht="34" x14ac:dyDescent="0.35">
      <c r="B36" s="22" t="s">
        <v>115</v>
      </c>
      <c r="C36" s="441">
        <v>2019</v>
      </c>
      <c r="D36" s="46"/>
      <c r="E36" s="32">
        <v>1.96</v>
      </c>
      <c r="F36" s="32"/>
      <c r="G36" s="32">
        <v>1.5</v>
      </c>
      <c r="H36" s="32">
        <v>1.5</v>
      </c>
      <c r="I36" s="32">
        <v>3</v>
      </c>
      <c r="J36" s="32"/>
      <c r="K36" s="32">
        <v>1.96</v>
      </c>
      <c r="L36" s="32">
        <v>3</v>
      </c>
      <c r="M36" s="32">
        <v>0.17</v>
      </c>
      <c r="N36" s="33" t="s">
        <v>243</v>
      </c>
      <c r="O36" s="34" t="s">
        <v>216</v>
      </c>
      <c r="Q36">
        <f>ROUND(INDEX(Weighting!$R$219:$R$269,MATCH('Eligibility 2019'!B36,Weighting!$C$219:$C$269,0)),0)</f>
        <v>872002</v>
      </c>
      <c r="R36">
        <f t="shared" si="1"/>
        <v>872002</v>
      </c>
      <c r="V36">
        <f t="shared" si="0"/>
        <v>3</v>
      </c>
      <c r="Y36">
        <f t="shared" si="2"/>
        <v>0</v>
      </c>
    </row>
    <row r="37" spans="2:25" ht="17" x14ac:dyDescent="0.35">
      <c r="B37" s="21" t="s">
        <v>117</v>
      </c>
      <c r="C37" s="439">
        <v>2019</v>
      </c>
      <c r="D37" s="44"/>
      <c r="E37" s="29">
        <v>1.43</v>
      </c>
      <c r="F37" s="29"/>
      <c r="G37" s="29">
        <v>1.43</v>
      </c>
      <c r="H37" s="29">
        <v>1.43</v>
      </c>
      <c r="I37" s="29">
        <v>2.61</v>
      </c>
      <c r="J37" s="29"/>
      <c r="K37" s="29">
        <v>1.57</v>
      </c>
      <c r="L37" s="30" t="s">
        <v>215</v>
      </c>
      <c r="M37" s="29">
        <v>0.24</v>
      </c>
      <c r="N37" s="29"/>
      <c r="O37" s="35">
        <v>1.33</v>
      </c>
      <c r="Q37">
        <f>ROUND(INDEX(Weighting!$R$219:$R$269,MATCH('Eligibility 2019'!B37,Weighting!$C$219:$C$269,0)),0)</f>
        <v>271843</v>
      </c>
      <c r="R37">
        <f t="shared" si="1"/>
        <v>271843</v>
      </c>
      <c r="V37">
        <f t="shared" si="0"/>
        <v>2.61</v>
      </c>
      <c r="Y37">
        <f t="shared" si="2"/>
        <v>271843</v>
      </c>
    </row>
    <row r="38" spans="2:25" ht="17" x14ac:dyDescent="0.35">
      <c r="B38" s="22" t="s">
        <v>119</v>
      </c>
      <c r="C38" s="441">
        <v>2019</v>
      </c>
      <c r="D38" s="46"/>
      <c r="E38" s="32">
        <v>2.13</v>
      </c>
      <c r="F38" s="32"/>
      <c r="G38" s="32">
        <v>2.13</v>
      </c>
      <c r="H38" s="32">
        <v>2.13</v>
      </c>
      <c r="I38" s="33" t="s">
        <v>215</v>
      </c>
      <c r="J38" s="33"/>
      <c r="K38" s="32">
        <v>1.94</v>
      </c>
      <c r="L38" s="33" t="s">
        <v>215</v>
      </c>
      <c r="M38" s="32">
        <v>0.57999999999999996</v>
      </c>
      <c r="N38" s="32"/>
      <c r="O38" s="34" t="s">
        <v>216</v>
      </c>
      <c r="Q38">
        <f>ROUND(INDEX(Weighting!$R$219:$R$269,MATCH('Eligibility 2019'!B38,Weighting!$C$219:$C$269,0)),0)</f>
        <v>246960</v>
      </c>
      <c r="R38">
        <f t="shared" si="1"/>
        <v>0</v>
      </c>
      <c r="V38">
        <f t="shared" si="0"/>
        <v>0</v>
      </c>
      <c r="Y38">
        <f t="shared" si="2"/>
        <v>246960</v>
      </c>
    </row>
    <row r="39" spans="2:25" ht="34" x14ac:dyDescent="0.35">
      <c r="B39" s="21" t="s">
        <v>121</v>
      </c>
      <c r="C39" s="439">
        <v>2019</v>
      </c>
      <c r="D39" s="44"/>
      <c r="E39" s="29">
        <v>1.6</v>
      </c>
      <c r="F39" s="29"/>
      <c r="G39" s="29">
        <v>1.6</v>
      </c>
      <c r="H39" s="29">
        <v>1.33</v>
      </c>
      <c r="I39" s="29">
        <v>2</v>
      </c>
      <c r="J39" s="29"/>
      <c r="K39" s="29">
        <v>1.6</v>
      </c>
      <c r="L39" s="30" t="s">
        <v>215</v>
      </c>
      <c r="M39" s="29">
        <v>0.31</v>
      </c>
      <c r="N39" s="30" t="s">
        <v>243</v>
      </c>
      <c r="O39" s="35">
        <v>1.33</v>
      </c>
      <c r="Q39">
        <f>ROUND(INDEX(Weighting!$R$219:$R$269,MATCH('Eligibility 2019'!B39,Weighting!$C$219:$C$269,0)),0)</f>
        <v>631426</v>
      </c>
      <c r="R39">
        <f t="shared" si="1"/>
        <v>631426</v>
      </c>
      <c r="V39">
        <f t="shared" si="0"/>
        <v>2</v>
      </c>
      <c r="Y39">
        <f t="shared" si="2"/>
        <v>0</v>
      </c>
    </row>
    <row r="40" spans="2:25" ht="34" x14ac:dyDescent="0.35">
      <c r="B40" s="22" t="s">
        <v>123</v>
      </c>
      <c r="C40" s="441">
        <v>2019</v>
      </c>
      <c r="D40" s="46"/>
      <c r="E40" s="32">
        <v>3.18</v>
      </c>
      <c r="F40" s="32"/>
      <c r="G40" s="32">
        <v>3.18</v>
      </c>
      <c r="H40" s="32">
        <v>3.18</v>
      </c>
      <c r="I40" s="33" t="s">
        <v>215</v>
      </c>
      <c r="J40" s="33"/>
      <c r="K40" s="32">
        <v>1.96</v>
      </c>
      <c r="L40" s="33" t="s">
        <v>215</v>
      </c>
      <c r="M40" s="32">
        <v>0.64</v>
      </c>
      <c r="N40" s="33" t="s">
        <v>243</v>
      </c>
      <c r="O40" s="34">
        <v>1.33</v>
      </c>
      <c r="Q40">
        <f>ROUND(INDEX(Weighting!$R$219:$R$269,MATCH('Eligibility 2019'!B40,Weighting!$C$219:$C$269,0)),0)</f>
        <v>180323</v>
      </c>
      <c r="R40">
        <f t="shared" si="1"/>
        <v>0</v>
      </c>
      <c r="V40">
        <f t="shared" si="0"/>
        <v>0</v>
      </c>
      <c r="Y40">
        <f t="shared" si="2"/>
        <v>0</v>
      </c>
    </row>
    <row r="41" spans="2:25" ht="34" x14ac:dyDescent="0.35">
      <c r="B41" s="21" t="s">
        <v>126</v>
      </c>
      <c r="C41" s="439">
        <v>2019</v>
      </c>
      <c r="D41" s="44"/>
      <c r="E41" s="29">
        <v>1.94</v>
      </c>
      <c r="F41" s="29"/>
      <c r="G41" s="29">
        <v>1.42</v>
      </c>
      <c r="H41" s="29">
        <v>1.42</v>
      </c>
      <c r="I41" s="29">
        <v>3.5</v>
      </c>
      <c r="J41" s="29"/>
      <c r="K41" s="29">
        <v>1.94</v>
      </c>
      <c r="L41" s="29">
        <v>2</v>
      </c>
      <c r="M41" s="29">
        <v>0.3</v>
      </c>
      <c r="N41" s="30" t="s">
        <v>243</v>
      </c>
      <c r="O41" s="35">
        <v>1.33</v>
      </c>
      <c r="Q41">
        <f>ROUND(INDEX(Weighting!$R$219:$R$269,MATCH('Eligibility 2019'!B41,Weighting!$C$219:$C$269,0)),0)</f>
        <v>1719537</v>
      </c>
      <c r="R41">
        <f t="shared" si="1"/>
        <v>1719537</v>
      </c>
      <c r="V41">
        <f t="shared" si="0"/>
        <v>3.5</v>
      </c>
      <c r="Y41">
        <f t="shared" si="2"/>
        <v>0</v>
      </c>
    </row>
    <row r="42" spans="2:25" ht="34" x14ac:dyDescent="0.35">
      <c r="B42" s="22" t="s">
        <v>131</v>
      </c>
      <c r="C42" s="441">
        <v>2019</v>
      </c>
      <c r="D42" s="46"/>
      <c r="E42" s="32">
        <v>3</v>
      </c>
      <c r="F42" s="32"/>
      <c r="G42" s="32">
        <v>3</v>
      </c>
      <c r="H42" s="32">
        <v>2.4</v>
      </c>
      <c r="I42" s="33" t="s">
        <v>215</v>
      </c>
      <c r="J42" s="33"/>
      <c r="K42" s="32">
        <v>2.5</v>
      </c>
      <c r="L42" s="33" t="s">
        <v>215</v>
      </c>
      <c r="M42" s="32">
        <v>0.43</v>
      </c>
      <c r="N42" s="33" t="s">
        <v>243</v>
      </c>
      <c r="O42" s="34">
        <v>1.33</v>
      </c>
      <c r="Q42">
        <f>ROUND(INDEX(Weighting!$R$219:$R$269,MATCH('Eligibility 2019'!B42,Weighting!$C$219:$C$269,0)),0)</f>
        <v>737066</v>
      </c>
      <c r="R42">
        <f t="shared" si="1"/>
        <v>0</v>
      </c>
      <c r="V42">
        <f t="shared" si="0"/>
        <v>0</v>
      </c>
      <c r="Y42">
        <f t="shared" si="2"/>
        <v>0</v>
      </c>
    </row>
    <row r="43" spans="2:25" ht="17" x14ac:dyDescent="0.35">
      <c r="B43" s="21" t="s">
        <v>133</v>
      </c>
      <c r="C43" s="439">
        <v>2019</v>
      </c>
      <c r="D43" s="44"/>
      <c r="E43" s="29">
        <v>2.1800000000000002</v>
      </c>
      <c r="F43" s="29"/>
      <c r="G43" s="29">
        <v>1.49</v>
      </c>
      <c r="H43" s="29">
        <v>1.49</v>
      </c>
      <c r="I43" s="29">
        <v>4</v>
      </c>
      <c r="J43" s="29"/>
      <c r="K43" s="29">
        <v>2.1800000000000002</v>
      </c>
      <c r="L43" s="30" t="s">
        <v>215</v>
      </c>
      <c r="M43" s="29">
        <v>1.33</v>
      </c>
      <c r="N43" s="29"/>
      <c r="O43" s="37">
        <v>2</v>
      </c>
      <c r="P43">
        <v>11</v>
      </c>
      <c r="Q43">
        <f>ROUND(INDEX(Weighting!$R$219:$R$269,MATCH('Eligibility 2019'!B43,Weighting!$C$219:$C$269,0)),0)</f>
        <v>6083380</v>
      </c>
      <c r="R43">
        <f t="shared" si="1"/>
        <v>6083380</v>
      </c>
      <c r="V43">
        <f t="shared" si="0"/>
        <v>4</v>
      </c>
      <c r="Y43">
        <f t="shared" si="2"/>
        <v>6083380</v>
      </c>
    </row>
    <row r="44" spans="2:25" ht="34" x14ac:dyDescent="0.35">
      <c r="B44" s="22" t="s">
        <v>136</v>
      </c>
      <c r="C44" s="441">
        <v>2019</v>
      </c>
      <c r="D44" s="46"/>
      <c r="E44" s="32">
        <v>2.1</v>
      </c>
      <c r="F44" s="32"/>
      <c r="G44" s="32">
        <v>2.1</v>
      </c>
      <c r="H44" s="32">
        <v>1.33</v>
      </c>
      <c r="I44" s="32">
        <v>2.11</v>
      </c>
      <c r="J44" s="33"/>
      <c r="K44" s="32">
        <v>1.96</v>
      </c>
      <c r="L44" s="33" t="s">
        <v>215</v>
      </c>
      <c r="M44" s="32">
        <v>0.42</v>
      </c>
      <c r="N44" s="33" t="s">
        <v>243</v>
      </c>
      <c r="O44" s="34" t="s">
        <v>216</v>
      </c>
      <c r="Q44">
        <f>ROUND(INDEX(Weighting!$R$219:$R$269,MATCH('Eligibility 2019'!B44,Weighting!$C$219:$C$269,0)),0)</f>
        <v>1755915</v>
      </c>
      <c r="R44">
        <f t="shared" si="1"/>
        <v>1755915</v>
      </c>
      <c r="V44">
        <f t="shared" si="0"/>
        <v>2.11</v>
      </c>
      <c r="Y44">
        <f t="shared" si="2"/>
        <v>0</v>
      </c>
    </row>
    <row r="45" spans="2:25" ht="34" x14ac:dyDescent="0.35">
      <c r="B45" s="21" t="s">
        <v>138</v>
      </c>
      <c r="C45" s="439">
        <v>2019</v>
      </c>
      <c r="D45" s="44"/>
      <c r="E45" s="29">
        <v>1.47</v>
      </c>
      <c r="F45" s="29"/>
      <c r="G45" s="29">
        <v>1.47</v>
      </c>
      <c r="H45" s="29">
        <v>1.33</v>
      </c>
      <c r="I45" s="29">
        <v>1.7</v>
      </c>
      <c r="J45" s="30"/>
      <c r="K45" s="29">
        <v>1.47</v>
      </c>
      <c r="L45" s="30" t="s">
        <v>215</v>
      </c>
      <c r="M45" s="29">
        <v>0.5</v>
      </c>
      <c r="N45" s="30" t="s">
        <v>243</v>
      </c>
      <c r="O45" s="35">
        <v>1.33</v>
      </c>
      <c r="Q45">
        <f>ROUND(INDEX(Weighting!$R$219:$R$269,MATCH('Eligibility 2019'!B45,Weighting!$C$219:$C$269,0)),0)</f>
        <v>90509</v>
      </c>
      <c r="R45">
        <f t="shared" si="1"/>
        <v>90509</v>
      </c>
      <c r="V45">
        <f t="shared" si="0"/>
        <v>1.7</v>
      </c>
      <c r="Y45">
        <f t="shared" si="2"/>
        <v>0</v>
      </c>
    </row>
    <row r="46" spans="2:25" ht="17" x14ac:dyDescent="0.35">
      <c r="B46" s="22" t="s">
        <v>140</v>
      </c>
      <c r="C46" s="441">
        <v>2019</v>
      </c>
      <c r="D46" s="46"/>
      <c r="E46" s="32">
        <v>2.06</v>
      </c>
      <c r="F46" s="32"/>
      <c r="G46" s="32">
        <v>2.06</v>
      </c>
      <c r="H46" s="32">
        <v>2.06</v>
      </c>
      <c r="I46" s="33" t="s">
        <v>215</v>
      </c>
      <c r="J46" s="33"/>
      <c r="K46" s="32">
        <v>2</v>
      </c>
      <c r="L46" s="33" t="s">
        <v>215</v>
      </c>
      <c r="M46" s="32">
        <v>0.9</v>
      </c>
      <c r="N46" s="32"/>
      <c r="O46" s="34">
        <v>1.33</v>
      </c>
      <c r="Q46">
        <f>ROUND(INDEX(Weighting!$R$219:$R$269,MATCH('Eligibility 2019'!B46,Weighting!$C$219:$C$269,0)),0)</f>
        <v>2640960</v>
      </c>
      <c r="R46">
        <f t="shared" si="1"/>
        <v>0</v>
      </c>
      <c r="V46">
        <f t="shared" si="0"/>
        <v>0</v>
      </c>
      <c r="Y46">
        <f t="shared" si="2"/>
        <v>2640960</v>
      </c>
    </row>
    <row r="47" spans="2:25" ht="34" x14ac:dyDescent="0.35">
      <c r="B47" s="21" t="s">
        <v>143</v>
      </c>
      <c r="C47" s="439">
        <v>2019</v>
      </c>
      <c r="D47" s="44"/>
      <c r="E47" s="29">
        <v>2.0499999999999998</v>
      </c>
      <c r="F47" s="29"/>
      <c r="G47" s="29">
        <v>2.0499999999999998</v>
      </c>
      <c r="H47" s="29">
        <v>2.0499999999999998</v>
      </c>
      <c r="I47" s="30" t="s">
        <v>215</v>
      </c>
      <c r="J47" s="30"/>
      <c r="K47" s="29">
        <v>1.33</v>
      </c>
      <c r="L47" s="30" t="s">
        <v>215</v>
      </c>
      <c r="M47" s="29">
        <v>0.39</v>
      </c>
      <c r="N47" s="30" t="s">
        <v>243</v>
      </c>
      <c r="O47" s="37" t="s">
        <v>216</v>
      </c>
      <c r="P47">
        <v>9</v>
      </c>
      <c r="Q47">
        <f>ROUND(INDEX(Weighting!$R$219:$R$269,MATCH('Eligibility 2019'!B47,Weighting!$C$219:$C$269,0)),0)</f>
        <v>727261</v>
      </c>
      <c r="R47">
        <f t="shared" si="1"/>
        <v>0</v>
      </c>
      <c r="V47">
        <f t="shared" si="0"/>
        <v>0</v>
      </c>
      <c r="Y47">
        <f t="shared" si="2"/>
        <v>0</v>
      </c>
    </row>
    <row r="48" spans="2:25" ht="34" x14ac:dyDescent="0.35">
      <c r="B48" s="22" t="s">
        <v>145</v>
      </c>
      <c r="C48" s="441">
        <v>2019</v>
      </c>
      <c r="D48" s="46"/>
      <c r="E48" s="32">
        <v>1.85</v>
      </c>
      <c r="F48" s="32"/>
      <c r="G48" s="32">
        <v>1.33</v>
      </c>
      <c r="H48" s="32">
        <v>1.33</v>
      </c>
      <c r="I48" s="32">
        <v>3</v>
      </c>
      <c r="J48" s="32"/>
      <c r="K48" s="32">
        <v>1.85</v>
      </c>
      <c r="L48" s="33" t="s">
        <v>215</v>
      </c>
      <c r="M48" s="32">
        <v>0.38</v>
      </c>
      <c r="N48" s="33" t="s">
        <v>243</v>
      </c>
      <c r="O48" s="34">
        <v>1.33</v>
      </c>
      <c r="Q48">
        <f>ROUND(INDEX(Weighting!$R$219:$R$269,MATCH('Eligibility 2019'!B48,Weighting!$C$219:$C$269,0)),0)</f>
        <v>988177</v>
      </c>
      <c r="R48">
        <f t="shared" si="1"/>
        <v>988177</v>
      </c>
      <c r="V48">
        <f t="shared" si="0"/>
        <v>3</v>
      </c>
      <c r="Y48">
        <f t="shared" si="2"/>
        <v>0</v>
      </c>
    </row>
    <row r="49" spans="2:25" ht="17" x14ac:dyDescent="0.35">
      <c r="B49" s="21" t="s">
        <v>149</v>
      </c>
      <c r="C49" s="439">
        <v>2019</v>
      </c>
      <c r="D49" s="44"/>
      <c r="E49" s="29">
        <v>2.15</v>
      </c>
      <c r="F49" s="29"/>
      <c r="G49" s="29">
        <v>1.57</v>
      </c>
      <c r="H49" s="29">
        <v>1.33</v>
      </c>
      <c r="I49" s="29">
        <v>3.14</v>
      </c>
      <c r="J49" s="29"/>
      <c r="K49" s="29">
        <v>2.15</v>
      </c>
      <c r="L49" s="30" t="s">
        <v>215</v>
      </c>
      <c r="M49" s="29">
        <v>0.33</v>
      </c>
      <c r="N49" s="29"/>
      <c r="O49" s="35">
        <v>1.33</v>
      </c>
      <c r="Q49">
        <f>ROUND(INDEX(Weighting!$R$219:$R$269,MATCH('Eligibility 2019'!B49,Weighting!$C$219:$C$269,0)),0)</f>
        <v>3004720</v>
      </c>
      <c r="R49">
        <f t="shared" si="1"/>
        <v>3004720</v>
      </c>
      <c r="V49">
        <f t="shared" si="0"/>
        <v>3.14</v>
      </c>
      <c r="Y49">
        <f t="shared" si="2"/>
        <v>3004720</v>
      </c>
    </row>
    <row r="50" spans="2:25" ht="17" x14ac:dyDescent="0.35">
      <c r="B50" s="22" t="s">
        <v>153</v>
      </c>
      <c r="C50" s="441">
        <v>2019</v>
      </c>
      <c r="D50" s="46"/>
      <c r="E50" s="32">
        <v>2.61</v>
      </c>
      <c r="F50" s="32"/>
      <c r="G50" s="32">
        <v>2.61</v>
      </c>
      <c r="H50" s="32">
        <v>2.61</v>
      </c>
      <c r="I50" s="33" t="s">
        <v>215</v>
      </c>
      <c r="J50" s="33"/>
      <c r="K50" s="32">
        <v>1.9</v>
      </c>
      <c r="L50" s="32">
        <v>2.5299999999999998</v>
      </c>
      <c r="M50" s="32">
        <v>1.1599999999999999</v>
      </c>
      <c r="N50" s="32"/>
      <c r="O50" s="34">
        <v>1.33</v>
      </c>
      <c r="Q50">
        <f>ROUND(INDEX(Weighting!$R$219:$R$269,MATCH('Eligibility 2019'!B50,Weighting!$C$219:$C$269,0)),0)</f>
        <v>300715</v>
      </c>
      <c r="R50">
        <f t="shared" si="1"/>
        <v>0</v>
      </c>
      <c r="V50">
        <f t="shared" si="0"/>
        <v>0</v>
      </c>
      <c r="Y50">
        <f t="shared" si="2"/>
        <v>300715</v>
      </c>
    </row>
    <row r="51" spans="2:25" ht="17" x14ac:dyDescent="0.35">
      <c r="B51" s="21" t="s">
        <v>156</v>
      </c>
      <c r="C51" s="439">
        <v>2019</v>
      </c>
      <c r="D51" s="44"/>
      <c r="E51" s="29">
        <v>2.08</v>
      </c>
      <c r="F51" s="29"/>
      <c r="G51" s="29">
        <v>2.08</v>
      </c>
      <c r="H51" s="29">
        <v>2.08</v>
      </c>
      <c r="I51" s="30" t="s">
        <v>215</v>
      </c>
      <c r="J51" s="30"/>
      <c r="K51" s="29">
        <v>1.94</v>
      </c>
      <c r="L51" s="30" t="s">
        <v>215</v>
      </c>
      <c r="M51" s="29">
        <v>0.62</v>
      </c>
      <c r="N51" s="29"/>
      <c r="O51" s="37" t="s">
        <v>216</v>
      </c>
      <c r="P51">
        <v>9</v>
      </c>
      <c r="Q51">
        <f>ROUND(INDEX(Weighting!$R$219:$R$269,MATCH('Eligibility 2019'!B51,Weighting!$C$219:$C$269,0)),0)</f>
        <v>1053593</v>
      </c>
      <c r="R51">
        <f t="shared" si="1"/>
        <v>0</v>
      </c>
      <c r="V51">
        <f t="shared" si="0"/>
        <v>0</v>
      </c>
      <c r="Y51">
        <f t="shared" si="2"/>
        <v>1053593</v>
      </c>
    </row>
    <row r="52" spans="2:25" ht="34" x14ac:dyDescent="0.35">
      <c r="B52" s="22" t="s">
        <v>158</v>
      </c>
      <c r="C52" s="441">
        <v>2019</v>
      </c>
      <c r="D52" s="46"/>
      <c r="E52" s="32">
        <v>1.82</v>
      </c>
      <c r="F52" s="32"/>
      <c r="G52" s="32">
        <v>1.82</v>
      </c>
      <c r="H52" s="32">
        <v>1.82</v>
      </c>
      <c r="I52" s="32">
        <v>2.04</v>
      </c>
      <c r="J52" s="32"/>
      <c r="K52" s="32">
        <v>1.33</v>
      </c>
      <c r="L52" s="33" t="s">
        <v>215</v>
      </c>
      <c r="M52" s="32">
        <v>0.54</v>
      </c>
      <c r="N52" s="33" t="s">
        <v>243</v>
      </c>
      <c r="O52" s="34" t="s">
        <v>216</v>
      </c>
      <c r="Q52">
        <f>ROUND(INDEX(Weighting!$R$219:$R$269,MATCH('Eligibility 2019'!B52,Weighting!$C$219:$C$269,0)),0)</f>
        <v>110307</v>
      </c>
      <c r="R52">
        <f t="shared" si="1"/>
        <v>110307</v>
      </c>
      <c r="V52">
        <f t="shared" si="0"/>
        <v>2.04</v>
      </c>
      <c r="Y52">
        <f t="shared" si="2"/>
        <v>0</v>
      </c>
    </row>
    <row r="53" spans="2:25" ht="34" x14ac:dyDescent="0.35">
      <c r="B53" s="21" t="s">
        <v>166</v>
      </c>
      <c r="C53" s="439">
        <v>2019</v>
      </c>
      <c r="D53" s="44"/>
      <c r="E53" s="29">
        <v>1.95</v>
      </c>
      <c r="F53" s="29"/>
      <c r="G53" s="29">
        <v>1.42</v>
      </c>
      <c r="H53" s="29">
        <v>1.33</v>
      </c>
      <c r="I53" s="29">
        <v>2.5</v>
      </c>
      <c r="J53" s="29"/>
      <c r="K53" s="29">
        <v>1.95</v>
      </c>
      <c r="L53" s="30" t="s">
        <v>215</v>
      </c>
      <c r="M53" s="29">
        <v>0.98</v>
      </c>
      <c r="N53" s="33" t="s">
        <v>243</v>
      </c>
      <c r="O53" s="31" t="s">
        <v>216</v>
      </c>
      <c r="Q53">
        <f>ROUND(INDEX(Weighting!$R$219:$R$269,MATCH('Eligibility 2019'!B53,Weighting!$C$219:$C$269,0)),0)</f>
        <v>1454417</v>
      </c>
      <c r="R53">
        <f t="shared" si="1"/>
        <v>1454417</v>
      </c>
      <c r="V53">
        <f t="shared" si="0"/>
        <v>2.5</v>
      </c>
      <c r="Y53">
        <f t="shared" si="2"/>
        <v>0</v>
      </c>
    </row>
    <row r="54" spans="2:25" ht="34" x14ac:dyDescent="0.35">
      <c r="B54" s="22" t="s">
        <v>169</v>
      </c>
      <c r="C54" s="441">
        <v>2019</v>
      </c>
      <c r="D54" s="46"/>
      <c r="E54" s="32">
        <v>1.98</v>
      </c>
      <c r="F54" s="32"/>
      <c r="G54" s="32">
        <v>1.44</v>
      </c>
      <c r="H54" s="32">
        <v>1.33</v>
      </c>
      <c r="I54" s="32">
        <v>2.0099999999999998</v>
      </c>
      <c r="J54" s="32"/>
      <c r="K54" s="32">
        <v>1.98</v>
      </c>
      <c r="L54" s="33" t="s">
        <v>215</v>
      </c>
      <c r="M54" s="32">
        <v>0.15</v>
      </c>
      <c r="N54" s="33" t="s">
        <v>243</v>
      </c>
      <c r="O54" s="40" t="s">
        <v>216</v>
      </c>
      <c r="Q54">
        <f>ROUND(INDEX(Weighting!$R$219:$R$269,MATCH('Eligibility 2019'!B54,Weighting!$C$219:$C$269,0)),0)</f>
        <v>4225110</v>
      </c>
      <c r="R54">
        <f t="shared" si="1"/>
        <v>4225110</v>
      </c>
      <c r="V54">
        <f t="shared" si="0"/>
        <v>2.0099999999999998</v>
      </c>
      <c r="Y54">
        <f t="shared" si="2"/>
        <v>0</v>
      </c>
    </row>
    <row r="55" spans="2:25" ht="34" x14ac:dyDescent="0.35">
      <c r="B55" s="21" t="s">
        <v>171</v>
      </c>
      <c r="C55" s="439">
        <v>2019</v>
      </c>
      <c r="D55" s="44"/>
      <c r="E55" s="29">
        <v>1.39</v>
      </c>
      <c r="F55" s="29"/>
      <c r="G55" s="29">
        <v>1.39</v>
      </c>
      <c r="H55" s="29">
        <v>1.33</v>
      </c>
      <c r="I55" s="29">
        <v>2</v>
      </c>
      <c r="J55" s="29"/>
      <c r="K55" s="29">
        <v>1.39</v>
      </c>
      <c r="L55" s="30" t="s">
        <v>215</v>
      </c>
      <c r="M55" s="29">
        <v>0.42</v>
      </c>
      <c r="N55" s="33" t="s">
        <v>243</v>
      </c>
      <c r="O55" s="37">
        <v>0.95</v>
      </c>
      <c r="P55">
        <v>9</v>
      </c>
      <c r="Q55">
        <f>ROUND(INDEX(Weighting!$R$219:$R$269,MATCH('Eligibility 2019'!B55,Weighting!$C$219:$C$269,0)),0)</f>
        <v>304088</v>
      </c>
      <c r="R55">
        <f t="shared" si="1"/>
        <v>304088</v>
      </c>
      <c r="V55">
        <f t="shared" si="0"/>
        <v>2</v>
      </c>
      <c r="Y55">
        <f t="shared" si="2"/>
        <v>0</v>
      </c>
    </row>
    <row r="56" spans="2:25" ht="34" x14ac:dyDescent="0.35">
      <c r="B56" s="22" t="s">
        <v>176</v>
      </c>
      <c r="C56" s="441">
        <v>2019</v>
      </c>
      <c r="D56" s="46"/>
      <c r="E56" s="32">
        <v>3.12</v>
      </c>
      <c r="F56" s="32"/>
      <c r="G56" s="32">
        <v>3.12</v>
      </c>
      <c r="H56" s="32">
        <v>3.12</v>
      </c>
      <c r="I56" s="33" t="s">
        <v>215</v>
      </c>
      <c r="J56" s="33"/>
      <c r="K56" s="32">
        <v>2.08</v>
      </c>
      <c r="L56" s="33" t="s">
        <v>215</v>
      </c>
      <c r="M56" s="32">
        <v>0.52</v>
      </c>
      <c r="N56" s="33" t="s">
        <v>243</v>
      </c>
      <c r="O56" s="34">
        <v>1.33</v>
      </c>
      <c r="Q56">
        <f>ROUND(INDEX(Weighting!$R$219:$R$269,MATCH('Eligibility 2019'!B56,Weighting!$C$219:$C$269,0)),0)</f>
        <v>154673</v>
      </c>
      <c r="R56">
        <f t="shared" si="1"/>
        <v>0</v>
      </c>
      <c r="V56">
        <f t="shared" si="0"/>
        <v>0</v>
      </c>
      <c r="Y56">
        <f t="shared" si="2"/>
        <v>0</v>
      </c>
    </row>
    <row r="57" spans="2:25" ht="34" x14ac:dyDescent="0.35">
      <c r="B57" s="21" t="s">
        <v>178</v>
      </c>
      <c r="C57" s="439">
        <v>2019</v>
      </c>
      <c r="D57" s="44"/>
      <c r="E57" s="29">
        <v>1.43</v>
      </c>
      <c r="F57" s="29"/>
      <c r="G57" s="29">
        <v>1.43</v>
      </c>
      <c r="H57" s="29">
        <v>1.43</v>
      </c>
      <c r="I57" s="29">
        <v>2</v>
      </c>
      <c r="J57" s="29"/>
      <c r="K57" s="29">
        <v>1.43</v>
      </c>
      <c r="L57" s="29">
        <v>2</v>
      </c>
      <c r="M57" s="29">
        <v>0.47</v>
      </c>
      <c r="N57" s="33" t="s">
        <v>243</v>
      </c>
      <c r="O57" s="35" t="s">
        <v>438</v>
      </c>
      <c r="Q57">
        <f>ROUND(INDEX(Weighting!$R$219:$R$269,MATCH('Eligibility 2019'!B57,Weighting!$C$219:$C$269,0)),0)</f>
        <v>1328023</v>
      </c>
      <c r="R57">
        <f t="shared" si="1"/>
        <v>1328023</v>
      </c>
      <c r="V57">
        <f t="shared" si="0"/>
        <v>2</v>
      </c>
      <c r="Y57">
        <f t="shared" si="2"/>
        <v>0</v>
      </c>
    </row>
    <row r="58" spans="2:25" ht="34" x14ac:dyDescent="0.35">
      <c r="B58" s="22" t="s">
        <v>181</v>
      </c>
      <c r="C58" s="441">
        <v>2019</v>
      </c>
      <c r="D58" s="46"/>
      <c r="E58" s="32">
        <v>2.1</v>
      </c>
      <c r="F58" s="32"/>
      <c r="G58" s="32">
        <v>2.1</v>
      </c>
      <c r="H58" s="32">
        <v>2.1</v>
      </c>
      <c r="I58" s="32">
        <v>3.12</v>
      </c>
      <c r="J58" s="32"/>
      <c r="K58" s="32">
        <v>1.93</v>
      </c>
      <c r="L58" s="33" t="s">
        <v>215</v>
      </c>
      <c r="M58" s="32">
        <v>0.4</v>
      </c>
      <c r="N58" s="33" t="s">
        <v>243</v>
      </c>
      <c r="O58" s="34">
        <v>1.33</v>
      </c>
      <c r="Q58">
        <f>ROUND(INDEX(Weighting!$R$219:$R$269,MATCH('Eligibility 2019'!B58,Weighting!$C$219:$C$269,0)),0)</f>
        <v>1726976</v>
      </c>
      <c r="R58">
        <f t="shared" si="1"/>
        <v>1726976</v>
      </c>
      <c r="V58">
        <f t="shared" si="0"/>
        <v>3.12</v>
      </c>
      <c r="Y58">
        <f t="shared" si="2"/>
        <v>0</v>
      </c>
    </row>
    <row r="59" spans="2:25" ht="34" x14ac:dyDescent="0.35">
      <c r="B59" s="21" t="s">
        <v>183</v>
      </c>
      <c r="C59" s="439">
        <v>2019</v>
      </c>
      <c r="D59" s="44"/>
      <c r="E59" s="29">
        <v>1.58</v>
      </c>
      <c r="F59" s="29"/>
      <c r="G59" s="29">
        <v>1.41</v>
      </c>
      <c r="H59" s="29">
        <v>1.33</v>
      </c>
      <c r="I59" s="29">
        <v>3</v>
      </c>
      <c r="J59" s="29"/>
      <c r="K59" s="29">
        <v>1.58</v>
      </c>
      <c r="L59" s="29" t="s">
        <v>215</v>
      </c>
      <c r="M59" s="29">
        <v>0.18</v>
      </c>
      <c r="N59" s="33" t="s">
        <v>243</v>
      </c>
      <c r="O59" s="35">
        <v>1.33</v>
      </c>
      <c r="Q59">
        <f>ROUND(INDEX(Weighting!$R$219:$R$269,MATCH('Eligibility 2019'!B59,Weighting!$C$219:$C$269,0)),0)</f>
        <v>516403</v>
      </c>
      <c r="R59">
        <f t="shared" si="1"/>
        <v>516403</v>
      </c>
      <c r="V59">
        <f t="shared" si="0"/>
        <v>3</v>
      </c>
      <c r="Y59">
        <f t="shared" si="2"/>
        <v>0</v>
      </c>
    </row>
    <row r="60" spans="2:25" ht="17" x14ac:dyDescent="0.35">
      <c r="B60" s="22" t="s">
        <v>185</v>
      </c>
      <c r="C60" s="441">
        <v>2019</v>
      </c>
      <c r="D60" s="46"/>
      <c r="E60" s="32">
        <v>3.01</v>
      </c>
      <c r="F60" s="32"/>
      <c r="G60" s="32">
        <v>1.86</v>
      </c>
      <c r="H60" s="32">
        <v>1.51</v>
      </c>
      <c r="I60" s="32">
        <v>3.01</v>
      </c>
      <c r="J60" s="33" t="s">
        <v>242</v>
      </c>
      <c r="K60" s="32">
        <v>3.01</v>
      </c>
      <c r="L60" s="33" t="s">
        <v>215</v>
      </c>
      <c r="M60" s="48">
        <v>0.95</v>
      </c>
      <c r="N60" s="39">
        <v>9</v>
      </c>
      <c r="O60" s="38" t="s">
        <v>216</v>
      </c>
      <c r="P60">
        <v>9</v>
      </c>
      <c r="Q60">
        <f>ROUND(INDEX(Weighting!$R$219:$R$269,MATCH('Eligibility 2019'!B60,Weighting!$C$219:$C$269,0)),0)</f>
        <v>1039266</v>
      </c>
      <c r="R60">
        <f t="shared" si="1"/>
        <v>1039266</v>
      </c>
      <c r="V60">
        <f t="shared" si="0"/>
        <v>3.01</v>
      </c>
      <c r="Y60">
        <f t="shared" si="2"/>
        <v>0</v>
      </c>
    </row>
    <row r="61" spans="2:25" ht="34.5" thickBot="1" x14ac:dyDescent="0.4">
      <c r="B61" s="23" t="s">
        <v>189</v>
      </c>
      <c r="C61" s="439">
        <v>2019</v>
      </c>
      <c r="D61" s="24"/>
      <c r="E61" s="41">
        <v>1.54</v>
      </c>
      <c r="F61" s="41"/>
      <c r="G61" s="41">
        <v>1.54</v>
      </c>
      <c r="H61" s="41">
        <v>1.33</v>
      </c>
      <c r="I61" s="41">
        <v>2</v>
      </c>
      <c r="J61" s="42"/>
      <c r="K61" s="41">
        <v>1.54</v>
      </c>
      <c r="L61" s="42" t="s">
        <v>215</v>
      </c>
      <c r="M61" s="41">
        <v>0.52</v>
      </c>
      <c r="N61" s="33" t="s">
        <v>243</v>
      </c>
      <c r="O61" s="43" t="s">
        <v>216</v>
      </c>
      <c r="Q61">
        <f>ROUND(INDEX(Weighting!$R$219:$R$269,MATCH('Eligibility 2019'!B61,Weighting!$C$219:$C$269,0)),0)</f>
        <v>56580</v>
      </c>
      <c r="R61">
        <f t="shared" si="1"/>
        <v>56580</v>
      </c>
      <c r="V61">
        <f t="shared" si="0"/>
        <v>2</v>
      </c>
      <c r="Y61">
        <f t="shared" si="2"/>
        <v>0</v>
      </c>
    </row>
    <row r="63" spans="2:25" x14ac:dyDescent="0.35">
      <c r="B63" s="26" t="s">
        <v>232</v>
      </c>
      <c r="C63" s="440"/>
      <c r="D63" s="26"/>
    </row>
    <row r="64" spans="2:25" ht="54" customHeight="1" x14ac:dyDescent="0.35">
      <c r="B64" s="420" t="s">
        <v>222</v>
      </c>
      <c r="C64" s="420"/>
      <c r="D64" s="420"/>
      <c r="E64" s="420"/>
      <c r="F64" s="420"/>
      <c r="G64" s="420"/>
      <c r="H64" s="420"/>
      <c r="I64" s="420"/>
      <c r="J64" s="420"/>
      <c r="K64" s="420"/>
      <c r="L64" s="420"/>
      <c r="M64" s="420"/>
      <c r="N64" s="420"/>
      <c r="O64" s="420"/>
    </row>
    <row r="65" spans="2:25" x14ac:dyDescent="0.35">
      <c r="X65" t="s">
        <v>249</v>
      </c>
      <c r="Y65">
        <f>Q8</f>
        <v>71646725</v>
      </c>
    </row>
    <row r="66" spans="2:25" ht="17" x14ac:dyDescent="0.35">
      <c r="B66" s="421" t="s">
        <v>223</v>
      </c>
      <c r="C66" s="421"/>
      <c r="D66" s="421"/>
      <c r="E66" s="421"/>
      <c r="F66" s="421"/>
      <c r="G66" s="421"/>
      <c r="H66" s="421"/>
      <c r="I66" s="421"/>
      <c r="J66" s="421"/>
      <c r="K66" s="421"/>
      <c r="L66" s="421"/>
      <c r="M66" s="421"/>
      <c r="N66" s="421"/>
      <c r="O66" s="421"/>
      <c r="X66" t="s">
        <v>250</v>
      </c>
      <c r="Y66">
        <f>SUM(Y11:Y61)</f>
        <v>42321492</v>
      </c>
    </row>
    <row r="67" spans="2:25" ht="17" x14ac:dyDescent="0.35">
      <c r="X67" s="33" t="s">
        <v>243</v>
      </c>
      <c r="Y67">
        <f>Y65-Y66</f>
        <v>29325233</v>
      </c>
    </row>
    <row r="68" spans="2:25" ht="17" x14ac:dyDescent="0.35">
      <c r="B68" s="421" t="s">
        <v>224</v>
      </c>
      <c r="C68" s="421"/>
      <c r="D68" s="421"/>
      <c r="E68" s="421"/>
      <c r="F68" s="421"/>
      <c r="G68" s="421"/>
      <c r="H68" s="421"/>
      <c r="I68" s="421"/>
      <c r="J68" s="421"/>
      <c r="K68" s="421"/>
      <c r="L68" s="421"/>
      <c r="M68" s="421"/>
      <c r="N68" s="421"/>
      <c r="O68" s="421"/>
    </row>
    <row r="70" spans="2:25" ht="85.5" customHeight="1" x14ac:dyDescent="0.35">
      <c r="B70" s="420" t="s">
        <v>225</v>
      </c>
      <c r="C70" s="420"/>
      <c r="D70" s="420"/>
      <c r="E70" s="420"/>
      <c r="F70" s="420"/>
      <c r="G70" s="420"/>
      <c r="H70" s="420"/>
      <c r="I70" s="420"/>
      <c r="J70" s="420"/>
      <c r="K70" s="420"/>
      <c r="L70" s="420"/>
      <c r="M70" s="420"/>
      <c r="N70" s="420"/>
      <c r="O70" s="420"/>
    </row>
    <row r="72" spans="2:25" ht="49.5" customHeight="1" x14ac:dyDescent="0.35">
      <c r="B72" s="420" t="s">
        <v>226</v>
      </c>
      <c r="C72" s="420"/>
      <c r="D72" s="420"/>
      <c r="E72" s="420"/>
      <c r="F72" s="420"/>
      <c r="G72" s="420"/>
      <c r="H72" s="420"/>
      <c r="I72" s="420"/>
      <c r="J72" s="420"/>
      <c r="K72" s="420"/>
      <c r="L72" s="420"/>
      <c r="M72" s="420"/>
      <c r="N72" s="420"/>
      <c r="O72" s="420"/>
    </row>
    <row r="74" spans="2:25" ht="44.25" customHeight="1" x14ac:dyDescent="0.35">
      <c r="B74" s="420" t="s">
        <v>227</v>
      </c>
      <c r="C74" s="420"/>
      <c r="D74" s="420"/>
      <c r="E74" s="420"/>
      <c r="F74" s="420"/>
      <c r="G74" s="420"/>
      <c r="H74" s="420"/>
      <c r="I74" s="420"/>
      <c r="J74" s="420"/>
      <c r="K74" s="420"/>
      <c r="L74" s="420"/>
      <c r="M74" s="420"/>
      <c r="N74" s="420"/>
      <c r="O74" s="420"/>
    </row>
    <row r="76" spans="2:25" ht="17" x14ac:dyDescent="0.35">
      <c r="B76" s="420" t="s">
        <v>228</v>
      </c>
      <c r="C76" s="420"/>
      <c r="D76" s="420"/>
      <c r="E76" s="420"/>
      <c r="F76" s="420"/>
      <c r="G76" s="420"/>
      <c r="H76" s="420"/>
      <c r="I76" s="420"/>
      <c r="J76" s="420"/>
      <c r="K76" s="420"/>
      <c r="L76" s="420"/>
      <c r="M76" s="420"/>
      <c r="N76" s="420"/>
      <c r="O76" s="420"/>
    </row>
    <row r="78" spans="2:25" ht="17" x14ac:dyDescent="0.35">
      <c r="B78" s="420" t="s">
        <v>229</v>
      </c>
      <c r="C78" s="420"/>
      <c r="D78" s="420"/>
      <c r="E78" s="420"/>
      <c r="F78" s="420"/>
      <c r="G78" s="420"/>
      <c r="H78" s="420"/>
      <c r="I78" s="420"/>
      <c r="J78" s="420"/>
      <c r="K78" s="420"/>
      <c r="L78" s="420"/>
      <c r="M78" s="420"/>
      <c r="N78" s="420"/>
      <c r="O78" s="420"/>
    </row>
    <row r="80" spans="2:25" ht="72.75" customHeight="1" x14ac:dyDescent="0.35">
      <c r="B80" s="420" t="s">
        <v>244</v>
      </c>
      <c r="C80" s="420"/>
      <c r="D80" s="420"/>
      <c r="E80" s="420"/>
      <c r="F80" s="420"/>
      <c r="G80" s="420"/>
      <c r="H80" s="420"/>
      <c r="I80" s="420"/>
      <c r="J80" s="420"/>
      <c r="K80" s="420"/>
      <c r="L80" s="420"/>
      <c r="M80" s="420"/>
      <c r="N80" s="420"/>
      <c r="O80" s="420"/>
    </row>
    <row r="81" spans="2:15" x14ac:dyDescent="0.35">
      <c r="B81" s="25"/>
      <c r="C81" s="306"/>
      <c r="D81" s="25"/>
    </row>
    <row r="82" spans="2:15" ht="17" x14ac:dyDescent="0.35">
      <c r="B82" s="420" t="s">
        <v>230</v>
      </c>
      <c r="C82" s="420"/>
      <c r="D82" s="420"/>
      <c r="E82" s="420"/>
      <c r="F82" s="420"/>
      <c r="G82" s="420"/>
      <c r="H82" s="420"/>
      <c r="I82" s="420"/>
      <c r="J82" s="420"/>
      <c r="K82" s="420"/>
      <c r="L82" s="420"/>
      <c r="M82" s="420"/>
      <c r="N82" s="420"/>
      <c r="O82" s="420"/>
    </row>
    <row r="84" spans="2:15" ht="17" x14ac:dyDescent="0.35">
      <c r="B84" s="420" t="s">
        <v>231</v>
      </c>
      <c r="C84" s="420"/>
      <c r="D84" s="420"/>
      <c r="E84" s="420"/>
      <c r="F84" s="420"/>
      <c r="G84" s="420"/>
      <c r="H84" s="420"/>
      <c r="I84" s="420"/>
      <c r="J84" s="420"/>
      <c r="K84" s="420"/>
      <c r="L84" s="420"/>
      <c r="M84" s="420"/>
      <c r="N84" s="420"/>
      <c r="O84" s="420"/>
    </row>
  </sheetData>
  <mergeCells count="12">
    <mergeCell ref="B74:O74"/>
    <mergeCell ref="B76:O76"/>
    <mergeCell ref="B78:O78"/>
    <mergeCell ref="B80:O80"/>
    <mergeCell ref="B82:O82"/>
    <mergeCell ref="B84:O84"/>
    <mergeCell ref="B4:O4"/>
    <mergeCell ref="B64:O64"/>
    <mergeCell ref="B66:O66"/>
    <mergeCell ref="B68:O68"/>
    <mergeCell ref="B70:O70"/>
    <mergeCell ref="B72:O72"/>
  </mergeCells>
  <hyperlinks>
    <hyperlink ref="O19" r:id="rId1" location="footnote7" display="https://www.medicaid.gov/medicaid/national-medicaid-chip-program-information/medicaid-childrens-health-insurance-program-basic-health-program-eligibility-levels/index.html - footnote7" xr:uid="{CB3FE1AC-C74F-4946-BF59-F654E969E9A9}"/>
    <hyperlink ref="O20" r:id="rId2" location="footnote8" display="https://www.medicaid.gov/medicaid/national-medicaid-chip-program-information/medicaid-childrens-health-insurance-program-basic-health-program-eligibility-levels/index.html - footnote8" xr:uid="{D80B7E3C-0A38-4424-819E-1B9D0427EB84}"/>
    <hyperlink ref="O30" r:id="rId3" location="footnote7" display="https://www.medicaid.gov/medicaid/national-medicaid-chip-program-information/medicaid-childrens-health-insurance-program-basic-health-program-eligibility-levels/index.html - footnote7" xr:uid="{66743EB4-8541-43AE-BF6E-3F51CBCB87F5}"/>
    <hyperlink ref="O32" r:id="rId4" location="footnote7" display="https://www.medicaid.gov/medicaid/national-medicaid-chip-program-information/medicaid-childrens-health-insurance-program-basic-health-program-eligibility-levels/index.html - footnote7" xr:uid="{7AF3E87F-1198-4F89-B667-E3D867408644}"/>
    <hyperlink ref="E34" r:id="rId5" location="footnote10" display="https://www.medicaid.gov/medicaid/national-medicaid-chip-program-information/medicaid-childrens-health-insurance-program-basic-health-program-eligibility-levels/index.html - footnote10" xr:uid="{9543B302-E4EC-41AD-B437-8F5E3FACCF72}"/>
    <hyperlink ref="O34" r:id="rId6" location="footnote11" display="https://www.medicaid.gov/medicaid/national-medicaid-chip-program-information/medicaid-childrens-health-insurance-program-basic-health-program-eligibility-levels/index.html - footnote11" xr:uid="{90F5C643-1DF2-4E82-9F9F-F68231A64BE9}"/>
    <hyperlink ref="O43" r:id="rId7" location="footnote11" display="https://www.medicaid.gov/medicaid/national-medicaid-chip-program-information/medicaid-childrens-health-insurance-program-basic-health-program-eligibility-levels/index.html - footnote11" xr:uid="{A361F7EF-0AF6-4EDD-8F4A-A338E8FEA049}"/>
    <hyperlink ref="O47" r:id="rId8" location="footnote9" display="https://www.medicaid.gov/medicaid/national-medicaid-chip-program-information/medicaid-childrens-health-insurance-program-basic-health-program-eligibility-levels/index.html - footnote9" xr:uid="{CAA92DDA-04BE-4AFC-8C9F-881220EEFC0C}"/>
    <hyperlink ref="O51" r:id="rId9" location="footnote9" display="https://www.medicaid.gov/medicaid/national-medicaid-chip-program-information/medicaid-childrens-health-insurance-program-basic-health-program-eligibility-levels/index.html - footnote9" xr:uid="{D521747A-8919-482F-B817-07B5A29B5CCE}"/>
    <hyperlink ref="O55" r:id="rId10" location="footnote9" display="https://www.medicaid.gov/medicaid/national-medicaid-chip-program-information/medicaid-childrens-health-insurance-program-basic-health-program-eligibility-levels/index.html - footnote9" xr:uid="{C7BACD2D-009A-4CA8-9474-7642E4C0B9DE}"/>
    <hyperlink ref="M60" r:id="rId11" location="footnote9" display="https://www.medicaid.gov/medicaid/national-medicaid-chip-program-information/medicaid-childrens-health-insurance-program-basic-health-program-eligibility-levels/index.html - footnote9" xr:uid="{F73852A9-7235-4948-8827-406509540A4D}"/>
    <hyperlink ref="O60" r:id="rId12" location="footnote9" display="https://www.medicaid.gov/medicaid/national-medicaid-chip-program-information/medicaid-childrens-health-insurance-program-basic-health-program-eligibility-levels/index.html - footnote9" xr:uid="{D1AB210A-C6C5-4249-A9C0-7756427667F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C2EF-FFA8-4355-8753-9305AB3E3D53}">
  <dimension ref="A1:AJ23"/>
  <sheetViews>
    <sheetView topLeftCell="Q1" zoomScale="75" zoomScaleNormal="75" workbookViewId="0">
      <pane ySplit="12" topLeftCell="A13" activePane="bottomLeft" state="frozen"/>
      <selection pane="bottomLeft" activeCell="AG24" sqref="AG24"/>
    </sheetView>
  </sheetViews>
  <sheetFormatPr defaultColWidth="9.1796875" defaultRowHeight="14.5" x14ac:dyDescent="0.35"/>
  <cols>
    <col min="1" max="1" width="20" style="54" customWidth="1"/>
    <col min="2" max="2" width="8" style="54" customWidth="1"/>
    <col min="3" max="35" width="9.1796875" style="54"/>
    <col min="36" max="36" width="18.90625" style="54" customWidth="1"/>
    <col min="37" max="16384" width="9.1796875" style="54"/>
  </cols>
  <sheetData>
    <row r="1" spans="1:30" ht="15.5" x14ac:dyDescent="0.35">
      <c r="A1" s="427" t="s">
        <v>325</v>
      </c>
      <c r="B1" s="425"/>
      <c r="C1" s="425"/>
      <c r="D1" s="425"/>
      <c r="E1" s="425"/>
      <c r="F1" s="425"/>
      <c r="R1" s="423" t="s">
        <v>325</v>
      </c>
      <c r="S1" s="404"/>
      <c r="T1" s="404"/>
      <c r="U1" s="404"/>
      <c r="V1" s="404"/>
      <c r="W1" s="404"/>
      <c r="X1"/>
      <c r="Y1"/>
      <c r="Z1"/>
      <c r="AA1"/>
      <c r="AB1"/>
      <c r="AC1"/>
      <c r="AD1"/>
    </row>
    <row r="2" spans="1:30" ht="15.5" x14ac:dyDescent="0.35">
      <c r="A2" s="427" t="s">
        <v>324</v>
      </c>
      <c r="B2" s="425"/>
      <c r="C2" s="425"/>
      <c r="D2" s="425"/>
      <c r="E2" s="425"/>
      <c r="F2" s="425"/>
      <c r="R2" s="423" t="s">
        <v>324</v>
      </c>
      <c r="S2" s="404"/>
      <c r="T2" s="404"/>
      <c r="U2" s="404"/>
      <c r="V2" s="404"/>
      <c r="W2" s="404"/>
      <c r="X2"/>
      <c r="Y2"/>
      <c r="Z2"/>
      <c r="AA2"/>
      <c r="AB2"/>
      <c r="AC2"/>
      <c r="AD2"/>
    </row>
    <row r="3" spans="1:30" x14ac:dyDescent="0.35">
      <c r="A3" s="425"/>
      <c r="B3" s="425"/>
      <c r="C3" s="425"/>
      <c r="D3" s="425"/>
      <c r="E3" s="425"/>
      <c r="F3" s="425"/>
      <c r="R3" s="404"/>
      <c r="S3" s="404"/>
      <c r="T3" s="404"/>
      <c r="U3" s="404"/>
      <c r="V3" s="404"/>
      <c r="W3" s="404"/>
      <c r="X3"/>
      <c r="Y3"/>
      <c r="Z3"/>
      <c r="AA3"/>
      <c r="AB3"/>
      <c r="AC3"/>
      <c r="AD3"/>
    </row>
    <row r="4" spans="1:30" x14ac:dyDescent="0.35">
      <c r="A4" s="58" t="s">
        <v>323</v>
      </c>
      <c r="B4" s="424" t="s">
        <v>322</v>
      </c>
      <c r="C4" s="425"/>
      <c r="D4" s="425"/>
      <c r="E4" s="425"/>
      <c r="F4" s="425"/>
      <c r="R4" s="62" t="s">
        <v>323</v>
      </c>
      <c r="S4" s="403" t="s">
        <v>327</v>
      </c>
      <c r="T4" s="404"/>
      <c r="U4" s="404"/>
      <c r="V4" s="404"/>
      <c r="W4" s="404"/>
      <c r="X4"/>
      <c r="Y4"/>
      <c r="Z4"/>
      <c r="AA4"/>
      <c r="AB4"/>
      <c r="AC4"/>
      <c r="AD4"/>
    </row>
    <row r="5" spans="1:30" x14ac:dyDescent="0.35">
      <c r="A5" s="428" t="s">
        <v>321</v>
      </c>
      <c r="B5" s="425"/>
      <c r="C5" s="425"/>
      <c r="D5" s="425"/>
      <c r="E5" s="425"/>
      <c r="F5" s="425"/>
      <c r="R5" s="406" t="s">
        <v>321</v>
      </c>
      <c r="S5" s="404"/>
      <c r="T5" s="404"/>
      <c r="U5" s="404"/>
      <c r="V5" s="404"/>
      <c r="W5" s="404"/>
      <c r="X5"/>
      <c r="Y5"/>
      <c r="Z5"/>
      <c r="AA5"/>
      <c r="AB5"/>
      <c r="AC5"/>
      <c r="AD5"/>
    </row>
    <row r="6" spans="1:30" ht="26" x14ac:dyDescent="0.35">
      <c r="A6" s="58" t="s">
        <v>320</v>
      </c>
      <c r="B6" s="424" t="s">
        <v>319</v>
      </c>
      <c r="C6" s="425"/>
      <c r="D6" s="425"/>
      <c r="E6" s="425"/>
      <c r="F6" s="425"/>
      <c r="R6" s="62" t="s">
        <v>320</v>
      </c>
      <c r="S6" s="403" t="s">
        <v>328</v>
      </c>
      <c r="T6" s="404"/>
      <c r="U6" s="404"/>
      <c r="V6" s="404"/>
      <c r="W6" s="404"/>
      <c r="X6"/>
      <c r="Y6"/>
      <c r="Z6"/>
      <c r="AA6"/>
      <c r="AB6"/>
      <c r="AC6"/>
      <c r="AD6"/>
    </row>
    <row r="7" spans="1:30" x14ac:dyDescent="0.35">
      <c r="A7" s="58" t="s">
        <v>318</v>
      </c>
      <c r="B7" s="424" t="s">
        <v>317</v>
      </c>
      <c r="C7" s="425"/>
      <c r="D7" s="425"/>
      <c r="E7" s="425"/>
      <c r="F7" s="425"/>
      <c r="R7" s="62" t="s">
        <v>318</v>
      </c>
      <c r="S7" s="403" t="s">
        <v>317</v>
      </c>
      <c r="T7" s="404"/>
      <c r="U7" s="404"/>
      <c r="V7" s="404"/>
      <c r="W7" s="404"/>
      <c r="X7"/>
      <c r="Y7"/>
      <c r="Z7"/>
      <c r="AA7"/>
      <c r="AB7"/>
      <c r="AC7"/>
      <c r="AD7"/>
    </row>
    <row r="8" spans="1:30" x14ac:dyDescent="0.35">
      <c r="A8" s="58" t="s">
        <v>316</v>
      </c>
      <c r="B8" s="424" t="s">
        <v>315</v>
      </c>
      <c r="C8" s="425"/>
      <c r="D8" s="425"/>
      <c r="E8" s="425"/>
      <c r="F8" s="425"/>
      <c r="R8" s="62" t="s">
        <v>316</v>
      </c>
      <c r="S8" s="403" t="s">
        <v>329</v>
      </c>
      <c r="T8" s="404"/>
      <c r="U8" s="404"/>
      <c r="V8" s="404"/>
      <c r="W8" s="404"/>
      <c r="X8"/>
      <c r="Y8"/>
      <c r="Z8"/>
      <c r="AA8"/>
      <c r="AB8"/>
      <c r="AC8"/>
      <c r="AD8"/>
    </row>
    <row r="9" spans="1:30" ht="26" x14ac:dyDescent="0.35">
      <c r="A9" s="58" t="s">
        <v>314</v>
      </c>
      <c r="B9" s="424" t="s">
        <v>313</v>
      </c>
      <c r="C9" s="425"/>
      <c r="D9" s="425"/>
      <c r="E9" s="425"/>
      <c r="F9" s="425"/>
      <c r="R9" s="62" t="s">
        <v>314</v>
      </c>
      <c r="S9" s="403" t="s">
        <v>313</v>
      </c>
      <c r="T9" s="404"/>
      <c r="U9" s="404"/>
      <c r="V9" s="404"/>
      <c r="W9" s="404"/>
      <c r="X9"/>
      <c r="Y9"/>
      <c r="Z9"/>
      <c r="AA9"/>
      <c r="AB9"/>
      <c r="AC9"/>
      <c r="AD9"/>
    </row>
    <row r="10" spans="1:30" x14ac:dyDescent="0.35">
      <c r="A10" s="58" t="s">
        <v>312</v>
      </c>
      <c r="B10" s="426" t="s">
        <v>311</v>
      </c>
      <c r="C10" s="425"/>
      <c r="D10" s="425"/>
      <c r="E10" s="425"/>
      <c r="F10" s="425"/>
      <c r="R10" s="62" t="s">
        <v>312</v>
      </c>
      <c r="S10" s="405" t="s">
        <v>311</v>
      </c>
      <c r="T10" s="404"/>
      <c r="U10" s="404"/>
      <c r="V10" s="404"/>
      <c r="W10" s="404"/>
      <c r="X10"/>
      <c r="Y10"/>
      <c r="Z10"/>
      <c r="AA10"/>
      <c r="AB10"/>
      <c r="AC10"/>
      <c r="AD10"/>
    </row>
    <row r="11" spans="1:30" x14ac:dyDescent="0.35">
      <c r="R11"/>
      <c r="S11"/>
      <c r="T11"/>
      <c r="U11"/>
      <c r="V11"/>
      <c r="W11"/>
      <c r="X11"/>
      <c r="Y11"/>
      <c r="Z11"/>
      <c r="AA11"/>
      <c r="AB11"/>
      <c r="AC11"/>
      <c r="AD11"/>
    </row>
    <row r="12" spans="1:30" ht="15" thickBot="1" x14ac:dyDescent="0.4">
      <c r="A12" s="57" t="s">
        <v>310</v>
      </c>
      <c r="B12" s="57" t="s">
        <v>309</v>
      </c>
      <c r="C12" s="57" t="s">
        <v>308</v>
      </c>
      <c r="D12" s="57" t="s">
        <v>307</v>
      </c>
      <c r="E12" s="57" t="s">
        <v>306</v>
      </c>
      <c r="F12" s="57" t="s">
        <v>305</v>
      </c>
      <c r="G12" s="57" t="s">
        <v>304</v>
      </c>
      <c r="H12" s="57" t="s">
        <v>303</v>
      </c>
      <c r="I12" s="57" t="s">
        <v>302</v>
      </c>
      <c r="J12" s="57" t="s">
        <v>301</v>
      </c>
      <c r="K12" s="57" t="s">
        <v>300</v>
      </c>
      <c r="L12" s="57" t="s">
        <v>299</v>
      </c>
      <c r="M12" s="57" t="s">
        <v>298</v>
      </c>
      <c r="O12" s="54" t="s">
        <v>204</v>
      </c>
      <c r="R12" s="63" t="s">
        <v>310</v>
      </c>
      <c r="S12" s="63" t="s">
        <v>309</v>
      </c>
      <c r="T12" s="63" t="s">
        <v>308</v>
      </c>
      <c r="U12" s="63" t="s">
        <v>307</v>
      </c>
      <c r="V12" s="63" t="s">
        <v>306</v>
      </c>
      <c r="W12" s="63" t="s">
        <v>305</v>
      </c>
      <c r="X12" s="63" t="s">
        <v>304</v>
      </c>
      <c r="Y12" s="63" t="s">
        <v>303</v>
      </c>
      <c r="Z12" s="63" t="s">
        <v>302</v>
      </c>
      <c r="AA12" s="63" t="s">
        <v>301</v>
      </c>
      <c r="AB12" s="63" t="s">
        <v>300</v>
      </c>
      <c r="AC12" s="63" t="s">
        <v>299</v>
      </c>
      <c r="AD12" s="63" t="s">
        <v>298</v>
      </c>
    </row>
    <row r="13" spans="1:30" ht="15" thickTop="1" x14ac:dyDescent="0.35">
      <c r="A13" s="56">
        <v>2014</v>
      </c>
      <c r="B13" s="55">
        <v>175.80099999999999</v>
      </c>
      <c r="C13" s="55">
        <v>177.02600000000001</v>
      </c>
      <c r="D13" s="55">
        <v>177.38300000000001</v>
      </c>
      <c r="E13" s="55">
        <v>177.59100000000001</v>
      </c>
      <c r="F13" s="55">
        <v>177.864</v>
      </c>
      <c r="G13" s="55">
        <v>177.77600000000001</v>
      </c>
      <c r="H13" s="55">
        <v>177.864</v>
      </c>
      <c r="I13" s="55">
        <v>177.68299999999999</v>
      </c>
      <c r="J13" s="55">
        <v>177.87700000000001</v>
      </c>
      <c r="K13" s="55">
        <v>178.11600000000001</v>
      </c>
      <c r="L13" s="55">
        <v>178.61600000000001</v>
      </c>
      <c r="M13" s="55">
        <v>178.971</v>
      </c>
      <c r="R13" s="64">
        <v>2014</v>
      </c>
      <c r="S13" s="65">
        <v>166.34700000000001</v>
      </c>
      <c r="T13" s="65">
        <v>167.59700000000001</v>
      </c>
      <c r="U13" s="65">
        <v>167.76300000000001</v>
      </c>
      <c r="V13" s="65">
        <v>168.02699999999999</v>
      </c>
      <c r="W13" s="65">
        <v>168.33199999999999</v>
      </c>
      <c r="X13" s="65">
        <v>168.44499999999999</v>
      </c>
      <c r="Y13" s="65">
        <v>168.63800000000001</v>
      </c>
      <c r="Z13" s="65">
        <v>168.51400000000001</v>
      </c>
      <c r="AA13" s="65">
        <v>168.83</v>
      </c>
      <c r="AB13" s="65">
        <v>169.01</v>
      </c>
      <c r="AC13" s="65">
        <v>169.50800000000001</v>
      </c>
      <c r="AD13" s="65">
        <v>169.99299999999999</v>
      </c>
    </row>
    <row r="14" spans="1:30" x14ac:dyDescent="0.35">
      <c r="A14" s="56">
        <v>2015</v>
      </c>
      <c r="B14" s="55">
        <v>179.709</v>
      </c>
      <c r="C14" s="55">
        <v>179.79300000000001</v>
      </c>
      <c r="D14" s="55">
        <v>180.654</v>
      </c>
      <c r="E14" s="55">
        <v>182.09399999999999</v>
      </c>
      <c r="F14" s="55">
        <v>182.26599999999999</v>
      </c>
      <c r="G14" s="55">
        <v>181.666</v>
      </c>
      <c r="H14" s="55">
        <v>181.73699999999999</v>
      </c>
      <c r="I14" s="55">
        <v>181.49100000000001</v>
      </c>
      <c r="J14" s="55">
        <v>182.00299999999999</v>
      </c>
      <c r="K14" s="55">
        <v>183.58500000000001</v>
      </c>
      <c r="L14" s="55">
        <v>184.20599999999999</v>
      </c>
      <c r="M14" s="55">
        <v>184.24299999999999</v>
      </c>
      <c r="R14" s="64">
        <v>2015</v>
      </c>
      <c r="S14" s="65">
        <v>170.60900000000001</v>
      </c>
      <c r="T14" s="65">
        <v>171.03899999999999</v>
      </c>
      <c r="U14" s="65">
        <v>171.71899999999999</v>
      </c>
      <c r="V14" s="65">
        <v>172.83799999999999</v>
      </c>
      <c r="W14" s="65">
        <v>172.99100000000001</v>
      </c>
      <c r="X14" s="65">
        <v>172.506</v>
      </c>
      <c r="Y14" s="65">
        <v>172.62799999999999</v>
      </c>
      <c r="Z14" s="65">
        <v>172.57900000000001</v>
      </c>
      <c r="AA14" s="65">
        <v>172.90899999999999</v>
      </c>
      <c r="AB14" s="65">
        <v>174.10900000000001</v>
      </c>
      <c r="AC14" s="65">
        <v>174.61199999999999</v>
      </c>
      <c r="AD14" s="65">
        <v>174.5</v>
      </c>
    </row>
    <row r="15" spans="1:30" x14ac:dyDescent="0.35">
      <c r="A15" s="56">
        <v>2016</v>
      </c>
      <c r="B15" s="55">
        <v>185.643</v>
      </c>
      <c r="C15" s="55">
        <v>187.13</v>
      </c>
      <c r="D15" s="55">
        <v>187.256</v>
      </c>
      <c r="E15" s="55">
        <v>187.71100000000001</v>
      </c>
      <c r="F15" s="55">
        <v>188.72399999999999</v>
      </c>
      <c r="G15" s="55">
        <v>188.84200000000001</v>
      </c>
      <c r="H15" s="55">
        <v>189.511</v>
      </c>
      <c r="I15" s="55">
        <v>190.87</v>
      </c>
      <c r="J15" s="55">
        <v>190.97900000000001</v>
      </c>
      <c r="K15" s="55">
        <v>190.989</v>
      </c>
      <c r="L15" s="55">
        <v>191.33799999999999</v>
      </c>
      <c r="M15" s="55">
        <v>191.41</v>
      </c>
      <c r="R15" s="64">
        <v>2016</v>
      </c>
      <c r="S15" s="65">
        <v>175.77199999999999</v>
      </c>
      <c r="T15" s="65">
        <v>177.273</v>
      </c>
      <c r="U15" s="65">
        <v>177.43700000000001</v>
      </c>
      <c r="V15" s="65">
        <v>177.869</v>
      </c>
      <c r="W15" s="65">
        <v>178.38800000000001</v>
      </c>
      <c r="X15" s="65">
        <v>178.74</v>
      </c>
      <c r="Y15" s="65">
        <v>179.489</v>
      </c>
      <c r="Z15" s="65">
        <v>181.02799999999999</v>
      </c>
      <c r="AA15" s="65">
        <v>181.29400000000001</v>
      </c>
      <c r="AB15" s="65">
        <v>181.30199999999999</v>
      </c>
      <c r="AC15" s="65">
        <v>181.35</v>
      </c>
      <c r="AD15" s="65">
        <v>181.416</v>
      </c>
    </row>
    <row r="16" spans="1:30" x14ac:dyDescent="0.35">
      <c r="A16" s="56">
        <v>2017</v>
      </c>
      <c r="B16" s="55">
        <v>192.249</v>
      </c>
      <c r="C16" s="55">
        <v>193.405</v>
      </c>
      <c r="D16" s="55">
        <v>193.393</v>
      </c>
      <c r="E16" s="55">
        <v>193.209</v>
      </c>
      <c r="F16" s="55">
        <v>193.12100000000001</v>
      </c>
      <c r="G16" s="55">
        <v>193.09399999999999</v>
      </c>
      <c r="H16" s="55">
        <v>193.44200000000001</v>
      </c>
      <c r="I16" s="55">
        <v>193.81</v>
      </c>
      <c r="J16" s="55">
        <v>194.08099999999999</v>
      </c>
      <c r="K16" s="55">
        <v>194.45400000000001</v>
      </c>
      <c r="L16" s="55">
        <v>194.30500000000001</v>
      </c>
      <c r="M16" s="55">
        <v>194.34</v>
      </c>
      <c r="R16" s="64">
        <v>2017</v>
      </c>
      <c r="S16" s="65">
        <v>182.28200000000001</v>
      </c>
      <c r="T16" s="65">
        <v>183.309</v>
      </c>
      <c r="U16" s="65">
        <v>183.328</v>
      </c>
      <c r="V16" s="65">
        <v>182.9</v>
      </c>
      <c r="W16" s="65">
        <v>182.86</v>
      </c>
      <c r="X16" s="65">
        <v>183.042</v>
      </c>
      <c r="Y16" s="65">
        <v>183.624</v>
      </c>
      <c r="Z16" s="65">
        <v>183.999</v>
      </c>
      <c r="AA16" s="65">
        <v>183.94200000000001</v>
      </c>
      <c r="AB16" s="65">
        <v>184.15899999999999</v>
      </c>
      <c r="AC16" s="65">
        <v>184.14699999999999</v>
      </c>
      <c r="AD16" s="65">
        <v>184.31700000000001</v>
      </c>
    </row>
    <row r="17" spans="1:36" x14ac:dyDescent="0.35">
      <c r="A17" s="56">
        <v>2018</v>
      </c>
      <c r="B17" s="55">
        <v>195.67</v>
      </c>
      <c r="C17" s="55">
        <v>196.37</v>
      </c>
      <c r="D17" s="55">
        <v>196.971</v>
      </c>
      <c r="E17" s="55">
        <v>197.15799999999999</v>
      </c>
      <c r="F17" s="55">
        <v>197.06399999999999</v>
      </c>
      <c r="G17" s="55">
        <v>197.44</v>
      </c>
      <c r="H17" s="55">
        <v>197.346</v>
      </c>
      <c r="I17" s="55">
        <v>196.74100000000001</v>
      </c>
      <c r="J17" s="55">
        <v>197.173</v>
      </c>
      <c r="K17" s="55">
        <v>197.547</v>
      </c>
      <c r="L17" s="55">
        <v>198.14</v>
      </c>
      <c r="M17" s="55">
        <v>198.67699999999999</v>
      </c>
      <c r="R17" s="64">
        <v>2018</v>
      </c>
      <c r="S17" s="65">
        <v>185.36099999999999</v>
      </c>
      <c r="T17" s="65">
        <v>186.03200000000001</v>
      </c>
      <c r="U17" s="65">
        <v>186.483</v>
      </c>
      <c r="V17" s="65">
        <v>186.52500000000001</v>
      </c>
      <c r="W17" s="65">
        <v>186.73599999999999</v>
      </c>
      <c r="X17" s="65">
        <v>187.148</v>
      </c>
      <c r="Y17" s="65">
        <v>186.798</v>
      </c>
      <c r="Z17" s="65">
        <v>186.31700000000001</v>
      </c>
      <c r="AA17" s="65">
        <v>186.506</v>
      </c>
      <c r="AB17" s="65">
        <v>186.73</v>
      </c>
      <c r="AC17" s="65">
        <v>187.27099999999999</v>
      </c>
      <c r="AD17" s="65">
        <v>187.441</v>
      </c>
      <c r="AG17" s="54" t="s">
        <v>247</v>
      </c>
      <c r="AH17" s="54" t="s">
        <v>375</v>
      </c>
      <c r="AI17" s="54" t="s">
        <v>370</v>
      </c>
      <c r="AJ17" s="160" t="s">
        <v>247</v>
      </c>
    </row>
    <row r="18" spans="1:36" x14ac:dyDescent="0.35">
      <c r="A18" s="56">
        <v>2019</v>
      </c>
      <c r="B18" s="55">
        <v>199.81</v>
      </c>
      <c r="C18" s="55">
        <v>200.64500000000001</v>
      </c>
      <c r="D18" s="55">
        <v>200.90600000000001</v>
      </c>
      <c r="E18" s="55">
        <v>201.08799999999999</v>
      </c>
      <c r="F18" s="55">
        <v>201.91900000000001</v>
      </c>
      <c r="G18" s="55">
        <v>202.404</v>
      </c>
      <c r="H18" s="55">
        <v>203.24100000000001</v>
      </c>
      <c r="I18" s="55">
        <v>204.42699999999999</v>
      </c>
      <c r="J18" s="55">
        <v>205.03299999999999</v>
      </c>
      <c r="K18" s="55">
        <v>206.483</v>
      </c>
      <c r="L18" s="55">
        <v>207.155</v>
      </c>
      <c r="M18" s="55">
        <v>207.51599999999999</v>
      </c>
      <c r="R18" s="64">
        <v>2019</v>
      </c>
      <c r="S18" s="65">
        <v>188.41499999999999</v>
      </c>
      <c r="T18" s="65">
        <v>188.89599999999999</v>
      </c>
      <c r="U18" s="65">
        <v>189.21</v>
      </c>
      <c r="V18" s="65">
        <v>189.51300000000001</v>
      </c>
      <c r="W18" s="65">
        <v>190.15700000000001</v>
      </c>
      <c r="X18" s="65">
        <v>190.43</v>
      </c>
      <c r="Y18" s="65">
        <v>191.15799999999999</v>
      </c>
      <c r="Z18" s="65">
        <v>192.29599999999999</v>
      </c>
      <c r="AA18" s="65">
        <v>192.44900000000001</v>
      </c>
      <c r="AB18" s="65">
        <v>193.749</v>
      </c>
      <c r="AC18" s="65">
        <v>194.233</v>
      </c>
      <c r="AD18" s="65">
        <v>194.678</v>
      </c>
      <c r="AF18" s="61">
        <f t="shared" ref="AF18:AF19" si="0">AVERAGE(S18:AD18)</f>
        <v>191.26533333333336</v>
      </c>
      <c r="AH18" s="61">
        <f t="shared" ref="AH18:AH19" si="1">AVERAGE(AB17:AD17,S18:AA18)</f>
        <v>189.49716666666666</v>
      </c>
      <c r="AI18" s="61">
        <f t="shared" ref="AI18:AI19" si="2">AVERAGE(S18:AD18)</f>
        <v>191.26533333333336</v>
      </c>
      <c r="AJ18" s="159">
        <f t="shared" ref="AJ18:AJ19" si="3">AI18/AH$20</f>
        <v>0.95876632748414425</v>
      </c>
    </row>
    <row r="19" spans="1:36" x14ac:dyDescent="0.35">
      <c r="A19" s="56">
        <v>2020</v>
      </c>
      <c r="B19" s="55">
        <v>208.70699999999999</v>
      </c>
      <c r="C19" s="55">
        <v>209.64099999999999</v>
      </c>
      <c r="D19" s="55">
        <v>210.279</v>
      </c>
      <c r="E19" s="55">
        <v>210.88300000000001</v>
      </c>
      <c r="F19" s="55">
        <v>211.65799999999999</v>
      </c>
      <c r="G19" s="55">
        <v>212.32300000000001</v>
      </c>
      <c r="H19" s="55">
        <v>213.148</v>
      </c>
      <c r="I19" s="55">
        <v>213.23699999999999</v>
      </c>
      <c r="J19" s="55">
        <v>213.369</v>
      </c>
      <c r="K19" s="55">
        <v>212.91499999999999</v>
      </c>
      <c r="L19" s="55">
        <v>212.84200000000001</v>
      </c>
      <c r="M19" s="55">
        <v>212.57499999999999</v>
      </c>
      <c r="P19" s="54" t="s">
        <v>247</v>
      </c>
      <c r="R19" s="64">
        <v>2020</v>
      </c>
      <c r="S19" s="65">
        <v>195.41399999999999</v>
      </c>
      <c r="T19" s="65">
        <v>196.04499999999999</v>
      </c>
      <c r="U19" s="65">
        <v>196.53100000000001</v>
      </c>
      <c r="V19" s="65">
        <v>196.899</v>
      </c>
      <c r="W19" s="65">
        <v>197.53100000000001</v>
      </c>
      <c r="X19" s="65">
        <v>198.02500000000001</v>
      </c>
      <c r="Y19" s="65">
        <v>198.661</v>
      </c>
      <c r="Z19" s="65">
        <v>198.80500000000001</v>
      </c>
      <c r="AA19" s="65">
        <v>198.67400000000001</v>
      </c>
      <c r="AB19" s="65">
        <v>198.09299999999999</v>
      </c>
      <c r="AC19" s="65">
        <v>197.83199999999999</v>
      </c>
      <c r="AD19" s="65">
        <v>197.529</v>
      </c>
      <c r="AF19" s="61">
        <f t="shared" si="0"/>
        <v>197.50325000000001</v>
      </c>
      <c r="AH19" s="61">
        <f t="shared" si="1"/>
        <v>196.60374999999999</v>
      </c>
      <c r="AI19" s="61">
        <f t="shared" si="2"/>
        <v>197.50325000000001</v>
      </c>
      <c r="AJ19" s="159">
        <f t="shared" si="3"/>
        <v>0.99003547777615808</v>
      </c>
    </row>
    <row r="20" spans="1:36" x14ac:dyDescent="0.35">
      <c r="A20" s="56">
        <v>2021</v>
      </c>
      <c r="B20" s="55">
        <v>214.46600000000001</v>
      </c>
      <c r="C20" s="55">
        <v>216.05</v>
      </c>
      <c r="D20" s="55">
        <v>216.423</v>
      </c>
      <c r="E20" s="55">
        <v>216.131</v>
      </c>
      <c r="F20" s="55">
        <v>215.874</v>
      </c>
      <c r="G20" s="55">
        <v>215.69</v>
      </c>
      <c r="H20" s="55">
        <v>216.346</v>
      </c>
      <c r="I20" s="55">
        <v>216.92599999999999</v>
      </c>
      <c r="J20" s="55">
        <v>216.643</v>
      </c>
      <c r="K20" s="55">
        <v>217.60599999999999</v>
      </c>
      <c r="L20" s="55">
        <v>218.09899999999999</v>
      </c>
      <c r="M20" s="55">
        <v>218.536</v>
      </c>
      <c r="O20" s="61">
        <f>AVERAGE(B20:M20)</f>
        <v>216.56583333333333</v>
      </c>
      <c r="R20" s="64">
        <v>2021</v>
      </c>
      <c r="S20" s="65">
        <v>198.94900000000001</v>
      </c>
      <c r="T20" s="65">
        <v>199.923</v>
      </c>
      <c r="U20" s="65">
        <v>200.21100000000001</v>
      </c>
      <c r="V20" s="65">
        <v>200.13900000000001</v>
      </c>
      <c r="W20" s="65">
        <v>199.982</v>
      </c>
      <c r="X20" s="65">
        <v>199.71799999999999</v>
      </c>
      <c r="Y20" s="65">
        <v>200.28399999999999</v>
      </c>
      <c r="Z20" s="65">
        <v>200.66</v>
      </c>
      <c r="AA20" s="65">
        <v>200.57300000000001</v>
      </c>
      <c r="AB20" s="65">
        <v>201.47800000000001</v>
      </c>
      <c r="AC20" s="65">
        <v>201.88200000000001</v>
      </c>
      <c r="AD20" s="65">
        <v>202.28299999999999</v>
      </c>
      <c r="AF20" s="61">
        <f>AVERAGE(S20:AD20)</f>
        <v>200.50683333333336</v>
      </c>
      <c r="AH20" s="61">
        <f>AVERAGE(AB19:AD19,S20:AA20)</f>
        <v>199.49108333333331</v>
      </c>
      <c r="AI20" s="61">
        <f>AVERAGE(S20:AD20)</f>
        <v>200.50683333333336</v>
      </c>
      <c r="AJ20" s="159">
        <f>AI20/AH$20</f>
        <v>1.0050917062709155</v>
      </c>
    </row>
    <row r="21" spans="1:36" x14ac:dyDescent="0.35">
      <c r="A21" s="56">
        <v>2022</v>
      </c>
      <c r="B21" s="55">
        <v>220.691</v>
      </c>
      <c r="C21" s="55">
        <v>221.53800000000001</v>
      </c>
      <c r="D21" s="55">
        <v>222.77099999999999</v>
      </c>
      <c r="E21" s="55">
        <v>223.61099999999999</v>
      </c>
      <c r="F21" s="55">
        <v>224.47900000000001</v>
      </c>
      <c r="G21" s="55">
        <v>225.72499999999999</v>
      </c>
      <c r="H21" s="55">
        <v>226.76900000000001</v>
      </c>
      <c r="I21" s="55">
        <v>228.648</v>
      </c>
      <c r="J21" s="55">
        <v>230.04900000000001</v>
      </c>
      <c r="K21" s="55">
        <v>228.91399999999999</v>
      </c>
      <c r="L21" s="55">
        <v>227.214</v>
      </c>
      <c r="M21" s="55">
        <v>226.99600000000001</v>
      </c>
      <c r="O21" s="61">
        <f>AVERAGE(B21:M21)</f>
        <v>225.61708333333331</v>
      </c>
      <c r="R21" s="64">
        <v>2022</v>
      </c>
      <c r="S21" s="65">
        <v>204.148</v>
      </c>
      <c r="T21" s="65">
        <v>204.917</v>
      </c>
      <c r="U21" s="65">
        <v>205.99299999999999</v>
      </c>
      <c r="V21" s="65">
        <v>206.67</v>
      </c>
      <c r="W21" s="65">
        <v>207.43899999999999</v>
      </c>
      <c r="X21" s="65">
        <v>208.53200000000001</v>
      </c>
      <c r="Y21" s="65">
        <v>209.56200000000001</v>
      </c>
      <c r="Z21" s="65">
        <v>211.077</v>
      </c>
      <c r="AA21" s="65">
        <v>212.05199999999999</v>
      </c>
      <c r="AB21" s="65">
        <v>211.173</v>
      </c>
      <c r="AC21" s="65">
        <v>209.97300000000001</v>
      </c>
      <c r="AD21" s="65">
        <v>209.86199999999999</v>
      </c>
      <c r="AF21" s="61">
        <f>AVERAGE(S21:AD21)</f>
        <v>208.44983333333334</v>
      </c>
      <c r="AH21" s="61"/>
      <c r="AI21" s="61">
        <f>AVERAGE(S21:AD21)</f>
        <v>208.44983333333334</v>
      </c>
      <c r="AJ21" s="159">
        <f>AI21/AH$20</f>
        <v>1.0449080222048355</v>
      </c>
    </row>
    <row r="22" spans="1:36" x14ac:dyDescent="0.35">
      <c r="A22" s="56">
        <v>2023</v>
      </c>
      <c r="B22" s="55">
        <v>226.76300000000001</v>
      </c>
      <c r="C22" s="55">
        <v>225.50200000000001</v>
      </c>
      <c r="D22" s="55">
        <v>223.90100000000001</v>
      </c>
      <c r="E22" s="55">
        <v>223.119</v>
      </c>
      <c r="F22" s="55">
        <v>222.70500000000001</v>
      </c>
      <c r="G22" s="55">
        <v>222.37799999999999</v>
      </c>
      <c r="H22" s="55">
        <v>221.63800000000001</v>
      </c>
      <c r="I22" s="55">
        <v>221.87200000000001</v>
      </c>
      <c r="J22" s="55">
        <v>222.017</v>
      </c>
      <c r="K22" s="55">
        <v>222.399</v>
      </c>
      <c r="L22" s="55">
        <v>223.184</v>
      </c>
      <c r="M22" s="55">
        <v>224.05099999999999</v>
      </c>
      <c r="O22" s="61">
        <f>AVERAGE(B22:M22)</f>
        <v>223.29408333333333</v>
      </c>
      <c r="P22" s="54">
        <f>O22/O20</f>
        <v>1.0310679200704944</v>
      </c>
      <c r="R22" s="64">
        <v>2023</v>
      </c>
      <c r="S22" s="65">
        <v>210.10300000000001</v>
      </c>
      <c r="T22" s="65">
        <v>209.22499999999999</v>
      </c>
      <c r="U22" s="65">
        <v>208.28299999999999</v>
      </c>
      <c r="V22" s="65">
        <v>207.90700000000001</v>
      </c>
      <c r="W22" s="65">
        <v>207.90799999999999</v>
      </c>
      <c r="X22" s="65">
        <v>207.81299999999999</v>
      </c>
      <c r="Y22" s="65">
        <v>207.43899999999999</v>
      </c>
      <c r="Z22" s="65">
        <v>207.827</v>
      </c>
      <c r="AA22" s="65">
        <v>207.81399999999999</v>
      </c>
      <c r="AB22" s="65">
        <v>208.256</v>
      </c>
      <c r="AC22" s="65">
        <v>209.02199999999999</v>
      </c>
      <c r="AD22" s="65">
        <v>209.637</v>
      </c>
      <c r="AF22" s="61">
        <f>AVERAGE(S22:AD22)</f>
        <v>208.43616666666671</v>
      </c>
      <c r="AG22" s="54">
        <f>AF22/AF20</f>
        <v>1.039546449372881</v>
      </c>
      <c r="AH22" s="61"/>
      <c r="AI22" s="61">
        <f>AVERAGE(S22:AD22)</f>
        <v>208.43616666666671</v>
      </c>
      <c r="AJ22" s="159">
        <f>AI22/AH$20</f>
        <v>1.0448395145480607</v>
      </c>
    </row>
    <row r="23" spans="1:36" x14ac:dyDescent="0.35">
      <c r="A23" s="56">
        <v>2024</v>
      </c>
      <c r="B23" s="55">
        <v>226.25200000000001</v>
      </c>
      <c r="C23" s="55">
        <v>226.17500000000001</v>
      </c>
      <c r="D23" s="55">
        <v>227.48500000000001</v>
      </c>
      <c r="E23" s="55">
        <v>228.095</v>
      </c>
      <c r="F23" s="55">
        <v>228.74</v>
      </c>
      <c r="G23" s="55">
        <v>229.161</v>
      </c>
      <c r="R23" s="64">
        <v>2024</v>
      </c>
      <c r="S23" s="65">
        <v>211.07900000000001</v>
      </c>
      <c r="T23" s="65">
        <v>211.05199999999999</v>
      </c>
      <c r="U23" s="65">
        <v>212.119</v>
      </c>
      <c r="V23" s="65">
        <v>212.75299999999999</v>
      </c>
      <c r="W23" s="65">
        <v>213.74100000000001</v>
      </c>
      <c r="X23" s="65">
        <v>214.13399999999999</v>
      </c>
      <c r="Y23"/>
      <c r="Z23"/>
      <c r="AA23"/>
      <c r="AB23"/>
      <c r="AC23"/>
      <c r="AD23"/>
      <c r="AH23" s="161" t="s">
        <v>376</v>
      </c>
      <c r="AI23" s="162">
        <f>(X23/S23)^(1/6)</f>
        <v>1.0023977894933045</v>
      </c>
      <c r="AJ23" s="163">
        <f>AI23^12*AJ22</f>
        <v>1.0753028379471088</v>
      </c>
    </row>
  </sheetData>
  <mergeCells count="20">
    <mergeCell ref="A1:F1"/>
    <mergeCell ref="A2:F2"/>
    <mergeCell ref="A3:F3"/>
    <mergeCell ref="B4:F4"/>
    <mergeCell ref="A5:F5"/>
    <mergeCell ref="B6:F6"/>
    <mergeCell ref="B7:F7"/>
    <mergeCell ref="B8:F8"/>
    <mergeCell ref="B9:F9"/>
    <mergeCell ref="B10:F10"/>
    <mergeCell ref="S7:W7"/>
    <mergeCell ref="S8:W8"/>
    <mergeCell ref="S9:W9"/>
    <mergeCell ref="S10:W10"/>
    <mergeCell ref="R1:W1"/>
    <mergeCell ref="R2:W2"/>
    <mergeCell ref="R3:W3"/>
    <mergeCell ref="S4:W4"/>
    <mergeCell ref="R5:W5"/>
    <mergeCell ref="S6:W6"/>
  </mergeCells>
  <pageMargins left="0.7" right="0.7" top="0.75" bottom="0.75" header="0.3" footer="0.3"/>
  <pageSetup orientation="landscape"/>
  <headerFooter>
    <oddHeader>&amp;CBureau of Labor Statistics</oddHeader>
    <oddFooter>&amp;LSource: Bureau of Labor Statistics&amp;RGenerated on: August 2, 2024 (05:23:55 PM)</oddFooter>
  </headerFooter>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BF0A2-EBD8-4F9A-9C89-D1A79C49B375}">
  <dimension ref="A1:AL109"/>
  <sheetViews>
    <sheetView workbookViewId="0">
      <selection activeCell="I4" sqref="I4"/>
    </sheetView>
  </sheetViews>
  <sheetFormatPr defaultRowHeight="14.5" x14ac:dyDescent="0.35"/>
  <cols>
    <col min="11" max="11" width="2" customWidth="1"/>
    <col min="12" max="12" width="9.1796875" customWidth="1"/>
    <col min="13" max="13" width="11.81640625" customWidth="1"/>
    <col min="14" max="14" width="1.81640625" customWidth="1"/>
    <col min="17" max="17" width="12" bestFit="1" customWidth="1"/>
    <col min="18" max="18" width="11.26953125" customWidth="1"/>
    <col min="19" max="19" width="12" bestFit="1" customWidth="1"/>
  </cols>
  <sheetData>
    <row r="1" spans="1:38" x14ac:dyDescent="0.35">
      <c r="A1" s="26" t="s">
        <v>749</v>
      </c>
    </row>
    <row r="2" spans="1:38" x14ac:dyDescent="0.35">
      <c r="A2" s="444" t="s">
        <v>796</v>
      </c>
      <c r="B2" s="444"/>
      <c r="C2" s="444"/>
      <c r="D2" s="444"/>
      <c r="E2" s="444"/>
      <c r="F2" s="444"/>
    </row>
    <row r="3" spans="1:38" x14ac:dyDescent="0.35">
      <c r="A3" s="26">
        <v>2019</v>
      </c>
      <c r="B3" s="26">
        <v>2020</v>
      </c>
      <c r="C3" s="26">
        <v>2021</v>
      </c>
      <c r="D3" s="26">
        <v>2022</v>
      </c>
      <c r="E3" s="26">
        <v>2023</v>
      </c>
      <c r="F3" s="26">
        <v>2024</v>
      </c>
      <c r="O3" s="361">
        <v>1.51</v>
      </c>
      <c r="Q3" s="364">
        <v>1.51</v>
      </c>
      <c r="R3" s="361">
        <v>2.0099999999999998</v>
      </c>
      <c r="S3" s="364">
        <v>2.0099999999999998</v>
      </c>
      <c r="T3" s="361">
        <v>2.5099999999999998</v>
      </c>
      <c r="U3" s="361">
        <v>2.5099999999999998</v>
      </c>
      <c r="V3" s="361">
        <v>3.01</v>
      </c>
      <c r="W3" s="361">
        <v>3.01</v>
      </c>
      <c r="X3" s="51">
        <v>3.51</v>
      </c>
      <c r="Y3" s="51">
        <v>3.51</v>
      </c>
      <c r="AA3" s="442">
        <v>2019</v>
      </c>
      <c r="AB3">
        <v>2019</v>
      </c>
      <c r="AC3" s="442">
        <v>2020</v>
      </c>
      <c r="AD3">
        <v>2020</v>
      </c>
      <c r="AE3" s="442">
        <v>2021</v>
      </c>
      <c r="AF3">
        <v>2021</v>
      </c>
      <c r="AG3" s="442">
        <v>2022</v>
      </c>
      <c r="AH3">
        <v>2022</v>
      </c>
      <c r="AI3" s="442">
        <v>2023</v>
      </c>
      <c r="AJ3">
        <v>2023</v>
      </c>
      <c r="AK3" s="442">
        <v>2024</v>
      </c>
      <c r="AL3">
        <v>2024</v>
      </c>
    </row>
    <row r="4" spans="1:38" x14ac:dyDescent="0.35">
      <c r="A4" s="443">
        <f>AB4</f>
        <v>37.51</v>
      </c>
      <c r="B4" s="443">
        <f>AD4</f>
        <v>38.14</v>
      </c>
      <c r="C4" s="443">
        <f>AF4</f>
        <v>39.229999999999997</v>
      </c>
      <c r="D4" s="443">
        <f>AH4</f>
        <v>40</v>
      </c>
      <c r="E4" s="443">
        <f>AJ4</f>
        <v>40</v>
      </c>
      <c r="F4" s="443">
        <f>AL4</f>
        <v>39.770000000000003</v>
      </c>
      <c r="O4" s="53">
        <v>0</v>
      </c>
      <c r="P4" t="s">
        <v>513</v>
      </c>
      <c r="AA4" s="443">
        <f>$Q$8</f>
        <v>37.51</v>
      </c>
      <c r="AB4">
        <v>37.51</v>
      </c>
      <c r="AC4" s="443">
        <f>$Q$8</f>
        <v>37.51</v>
      </c>
      <c r="AD4">
        <v>38.14</v>
      </c>
      <c r="AE4" s="443">
        <f>$Q$8</f>
        <v>37.51</v>
      </c>
      <c r="AF4">
        <v>39.229999999999997</v>
      </c>
      <c r="AG4" s="443">
        <f>$Q$8</f>
        <v>37.51</v>
      </c>
      <c r="AH4">
        <v>40</v>
      </c>
      <c r="AI4" s="443">
        <f>$Q$8</f>
        <v>37.51</v>
      </c>
      <c r="AJ4">
        <v>40</v>
      </c>
      <c r="AK4" s="443">
        <f>$Q$8</f>
        <v>37.51</v>
      </c>
      <c r="AL4" s="443">
        <v>39.770000000000003</v>
      </c>
    </row>
    <row r="5" spans="1:38" x14ac:dyDescent="0.35">
      <c r="A5" s="443">
        <f t="shared" ref="A5:A7" si="0">AB5</f>
        <v>139.34</v>
      </c>
      <c r="B5" s="443">
        <f t="shared" ref="B5:B7" si="1">AD5</f>
        <v>140</v>
      </c>
      <c r="C5" s="443">
        <f t="shared" ref="C5:C7" si="2">AF5</f>
        <v>141.13</v>
      </c>
      <c r="D5" s="443">
        <f t="shared" ref="D5:D7" si="3">AH5</f>
        <v>141.94999999999999</v>
      </c>
      <c r="E5" s="443">
        <f t="shared" ref="E5:E7" si="4">AJ5</f>
        <v>141.94999999999999</v>
      </c>
      <c r="F5" s="443">
        <f t="shared" ref="F5:F7" si="5">AL5</f>
        <v>141.71</v>
      </c>
      <c r="L5" t="s">
        <v>751</v>
      </c>
      <c r="O5" s="299">
        <f>O7/$M7</f>
        <v>0.77057520476884489</v>
      </c>
      <c r="P5" s="299">
        <f>P7/$M7</f>
        <v>0.22942479523115514</v>
      </c>
      <c r="AA5" s="443">
        <f>$S$8</f>
        <v>139.34</v>
      </c>
      <c r="AB5">
        <v>139.34</v>
      </c>
      <c r="AC5" s="443">
        <f>$S$8</f>
        <v>139.34</v>
      </c>
      <c r="AD5">
        <v>140</v>
      </c>
      <c r="AE5" s="443">
        <f>$S$8</f>
        <v>139.34</v>
      </c>
      <c r="AF5">
        <v>141.13</v>
      </c>
      <c r="AG5" s="443">
        <f>$S$8</f>
        <v>139.34</v>
      </c>
      <c r="AH5">
        <v>141.94999999999999</v>
      </c>
      <c r="AI5" s="443">
        <f>$S$8</f>
        <v>139.34</v>
      </c>
      <c r="AJ5">
        <v>141.94999999999999</v>
      </c>
      <c r="AK5" s="443">
        <f>$S$8</f>
        <v>139.34</v>
      </c>
      <c r="AL5" s="443">
        <v>141.71</v>
      </c>
    </row>
    <row r="6" spans="1:38" x14ac:dyDescent="0.35">
      <c r="A6" s="443">
        <f t="shared" si="0"/>
        <v>332.76</v>
      </c>
      <c r="B6" s="443">
        <f t="shared" si="1"/>
        <v>332.76</v>
      </c>
      <c r="C6" s="443">
        <f t="shared" si="2"/>
        <v>332.76</v>
      </c>
      <c r="D6" s="443">
        <f t="shared" si="3"/>
        <v>332.76</v>
      </c>
      <c r="E6" s="443">
        <f t="shared" si="4"/>
        <v>332.76</v>
      </c>
      <c r="F6" s="443">
        <f t="shared" si="5"/>
        <v>332.76</v>
      </c>
      <c r="L6" t="s">
        <v>754</v>
      </c>
      <c r="O6" s="299"/>
      <c r="P6" s="299"/>
      <c r="Q6" s="362">
        <f>SUMPRODUCT($M$13:$M$66,Q13:Q66)</f>
        <v>3402865412.25</v>
      </c>
      <c r="S6" s="362">
        <f>SUMPRODUCT(R13:R66,S13:S66)</f>
        <v>12586934579.25</v>
      </c>
      <c r="U6" s="362">
        <f>SUMPRODUCT(T13:T66,U13:U66)</f>
        <v>23545889394.333332</v>
      </c>
      <c r="W6" s="362">
        <f>SUMPRODUCT(V13:V66,W13:W66)</f>
        <v>22529712929.333332</v>
      </c>
      <c r="Y6" s="362">
        <f>SUMPRODUCT(X13:X66,Y13:Y66)</f>
        <v>14818025096</v>
      </c>
      <c r="AA6" s="443">
        <f>$U$8</f>
        <v>332.76</v>
      </c>
      <c r="AB6">
        <v>332.76</v>
      </c>
      <c r="AC6" s="443">
        <f>$U$8</f>
        <v>332.76</v>
      </c>
      <c r="AD6">
        <v>332.76</v>
      </c>
      <c r="AE6" s="443">
        <f>$U$8</f>
        <v>332.76</v>
      </c>
      <c r="AF6">
        <v>332.76</v>
      </c>
      <c r="AG6" s="443">
        <f>$U$8</f>
        <v>332.76</v>
      </c>
      <c r="AH6">
        <v>332.76</v>
      </c>
      <c r="AI6" s="443">
        <f>$U$8</f>
        <v>332.76</v>
      </c>
      <c r="AJ6">
        <v>332.76</v>
      </c>
      <c r="AK6" s="443">
        <f>$U$8</f>
        <v>332.76</v>
      </c>
      <c r="AL6" s="443">
        <v>332.76</v>
      </c>
    </row>
    <row r="7" spans="1:38" x14ac:dyDescent="0.35">
      <c r="A7" s="443">
        <f t="shared" si="0"/>
        <v>463.34</v>
      </c>
      <c r="B7" s="443">
        <f t="shared" si="1"/>
        <v>463.34</v>
      </c>
      <c r="C7" s="443">
        <f t="shared" si="2"/>
        <v>463.34</v>
      </c>
      <c r="D7" s="443">
        <f t="shared" si="3"/>
        <v>463.34</v>
      </c>
      <c r="E7" s="443">
        <f t="shared" si="4"/>
        <v>463.34</v>
      </c>
      <c r="F7" s="443">
        <f t="shared" si="5"/>
        <v>463.34</v>
      </c>
      <c r="L7" t="s">
        <v>752</v>
      </c>
      <c r="M7" s="362">
        <f>SUM(M13:M66)</f>
        <v>90721554.583333328</v>
      </c>
      <c r="O7" s="362">
        <f>SUM(O13:O66)</f>
        <v>69907780.500000015</v>
      </c>
      <c r="P7" s="362">
        <f>M7-O7</f>
        <v>20813774.083333313</v>
      </c>
      <c r="Q7" s="362">
        <f>M7</f>
        <v>90721554.583333328</v>
      </c>
      <c r="R7" s="362">
        <f>SUM(R13:R66)</f>
        <v>90333957.999999985</v>
      </c>
      <c r="T7" s="362">
        <f>SUM(T13:T66)</f>
        <v>70759152.833333358</v>
      </c>
      <c r="V7" s="362">
        <f>SUM(V13:V66)</f>
        <v>48624701.166666679</v>
      </c>
      <c r="X7" s="362">
        <f>SUM(X13:X66)</f>
        <v>28804726</v>
      </c>
      <c r="AA7" s="443">
        <f>$W$8</f>
        <v>463.34</v>
      </c>
      <c r="AB7">
        <v>463.34</v>
      </c>
      <c r="AC7" s="443">
        <f>$W$8</f>
        <v>463.34</v>
      </c>
      <c r="AD7">
        <v>463.34</v>
      </c>
      <c r="AE7" s="443">
        <f>$W$8</f>
        <v>463.34</v>
      </c>
      <c r="AF7">
        <v>463.34</v>
      </c>
      <c r="AG7" s="443">
        <f>$W$8</f>
        <v>463.34</v>
      </c>
      <c r="AH7">
        <v>463.34</v>
      </c>
      <c r="AI7" s="443">
        <f>$W$8</f>
        <v>463.34</v>
      </c>
      <c r="AJ7">
        <v>463.34</v>
      </c>
      <c r="AK7" s="443">
        <f>$W$8</f>
        <v>463.34</v>
      </c>
      <c r="AL7" s="443">
        <v>463.34</v>
      </c>
    </row>
    <row r="8" spans="1:38" x14ac:dyDescent="0.35">
      <c r="L8" t="s">
        <v>753</v>
      </c>
      <c r="Q8" s="365">
        <f>ROUND(Q6/M7,2)</f>
        <v>37.51</v>
      </c>
      <c r="S8" s="365">
        <f>ROUND(S6/R7,2)</f>
        <v>139.34</v>
      </c>
      <c r="U8" s="365">
        <f>ROUND(U6/T7,2)</f>
        <v>332.76</v>
      </c>
      <c r="W8" s="365">
        <f>ROUND(W6/V7,2)</f>
        <v>463.34</v>
      </c>
      <c r="Y8" s="365">
        <f>ROUND(Y6/X7,2)</f>
        <v>514.42999999999995</v>
      </c>
    </row>
    <row r="10" spans="1:38" ht="27" customHeight="1" x14ac:dyDescent="0.35">
      <c r="C10" s="430" t="s">
        <v>428</v>
      </c>
      <c r="D10" s="431"/>
      <c r="E10" s="431"/>
      <c r="F10" s="431"/>
      <c r="G10" s="431"/>
      <c r="H10" s="431"/>
      <c r="I10" s="431"/>
      <c r="J10" s="432"/>
    </row>
    <row r="11" spans="1:38" ht="52.5" x14ac:dyDescent="0.35">
      <c r="C11" s="214" t="s">
        <v>197</v>
      </c>
      <c r="D11" s="215" t="s">
        <v>429</v>
      </c>
      <c r="E11" s="216" t="s">
        <v>430</v>
      </c>
      <c r="F11" s="217" t="s">
        <v>431</v>
      </c>
      <c r="G11" s="217" t="s">
        <v>432</v>
      </c>
      <c r="H11" s="218" t="s">
        <v>433</v>
      </c>
      <c r="I11" s="219" t="s">
        <v>434</v>
      </c>
      <c r="J11" s="220" t="s">
        <v>435</v>
      </c>
      <c r="M11" s="360" t="s">
        <v>750</v>
      </c>
      <c r="N11" s="26"/>
      <c r="O11" s="360" t="s">
        <v>755</v>
      </c>
      <c r="P11" s="360" t="s">
        <v>756</v>
      </c>
      <c r="Q11" s="360" t="s">
        <v>764</v>
      </c>
      <c r="R11" s="360" t="s">
        <v>761</v>
      </c>
      <c r="S11" s="360" t="s">
        <v>757</v>
      </c>
      <c r="T11" s="360" t="s">
        <v>761</v>
      </c>
      <c r="U11" s="360" t="s">
        <v>757</v>
      </c>
      <c r="V11" s="360" t="s">
        <v>761</v>
      </c>
      <c r="W11" s="360" t="s">
        <v>757</v>
      </c>
      <c r="X11" s="360" t="s">
        <v>761</v>
      </c>
      <c r="Y11" s="360" t="s">
        <v>757</v>
      </c>
    </row>
    <row r="12" spans="1:38" x14ac:dyDescent="0.35">
      <c r="C12" s="433" t="s">
        <v>436</v>
      </c>
      <c r="D12" s="434"/>
      <c r="E12" s="434"/>
      <c r="F12" s="434"/>
      <c r="G12" s="434"/>
      <c r="H12" s="434"/>
      <c r="I12" s="434"/>
      <c r="J12" s="435"/>
      <c r="L12" t="s">
        <v>310</v>
      </c>
      <c r="M12" s="26">
        <v>2019</v>
      </c>
    </row>
    <row r="13" spans="1:38" x14ac:dyDescent="0.35">
      <c r="B13" t="s">
        <v>42</v>
      </c>
      <c r="C13" s="221" t="s">
        <v>437</v>
      </c>
      <c r="D13" s="222">
        <v>40</v>
      </c>
      <c r="E13" s="223">
        <v>50</v>
      </c>
      <c r="F13" s="224" t="s">
        <v>215</v>
      </c>
      <c r="G13" s="224" t="s">
        <v>215</v>
      </c>
      <c r="H13" s="225" t="s">
        <v>215</v>
      </c>
      <c r="I13" s="226"/>
      <c r="J13" s="227" t="s">
        <v>438</v>
      </c>
      <c r="M13" s="362">
        <f>IF($M$12=2019,INDEX(Weighting!$R$219:$R$269,MATCH('KFF Premium Cost Sharing'!B13,Weighting!$B$219:$B$269,0)),
IF($M$12=2020,INDEX(Weighting!$R$166:$R$216,MATCH('KFF Premium Cost Sharing'!B13,Weighting!$B$166:$B$216,0)),
IF($M$12=2021,INDEX(Weighting!$R$113:$R$163,MATCH('KFF Premium Cost Sharing'!B13,Weighting!$B$113:$B$163,0)),
IF($M$12=2022,INDEX(Weighting!$R$60:$R$110,MATCH('KFF Premium Cost Sharing'!B13,Weighting!$B$60:$B$110,0)),
IF($M$12=2023,INDEX(Weighting!$R$60:$R$110,MATCH('KFF Premium Cost Sharing'!B13,Weighting!$B$60:$B$110,0)),
IF($M$12=2024,INDEX(Weighting!$R$7:$R$57,MATCH('KFF Premium Cost Sharing'!B13,Weighting!$B$7:$B$57,0))))))))</f>
        <v>1710038.3333333333</v>
      </c>
      <c r="O13">
        <f t="shared" ref="O13:O44" si="6">IF(OR(D13=0,D13="--"),M13,0)</f>
        <v>0</v>
      </c>
      <c r="Q13">
        <f>IF(O13=0,12*D13,0)</f>
        <v>480</v>
      </c>
      <c r="R13">
        <f t="shared" ref="R13:R36" si="7">IF(E13="N/A",0,M13)</f>
        <v>1710038.3333333333</v>
      </c>
      <c r="S13">
        <f>IF(E13="--",0,E13*12)</f>
        <v>600</v>
      </c>
      <c r="T13" s="366">
        <f>IF(F13="N/A",0,$M13)</f>
        <v>0</v>
      </c>
      <c r="U13" s="366">
        <f>IF(F13="n/a",0,F13*12)</f>
        <v>0</v>
      </c>
      <c r="V13" s="366">
        <f>IF(G13="N/A",0,$M13)</f>
        <v>0</v>
      </c>
      <c r="W13">
        <f>IF(G13="n/a",0,G13*12)</f>
        <v>0</v>
      </c>
      <c r="X13">
        <f>IF(H13="N/A",0,$M13)</f>
        <v>0</v>
      </c>
      <c r="Y13">
        <f>IF(H13="n/a",0,H13*12)</f>
        <v>0</v>
      </c>
    </row>
    <row r="14" spans="1:38" x14ac:dyDescent="0.35">
      <c r="B14" t="s">
        <v>47</v>
      </c>
      <c r="C14" s="228" t="s">
        <v>439</v>
      </c>
      <c r="D14" s="229">
        <v>0</v>
      </c>
      <c r="E14" s="230">
        <v>13</v>
      </c>
      <c r="F14" s="230">
        <v>13</v>
      </c>
      <c r="G14" s="231" t="s">
        <v>215</v>
      </c>
      <c r="H14" s="232" t="s">
        <v>215</v>
      </c>
      <c r="I14" s="233"/>
      <c r="J14" s="233"/>
      <c r="M14" s="362">
        <f>IF($M$12=2019,INDEX(Weighting!$R$7:$R$57,MATCH('KFF Premium Cost Sharing'!B14,Weighting!$B$7:$B$57,0)),
IF($M$12=2020,INDEX(Weighting!$R$7:$R$57,MATCH('KFF Premium Cost Sharing'!B14,Weighting!$B$7:$B$57,0)),
IF($M$12=2021,INDEX(Weighting!$R$7:$R$57,MATCH('KFF Premium Cost Sharing'!B14,Weighting!$B$7:$B$57,0)),
IF($M$12=2022,INDEX(Weighting!$R$7:$R$57,MATCH('KFF Premium Cost Sharing'!B14,Weighting!$B$7:$B$57,0)),
IF($M$12=2023,INDEX(Weighting!$R$7:$R$57,MATCH('KFF Premium Cost Sharing'!B14,Weighting!$B$7:$B$57,0)),
IF($M$12=2024,INDEX(Weighting!$R$7:$R$57,MATCH('KFF Premium Cost Sharing'!B14,Weighting!$B$7:$B$57,0))))))))</f>
        <v>14231316.5</v>
      </c>
      <c r="O14">
        <f t="shared" si="6"/>
        <v>14231316.5</v>
      </c>
      <c r="Q14">
        <f t="shared" ref="Q14:Q28" si="8">IF(O14=0,12*D14,0)</f>
        <v>0</v>
      </c>
      <c r="R14">
        <f t="shared" si="7"/>
        <v>14231316.5</v>
      </c>
      <c r="S14">
        <f t="shared" ref="S14:S36" si="9">IF(E14="--",0,E14*12)</f>
        <v>156</v>
      </c>
      <c r="T14">
        <f t="shared" ref="T14:T66" si="10">IF(F14="N/A",0,$M14)</f>
        <v>14231316.5</v>
      </c>
      <c r="U14">
        <f t="shared" ref="U14:U44" si="11">IF(F14="n/a",0,F14*12)</f>
        <v>156</v>
      </c>
      <c r="V14" s="366">
        <f t="shared" ref="V14:V44" si="12">IF(G14="N/A",0,$M14)</f>
        <v>0</v>
      </c>
      <c r="W14">
        <f t="shared" ref="W14:W44" si="13">IF(G14="n/a",0,G14*12)</f>
        <v>0</v>
      </c>
      <c r="X14">
        <f t="shared" ref="X14:X44" si="14">IF(H14="N/A",0,$M14)</f>
        <v>0</v>
      </c>
      <c r="Y14">
        <f t="shared" ref="Y14:Y36" si="15">IF(H14="n/a",0,H14*12)</f>
        <v>0</v>
      </c>
    </row>
    <row r="15" spans="1:38" ht="17" x14ac:dyDescent="0.35">
      <c r="B15" t="s">
        <v>56</v>
      </c>
      <c r="C15" s="234" t="s">
        <v>440</v>
      </c>
      <c r="D15" s="235">
        <v>0</v>
      </c>
      <c r="E15" s="236">
        <v>0</v>
      </c>
      <c r="F15" s="236">
        <v>30</v>
      </c>
      <c r="G15" s="236">
        <v>30</v>
      </c>
      <c r="H15" s="237" t="s">
        <v>215</v>
      </c>
      <c r="I15" s="238"/>
      <c r="J15" s="239" t="s">
        <v>438</v>
      </c>
      <c r="M15" s="362">
        <f>IF($M$12=2019,INDEX(Weighting!$R$7:$R$57,MATCH('KFF Premium Cost Sharing'!B15,Weighting!$B$7:$B$57,0)),
IF($M$12=2020,INDEX(Weighting!$R$7:$R$57,MATCH('KFF Premium Cost Sharing'!B15,Weighting!$B$7:$B$57,0)),
IF($M$12=2021,INDEX(Weighting!$R$7:$R$57,MATCH('KFF Premium Cost Sharing'!B15,Weighting!$B$7:$B$57,0)),
IF($M$12=2022,INDEX(Weighting!$R$7:$R$57,MATCH('KFF Premium Cost Sharing'!B15,Weighting!$B$7:$B$57,0)),
IF($M$12=2023,INDEX(Weighting!$R$7:$R$57,MATCH('KFF Premium Cost Sharing'!B15,Weighting!$B$7:$B$57,0)),
IF($M$12=2024,INDEX(Weighting!$R$7:$R$57,MATCH('KFF Premium Cost Sharing'!B15,Weighting!$B$7:$B$57,0))))))))</f>
        <v>995265.25</v>
      </c>
      <c r="O15">
        <f t="shared" si="6"/>
        <v>995265.25</v>
      </c>
      <c r="Q15">
        <f t="shared" si="8"/>
        <v>0</v>
      </c>
      <c r="R15">
        <f t="shared" si="7"/>
        <v>995265.25</v>
      </c>
      <c r="S15">
        <f t="shared" si="9"/>
        <v>0</v>
      </c>
      <c r="T15">
        <f t="shared" si="10"/>
        <v>995265.25</v>
      </c>
      <c r="U15">
        <f t="shared" si="11"/>
        <v>360</v>
      </c>
      <c r="V15">
        <f t="shared" si="12"/>
        <v>995265.25</v>
      </c>
      <c r="W15">
        <f t="shared" si="13"/>
        <v>360</v>
      </c>
      <c r="X15">
        <f t="shared" si="14"/>
        <v>0</v>
      </c>
      <c r="Y15">
        <f t="shared" si="15"/>
        <v>0</v>
      </c>
    </row>
    <row r="16" spans="1:38" x14ac:dyDescent="0.35">
      <c r="B16" t="s">
        <v>70</v>
      </c>
      <c r="C16" s="228" t="s">
        <v>441</v>
      </c>
      <c r="D16" s="229">
        <v>10</v>
      </c>
      <c r="E16" s="230">
        <v>25</v>
      </c>
      <c r="F16" s="231" t="s">
        <v>215</v>
      </c>
      <c r="G16" s="231" t="s">
        <v>215</v>
      </c>
      <c r="H16" s="232" t="s">
        <v>215</v>
      </c>
      <c r="I16" s="240" t="s">
        <v>438</v>
      </c>
      <c r="J16" s="241" t="s">
        <v>215</v>
      </c>
      <c r="M16" s="362">
        <f>IF($M$12=2019,INDEX(Weighting!$R$7:$R$57,MATCH('KFF Premium Cost Sharing'!B16,Weighting!$B$7:$B$57,0)),
IF($M$12=2020,INDEX(Weighting!$R$7:$R$57,MATCH('KFF Premium Cost Sharing'!B16,Weighting!$B$7:$B$57,0)),
IF($M$12=2021,INDEX(Weighting!$R$7:$R$57,MATCH('KFF Premium Cost Sharing'!B16,Weighting!$B$7:$B$57,0)),
IF($M$12=2022,INDEX(Weighting!$R$7:$R$57,MATCH('KFF Premium Cost Sharing'!B16,Weighting!$B$7:$B$57,0)),
IF($M$12=2023,INDEX(Weighting!$R$7:$R$57,MATCH('KFF Premium Cost Sharing'!B16,Weighting!$B$7:$B$57,0)),
IF($M$12=2024,INDEX(Weighting!$R$7:$R$57,MATCH('KFF Premium Cost Sharing'!B16,Weighting!$B$7:$B$57,0))))))))</f>
        <v>302669.41666666669</v>
      </c>
      <c r="O16">
        <f t="shared" si="6"/>
        <v>0</v>
      </c>
      <c r="Q16">
        <f t="shared" si="8"/>
        <v>120</v>
      </c>
      <c r="R16">
        <f t="shared" si="7"/>
        <v>302669.41666666669</v>
      </c>
      <c r="S16">
        <f t="shared" si="9"/>
        <v>300</v>
      </c>
      <c r="T16" s="366">
        <f t="shared" si="10"/>
        <v>0</v>
      </c>
      <c r="U16">
        <f t="shared" si="11"/>
        <v>0</v>
      </c>
      <c r="V16" s="366">
        <f t="shared" si="12"/>
        <v>0</v>
      </c>
      <c r="W16">
        <f t="shared" si="13"/>
        <v>0</v>
      </c>
      <c r="X16">
        <f t="shared" si="14"/>
        <v>0</v>
      </c>
      <c r="Y16">
        <f t="shared" si="15"/>
        <v>0</v>
      </c>
    </row>
    <row r="17" spans="2:25" x14ac:dyDescent="0.35">
      <c r="B17" t="s">
        <v>75</v>
      </c>
      <c r="C17" s="234" t="s">
        <v>442</v>
      </c>
      <c r="D17" s="235">
        <v>15</v>
      </c>
      <c r="E17" s="236">
        <v>20</v>
      </c>
      <c r="F17" s="242" t="s">
        <v>215</v>
      </c>
      <c r="G17" s="242" t="s">
        <v>215</v>
      </c>
      <c r="H17" s="237" t="s">
        <v>215</v>
      </c>
      <c r="I17" s="243" t="s">
        <v>438</v>
      </c>
      <c r="J17" s="239" t="s">
        <v>215</v>
      </c>
      <c r="M17" s="362">
        <f>INDEX(Weighting!$R$7:$R$57,MATCH('KFF Premium Cost Sharing'!B17,Weighting!$B$7:$B$57,0))</f>
        <v>4575955.5</v>
      </c>
      <c r="O17">
        <f t="shared" si="6"/>
        <v>0</v>
      </c>
      <c r="Q17">
        <f t="shared" si="8"/>
        <v>180</v>
      </c>
      <c r="R17">
        <f t="shared" si="7"/>
        <v>4575955.5</v>
      </c>
      <c r="S17">
        <f t="shared" si="9"/>
        <v>240</v>
      </c>
      <c r="T17" s="366">
        <f t="shared" si="10"/>
        <v>0</v>
      </c>
      <c r="U17">
        <f t="shared" si="11"/>
        <v>0</v>
      </c>
      <c r="V17" s="366">
        <f t="shared" si="12"/>
        <v>0</v>
      </c>
      <c r="W17">
        <f t="shared" si="13"/>
        <v>0</v>
      </c>
      <c r="X17">
        <f t="shared" si="14"/>
        <v>0</v>
      </c>
      <c r="Y17">
        <f t="shared" si="15"/>
        <v>0</v>
      </c>
    </row>
    <row r="18" spans="2:25" x14ac:dyDescent="0.35">
      <c r="B18" t="s">
        <v>80</v>
      </c>
      <c r="C18" s="228" t="s">
        <v>443</v>
      </c>
      <c r="D18" s="229">
        <v>11</v>
      </c>
      <c r="E18" s="230">
        <v>29</v>
      </c>
      <c r="F18" s="230">
        <v>32</v>
      </c>
      <c r="G18" s="231" t="s">
        <v>215</v>
      </c>
      <c r="H18" s="232" t="s">
        <v>215</v>
      </c>
      <c r="I18" s="233"/>
      <c r="J18" s="241" t="s">
        <v>438</v>
      </c>
      <c r="M18" s="362">
        <f>INDEX(Weighting!$R$7:$R$57,MATCH('KFF Premium Cost Sharing'!B18,Weighting!$B$7:$B$57,0))</f>
        <v>2428986.6666666665</v>
      </c>
      <c r="O18">
        <f t="shared" si="6"/>
        <v>0</v>
      </c>
      <c r="Q18">
        <f t="shared" si="8"/>
        <v>132</v>
      </c>
      <c r="R18">
        <f t="shared" si="7"/>
        <v>2428986.6666666665</v>
      </c>
      <c r="S18">
        <f t="shared" si="9"/>
        <v>348</v>
      </c>
      <c r="T18">
        <f t="shared" si="10"/>
        <v>2428986.6666666665</v>
      </c>
      <c r="U18">
        <f t="shared" si="11"/>
        <v>384</v>
      </c>
      <c r="V18" s="366">
        <f t="shared" si="12"/>
        <v>0</v>
      </c>
      <c r="W18">
        <f t="shared" si="13"/>
        <v>0</v>
      </c>
      <c r="X18">
        <f t="shared" si="14"/>
        <v>0</v>
      </c>
      <c r="Y18">
        <f t="shared" si="15"/>
        <v>0</v>
      </c>
    </row>
    <row r="19" spans="2:25" x14ac:dyDescent="0.35">
      <c r="B19" t="s">
        <v>84</v>
      </c>
      <c r="C19" s="234" t="s">
        <v>444</v>
      </c>
      <c r="D19" s="235">
        <v>15</v>
      </c>
      <c r="E19" s="242" t="s">
        <v>215</v>
      </c>
      <c r="F19" s="242" t="s">
        <v>215</v>
      </c>
      <c r="G19" s="242" t="s">
        <v>215</v>
      </c>
      <c r="H19" s="237" t="s">
        <v>215</v>
      </c>
      <c r="I19" s="238"/>
      <c r="J19" s="239" t="s">
        <v>216</v>
      </c>
      <c r="M19" s="362">
        <f>INDEX(Weighting!$R$7:$R$57,MATCH('KFF Premium Cost Sharing'!B19,Weighting!$B$7:$B$57,0))</f>
        <v>387596.58333333331</v>
      </c>
      <c r="O19">
        <f t="shared" si="6"/>
        <v>0</v>
      </c>
      <c r="Q19">
        <f t="shared" si="8"/>
        <v>180</v>
      </c>
      <c r="R19" s="358">
        <f t="shared" si="7"/>
        <v>0</v>
      </c>
      <c r="S19" s="358">
        <v>0</v>
      </c>
      <c r="T19" s="366">
        <f t="shared" si="10"/>
        <v>0</v>
      </c>
      <c r="U19">
        <f t="shared" si="11"/>
        <v>0</v>
      </c>
      <c r="V19" s="366">
        <f t="shared" si="12"/>
        <v>0</v>
      </c>
      <c r="W19">
        <f t="shared" si="13"/>
        <v>0</v>
      </c>
      <c r="X19">
        <f t="shared" si="14"/>
        <v>0</v>
      </c>
      <c r="Y19">
        <f t="shared" si="15"/>
        <v>0</v>
      </c>
    </row>
    <row r="20" spans="2:25" x14ac:dyDescent="0.35">
      <c r="B20" t="s">
        <v>86</v>
      </c>
      <c r="C20" s="228" t="s">
        <v>445</v>
      </c>
      <c r="D20" s="229">
        <v>0</v>
      </c>
      <c r="E20" s="230">
        <v>15</v>
      </c>
      <c r="F20" s="230">
        <v>40</v>
      </c>
      <c r="G20" s="230">
        <v>40</v>
      </c>
      <c r="H20" s="232" t="s">
        <v>215</v>
      </c>
      <c r="I20" s="233"/>
      <c r="J20" s="241" t="s">
        <v>438</v>
      </c>
      <c r="M20" s="362">
        <f>INDEX(Weighting!$R$7:$R$57,MATCH('KFF Premium Cost Sharing'!B20,Weighting!$B$7:$B$57,0))</f>
        <v>3806069.25</v>
      </c>
      <c r="O20">
        <f t="shared" si="6"/>
        <v>3806069.25</v>
      </c>
      <c r="Q20">
        <f t="shared" si="8"/>
        <v>0</v>
      </c>
      <c r="R20">
        <f t="shared" si="7"/>
        <v>3806069.25</v>
      </c>
      <c r="S20">
        <f t="shared" si="9"/>
        <v>180</v>
      </c>
      <c r="T20">
        <f t="shared" si="10"/>
        <v>3806069.25</v>
      </c>
      <c r="U20">
        <f t="shared" si="11"/>
        <v>480</v>
      </c>
      <c r="V20">
        <f t="shared" si="12"/>
        <v>3806069.25</v>
      </c>
      <c r="W20">
        <f t="shared" si="13"/>
        <v>480</v>
      </c>
      <c r="X20">
        <f t="shared" si="14"/>
        <v>0</v>
      </c>
      <c r="Y20">
        <f t="shared" si="15"/>
        <v>0</v>
      </c>
    </row>
    <row r="21" spans="2:25" x14ac:dyDescent="0.35">
      <c r="B21" t="s">
        <v>88</v>
      </c>
      <c r="C21" s="234" t="s">
        <v>446</v>
      </c>
      <c r="D21" s="235">
        <v>0</v>
      </c>
      <c r="E21" s="236">
        <v>33</v>
      </c>
      <c r="F21" s="236">
        <v>53</v>
      </c>
      <c r="G21" s="242" t="s">
        <v>215</v>
      </c>
      <c r="H21" s="237" t="s">
        <v>215</v>
      </c>
      <c r="I21" s="238"/>
      <c r="J21" s="239" t="s">
        <v>438</v>
      </c>
      <c r="M21" s="362">
        <f>INDEX(Weighting!$R$7:$R$57,MATCH('KFF Premium Cost Sharing'!B21,Weighting!$B$7:$B$57,0))</f>
        <v>1978495.75</v>
      </c>
      <c r="O21">
        <f t="shared" si="6"/>
        <v>1978495.75</v>
      </c>
      <c r="Q21">
        <f t="shared" si="8"/>
        <v>0</v>
      </c>
      <c r="R21">
        <f t="shared" si="7"/>
        <v>1978495.75</v>
      </c>
      <c r="S21">
        <f t="shared" si="9"/>
        <v>396</v>
      </c>
      <c r="T21">
        <f t="shared" si="10"/>
        <v>1978495.75</v>
      </c>
      <c r="U21">
        <f t="shared" si="11"/>
        <v>636</v>
      </c>
      <c r="V21" s="366">
        <f t="shared" si="12"/>
        <v>0</v>
      </c>
      <c r="W21">
        <f t="shared" si="13"/>
        <v>0</v>
      </c>
      <c r="X21">
        <f t="shared" si="14"/>
        <v>0</v>
      </c>
      <c r="Y21">
        <f t="shared" si="15"/>
        <v>0</v>
      </c>
    </row>
    <row r="22" spans="2:25" x14ac:dyDescent="0.35">
      <c r="B22" t="s">
        <v>90</v>
      </c>
      <c r="C22" s="228" t="s">
        <v>447</v>
      </c>
      <c r="D22" s="229">
        <v>0</v>
      </c>
      <c r="E22" s="230">
        <v>10</v>
      </c>
      <c r="F22" s="230">
        <v>20</v>
      </c>
      <c r="G22" s="230">
        <v>20</v>
      </c>
      <c r="H22" s="232" t="s">
        <v>215</v>
      </c>
      <c r="I22" s="233"/>
      <c r="J22" s="241" t="s">
        <v>438</v>
      </c>
      <c r="M22" s="362">
        <f>INDEX(Weighting!$R$7:$R$57,MATCH('KFF Premium Cost Sharing'!B22,Weighting!$B$7:$B$57,0))</f>
        <v>802633.91666666663</v>
      </c>
      <c r="O22">
        <f t="shared" si="6"/>
        <v>802633.91666666663</v>
      </c>
      <c r="Q22">
        <f t="shared" si="8"/>
        <v>0</v>
      </c>
      <c r="R22">
        <f t="shared" si="7"/>
        <v>802633.91666666663</v>
      </c>
      <c r="S22">
        <f t="shared" si="9"/>
        <v>120</v>
      </c>
      <c r="T22">
        <f t="shared" si="10"/>
        <v>802633.91666666663</v>
      </c>
      <c r="U22">
        <f t="shared" si="11"/>
        <v>240</v>
      </c>
      <c r="V22">
        <f t="shared" si="12"/>
        <v>802633.91666666663</v>
      </c>
      <c r="W22">
        <f t="shared" si="13"/>
        <v>240</v>
      </c>
      <c r="X22">
        <f t="shared" si="14"/>
        <v>0</v>
      </c>
      <c r="Y22">
        <f t="shared" si="15"/>
        <v>0</v>
      </c>
    </row>
    <row r="23" spans="2:25" x14ac:dyDescent="0.35">
      <c r="B23" t="s">
        <v>93</v>
      </c>
      <c r="C23" s="234" t="s">
        <v>448</v>
      </c>
      <c r="D23" s="235">
        <v>0</v>
      </c>
      <c r="E23" s="236">
        <v>30</v>
      </c>
      <c r="F23" s="242" t="s">
        <v>215</v>
      </c>
      <c r="G23" s="242" t="s">
        <v>215</v>
      </c>
      <c r="H23" s="237" t="s">
        <v>215</v>
      </c>
      <c r="I23" s="243" t="s">
        <v>438</v>
      </c>
      <c r="J23" s="239" t="s">
        <v>215</v>
      </c>
      <c r="M23" s="362">
        <f>INDEX(Weighting!$R$7:$R$57,MATCH('KFF Premium Cost Sharing'!B23,Weighting!$B$7:$B$57,0))</f>
        <v>484630.16666666669</v>
      </c>
      <c r="O23">
        <f t="shared" si="6"/>
        <v>484630.16666666669</v>
      </c>
      <c r="Q23">
        <f t="shared" si="8"/>
        <v>0</v>
      </c>
      <c r="R23">
        <f t="shared" si="7"/>
        <v>484630.16666666669</v>
      </c>
      <c r="S23">
        <f t="shared" si="9"/>
        <v>360</v>
      </c>
      <c r="T23" s="366">
        <f t="shared" si="10"/>
        <v>0</v>
      </c>
      <c r="U23">
        <f t="shared" si="11"/>
        <v>0</v>
      </c>
      <c r="V23" s="366">
        <f t="shared" si="12"/>
        <v>0</v>
      </c>
      <c r="W23">
        <f t="shared" si="13"/>
        <v>0</v>
      </c>
      <c r="X23">
        <f t="shared" si="14"/>
        <v>0</v>
      </c>
      <c r="Y23">
        <f t="shared" si="15"/>
        <v>0</v>
      </c>
    </row>
    <row r="24" spans="2:25" x14ac:dyDescent="0.35">
      <c r="B24" t="s">
        <v>97</v>
      </c>
      <c r="C24" s="244" t="s">
        <v>98</v>
      </c>
      <c r="D24" s="229">
        <v>0</v>
      </c>
      <c r="E24" s="230">
        <v>0</v>
      </c>
      <c r="F24" s="230">
        <v>50</v>
      </c>
      <c r="G24" s="231" t="s">
        <v>215</v>
      </c>
      <c r="H24" s="232" t="s">
        <v>215</v>
      </c>
      <c r="I24" s="240" t="s">
        <v>438</v>
      </c>
      <c r="J24" s="241" t="s">
        <v>215</v>
      </c>
      <c r="M24" s="362">
        <f>INDEX(Weighting!$R$7:$R$57,MATCH('KFF Premium Cost Sharing'!B24,Weighting!$B$7:$B$57,0))</f>
        <v>1868667.1666666667</v>
      </c>
      <c r="O24">
        <f t="shared" si="6"/>
        <v>1868667.1666666667</v>
      </c>
      <c r="Q24">
        <f t="shared" si="8"/>
        <v>0</v>
      </c>
      <c r="R24">
        <f t="shared" si="7"/>
        <v>1868667.1666666667</v>
      </c>
      <c r="S24">
        <f t="shared" si="9"/>
        <v>0</v>
      </c>
      <c r="T24">
        <f t="shared" si="10"/>
        <v>1868667.1666666667</v>
      </c>
      <c r="U24">
        <f t="shared" si="11"/>
        <v>600</v>
      </c>
      <c r="V24" s="366">
        <f t="shared" si="12"/>
        <v>0</v>
      </c>
      <c r="W24">
        <f t="shared" si="13"/>
        <v>0</v>
      </c>
      <c r="X24">
        <f t="shared" si="14"/>
        <v>0</v>
      </c>
      <c r="Y24">
        <f t="shared" si="15"/>
        <v>0</v>
      </c>
    </row>
    <row r="25" spans="2:25" x14ac:dyDescent="0.35">
      <c r="B25" t="s">
        <v>99</v>
      </c>
      <c r="C25" s="234" t="s">
        <v>449</v>
      </c>
      <c r="D25" s="235">
        <v>0</v>
      </c>
      <c r="E25" s="242" t="s">
        <v>450</v>
      </c>
      <c r="F25" s="242" t="s">
        <v>215</v>
      </c>
      <c r="G25" s="242" t="s">
        <v>215</v>
      </c>
      <c r="H25" s="237" t="s">
        <v>215</v>
      </c>
      <c r="I25" s="238"/>
      <c r="J25" s="239" t="s">
        <v>438</v>
      </c>
      <c r="M25" s="362">
        <f>INDEX(Weighting!$R$7:$R$57,MATCH('KFF Premium Cost Sharing'!B25,Weighting!$B$7:$B$57,0))</f>
        <v>376023.33333333331</v>
      </c>
      <c r="O25">
        <f t="shared" si="6"/>
        <v>376023.33333333331</v>
      </c>
      <c r="Q25">
        <f t="shared" si="8"/>
        <v>0</v>
      </c>
      <c r="R25">
        <f t="shared" si="7"/>
        <v>376023.33333333331</v>
      </c>
      <c r="S25" s="358">
        <f>32*12</f>
        <v>384</v>
      </c>
      <c r="T25" s="366">
        <f t="shared" si="10"/>
        <v>0</v>
      </c>
      <c r="U25">
        <f t="shared" si="11"/>
        <v>0</v>
      </c>
      <c r="V25" s="366">
        <f t="shared" si="12"/>
        <v>0</v>
      </c>
      <c r="W25">
        <f t="shared" si="13"/>
        <v>0</v>
      </c>
      <c r="X25">
        <f t="shared" si="14"/>
        <v>0</v>
      </c>
      <c r="Y25">
        <f t="shared" si="15"/>
        <v>0</v>
      </c>
    </row>
    <row r="26" spans="2:25" x14ac:dyDescent="0.35">
      <c r="B26" t="s">
        <v>101</v>
      </c>
      <c r="C26" s="244" t="s">
        <v>102</v>
      </c>
      <c r="D26" s="229">
        <v>0</v>
      </c>
      <c r="E26" s="230">
        <v>0</v>
      </c>
      <c r="F26" s="230">
        <v>54</v>
      </c>
      <c r="G26" s="230">
        <v>68</v>
      </c>
      <c r="H26" s="232" t="s">
        <v>215</v>
      </c>
      <c r="I26" s="240" t="s">
        <v>438</v>
      </c>
      <c r="J26" s="241" t="s">
        <v>215</v>
      </c>
      <c r="M26" s="362">
        <f>INDEX(Weighting!$R$7:$R$57,MATCH('KFF Premium Cost Sharing'!B26,Weighting!$B$7:$B$57,0))</f>
        <v>1692911.6666666667</v>
      </c>
      <c r="O26">
        <f t="shared" si="6"/>
        <v>1692911.6666666667</v>
      </c>
      <c r="Q26">
        <f t="shared" si="8"/>
        <v>0</v>
      </c>
      <c r="R26">
        <f t="shared" si="7"/>
        <v>1692911.6666666667</v>
      </c>
      <c r="S26">
        <f t="shared" si="9"/>
        <v>0</v>
      </c>
      <c r="T26">
        <f t="shared" si="10"/>
        <v>1692911.6666666667</v>
      </c>
      <c r="U26">
        <f t="shared" si="11"/>
        <v>648</v>
      </c>
      <c r="V26">
        <f t="shared" si="12"/>
        <v>1692911.6666666667</v>
      </c>
      <c r="W26">
        <f t="shared" si="13"/>
        <v>816</v>
      </c>
      <c r="X26">
        <f t="shared" si="14"/>
        <v>0</v>
      </c>
      <c r="Y26">
        <f t="shared" si="15"/>
        <v>0</v>
      </c>
    </row>
    <row r="27" spans="2:25" x14ac:dyDescent="0.35">
      <c r="B27" t="s">
        <v>106</v>
      </c>
      <c r="C27" s="245" t="s">
        <v>107</v>
      </c>
      <c r="D27" s="235">
        <v>0</v>
      </c>
      <c r="E27" s="236">
        <v>10</v>
      </c>
      <c r="F27" s="242" t="s">
        <v>215</v>
      </c>
      <c r="G27" s="242" t="s">
        <v>215</v>
      </c>
      <c r="H27" s="237" t="s">
        <v>215</v>
      </c>
      <c r="I27" s="243" t="s">
        <v>438</v>
      </c>
      <c r="J27" s="239" t="s">
        <v>215</v>
      </c>
      <c r="M27" s="362">
        <f>INDEX(Weighting!$R$7:$R$57,MATCH('KFF Premium Cost Sharing'!B27,Weighting!$B$7:$B$57,0))</f>
        <v>3024465.8333333335</v>
      </c>
      <c r="O27">
        <f t="shared" si="6"/>
        <v>3024465.8333333335</v>
      </c>
      <c r="Q27">
        <f t="shared" si="8"/>
        <v>0</v>
      </c>
      <c r="R27">
        <f t="shared" si="7"/>
        <v>3024465.8333333335</v>
      </c>
      <c r="S27">
        <f t="shared" si="9"/>
        <v>120</v>
      </c>
      <c r="T27" s="366">
        <f t="shared" si="10"/>
        <v>0</v>
      </c>
      <c r="U27">
        <f t="shared" si="11"/>
        <v>0</v>
      </c>
      <c r="V27" s="366">
        <f t="shared" si="12"/>
        <v>0</v>
      </c>
      <c r="W27">
        <f t="shared" si="13"/>
        <v>0</v>
      </c>
      <c r="X27">
        <f t="shared" si="14"/>
        <v>0</v>
      </c>
      <c r="Y27">
        <f t="shared" si="15"/>
        <v>0</v>
      </c>
    </row>
    <row r="28" spans="2:25" ht="20" x14ac:dyDescent="0.35">
      <c r="B28" t="s">
        <v>104</v>
      </c>
      <c r="C28" s="228" t="s">
        <v>451</v>
      </c>
      <c r="D28" s="229">
        <v>12</v>
      </c>
      <c r="E28" s="230">
        <v>20</v>
      </c>
      <c r="F28" s="230">
        <v>28</v>
      </c>
      <c r="G28" s="230">
        <v>28</v>
      </c>
      <c r="H28" s="232" t="s">
        <v>215</v>
      </c>
      <c r="I28" s="233"/>
      <c r="J28" s="241" t="s">
        <v>438</v>
      </c>
      <c r="M28" s="362">
        <f>INDEX(Weighting!$R$7:$R$57,MATCH('KFF Premium Cost Sharing'!B28,Weighting!$B$7:$B$57,0))</f>
        <v>1974157.6666666667</v>
      </c>
      <c r="O28">
        <f t="shared" si="6"/>
        <v>0</v>
      </c>
      <c r="Q28">
        <f t="shared" si="8"/>
        <v>144</v>
      </c>
      <c r="R28">
        <f t="shared" si="7"/>
        <v>1974157.6666666667</v>
      </c>
      <c r="S28">
        <f t="shared" si="9"/>
        <v>240</v>
      </c>
      <c r="T28">
        <f t="shared" si="10"/>
        <v>1974157.6666666667</v>
      </c>
      <c r="U28">
        <f t="shared" si="11"/>
        <v>336</v>
      </c>
      <c r="V28">
        <f t="shared" si="12"/>
        <v>1974157.6666666667</v>
      </c>
      <c r="W28">
        <f t="shared" si="13"/>
        <v>336</v>
      </c>
      <c r="X28">
        <f t="shared" si="14"/>
        <v>0</v>
      </c>
      <c r="Y28">
        <f t="shared" si="15"/>
        <v>0</v>
      </c>
    </row>
    <row r="29" spans="2:25" ht="20" x14ac:dyDescent="0.35">
      <c r="B29" t="s">
        <v>114</v>
      </c>
      <c r="C29" s="234" t="s">
        <v>452</v>
      </c>
      <c r="D29" s="246" t="s">
        <v>453</v>
      </c>
      <c r="E29" s="242" t="s">
        <v>454</v>
      </c>
      <c r="F29" s="242" t="s">
        <v>455</v>
      </c>
      <c r="G29" s="242" t="s">
        <v>455</v>
      </c>
      <c r="H29" s="237" t="s">
        <v>215</v>
      </c>
      <c r="I29" s="238"/>
      <c r="J29" s="238"/>
      <c r="M29" s="362">
        <f>INDEX(Weighting!$R$7:$R$57,MATCH('KFF Premium Cost Sharing'!B29,Weighting!$B$7:$B$57,0))</f>
        <v>1484468</v>
      </c>
      <c r="O29">
        <f t="shared" si="6"/>
        <v>0</v>
      </c>
      <c r="Q29" s="358">
        <f>24*12</f>
        <v>288</v>
      </c>
      <c r="R29">
        <f t="shared" si="7"/>
        <v>1484468</v>
      </c>
      <c r="S29" s="358">
        <f>79*12</f>
        <v>948</v>
      </c>
      <c r="T29">
        <f t="shared" si="10"/>
        <v>1484468</v>
      </c>
      <c r="U29" s="366">
        <f>195*12</f>
        <v>2340</v>
      </c>
      <c r="V29">
        <f t="shared" si="12"/>
        <v>1484468</v>
      </c>
      <c r="W29" s="366">
        <f>195*12</f>
        <v>2340</v>
      </c>
      <c r="X29">
        <f t="shared" si="14"/>
        <v>0</v>
      </c>
      <c r="Y29">
        <f t="shared" si="15"/>
        <v>0</v>
      </c>
    </row>
    <row r="30" spans="2:25" ht="20" x14ac:dyDescent="0.35">
      <c r="B30" t="s">
        <v>125</v>
      </c>
      <c r="C30" s="228" t="s">
        <v>456</v>
      </c>
      <c r="D30" s="229">
        <v>0</v>
      </c>
      <c r="E30" s="230">
        <v>45</v>
      </c>
      <c r="F30" s="230">
        <v>90</v>
      </c>
      <c r="G30" s="230">
        <v>152</v>
      </c>
      <c r="H30" s="247">
        <v>152</v>
      </c>
      <c r="I30" s="240" t="s">
        <v>438</v>
      </c>
      <c r="J30" s="241" t="s">
        <v>215</v>
      </c>
      <c r="M30" s="362">
        <f>INDEX(Weighting!$R$7:$R$57,MATCH('KFF Premium Cost Sharing'!B30,Weighting!$B$7:$B$57,0))</f>
        <v>2234156.0833333335</v>
      </c>
      <c r="O30">
        <f t="shared" si="6"/>
        <v>2234156.0833333335</v>
      </c>
      <c r="Q30">
        <f t="shared" ref="Q30:Q66" si="16">IF(O30=0,D30,0)</f>
        <v>0</v>
      </c>
      <c r="R30">
        <f t="shared" si="7"/>
        <v>2234156.0833333335</v>
      </c>
      <c r="S30">
        <f t="shared" si="9"/>
        <v>540</v>
      </c>
      <c r="T30">
        <f t="shared" si="10"/>
        <v>2234156.0833333335</v>
      </c>
      <c r="U30">
        <f t="shared" si="11"/>
        <v>1080</v>
      </c>
      <c r="V30">
        <f t="shared" si="12"/>
        <v>2234156.0833333335</v>
      </c>
      <c r="W30">
        <f t="shared" si="13"/>
        <v>1824</v>
      </c>
      <c r="X30">
        <f t="shared" si="14"/>
        <v>2234156.0833333335</v>
      </c>
      <c r="Y30">
        <f t="shared" si="15"/>
        <v>1824</v>
      </c>
    </row>
    <row r="31" spans="2:25" x14ac:dyDescent="0.35">
      <c r="B31" t="s">
        <v>132</v>
      </c>
      <c r="C31" s="234" t="s">
        <v>457</v>
      </c>
      <c r="D31" s="235">
        <v>0</v>
      </c>
      <c r="E31" s="242" t="s">
        <v>458</v>
      </c>
      <c r="F31" s="242" t="s">
        <v>459</v>
      </c>
      <c r="G31" s="242" t="s">
        <v>460</v>
      </c>
      <c r="H31" s="237" t="s">
        <v>461</v>
      </c>
      <c r="I31" s="238"/>
      <c r="J31" s="239" t="s">
        <v>438</v>
      </c>
      <c r="M31" s="362">
        <f>INDEX(Weighting!$R$7:$R$57,MATCH('KFF Premium Cost Sharing'!B31,Weighting!$B$7:$B$57,0))</f>
        <v>7460364.166666667</v>
      </c>
      <c r="O31">
        <f t="shared" si="6"/>
        <v>7460364.166666667</v>
      </c>
      <c r="Q31">
        <f t="shared" si="16"/>
        <v>0</v>
      </c>
      <c r="R31">
        <f t="shared" si="7"/>
        <v>7460364.166666667</v>
      </c>
      <c r="S31" s="358">
        <f>9*12</f>
        <v>108</v>
      </c>
      <c r="T31">
        <f t="shared" si="10"/>
        <v>7460364.166666667</v>
      </c>
      <c r="U31" s="366">
        <f>30*12</f>
        <v>360</v>
      </c>
      <c r="V31">
        <f t="shared" si="12"/>
        <v>7460364.166666667</v>
      </c>
      <c r="W31" s="366">
        <f>45*12</f>
        <v>540</v>
      </c>
      <c r="X31">
        <f t="shared" si="14"/>
        <v>7460364.166666667</v>
      </c>
      <c r="Y31" s="366">
        <f>120*12</f>
        <v>1440</v>
      </c>
    </row>
    <row r="32" spans="2:25" ht="20" x14ac:dyDescent="0.35">
      <c r="B32" t="s">
        <v>148</v>
      </c>
      <c r="C32" s="228" t="s">
        <v>462</v>
      </c>
      <c r="D32" s="229">
        <v>0</v>
      </c>
      <c r="E32" s="230">
        <v>0</v>
      </c>
      <c r="F32" s="230">
        <v>53</v>
      </c>
      <c r="G32" s="230">
        <v>84</v>
      </c>
      <c r="H32" s="232" t="s">
        <v>215</v>
      </c>
      <c r="I32" s="233"/>
      <c r="J32" s="233"/>
      <c r="M32" s="362">
        <f>INDEX(Weighting!$R$7:$R$57,MATCH('KFF Premium Cost Sharing'!B32,Weighting!$B$7:$B$57,0))</f>
        <v>3616197.75</v>
      </c>
      <c r="O32">
        <f t="shared" si="6"/>
        <v>3616197.75</v>
      </c>
      <c r="Q32">
        <f t="shared" si="16"/>
        <v>0</v>
      </c>
      <c r="R32">
        <f t="shared" si="7"/>
        <v>3616197.75</v>
      </c>
      <c r="S32">
        <f t="shared" si="9"/>
        <v>0</v>
      </c>
      <c r="T32">
        <f t="shared" si="10"/>
        <v>3616197.75</v>
      </c>
      <c r="U32">
        <f t="shared" si="11"/>
        <v>636</v>
      </c>
      <c r="V32">
        <f t="shared" si="12"/>
        <v>3616197.75</v>
      </c>
      <c r="W32">
        <f t="shared" si="13"/>
        <v>1008</v>
      </c>
      <c r="X32">
        <f t="shared" si="14"/>
        <v>0</v>
      </c>
      <c r="Y32">
        <f t="shared" si="15"/>
        <v>0</v>
      </c>
    </row>
    <row r="33" spans="2:25" x14ac:dyDescent="0.35">
      <c r="B33" t="s">
        <v>175</v>
      </c>
      <c r="C33" s="234" t="s">
        <v>463</v>
      </c>
      <c r="D33" s="235">
        <v>0</v>
      </c>
      <c r="E33" s="236">
        <v>15</v>
      </c>
      <c r="F33" s="242" t="s">
        <v>464</v>
      </c>
      <c r="G33" s="242" t="s">
        <v>464</v>
      </c>
      <c r="H33" s="237" t="s">
        <v>215</v>
      </c>
      <c r="I33" s="243" t="s">
        <v>438</v>
      </c>
      <c r="J33" s="239" t="s">
        <v>215</v>
      </c>
      <c r="M33" s="362">
        <f>INDEX(Weighting!$R$7:$R$57,MATCH('KFF Premium Cost Sharing'!B33,Weighting!$B$7:$B$57,0))</f>
        <v>185334.5</v>
      </c>
      <c r="O33">
        <f t="shared" si="6"/>
        <v>185334.5</v>
      </c>
      <c r="Q33">
        <f t="shared" si="16"/>
        <v>0</v>
      </c>
      <c r="R33">
        <f t="shared" si="7"/>
        <v>185334.5</v>
      </c>
      <c r="S33">
        <f t="shared" si="9"/>
        <v>180</v>
      </c>
      <c r="T33">
        <f t="shared" si="10"/>
        <v>185334.5</v>
      </c>
      <c r="U33" s="366">
        <f>40*12</f>
        <v>480</v>
      </c>
      <c r="V33">
        <f t="shared" si="12"/>
        <v>185334.5</v>
      </c>
      <c r="W33" s="366">
        <f>45*12</f>
        <v>540</v>
      </c>
      <c r="X33">
        <f t="shared" si="14"/>
        <v>0</v>
      </c>
      <c r="Y33">
        <f t="shared" si="15"/>
        <v>0</v>
      </c>
    </row>
    <row r="34" spans="2:25" ht="17" x14ac:dyDescent="0.35">
      <c r="B34" t="s">
        <v>180</v>
      </c>
      <c r="C34" s="228" t="s">
        <v>465</v>
      </c>
      <c r="D34" s="229">
        <v>0</v>
      </c>
      <c r="E34" s="230">
        <v>0</v>
      </c>
      <c r="F34" s="231" t="s">
        <v>466</v>
      </c>
      <c r="G34" s="231" t="s">
        <v>467</v>
      </c>
      <c r="H34" s="232" t="s">
        <v>215</v>
      </c>
      <c r="I34" s="233"/>
      <c r="J34" s="241" t="s">
        <v>438</v>
      </c>
      <c r="M34" s="362">
        <f>INDEX(Weighting!$R$7:$R$57,MATCH('KFF Premium Cost Sharing'!B34,Weighting!$B$7:$B$57,0))</f>
        <v>2073497.25</v>
      </c>
      <c r="O34">
        <f t="shared" si="6"/>
        <v>2073497.25</v>
      </c>
      <c r="Q34">
        <f t="shared" si="16"/>
        <v>0</v>
      </c>
      <c r="R34">
        <f t="shared" si="7"/>
        <v>2073497.25</v>
      </c>
      <c r="S34">
        <f t="shared" si="9"/>
        <v>0</v>
      </c>
      <c r="T34">
        <f t="shared" si="10"/>
        <v>2073497.25</v>
      </c>
      <c r="U34" s="366">
        <f>20*12</f>
        <v>240</v>
      </c>
      <c r="V34">
        <f t="shared" si="12"/>
        <v>2073497.25</v>
      </c>
      <c r="W34" s="366">
        <f>30*12</f>
        <v>360</v>
      </c>
      <c r="X34">
        <f t="shared" si="14"/>
        <v>0</v>
      </c>
      <c r="Y34">
        <f t="shared" si="15"/>
        <v>0</v>
      </c>
    </row>
    <row r="35" spans="2:25" ht="20" x14ac:dyDescent="0.35">
      <c r="B35" t="s">
        <v>182</v>
      </c>
      <c r="C35" s="234" t="s">
        <v>468</v>
      </c>
      <c r="D35" s="235">
        <v>0</v>
      </c>
      <c r="E35" s="236">
        <v>0</v>
      </c>
      <c r="F35" s="236">
        <v>35</v>
      </c>
      <c r="G35" s="236">
        <v>35</v>
      </c>
      <c r="H35" s="237" t="s">
        <v>215</v>
      </c>
      <c r="I35" s="238"/>
      <c r="J35" s="239" t="s">
        <v>438</v>
      </c>
      <c r="M35" s="362">
        <f>INDEX(Weighting!$R$7:$R$57,MATCH('KFF Premium Cost Sharing'!B35,Weighting!$B$7:$B$57,0))</f>
        <v>603875.16666666663</v>
      </c>
      <c r="O35">
        <f t="shared" si="6"/>
        <v>603875.16666666663</v>
      </c>
      <c r="Q35">
        <f t="shared" si="16"/>
        <v>0</v>
      </c>
      <c r="R35">
        <f t="shared" si="7"/>
        <v>603875.16666666663</v>
      </c>
      <c r="S35">
        <f t="shared" si="9"/>
        <v>0</v>
      </c>
      <c r="T35">
        <f t="shared" si="10"/>
        <v>603875.16666666663</v>
      </c>
      <c r="U35">
        <f t="shared" si="11"/>
        <v>420</v>
      </c>
      <c r="V35">
        <f t="shared" si="12"/>
        <v>603875.16666666663</v>
      </c>
      <c r="W35">
        <f t="shared" si="13"/>
        <v>420</v>
      </c>
      <c r="X35">
        <f t="shared" si="14"/>
        <v>0</v>
      </c>
      <c r="Y35">
        <f t="shared" si="15"/>
        <v>0</v>
      </c>
    </row>
    <row r="36" spans="2:25" x14ac:dyDescent="0.35">
      <c r="B36" t="s">
        <v>184</v>
      </c>
      <c r="C36" s="248" t="s">
        <v>185</v>
      </c>
      <c r="D36" s="249">
        <v>0</v>
      </c>
      <c r="E36" s="250">
        <v>10</v>
      </c>
      <c r="F36" s="250">
        <v>34</v>
      </c>
      <c r="G36" s="250">
        <v>98</v>
      </c>
      <c r="H36" s="251" t="s">
        <v>215</v>
      </c>
      <c r="I36" s="252"/>
      <c r="J36" s="252"/>
      <c r="M36" s="362">
        <f>INDEX(Weighting!$R$7:$R$57,MATCH('KFF Premium Cost Sharing'!B36,Weighting!$B$7:$B$57,0))</f>
        <v>1413799.8333333333</v>
      </c>
      <c r="O36">
        <f t="shared" si="6"/>
        <v>1413799.8333333333</v>
      </c>
      <c r="Q36">
        <f t="shared" si="16"/>
        <v>0</v>
      </c>
      <c r="R36">
        <f t="shared" si="7"/>
        <v>1413799.8333333333</v>
      </c>
      <c r="S36">
        <f t="shared" si="9"/>
        <v>120</v>
      </c>
      <c r="T36">
        <f t="shared" si="10"/>
        <v>1413799.8333333333</v>
      </c>
      <c r="U36">
        <f t="shared" si="11"/>
        <v>408</v>
      </c>
      <c r="V36">
        <f t="shared" si="12"/>
        <v>1413799.8333333333</v>
      </c>
      <c r="W36">
        <f t="shared" si="13"/>
        <v>1176</v>
      </c>
      <c r="X36">
        <f t="shared" si="14"/>
        <v>0</v>
      </c>
      <c r="Y36">
        <f t="shared" si="15"/>
        <v>0</v>
      </c>
    </row>
    <row r="37" spans="2:25" x14ac:dyDescent="0.35">
      <c r="C37" s="433" t="s">
        <v>469</v>
      </c>
      <c r="D37" s="434"/>
      <c r="E37" s="434"/>
      <c r="F37" s="434"/>
      <c r="G37" s="434"/>
      <c r="H37" s="434"/>
      <c r="I37" s="434"/>
      <c r="J37" s="435"/>
      <c r="M37" s="362"/>
    </row>
    <row r="38" spans="2:25" x14ac:dyDescent="0.35">
      <c r="B38" t="s">
        <v>120</v>
      </c>
      <c r="C38" s="253" t="s">
        <v>121</v>
      </c>
      <c r="D38" s="254">
        <v>50</v>
      </c>
      <c r="E38" s="255">
        <v>80</v>
      </c>
      <c r="F38" s="256" t="s">
        <v>215</v>
      </c>
      <c r="G38" s="256" t="s">
        <v>215</v>
      </c>
      <c r="H38" s="257" t="s">
        <v>215</v>
      </c>
      <c r="I38" s="258" t="s">
        <v>438</v>
      </c>
      <c r="J38" s="259" t="s">
        <v>215</v>
      </c>
      <c r="M38" s="362">
        <f>INDEX(Weighting!$R$7:$R$57,MATCH('KFF Premium Cost Sharing'!B38,Weighting!$B$7:$B$57,0))</f>
        <v>874413.5</v>
      </c>
      <c r="O38">
        <f t="shared" si="6"/>
        <v>0</v>
      </c>
      <c r="Q38">
        <f>IF(O38=0,D38*4,0)</f>
        <v>200</v>
      </c>
      <c r="R38">
        <f>IF(E38="N/A",0,M38)</f>
        <v>874413.5</v>
      </c>
      <c r="S38">
        <f>IF(E38="--",0,E38*4)</f>
        <v>320</v>
      </c>
      <c r="T38" s="366">
        <f t="shared" si="10"/>
        <v>0</v>
      </c>
      <c r="U38">
        <f t="shared" si="11"/>
        <v>0</v>
      </c>
      <c r="V38" s="366">
        <f t="shared" si="12"/>
        <v>0</v>
      </c>
      <c r="W38">
        <f t="shared" si="13"/>
        <v>0</v>
      </c>
      <c r="X38">
        <f t="shared" si="14"/>
        <v>0</v>
      </c>
    </row>
    <row r="39" spans="2:25" x14ac:dyDescent="0.35">
      <c r="B39" t="s">
        <v>170</v>
      </c>
      <c r="C39" s="260" t="s">
        <v>171</v>
      </c>
      <c r="D39" s="261">
        <v>75</v>
      </c>
      <c r="E39" s="262">
        <v>75</v>
      </c>
      <c r="F39" s="263" t="s">
        <v>215</v>
      </c>
      <c r="G39" s="263" t="s">
        <v>215</v>
      </c>
      <c r="H39" s="264" t="s">
        <v>215</v>
      </c>
      <c r="I39" s="265" t="s">
        <v>438</v>
      </c>
      <c r="J39" s="266" t="s">
        <v>215</v>
      </c>
      <c r="M39" s="362">
        <f>INDEX(Weighting!$R$7:$R$57,MATCH('KFF Premium Cost Sharing'!B39,Weighting!$B$7:$B$57,0))</f>
        <v>439543.41666666669</v>
      </c>
      <c r="O39">
        <f t="shared" si="6"/>
        <v>0</v>
      </c>
      <c r="Q39">
        <f>IF(O39=0,D39*4,0)</f>
        <v>300</v>
      </c>
      <c r="R39">
        <f>IF(E39="N/A",0,M39)</f>
        <v>439543.41666666669</v>
      </c>
      <c r="S39">
        <f>IF(E39="--",0,E39*4)</f>
        <v>300</v>
      </c>
      <c r="T39" s="366">
        <f t="shared" si="10"/>
        <v>0</v>
      </c>
      <c r="U39">
        <f t="shared" si="11"/>
        <v>0</v>
      </c>
      <c r="V39" s="366">
        <f t="shared" si="12"/>
        <v>0</v>
      </c>
      <c r="W39">
        <f t="shared" si="13"/>
        <v>0</v>
      </c>
      <c r="X39">
        <f t="shared" si="14"/>
        <v>0</v>
      </c>
    </row>
    <row r="40" spans="2:25" x14ac:dyDescent="0.35">
      <c r="C40" s="433" t="s">
        <v>470</v>
      </c>
      <c r="D40" s="434"/>
      <c r="E40" s="434"/>
      <c r="F40" s="434"/>
      <c r="G40" s="434"/>
      <c r="H40" s="434"/>
      <c r="I40" s="434"/>
      <c r="J40" s="435"/>
      <c r="M40" s="362"/>
      <c r="X40">
        <f t="shared" si="14"/>
        <v>0</v>
      </c>
    </row>
    <row r="41" spans="2:25" x14ac:dyDescent="0.35">
      <c r="B41" t="s">
        <v>30</v>
      </c>
      <c r="C41" s="267" t="s">
        <v>471</v>
      </c>
      <c r="D41" s="254">
        <v>104</v>
      </c>
      <c r="E41" s="255">
        <v>104</v>
      </c>
      <c r="F41" s="255">
        <v>104</v>
      </c>
      <c r="G41" s="255">
        <v>104</v>
      </c>
      <c r="H41" s="257" t="s">
        <v>215</v>
      </c>
      <c r="I41" s="268"/>
      <c r="J41" s="259" t="s">
        <v>438</v>
      </c>
      <c r="M41" s="362">
        <f>INDEX(Weighting!$R$7:$R$57,MATCH('KFF Premium Cost Sharing'!B41,Weighting!$B$7:$B$57,0))</f>
        <v>1171764.9166666667</v>
      </c>
      <c r="O41">
        <f t="shared" si="6"/>
        <v>0</v>
      </c>
      <c r="Q41">
        <f t="shared" si="16"/>
        <v>104</v>
      </c>
      <c r="R41">
        <f>IF(E41="N/A",0,M41)</f>
        <v>1171764.9166666667</v>
      </c>
      <c r="S41">
        <f>IF(E41="--",0,E41)</f>
        <v>104</v>
      </c>
      <c r="T41">
        <f t="shared" si="10"/>
        <v>1171764.9166666667</v>
      </c>
      <c r="U41">
        <f>IF(F41="n/a",0,F41)</f>
        <v>104</v>
      </c>
      <c r="V41">
        <f t="shared" si="12"/>
        <v>1171764.9166666667</v>
      </c>
      <c r="W41">
        <f>IF(G41="n/a",0,G41)</f>
        <v>104</v>
      </c>
      <c r="X41">
        <f t="shared" si="14"/>
        <v>0</v>
      </c>
    </row>
    <row r="42" spans="2:25" x14ac:dyDescent="0.35">
      <c r="B42" t="s">
        <v>54</v>
      </c>
      <c r="C42" s="234" t="s">
        <v>472</v>
      </c>
      <c r="D42" s="235">
        <v>0</v>
      </c>
      <c r="E42" s="236">
        <v>25</v>
      </c>
      <c r="F42" s="236">
        <v>75</v>
      </c>
      <c r="G42" s="242" t="s">
        <v>215</v>
      </c>
      <c r="H42" s="237" t="s">
        <v>215</v>
      </c>
      <c r="I42" s="238"/>
      <c r="J42" s="239" t="s">
        <v>438</v>
      </c>
      <c r="M42" s="362">
        <f>INDEX(Weighting!$R$7:$R$57,MATCH('KFF Premium Cost Sharing'!B42,Weighting!$B$7:$B$57,0))</f>
        <v>1626985.5833333333</v>
      </c>
      <c r="O42">
        <f t="shared" si="6"/>
        <v>1626985.5833333333</v>
      </c>
      <c r="Q42">
        <f t="shared" si="16"/>
        <v>0</v>
      </c>
      <c r="R42">
        <f>IF(E42="N/A",0,M42)</f>
        <v>1626985.5833333333</v>
      </c>
      <c r="S42">
        <f>IF(E42="--",0,E42)</f>
        <v>25</v>
      </c>
      <c r="T42">
        <f t="shared" si="10"/>
        <v>1626985.5833333333</v>
      </c>
      <c r="U42">
        <f t="shared" si="11"/>
        <v>900</v>
      </c>
      <c r="V42" s="366">
        <f t="shared" si="12"/>
        <v>0</v>
      </c>
      <c r="W42">
        <f t="shared" si="13"/>
        <v>0</v>
      </c>
      <c r="X42">
        <f t="shared" si="14"/>
        <v>0</v>
      </c>
    </row>
    <row r="43" spans="2:25" ht="20" x14ac:dyDescent="0.35">
      <c r="B43" t="s">
        <v>135</v>
      </c>
      <c r="C43" s="228" t="s">
        <v>473</v>
      </c>
      <c r="D43" s="229">
        <v>0</v>
      </c>
      <c r="E43" s="230">
        <v>50</v>
      </c>
      <c r="F43" s="231" t="s">
        <v>215</v>
      </c>
      <c r="G43" s="231" t="s">
        <v>215</v>
      </c>
      <c r="H43" s="232" t="s">
        <v>215</v>
      </c>
      <c r="I43" s="233"/>
      <c r="J43" s="241" t="s">
        <v>438</v>
      </c>
      <c r="M43" s="362">
        <f>INDEX(Weighting!$R$7:$R$57,MATCH('KFF Premium Cost Sharing'!B43,Weighting!$B$7:$B$57,0))</f>
        <v>2322885.5833333335</v>
      </c>
      <c r="O43">
        <f t="shared" si="6"/>
        <v>2322885.5833333335</v>
      </c>
      <c r="Q43">
        <f t="shared" si="16"/>
        <v>0</v>
      </c>
      <c r="R43">
        <f>IF(E43="N/A",0,M43)</f>
        <v>2322885.5833333335</v>
      </c>
      <c r="S43">
        <f>IF(E43="--",0,E43)</f>
        <v>50</v>
      </c>
      <c r="T43" s="366">
        <f t="shared" si="10"/>
        <v>0</v>
      </c>
      <c r="U43">
        <f t="shared" si="11"/>
        <v>0</v>
      </c>
      <c r="V43" s="366">
        <f t="shared" si="12"/>
        <v>0</v>
      </c>
      <c r="W43">
        <f t="shared" si="13"/>
        <v>0</v>
      </c>
      <c r="X43">
        <f t="shared" si="14"/>
        <v>0</v>
      </c>
    </row>
    <row r="44" spans="2:25" x14ac:dyDescent="0.35">
      <c r="B44" t="s">
        <v>168</v>
      </c>
      <c r="C44" s="269" t="s">
        <v>474</v>
      </c>
      <c r="D44" s="261">
        <v>35</v>
      </c>
      <c r="E44" s="262">
        <v>50</v>
      </c>
      <c r="F44" s="263" t="s">
        <v>215</v>
      </c>
      <c r="G44" s="263" t="s">
        <v>215</v>
      </c>
      <c r="H44" s="264" t="s">
        <v>215</v>
      </c>
      <c r="I44" s="265" t="s">
        <v>438</v>
      </c>
      <c r="J44" s="270" t="s">
        <v>215</v>
      </c>
      <c r="M44" s="362">
        <f>INDEX(Weighting!$R$7:$R$57,MATCH('KFF Premium Cost Sharing'!B44,Weighting!$B$7:$B$57,0))</f>
        <v>5464180.083333333</v>
      </c>
      <c r="O44">
        <f t="shared" si="6"/>
        <v>0</v>
      </c>
      <c r="Q44">
        <f t="shared" si="16"/>
        <v>35</v>
      </c>
      <c r="R44">
        <f>IF(E44="N/A",0,M44)</f>
        <v>5464180.083333333</v>
      </c>
      <c r="S44">
        <f>IF(E44="--",0,E44)</f>
        <v>50</v>
      </c>
      <c r="T44" s="366">
        <f t="shared" si="10"/>
        <v>0</v>
      </c>
      <c r="U44">
        <f t="shared" si="11"/>
        <v>0</v>
      </c>
      <c r="V44" s="366">
        <f t="shared" si="12"/>
        <v>0</v>
      </c>
      <c r="W44">
        <f t="shared" si="13"/>
        <v>0</v>
      </c>
      <c r="X44">
        <f t="shared" si="14"/>
        <v>0</v>
      </c>
    </row>
    <row r="45" spans="2:25" x14ac:dyDescent="0.35">
      <c r="C45" s="433" t="s">
        <v>475</v>
      </c>
      <c r="D45" s="434"/>
      <c r="E45" s="434"/>
      <c r="F45" s="434"/>
      <c r="G45" s="434"/>
      <c r="H45" s="434"/>
      <c r="I45" s="434"/>
      <c r="J45" s="435"/>
      <c r="M45" s="362"/>
    </row>
    <row r="46" spans="2:25" x14ac:dyDescent="0.35">
      <c r="B46" t="s">
        <v>36</v>
      </c>
      <c r="C46" s="253" t="s">
        <v>37</v>
      </c>
      <c r="D46" s="271" t="s">
        <v>476</v>
      </c>
      <c r="E46" s="256" t="s">
        <v>476</v>
      </c>
      <c r="F46" s="256" t="s">
        <v>476</v>
      </c>
      <c r="G46" s="256" t="s">
        <v>476</v>
      </c>
      <c r="H46" s="256" t="s">
        <v>476</v>
      </c>
      <c r="I46" s="272"/>
      <c r="J46" s="259" t="s">
        <v>476</v>
      </c>
      <c r="M46" s="362">
        <f>INDEX(Weighting!$R$7:$R$57,MATCH('KFF Premium Cost Sharing'!B46,Weighting!$B$7:$B$57,0))</f>
        <v>258266.83333333334</v>
      </c>
      <c r="O46">
        <f>IF(OR(D46=0,D46="--"),M46,0)</f>
        <v>258266.83333333334</v>
      </c>
      <c r="Q46">
        <f t="shared" si="16"/>
        <v>0</v>
      </c>
      <c r="R46">
        <f t="shared" ref="R46:R66" si="17">IF(E46="N/A",0,M46)</f>
        <v>258266.83333333334</v>
      </c>
      <c r="S46">
        <f t="shared" ref="S46:S66" si="18">IF(E46="--",0,E46)</f>
        <v>0</v>
      </c>
      <c r="T46">
        <f t="shared" si="10"/>
        <v>258266.83333333334</v>
      </c>
      <c r="U46">
        <f t="shared" ref="U46:U66" si="19">IF(G46="--",0,G46)</f>
        <v>0</v>
      </c>
      <c r="V46" s="362">
        <f>M46</f>
        <v>258266.83333333334</v>
      </c>
      <c r="W46">
        <f t="shared" ref="W46:W66" si="20">IF(I46="--",0,I46)</f>
        <v>0</v>
      </c>
      <c r="X46" s="362">
        <f>O46</f>
        <v>258266.83333333334</v>
      </c>
      <c r="Y46">
        <f t="shared" ref="Y46:Y66" si="21">IF(K46="--",0,K46)</f>
        <v>0</v>
      </c>
    </row>
    <row r="47" spans="2:25" x14ac:dyDescent="0.35">
      <c r="B47" t="s">
        <v>45</v>
      </c>
      <c r="C47" s="245" t="s">
        <v>46</v>
      </c>
      <c r="D47" s="246" t="s">
        <v>476</v>
      </c>
      <c r="E47" s="242" t="s">
        <v>476</v>
      </c>
      <c r="F47" s="242" t="s">
        <v>476</v>
      </c>
      <c r="G47" s="242" t="s">
        <v>476</v>
      </c>
      <c r="H47" s="242" t="s">
        <v>476</v>
      </c>
      <c r="I47" s="273"/>
      <c r="J47" s="239" t="s">
        <v>476</v>
      </c>
      <c r="M47" s="362">
        <f>INDEX(Weighting!$R$7:$R$57,MATCH('KFF Premium Cost Sharing'!B47,Weighting!$B$7:$B$57,0))</f>
        <v>926134</v>
      </c>
      <c r="O47">
        <f t="shared" ref="O47:O66" si="22">IF(OR(D47=0,D47="--"),M47,0)</f>
        <v>926134</v>
      </c>
      <c r="Q47">
        <f t="shared" si="16"/>
        <v>0</v>
      </c>
      <c r="R47">
        <f t="shared" si="17"/>
        <v>926134</v>
      </c>
      <c r="S47">
        <f t="shared" si="18"/>
        <v>0</v>
      </c>
      <c r="T47">
        <f t="shared" si="10"/>
        <v>926134</v>
      </c>
      <c r="U47">
        <f t="shared" si="19"/>
        <v>0</v>
      </c>
      <c r="V47" s="362">
        <f t="shared" ref="V47:X66" si="23">M47</f>
        <v>926134</v>
      </c>
      <c r="W47">
        <f t="shared" si="20"/>
        <v>0</v>
      </c>
      <c r="X47" s="362">
        <f t="shared" si="23"/>
        <v>926134</v>
      </c>
      <c r="Y47">
        <f t="shared" si="21"/>
        <v>0</v>
      </c>
    </row>
    <row r="48" spans="2:25" ht="20" x14ac:dyDescent="0.35">
      <c r="B48" t="s">
        <v>72</v>
      </c>
      <c r="C48" s="244" t="s">
        <v>73</v>
      </c>
      <c r="D48" s="274" t="s">
        <v>476</v>
      </c>
      <c r="E48" s="231" t="s">
        <v>476</v>
      </c>
      <c r="F48" s="231" t="s">
        <v>476</v>
      </c>
      <c r="G48" s="231" t="s">
        <v>476</v>
      </c>
      <c r="H48" s="231" t="s">
        <v>476</v>
      </c>
      <c r="I48" s="275"/>
      <c r="J48" s="241" t="s">
        <v>476</v>
      </c>
      <c r="M48" s="362">
        <f>INDEX(Weighting!$R$7:$R$57,MATCH('KFF Premium Cost Sharing'!B48,Weighting!$B$7:$B$57,0))</f>
        <v>290836.66666666669</v>
      </c>
      <c r="O48">
        <f t="shared" si="22"/>
        <v>290836.66666666669</v>
      </c>
      <c r="Q48">
        <f t="shared" si="16"/>
        <v>0</v>
      </c>
      <c r="R48">
        <f t="shared" si="17"/>
        <v>290836.66666666669</v>
      </c>
      <c r="S48">
        <f t="shared" si="18"/>
        <v>0</v>
      </c>
      <c r="T48">
        <f t="shared" si="10"/>
        <v>290836.66666666669</v>
      </c>
      <c r="U48">
        <f t="shared" si="19"/>
        <v>0</v>
      </c>
      <c r="V48" s="362">
        <f t="shared" si="23"/>
        <v>290836.66666666669</v>
      </c>
      <c r="W48">
        <f t="shared" si="20"/>
        <v>0</v>
      </c>
      <c r="X48" s="362">
        <f t="shared" si="23"/>
        <v>290836.66666666669</v>
      </c>
      <c r="Y48">
        <f t="shared" si="21"/>
        <v>0</v>
      </c>
    </row>
    <row r="49" spans="2:25" x14ac:dyDescent="0.35">
      <c r="B49" t="s">
        <v>82</v>
      </c>
      <c r="C49" s="245" t="s">
        <v>83</v>
      </c>
      <c r="D49" s="246" t="s">
        <v>476</v>
      </c>
      <c r="E49" s="242" t="s">
        <v>476</v>
      </c>
      <c r="F49" s="242" t="s">
        <v>476</v>
      </c>
      <c r="G49" s="242" t="s">
        <v>476</v>
      </c>
      <c r="H49" s="242" t="s">
        <v>476</v>
      </c>
      <c r="I49" s="273"/>
      <c r="J49" s="239" t="s">
        <v>476</v>
      </c>
      <c r="M49" s="362">
        <f>INDEX(Weighting!$R$7:$R$57,MATCH('KFF Premium Cost Sharing'!B49,Weighting!$B$7:$B$57,0))</f>
        <v>457257.58333333331</v>
      </c>
      <c r="O49">
        <f t="shared" si="22"/>
        <v>457257.58333333331</v>
      </c>
      <c r="Q49">
        <f t="shared" si="16"/>
        <v>0</v>
      </c>
      <c r="R49">
        <f t="shared" si="17"/>
        <v>457257.58333333331</v>
      </c>
      <c r="S49">
        <f t="shared" si="18"/>
        <v>0</v>
      </c>
      <c r="T49">
        <f t="shared" si="10"/>
        <v>457257.58333333331</v>
      </c>
      <c r="U49">
        <f t="shared" si="19"/>
        <v>0</v>
      </c>
      <c r="V49" s="362">
        <f t="shared" si="23"/>
        <v>457257.58333333331</v>
      </c>
      <c r="W49">
        <f t="shared" si="20"/>
        <v>0</v>
      </c>
      <c r="X49" s="362">
        <f t="shared" si="23"/>
        <v>457257.58333333331</v>
      </c>
      <c r="Y49">
        <f t="shared" si="21"/>
        <v>0</v>
      </c>
    </row>
    <row r="50" spans="2:25" x14ac:dyDescent="0.35">
      <c r="B50" t="s">
        <v>95</v>
      </c>
      <c r="C50" s="244" t="s">
        <v>96</v>
      </c>
      <c r="D50" s="274" t="s">
        <v>476</v>
      </c>
      <c r="E50" s="231" t="s">
        <v>476</v>
      </c>
      <c r="F50" s="231" t="s">
        <v>476</v>
      </c>
      <c r="G50" s="231" t="s">
        <v>476</v>
      </c>
      <c r="H50" s="231" t="s">
        <v>476</v>
      </c>
      <c r="I50" s="275"/>
      <c r="J50" s="241" t="s">
        <v>476</v>
      </c>
      <c r="M50" s="362">
        <f>INDEX(Weighting!$R$7:$R$57,MATCH('KFF Premium Cost Sharing'!B50,Weighting!$B$7:$B$57,0))</f>
        <v>1590942.1666666667</v>
      </c>
      <c r="O50">
        <f t="shared" si="22"/>
        <v>1590942.1666666667</v>
      </c>
      <c r="Q50">
        <f t="shared" si="16"/>
        <v>0</v>
      </c>
      <c r="R50">
        <f t="shared" si="17"/>
        <v>1590942.1666666667</v>
      </c>
      <c r="S50">
        <f t="shared" si="18"/>
        <v>0</v>
      </c>
      <c r="T50">
        <f t="shared" si="10"/>
        <v>1590942.1666666667</v>
      </c>
      <c r="U50">
        <f t="shared" si="19"/>
        <v>0</v>
      </c>
      <c r="V50" s="362">
        <f t="shared" si="23"/>
        <v>1590942.1666666667</v>
      </c>
      <c r="W50">
        <f t="shared" si="20"/>
        <v>0</v>
      </c>
      <c r="X50" s="362">
        <f t="shared" si="23"/>
        <v>1590942.1666666667</v>
      </c>
      <c r="Y50">
        <f t="shared" si="21"/>
        <v>0</v>
      </c>
    </row>
    <row r="51" spans="2:25" x14ac:dyDescent="0.35">
      <c r="B51" t="s">
        <v>110</v>
      </c>
      <c r="C51" s="245" t="s">
        <v>111</v>
      </c>
      <c r="D51" s="246" t="s">
        <v>476</v>
      </c>
      <c r="E51" s="242" t="s">
        <v>476</v>
      </c>
      <c r="F51" s="242" t="s">
        <v>476</v>
      </c>
      <c r="G51" s="242" t="s">
        <v>476</v>
      </c>
      <c r="H51" s="242" t="s">
        <v>476</v>
      </c>
      <c r="I51" s="273"/>
      <c r="J51" s="239" t="s">
        <v>476</v>
      </c>
      <c r="M51" s="362">
        <f>INDEX(Weighting!$R$7:$R$57,MATCH('KFF Premium Cost Sharing'!B51,Weighting!$B$7:$B$57,0))</f>
        <v>1387432.6666666667</v>
      </c>
      <c r="O51">
        <f t="shared" si="22"/>
        <v>1387432.6666666667</v>
      </c>
      <c r="Q51">
        <f t="shared" si="16"/>
        <v>0</v>
      </c>
      <c r="R51">
        <f t="shared" si="17"/>
        <v>1387432.6666666667</v>
      </c>
      <c r="S51">
        <f t="shared" si="18"/>
        <v>0</v>
      </c>
      <c r="T51">
        <f t="shared" si="10"/>
        <v>1387432.6666666667</v>
      </c>
      <c r="U51">
        <f t="shared" si="19"/>
        <v>0</v>
      </c>
      <c r="V51" s="362">
        <f t="shared" si="23"/>
        <v>1387432.6666666667</v>
      </c>
      <c r="W51">
        <f t="shared" si="20"/>
        <v>0</v>
      </c>
      <c r="X51" s="362">
        <f t="shared" si="23"/>
        <v>1387432.6666666667</v>
      </c>
      <c r="Y51">
        <f t="shared" si="21"/>
        <v>0</v>
      </c>
    </row>
    <row r="52" spans="2:25" x14ac:dyDescent="0.35">
      <c r="B52" t="s">
        <v>112</v>
      </c>
      <c r="C52" s="244" t="s">
        <v>113</v>
      </c>
      <c r="D52" s="274" t="s">
        <v>476</v>
      </c>
      <c r="E52" s="231" t="s">
        <v>476</v>
      </c>
      <c r="F52" s="231" t="s">
        <v>476</v>
      </c>
      <c r="G52" s="231" t="s">
        <v>476</v>
      </c>
      <c r="H52" s="231" t="s">
        <v>476</v>
      </c>
      <c r="I52" s="275"/>
      <c r="J52" s="241" t="s">
        <v>476</v>
      </c>
      <c r="M52" s="362">
        <f>INDEX(Weighting!$R$7:$R$57,MATCH('KFF Premium Cost Sharing'!B52,Weighting!$B$7:$B$57,0))</f>
        <v>760547.25</v>
      </c>
      <c r="O52">
        <f t="shared" si="22"/>
        <v>760547.25</v>
      </c>
      <c r="Q52">
        <f t="shared" si="16"/>
        <v>0</v>
      </c>
      <c r="R52">
        <f t="shared" si="17"/>
        <v>760547.25</v>
      </c>
      <c r="S52">
        <f t="shared" si="18"/>
        <v>0</v>
      </c>
      <c r="T52">
        <f t="shared" si="10"/>
        <v>760547.25</v>
      </c>
      <c r="U52">
        <f t="shared" si="19"/>
        <v>0</v>
      </c>
      <c r="V52" s="362">
        <f t="shared" si="23"/>
        <v>760547.25</v>
      </c>
      <c r="W52">
        <f t="shared" si="20"/>
        <v>0</v>
      </c>
      <c r="X52" s="362">
        <f t="shared" si="23"/>
        <v>760547.25</v>
      </c>
      <c r="Y52">
        <f t="shared" si="21"/>
        <v>0</v>
      </c>
    </row>
    <row r="53" spans="2:25" x14ac:dyDescent="0.35">
      <c r="B53" t="s">
        <v>116</v>
      </c>
      <c r="C53" s="245" t="s">
        <v>117</v>
      </c>
      <c r="D53" s="246" t="s">
        <v>476</v>
      </c>
      <c r="E53" s="242" t="s">
        <v>476</v>
      </c>
      <c r="F53" s="242" t="s">
        <v>476</v>
      </c>
      <c r="G53" s="242" t="s">
        <v>476</v>
      </c>
      <c r="H53" s="242" t="s">
        <v>476</v>
      </c>
      <c r="I53" s="273"/>
      <c r="J53" s="239" t="s">
        <v>476</v>
      </c>
      <c r="M53" s="362">
        <f>INDEX(Weighting!$R$7:$R$57,MATCH('KFF Premium Cost Sharing'!B53,Weighting!$B$7:$B$57,0))</f>
        <v>295832.08333333331</v>
      </c>
      <c r="O53">
        <f t="shared" si="22"/>
        <v>295832.08333333331</v>
      </c>
      <c r="Q53">
        <f t="shared" si="16"/>
        <v>0</v>
      </c>
      <c r="R53">
        <f t="shared" si="17"/>
        <v>295832.08333333331</v>
      </c>
      <c r="S53">
        <f t="shared" si="18"/>
        <v>0</v>
      </c>
      <c r="T53">
        <f t="shared" si="10"/>
        <v>295832.08333333331</v>
      </c>
      <c r="U53">
        <f t="shared" si="19"/>
        <v>0</v>
      </c>
      <c r="V53" s="362">
        <f t="shared" si="23"/>
        <v>295832.08333333331</v>
      </c>
      <c r="W53">
        <f t="shared" si="20"/>
        <v>0</v>
      </c>
      <c r="X53" s="362">
        <f t="shared" si="23"/>
        <v>295832.08333333331</v>
      </c>
      <c r="Y53">
        <f t="shared" si="21"/>
        <v>0</v>
      </c>
    </row>
    <row r="54" spans="2:25" x14ac:dyDescent="0.35">
      <c r="B54" t="s">
        <v>118</v>
      </c>
      <c r="C54" s="244" t="s">
        <v>119</v>
      </c>
      <c r="D54" s="274" t="s">
        <v>476</v>
      </c>
      <c r="E54" s="231" t="s">
        <v>476</v>
      </c>
      <c r="F54" s="231" t="s">
        <v>476</v>
      </c>
      <c r="G54" s="231" t="s">
        <v>476</v>
      </c>
      <c r="H54" s="231" t="s">
        <v>476</v>
      </c>
      <c r="I54" s="275"/>
      <c r="J54" s="241" t="s">
        <v>476</v>
      </c>
      <c r="M54" s="362">
        <f>INDEX(Weighting!$R$7:$R$57,MATCH('KFF Premium Cost Sharing'!B54,Weighting!$B$7:$B$57,0))</f>
        <v>390527.83333333331</v>
      </c>
      <c r="O54">
        <f t="shared" si="22"/>
        <v>390527.83333333331</v>
      </c>
      <c r="Q54">
        <f t="shared" si="16"/>
        <v>0</v>
      </c>
      <c r="R54">
        <f t="shared" si="17"/>
        <v>390527.83333333331</v>
      </c>
      <c r="S54">
        <f t="shared" si="18"/>
        <v>0</v>
      </c>
      <c r="T54">
        <f t="shared" si="10"/>
        <v>390527.83333333331</v>
      </c>
      <c r="U54">
        <f t="shared" si="19"/>
        <v>0</v>
      </c>
      <c r="V54" s="362">
        <f t="shared" si="23"/>
        <v>390527.83333333331</v>
      </c>
      <c r="W54">
        <f t="shared" si="20"/>
        <v>0</v>
      </c>
      <c r="X54" s="362">
        <f t="shared" si="23"/>
        <v>390527.83333333331</v>
      </c>
      <c r="Y54">
        <f t="shared" si="21"/>
        <v>0</v>
      </c>
    </row>
    <row r="55" spans="2:25" ht="20" x14ac:dyDescent="0.35">
      <c r="B55" t="s">
        <v>122</v>
      </c>
      <c r="C55" s="245" t="s">
        <v>123</v>
      </c>
      <c r="D55" s="246" t="s">
        <v>476</v>
      </c>
      <c r="E55" s="242" t="s">
        <v>476</v>
      </c>
      <c r="F55" s="242" t="s">
        <v>476</v>
      </c>
      <c r="G55" s="242" t="s">
        <v>476</v>
      </c>
      <c r="H55" s="242" t="s">
        <v>476</v>
      </c>
      <c r="I55" s="273"/>
      <c r="J55" s="239" t="s">
        <v>476</v>
      </c>
      <c r="M55" s="362">
        <f>INDEX(Weighting!$R$7:$R$57,MATCH('KFF Premium Cost Sharing'!B55,Weighting!$B$7:$B$57,0))</f>
        <v>210265.58333333334</v>
      </c>
      <c r="O55">
        <f t="shared" si="22"/>
        <v>210265.58333333334</v>
      </c>
      <c r="Q55">
        <f t="shared" si="16"/>
        <v>0</v>
      </c>
      <c r="R55">
        <f t="shared" si="17"/>
        <v>210265.58333333334</v>
      </c>
      <c r="S55">
        <f t="shared" si="18"/>
        <v>0</v>
      </c>
      <c r="T55">
        <f t="shared" si="10"/>
        <v>210265.58333333334</v>
      </c>
      <c r="U55">
        <f t="shared" si="19"/>
        <v>0</v>
      </c>
      <c r="V55" s="362">
        <f t="shared" si="23"/>
        <v>210265.58333333334</v>
      </c>
      <c r="W55">
        <f t="shared" si="20"/>
        <v>0</v>
      </c>
      <c r="X55" s="362">
        <f t="shared" si="23"/>
        <v>210265.58333333334</v>
      </c>
      <c r="Y55">
        <f t="shared" si="21"/>
        <v>0</v>
      </c>
    </row>
    <row r="56" spans="2:25" x14ac:dyDescent="0.35">
      <c r="B56" t="s">
        <v>130</v>
      </c>
      <c r="C56" s="244" t="s">
        <v>131</v>
      </c>
      <c r="D56" s="274" t="s">
        <v>476</v>
      </c>
      <c r="E56" s="231" t="s">
        <v>476</v>
      </c>
      <c r="F56" s="231" t="s">
        <v>476</v>
      </c>
      <c r="G56" s="231" t="s">
        <v>476</v>
      </c>
      <c r="H56" s="231" t="s">
        <v>476</v>
      </c>
      <c r="I56" s="275"/>
      <c r="J56" s="241" t="s">
        <v>476</v>
      </c>
      <c r="M56" s="362">
        <f>INDEX(Weighting!$R$7:$R$57,MATCH('KFF Premium Cost Sharing'!B56,Weighting!$B$7:$B$57,0))</f>
        <v>841131.83333333337</v>
      </c>
      <c r="O56">
        <f t="shared" si="22"/>
        <v>841131.83333333337</v>
      </c>
      <c r="Q56">
        <f t="shared" si="16"/>
        <v>0</v>
      </c>
      <c r="R56">
        <f t="shared" si="17"/>
        <v>841131.83333333337</v>
      </c>
      <c r="S56">
        <f t="shared" si="18"/>
        <v>0</v>
      </c>
      <c r="T56">
        <f t="shared" si="10"/>
        <v>841131.83333333337</v>
      </c>
      <c r="U56">
        <f t="shared" si="19"/>
        <v>0</v>
      </c>
      <c r="V56" s="362">
        <f t="shared" si="23"/>
        <v>841131.83333333337</v>
      </c>
      <c r="W56">
        <f t="shared" si="20"/>
        <v>0</v>
      </c>
      <c r="X56" s="362">
        <f t="shared" si="23"/>
        <v>841131.83333333337</v>
      </c>
      <c r="Y56">
        <f t="shared" si="21"/>
        <v>0</v>
      </c>
    </row>
    <row r="57" spans="2:25" ht="20" x14ac:dyDescent="0.35">
      <c r="B57" t="s">
        <v>137</v>
      </c>
      <c r="C57" s="245" t="s">
        <v>138</v>
      </c>
      <c r="D57" s="246" t="s">
        <v>476</v>
      </c>
      <c r="E57" s="242" t="s">
        <v>476</v>
      </c>
      <c r="F57" s="242" t="s">
        <v>476</v>
      </c>
      <c r="G57" s="242" t="s">
        <v>476</v>
      </c>
      <c r="H57" s="242" t="s">
        <v>476</v>
      </c>
      <c r="I57" s="273"/>
      <c r="J57" s="239" t="s">
        <v>476</v>
      </c>
      <c r="M57" s="362">
        <f>INDEX(Weighting!$R$7:$R$57,MATCH('KFF Premium Cost Sharing'!B57,Weighting!$B$7:$B$57,0))</f>
        <v>126643.41666666667</v>
      </c>
      <c r="O57">
        <f t="shared" si="22"/>
        <v>126643.41666666667</v>
      </c>
      <c r="Q57">
        <f t="shared" si="16"/>
        <v>0</v>
      </c>
      <c r="R57">
        <f t="shared" si="17"/>
        <v>126643.41666666667</v>
      </c>
      <c r="S57">
        <f t="shared" si="18"/>
        <v>0</v>
      </c>
      <c r="T57">
        <f t="shared" si="10"/>
        <v>126643.41666666667</v>
      </c>
      <c r="U57">
        <f t="shared" si="19"/>
        <v>0</v>
      </c>
      <c r="V57" s="362">
        <f t="shared" si="23"/>
        <v>126643.41666666667</v>
      </c>
      <c r="W57">
        <f t="shared" si="20"/>
        <v>0</v>
      </c>
      <c r="X57" s="362">
        <f t="shared" si="23"/>
        <v>126643.41666666667</v>
      </c>
      <c r="Y57">
        <f t="shared" si="21"/>
        <v>0</v>
      </c>
    </row>
    <row r="58" spans="2:25" x14ac:dyDescent="0.35">
      <c r="B58" t="s">
        <v>139</v>
      </c>
      <c r="C58" s="244" t="s">
        <v>140</v>
      </c>
      <c r="D58" s="274" t="s">
        <v>476</v>
      </c>
      <c r="E58" s="231" t="s">
        <v>476</v>
      </c>
      <c r="F58" s="231" t="s">
        <v>476</v>
      </c>
      <c r="G58" s="231" t="s">
        <v>476</v>
      </c>
      <c r="H58" s="231" t="s">
        <v>476</v>
      </c>
      <c r="I58" s="275"/>
      <c r="J58" s="241" t="s">
        <v>476</v>
      </c>
      <c r="M58" s="362">
        <f>INDEX(Weighting!$R$7:$R$57,MATCH('KFF Premium Cost Sharing'!B58,Weighting!$B$7:$B$57,0))</f>
        <v>3288691.25</v>
      </c>
      <c r="O58">
        <f t="shared" si="22"/>
        <v>3288691.25</v>
      </c>
      <c r="Q58">
        <f t="shared" si="16"/>
        <v>0</v>
      </c>
      <c r="R58">
        <f t="shared" si="17"/>
        <v>3288691.25</v>
      </c>
      <c r="S58">
        <f t="shared" si="18"/>
        <v>0</v>
      </c>
      <c r="T58">
        <f t="shared" si="10"/>
        <v>3288691.25</v>
      </c>
      <c r="U58">
        <f t="shared" si="19"/>
        <v>0</v>
      </c>
      <c r="V58" s="362">
        <f t="shared" si="23"/>
        <v>3288691.25</v>
      </c>
      <c r="W58">
        <f t="shared" si="20"/>
        <v>0</v>
      </c>
      <c r="X58" s="362">
        <f t="shared" si="23"/>
        <v>3288691.25</v>
      </c>
      <c r="Y58">
        <f t="shared" si="21"/>
        <v>0</v>
      </c>
    </row>
    <row r="59" spans="2:25" x14ac:dyDescent="0.35">
      <c r="B59" t="s">
        <v>142</v>
      </c>
      <c r="C59" s="245" t="s">
        <v>143</v>
      </c>
      <c r="D59" s="246" t="s">
        <v>476</v>
      </c>
      <c r="E59" s="242" t="s">
        <v>476</v>
      </c>
      <c r="F59" s="242" t="s">
        <v>476</v>
      </c>
      <c r="G59" s="242" t="s">
        <v>476</v>
      </c>
      <c r="H59" s="242" t="s">
        <v>476</v>
      </c>
      <c r="I59" s="273"/>
      <c r="J59" s="239" t="s">
        <v>476</v>
      </c>
      <c r="M59" s="362">
        <f>INDEX(Weighting!$R$7:$R$57,MATCH('KFF Premium Cost Sharing'!B59,Weighting!$B$7:$B$57,0))</f>
        <v>1221785</v>
      </c>
      <c r="O59">
        <f t="shared" si="22"/>
        <v>1221785</v>
      </c>
      <c r="Q59">
        <f t="shared" si="16"/>
        <v>0</v>
      </c>
      <c r="R59">
        <f t="shared" si="17"/>
        <v>1221785</v>
      </c>
      <c r="S59">
        <f t="shared" si="18"/>
        <v>0</v>
      </c>
      <c r="T59">
        <f t="shared" si="10"/>
        <v>1221785</v>
      </c>
      <c r="U59">
        <f t="shared" si="19"/>
        <v>0</v>
      </c>
      <c r="V59" s="362">
        <f t="shared" si="23"/>
        <v>1221785</v>
      </c>
      <c r="W59">
        <f t="shared" si="20"/>
        <v>0</v>
      </c>
      <c r="X59" s="362">
        <f t="shared" si="23"/>
        <v>1221785</v>
      </c>
      <c r="Y59">
        <f t="shared" si="21"/>
        <v>0</v>
      </c>
    </row>
    <row r="60" spans="2:25" x14ac:dyDescent="0.35">
      <c r="B60" t="s">
        <v>144</v>
      </c>
      <c r="C60" s="244" t="s">
        <v>145</v>
      </c>
      <c r="D60" s="274" t="s">
        <v>476</v>
      </c>
      <c r="E60" s="231" t="s">
        <v>476</v>
      </c>
      <c r="F60" s="231" t="s">
        <v>476</v>
      </c>
      <c r="G60" s="231" t="s">
        <v>476</v>
      </c>
      <c r="H60" s="231" t="s">
        <v>476</v>
      </c>
      <c r="I60" s="275"/>
      <c r="J60" s="241" t="s">
        <v>476</v>
      </c>
      <c r="M60" s="362">
        <f>INDEX(Weighting!$R$7:$R$57,MATCH('KFF Premium Cost Sharing'!B60,Weighting!$B$7:$B$57,0))</f>
        <v>1435409.3333333333</v>
      </c>
      <c r="O60">
        <f t="shared" si="22"/>
        <v>1435409.3333333333</v>
      </c>
      <c r="Q60">
        <f t="shared" si="16"/>
        <v>0</v>
      </c>
      <c r="R60">
        <f t="shared" si="17"/>
        <v>1435409.3333333333</v>
      </c>
      <c r="S60">
        <f t="shared" si="18"/>
        <v>0</v>
      </c>
      <c r="T60">
        <f t="shared" si="10"/>
        <v>1435409.3333333333</v>
      </c>
      <c r="U60">
        <f t="shared" si="19"/>
        <v>0</v>
      </c>
      <c r="V60" s="362">
        <f t="shared" si="23"/>
        <v>1435409.3333333333</v>
      </c>
      <c r="W60">
        <f t="shared" si="20"/>
        <v>0</v>
      </c>
      <c r="X60" s="362">
        <f t="shared" si="23"/>
        <v>1435409.3333333333</v>
      </c>
      <c r="Y60">
        <f t="shared" si="21"/>
        <v>0</v>
      </c>
    </row>
    <row r="61" spans="2:25" ht="20" x14ac:dyDescent="0.35">
      <c r="B61" t="s">
        <v>152</v>
      </c>
      <c r="C61" s="245" t="s">
        <v>153</v>
      </c>
      <c r="D61" s="246" t="s">
        <v>476</v>
      </c>
      <c r="E61" s="242" t="s">
        <v>476</v>
      </c>
      <c r="F61" s="242" t="s">
        <v>476</v>
      </c>
      <c r="G61" s="242" t="s">
        <v>476</v>
      </c>
      <c r="H61" s="242" t="s">
        <v>476</v>
      </c>
      <c r="I61" s="273"/>
      <c r="J61" s="239" t="s">
        <v>476</v>
      </c>
      <c r="M61" s="362">
        <f>INDEX(Weighting!$R$7:$R$57,MATCH('KFF Premium Cost Sharing'!B61,Weighting!$B$7:$B$57,0))</f>
        <v>367273.41666666669</v>
      </c>
      <c r="O61">
        <f t="shared" si="22"/>
        <v>367273.41666666669</v>
      </c>
      <c r="Q61">
        <f t="shared" si="16"/>
        <v>0</v>
      </c>
      <c r="R61">
        <f t="shared" si="17"/>
        <v>367273.41666666669</v>
      </c>
      <c r="S61">
        <f t="shared" si="18"/>
        <v>0</v>
      </c>
      <c r="T61">
        <f t="shared" si="10"/>
        <v>367273.41666666669</v>
      </c>
      <c r="U61">
        <f t="shared" si="19"/>
        <v>0</v>
      </c>
      <c r="V61" s="362">
        <f t="shared" si="23"/>
        <v>367273.41666666669</v>
      </c>
      <c r="W61">
        <f t="shared" si="20"/>
        <v>0</v>
      </c>
      <c r="X61" s="362">
        <f t="shared" si="23"/>
        <v>367273.41666666669</v>
      </c>
      <c r="Y61">
        <f t="shared" si="21"/>
        <v>0</v>
      </c>
    </row>
    <row r="62" spans="2:25" ht="20" x14ac:dyDescent="0.35">
      <c r="B62" t="s">
        <v>155</v>
      </c>
      <c r="C62" s="244" t="s">
        <v>156</v>
      </c>
      <c r="D62" s="274" t="s">
        <v>476</v>
      </c>
      <c r="E62" s="231" t="s">
        <v>476</v>
      </c>
      <c r="F62" s="231" t="s">
        <v>476</v>
      </c>
      <c r="G62" s="231" t="s">
        <v>476</v>
      </c>
      <c r="H62" s="231" t="s">
        <v>476</v>
      </c>
      <c r="I62" s="275"/>
      <c r="J62" s="241" t="s">
        <v>476</v>
      </c>
      <c r="M62" s="362">
        <f>INDEX(Weighting!$R$7:$R$57,MATCH('KFF Premium Cost Sharing'!B62,Weighting!$B$7:$B$57,0))</f>
        <v>1277972.0833333333</v>
      </c>
      <c r="O62">
        <f t="shared" si="22"/>
        <v>1277972.0833333333</v>
      </c>
      <c r="Q62">
        <f t="shared" si="16"/>
        <v>0</v>
      </c>
      <c r="R62">
        <f t="shared" si="17"/>
        <v>1277972.0833333333</v>
      </c>
      <c r="S62">
        <f t="shared" si="18"/>
        <v>0</v>
      </c>
      <c r="T62">
        <f t="shared" si="10"/>
        <v>1277972.0833333333</v>
      </c>
      <c r="U62">
        <f t="shared" si="19"/>
        <v>0</v>
      </c>
      <c r="V62" s="362">
        <f t="shared" si="23"/>
        <v>1277972.0833333333</v>
      </c>
      <c r="W62">
        <f t="shared" si="20"/>
        <v>0</v>
      </c>
      <c r="X62" s="362">
        <f t="shared" si="23"/>
        <v>1277972.0833333333</v>
      </c>
      <c r="Y62">
        <f t="shared" si="21"/>
        <v>0</v>
      </c>
    </row>
    <row r="63" spans="2:25" ht="20" x14ac:dyDescent="0.35">
      <c r="B63" t="s">
        <v>157</v>
      </c>
      <c r="C63" s="245" t="s">
        <v>158</v>
      </c>
      <c r="D63" s="246" t="s">
        <v>476</v>
      </c>
      <c r="E63" s="242" t="s">
        <v>476</v>
      </c>
      <c r="F63" s="242" t="s">
        <v>476</v>
      </c>
      <c r="G63" s="242" t="s">
        <v>476</v>
      </c>
      <c r="H63" s="242" t="s">
        <v>476</v>
      </c>
      <c r="I63" s="273"/>
      <c r="J63" s="239" t="s">
        <v>476</v>
      </c>
      <c r="M63" s="362">
        <f>INDEX(Weighting!$R$7:$R$57,MATCH('KFF Premium Cost Sharing'!B63,Weighting!$B$7:$B$57,0))</f>
        <v>126880.08333333333</v>
      </c>
      <c r="O63">
        <f t="shared" si="22"/>
        <v>126880.08333333333</v>
      </c>
      <c r="Q63">
        <f t="shared" si="16"/>
        <v>0</v>
      </c>
      <c r="R63">
        <f t="shared" si="17"/>
        <v>126880.08333333333</v>
      </c>
      <c r="S63">
        <f t="shared" si="18"/>
        <v>0</v>
      </c>
      <c r="T63">
        <f t="shared" si="10"/>
        <v>126880.08333333333</v>
      </c>
      <c r="U63">
        <f t="shared" si="19"/>
        <v>0</v>
      </c>
      <c r="V63" s="362">
        <f t="shared" si="23"/>
        <v>126880.08333333333</v>
      </c>
      <c r="W63">
        <f t="shared" si="20"/>
        <v>0</v>
      </c>
      <c r="X63" s="362">
        <f t="shared" si="23"/>
        <v>126880.08333333333</v>
      </c>
      <c r="Y63">
        <f t="shared" si="21"/>
        <v>0</v>
      </c>
    </row>
    <row r="64" spans="2:25" x14ac:dyDescent="0.35">
      <c r="B64" t="s">
        <v>165</v>
      </c>
      <c r="C64" s="244" t="s">
        <v>166</v>
      </c>
      <c r="D64" s="274" t="s">
        <v>476</v>
      </c>
      <c r="E64" s="231" t="s">
        <v>476</v>
      </c>
      <c r="F64" s="231" t="s">
        <v>476</v>
      </c>
      <c r="G64" s="231" t="s">
        <v>476</v>
      </c>
      <c r="H64" s="231" t="s">
        <v>476</v>
      </c>
      <c r="I64" s="275"/>
      <c r="J64" s="241" t="s">
        <v>476</v>
      </c>
      <c r="M64" s="362">
        <f>INDEX(Weighting!$R$7:$R$57,MATCH('KFF Premium Cost Sharing'!B64,Weighting!$B$7:$B$57,0))</f>
        <v>1757853.75</v>
      </c>
      <c r="O64">
        <f t="shared" si="22"/>
        <v>1757853.75</v>
      </c>
      <c r="Q64">
        <f t="shared" si="16"/>
        <v>0</v>
      </c>
      <c r="R64">
        <f t="shared" si="17"/>
        <v>1757853.75</v>
      </c>
      <c r="S64">
        <f t="shared" si="18"/>
        <v>0</v>
      </c>
      <c r="T64">
        <f t="shared" si="10"/>
        <v>1757853.75</v>
      </c>
      <c r="U64">
        <f t="shared" si="19"/>
        <v>0</v>
      </c>
      <c r="V64" s="362">
        <f t="shared" si="23"/>
        <v>1757853.75</v>
      </c>
      <c r="W64">
        <f t="shared" si="20"/>
        <v>0</v>
      </c>
      <c r="X64" s="362">
        <f t="shared" si="23"/>
        <v>1757853.75</v>
      </c>
      <c r="Y64">
        <f t="shared" si="21"/>
        <v>0</v>
      </c>
    </row>
    <row r="65" spans="2:25" x14ac:dyDescent="0.35">
      <c r="B65" t="s">
        <v>177</v>
      </c>
      <c r="C65" s="245" t="s">
        <v>178</v>
      </c>
      <c r="D65" s="246" t="s">
        <v>476</v>
      </c>
      <c r="E65" s="242" t="s">
        <v>476</v>
      </c>
      <c r="F65" s="242" t="s">
        <v>476</v>
      </c>
      <c r="G65" s="242" t="s">
        <v>476</v>
      </c>
      <c r="H65" s="242" t="s">
        <v>476</v>
      </c>
      <c r="I65" s="273"/>
      <c r="J65" s="239" t="s">
        <v>476</v>
      </c>
      <c r="M65" s="362">
        <f>INDEX(Weighting!$R$7:$R$57,MATCH('KFF Premium Cost Sharing'!B65,Weighting!$B$7:$B$57,0))</f>
        <v>2017304</v>
      </c>
      <c r="O65">
        <f t="shared" si="22"/>
        <v>2017304</v>
      </c>
      <c r="Q65">
        <f t="shared" si="16"/>
        <v>0</v>
      </c>
      <c r="R65">
        <f t="shared" si="17"/>
        <v>2017304</v>
      </c>
      <c r="S65">
        <f t="shared" si="18"/>
        <v>0</v>
      </c>
      <c r="T65">
        <f t="shared" si="10"/>
        <v>2017304</v>
      </c>
      <c r="U65">
        <f t="shared" si="19"/>
        <v>0</v>
      </c>
      <c r="V65" s="362">
        <f t="shared" si="23"/>
        <v>2017304</v>
      </c>
      <c r="W65">
        <f t="shared" si="20"/>
        <v>0</v>
      </c>
      <c r="X65" s="362">
        <f t="shared" si="23"/>
        <v>2017304</v>
      </c>
      <c r="Y65">
        <f t="shared" si="21"/>
        <v>0</v>
      </c>
    </row>
    <row r="66" spans="2:25" x14ac:dyDescent="0.35">
      <c r="B66" t="s">
        <v>188</v>
      </c>
      <c r="C66" s="248" t="s">
        <v>189</v>
      </c>
      <c r="D66" s="276" t="s">
        <v>476</v>
      </c>
      <c r="E66" s="277" t="s">
        <v>476</v>
      </c>
      <c r="F66" s="277" t="s">
        <v>476</v>
      </c>
      <c r="G66" s="277" t="s">
        <v>476</v>
      </c>
      <c r="H66" s="277" t="s">
        <v>476</v>
      </c>
      <c r="I66" s="278"/>
      <c r="J66" s="279" t="s">
        <v>476</v>
      </c>
      <c r="M66" s="362">
        <f>INDEX(Weighting!$R$7:$R$57,MATCH('KFF Premium Cost Sharing'!B66,Weighting!$B$7:$B$57,0))</f>
        <v>81218.916666666672</v>
      </c>
      <c r="O66">
        <f t="shared" si="22"/>
        <v>81218.916666666672</v>
      </c>
      <c r="Q66">
        <f t="shared" si="16"/>
        <v>0</v>
      </c>
      <c r="R66">
        <f t="shared" si="17"/>
        <v>81218.916666666672</v>
      </c>
      <c r="S66">
        <f t="shared" si="18"/>
        <v>0</v>
      </c>
      <c r="T66">
        <f t="shared" si="10"/>
        <v>81218.916666666672</v>
      </c>
      <c r="U66">
        <f t="shared" si="19"/>
        <v>0</v>
      </c>
      <c r="V66" s="362">
        <f t="shared" si="23"/>
        <v>81218.916666666672</v>
      </c>
      <c r="W66">
        <f t="shared" si="20"/>
        <v>0</v>
      </c>
      <c r="X66" s="362">
        <f t="shared" si="23"/>
        <v>81218.916666666672</v>
      </c>
      <c r="Y66">
        <f t="shared" si="21"/>
        <v>0</v>
      </c>
    </row>
    <row r="67" spans="2:25" x14ac:dyDescent="0.35">
      <c r="C67" s="436" t="s">
        <v>477</v>
      </c>
      <c r="D67" s="436"/>
      <c r="E67" s="436"/>
      <c r="F67" s="436"/>
      <c r="G67" s="436"/>
      <c r="H67" s="436"/>
      <c r="I67" s="436"/>
      <c r="J67" s="436"/>
    </row>
    <row r="68" spans="2:25" x14ac:dyDescent="0.35">
      <c r="C68" s="429" t="s">
        <v>478</v>
      </c>
      <c r="D68" s="429"/>
      <c r="E68" s="429"/>
      <c r="F68" s="429"/>
      <c r="G68" s="429"/>
      <c r="H68" s="429"/>
      <c r="I68" s="429"/>
      <c r="J68" s="429"/>
    </row>
    <row r="69" spans="2:25" x14ac:dyDescent="0.35">
      <c r="C69" s="280" t="s">
        <v>479</v>
      </c>
      <c r="D69" s="75"/>
      <c r="E69" s="75"/>
      <c r="F69" s="75"/>
      <c r="G69" s="75"/>
      <c r="H69" s="75"/>
      <c r="I69" s="75"/>
      <c r="J69" s="75"/>
      <c r="P69" t="s">
        <v>766</v>
      </c>
      <c r="R69" t="s">
        <v>84</v>
      </c>
      <c r="T69" t="s">
        <v>765</v>
      </c>
    </row>
    <row r="70" spans="2:25" ht="43.5" x14ac:dyDescent="0.35">
      <c r="C70" s="281">
        <v>64</v>
      </c>
      <c r="D70" s="75"/>
      <c r="E70" s="75"/>
      <c r="F70" s="75"/>
      <c r="G70" s="75"/>
      <c r="H70" s="75"/>
      <c r="I70" s="75"/>
      <c r="J70" s="75"/>
      <c r="P70" t="s">
        <v>114</v>
      </c>
      <c r="Q70" s="27" t="s">
        <v>760</v>
      </c>
      <c r="R70" s="363" t="s">
        <v>760</v>
      </c>
    </row>
    <row r="71" spans="2:25" x14ac:dyDescent="0.35">
      <c r="C71" s="281"/>
      <c r="D71" s="75"/>
      <c r="E71" s="75"/>
      <c r="F71" s="75"/>
      <c r="G71" s="75"/>
      <c r="H71" s="75"/>
      <c r="I71" s="75"/>
      <c r="J71" s="75"/>
      <c r="P71" t="s">
        <v>99</v>
      </c>
      <c r="R71" t="s">
        <v>762</v>
      </c>
    </row>
    <row r="72" spans="2:25" x14ac:dyDescent="0.35">
      <c r="C72" s="281"/>
      <c r="D72" s="75"/>
      <c r="E72" s="75"/>
      <c r="F72" s="75"/>
      <c r="G72" s="75"/>
      <c r="H72" s="75"/>
      <c r="I72" s="75"/>
      <c r="J72" s="75"/>
      <c r="P72" t="s">
        <v>763</v>
      </c>
      <c r="R72" t="s">
        <v>762</v>
      </c>
    </row>
    <row r="73" spans="2:25" x14ac:dyDescent="0.35">
      <c r="C73" s="281"/>
      <c r="D73" s="75"/>
      <c r="E73" s="75"/>
      <c r="F73" s="75"/>
      <c r="G73" s="75"/>
      <c r="H73" s="75"/>
      <c r="I73" s="75"/>
      <c r="J73" s="75"/>
    </row>
    <row r="74" spans="2:25" x14ac:dyDescent="0.35">
      <c r="C74" s="281"/>
      <c r="D74" s="75"/>
      <c r="E74" s="75"/>
      <c r="F74" s="75"/>
      <c r="G74" s="75"/>
      <c r="H74" s="75"/>
      <c r="I74" s="75"/>
      <c r="J74" s="75"/>
    </row>
    <row r="75" spans="2:25" x14ac:dyDescent="0.35">
      <c r="C75" s="281"/>
      <c r="D75" s="75"/>
      <c r="E75" s="75"/>
      <c r="F75" s="75"/>
      <c r="G75" s="75"/>
      <c r="H75" s="75"/>
      <c r="I75" s="75"/>
      <c r="J75" s="75"/>
    </row>
    <row r="77" spans="2:25" ht="20" x14ac:dyDescent="0.35">
      <c r="C77" s="282" t="s">
        <v>480</v>
      </c>
      <c r="D77" s="75"/>
      <c r="E77" s="75"/>
      <c r="F77" s="75"/>
      <c r="G77" s="75"/>
    </row>
    <row r="78" spans="2:25" x14ac:dyDescent="0.35">
      <c r="C78" s="283" t="s">
        <v>481</v>
      </c>
      <c r="D78" s="75"/>
      <c r="E78" s="75"/>
      <c r="F78" s="75"/>
      <c r="G78" s="75"/>
    </row>
    <row r="79" spans="2:25" x14ac:dyDescent="0.35">
      <c r="C79" s="284" t="s">
        <v>482</v>
      </c>
      <c r="D79" s="75"/>
      <c r="E79" s="75"/>
      <c r="F79" s="75"/>
      <c r="G79" s="75"/>
    </row>
    <row r="80" spans="2:25" x14ac:dyDescent="0.35">
      <c r="C80" s="283" t="s">
        <v>483</v>
      </c>
      <c r="D80" s="75"/>
      <c r="E80" s="75"/>
      <c r="F80" s="75"/>
      <c r="G80" s="75"/>
    </row>
    <row r="81" spans="3:7" x14ac:dyDescent="0.35">
      <c r="C81" s="283" t="s">
        <v>484</v>
      </c>
      <c r="D81" s="75"/>
      <c r="E81" s="75"/>
      <c r="F81" s="75"/>
      <c r="G81" s="75"/>
    </row>
    <row r="82" spans="3:7" x14ac:dyDescent="0.35">
      <c r="C82" s="283" t="s">
        <v>485</v>
      </c>
      <c r="D82" s="75"/>
      <c r="E82" s="75"/>
      <c r="F82" s="75"/>
      <c r="G82" s="75"/>
    </row>
    <row r="83" spans="3:7" x14ac:dyDescent="0.35">
      <c r="C83" s="283" t="s">
        <v>486</v>
      </c>
      <c r="D83" s="75"/>
      <c r="E83" s="75"/>
      <c r="F83" s="75"/>
      <c r="G83" s="75"/>
    </row>
    <row r="84" spans="3:7" x14ac:dyDescent="0.35">
      <c r="C84" s="283" t="s">
        <v>487</v>
      </c>
      <c r="D84" s="75"/>
      <c r="E84" s="75"/>
      <c r="F84" s="75"/>
      <c r="G84" s="75"/>
    </row>
    <row r="85" spans="3:7" x14ac:dyDescent="0.35">
      <c r="C85" s="283" t="s">
        <v>488</v>
      </c>
      <c r="D85" s="75"/>
      <c r="E85" s="75"/>
      <c r="F85" s="75"/>
      <c r="G85" s="75"/>
    </row>
    <row r="86" spans="3:7" x14ac:dyDescent="0.35">
      <c r="C86" s="283" t="s">
        <v>489</v>
      </c>
      <c r="D86" s="75"/>
      <c r="E86" s="75"/>
      <c r="F86" s="75"/>
      <c r="G86" s="75"/>
    </row>
    <row r="87" spans="3:7" x14ac:dyDescent="0.35">
      <c r="C87" s="283" t="s">
        <v>490</v>
      </c>
      <c r="D87" s="75"/>
      <c r="E87" s="75"/>
      <c r="F87" s="75"/>
      <c r="G87" s="75"/>
    </row>
    <row r="88" spans="3:7" x14ac:dyDescent="0.35">
      <c r="C88" s="283" t="s">
        <v>491</v>
      </c>
      <c r="D88" s="75"/>
      <c r="E88" s="75"/>
      <c r="F88" s="75"/>
      <c r="G88" s="75"/>
    </row>
    <row r="89" spans="3:7" x14ac:dyDescent="0.35">
      <c r="C89" s="283" t="s">
        <v>492</v>
      </c>
      <c r="D89" s="75"/>
      <c r="E89" s="75"/>
      <c r="F89" s="75"/>
      <c r="G89" s="75"/>
    </row>
    <row r="90" spans="3:7" x14ac:dyDescent="0.35">
      <c r="C90" s="283" t="s">
        <v>493</v>
      </c>
      <c r="D90" s="75"/>
      <c r="E90" s="75"/>
      <c r="F90" s="75"/>
      <c r="G90" s="75"/>
    </row>
    <row r="91" spans="3:7" x14ac:dyDescent="0.35">
      <c r="C91" s="283" t="s">
        <v>494</v>
      </c>
      <c r="D91" s="75"/>
      <c r="E91" s="75"/>
      <c r="F91" s="75"/>
      <c r="G91" s="75"/>
    </row>
    <row r="92" spans="3:7" x14ac:dyDescent="0.35">
      <c r="C92" s="283" t="s">
        <v>495</v>
      </c>
      <c r="D92" s="75"/>
      <c r="E92" s="75"/>
      <c r="F92" s="75"/>
      <c r="G92" s="75"/>
    </row>
    <row r="93" spans="3:7" x14ac:dyDescent="0.35">
      <c r="C93" s="283" t="s">
        <v>496</v>
      </c>
      <c r="D93" s="75"/>
      <c r="E93" s="75"/>
      <c r="F93" s="75"/>
      <c r="G93" s="75"/>
    </row>
    <row r="94" spans="3:7" x14ac:dyDescent="0.35">
      <c r="C94" s="283" t="s">
        <v>497</v>
      </c>
      <c r="D94" s="75"/>
      <c r="E94" s="75"/>
      <c r="F94" s="75"/>
      <c r="G94" s="75"/>
    </row>
    <row r="95" spans="3:7" x14ac:dyDescent="0.35">
      <c r="C95" s="283" t="s">
        <v>498</v>
      </c>
      <c r="D95" s="75"/>
      <c r="E95" s="75"/>
      <c r="F95" s="75"/>
      <c r="G95" s="75"/>
    </row>
    <row r="96" spans="3:7" x14ac:dyDescent="0.35">
      <c r="C96" s="283" t="s">
        <v>499</v>
      </c>
      <c r="D96" s="75"/>
    </row>
    <row r="97" spans="3:4" x14ac:dyDescent="0.35">
      <c r="C97" s="284" t="s">
        <v>500</v>
      </c>
      <c r="D97" s="75"/>
    </row>
    <row r="98" spans="3:4" x14ac:dyDescent="0.35">
      <c r="C98" s="283" t="s">
        <v>501</v>
      </c>
      <c r="D98" s="75"/>
    </row>
    <row r="99" spans="3:4" x14ac:dyDescent="0.35">
      <c r="C99" s="283" t="s">
        <v>502</v>
      </c>
      <c r="D99" s="75"/>
    </row>
    <row r="100" spans="3:4" x14ac:dyDescent="0.35">
      <c r="C100" s="283" t="s">
        <v>503</v>
      </c>
      <c r="D100" s="75"/>
    </row>
    <row r="101" spans="3:4" x14ac:dyDescent="0.35">
      <c r="C101" s="283" t="s">
        <v>504</v>
      </c>
      <c r="D101" s="75"/>
    </row>
    <row r="102" spans="3:4" x14ac:dyDescent="0.35">
      <c r="C102" s="283" t="s">
        <v>505</v>
      </c>
      <c r="D102" s="75"/>
    </row>
    <row r="103" spans="3:4" x14ac:dyDescent="0.35">
      <c r="C103" s="283" t="s">
        <v>506</v>
      </c>
      <c r="D103" s="75"/>
    </row>
    <row r="104" spans="3:4" x14ac:dyDescent="0.35">
      <c r="C104" s="283" t="s">
        <v>507</v>
      </c>
      <c r="D104" s="75"/>
    </row>
    <row r="105" spans="3:4" x14ac:dyDescent="0.35">
      <c r="C105" s="283" t="s">
        <v>508</v>
      </c>
      <c r="D105" s="75"/>
    </row>
    <row r="106" spans="3:4" x14ac:dyDescent="0.35">
      <c r="C106" s="283" t="s">
        <v>509</v>
      </c>
      <c r="D106" s="75"/>
    </row>
    <row r="107" spans="3:4" x14ac:dyDescent="0.35">
      <c r="C107" s="283" t="s">
        <v>510</v>
      </c>
      <c r="D107" s="75"/>
    </row>
    <row r="108" spans="3:4" x14ac:dyDescent="0.35">
      <c r="C108" s="283" t="s">
        <v>511</v>
      </c>
      <c r="D108" s="75"/>
    </row>
    <row r="109" spans="3:4" x14ac:dyDescent="0.35">
      <c r="C109" s="283" t="s">
        <v>512</v>
      </c>
      <c r="D109" s="75"/>
    </row>
  </sheetData>
  <mergeCells count="8">
    <mergeCell ref="A2:F2"/>
    <mergeCell ref="C68:J68"/>
    <mergeCell ref="C10:J10"/>
    <mergeCell ref="C12:J12"/>
    <mergeCell ref="C37:J37"/>
    <mergeCell ref="C40:J40"/>
    <mergeCell ref="C45:J45"/>
    <mergeCell ref="C67:J67"/>
  </mergeCells>
  <dataValidations count="1">
    <dataValidation type="list" allowBlank="1" showInputMessage="1" showErrorMessage="1" sqref="M12" xr:uid="{7EEF11C7-5EB5-425F-B63D-3F08DB5A897A}">
      <formula1>"2019,2020,2021,2022,2023,2024"</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B97C-7DBB-49C7-BE0C-D2DE222B8AC6}">
  <dimension ref="B2:D45"/>
  <sheetViews>
    <sheetView topLeftCell="A4" workbookViewId="0">
      <selection activeCell="D46" sqref="D46"/>
    </sheetView>
  </sheetViews>
  <sheetFormatPr defaultRowHeight="14.5" x14ac:dyDescent="0.35"/>
  <sheetData>
    <row r="2" spans="2:3" x14ac:dyDescent="0.35">
      <c r="B2" s="6" t="s">
        <v>408</v>
      </c>
    </row>
    <row r="4" spans="2:3" ht="17" x14ac:dyDescent="0.35">
      <c r="C4" s="206" t="s">
        <v>407</v>
      </c>
    </row>
    <row r="5" spans="2:3" x14ac:dyDescent="0.35">
      <c r="C5" s="207"/>
    </row>
    <row r="6" spans="2:3" ht="17" x14ac:dyDescent="0.35">
      <c r="C6" s="206" t="s">
        <v>406</v>
      </c>
    </row>
    <row r="7" spans="2:3" x14ac:dyDescent="0.35">
      <c r="C7" s="25"/>
    </row>
    <row r="8" spans="2:3" ht="17" x14ac:dyDescent="0.35">
      <c r="C8" s="208" t="s">
        <v>405</v>
      </c>
    </row>
    <row r="9" spans="2:3" ht="17" x14ac:dyDescent="0.35">
      <c r="C9" s="208" t="s">
        <v>404</v>
      </c>
    </row>
    <row r="10" spans="2:3" ht="17" x14ac:dyDescent="0.35">
      <c r="C10" s="208" t="s">
        <v>403</v>
      </c>
    </row>
    <row r="11" spans="2:3" ht="17" x14ac:dyDescent="0.35">
      <c r="C11" s="208" t="s">
        <v>402</v>
      </c>
    </row>
    <row r="12" spans="2:3" ht="17" x14ac:dyDescent="0.35">
      <c r="C12" s="208" t="s">
        <v>401</v>
      </c>
    </row>
    <row r="13" spans="2:3" ht="17" x14ac:dyDescent="0.35">
      <c r="C13" s="208"/>
    </row>
    <row r="14" spans="2:3" ht="28.5" x14ac:dyDescent="0.35">
      <c r="C14" s="211" t="s">
        <v>411</v>
      </c>
    </row>
    <row r="15" spans="2:3" ht="19" x14ac:dyDescent="0.35">
      <c r="C15" s="210" t="s">
        <v>409</v>
      </c>
    </row>
    <row r="17" spans="3:4" ht="17" x14ac:dyDescent="0.35">
      <c r="C17" s="206" t="s">
        <v>410</v>
      </c>
    </row>
    <row r="19" spans="3:4" ht="19" x14ac:dyDescent="0.35">
      <c r="C19" s="210" t="s">
        <v>412</v>
      </c>
    </row>
    <row r="21" spans="3:4" x14ac:dyDescent="0.35">
      <c r="C21" s="213" t="s">
        <v>413</v>
      </c>
    </row>
    <row r="23" spans="3:4" ht="17" x14ac:dyDescent="0.35">
      <c r="C23" s="206" t="s">
        <v>414</v>
      </c>
    </row>
    <row r="25" spans="3:4" ht="19" x14ac:dyDescent="0.35">
      <c r="C25" s="210" t="s">
        <v>415</v>
      </c>
    </row>
    <row r="27" spans="3:4" ht="17" x14ac:dyDescent="0.35">
      <c r="C27" s="206" t="s">
        <v>416</v>
      </c>
    </row>
    <row r="30" spans="3:4" x14ac:dyDescent="0.35">
      <c r="C30" t="s">
        <v>417</v>
      </c>
    </row>
    <row r="31" spans="3:4" x14ac:dyDescent="0.35">
      <c r="D31" s="6" t="s">
        <v>418</v>
      </c>
    </row>
    <row r="33" spans="4:4" ht="17" x14ac:dyDescent="0.4">
      <c r="D33" s="212" t="s">
        <v>419</v>
      </c>
    </row>
    <row r="35" spans="4:4" ht="28.5" x14ac:dyDescent="0.35">
      <c r="D35" s="211" t="s">
        <v>420</v>
      </c>
    </row>
    <row r="37" spans="4:4" ht="17" x14ac:dyDescent="0.35">
      <c r="D37" s="206" t="s">
        <v>421</v>
      </c>
    </row>
    <row r="38" spans="4:4" x14ac:dyDescent="0.35">
      <c r="D38" s="25"/>
    </row>
    <row r="39" spans="4:4" ht="17" x14ac:dyDescent="0.35">
      <c r="D39" s="208" t="s">
        <v>422</v>
      </c>
    </row>
    <row r="40" spans="4:4" ht="17" x14ac:dyDescent="0.35">
      <c r="D40" s="208" t="s">
        <v>423</v>
      </c>
    </row>
    <row r="41" spans="4:4" ht="17" x14ac:dyDescent="0.35">
      <c r="D41" s="208" t="s">
        <v>424</v>
      </c>
    </row>
    <row r="42" spans="4:4" ht="17" x14ac:dyDescent="0.35">
      <c r="D42" s="208" t="s">
        <v>425</v>
      </c>
    </row>
    <row r="43" spans="4:4" ht="17" x14ac:dyDescent="0.35">
      <c r="D43" s="208" t="s">
        <v>426</v>
      </c>
    </row>
    <row r="45" spans="4:4" ht="17" x14ac:dyDescent="0.4">
      <c r="D45" s="212" t="s">
        <v>427</v>
      </c>
    </row>
  </sheetData>
  <hyperlinks>
    <hyperlink ref="B2" r:id="rId1" xr:uid="{A6F575D5-40F5-4107-B43C-70AE6B29EE28}"/>
    <hyperlink ref="C21" r:id="rId2" tooltip="Cost Sharing" display="https://www.medicaid.gov/medicaid/cost-sharing/index.html" xr:uid="{9318932A-F28D-4254-AC76-34F79BE3B049}"/>
    <hyperlink ref="D31" r:id="rId3" xr:uid="{9F74C290-42EE-4EF2-8D53-E9E293CCE00C}"/>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45659-FF45-46AB-9827-6D3D3DC37AFA}">
  <dimension ref="A1:L11"/>
  <sheetViews>
    <sheetView workbookViewId="0"/>
  </sheetViews>
  <sheetFormatPr defaultRowHeight="14.5" x14ac:dyDescent="0.35"/>
  <sheetData>
    <row r="1" spans="1:12" x14ac:dyDescent="0.35">
      <c r="A1" s="26" t="s">
        <v>747</v>
      </c>
    </row>
    <row r="2" spans="1:12" x14ac:dyDescent="0.35">
      <c r="G2" t="s">
        <v>522</v>
      </c>
    </row>
    <row r="3" spans="1:12" ht="60" x14ac:dyDescent="0.35">
      <c r="B3" s="28" t="s">
        <v>233</v>
      </c>
      <c r="C3" s="28" t="s">
        <v>234</v>
      </c>
      <c r="D3" s="28" t="s">
        <v>235</v>
      </c>
      <c r="E3" s="28" t="s">
        <v>521</v>
      </c>
      <c r="F3" s="28" t="s">
        <v>520</v>
      </c>
      <c r="G3" s="28" t="s">
        <v>519</v>
      </c>
      <c r="H3" s="28" t="s">
        <v>518</v>
      </c>
      <c r="I3" s="28" t="s">
        <v>517</v>
      </c>
      <c r="J3" s="28" t="s">
        <v>516</v>
      </c>
      <c r="K3" s="28" t="s">
        <v>515</v>
      </c>
    </row>
    <row r="4" spans="1:12" x14ac:dyDescent="0.35">
      <c r="B4" s="51">
        <v>2.21</v>
      </c>
      <c r="C4" s="285">
        <v>1.9431940000000002E-2</v>
      </c>
      <c r="D4" s="51">
        <v>1.9</v>
      </c>
      <c r="K4" s="51">
        <v>2.85</v>
      </c>
    </row>
    <row r="6" spans="1:12" x14ac:dyDescent="0.35">
      <c r="A6" t="s">
        <v>30</v>
      </c>
      <c r="H6" s="51">
        <v>3.12</v>
      </c>
      <c r="I6" s="53">
        <v>104</v>
      </c>
      <c r="J6" s="53">
        <v>312</v>
      </c>
    </row>
    <row r="7" spans="1:12" x14ac:dyDescent="0.35">
      <c r="A7" t="s">
        <v>45</v>
      </c>
      <c r="L7" t="s">
        <v>514</v>
      </c>
    </row>
    <row r="11" spans="1:12" x14ac:dyDescent="0.35">
      <c r="A11" t="s">
        <v>148</v>
      </c>
      <c r="E11" s="51">
        <v>2.08</v>
      </c>
      <c r="F11" s="51">
        <v>2.62</v>
      </c>
      <c r="G11" s="53">
        <f>PA!G13*12</f>
        <v>696</v>
      </c>
      <c r="H11" s="51">
        <v>2.88</v>
      </c>
      <c r="I11" s="53">
        <f>PA!G14*12</f>
        <v>972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918CF-8B5A-444C-8D45-AC96A3FF7B8D}">
  <dimension ref="A1:AB32"/>
  <sheetViews>
    <sheetView topLeftCell="A4" workbookViewId="0">
      <selection activeCell="F24" sqref="F24"/>
    </sheetView>
  </sheetViews>
  <sheetFormatPr defaultRowHeight="14.5" x14ac:dyDescent="0.35"/>
  <cols>
    <col min="3" max="3" width="17" customWidth="1"/>
    <col min="6" max="6" width="11.26953125" customWidth="1"/>
  </cols>
  <sheetData>
    <row r="1" spans="1:7" x14ac:dyDescent="0.35">
      <c r="A1" s="26" t="s">
        <v>745</v>
      </c>
    </row>
    <row r="2" spans="1:7" x14ac:dyDescent="0.35">
      <c r="B2" t="s">
        <v>552</v>
      </c>
    </row>
    <row r="3" spans="1:7" x14ac:dyDescent="0.35">
      <c r="B3" t="s">
        <v>551</v>
      </c>
    </row>
    <row r="5" spans="1:7" ht="16" x14ac:dyDescent="0.45">
      <c r="B5" s="291" t="s">
        <v>550</v>
      </c>
    </row>
    <row r="7" spans="1:7" x14ac:dyDescent="0.35">
      <c r="B7" t="s">
        <v>549</v>
      </c>
    </row>
    <row r="9" spans="1:7" x14ac:dyDescent="0.35">
      <c r="C9" t="s">
        <v>548</v>
      </c>
      <c r="G9" t="s">
        <v>547</v>
      </c>
    </row>
    <row r="10" spans="1:7" x14ac:dyDescent="0.35">
      <c r="C10" t="s">
        <v>530</v>
      </c>
      <c r="D10" t="s">
        <v>546</v>
      </c>
      <c r="E10" t="s">
        <v>544</v>
      </c>
      <c r="F10" t="s">
        <v>543</v>
      </c>
    </row>
    <row r="11" spans="1:7" x14ac:dyDescent="0.35">
      <c r="C11" t="s">
        <v>529</v>
      </c>
      <c r="D11" s="51" t="s">
        <v>545</v>
      </c>
      <c r="E11" t="s">
        <v>544</v>
      </c>
      <c r="F11" t="s">
        <v>543</v>
      </c>
    </row>
    <row r="12" spans="1:7" x14ac:dyDescent="0.35">
      <c r="C12" t="s">
        <v>528</v>
      </c>
      <c r="D12" t="s">
        <v>542</v>
      </c>
      <c r="E12" t="s">
        <v>540</v>
      </c>
      <c r="F12" t="s">
        <v>539</v>
      </c>
      <c r="G12" s="53">
        <v>58</v>
      </c>
    </row>
    <row r="13" spans="1:7" x14ac:dyDescent="0.35">
      <c r="C13" t="s">
        <v>527</v>
      </c>
      <c r="D13" t="s">
        <v>541</v>
      </c>
      <c r="E13" t="s">
        <v>540</v>
      </c>
      <c r="F13" t="s">
        <v>539</v>
      </c>
      <c r="G13" s="53">
        <v>58</v>
      </c>
    </row>
    <row r="14" spans="1:7" x14ac:dyDescent="0.35">
      <c r="C14" t="s">
        <v>526</v>
      </c>
      <c r="D14" t="s">
        <v>538</v>
      </c>
      <c r="E14" t="s">
        <v>537</v>
      </c>
      <c r="F14" t="s">
        <v>536</v>
      </c>
      <c r="G14" s="53">
        <v>81</v>
      </c>
    </row>
    <row r="15" spans="1:7" x14ac:dyDescent="0.35">
      <c r="C15" t="s">
        <v>526</v>
      </c>
      <c r="D15" t="s">
        <v>535</v>
      </c>
      <c r="E15" t="s">
        <v>534</v>
      </c>
      <c r="F15" t="s">
        <v>533</v>
      </c>
      <c r="G15" s="53">
        <v>92</v>
      </c>
    </row>
    <row r="16" spans="1:7" x14ac:dyDescent="0.35">
      <c r="C16" t="s">
        <v>526</v>
      </c>
      <c r="D16" t="s">
        <v>532</v>
      </c>
      <c r="F16" t="s">
        <v>531</v>
      </c>
      <c r="G16" s="53">
        <v>240</v>
      </c>
    </row>
    <row r="20" spans="4:28" x14ac:dyDescent="0.35">
      <c r="D20" s="193"/>
    </row>
    <row r="21" spans="4:28" x14ac:dyDescent="0.35">
      <c r="D21" s="193"/>
      <c r="E21" s="15"/>
      <c r="F21" s="15"/>
      <c r="G21" s="15"/>
      <c r="H21" s="15"/>
      <c r="I21" s="15"/>
      <c r="J21" s="15"/>
      <c r="K21" s="15"/>
      <c r="L21" s="15"/>
      <c r="M21" s="15"/>
      <c r="N21" s="15"/>
      <c r="O21" s="15"/>
      <c r="P21" s="15"/>
      <c r="Q21" s="15"/>
    </row>
    <row r="22" spans="4:28" x14ac:dyDescent="0.35">
      <c r="D22" s="193"/>
      <c r="E22" s="437" t="s">
        <v>530</v>
      </c>
      <c r="F22" s="437"/>
      <c r="G22" s="437" t="s">
        <v>529</v>
      </c>
      <c r="H22" s="437"/>
      <c r="I22" s="437" t="s">
        <v>528</v>
      </c>
      <c r="J22" s="437"/>
      <c r="K22" s="437" t="s">
        <v>527</v>
      </c>
      <c r="L22" s="437"/>
      <c r="M22" s="437" t="s">
        <v>526</v>
      </c>
      <c r="N22" s="437"/>
      <c r="O22" s="437" t="s">
        <v>526</v>
      </c>
      <c r="P22" s="437"/>
      <c r="Q22" t="s">
        <v>525</v>
      </c>
      <c r="T22" t="s">
        <v>524</v>
      </c>
    </row>
    <row r="23" spans="4:28" x14ac:dyDescent="0.35">
      <c r="D23" s="287">
        <v>1</v>
      </c>
      <c r="E23" s="15">
        <v>23645</v>
      </c>
      <c r="F23" s="15">
        <v>31325</v>
      </c>
      <c r="G23" s="15">
        <v>20030</v>
      </c>
      <c r="H23" s="15">
        <v>31325</v>
      </c>
      <c r="I23" s="15">
        <v>32379</v>
      </c>
      <c r="J23" s="15">
        <v>39458</v>
      </c>
      <c r="K23" s="15">
        <v>31325</v>
      </c>
      <c r="L23" s="15">
        <v>39458</v>
      </c>
      <c r="M23" s="15">
        <v>39458</v>
      </c>
      <c r="N23" s="15">
        <v>43373</v>
      </c>
      <c r="O23" s="15">
        <v>43373</v>
      </c>
      <c r="P23" s="15">
        <v>47289</v>
      </c>
      <c r="Q23" s="15">
        <v>47289</v>
      </c>
      <c r="R23" t="s">
        <v>523</v>
      </c>
      <c r="T23" s="290">
        <v>15060</v>
      </c>
      <c r="U23" s="50">
        <f t="shared" ref="U23:U32" si="0">E23/$T23</f>
        <v>1.5700531208499335</v>
      </c>
      <c r="V23" s="50">
        <f t="shared" ref="V23:V32" si="1">F23/$T23</f>
        <v>2.0800132802124836</v>
      </c>
      <c r="W23" s="50">
        <f t="shared" ref="W23:W32" si="2">G23/$T23</f>
        <v>1.3300132802124833</v>
      </c>
      <c r="X23" s="50">
        <f t="shared" ref="X23:X32" si="3">H23/$T23</f>
        <v>2.0800132802124836</v>
      </c>
      <c r="Y23" s="50">
        <f t="shared" ref="Y23:Y32" si="4">I23/$T23</f>
        <v>2.15</v>
      </c>
      <c r="Z23" s="50">
        <f t="shared" ref="Z23:Z32" si="5">J23/$T23</f>
        <v>2.6200531208499336</v>
      </c>
      <c r="AA23" s="50">
        <f t="shared" ref="AA23:AA32" si="6">K23/$T23</f>
        <v>2.0800132802124836</v>
      </c>
      <c r="AB23" s="50">
        <f t="shared" ref="AB23:AB32" si="7">L23/$T23</f>
        <v>2.6200531208499336</v>
      </c>
    </row>
    <row r="24" spans="4:28" x14ac:dyDescent="0.35">
      <c r="D24" s="287">
        <v>2</v>
      </c>
      <c r="E24" s="15">
        <v>32091</v>
      </c>
      <c r="F24" s="15">
        <v>42516</v>
      </c>
      <c r="G24" s="15">
        <v>27186</v>
      </c>
      <c r="H24" s="15">
        <v>42516</v>
      </c>
      <c r="I24" s="15">
        <v>43946</v>
      </c>
      <c r="J24" s="15">
        <v>53553</v>
      </c>
      <c r="K24" s="15">
        <v>42516</v>
      </c>
      <c r="L24" s="15">
        <v>53553</v>
      </c>
      <c r="M24" s="15">
        <v>53553</v>
      </c>
      <c r="N24" s="15">
        <v>58868</v>
      </c>
      <c r="O24" s="15">
        <v>58868</v>
      </c>
      <c r="P24" s="15">
        <v>64182</v>
      </c>
      <c r="Q24" s="15">
        <v>64182</v>
      </c>
      <c r="R24" t="s">
        <v>523</v>
      </c>
      <c r="T24" s="289">
        <v>20440</v>
      </c>
      <c r="U24" s="50">
        <f t="shared" si="0"/>
        <v>1.5700097847358121</v>
      </c>
      <c r="V24" s="50">
        <f t="shared" si="1"/>
        <v>2.0800391389432487</v>
      </c>
      <c r="W24" s="50">
        <f t="shared" si="2"/>
        <v>1.3300391389432484</v>
      </c>
      <c r="X24" s="50">
        <f t="shared" si="3"/>
        <v>2.0800391389432487</v>
      </c>
      <c r="Y24" s="50">
        <f t="shared" si="4"/>
        <v>2.15</v>
      </c>
      <c r="Z24" s="50">
        <f t="shared" si="5"/>
        <v>2.6200097847358119</v>
      </c>
      <c r="AA24" s="50">
        <f t="shared" si="6"/>
        <v>2.0800391389432487</v>
      </c>
      <c r="AB24" s="50">
        <f t="shared" si="7"/>
        <v>2.6200097847358119</v>
      </c>
    </row>
    <row r="25" spans="4:28" x14ac:dyDescent="0.35">
      <c r="D25" s="287">
        <v>3</v>
      </c>
      <c r="E25" s="15">
        <v>40538</v>
      </c>
      <c r="F25" s="15">
        <v>53706</v>
      </c>
      <c r="G25" s="15">
        <v>34341</v>
      </c>
      <c r="H25" s="15">
        <v>53706</v>
      </c>
      <c r="I25" s="15">
        <v>55513</v>
      </c>
      <c r="J25" s="15">
        <v>67649</v>
      </c>
      <c r="K25" s="15">
        <v>53706</v>
      </c>
      <c r="L25" s="15">
        <v>67649</v>
      </c>
      <c r="M25" s="15">
        <v>67649</v>
      </c>
      <c r="N25" s="15">
        <v>74362</v>
      </c>
      <c r="O25" s="15">
        <v>74362</v>
      </c>
      <c r="P25" s="15">
        <v>81075</v>
      </c>
      <c r="Q25" s="15">
        <v>81075</v>
      </c>
      <c r="R25" t="s">
        <v>523</v>
      </c>
      <c r="T25" s="290">
        <v>25820</v>
      </c>
      <c r="U25" s="50">
        <f t="shared" si="0"/>
        <v>1.5700232378001548</v>
      </c>
      <c r="V25" s="50">
        <f t="shared" si="1"/>
        <v>2.0800154918667699</v>
      </c>
      <c r="W25" s="50">
        <f t="shared" si="2"/>
        <v>1.3300154918667699</v>
      </c>
      <c r="X25" s="50">
        <f t="shared" si="3"/>
        <v>2.0800154918667699</v>
      </c>
      <c r="Y25" s="50">
        <f t="shared" si="4"/>
        <v>2.15</v>
      </c>
      <c r="Z25" s="50">
        <f t="shared" si="5"/>
        <v>2.6200232378001549</v>
      </c>
      <c r="AA25" s="50">
        <f t="shared" si="6"/>
        <v>2.0800154918667699</v>
      </c>
      <c r="AB25" s="50">
        <f t="shared" si="7"/>
        <v>2.6200232378001549</v>
      </c>
    </row>
    <row r="26" spans="4:28" x14ac:dyDescent="0.35">
      <c r="D26" s="287">
        <v>4</v>
      </c>
      <c r="E26" s="15">
        <v>48984</v>
      </c>
      <c r="F26" s="15">
        <v>64896</v>
      </c>
      <c r="G26" s="15">
        <v>41496</v>
      </c>
      <c r="H26" s="15">
        <v>64896</v>
      </c>
      <c r="I26" s="15">
        <v>67080</v>
      </c>
      <c r="J26" s="15">
        <v>81744</v>
      </c>
      <c r="K26" s="15">
        <v>64896</v>
      </c>
      <c r="L26" s="15">
        <v>81744</v>
      </c>
      <c r="M26" s="15">
        <v>81744</v>
      </c>
      <c r="N26" s="15">
        <v>89856</v>
      </c>
      <c r="O26" s="15">
        <v>89856</v>
      </c>
      <c r="P26" s="15">
        <v>97968</v>
      </c>
      <c r="Q26" s="15">
        <v>97968</v>
      </c>
      <c r="R26" t="s">
        <v>523</v>
      </c>
      <c r="T26" s="289">
        <v>31200</v>
      </c>
      <c r="U26" s="50">
        <f t="shared" si="0"/>
        <v>1.57</v>
      </c>
      <c r="V26" s="50">
        <f t="shared" si="1"/>
        <v>2.08</v>
      </c>
      <c r="W26" s="50">
        <f t="shared" si="2"/>
        <v>1.33</v>
      </c>
      <c r="X26" s="50">
        <f t="shared" si="3"/>
        <v>2.08</v>
      </c>
      <c r="Y26" s="50">
        <f t="shared" si="4"/>
        <v>2.15</v>
      </c>
      <c r="Z26" s="50">
        <f t="shared" si="5"/>
        <v>2.62</v>
      </c>
      <c r="AA26" s="50">
        <f t="shared" si="6"/>
        <v>2.08</v>
      </c>
      <c r="AB26" s="50">
        <f t="shared" si="7"/>
        <v>2.62</v>
      </c>
    </row>
    <row r="27" spans="4:28" x14ac:dyDescent="0.35">
      <c r="D27" s="287">
        <v>5</v>
      </c>
      <c r="E27" s="15">
        <v>57431</v>
      </c>
      <c r="F27" s="15">
        <v>76087</v>
      </c>
      <c r="G27" s="15">
        <v>48652</v>
      </c>
      <c r="H27" s="15">
        <v>76087</v>
      </c>
      <c r="I27" s="15">
        <v>78647</v>
      </c>
      <c r="J27" s="15">
        <v>95840</v>
      </c>
      <c r="K27" s="15">
        <v>76087</v>
      </c>
      <c r="L27" s="15">
        <v>95840</v>
      </c>
      <c r="M27" s="15">
        <v>95840</v>
      </c>
      <c r="N27" s="15">
        <v>105351</v>
      </c>
      <c r="O27" s="15">
        <v>105351</v>
      </c>
      <c r="P27" s="15">
        <v>114862</v>
      </c>
      <c r="Q27" s="15">
        <v>114862</v>
      </c>
      <c r="R27" t="s">
        <v>523</v>
      </c>
      <c r="T27" s="290">
        <v>36580</v>
      </c>
      <c r="U27" s="50">
        <f t="shared" si="0"/>
        <v>1.5700109349371241</v>
      </c>
      <c r="V27" s="50">
        <f t="shared" si="1"/>
        <v>2.0800164024056862</v>
      </c>
      <c r="W27" s="50">
        <f t="shared" si="2"/>
        <v>1.3300164024056862</v>
      </c>
      <c r="X27" s="50">
        <f t="shared" si="3"/>
        <v>2.0800164024056862</v>
      </c>
      <c r="Y27" s="50">
        <f t="shared" si="4"/>
        <v>2.15</v>
      </c>
      <c r="Z27" s="50">
        <f t="shared" si="5"/>
        <v>2.6200109349371239</v>
      </c>
      <c r="AA27" s="50">
        <f t="shared" si="6"/>
        <v>2.0800164024056862</v>
      </c>
      <c r="AB27" s="50">
        <f t="shared" si="7"/>
        <v>2.6200109349371239</v>
      </c>
    </row>
    <row r="28" spans="4:28" x14ac:dyDescent="0.35">
      <c r="D28" s="287">
        <v>6</v>
      </c>
      <c r="E28" s="15">
        <v>65878</v>
      </c>
      <c r="F28" s="15">
        <v>87277</v>
      </c>
      <c r="G28" s="15">
        <v>55807</v>
      </c>
      <c r="H28" s="15">
        <v>87277</v>
      </c>
      <c r="I28" s="15">
        <v>90214</v>
      </c>
      <c r="J28" s="15">
        <v>109936</v>
      </c>
      <c r="K28" s="15">
        <v>87277</v>
      </c>
      <c r="L28" s="15">
        <v>109936</v>
      </c>
      <c r="M28" s="15">
        <v>109936</v>
      </c>
      <c r="N28" s="15">
        <v>120845</v>
      </c>
      <c r="O28" s="15">
        <v>120845</v>
      </c>
      <c r="P28" s="15">
        <v>131755</v>
      </c>
      <c r="Q28" s="15">
        <v>131755</v>
      </c>
      <c r="R28" t="s">
        <v>523</v>
      </c>
      <c r="T28" s="289">
        <v>41960</v>
      </c>
      <c r="U28" s="50">
        <f t="shared" si="0"/>
        <v>1.5700190657769304</v>
      </c>
      <c r="V28" s="50">
        <f t="shared" si="1"/>
        <v>2.0800047664442327</v>
      </c>
      <c r="W28" s="50">
        <f t="shared" si="2"/>
        <v>1.3300047664442327</v>
      </c>
      <c r="X28" s="50">
        <f t="shared" si="3"/>
        <v>2.0800047664442327</v>
      </c>
      <c r="Y28" s="50">
        <f t="shared" si="4"/>
        <v>2.15</v>
      </c>
      <c r="Z28" s="50">
        <f t="shared" si="5"/>
        <v>2.6200190657769302</v>
      </c>
      <c r="AA28" s="50">
        <f t="shared" si="6"/>
        <v>2.0800047664442327</v>
      </c>
      <c r="AB28" s="50">
        <f t="shared" si="7"/>
        <v>2.6200190657769302</v>
      </c>
    </row>
    <row r="29" spans="4:28" x14ac:dyDescent="0.35">
      <c r="D29" s="287">
        <v>7</v>
      </c>
      <c r="E29" s="15">
        <v>74324</v>
      </c>
      <c r="F29" s="15">
        <v>98468</v>
      </c>
      <c r="G29" s="15">
        <v>62963</v>
      </c>
      <c r="H29" s="15">
        <v>98468</v>
      </c>
      <c r="I29" s="15">
        <v>101781</v>
      </c>
      <c r="J29" s="15">
        <v>124031</v>
      </c>
      <c r="K29" s="15">
        <v>98468</v>
      </c>
      <c r="L29" s="15">
        <v>124031</v>
      </c>
      <c r="M29" s="15">
        <v>124031</v>
      </c>
      <c r="N29" s="15">
        <v>136340</v>
      </c>
      <c r="O29" s="15">
        <v>136340</v>
      </c>
      <c r="P29" s="15">
        <v>148648</v>
      </c>
      <c r="Q29" s="15">
        <v>148648</v>
      </c>
      <c r="R29" t="s">
        <v>523</v>
      </c>
      <c r="T29" s="290">
        <v>47340</v>
      </c>
      <c r="U29" s="50">
        <f t="shared" si="0"/>
        <v>1.5700042247570765</v>
      </c>
      <c r="V29" s="50">
        <f t="shared" si="1"/>
        <v>2.0800168990283057</v>
      </c>
      <c r="W29" s="50">
        <f t="shared" si="2"/>
        <v>1.3300168990283059</v>
      </c>
      <c r="X29" s="50">
        <f t="shared" si="3"/>
        <v>2.0800168990283057</v>
      </c>
      <c r="Y29" s="50">
        <f t="shared" si="4"/>
        <v>2.15</v>
      </c>
      <c r="Z29" s="50">
        <f t="shared" si="5"/>
        <v>2.6200042247570763</v>
      </c>
      <c r="AA29" s="50">
        <f t="shared" si="6"/>
        <v>2.0800168990283057</v>
      </c>
      <c r="AB29" s="50">
        <f t="shared" si="7"/>
        <v>2.6200042247570763</v>
      </c>
    </row>
    <row r="30" spans="4:28" x14ac:dyDescent="0.35">
      <c r="D30" s="287">
        <v>8</v>
      </c>
      <c r="E30" s="15">
        <v>82771</v>
      </c>
      <c r="F30" s="15">
        <v>109658</v>
      </c>
      <c r="G30" s="15">
        <v>70118</v>
      </c>
      <c r="H30" s="15">
        <v>109658</v>
      </c>
      <c r="I30" s="15">
        <v>113348</v>
      </c>
      <c r="J30" s="15">
        <v>138127</v>
      </c>
      <c r="K30" s="15">
        <v>109658</v>
      </c>
      <c r="L30" s="15">
        <v>138127</v>
      </c>
      <c r="M30" s="15">
        <v>138127</v>
      </c>
      <c r="N30" s="15">
        <v>151834</v>
      </c>
      <c r="O30" s="15">
        <v>151834</v>
      </c>
      <c r="P30" s="15">
        <v>165541</v>
      </c>
      <c r="Q30" s="15">
        <v>165541</v>
      </c>
      <c r="R30" t="s">
        <v>523</v>
      </c>
      <c r="T30" s="289">
        <v>52720</v>
      </c>
      <c r="U30" s="50">
        <f t="shared" si="0"/>
        <v>1.5700113808801215</v>
      </c>
      <c r="V30" s="50">
        <f t="shared" si="1"/>
        <v>2.0800075872534141</v>
      </c>
      <c r="W30" s="50">
        <f t="shared" si="2"/>
        <v>1.3300075872534143</v>
      </c>
      <c r="X30" s="50">
        <f t="shared" si="3"/>
        <v>2.0800075872534141</v>
      </c>
      <c r="Y30" s="50">
        <f t="shared" si="4"/>
        <v>2.15</v>
      </c>
      <c r="Z30" s="50">
        <f t="shared" si="5"/>
        <v>2.6200113808801215</v>
      </c>
      <c r="AA30" s="50">
        <f t="shared" si="6"/>
        <v>2.0800075872534141</v>
      </c>
      <c r="AB30" s="50">
        <f t="shared" si="7"/>
        <v>2.6200113808801215</v>
      </c>
    </row>
    <row r="31" spans="4:28" x14ac:dyDescent="0.35">
      <c r="D31" s="287">
        <v>9</v>
      </c>
      <c r="E31" s="15">
        <v>91217</v>
      </c>
      <c r="F31" s="15">
        <v>120848</v>
      </c>
      <c r="G31" s="15">
        <v>77273</v>
      </c>
      <c r="H31" s="15">
        <v>120848</v>
      </c>
      <c r="I31" s="15">
        <v>124915</v>
      </c>
      <c r="J31" s="15">
        <v>152222</v>
      </c>
      <c r="K31" s="15">
        <v>120848</v>
      </c>
      <c r="L31" s="15">
        <v>152222</v>
      </c>
      <c r="M31" s="15">
        <v>152222</v>
      </c>
      <c r="N31" s="15">
        <v>167328</v>
      </c>
      <c r="O31" s="15">
        <v>167328</v>
      </c>
      <c r="P31" s="15">
        <v>182434</v>
      </c>
      <c r="Q31" s="15">
        <v>182434</v>
      </c>
      <c r="R31" t="s">
        <v>523</v>
      </c>
      <c r="T31" s="288">
        <f>T30+T33</f>
        <v>52720</v>
      </c>
      <c r="U31" s="50">
        <f t="shared" si="0"/>
        <v>1.7302162367223066</v>
      </c>
      <c r="V31" s="50">
        <f t="shared" si="1"/>
        <v>2.2922610015174505</v>
      </c>
      <c r="W31" s="50">
        <f t="shared" si="2"/>
        <v>1.4657245827010623</v>
      </c>
      <c r="X31" s="50">
        <f t="shared" si="3"/>
        <v>2.2922610015174505</v>
      </c>
      <c r="Y31" s="50">
        <f t="shared" si="4"/>
        <v>2.3694044006069803</v>
      </c>
      <c r="Z31" s="50">
        <f t="shared" si="5"/>
        <v>2.8873672230652505</v>
      </c>
      <c r="AA31" s="50">
        <f t="shared" si="6"/>
        <v>2.2922610015174505</v>
      </c>
      <c r="AB31" s="50">
        <f t="shared" si="7"/>
        <v>2.8873672230652505</v>
      </c>
    </row>
    <row r="32" spans="4:28" x14ac:dyDescent="0.35">
      <c r="D32" s="287">
        <v>10</v>
      </c>
      <c r="E32" s="15">
        <v>99664</v>
      </c>
      <c r="F32" s="15">
        <v>132039</v>
      </c>
      <c r="G32" s="15">
        <v>84429</v>
      </c>
      <c r="H32" s="15">
        <v>132039</v>
      </c>
      <c r="I32" s="15">
        <v>136482</v>
      </c>
      <c r="J32" s="15">
        <v>166318</v>
      </c>
      <c r="K32" s="15">
        <v>132039</v>
      </c>
      <c r="L32" s="15">
        <v>166318</v>
      </c>
      <c r="M32" s="15">
        <v>166318</v>
      </c>
      <c r="N32" s="15">
        <v>182823</v>
      </c>
      <c r="O32" s="15">
        <v>182823</v>
      </c>
      <c r="P32" s="15">
        <v>199328</v>
      </c>
      <c r="Q32" s="15">
        <v>199328</v>
      </c>
      <c r="R32" t="s">
        <v>523</v>
      </c>
      <c r="T32" s="286">
        <f>T31+T33</f>
        <v>52720</v>
      </c>
      <c r="U32" s="50">
        <f t="shared" si="0"/>
        <v>1.8904400606980274</v>
      </c>
      <c r="V32" s="50">
        <f t="shared" si="1"/>
        <v>2.5045333839150228</v>
      </c>
      <c r="W32" s="50">
        <f t="shared" si="2"/>
        <v>1.6014605462822458</v>
      </c>
      <c r="X32" s="50">
        <f t="shared" si="3"/>
        <v>2.5045333839150228</v>
      </c>
      <c r="Y32" s="50">
        <f t="shared" si="4"/>
        <v>2.5888088012139607</v>
      </c>
      <c r="Z32" s="50">
        <f t="shared" si="5"/>
        <v>3.1547420333839149</v>
      </c>
      <c r="AA32" s="50">
        <f t="shared" si="6"/>
        <v>2.5045333839150228</v>
      </c>
      <c r="AB32" s="50">
        <f t="shared" si="7"/>
        <v>3.1547420333839149</v>
      </c>
    </row>
  </sheetData>
  <mergeCells count="6">
    <mergeCell ref="O22:P22"/>
    <mergeCell ref="E22:F22"/>
    <mergeCell ref="G22:H22"/>
    <mergeCell ref="I22:J22"/>
    <mergeCell ref="K22:L22"/>
    <mergeCell ref="M22:N2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5C5C-B567-496B-B50A-931F39A1DD7E}">
  <sheetPr codeName="Sheet5"/>
  <dimension ref="A1:AO37"/>
  <sheetViews>
    <sheetView zoomScale="60" zoomScaleNormal="60" workbookViewId="0">
      <selection activeCell="R45" sqref="R45"/>
    </sheetView>
  </sheetViews>
  <sheetFormatPr defaultRowHeight="14.5" x14ac:dyDescent="0.35"/>
  <cols>
    <col min="4" max="4" width="26.1796875" customWidth="1"/>
    <col min="14" max="14" width="9" customWidth="1"/>
    <col min="27" max="27" width="9.81640625" bestFit="1" customWidth="1"/>
    <col min="28" max="32" width="10.81640625" customWidth="1"/>
    <col min="33" max="34" width="9.81640625" bestFit="1" customWidth="1"/>
    <col min="35" max="35" width="10.54296875" customWidth="1"/>
    <col min="36" max="36" width="9.54296875" bestFit="1" customWidth="1"/>
    <col min="37" max="38" width="9.81640625" customWidth="1"/>
  </cols>
  <sheetData>
    <row r="1" spans="1:41" x14ac:dyDescent="0.35">
      <c r="A1" s="26" t="s">
        <v>572</v>
      </c>
      <c r="B1" s="26" t="s">
        <v>571</v>
      </c>
      <c r="F1" s="301" t="s">
        <v>746</v>
      </c>
    </row>
    <row r="3" spans="1:41" x14ac:dyDescent="0.35">
      <c r="B3" s="301" t="s">
        <v>570</v>
      </c>
    </row>
    <row r="4" spans="1:41" x14ac:dyDescent="0.35">
      <c r="C4" t="s">
        <v>197</v>
      </c>
      <c r="D4" t="s">
        <v>569</v>
      </c>
      <c r="E4" t="s">
        <v>568</v>
      </c>
      <c r="F4" t="s">
        <v>567</v>
      </c>
      <c r="G4" s="12" t="s">
        <v>566</v>
      </c>
      <c r="H4" s="12" t="s">
        <v>565</v>
      </c>
      <c r="I4" s="12" t="s">
        <v>564</v>
      </c>
      <c r="J4" s="12" t="s">
        <v>563</v>
      </c>
      <c r="K4" s="12" t="s">
        <v>562</v>
      </c>
      <c r="L4" s="12" t="s">
        <v>561</v>
      </c>
      <c r="M4" s="12" t="s">
        <v>560</v>
      </c>
      <c r="N4" s="12" t="s">
        <v>559</v>
      </c>
      <c r="O4" s="12" t="s">
        <v>558</v>
      </c>
      <c r="P4" s="12" t="s">
        <v>557</v>
      </c>
      <c r="Q4" s="12" t="s">
        <v>556</v>
      </c>
      <c r="R4" s="12" t="s">
        <v>555</v>
      </c>
      <c r="S4" s="12"/>
      <c r="Z4" s="51"/>
      <c r="AA4" s="51"/>
      <c r="AB4" s="51"/>
      <c r="AC4" s="51"/>
      <c r="AD4" s="51"/>
      <c r="AE4" s="51"/>
      <c r="AF4" s="51"/>
      <c r="AG4" s="51"/>
      <c r="AH4" s="51"/>
      <c r="AI4" s="51"/>
      <c r="AJ4" s="51"/>
      <c r="AK4" s="51"/>
      <c r="AL4" s="51"/>
      <c r="AM4" s="51"/>
      <c r="AN4" s="51"/>
      <c r="AO4" s="51"/>
    </row>
    <row r="5" spans="1:41" x14ac:dyDescent="0.35">
      <c r="C5" t="s">
        <v>554</v>
      </c>
      <c r="D5" s="12">
        <v>1</v>
      </c>
      <c r="E5" s="53">
        <v>10890</v>
      </c>
      <c r="F5" s="53">
        <v>11170</v>
      </c>
      <c r="G5" s="53">
        <v>11490</v>
      </c>
      <c r="H5" s="53">
        <v>11670</v>
      </c>
      <c r="I5" s="53">
        <v>11770</v>
      </c>
      <c r="J5" s="53">
        <v>11880</v>
      </c>
      <c r="K5" s="53">
        <v>12060</v>
      </c>
      <c r="L5" s="53">
        <v>12140</v>
      </c>
      <c r="M5" s="53">
        <v>12490</v>
      </c>
      <c r="N5" s="53">
        <v>12760</v>
      </c>
      <c r="O5" s="53">
        <v>12880</v>
      </c>
      <c r="P5" s="53">
        <v>13590</v>
      </c>
      <c r="Q5" s="297">
        <v>14580.000000000009</v>
      </c>
      <c r="R5" s="297">
        <v>15060</v>
      </c>
      <c r="S5" s="53"/>
      <c r="T5" s="53">
        <f>ROUND((FPIG[[#This Row],[2024]]*1.85)/12,0)</f>
        <v>2322</v>
      </c>
      <c r="U5" s="296"/>
      <c r="Z5" s="53"/>
      <c r="AA5" s="53"/>
      <c r="AB5" s="53"/>
      <c r="AC5" s="53"/>
      <c r="AD5" s="53"/>
      <c r="AE5" s="53"/>
      <c r="AF5" s="298"/>
      <c r="AG5" s="298"/>
      <c r="AH5" s="298"/>
      <c r="AI5" s="298"/>
      <c r="AJ5" s="298"/>
      <c r="AK5" s="298"/>
      <c r="AL5" s="298"/>
      <c r="AM5" s="298"/>
      <c r="AN5" s="298"/>
      <c r="AO5" s="298"/>
    </row>
    <row r="6" spans="1:41" x14ac:dyDescent="0.35">
      <c r="C6" t="s">
        <v>554</v>
      </c>
      <c r="D6" s="12">
        <v>2</v>
      </c>
      <c r="E6" s="53">
        <v>14710</v>
      </c>
      <c r="F6" s="53">
        <v>15130</v>
      </c>
      <c r="G6" s="53">
        <v>15510</v>
      </c>
      <c r="H6" s="53">
        <v>15730</v>
      </c>
      <c r="I6" s="53">
        <v>15930</v>
      </c>
      <c r="J6" s="53">
        <v>16020</v>
      </c>
      <c r="K6" s="53">
        <v>16240</v>
      </c>
      <c r="L6" s="53">
        <v>16460</v>
      </c>
      <c r="M6" s="53">
        <v>16910</v>
      </c>
      <c r="N6" s="53">
        <v>17240</v>
      </c>
      <c r="O6" s="53">
        <v>17420</v>
      </c>
      <c r="P6" s="53">
        <v>18310</v>
      </c>
      <c r="Q6" s="297">
        <v>19720.000000000015</v>
      </c>
      <c r="R6" s="297">
        <v>20440</v>
      </c>
      <c r="S6" s="53"/>
      <c r="T6" s="53">
        <f>ROUND((FPIG[[#This Row],[2024]]*1.85)/12,0)</f>
        <v>3151</v>
      </c>
      <c r="U6" s="296"/>
      <c r="Z6" s="53"/>
      <c r="AA6" s="53"/>
      <c r="AB6" s="53"/>
      <c r="AC6" s="53"/>
      <c r="AD6" s="53"/>
      <c r="AE6" s="53"/>
      <c r="AF6" s="298"/>
      <c r="AG6" s="298"/>
      <c r="AH6" s="298"/>
      <c r="AI6" s="298"/>
      <c r="AJ6" s="298"/>
      <c r="AK6" s="298"/>
      <c r="AL6" s="298"/>
      <c r="AM6" s="298"/>
      <c r="AN6" s="298"/>
      <c r="AO6" s="298"/>
    </row>
    <row r="7" spans="1:41" x14ac:dyDescent="0.35">
      <c r="C7" t="s">
        <v>554</v>
      </c>
      <c r="D7" s="12">
        <v>3</v>
      </c>
      <c r="E7" s="53">
        <v>18530</v>
      </c>
      <c r="F7" s="53">
        <v>19090</v>
      </c>
      <c r="G7" s="53">
        <v>19530</v>
      </c>
      <c r="H7" s="53">
        <v>19790</v>
      </c>
      <c r="I7" s="53">
        <v>20090</v>
      </c>
      <c r="J7" s="53">
        <v>20160</v>
      </c>
      <c r="K7" s="53">
        <v>20420</v>
      </c>
      <c r="L7" s="53">
        <v>20780</v>
      </c>
      <c r="M7" s="53">
        <v>21330</v>
      </c>
      <c r="N7" s="53">
        <v>21720</v>
      </c>
      <c r="O7" s="53">
        <v>21960</v>
      </c>
      <c r="P7" s="53">
        <v>23030</v>
      </c>
      <c r="Q7" s="297">
        <v>24860.000000000018</v>
      </c>
      <c r="R7" s="297">
        <v>25820</v>
      </c>
      <c r="S7" s="53"/>
      <c r="T7" s="53">
        <f>ROUND((FPIG[[#This Row],[2024]]*1.85)/12,0)</f>
        <v>3981</v>
      </c>
      <c r="U7" s="296"/>
      <c r="Z7" s="53"/>
      <c r="AA7" s="53"/>
      <c r="AB7" s="53"/>
      <c r="AC7" s="53"/>
      <c r="AD7" s="53"/>
      <c r="AE7" s="53"/>
      <c r="AF7" s="298"/>
      <c r="AG7" s="298"/>
      <c r="AH7" s="298"/>
      <c r="AI7" s="298"/>
      <c r="AJ7" s="298"/>
      <c r="AK7" s="298"/>
      <c r="AL7" s="298"/>
      <c r="AM7" s="298"/>
      <c r="AN7" s="298"/>
      <c r="AO7" s="298"/>
    </row>
    <row r="8" spans="1:41" x14ac:dyDescent="0.35">
      <c r="C8" t="s">
        <v>554</v>
      </c>
      <c r="D8" s="12">
        <v>4</v>
      </c>
      <c r="E8" s="53">
        <v>22350</v>
      </c>
      <c r="F8" s="53">
        <v>23050</v>
      </c>
      <c r="G8" s="53">
        <v>23550</v>
      </c>
      <c r="H8" s="53">
        <v>23850</v>
      </c>
      <c r="I8" s="53">
        <v>24250</v>
      </c>
      <c r="J8" s="53">
        <v>24300</v>
      </c>
      <c r="K8" s="53">
        <v>24600</v>
      </c>
      <c r="L8" s="53">
        <v>25100</v>
      </c>
      <c r="M8" s="53">
        <v>25750</v>
      </c>
      <c r="N8" s="53">
        <v>26200</v>
      </c>
      <c r="O8" s="53">
        <v>26500</v>
      </c>
      <c r="P8" s="53">
        <v>27750</v>
      </c>
      <c r="Q8" s="297">
        <v>30000.000000000018</v>
      </c>
      <c r="R8" s="297">
        <v>31200</v>
      </c>
      <c r="S8" s="53"/>
      <c r="T8" s="53">
        <f>ROUND((FPIG[[#This Row],[2024]]*1.85)/12,0)</f>
        <v>4810</v>
      </c>
      <c r="U8" s="296"/>
      <c r="V8" s="300"/>
      <c r="W8" s="299"/>
      <c r="X8" s="299"/>
      <c r="Y8" s="299"/>
      <c r="Z8" s="53"/>
      <c r="AA8" s="53"/>
      <c r="AB8" s="53"/>
      <c r="AC8" s="53"/>
      <c r="AD8" s="53"/>
      <c r="AE8" s="53"/>
      <c r="AF8" s="298"/>
      <c r="AG8" s="298"/>
      <c r="AH8" s="298"/>
      <c r="AI8" s="298"/>
      <c r="AJ8" s="298"/>
      <c r="AK8" s="298"/>
      <c r="AL8" s="298"/>
      <c r="AM8" s="298"/>
      <c r="AN8" s="298"/>
      <c r="AO8" s="298"/>
    </row>
    <row r="9" spans="1:41" x14ac:dyDescent="0.35">
      <c r="C9" t="s">
        <v>554</v>
      </c>
      <c r="D9" s="12">
        <v>5</v>
      </c>
      <c r="E9" s="53">
        <v>26170</v>
      </c>
      <c r="F9" s="53">
        <v>27010</v>
      </c>
      <c r="G9" s="53">
        <v>27570</v>
      </c>
      <c r="H9" s="53">
        <v>27910</v>
      </c>
      <c r="I9" s="53">
        <v>28410</v>
      </c>
      <c r="J9" s="53">
        <v>28440</v>
      </c>
      <c r="K9" s="53">
        <v>28780</v>
      </c>
      <c r="L9" s="53">
        <v>29420</v>
      </c>
      <c r="M9" s="53">
        <v>30170</v>
      </c>
      <c r="N9" s="53">
        <v>30680</v>
      </c>
      <c r="O9" s="53">
        <v>31040</v>
      </c>
      <c r="P9" s="53">
        <v>32470</v>
      </c>
      <c r="Q9" s="297">
        <v>35140.000000000022</v>
      </c>
      <c r="R9" s="297">
        <v>36580</v>
      </c>
      <c r="S9" s="53"/>
      <c r="T9" s="53">
        <f>ROUND((FPIG[[#This Row],[2024]]*1.85)/12,0)</f>
        <v>5639</v>
      </c>
      <c r="U9" s="296"/>
      <c r="Z9" s="53"/>
      <c r="AA9" s="53"/>
      <c r="AB9" s="53"/>
      <c r="AC9" s="53"/>
      <c r="AD9" s="53"/>
      <c r="AE9" s="53"/>
      <c r="AF9" s="298"/>
      <c r="AG9" s="298"/>
      <c r="AH9" s="298"/>
      <c r="AI9" s="298"/>
      <c r="AJ9" s="298"/>
      <c r="AK9" s="298"/>
      <c r="AL9" s="298"/>
      <c r="AM9" s="298"/>
      <c r="AN9" s="298"/>
      <c r="AO9" s="298"/>
    </row>
    <row r="10" spans="1:41" x14ac:dyDescent="0.35">
      <c r="C10" t="s">
        <v>554</v>
      </c>
      <c r="D10" s="12">
        <v>6</v>
      </c>
      <c r="E10" s="53">
        <v>29990</v>
      </c>
      <c r="F10" s="53">
        <v>30970</v>
      </c>
      <c r="G10" s="53">
        <v>31590</v>
      </c>
      <c r="H10" s="53">
        <v>31970</v>
      </c>
      <c r="I10" s="53">
        <v>32570</v>
      </c>
      <c r="J10" s="53">
        <v>32580</v>
      </c>
      <c r="K10" s="53">
        <v>32960</v>
      </c>
      <c r="L10" s="53">
        <v>33740</v>
      </c>
      <c r="M10" s="53">
        <v>34590</v>
      </c>
      <c r="N10" s="53">
        <v>35160</v>
      </c>
      <c r="O10" s="53">
        <v>35580</v>
      </c>
      <c r="P10" s="53">
        <v>37190</v>
      </c>
      <c r="Q10" s="297">
        <v>40280.000000000029</v>
      </c>
      <c r="R10" s="297">
        <v>41960</v>
      </c>
      <c r="S10" s="53"/>
      <c r="T10" s="53">
        <f>ROUND((FPIG[[#This Row],[2024]]*1.85)/12,0)</f>
        <v>6469</v>
      </c>
      <c r="U10" s="296"/>
      <c r="Z10" s="53"/>
      <c r="AA10" s="53"/>
      <c r="AB10" s="53"/>
      <c r="AC10" s="53"/>
      <c r="AD10" s="53"/>
      <c r="AE10" s="53"/>
      <c r="AF10" s="298"/>
      <c r="AG10" s="298"/>
      <c r="AH10" s="298"/>
      <c r="AI10" s="298"/>
      <c r="AJ10" s="298"/>
      <c r="AK10" s="298"/>
      <c r="AL10" s="298"/>
      <c r="AM10" s="298"/>
      <c r="AN10" s="298"/>
      <c r="AO10" s="298"/>
    </row>
    <row r="11" spans="1:41" x14ac:dyDescent="0.35">
      <c r="C11" t="s">
        <v>554</v>
      </c>
      <c r="D11" s="12">
        <v>7</v>
      </c>
      <c r="E11" s="53">
        <v>33810</v>
      </c>
      <c r="F11" s="53">
        <v>34930</v>
      </c>
      <c r="G11" s="53">
        <v>35610</v>
      </c>
      <c r="H11" s="53">
        <v>36030</v>
      </c>
      <c r="I11" s="53">
        <v>36730</v>
      </c>
      <c r="J11" s="53">
        <v>36730</v>
      </c>
      <c r="K11" s="53">
        <v>37140</v>
      </c>
      <c r="L11" s="53">
        <v>38060</v>
      </c>
      <c r="M11" s="53">
        <v>39010</v>
      </c>
      <c r="N11" s="53">
        <v>39640</v>
      </c>
      <c r="O11" s="53">
        <v>40120</v>
      </c>
      <c r="P11" s="53">
        <v>41910</v>
      </c>
      <c r="Q11" s="297">
        <v>45420.000000000029</v>
      </c>
      <c r="R11" s="297">
        <v>47340</v>
      </c>
      <c r="S11" s="53"/>
      <c r="T11" s="53">
        <f>ROUND((FPIG[[#This Row],[2024]]*1.85)/12,0)</f>
        <v>7298</v>
      </c>
      <c r="U11" s="296"/>
    </row>
    <row r="12" spans="1:41" x14ac:dyDescent="0.35">
      <c r="C12" t="s">
        <v>554</v>
      </c>
      <c r="D12" s="12">
        <v>8</v>
      </c>
      <c r="E12" s="53">
        <v>37630</v>
      </c>
      <c r="F12" s="53">
        <v>38890</v>
      </c>
      <c r="G12" s="53">
        <v>39630</v>
      </c>
      <c r="H12" s="53">
        <v>40090</v>
      </c>
      <c r="I12" s="53">
        <v>40890</v>
      </c>
      <c r="J12" s="53">
        <v>40890</v>
      </c>
      <c r="K12" s="53">
        <v>41320</v>
      </c>
      <c r="L12" s="53">
        <v>42380</v>
      </c>
      <c r="M12" s="53">
        <v>43430</v>
      </c>
      <c r="N12" s="53">
        <v>44120</v>
      </c>
      <c r="O12" s="53">
        <v>44660</v>
      </c>
      <c r="P12" s="53">
        <v>46630</v>
      </c>
      <c r="Q12" s="297">
        <v>50560.000000000036</v>
      </c>
      <c r="R12" s="297">
        <v>52720</v>
      </c>
      <c r="S12" s="53"/>
      <c r="T12" s="53">
        <f>ROUND((FPIG[[#This Row],[2024]]*1.85)/12,0)</f>
        <v>8128</v>
      </c>
      <c r="U12" s="296"/>
      <c r="AB12" s="53"/>
    </row>
    <row r="13" spans="1:41" x14ac:dyDescent="0.35">
      <c r="C13" t="s">
        <v>554</v>
      </c>
      <c r="D13" s="12">
        <v>9</v>
      </c>
      <c r="E13" s="53">
        <v>41450</v>
      </c>
      <c r="F13" s="53">
        <v>42850</v>
      </c>
      <c r="G13" s="53">
        <v>43650</v>
      </c>
      <c r="H13" s="53">
        <v>44150</v>
      </c>
      <c r="I13" s="53">
        <v>45050</v>
      </c>
      <c r="J13" s="53">
        <v>45050</v>
      </c>
      <c r="K13" s="53">
        <v>45500</v>
      </c>
      <c r="L13" s="53">
        <v>46700</v>
      </c>
      <c r="M13" s="53">
        <v>47850</v>
      </c>
      <c r="N13" s="53">
        <v>48600</v>
      </c>
      <c r="O13" s="53">
        <v>49200</v>
      </c>
      <c r="P13" s="53">
        <v>51350</v>
      </c>
      <c r="Q13" s="293">
        <v>55700.000000000044</v>
      </c>
      <c r="R13" s="292">
        <f>R12+R15</f>
        <v>58100</v>
      </c>
      <c r="S13" s="53"/>
      <c r="T13" s="53">
        <f>ROUND((FPIG[[#This Row],[2024]]*1.85)/12,0)</f>
        <v>8957</v>
      </c>
      <c r="U13" s="122"/>
    </row>
    <row r="14" spans="1:41" x14ac:dyDescent="0.35">
      <c r="C14" t="s">
        <v>554</v>
      </c>
      <c r="D14" s="12">
        <v>10</v>
      </c>
      <c r="E14" s="53">
        <v>45270</v>
      </c>
      <c r="F14" s="53">
        <v>46810</v>
      </c>
      <c r="G14" s="53">
        <v>47670</v>
      </c>
      <c r="H14" s="53">
        <v>48210</v>
      </c>
      <c r="I14" s="53">
        <v>49210</v>
      </c>
      <c r="J14" s="53">
        <v>49210</v>
      </c>
      <c r="K14" s="53">
        <v>49680</v>
      </c>
      <c r="L14" s="53">
        <v>51020</v>
      </c>
      <c r="M14" s="53">
        <v>52270</v>
      </c>
      <c r="N14" s="53">
        <v>53080</v>
      </c>
      <c r="O14" s="53">
        <v>53740</v>
      </c>
      <c r="P14" s="53">
        <v>56070</v>
      </c>
      <c r="Q14" s="293">
        <v>60840.000000000044</v>
      </c>
      <c r="R14" s="292">
        <f>R13+R15</f>
        <v>63480</v>
      </c>
      <c r="S14" s="53"/>
      <c r="T14" s="53">
        <f>ROUND((FPIG[[#This Row],[2024]]*1.85)/12,0)</f>
        <v>9787</v>
      </c>
      <c r="U14" s="122"/>
    </row>
    <row r="15" spans="1:41" x14ac:dyDescent="0.35">
      <c r="C15" t="s">
        <v>554</v>
      </c>
      <c r="D15" s="12" t="s">
        <v>553</v>
      </c>
      <c r="E15" s="53">
        <v>3820</v>
      </c>
      <c r="F15" s="53">
        <v>3960</v>
      </c>
      <c r="G15" s="53">
        <v>4020</v>
      </c>
      <c r="H15" s="53">
        <v>4060</v>
      </c>
      <c r="I15" s="53">
        <v>4160</v>
      </c>
      <c r="J15" s="53">
        <v>4160</v>
      </c>
      <c r="K15" s="53">
        <v>4180</v>
      </c>
      <c r="L15" s="53">
        <v>4320</v>
      </c>
      <c r="M15" s="53">
        <v>4420</v>
      </c>
      <c r="N15" s="53">
        <v>4480</v>
      </c>
      <c r="O15" s="53">
        <v>4540</v>
      </c>
      <c r="P15" s="53">
        <v>4720</v>
      </c>
      <c r="Q15" s="293">
        <v>5140</v>
      </c>
      <c r="R15" s="292">
        <v>5380</v>
      </c>
      <c r="S15" s="53"/>
      <c r="T15" s="53"/>
      <c r="U15" s="122"/>
    </row>
    <row r="16" spans="1:41" x14ac:dyDescent="0.35">
      <c r="C16" t="s">
        <v>37</v>
      </c>
      <c r="D16" s="12">
        <v>1</v>
      </c>
      <c r="E16" s="53">
        <v>13600</v>
      </c>
      <c r="F16" s="53">
        <v>13970</v>
      </c>
      <c r="G16" s="53">
        <v>14350</v>
      </c>
      <c r="H16" s="53">
        <v>14580</v>
      </c>
      <c r="I16" s="53">
        <v>14720</v>
      </c>
      <c r="J16" s="53">
        <v>14840</v>
      </c>
      <c r="K16" s="53">
        <v>15060</v>
      </c>
      <c r="L16" s="53">
        <v>15180</v>
      </c>
      <c r="M16" s="53">
        <v>15600</v>
      </c>
      <c r="N16" s="53">
        <v>15950</v>
      </c>
      <c r="O16" s="53">
        <v>16090</v>
      </c>
      <c r="P16" s="53">
        <v>16990</v>
      </c>
      <c r="Q16" s="293">
        <v>18210</v>
      </c>
      <c r="R16" s="293">
        <v>18810</v>
      </c>
      <c r="S16" s="53"/>
      <c r="T16" s="53"/>
      <c r="U16" s="295"/>
    </row>
    <row r="17" spans="3:22" x14ac:dyDescent="0.35">
      <c r="C17" t="s">
        <v>37</v>
      </c>
      <c r="D17" s="12">
        <v>2</v>
      </c>
      <c r="E17" s="53">
        <v>18380</v>
      </c>
      <c r="F17" s="53">
        <v>18920</v>
      </c>
      <c r="G17" s="53">
        <v>19380</v>
      </c>
      <c r="H17" s="53">
        <v>19660</v>
      </c>
      <c r="I17" s="53">
        <v>19920</v>
      </c>
      <c r="J17" s="53">
        <v>20020</v>
      </c>
      <c r="K17" s="53">
        <v>20290</v>
      </c>
      <c r="L17" s="53">
        <v>20580</v>
      </c>
      <c r="M17" s="53">
        <v>21130</v>
      </c>
      <c r="N17" s="53">
        <v>21550</v>
      </c>
      <c r="O17" s="53">
        <v>21770</v>
      </c>
      <c r="P17" s="53">
        <v>22890</v>
      </c>
      <c r="Q17" s="293">
        <v>24640</v>
      </c>
      <c r="R17" s="293">
        <v>25540</v>
      </c>
      <c r="S17" s="53"/>
      <c r="T17" s="53"/>
      <c r="U17" s="295"/>
      <c r="V17" s="53"/>
    </row>
    <row r="18" spans="3:22" x14ac:dyDescent="0.35">
      <c r="C18" t="s">
        <v>37</v>
      </c>
      <c r="D18" s="12">
        <v>3</v>
      </c>
      <c r="E18" s="53">
        <v>23160</v>
      </c>
      <c r="F18" s="53">
        <v>23870</v>
      </c>
      <c r="G18" s="53">
        <v>24410</v>
      </c>
      <c r="H18" s="53">
        <v>24740</v>
      </c>
      <c r="I18" s="53">
        <v>25120</v>
      </c>
      <c r="J18" s="53">
        <v>25200</v>
      </c>
      <c r="K18" s="53">
        <v>25520</v>
      </c>
      <c r="L18" s="53">
        <v>25980</v>
      </c>
      <c r="M18" s="53">
        <v>26660</v>
      </c>
      <c r="N18" s="53">
        <v>27150</v>
      </c>
      <c r="O18" s="53">
        <v>27450</v>
      </c>
      <c r="P18" s="53">
        <v>28790</v>
      </c>
      <c r="Q18" s="293">
        <v>31070</v>
      </c>
      <c r="R18" s="293">
        <v>32270</v>
      </c>
      <c r="S18" s="53"/>
      <c r="U18" s="295"/>
      <c r="V18" s="53"/>
    </row>
    <row r="19" spans="3:22" x14ac:dyDescent="0.35">
      <c r="C19" t="s">
        <v>37</v>
      </c>
      <c r="D19" s="12">
        <v>4</v>
      </c>
      <c r="E19" s="53">
        <v>27940</v>
      </c>
      <c r="F19" s="53">
        <v>28820</v>
      </c>
      <c r="G19" s="53">
        <v>29440</v>
      </c>
      <c r="H19" s="53">
        <v>29820</v>
      </c>
      <c r="I19" s="53">
        <v>30320</v>
      </c>
      <c r="J19" s="53">
        <v>30380</v>
      </c>
      <c r="K19" s="53">
        <v>30750</v>
      </c>
      <c r="L19" s="53">
        <v>31380</v>
      </c>
      <c r="M19" s="53">
        <v>32190</v>
      </c>
      <c r="N19" s="53">
        <v>32750</v>
      </c>
      <c r="O19" s="53">
        <v>33130</v>
      </c>
      <c r="P19" s="53">
        <v>34690</v>
      </c>
      <c r="Q19" s="293">
        <v>37500</v>
      </c>
      <c r="R19" s="293">
        <v>39000</v>
      </c>
      <c r="S19" s="53"/>
      <c r="U19" s="295"/>
      <c r="V19" s="53"/>
    </row>
    <row r="20" spans="3:22" x14ac:dyDescent="0.35">
      <c r="C20" t="s">
        <v>37</v>
      </c>
      <c r="D20" s="12">
        <v>5</v>
      </c>
      <c r="E20" s="53">
        <v>32720</v>
      </c>
      <c r="F20" s="53">
        <v>33770</v>
      </c>
      <c r="G20" s="53">
        <v>34470</v>
      </c>
      <c r="H20" s="53">
        <v>34900</v>
      </c>
      <c r="I20" s="53">
        <v>35520</v>
      </c>
      <c r="J20" s="53">
        <v>35560</v>
      </c>
      <c r="K20" s="53">
        <v>35980</v>
      </c>
      <c r="L20" s="53">
        <v>36780</v>
      </c>
      <c r="M20" s="53">
        <v>37720</v>
      </c>
      <c r="N20" s="53">
        <v>38350</v>
      </c>
      <c r="O20" s="53">
        <v>38810</v>
      </c>
      <c r="P20" s="53">
        <v>40590</v>
      </c>
      <c r="Q20" s="293">
        <v>43930</v>
      </c>
      <c r="R20" s="293">
        <v>45730</v>
      </c>
      <c r="S20" s="53"/>
      <c r="U20" s="295"/>
    </row>
    <row r="21" spans="3:22" x14ac:dyDescent="0.35">
      <c r="C21" t="s">
        <v>37</v>
      </c>
      <c r="D21" s="12">
        <v>6</v>
      </c>
      <c r="E21" s="53">
        <v>37500</v>
      </c>
      <c r="F21" s="53">
        <v>38720</v>
      </c>
      <c r="G21" s="53">
        <v>39500</v>
      </c>
      <c r="H21" s="53">
        <v>39980</v>
      </c>
      <c r="I21" s="53">
        <v>40720</v>
      </c>
      <c r="J21" s="53">
        <v>40740</v>
      </c>
      <c r="K21" s="53">
        <v>41210</v>
      </c>
      <c r="L21" s="53">
        <v>42180</v>
      </c>
      <c r="M21" s="53">
        <v>43250</v>
      </c>
      <c r="N21" s="53">
        <v>43950</v>
      </c>
      <c r="O21" s="53">
        <v>44490</v>
      </c>
      <c r="P21" s="53">
        <v>46490</v>
      </c>
      <c r="Q21" s="293">
        <v>50360</v>
      </c>
      <c r="R21" s="293">
        <v>52460</v>
      </c>
      <c r="S21" s="53"/>
      <c r="U21" s="295"/>
    </row>
    <row r="22" spans="3:22" x14ac:dyDescent="0.35">
      <c r="C22" t="s">
        <v>37</v>
      </c>
      <c r="D22" s="12">
        <v>7</v>
      </c>
      <c r="E22" s="53">
        <v>42280</v>
      </c>
      <c r="F22" s="53">
        <v>43670</v>
      </c>
      <c r="G22" s="53">
        <v>44530</v>
      </c>
      <c r="H22" s="53">
        <v>45060</v>
      </c>
      <c r="I22" s="53">
        <v>45920</v>
      </c>
      <c r="J22" s="53">
        <v>45920</v>
      </c>
      <c r="K22" s="53">
        <v>46440</v>
      </c>
      <c r="L22" s="53">
        <v>47580</v>
      </c>
      <c r="M22" s="53">
        <v>48780</v>
      </c>
      <c r="N22" s="53">
        <v>49550</v>
      </c>
      <c r="O22" s="53">
        <v>50170</v>
      </c>
      <c r="P22" s="53">
        <v>52390</v>
      </c>
      <c r="Q22" s="293">
        <v>56790</v>
      </c>
      <c r="R22" s="293">
        <v>59190</v>
      </c>
      <c r="S22" s="53"/>
      <c r="U22" s="295"/>
    </row>
    <row r="23" spans="3:22" x14ac:dyDescent="0.35">
      <c r="C23" t="s">
        <v>37</v>
      </c>
      <c r="D23" s="12">
        <v>8</v>
      </c>
      <c r="E23" s="53">
        <v>47060</v>
      </c>
      <c r="F23" s="53">
        <v>48620</v>
      </c>
      <c r="G23" s="53">
        <v>49560</v>
      </c>
      <c r="H23" s="53">
        <v>50140</v>
      </c>
      <c r="I23" s="53">
        <v>51120</v>
      </c>
      <c r="J23" s="53">
        <v>51120</v>
      </c>
      <c r="K23" s="53">
        <v>51670</v>
      </c>
      <c r="L23" s="53">
        <v>52980</v>
      </c>
      <c r="M23" s="53">
        <v>54310</v>
      </c>
      <c r="N23" s="53">
        <v>55150</v>
      </c>
      <c r="O23" s="53">
        <v>55850</v>
      </c>
      <c r="P23" s="53">
        <v>58290</v>
      </c>
      <c r="Q23" s="293">
        <v>63220</v>
      </c>
      <c r="R23" s="293">
        <v>65920</v>
      </c>
      <c r="S23" s="53"/>
      <c r="U23" s="295"/>
      <c r="V23" s="53"/>
    </row>
    <row r="24" spans="3:22" x14ac:dyDescent="0.35">
      <c r="C24" t="s">
        <v>37</v>
      </c>
      <c r="D24" s="12">
        <v>9</v>
      </c>
      <c r="E24" s="53">
        <v>51840</v>
      </c>
      <c r="F24" s="53">
        <v>53570</v>
      </c>
      <c r="G24" s="53">
        <v>54590</v>
      </c>
      <c r="H24" s="53">
        <v>55220</v>
      </c>
      <c r="I24" s="53">
        <v>56320</v>
      </c>
      <c r="J24" s="53">
        <v>56320</v>
      </c>
      <c r="K24" s="53">
        <v>56900</v>
      </c>
      <c r="L24" s="53">
        <v>58380</v>
      </c>
      <c r="M24" s="53">
        <v>59840</v>
      </c>
      <c r="N24" s="53">
        <v>60750</v>
      </c>
      <c r="O24" s="53">
        <v>61530</v>
      </c>
      <c r="P24" s="53">
        <v>64190</v>
      </c>
      <c r="Q24" s="293">
        <v>69650</v>
      </c>
      <c r="R24" s="292">
        <f>R23+R26</f>
        <v>72650</v>
      </c>
      <c r="S24" s="53"/>
      <c r="V24" s="53"/>
    </row>
    <row r="25" spans="3:22" x14ac:dyDescent="0.35">
      <c r="C25" t="s">
        <v>37</v>
      </c>
      <c r="D25" s="12">
        <v>10</v>
      </c>
      <c r="E25" s="53">
        <v>56620</v>
      </c>
      <c r="F25" s="53">
        <v>58520</v>
      </c>
      <c r="G25" s="53">
        <v>59620</v>
      </c>
      <c r="H25" s="53">
        <v>60300</v>
      </c>
      <c r="I25" s="53">
        <v>61520</v>
      </c>
      <c r="J25" s="53">
        <v>61520</v>
      </c>
      <c r="K25" s="53">
        <v>62130</v>
      </c>
      <c r="L25" s="53">
        <v>63780</v>
      </c>
      <c r="M25" s="53">
        <v>65370</v>
      </c>
      <c r="N25" s="53">
        <v>66350</v>
      </c>
      <c r="O25" s="53">
        <v>67210</v>
      </c>
      <c r="P25" s="53">
        <v>70090</v>
      </c>
      <c r="Q25" s="293">
        <v>76080</v>
      </c>
      <c r="R25" s="292">
        <f>R24+R26</f>
        <v>79380</v>
      </c>
      <c r="S25" s="53"/>
      <c r="V25" s="53"/>
    </row>
    <row r="26" spans="3:22" x14ac:dyDescent="0.35">
      <c r="C26" t="s">
        <v>37</v>
      </c>
      <c r="D26" s="12" t="s">
        <v>553</v>
      </c>
      <c r="E26" s="53">
        <v>4780</v>
      </c>
      <c r="F26" s="53">
        <v>4950</v>
      </c>
      <c r="G26" s="53">
        <v>5030</v>
      </c>
      <c r="H26" s="53">
        <v>5080</v>
      </c>
      <c r="I26" s="53">
        <v>5200</v>
      </c>
      <c r="J26" s="53">
        <v>5200</v>
      </c>
      <c r="K26" s="53">
        <v>5230</v>
      </c>
      <c r="L26" s="53">
        <v>5400</v>
      </c>
      <c r="M26" s="53">
        <v>5530</v>
      </c>
      <c r="N26" s="53">
        <v>5600</v>
      </c>
      <c r="O26" s="53">
        <v>5680</v>
      </c>
      <c r="P26" s="53">
        <v>5900</v>
      </c>
      <c r="Q26" s="293">
        <v>6430</v>
      </c>
      <c r="R26" s="292">
        <v>6730</v>
      </c>
      <c r="S26" s="53"/>
      <c r="V26" s="53"/>
    </row>
    <row r="27" spans="3:22" x14ac:dyDescent="0.35">
      <c r="C27" t="s">
        <v>83</v>
      </c>
      <c r="D27" s="12">
        <v>1</v>
      </c>
      <c r="E27" s="53">
        <v>12540</v>
      </c>
      <c r="F27" s="53">
        <v>12860</v>
      </c>
      <c r="G27" s="53">
        <v>13230</v>
      </c>
      <c r="H27" s="53">
        <v>13420</v>
      </c>
      <c r="I27" s="53">
        <v>13550</v>
      </c>
      <c r="J27" s="53">
        <v>13670</v>
      </c>
      <c r="K27" s="53">
        <v>13860</v>
      </c>
      <c r="L27" s="53">
        <v>13960</v>
      </c>
      <c r="M27" s="53">
        <v>14380</v>
      </c>
      <c r="N27" s="53">
        <v>14680</v>
      </c>
      <c r="O27" s="53">
        <v>14820</v>
      </c>
      <c r="P27" s="53">
        <v>15630</v>
      </c>
      <c r="Q27" s="293">
        <v>16770</v>
      </c>
      <c r="R27" s="293">
        <v>17310</v>
      </c>
      <c r="S27" s="53"/>
      <c r="U27" s="294"/>
      <c r="V27" s="53"/>
    </row>
    <row r="28" spans="3:22" x14ac:dyDescent="0.35">
      <c r="C28" t="s">
        <v>83</v>
      </c>
      <c r="D28" s="12">
        <v>2</v>
      </c>
      <c r="E28" s="53">
        <v>16930</v>
      </c>
      <c r="F28" s="53">
        <v>17410</v>
      </c>
      <c r="G28" s="53">
        <v>17850</v>
      </c>
      <c r="H28" s="53">
        <v>18090</v>
      </c>
      <c r="I28" s="53">
        <v>18330</v>
      </c>
      <c r="J28" s="53">
        <v>18430</v>
      </c>
      <c r="K28" s="53">
        <v>18670</v>
      </c>
      <c r="L28" s="53">
        <v>18930</v>
      </c>
      <c r="M28" s="53">
        <v>19460</v>
      </c>
      <c r="N28" s="53">
        <v>19830</v>
      </c>
      <c r="O28" s="53">
        <v>20040</v>
      </c>
      <c r="P28" s="53">
        <v>21060</v>
      </c>
      <c r="Q28" s="293">
        <v>22680</v>
      </c>
      <c r="R28" s="293">
        <v>23500</v>
      </c>
      <c r="S28" s="53"/>
      <c r="U28" s="294"/>
      <c r="V28" s="53"/>
    </row>
    <row r="29" spans="3:22" x14ac:dyDescent="0.35">
      <c r="C29" t="s">
        <v>83</v>
      </c>
      <c r="D29" s="12">
        <v>3</v>
      </c>
      <c r="E29" s="53">
        <v>21320</v>
      </c>
      <c r="F29" s="53">
        <v>21960</v>
      </c>
      <c r="G29" s="53">
        <v>22470</v>
      </c>
      <c r="H29" s="53">
        <v>22760</v>
      </c>
      <c r="I29" s="53">
        <v>23110</v>
      </c>
      <c r="J29" s="53">
        <v>23190</v>
      </c>
      <c r="K29" s="53">
        <v>23480</v>
      </c>
      <c r="L29" s="53">
        <v>23900</v>
      </c>
      <c r="M29" s="53">
        <v>24540</v>
      </c>
      <c r="N29" s="53">
        <v>24980</v>
      </c>
      <c r="O29" s="53">
        <v>25260</v>
      </c>
      <c r="P29" s="53">
        <v>26490</v>
      </c>
      <c r="Q29" s="293">
        <v>28590</v>
      </c>
      <c r="R29" s="293">
        <v>29690</v>
      </c>
      <c r="S29" s="53"/>
      <c r="U29" s="294"/>
      <c r="V29" s="53"/>
    </row>
    <row r="30" spans="3:22" x14ac:dyDescent="0.35">
      <c r="C30" t="s">
        <v>83</v>
      </c>
      <c r="D30" s="12">
        <v>4</v>
      </c>
      <c r="E30" s="53">
        <v>25710</v>
      </c>
      <c r="F30" s="53">
        <v>26510</v>
      </c>
      <c r="G30" s="53">
        <v>27090</v>
      </c>
      <c r="H30" s="53">
        <v>27430</v>
      </c>
      <c r="I30" s="53">
        <v>27890</v>
      </c>
      <c r="J30" s="53">
        <v>27950</v>
      </c>
      <c r="K30" s="53">
        <v>28290</v>
      </c>
      <c r="L30" s="53">
        <v>28870</v>
      </c>
      <c r="M30" s="53">
        <v>29620</v>
      </c>
      <c r="N30" s="53">
        <v>30130</v>
      </c>
      <c r="O30" s="53">
        <v>30480</v>
      </c>
      <c r="P30" s="53">
        <v>31920</v>
      </c>
      <c r="Q30" s="293">
        <v>34500</v>
      </c>
      <c r="R30" s="293">
        <v>35880</v>
      </c>
      <c r="S30" s="53"/>
      <c r="U30" s="294"/>
      <c r="V30" s="53"/>
    </row>
    <row r="31" spans="3:22" x14ac:dyDescent="0.35">
      <c r="C31" t="s">
        <v>83</v>
      </c>
      <c r="D31" s="12">
        <v>5</v>
      </c>
      <c r="E31" s="53">
        <v>30100</v>
      </c>
      <c r="F31" s="53">
        <v>31060</v>
      </c>
      <c r="G31" s="53">
        <v>31710</v>
      </c>
      <c r="H31" s="53">
        <v>32100</v>
      </c>
      <c r="I31" s="53">
        <v>32670</v>
      </c>
      <c r="J31" s="53">
        <v>32710</v>
      </c>
      <c r="K31" s="53">
        <v>33100</v>
      </c>
      <c r="L31" s="53">
        <v>33840</v>
      </c>
      <c r="M31" s="53">
        <v>34700</v>
      </c>
      <c r="N31" s="53">
        <v>35280</v>
      </c>
      <c r="O31" s="53">
        <v>35700</v>
      </c>
      <c r="P31" s="53">
        <v>37350</v>
      </c>
      <c r="Q31" s="293">
        <v>40410</v>
      </c>
      <c r="R31" s="293">
        <v>42070</v>
      </c>
      <c r="S31" s="53"/>
      <c r="U31" s="294"/>
    </row>
    <row r="32" spans="3:22" x14ac:dyDescent="0.35">
      <c r="C32" t="s">
        <v>83</v>
      </c>
      <c r="D32" s="12">
        <v>6</v>
      </c>
      <c r="E32" s="53">
        <v>34490</v>
      </c>
      <c r="F32" s="53">
        <v>35610</v>
      </c>
      <c r="G32" s="53">
        <v>36330</v>
      </c>
      <c r="H32" s="53">
        <v>36770</v>
      </c>
      <c r="I32" s="53">
        <v>37450</v>
      </c>
      <c r="J32" s="53">
        <v>37470</v>
      </c>
      <c r="K32" s="53">
        <v>37910</v>
      </c>
      <c r="L32" s="53">
        <v>38810</v>
      </c>
      <c r="M32" s="53">
        <v>39780</v>
      </c>
      <c r="N32" s="53">
        <v>40430</v>
      </c>
      <c r="O32" s="53">
        <v>40920</v>
      </c>
      <c r="P32" s="53">
        <v>42780</v>
      </c>
      <c r="Q32" s="293">
        <v>46320</v>
      </c>
      <c r="R32" s="293">
        <v>48260</v>
      </c>
      <c r="U32" s="294"/>
    </row>
    <row r="33" spans="3:21" x14ac:dyDescent="0.35">
      <c r="C33" t="s">
        <v>83</v>
      </c>
      <c r="D33" s="12">
        <v>7</v>
      </c>
      <c r="E33" s="53">
        <v>38880</v>
      </c>
      <c r="F33" s="53">
        <v>40160</v>
      </c>
      <c r="G33" s="53">
        <v>40950</v>
      </c>
      <c r="H33" s="53">
        <v>41440</v>
      </c>
      <c r="I33" s="53">
        <v>42230</v>
      </c>
      <c r="J33" s="53">
        <v>42230</v>
      </c>
      <c r="K33" s="53">
        <v>42720</v>
      </c>
      <c r="L33" s="53">
        <v>43780</v>
      </c>
      <c r="M33" s="53">
        <v>44860</v>
      </c>
      <c r="N33" s="53">
        <v>45580</v>
      </c>
      <c r="O33" s="53">
        <v>46140</v>
      </c>
      <c r="P33" s="53">
        <v>48210</v>
      </c>
      <c r="Q33" s="293">
        <v>52230</v>
      </c>
      <c r="R33" s="293">
        <v>54450</v>
      </c>
      <c r="U33" s="294"/>
    </row>
    <row r="34" spans="3:21" x14ac:dyDescent="0.35">
      <c r="C34" t="s">
        <v>83</v>
      </c>
      <c r="D34" s="12">
        <v>8</v>
      </c>
      <c r="E34" s="53">
        <v>43270</v>
      </c>
      <c r="F34" s="53">
        <v>44710</v>
      </c>
      <c r="G34" s="53">
        <v>45570</v>
      </c>
      <c r="H34" s="53">
        <v>46110</v>
      </c>
      <c r="I34" s="53">
        <v>47010</v>
      </c>
      <c r="J34" s="53">
        <v>47010</v>
      </c>
      <c r="K34" s="53">
        <v>47530</v>
      </c>
      <c r="L34" s="53">
        <v>48750</v>
      </c>
      <c r="M34" s="53">
        <v>49940</v>
      </c>
      <c r="N34" s="53">
        <v>50730</v>
      </c>
      <c r="O34" s="53">
        <v>51360</v>
      </c>
      <c r="P34" s="53">
        <v>53640</v>
      </c>
      <c r="Q34" s="293">
        <v>58140</v>
      </c>
      <c r="R34" s="293">
        <v>60640</v>
      </c>
      <c r="U34" s="294"/>
    </row>
    <row r="35" spans="3:21" x14ac:dyDescent="0.35">
      <c r="C35" t="s">
        <v>83</v>
      </c>
      <c r="D35" s="12">
        <v>9</v>
      </c>
      <c r="E35" s="53">
        <v>47660</v>
      </c>
      <c r="F35" s="53">
        <v>49260</v>
      </c>
      <c r="G35" s="53">
        <v>50190</v>
      </c>
      <c r="H35" s="53">
        <v>50780</v>
      </c>
      <c r="I35" s="53">
        <v>51790</v>
      </c>
      <c r="J35" s="53">
        <v>51790</v>
      </c>
      <c r="K35" s="53">
        <v>52340</v>
      </c>
      <c r="L35" s="53">
        <v>53560</v>
      </c>
      <c r="M35" s="53">
        <v>55020</v>
      </c>
      <c r="N35" s="53">
        <v>55880</v>
      </c>
      <c r="O35" s="53">
        <v>56580</v>
      </c>
      <c r="P35" s="53">
        <v>59070</v>
      </c>
      <c r="Q35" s="293">
        <v>64050</v>
      </c>
      <c r="R35" s="292">
        <f>R34+R37</f>
        <v>66830</v>
      </c>
    </row>
    <row r="36" spans="3:21" x14ac:dyDescent="0.35">
      <c r="C36" t="s">
        <v>83</v>
      </c>
      <c r="D36" s="12">
        <v>10</v>
      </c>
      <c r="E36" s="53">
        <v>52050</v>
      </c>
      <c r="F36" s="53">
        <v>53810</v>
      </c>
      <c r="G36" s="53">
        <v>54810</v>
      </c>
      <c r="H36" s="53">
        <v>55450</v>
      </c>
      <c r="I36" s="53">
        <v>56570</v>
      </c>
      <c r="J36" s="53">
        <v>56570</v>
      </c>
      <c r="K36" s="53">
        <v>57150</v>
      </c>
      <c r="L36" s="53">
        <v>58370</v>
      </c>
      <c r="M36" s="53">
        <v>60100</v>
      </c>
      <c r="N36" s="53">
        <v>61030</v>
      </c>
      <c r="O36" s="53">
        <v>61800</v>
      </c>
      <c r="P36" s="53">
        <v>64500</v>
      </c>
      <c r="Q36" s="293">
        <v>69960</v>
      </c>
      <c r="R36" s="292">
        <f>R35+R37</f>
        <v>73020</v>
      </c>
    </row>
    <row r="37" spans="3:21" x14ac:dyDescent="0.35">
      <c r="C37" t="s">
        <v>83</v>
      </c>
      <c r="D37" s="12" t="s">
        <v>553</v>
      </c>
      <c r="E37" s="53">
        <v>4390</v>
      </c>
      <c r="F37" s="53">
        <v>4550</v>
      </c>
      <c r="G37" s="53">
        <v>4620</v>
      </c>
      <c r="H37" s="53">
        <v>4670</v>
      </c>
      <c r="I37" s="53">
        <v>4780</v>
      </c>
      <c r="J37" s="53">
        <v>4780</v>
      </c>
      <c r="K37" s="53">
        <v>4810</v>
      </c>
      <c r="L37" s="53">
        <v>4810</v>
      </c>
      <c r="M37" s="53">
        <v>5080</v>
      </c>
      <c r="N37" s="53">
        <v>5150</v>
      </c>
      <c r="O37" s="53">
        <v>5220</v>
      </c>
      <c r="P37" s="53">
        <v>5430</v>
      </c>
      <c r="Q37" s="293">
        <v>5910</v>
      </c>
      <c r="R37" s="292">
        <v>6190</v>
      </c>
    </row>
  </sheetData>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351DE-3344-4BC5-8948-1AE59E468CC9}">
  <sheetPr codeName="Sheet22"/>
  <dimension ref="A1:AE390"/>
  <sheetViews>
    <sheetView zoomScale="60" zoomScaleNormal="60" workbookViewId="0"/>
  </sheetViews>
  <sheetFormatPr defaultRowHeight="14.5" x14ac:dyDescent="0.35"/>
  <cols>
    <col min="3" max="3" width="21" customWidth="1"/>
    <col min="4" max="4" width="17.54296875" bestFit="1" customWidth="1"/>
    <col min="5" max="5" width="13.81640625" customWidth="1"/>
    <col min="6" max="6" width="9.54296875" customWidth="1"/>
    <col min="7" max="7" width="11.54296875" customWidth="1"/>
    <col min="8" max="8" width="11.453125" customWidth="1"/>
    <col min="9" max="9" width="15.453125" customWidth="1"/>
    <col min="10" max="10" width="14.81640625" customWidth="1"/>
    <col min="11" max="11" width="16.453125" customWidth="1"/>
    <col min="12" max="12" width="15.7265625" customWidth="1"/>
    <col min="13" max="29" width="10.81640625" customWidth="1"/>
  </cols>
  <sheetData>
    <row r="1" spans="1:14" x14ac:dyDescent="0.35">
      <c r="A1" s="302" t="s">
        <v>573</v>
      </c>
      <c r="B1" s="302" t="s">
        <v>385</v>
      </c>
      <c r="F1">
        <v>2019</v>
      </c>
      <c r="G1">
        <v>2020</v>
      </c>
      <c r="H1">
        <v>2021</v>
      </c>
      <c r="I1">
        <v>2022</v>
      </c>
      <c r="J1">
        <v>2023</v>
      </c>
      <c r="N1" s="301" t="s">
        <v>746</v>
      </c>
    </row>
    <row r="2" spans="1:14" x14ac:dyDescent="0.35">
      <c r="E2" t="s">
        <v>574</v>
      </c>
      <c r="F2" s="303">
        <v>43556</v>
      </c>
      <c r="G2" s="303">
        <v>43556</v>
      </c>
      <c r="H2" s="304">
        <v>44105</v>
      </c>
      <c r="I2" s="305">
        <v>44743</v>
      </c>
      <c r="J2" s="305">
        <v>44743</v>
      </c>
    </row>
    <row r="3" spans="1:14" x14ac:dyDescent="0.35">
      <c r="B3" s="301" t="s">
        <v>575</v>
      </c>
    </row>
    <row r="4" spans="1:14" ht="43.5" x14ac:dyDescent="0.35">
      <c r="C4" s="306" t="s">
        <v>197</v>
      </c>
      <c r="D4" s="306" t="s">
        <v>310</v>
      </c>
      <c r="E4" s="28" t="s">
        <v>576</v>
      </c>
      <c r="F4" s="28" t="s">
        <v>254</v>
      </c>
      <c r="G4" s="28" t="s">
        <v>255</v>
      </c>
      <c r="H4" s="28" t="s">
        <v>256</v>
      </c>
      <c r="I4" s="28" t="s">
        <v>213</v>
      </c>
      <c r="J4" s="28" t="s">
        <v>257</v>
      </c>
      <c r="K4" s="28" t="s">
        <v>577</v>
      </c>
      <c r="L4" s="307" t="s">
        <v>214</v>
      </c>
    </row>
    <row r="5" spans="1:14" x14ac:dyDescent="0.35">
      <c r="C5" s="308" t="s">
        <v>31</v>
      </c>
      <c r="D5" s="309">
        <v>2019</v>
      </c>
      <c r="E5" s="310">
        <v>1.41</v>
      </c>
      <c r="F5" s="310">
        <v>1.41</v>
      </c>
      <c r="G5" s="310">
        <v>1.41</v>
      </c>
      <c r="H5" s="310">
        <v>3.12</v>
      </c>
      <c r="I5" s="310">
        <v>1.41</v>
      </c>
      <c r="J5" s="311" t="s">
        <v>215</v>
      </c>
      <c r="K5" s="310">
        <v>0.13</v>
      </c>
      <c r="L5" s="311" t="s">
        <v>216</v>
      </c>
    </row>
    <row r="6" spans="1:14" x14ac:dyDescent="0.35">
      <c r="C6" s="308" t="s">
        <v>37</v>
      </c>
      <c r="D6" s="309">
        <v>2019</v>
      </c>
      <c r="E6" s="310">
        <v>2.0299999999999998</v>
      </c>
      <c r="F6" s="310">
        <v>2.0299999999999998</v>
      </c>
      <c r="G6" s="310">
        <v>2.0299999999999998</v>
      </c>
      <c r="H6" s="311" t="s">
        <v>215</v>
      </c>
      <c r="I6" s="310">
        <v>2</v>
      </c>
      <c r="J6" s="311" t="s">
        <v>215</v>
      </c>
      <c r="K6" s="312">
        <v>1.35</v>
      </c>
      <c r="L6" s="310">
        <v>1.33</v>
      </c>
    </row>
    <row r="7" spans="1:14" x14ac:dyDescent="0.35">
      <c r="C7" s="308" t="s">
        <v>43</v>
      </c>
      <c r="D7" s="309">
        <v>2019</v>
      </c>
      <c r="E7" s="310">
        <v>1.47</v>
      </c>
      <c r="F7" s="310">
        <v>1.41</v>
      </c>
      <c r="G7" s="310">
        <v>1.33</v>
      </c>
      <c r="H7" s="310">
        <v>2</v>
      </c>
      <c r="I7" s="310">
        <v>1.56</v>
      </c>
      <c r="J7" s="311" t="s">
        <v>215</v>
      </c>
      <c r="K7" s="310">
        <v>1.06</v>
      </c>
      <c r="L7" s="310">
        <v>1.33</v>
      </c>
    </row>
    <row r="8" spans="1:14" x14ac:dyDescent="0.35">
      <c r="C8" s="308" t="s">
        <v>46</v>
      </c>
      <c r="D8" s="309">
        <v>2019</v>
      </c>
      <c r="E8" s="310">
        <v>1.42</v>
      </c>
      <c r="F8" s="310">
        <v>1.42</v>
      </c>
      <c r="G8" s="310">
        <v>1.42</v>
      </c>
      <c r="H8" s="310">
        <v>2.11</v>
      </c>
      <c r="I8" s="310">
        <v>2.09</v>
      </c>
      <c r="J8" s="311" t="s">
        <v>215</v>
      </c>
      <c r="K8" s="312">
        <v>0.17</v>
      </c>
      <c r="L8" s="310">
        <v>1.33</v>
      </c>
    </row>
    <row r="9" spans="1:14" x14ac:dyDescent="0.35">
      <c r="C9" s="308" t="s">
        <v>48</v>
      </c>
      <c r="D9" s="309">
        <v>2019</v>
      </c>
      <c r="E9" s="310">
        <v>2.61</v>
      </c>
      <c r="F9" s="310">
        <v>2.61</v>
      </c>
      <c r="G9" s="310">
        <v>2.61</v>
      </c>
      <c r="H9" s="311" t="s">
        <v>215</v>
      </c>
      <c r="I9" s="310">
        <v>2.08</v>
      </c>
      <c r="J9" s="311" t="s">
        <v>215</v>
      </c>
      <c r="K9" s="310">
        <v>1.0900000000000001</v>
      </c>
      <c r="L9" s="310">
        <v>1.33</v>
      </c>
    </row>
    <row r="10" spans="1:14" x14ac:dyDescent="0.35">
      <c r="C10" s="308" t="s">
        <v>55</v>
      </c>
      <c r="D10" s="309">
        <v>2019</v>
      </c>
      <c r="E10" s="310">
        <v>1.42</v>
      </c>
      <c r="F10" s="310">
        <v>1.42</v>
      </c>
      <c r="G10" s="310">
        <v>1.42</v>
      </c>
      <c r="H10" s="310">
        <v>2.6</v>
      </c>
      <c r="I10" s="310">
        <v>1.95</v>
      </c>
      <c r="J10" s="310">
        <v>2.6</v>
      </c>
      <c r="K10" s="310">
        <v>0.68</v>
      </c>
      <c r="L10" s="310">
        <v>1.33</v>
      </c>
    </row>
    <row r="11" spans="1:14" x14ac:dyDescent="0.35">
      <c r="C11" s="308" t="s">
        <v>57</v>
      </c>
      <c r="D11" s="309">
        <v>2019</v>
      </c>
      <c r="E11" s="310">
        <v>1.96</v>
      </c>
      <c r="F11" s="310">
        <v>1.96</v>
      </c>
      <c r="G11" s="310">
        <v>1.96</v>
      </c>
      <c r="H11" s="310">
        <v>3.18</v>
      </c>
      <c r="I11" s="310">
        <v>2.58</v>
      </c>
      <c r="J11" s="311" t="s">
        <v>215</v>
      </c>
      <c r="K11" s="310">
        <v>1.5</v>
      </c>
      <c r="L11" s="310">
        <v>1.33</v>
      </c>
    </row>
    <row r="12" spans="1:14" x14ac:dyDescent="0.35">
      <c r="C12" s="308" t="s">
        <v>71</v>
      </c>
      <c r="D12" s="309">
        <v>2019</v>
      </c>
      <c r="E12" s="310">
        <v>2.12</v>
      </c>
      <c r="F12" s="310">
        <v>1.42</v>
      </c>
      <c r="G12" s="310">
        <v>1.33</v>
      </c>
      <c r="H12" s="312">
        <v>2.12</v>
      </c>
      <c r="I12" s="310">
        <v>2.12</v>
      </c>
      <c r="J12" s="311" t="s">
        <v>215</v>
      </c>
      <c r="K12" s="310">
        <v>0.87</v>
      </c>
      <c r="L12" s="310">
        <v>1.33</v>
      </c>
    </row>
    <row r="13" spans="1:14" x14ac:dyDescent="0.35">
      <c r="C13" s="308" t="s">
        <v>73</v>
      </c>
      <c r="D13" s="309">
        <v>2019</v>
      </c>
      <c r="E13" s="310">
        <v>3.19</v>
      </c>
      <c r="F13" s="310">
        <v>3.19</v>
      </c>
      <c r="G13" s="310">
        <v>3.19</v>
      </c>
      <c r="H13" s="311" t="s">
        <v>215</v>
      </c>
      <c r="I13" s="310">
        <v>3.19</v>
      </c>
      <c r="J13" s="311" t="s">
        <v>215</v>
      </c>
      <c r="K13" s="310">
        <v>2.16</v>
      </c>
      <c r="L13" s="310">
        <v>2.1</v>
      </c>
    </row>
    <row r="14" spans="1:14" x14ac:dyDescent="0.35">
      <c r="C14" s="308" t="s">
        <v>76</v>
      </c>
      <c r="D14" s="309">
        <v>2019</v>
      </c>
      <c r="E14" s="310">
        <v>2.06</v>
      </c>
      <c r="F14" s="310">
        <v>1.4</v>
      </c>
      <c r="G14" s="310">
        <v>1.33</v>
      </c>
      <c r="H14" s="312">
        <v>2.1</v>
      </c>
      <c r="I14" s="310">
        <v>1.91</v>
      </c>
      <c r="J14" s="311" t="s">
        <v>215</v>
      </c>
      <c r="K14" s="312">
        <v>0.28000000000000003</v>
      </c>
      <c r="L14" s="311" t="s">
        <v>216</v>
      </c>
    </row>
    <row r="15" spans="1:14" x14ac:dyDescent="0.35">
      <c r="C15" s="308" t="s">
        <v>81</v>
      </c>
      <c r="D15" s="309">
        <v>2019</v>
      </c>
      <c r="E15" s="310">
        <v>2.0499999999999998</v>
      </c>
      <c r="F15" s="310">
        <v>1.49</v>
      </c>
      <c r="G15" s="310">
        <v>1.33</v>
      </c>
      <c r="H15" s="310">
        <v>2.4700000000000002</v>
      </c>
      <c r="I15" s="310">
        <v>2.2000000000000002</v>
      </c>
      <c r="J15" s="311" t="s">
        <v>215</v>
      </c>
      <c r="K15" s="312">
        <v>0.32</v>
      </c>
      <c r="L15" s="311" t="s">
        <v>216</v>
      </c>
    </row>
    <row r="16" spans="1:14" x14ac:dyDescent="0.35">
      <c r="C16" s="308" t="s">
        <v>83</v>
      </c>
      <c r="D16" s="309">
        <v>2019</v>
      </c>
      <c r="E16" s="310">
        <v>3.08</v>
      </c>
      <c r="F16" s="310">
        <v>3.08</v>
      </c>
      <c r="G16" s="310">
        <v>3.08</v>
      </c>
      <c r="H16" s="311" t="s">
        <v>215</v>
      </c>
      <c r="I16" s="310">
        <v>1.91</v>
      </c>
      <c r="J16" s="311" t="s">
        <v>215</v>
      </c>
      <c r="K16" s="310">
        <v>1.05</v>
      </c>
      <c r="L16" s="310">
        <v>1.33</v>
      </c>
    </row>
    <row r="17" spans="3:12" x14ac:dyDescent="0.35">
      <c r="C17" s="308" t="s">
        <v>85</v>
      </c>
      <c r="D17" s="309">
        <v>2019</v>
      </c>
      <c r="E17" s="310">
        <v>1.42</v>
      </c>
      <c r="F17" s="310">
        <v>1.42</v>
      </c>
      <c r="G17" s="310">
        <v>1.33</v>
      </c>
      <c r="H17" s="310">
        <v>1.85</v>
      </c>
      <c r="I17" s="310">
        <v>1.33</v>
      </c>
      <c r="J17" s="311" t="s">
        <v>215</v>
      </c>
      <c r="K17" s="312">
        <v>0.23</v>
      </c>
      <c r="L17" s="310" t="s">
        <v>216</v>
      </c>
    </row>
    <row r="18" spans="3:12" x14ac:dyDescent="0.35">
      <c r="C18" s="308" t="s">
        <v>87</v>
      </c>
      <c r="D18" s="309">
        <v>2019</v>
      </c>
      <c r="E18" s="310">
        <v>1.42</v>
      </c>
      <c r="F18" s="310">
        <v>1.42</v>
      </c>
      <c r="G18" s="310">
        <v>1.42</v>
      </c>
      <c r="H18" s="310">
        <v>3.13</v>
      </c>
      <c r="I18" s="310">
        <v>2.08</v>
      </c>
      <c r="J18" s="311" t="s">
        <v>215</v>
      </c>
      <c r="K18" s="310">
        <v>1.33</v>
      </c>
      <c r="L18" s="310">
        <v>1.33</v>
      </c>
    </row>
    <row r="19" spans="3:12" x14ac:dyDescent="0.35">
      <c r="C19" s="308" t="s">
        <v>89</v>
      </c>
      <c r="D19" s="309">
        <v>2019</v>
      </c>
      <c r="E19" s="310">
        <v>2.08</v>
      </c>
      <c r="F19" s="310">
        <v>1.58</v>
      </c>
      <c r="G19" s="310">
        <v>1.58</v>
      </c>
      <c r="H19" s="310">
        <v>2.5</v>
      </c>
      <c r="I19" s="310">
        <v>2.08</v>
      </c>
      <c r="J19" s="311" t="s">
        <v>215</v>
      </c>
      <c r="K19" s="312">
        <v>0.19</v>
      </c>
      <c r="L19" s="310">
        <v>1.33</v>
      </c>
    </row>
    <row r="20" spans="3:12" x14ac:dyDescent="0.35">
      <c r="C20" s="308" t="s">
        <v>91</v>
      </c>
      <c r="D20" s="309">
        <v>2019</v>
      </c>
      <c r="E20" s="310">
        <v>3.75</v>
      </c>
      <c r="F20" s="310">
        <v>1.67</v>
      </c>
      <c r="G20" s="310">
        <v>1.67</v>
      </c>
      <c r="H20" s="312">
        <v>3.02</v>
      </c>
      <c r="I20" s="310">
        <v>3.75</v>
      </c>
      <c r="J20" s="311" t="s">
        <v>215</v>
      </c>
      <c r="K20" s="312">
        <v>0.51</v>
      </c>
      <c r="L20" s="310">
        <v>1.33</v>
      </c>
    </row>
    <row r="21" spans="3:12" x14ac:dyDescent="0.35">
      <c r="C21" s="308" t="s">
        <v>94</v>
      </c>
      <c r="D21" s="309">
        <v>2019</v>
      </c>
      <c r="E21" s="310">
        <v>1.66</v>
      </c>
      <c r="F21" s="310">
        <v>1.49</v>
      </c>
      <c r="G21" s="310">
        <v>1.33</v>
      </c>
      <c r="H21" s="310">
        <v>2.2999999999999998</v>
      </c>
      <c r="I21" s="310">
        <v>1.66</v>
      </c>
      <c r="J21" s="311" t="s">
        <v>215</v>
      </c>
      <c r="K21" s="310">
        <v>0.33</v>
      </c>
      <c r="L21" s="311" t="s">
        <v>216</v>
      </c>
    </row>
    <row r="22" spans="3:12" x14ac:dyDescent="0.35">
      <c r="C22" s="308" t="s">
        <v>96</v>
      </c>
      <c r="D22" s="309">
        <v>2019</v>
      </c>
      <c r="E22" s="310">
        <v>1.95</v>
      </c>
      <c r="F22" s="310">
        <v>1.59</v>
      </c>
      <c r="G22" s="310">
        <v>1.59</v>
      </c>
      <c r="H22" s="310">
        <v>2.13</v>
      </c>
      <c r="I22" s="310">
        <v>1.95</v>
      </c>
      <c r="J22" s="310" t="s">
        <v>215</v>
      </c>
      <c r="K22" s="312">
        <v>0.24</v>
      </c>
      <c r="L22" s="310">
        <v>1.33</v>
      </c>
    </row>
    <row r="23" spans="3:12" x14ac:dyDescent="0.35">
      <c r="C23" s="308" t="s">
        <v>98</v>
      </c>
      <c r="D23" s="309">
        <v>2019</v>
      </c>
      <c r="E23" s="310">
        <v>2.12</v>
      </c>
      <c r="F23" s="310">
        <v>2.12</v>
      </c>
      <c r="G23" s="310">
        <v>2.12</v>
      </c>
      <c r="H23" s="310">
        <v>2.5</v>
      </c>
      <c r="I23" s="310">
        <v>1.33</v>
      </c>
      <c r="J23" s="311" t="s">
        <v>215</v>
      </c>
      <c r="K23" s="310">
        <v>0.19</v>
      </c>
      <c r="L23" s="310">
        <v>1.33</v>
      </c>
    </row>
    <row r="24" spans="3:12" x14ac:dyDescent="0.35">
      <c r="C24" s="308" t="s">
        <v>100</v>
      </c>
      <c r="D24" s="309">
        <v>2019</v>
      </c>
      <c r="E24" s="310">
        <v>1.91</v>
      </c>
      <c r="F24" s="310">
        <v>1.57</v>
      </c>
      <c r="G24" s="310">
        <v>1.57</v>
      </c>
      <c r="H24" s="310">
        <v>2.08</v>
      </c>
      <c r="I24" s="310">
        <v>2.09</v>
      </c>
      <c r="J24" s="311" t="s">
        <v>215</v>
      </c>
      <c r="K24" s="310">
        <v>1</v>
      </c>
      <c r="L24" s="310" t="s">
        <v>438</v>
      </c>
    </row>
    <row r="25" spans="3:12" x14ac:dyDescent="0.35">
      <c r="C25" s="308" t="s">
        <v>102</v>
      </c>
      <c r="D25" s="309">
        <v>2019</v>
      </c>
      <c r="E25" s="310">
        <v>3.17</v>
      </c>
      <c r="F25" s="310">
        <v>3.17</v>
      </c>
      <c r="G25" s="310">
        <v>3.17</v>
      </c>
      <c r="H25" s="311" t="s">
        <v>215</v>
      </c>
      <c r="I25" s="310">
        <v>2.59</v>
      </c>
      <c r="J25" s="311" t="s">
        <v>215</v>
      </c>
      <c r="K25" s="310">
        <v>1.23</v>
      </c>
      <c r="L25" s="310">
        <v>1.33</v>
      </c>
    </row>
    <row r="26" spans="3:12" x14ac:dyDescent="0.35">
      <c r="C26" s="308" t="s">
        <v>105</v>
      </c>
      <c r="D26" s="309">
        <v>2019</v>
      </c>
      <c r="E26" s="310">
        <v>2</v>
      </c>
      <c r="F26" s="310">
        <v>1.5</v>
      </c>
      <c r="G26" s="310">
        <v>1.5</v>
      </c>
      <c r="H26" s="310">
        <v>3</v>
      </c>
      <c r="I26" s="310">
        <v>2</v>
      </c>
      <c r="J26" s="311" t="s">
        <v>215</v>
      </c>
      <c r="K26" s="310">
        <v>1.33</v>
      </c>
      <c r="L26" s="310">
        <v>1.33</v>
      </c>
    </row>
    <row r="27" spans="3:12" x14ac:dyDescent="0.35">
      <c r="C27" s="308" t="s">
        <v>107</v>
      </c>
      <c r="D27" s="309">
        <v>2019</v>
      </c>
      <c r="E27" s="310">
        <v>2.12</v>
      </c>
      <c r="F27" s="310">
        <v>2.12</v>
      </c>
      <c r="G27" s="310">
        <v>2.12</v>
      </c>
      <c r="H27" s="311" t="s">
        <v>215</v>
      </c>
      <c r="I27" s="310">
        <v>1.95</v>
      </c>
      <c r="J27" s="311" t="s">
        <v>215</v>
      </c>
      <c r="K27" s="310">
        <v>0.54</v>
      </c>
      <c r="L27" s="310">
        <v>1.33</v>
      </c>
    </row>
    <row r="28" spans="3:12" x14ac:dyDescent="0.35">
      <c r="C28" s="313" t="s">
        <v>111</v>
      </c>
      <c r="D28" s="309">
        <v>2019</v>
      </c>
      <c r="E28" s="310">
        <v>2.83</v>
      </c>
      <c r="F28" s="310">
        <v>2.75</v>
      </c>
      <c r="G28" s="310">
        <v>2.75</v>
      </c>
      <c r="H28" s="311" t="s">
        <v>215</v>
      </c>
      <c r="I28" s="310">
        <v>2.78</v>
      </c>
      <c r="J28" s="311" t="s">
        <v>215</v>
      </c>
      <c r="K28" s="310">
        <v>1.33</v>
      </c>
      <c r="L28" s="310">
        <v>2</v>
      </c>
    </row>
    <row r="29" spans="3:12" x14ac:dyDescent="0.35">
      <c r="C29" s="313" t="s">
        <v>113</v>
      </c>
      <c r="D29" s="309">
        <v>2019</v>
      </c>
      <c r="E29" s="310">
        <v>1.94</v>
      </c>
      <c r="F29" s="310">
        <v>1.43</v>
      </c>
      <c r="G29" s="310">
        <v>1.33</v>
      </c>
      <c r="H29" s="310">
        <v>2.09</v>
      </c>
      <c r="I29" s="310">
        <v>1.94</v>
      </c>
      <c r="J29" s="311" t="s">
        <v>215</v>
      </c>
      <c r="K29" s="312">
        <v>0.23</v>
      </c>
      <c r="L29" s="311" t="s">
        <v>216</v>
      </c>
    </row>
    <row r="30" spans="3:12" x14ac:dyDescent="0.35">
      <c r="C30" s="313" t="s">
        <v>115</v>
      </c>
      <c r="D30" s="309">
        <v>2019</v>
      </c>
      <c r="E30" s="310">
        <v>1.96</v>
      </c>
      <c r="F30" s="310">
        <v>1.5</v>
      </c>
      <c r="G30" s="310">
        <v>1.5</v>
      </c>
      <c r="H30" s="310">
        <v>3</v>
      </c>
      <c r="I30" s="310">
        <v>1.96</v>
      </c>
      <c r="J30" s="310">
        <v>3</v>
      </c>
      <c r="K30" s="310">
        <v>0.17</v>
      </c>
      <c r="L30" s="310" t="s">
        <v>216</v>
      </c>
    </row>
    <row r="31" spans="3:12" x14ac:dyDescent="0.35">
      <c r="C31" s="313" t="s">
        <v>117</v>
      </c>
      <c r="D31" s="309">
        <v>2019</v>
      </c>
      <c r="E31" s="310">
        <v>1.43</v>
      </c>
      <c r="F31" s="310">
        <v>1.43</v>
      </c>
      <c r="G31" s="310">
        <v>1.43</v>
      </c>
      <c r="H31" s="310">
        <v>2.61</v>
      </c>
      <c r="I31" s="310">
        <v>1.57</v>
      </c>
      <c r="J31" s="311" t="s">
        <v>215</v>
      </c>
      <c r="K31" s="310">
        <v>0.24</v>
      </c>
      <c r="L31" s="310">
        <v>1.33</v>
      </c>
    </row>
    <row r="32" spans="3:12" x14ac:dyDescent="0.35">
      <c r="C32" s="313" t="s">
        <v>119</v>
      </c>
      <c r="D32" s="309">
        <v>2019</v>
      </c>
      <c r="E32" s="310">
        <v>2.13</v>
      </c>
      <c r="F32" s="310">
        <v>2.13</v>
      </c>
      <c r="G32" s="310">
        <v>2.13</v>
      </c>
      <c r="H32" s="311" t="s">
        <v>215</v>
      </c>
      <c r="I32" s="310">
        <v>1.94</v>
      </c>
      <c r="J32" s="311" t="s">
        <v>215</v>
      </c>
      <c r="K32" s="310">
        <v>0.57999999999999996</v>
      </c>
      <c r="L32" s="310" t="s">
        <v>216</v>
      </c>
    </row>
    <row r="33" spans="3:12" x14ac:dyDescent="0.35">
      <c r="C33" s="313" t="s">
        <v>121</v>
      </c>
      <c r="D33" s="309">
        <v>2019</v>
      </c>
      <c r="E33" s="310">
        <v>1.6</v>
      </c>
      <c r="F33" s="310">
        <v>1.6</v>
      </c>
      <c r="G33" s="310">
        <v>1.33</v>
      </c>
      <c r="H33" s="310">
        <v>2</v>
      </c>
      <c r="I33" s="310">
        <v>1.6</v>
      </c>
      <c r="J33" s="311" t="s">
        <v>215</v>
      </c>
      <c r="K33" s="312">
        <v>0.31</v>
      </c>
      <c r="L33" s="310">
        <v>1.33</v>
      </c>
    </row>
    <row r="34" spans="3:12" x14ac:dyDescent="0.35">
      <c r="C34" s="313" t="s">
        <v>123</v>
      </c>
      <c r="D34" s="309">
        <v>2019</v>
      </c>
      <c r="E34" s="310">
        <v>3.18</v>
      </c>
      <c r="F34" s="310">
        <v>3.18</v>
      </c>
      <c r="G34" s="310">
        <v>3.18</v>
      </c>
      <c r="H34" s="311" t="s">
        <v>215</v>
      </c>
      <c r="I34" s="310">
        <v>1.96</v>
      </c>
      <c r="J34" s="311" t="s">
        <v>215</v>
      </c>
      <c r="K34" s="312">
        <v>0.64</v>
      </c>
      <c r="L34" s="310">
        <v>1.33</v>
      </c>
    </row>
    <row r="35" spans="3:12" x14ac:dyDescent="0.35">
      <c r="C35" s="313" t="s">
        <v>126</v>
      </c>
      <c r="D35" s="309">
        <v>2019</v>
      </c>
      <c r="E35" s="310">
        <v>1.94</v>
      </c>
      <c r="F35" s="310">
        <v>1.42</v>
      </c>
      <c r="G35" s="310">
        <v>1.42</v>
      </c>
      <c r="H35" s="310">
        <v>3.5</v>
      </c>
      <c r="I35" s="310">
        <v>1.94</v>
      </c>
      <c r="J35" s="310">
        <v>2</v>
      </c>
      <c r="K35" s="312">
        <v>0.3</v>
      </c>
      <c r="L35" s="310">
        <v>1.33</v>
      </c>
    </row>
    <row r="36" spans="3:12" x14ac:dyDescent="0.35">
      <c r="C36" s="313" t="s">
        <v>131</v>
      </c>
      <c r="D36" s="309">
        <v>2019</v>
      </c>
      <c r="E36" s="310">
        <v>3</v>
      </c>
      <c r="F36" s="310">
        <v>3</v>
      </c>
      <c r="G36" s="310">
        <v>2.4</v>
      </c>
      <c r="H36" s="311" t="s">
        <v>215</v>
      </c>
      <c r="I36" s="310">
        <v>2.5</v>
      </c>
      <c r="J36" s="311" t="s">
        <v>215</v>
      </c>
      <c r="K36" s="312">
        <v>0.43</v>
      </c>
      <c r="L36" s="310">
        <v>1.33</v>
      </c>
    </row>
    <row r="37" spans="3:12" x14ac:dyDescent="0.35">
      <c r="C37" s="313" t="s">
        <v>133</v>
      </c>
      <c r="D37" s="309">
        <v>2019</v>
      </c>
      <c r="E37" s="310">
        <v>2.1800000000000002</v>
      </c>
      <c r="F37" s="310">
        <v>1.49</v>
      </c>
      <c r="G37" s="310">
        <v>1.49</v>
      </c>
      <c r="H37" s="310">
        <v>4</v>
      </c>
      <c r="I37" s="310">
        <v>2.1800000000000002</v>
      </c>
      <c r="J37" s="311" t="s">
        <v>215</v>
      </c>
      <c r="K37" s="310">
        <v>1.33</v>
      </c>
      <c r="L37" s="310">
        <v>2</v>
      </c>
    </row>
    <row r="38" spans="3:12" x14ac:dyDescent="0.35">
      <c r="C38" s="313" t="s">
        <v>136</v>
      </c>
      <c r="D38" s="309">
        <v>2019</v>
      </c>
      <c r="E38" s="310">
        <v>2.1</v>
      </c>
      <c r="F38" s="310">
        <v>2.1</v>
      </c>
      <c r="G38" s="310">
        <v>1.33</v>
      </c>
      <c r="H38" s="312">
        <v>2.11</v>
      </c>
      <c r="I38" s="310">
        <v>1.96</v>
      </c>
      <c r="J38" s="311" t="s">
        <v>215</v>
      </c>
      <c r="K38" s="312">
        <v>0.42</v>
      </c>
      <c r="L38" s="311" t="s">
        <v>216</v>
      </c>
    </row>
    <row r="39" spans="3:12" x14ac:dyDescent="0.35">
      <c r="C39" s="313" t="s">
        <v>138</v>
      </c>
      <c r="D39" s="309">
        <v>2019</v>
      </c>
      <c r="E39" s="310">
        <v>1.47</v>
      </c>
      <c r="F39" s="310">
        <v>1.47</v>
      </c>
      <c r="G39" s="310">
        <v>1.33</v>
      </c>
      <c r="H39" s="312">
        <v>1.7</v>
      </c>
      <c r="I39" s="310">
        <v>1.47</v>
      </c>
      <c r="J39" s="311" t="s">
        <v>215</v>
      </c>
      <c r="K39" s="312">
        <v>0.5</v>
      </c>
      <c r="L39" s="310">
        <v>1.33</v>
      </c>
    </row>
    <row r="40" spans="3:12" x14ac:dyDescent="0.35">
      <c r="C40" s="313" t="s">
        <v>140</v>
      </c>
      <c r="D40" s="309">
        <v>2019</v>
      </c>
      <c r="E40" s="310">
        <v>2.06</v>
      </c>
      <c r="F40" s="310">
        <v>2.06</v>
      </c>
      <c r="G40" s="310">
        <v>2.06</v>
      </c>
      <c r="H40" s="311" t="s">
        <v>215</v>
      </c>
      <c r="I40" s="310">
        <v>2</v>
      </c>
      <c r="J40" s="311" t="s">
        <v>215</v>
      </c>
      <c r="K40" s="310">
        <v>0.9</v>
      </c>
      <c r="L40" s="310">
        <v>1.33</v>
      </c>
    </row>
    <row r="41" spans="3:12" x14ac:dyDescent="0.35">
      <c r="C41" s="313" t="s">
        <v>143</v>
      </c>
      <c r="D41" s="309">
        <v>2019</v>
      </c>
      <c r="E41" s="310">
        <v>2.0499999999999998</v>
      </c>
      <c r="F41" s="310">
        <v>2.0499999999999998</v>
      </c>
      <c r="G41" s="310">
        <v>2.0499999999999998</v>
      </c>
      <c r="H41" s="311" t="s">
        <v>215</v>
      </c>
      <c r="I41" s="310">
        <v>1.33</v>
      </c>
      <c r="J41" s="311" t="s">
        <v>215</v>
      </c>
      <c r="K41" s="312">
        <v>0.39</v>
      </c>
      <c r="L41" s="310" t="s">
        <v>216</v>
      </c>
    </row>
    <row r="42" spans="3:12" x14ac:dyDescent="0.35">
      <c r="C42" s="313" t="s">
        <v>145</v>
      </c>
      <c r="D42" s="309">
        <v>2019</v>
      </c>
      <c r="E42" s="310">
        <v>1.85</v>
      </c>
      <c r="F42" s="310">
        <v>1.33</v>
      </c>
      <c r="G42" s="310">
        <v>1.33</v>
      </c>
      <c r="H42" s="310">
        <v>3</v>
      </c>
      <c r="I42" s="310">
        <v>1.85</v>
      </c>
      <c r="J42" s="311" t="s">
        <v>215</v>
      </c>
      <c r="K42" s="312">
        <v>0.38</v>
      </c>
      <c r="L42" s="310">
        <v>1.33</v>
      </c>
    </row>
    <row r="43" spans="3:12" x14ac:dyDescent="0.35">
      <c r="C43" s="313" t="s">
        <v>149</v>
      </c>
      <c r="D43" s="309">
        <v>2019</v>
      </c>
      <c r="E43" s="310">
        <v>2.15</v>
      </c>
      <c r="F43" s="310">
        <v>1.57</v>
      </c>
      <c r="G43" s="310">
        <v>1.33</v>
      </c>
      <c r="H43" s="310">
        <v>3.14</v>
      </c>
      <c r="I43" s="310">
        <v>2.15</v>
      </c>
      <c r="J43" s="311" t="s">
        <v>215</v>
      </c>
      <c r="K43" s="310">
        <v>0.33</v>
      </c>
      <c r="L43" s="310">
        <v>1.33</v>
      </c>
    </row>
    <row r="44" spans="3:12" x14ac:dyDescent="0.35">
      <c r="C44" s="313" t="s">
        <v>153</v>
      </c>
      <c r="D44" s="309">
        <v>2019</v>
      </c>
      <c r="E44" s="310">
        <v>2.61</v>
      </c>
      <c r="F44" s="310">
        <v>2.61</v>
      </c>
      <c r="G44" s="310">
        <v>2.61</v>
      </c>
      <c r="H44" s="311" t="s">
        <v>215</v>
      </c>
      <c r="I44" s="310">
        <v>1.9</v>
      </c>
      <c r="J44" s="310">
        <v>2.5299999999999998</v>
      </c>
      <c r="K44" s="310">
        <v>1.1599999999999999</v>
      </c>
      <c r="L44" s="310">
        <v>1.33</v>
      </c>
    </row>
    <row r="45" spans="3:12" x14ac:dyDescent="0.35">
      <c r="C45" s="313" t="s">
        <v>156</v>
      </c>
      <c r="D45" s="309">
        <v>2019</v>
      </c>
      <c r="E45" s="310">
        <v>2.08</v>
      </c>
      <c r="F45" s="310">
        <v>2.08</v>
      </c>
      <c r="G45" s="310">
        <v>2.08</v>
      </c>
      <c r="H45" s="311" t="s">
        <v>215</v>
      </c>
      <c r="I45" s="310">
        <v>1.94</v>
      </c>
      <c r="J45" s="311" t="s">
        <v>215</v>
      </c>
      <c r="K45" s="310">
        <v>0.62</v>
      </c>
      <c r="L45" s="311" t="s">
        <v>216</v>
      </c>
    </row>
    <row r="46" spans="3:12" x14ac:dyDescent="0.35">
      <c r="C46" s="313" t="s">
        <v>158</v>
      </c>
      <c r="D46" s="309">
        <v>2019</v>
      </c>
      <c r="E46" s="310">
        <v>1.82</v>
      </c>
      <c r="F46" s="310">
        <v>1.82</v>
      </c>
      <c r="G46" s="310">
        <v>1.82</v>
      </c>
      <c r="H46" s="310">
        <v>2.04</v>
      </c>
      <c r="I46" s="310">
        <v>1.33</v>
      </c>
      <c r="J46" s="311" t="s">
        <v>215</v>
      </c>
      <c r="K46" s="312">
        <v>0.54</v>
      </c>
      <c r="L46" s="311" t="s">
        <v>216</v>
      </c>
    </row>
    <row r="47" spans="3:12" x14ac:dyDescent="0.35">
      <c r="C47" s="313" t="s">
        <v>166</v>
      </c>
      <c r="D47" s="309">
        <v>2019</v>
      </c>
      <c r="E47" s="310">
        <v>1.95</v>
      </c>
      <c r="F47" s="310">
        <v>1.42</v>
      </c>
      <c r="G47" s="310">
        <v>1.33</v>
      </c>
      <c r="H47" s="310">
        <v>2.5</v>
      </c>
      <c r="I47" s="310">
        <v>1.95</v>
      </c>
      <c r="J47" s="311" t="s">
        <v>215</v>
      </c>
      <c r="K47" s="312">
        <v>0.98</v>
      </c>
      <c r="L47" s="311" t="s">
        <v>216</v>
      </c>
    </row>
    <row r="48" spans="3:12" x14ac:dyDescent="0.35">
      <c r="C48" s="313" t="s">
        <v>169</v>
      </c>
      <c r="D48" s="309">
        <v>2019</v>
      </c>
      <c r="E48" s="310">
        <v>1.98</v>
      </c>
      <c r="F48" s="310">
        <v>1.44</v>
      </c>
      <c r="G48" s="310">
        <v>1.33</v>
      </c>
      <c r="H48" s="310">
        <v>2.0099999999999998</v>
      </c>
      <c r="I48" s="310">
        <v>1.98</v>
      </c>
      <c r="J48" s="311" t="s">
        <v>215</v>
      </c>
      <c r="K48" s="312">
        <v>0.15</v>
      </c>
      <c r="L48" s="311" t="s">
        <v>216</v>
      </c>
    </row>
    <row r="49" spans="3:12" x14ac:dyDescent="0.35">
      <c r="C49" s="313" t="s">
        <v>171</v>
      </c>
      <c r="D49" s="309">
        <v>2019</v>
      </c>
      <c r="E49" s="310">
        <v>1.39</v>
      </c>
      <c r="F49" s="310">
        <v>1.39</v>
      </c>
      <c r="G49" s="310">
        <v>1.33</v>
      </c>
      <c r="H49" s="310">
        <v>2</v>
      </c>
      <c r="I49" s="310">
        <v>1.39</v>
      </c>
      <c r="J49" s="311" t="s">
        <v>215</v>
      </c>
      <c r="K49" s="312">
        <v>0.42</v>
      </c>
      <c r="L49" s="310">
        <v>0.95</v>
      </c>
    </row>
    <row r="50" spans="3:12" x14ac:dyDescent="0.35">
      <c r="C50" s="313" t="s">
        <v>176</v>
      </c>
      <c r="D50" s="309">
        <v>2019</v>
      </c>
      <c r="E50" s="310">
        <v>3.12</v>
      </c>
      <c r="F50" s="310">
        <v>3.12</v>
      </c>
      <c r="G50" s="310">
        <v>3.12</v>
      </c>
      <c r="H50" s="311" t="s">
        <v>215</v>
      </c>
      <c r="I50" s="310">
        <v>2.08</v>
      </c>
      <c r="J50" s="311" t="s">
        <v>215</v>
      </c>
      <c r="K50" s="312">
        <v>0.52</v>
      </c>
      <c r="L50" s="310">
        <v>1.33</v>
      </c>
    </row>
    <row r="51" spans="3:12" x14ac:dyDescent="0.35">
      <c r="C51" s="313" t="s">
        <v>178</v>
      </c>
      <c r="D51" s="309">
        <v>2019</v>
      </c>
      <c r="E51" s="310">
        <v>1.43</v>
      </c>
      <c r="F51" s="310">
        <v>1.43</v>
      </c>
      <c r="G51" s="310">
        <v>1.43</v>
      </c>
      <c r="H51" s="310">
        <v>2</v>
      </c>
      <c r="I51" s="310">
        <v>1.43</v>
      </c>
      <c r="J51" s="310">
        <v>2</v>
      </c>
      <c r="K51" s="312">
        <v>0.47</v>
      </c>
      <c r="L51" s="310" t="s">
        <v>438</v>
      </c>
    </row>
    <row r="52" spans="3:12" x14ac:dyDescent="0.35">
      <c r="C52" s="313" t="s">
        <v>181</v>
      </c>
      <c r="D52" s="309">
        <v>2019</v>
      </c>
      <c r="E52" s="310">
        <v>2.1</v>
      </c>
      <c r="F52" s="310">
        <v>2.1</v>
      </c>
      <c r="G52" s="310">
        <v>2.1</v>
      </c>
      <c r="H52" s="310">
        <v>3.12</v>
      </c>
      <c r="I52" s="310">
        <v>1.93</v>
      </c>
      <c r="J52" s="311" t="s">
        <v>215</v>
      </c>
      <c r="K52" s="312">
        <v>0.4</v>
      </c>
      <c r="L52" s="310">
        <v>1.33</v>
      </c>
    </row>
    <row r="53" spans="3:12" x14ac:dyDescent="0.35">
      <c r="C53" s="313" t="s">
        <v>183</v>
      </c>
      <c r="D53" s="309">
        <v>2019</v>
      </c>
      <c r="E53" s="310">
        <v>1.58</v>
      </c>
      <c r="F53" s="310">
        <v>1.41</v>
      </c>
      <c r="G53" s="310">
        <v>1.33</v>
      </c>
      <c r="H53" s="310">
        <v>3</v>
      </c>
      <c r="I53" s="310">
        <v>1.58</v>
      </c>
      <c r="J53" s="310" t="s">
        <v>215</v>
      </c>
      <c r="K53" s="312">
        <v>0.18</v>
      </c>
      <c r="L53" s="310">
        <v>1.33</v>
      </c>
    </row>
    <row r="54" spans="3:12" x14ac:dyDescent="0.35">
      <c r="C54" s="313" t="s">
        <v>185</v>
      </c>
      <c r="D54" s="309">
        <v>2019</v>
      </c>
      <c r="E54" s="310">
        <v>3.01</v>
      </c>
      <c r="F54" s="310">
        <v>1.86</v>
      </c>
      <c r="G54" s="310">
        <v>1.51</v>
      </c>
      <c r="H54" s="312">
        <v>3.01</v>
      </c>
      <c r="I54" s="310">
        <v>3.01</v>
      </c>
      <c r="J54" s="311" t="s">
        <v>215</v>
      </c>
      <c r="K54" s="312">
        <v>0.95</v>
      </c>
      <c r="L54" s="311" t="s">
        <v>216</v>
      </c>
    </row>
    <row r="55" spans="3:12" x14ac:dyDescent="0.35">
      <c r="C55" s="313" t="s">
        <v>189</v>
      </c>
      <c r="D55" s="309">
        <v>2019</v>
      </c>
      <c r="E55" s="310">
        <v>1.54</v>
      </c>
      <c r="F55" s="310">
        <v>1.54</v>
      </c>
      <c r="G55" s="310">
        <v>1.33</v>
      </c>
      <c r="H55" s="311">
        <v>2</v>
      </c>
      <c r="I55" s="310">
        <v>1.54</v>
      </c>
      <c r="J55" s="311" t="s">
        <v>215</v>
      </c>
      <c r="K55" s="312">
        <v>0.52</v>
      </c>
      <c r="L55" s="311" t="s">
        <v>216</v>
      </c>
    </row>
    <row r="56" spans="3:12" x14ac:dyDescent="0.35">
      <c r="C56" s="314" t="s">
        <v>31</v>
      </c>
      <c r="D56" s="315">
        <v>2020</v>
      </c>
      <c r="E56" s="316">
        <v>1.41</v>
      </c>
      <c r="F56" s="316">
        <v>1.41</v>
      </c>
      <c r="G56" s="316">
        <v>1.41</v>
      </c>
      <c r="H56" s="316">
        <v>3.12</v>
      </c>
      <c r="I56" s="316">
        <v>1.41</v>
      </c>
      <c r="J56" s="317" t="s">
        <v>215</v>
      </c>
      <c r="K56" s="316">
        <v>0.13</v>
      </c>
      <c r="L56" s="317" t="s">
        <v>216</v>
      </c>
    </row>
    <row r="57" spans="3:12" x14ac:dyDescent="0.35">
      <c r="C57" s="314" t="s">
        <v>37</v>
      </c>
      <c r="D57" s="315">
        <v>2020</v>
      </c>
      <c r="E57" s="316">
        <v>2.0299999999999998</v>
      </c>
      <c r="F57" s="316">
        <v>2.0299999999999998</v>
      </c>
      <c r="G57" s="316">
        <v>2.0299999999999998</v>
      </c>
      <c r="H57" s="317" t="s">
        <v>215</v>
      </c>
      <c r="I57" s="316">
        <v>2</v>
      </c>
      <c r="J57" s="317" t="s">
        <v>215</v>
      </c>
      <c r="K57" s="316">
        <v>1.35</v>
      </c>
      <c r="L57" s="316">
        <v>1.33</v>
      </c>
    </row>
    <row r="58" spans="3:12" x14ac:dyDescent="0.35">
      <c r="C58" s="314" t="s">
        <v>43</v>
      </c>
      <c r="D58" s="315">
        <v>2020</v>
      </c>
      <c r="E58" s="316">
        <v>1.47</v>
      </c>
      <c r="F58" s="316">
        <v>1.41</v>
      </c>
      <c r="G58" s="316">
        <v>1.33</v>
      </c>
      <c r="H58" s="316">
        <v>2</v>
      </c>
      <c r="I58" s="316">
        <v>1.56</v>
      </c>
      <c r="J58" s="317" t="s">
        <v>215</v>
      </c>
      <c r="K58" s="316">
        <v>1.06</v>
      </c>
      <c r="L58" s="316">
        <v>1.33</v>
      </c>
    </row>
    <row r="59" spans="3:12" x14ac:dyDescent="0.35">
      <c r="C59" s="314" t="s">
        <v>46</v>
      </c>
      <c r="D59" s="315">
        <v>2020</v>
      </c>
      <c r="E59" s="316">
        <v>1.42</v>
      </c>
      <c r="F59" s="316">
        <v>1.42</v>
      </c>
      <c r="G59" s="316">
        <v>1.42</v>
      </c>
      <c r="H59" s="316">
        <v>2.11</v>
      </c>
      <c r="I59" s="316">
        <v>2.09</v>
      </c>
      <c r="J59" s="317" t="s">
        <v>215</v>
      </c>
      <c r="K59" s="316">
        <v>0.17</v>
      </c>
      <c r="L59" s="316">
        <v>1.33</v>
      </c>
    </row>
    <row r="60" spans="3:12" x14ac:dyDescent="0.35">
      <c r="C60" s="314" t="s">
        <v>48</v>
      </c>
      <c r="D60" s="315">
        <v>2020</v>
      </c>
      <c r="E60" s="316">
        <v>2.61</v>
      </c>
      <c r="F60" s="316">
        <v>2.61</v>
      </c>
      <c r="G60" s="316">
        <v>2.61</v>
      </c>
      <c r="H60" s="317" t="s">
        <v>215</v>
      </c>
      <c r="I60" s="316">
        <v>2.08</v>
      </c>
      <c r="J60" s="317" t="s">
        <v>215</v>
      </c>
      <c r="K60" s="316">
        <v>1.0900000000000001</v>
      </c>
      <c r="L60" s="316">
        <v>1.33</v>
      </c>
    </row>
    <row r="61" spans="3:12" x14ac:dyDescent="0.35">
      <c r="C61" s="314" t="s">
        <v>55</v>
      </c>
      <c r="D61" s="315">
        <v>2020</v>
      </c>
      <c r="E61" s="316">
        <v>1.42</v>
      </c>
      <c r="F61" s="316">
        <v>1.42</v>
      </c>
      <c r="G61" s="316">
        <v>1.42</v>
      </c>
      <c r="H61" s="316">
        <v>2.6</v>
      </c>
      <c r="I61" s="316">
        <v>1.95</v>
      </c>
      <c r="J61" s="316">
        <v>2.6</v>
      </c>
      <c r="K61" s="316">
        <v>0.68</v>
      </c>
      <c r="L61" s="316">
        <v>1.33</v>
      </c>
    </row>
    <row r="62" spans="3:12" x14ac:dyDescent="0.35">
      <c r="C62" s="314" t="s">
        <v>57</v>
      </c>
      <c r="D62" s="315">
        <v>2020</v>
      </c>
      <c r="E62" s="316">
        <v>1.96</v>
      </c>
      <c r="F62" s="316">
        <v>1.96</v>
      </c>
      <c r="G62" s="316">
        <v>1.96</v>
      </c>
      <c r="H62" s="316">
        <v>3.18</v>
      </c>
      <c r="I62" s="316">
        <v>2.58</v>
      </c>
      <c r="J62" s="317" t="s">
        <v>215</v>
      </c>
      <c r="K62" s="316">
        <v>1.5</v>
      </c>
      <c r="L62" s="316">
        <v>1.33</v>
      </c>
    </row>
    <row r="63" spans="3:12" x14ac:dyDescent="0.35">
      <c r="C63" s="314" t="s">
        <v>71</v>
      </c>
      <c r="D63" s="315">
        <v>2020</v>
      </c>
      <c r="E63" s="316">
        <v>2.12</v>
      </c>
      <c r="F63" s="316">
        <v>1.42</v>
      </c>
      <c r="G63" s="316">
        <v>1.33</v>
      </c>
      <c r="H63" s="316">
        <v>2.12</v>
      </c>
      <c r="I63" s="316">
        <v>2.12</v>
      </c>
      <c r="J63" s="317" t="s">
        <v>215</v>
      </c>
      <c r="K63" s="316">
        <v>0.87</v>
      </c>
      <c r="L63" s="316">
        <v>1.33</v>
      </c>
    </row>
    <row r="64" spans="3:12" x14ac:dyDescent="0.35">
      <c r="C64" s="314" t="s">
        <v>73</v>
      </c>
      <c r="D64" s="315">
        <v>2020</v>
      </c>
      <c r="E64" s="316">
        <v>3.19</v>
      </c>
      <c r="F64" s="316">
        <v>3.19</v>
      </c>
      <c r="G64" s="316">
        <v>3.19</v>
      </c>
      <c r="H64" s="317" t="s">
        <v>215</v>
      </c>
      <c r="I64" s="316">
        <v>3.19</v>
      </c>
      <c r="J64" s="317" t="s">
        <v>215</v>
      </c>
      <c r="K64" s="316">
        <v>2.16</v>
      </c>
      <c r="L64" s="316">
        <v>2.1</v>
      </c>
    </row>
    <row r="65" spans="3:12" x14ac:dyDescent="0.35">
      <c r="C65" s="314" t="s">
        <v>76</v>
      </c>
      <c r="D65" s="315">
        <v>2020</v>
      </c>
      <c r="E65" s="316">
        <v>2.06</v>
      </c>
      <c r="F65" s="316">
        <v>1.4</v>
      </c>
      <c r="G65" s="316">
        <v>1.33</v>
      </c>
      <c r="H65" s="316">
        <v>2.1</v>
      </c>
      <c r="I65" s="316">
        <v>1.91</v>
      </c>
      <c r="J65" s="317" t="s">
        <v>215</v>
      </c>
      <c r="K65" s="316">
        <v>0.28000000000000003</v>
      </c>
      <c r="L65" s="317" t="s">
        <v>216</v>
      </c>
    </row>
    <row r="66" spans="3:12" x14ac:dyDescent="0.35">
      <c r="C66" s="314" t="s">
        <v>81</v>
      </c>
      <c r="D66" s="315">
        <v>2020</v>
      </c>
      <c r="E66" s="316">
        <v>2.0499999999999998</v>
      </c>
      <c r="F66" s="316">
        <v>1.49</v>
      </c>
      <c r="G66" s="316">
        <v>1.33</v>
      </c>
      <c r="H66" s="316">
        <v>2.4700000000000002</v>
      </c>
      <c r="I66" s="316">
        <v>2.2000000000000002</v>
      </c>
      <c r="J66" s="317" t="s">
        <v>215</v>
      </c>
      <c r="K66" s="316">
        <v>0.32</v>
      </c>
      <c r="L66" s="317" t="s">
        <v>216</v>
      </c>
    </row>
    <row r="67" spans="3:12" x14ac:dyDescent="0.35">
      <c r="C67" s="314" t="s">
        <v>83</v>
      </c>
      <c r="D67" s="315">
        <v>2020</v>
      </c>
      <c r="E67" s="316">
        <v>3.08</v>
      </c>
      <c r="F67" s="316">
        <v>3.08</v>
      </c>
      <c r="G67" s="316">
        <v>3.08</v>
      </c>
      <c r="H67" s="317" t="s">
        <v>215</v>
      </c>
      <c r="I67" s="316">
        <v>1.91</v>
      </c>
      <c r="J67" s="317" t="s">
        <v>215</v>
      </c>
      <c r="K67" s="316">
        <v>1.05</v>
      </c>
      <c r="L67" s="316">
        <v>1.33</v>
      </c>
    </row>
    <row r="68" spans="3:12" x14ac:dyDescent="0.35">
      <c r="C68" s="314" t="s">
        <v>85</v>
      </c>
      <c r="D68" s="315">
        <v>2020</v>
      </c>
      <c r="E68" s="316">
        <v>1.42</v>
      </c>
      <c r="F68" s="316">
        <v>1.42</v>
      </c>
      <c r="G68" s="316">
        <v>1.33</v>
      </c>
      <c r="H68" s="316">
        <v>1.85</v>
      </c>
      <c r="I68" s="316">
        <v>1.33</v>
      </c>
      <c r="J68" s="317" t="s">
        <v>215</v>
      </c>
      <c r="K68" s="316">
        <v>0.23</v>
      </c>
      <c r="L68" s="316" t="s">
        <v>216</v>
      </c>
    </row>
    <row r="69" spans="3:12" x14ac:dyDescent="0.35">
      <c r="C69" s="314" t="s">
        <v>87</v>
      </c>
      <c r="D69" s="315">
        <v>2020</v>
      </c>
      <c r="E69" s="316">
        <v>1.42</v>
      </c>
      <c r="F69" s="316">
        <v>1.42</v>
      </c>
      <c r="G69" s="316">
        <v>1.42</v>
      </c>
      <c r="H69" s="316">
        <v>3.13</v>
      </c>
      <c r="I69" s="316">
        <v>2.08</v>
      </c>
      <c r="J69" s="317" t="s">
        <v>215</v>
      </c>
      <c r="K69" s="316">
        <v>1.33</v>
      </c>
      <c r="L69" s="316">
        <v>1.33</v>
      </c>
    </row>
    <row r="70" spans="3:12" x14ac:dyDescent="0.35">
      <c r="C70" s="314" t="s">
        <v>89</v>
      </c>
      <c r="D70" s="315">
        <v>2020</v>
      </c>
      <c r="E70" s="316">
        <v>2.08</v>
      </c>
      <c r="F70" s="316">
        <v>1.58</v>
      </c>
      <c r="G70" s="316">
        <v>1.58</v>
      </c>
      <c r="H70" s="316">
        <v>2.5</v>
      </c>
      <c r="I70" s="316">
        <v>2.08</v>
      </c>
      <c r="J70" s="317" t="s">
        <v>215</v>
      </c>
      <c r="K70" s="316">
        <v>0.19</v>
      </c>
      <c r="L70" s="316">
        <v>1.33</v>
      </c>
    </row>
    <row r="71" spans="3:12" x14ac:dyDescent="0.35">
      <c r="C71" s="314" t="s">
        <v>91</v>
      </c>
      <c r="D71" s="315">
        <v>2020</v>
      </c>
      <c r="E71" s="316">
        <v>3.75</v>
      </c>
      <c r="F71" s="316">
        <v>1.67</v>
      </c>
      <c r="G71" s="316">
        <v>1.67</v>
      </c>
      <c r="H71" s="316">
        <v>3.02</v>
      </c>
      <c r="I71" s="316">
        <v>3.75</v>
      </c>
      <c r="J71" s="317" t="s">
        <v>215</v>
      </c>
      <c r="K71" s="316">
        <v>0.51</v>
      </c>
      <c r="L71" s="316">
        <v>1.33</v>
      </c>
    </row>
    <row r="72" spans="3:12" x14ac:dyDescent="0.35">
      <c r="C72" s="314" t="s">
        <v>94</v>
      </c>
      <c r="D72" s="315">
        <v>2020</v>
      </c>
      <c r="E72" s="316">
        <v>1.66</v>
      </c>
      <c r="F72" s="316">
        <v>1.49</v>
      </c>
      <c r="G72" s="316">
        <v>1.33</v>
      </c>
      <c r="H72" s="316">
        <v>2.2999999999999998</v>
      </c>
      <c r="I72" s="316">
        <v>1.66</v>
      </c>
      <c r="J72" s="317" t="s">
        <v>215</v>
      </c>
      <c r="K72" s="316">
        <v>0.33</v>
      </c>
      <c r="L72" s="317" t="s">
        <v>216</v>
      </c>
    </row>
    <row r="73" spans="3:12" x14ac:dyDescent="0.35">
      <c r="C73" s="314" t="s">
        <v>96</v>
      </c>
      <c r="D73" s="315">
        <v>2020</v>
      </c>
      <c r="E73" s="316">
        <v>1.95</v>
      </c>
      <c r="F73" s="316">
        <v>1.59</v>
      </c>
      <c r="G73" s="316">
        <v>1.59</v>
      </c>
      <c r="H73" s="316">
        <v>2.13</v>
      </c>
      <c r="I73" s="316">
        <v>1.95</v>
      </c>
      <c r="J73" s="317" t="s">
        <v>215</v>
      </c>
      <c r="K73" s="316">
        <v>0.24</v>
      </c>
      <c r="L73" s="316">
        <v>1.33</v>
      </c>
    </row>
    <row r="74" spans="3:12" x14ac:dyDescent="0.35">
      <c r="C74" s="314" t="s">
        <v>98</v>
      </c>
      <c r="D74" s="315">
        <v>2020</v>
      </c>
      <c r="E74" s="316">
        <v>2.12</v>
      </c>
      <c r="F74" s="316">
        <v>2.12</v>
      </c>
      <c r="G74" s="316">
        <v>2.12</v>
      </c>
      <c r="H74" s="316">
        <v>2.5</v>
      </c>
      <c r="I74" s="316">
        <v>1.33</v>
      </c>
      <c r="J74" s="317" t="s">
        <v>215</v>
      </c>
      <c r="K74" s="316">
        <v>0.19</v>
      </c>
      <c r="L74" s="316">
        <v>1.33</v>
      </c>
    </row>
    <row r="75" spans="3:12" x14ac:dyDescent="0.35">
      <c r="C75" s="314" t="s">
        <v>100</v>
      </c>
      <c r="D75" s="315">
        <v>2020</v>
      </c>
      <c r="E75" s="316">
        <v>1.91</v>
      </c>
      <c r="F75" s="316">
        <v>1.57</v>
      </c>
      <c r="G75" s="316">
        <v>1.57</v>
      </c>
      <c r="H75" s="316">
        <v>2.08</v>
      </c>
      <c r="I75" s="316">
        <v>2.09</v>
      </c>
      <c r="J75" s="317" t="s">
        <v>215</v>
      </c>
      <c r="K75" s="316">
        <v>1</v>
      </c>
      <c r="L75" s="316" t="s">
        <v>438</v>
      </c>
    </row>
    <row r="76" spans="3:12" x14ac:dyDescent="0.35">
      <c r="C76" s="314" t="s">
        <v>102</v>
      </c>
      <c r="D76" s="315">
        <v>2020</v>
      </c>
      <c r="E76" s="316">
        <v>3.17</v>
      </c>
      <c r="F76" s="316">
        <v>3.17</v>
      </c>
      <c r="G76" s="316">
        <v>3.17</v>
      </c>
      <c r="H76" s="317" t="s">
        <v>215</v>
      </c>
      <c r="I76" s="316">
        <v>2.59</v>
      </c>
      <c r="J76" s="317" t="s">
        <v>215</v>
      </c>
      <c r="K76" s="316">
        <v>1.23</v>
      </c>
      <c r="L76" s="316">
        <v>1.33</v>
      </c>
    </row>
    <row r="77" spans="3:12" x14ac:dyDescent="0.35">
      <c r="C77" s="314" t="s">
        <v>105</v>
      </c>
      <c r="D77" s="315">
        <v>2020</v>
      </c>
      <c r="E77" s="316">
        <v>2</v>
      </c>
      <c r="F77" s="316">
        <v>1.5</v>
      </c>
      <c r="G77" s="316">
        <v>1.5</v>
      </c>
      <c r="H77" s="316">
        <v>3</v>
      </c>
      <c r="I77" s="316">
        <v>2</v>
      </c>
      <c r="J77" s="317" t="s">
        <v>215</v>
      </c>
      <c r="K77" s="316">
        <v>1.33</v>
      </c>
      <c r="L77" s="316">
        <v>1.33</v>
      </c>
    </row>
    <row r="78" spans="3:12" x14ac:dyDescent="0.35">
      <c r="C78" s="314" t="s">
        <v>107</v>
      </c>
      <c r="D78" s="315">
        <v>2020</v>
      </c>
      <c r="E78" s="316">
        <v>2.12</v>
      </c>
      <c r="F78" s="316">
        <v>2.12</v>
      </c>
      <c r="G78" s="316">
        <v>2.12</v>
      </c>
      <c r="H78" s="317" t="s">
        <v>215</v>
      </c>
      <c r="I78" s="316">
        <v>1.95</v>
      </c>
      <c r="J78" s="317" t="s">
        <v>215</v>
      </c>
      <c r="K78" s="316">
        <v>0.54</v>
      </c>
      <c r="L78" s="316">
        <v>1.33</v>
      </c>
    </row>
    <row r="79" spans="3:12" x14ac:dyDescent="0.35">
      <c r="C79" s="314" t="s">
        <v>111</v>
      </c>
      <c r="D79" s="315">
        <v>2020</v>
      </c>
      <c r="E79" s="316">
        <v>2.83</v>
      </c>
      <c r="F79" s="316">
        <v>2.75</v>
      </c>
      <c r="G79" s="316">
        <v>2.75</v>
      </c>
      <c r="H79" s="317" t="s">
        <v>215</v>
      </c>
      <c r="I79" s="316">
        <v>2.78</v>
      </c>
      <c r="J79" s="317" t="s">
        <v>215</v>
      </c>
      <c r="K79" s="316">
        <v>1.33</v>
      </c>
      <c r="L79" s="316">
        <v>2</v>
      </c>
    </row>
    <row r="80" spans="3:12" x14ac:dyDescent="0.35">
      <c r="C80" s="314" t="s">
        <v>113</v>
      </c>
      <c r="D80" s="315">
        <v>2020</v>
      </c>
      <c r="E80" s="316">
        <v>1.94</v>
      </c>
      <c r="F80" s="316">
        <v>1.43</v>
      </c>
      <c r="G80" s="316">
        <v>1.33</v>
      </c>
      <c r="H80" s="316">
        <v>2.09</v>
      </c>
      <c r="I80" s="316">
        <v>1.94</v>
      </c>
      <c r="J80" s="317" t="s">
        <v>215</v>
      </c>
      <c r="K80" s="316">
        <v>0.21</v>
      </c>
      <c r="L80" s="317" t="s">
        <v>216</v>
      </c>
    </row>
    <row r="81" spans="3:13" x14ac:dyDescent="0.35">
      <c r="C81" s="314" t="s">
        <v>115</v>
      </c>
      <c r="D81" s="315">
        <v>2020</v>
      </c>
      <c r="E81" s="316">
        <v>1.96</v>
      </c>
      <c r="F81" s="316">
        <v>1.5</v>
      </c>
      <c r="G81" s="316">
        <v>1.5</v>
      </c>
      <c r="H81" s="316">
        <v>3</v>
      </c>
      <c r="I81" s="316">
        <v>1.96</v>
      </c>
      <c r="J81" s="316">
        <v>3</v>
      </c>
      <c r="K81" s="316">
        <v>0.17</v>
      </c>
      <c r="L81" s="316" t="s">
        <v>216</v>
      </c>
    </row>
    <row r="82" spans="3:13" x14ac:dyDescent="0.35">
      <c r="C82" s="314" t="s">
        <v>117</v>
      </c>
      <c r="D82" s="315">
        <v>2020</v>
      </c>
      <c r="E82" s="316">
        <v>1.43</v>
      </c>
      <c r="F82" s="316">
        <v>1.43</v>
      </c>
      <c r="G82" s="316">
        <v>1.43</v>
      </c>
      <c r="H82" s="316">
        <v>2.61</v>
      </c>
      <c r="I82" s="316">
        <v>1.57</v>
      </c>
      <c r="J82" s="317" t="s">
        <v>215</v>
      </c>
      <c r="K82" s="316">
        <v>0.24</v>
      </c>
      <c r="L82" s="316">
        <v>1.33</v>
      </c>
    </row>
    <row r="83" spans="3:13" x14ac:dyDescent="0.35">
      <c r="C83" s="314" t="s">
        <v>119</v>
      </c>
      <c r="D83" s="315">
        <v>2020</v>
      </c>
      <c r="E83" s="316">
        <v>2.13</v>
      </c>
      <c r="F83" s="316">
        <v>2.13</v>
      </c>
      <c r="G83" s="316">
        <v>2.13</v>
      </c>
      <c r="H83" s="317" t="s">
        <v>215</v>
      </c>
      <c r="I83" s="316">
        <v>1.94</v>
      </c>
      <c r="J83" s="317" t="s">
        <v>215</v>
      </c>
      <c r="K83" s="316">
        <v>0.57999999999999996</v>
      </c>
      <c r="L83" s="316" t="s">
        <v>216</v>
      </c>
    </row>
    <row r="84" spans="3:13" x14ac:dyDescent="0.35">
      <c r="C84" s="314" t="s">
        <v>121</v>
      </c>
      <c r="D84" s="315">
        <v>2020</v>
      </c>
      <c r="E84" s="316">
        <v>1.6</v>
      </c>
      <c r="F84" s="316">
        <v>1.6</v>
      </c>
      <c r="G84" s="316">
        <v>1.33</v>
      </c>
      <c r="H84" s="316">
        <v>2</v>
      </c>
      <c r="I84" s="316">
        <v>1.6</v>
      </c>
      <c r="J84" s="317" t="s">
        <v>215</v>
      </c>
      <c r="K84" s="316">
        <v>0.31</v>
      </c>
      <c r="L84" s="316">
        <v>1.33</v>
      </c>
    </row>
    <row r="85" spans="3:13" x14ac:dyDescent="0.35">
      <c r="C85" s="314" t="s">
        <v>123</v>
      </c>
      <c r="D85" s="315">
        <v>2020</v>
      </c>
      <c r="E85" s="316">
        <v>3.18</v>
      </c>
      <c r="F85" s="316">
        <v>3.18</v>
      </c>
      <c r="G85" s="316">
        <v>3.18</v>
      </c>
      <c r="H85" s="317" t="s">
        <v>215</v>
      </c>
      <c r="I85" s="316">
        <v>1.96</v>
      </c>
      <c r="J85" s="317" t="s">
        <v>215</v>
      </c>
      <c r="K85" s="316">
        <v>0.64</v>
      </c>
      <c r="L85" s="316">
        <v>1.33</v>
      </c>
    </row>
    <row r="86" spans="3:13" x14ac:dyDescent="0.35">
      <c r="C86" s="314" t="s">
        <v>126</v>
      </c>
      <c r="D86" s="315">
        <v>2020</v>
      </c>
      <c r="E86" s="316">
        <v>1.94</v>
      </c>
      <c r="F86" s="316">
        <v>1.42</v>
      </c>
      <c r="G86" s="316">
        <v>1.42</v>
      </c>
      <c r="H86" s="316">
        <v>3.5</v>
      </c>
      <c r="I86" s="316">
        <v>1.94</v>
      </c>
      <c r="J86" s="316">
        <v>2</v>
      </c>
      <c r="K86" s="316">
        <v>0.3</v>
      </c>
      <c r="L86" s="316">
        <v>1.33</v>
      </c>
    </row>
    <row r="87" spans="3:13" x14ac:dyDescent="0.35">
      <c r="C87" s="314" t="s">
        <v>131</v>
      </c>
      <c r="D87" s="315">
        <v>2020</v>
      </c>
      <c r="E87" s="316">
        <v>3</v>
      </c>
      <c r="F87" s="316">
        <v>3</v>
      </c>
      <c r="G87" s="316">
        <v>2.4</v>
      </c>
      <c r="H87" s="317" t="s">
        <v>215</v>
      </c>
      <c r="I87" s="316">
        <v>2.5</v>
      </c>
      <c r="J87" s="317" t="s">
        <v>215</v>
      </c>
      <c r="K87" s="316">
        <v>0.43</v>
      </c>
      <c r="L87" s="316">
        <v>1.33</v>
      </c>
    </row>
    <row r="88" spans="3:13" x14ac:dyDescent="0.35">
      <c r="C88" s="314" t="s">
        <v>133</v>
      </c>
      <c r="D88" s="315">
        <v>2020</v>
      </c>
      <c r="E88" s="316">
        <v>2.1800000000000002</v>
      </c>
      <c r="F88" s="316">
        <v>1.49</v>
      </c>
      <c r="G88" s="316">
        <v>1.49</v>
      </c>
      <c r="H88" s="316">
        <v>4</v>
      </c>
      <c r="I88" s="316">
        <v>2.1800000000000002</v>
      </c>
      <c r="J88" s="317" t="s">
        <v>215</v>
      </c>
      <c r="K88" s="316">
        <v>1.33</v>
      </c>
      <c r="L88" s="316">
        <v>2</v>
      </c>
    </row>
    <row r="89" spans="3:13" x14ac:dyDescent="0.35">
      <c r="C89" s="314" t="s">
        <v>136</v>
      </c>
      <c r="D89" s="315">
        <v>2020</v>
      </c>
      <c r="E89" s="316">
        <v>2.1</v>
      </c>
      <c r="F89" s="316">
        <v>2.1</v>
      </c>
      <c r="G89" s="316">
        <v>1.33</v>
      </c>
      <c r="H89" s="316">
        <v>2.11</v>
      </c>
      <c r="I89" s="316">
        <v>1.96</v>
      </c>
      <c r="J89" s="317" t="s">
        <v>215</v>
      </c>
      <c r="K89" s="316">
        <v>0.42</v>
      </c>
      <c r="L89" s="317" t="s">
        <v>216</v>
      </c>
    </row>
    <row r="90" spans="3:13" x14ac:dyDescent="0.35">
      <c r="C90" s="314" t="s">
        <v>138</v>
      </c>
      <c r="D90" s="315">
        <v>2020</v>
      </c>
      <c r="E90" s="316">
        <v>1.47</v>
      </c>
      <c r="F90" s="316">
        <v>1.47</v>
      </c>
      <c r="G90" s="316">
        <v>1.33</v>
      </c>
      <c r="H90" s="316">
        <v>1.7</v>
      </c>
      <c r="I90" s="316">
        <v>1.47</v>
      </c>
      <c r="J90" s="317" t="s">
        <v>215</v>
      </c>
      <c r="K90" s="316">
        <v>0.5</v>
      </c>
      <c r="L90" s="316">
        <v>1.33</v>
      </c>
    </row>
    <row r="91" spans="3:13" x14ac:dyDescent="0.35">
      <c r="C91" s="314" t="s">
        <v>140</v>
      </c>
      <c r="D91" s="315">
        <v>2020</v>
      </c>
      <c r="E91" s="316">
        <v>2.06</v>
      </c>
      <c r="F91" s="316">
        <v>2.06</v>
      </c>
      <c r="G91" s="316">
        <v>2.06</v>
      </c>
      <c r="H91" s="317" t="s">
        <v>215</v>
      </c>
      <c r="I91" s="316">
        <v>2</v>
      </c>
      <c r="J91" s="317" t="s">
        <v>215</v>
      </c>
      <c r="K91" s="316">
        <v>0.9</v>
      </c>
      <c r="L91" s="316">
        <v>1.33</v>
      </c>
    </row>
    <row r="92" spans="3:13" x14ac:dyDescent="0.35">
      <c r="C92" s="314" t="s">
        <v>143</v>
      </c>
      <c r="D92" s="315">
        <v>2020</v>
      </c>
      <c r="E92" s="316">
        <v>2.0499999999999998</v>
      </c>
      <c r="F92" s="316">
        <v>2.0499999999999998</v>
      </c>
      <c r="G92" s="316">
        <v>2.0499999999999998</v>
      </c>
      <c r="H92" s="317" t="s">
        <v>215</v>
      </c>
      <c r="I92" s="316">
        <v>1.33</v>
      </c>
      <c r="J92" s="317" t="s">
        <v>215</v>
      </c>
      <c r="K92" s="316">
        <v>0.39</v>
      </c>
      <c r="L92" s="316" t="s">
        <v>216</v>
      </c>
    </row>
    <row r="93" spans="3:13" x14ac:dyDescent="0.35">
      <c r="C93" s="314" t="s">
        <v>145</v>
      </c>
      <c r="D93" s="315">
        <v>2020</v>
      </c>
      <c r="E93" s="316">
        <v>1.85</v>
      </c>
      <c r="F93" s="316">
        <v>1.33</v>
      </c>
      <c r="G93" s="316">
        <v>1.33</v>
      </c>
      <c r="H93" s="316">
        <v>3</v>
      </c>
      <c r="I93" s="316">
        <v>1.85</v>
      </c>
      <c r="J93" s="317" t="s">
        <v>215</v>
      </c>
      <c r="K93" s="316">
        <v>0.38</v>
      </c>
      <c r="L93" s="316">
        <v>1.33</v>
      </c>
      <c r="M93">
        <v>78</v>
      </c>
    </row>
    <row r="94" spans="3:13" x14ac:dyDescent="0.35">
      <c r="C94" s="314" t="s">
        <v>149</v>
      </c>
      <c r="D94" s="315">
        <v>2020</v>
      </c>
      <c r="E94" s="316">
        <v>2.15</v>
      </c>
      <c r="F94" s="316">
        <v>1.57</v>
      </c>
      <c r="G94" s="316">
        <v>1.33</v>
      </c>
      <c r="H94" s="316">
        <v>3.14</v>
      </c>
      <c r="I94" s="316">
        <v>2.15</v>
      </c>
      <c r="J94" s="317" t="s">
        <v>215</v>
      </c>
      <c r="K94" s="316">
        <v>0.33</v>
      </c>
      <c r="L94" s="316">
        <v>1.33</v>
      </c>
      <c r="M94">
        <v>387</v>
      </c>
    </row>
    <row r="95" spans="3:13" x14ac:dyDescent="0.35">
      <c r="C95" s="314" t="s">
        <v>153</v>
      </c>
      <c r="D95" s="315">
        <v>2020</v>
      </c>
      <c r="E95" s="316">
        <v>2.61</v>
      </c>
      <c r="F95" s="316">
        <v>2.61</v>
      </c>
      <c r="G95" s="316">
        <v>2.61</v>
      </c>
      <c r="H95" s="317" t="s">
        <v>215</v>
      </c>
      <c r="I95" s="316">
        <v>1.9</v>
      </c>
      <c r="J95" s="316">
        <v>2.5299999999999998</v>
      </c>
      <c r="K95" s="316">
        <v>1.1599999999999999</v>
      </c>
      <c r="L95" s="316">
        <v>1.33</v>
      </c>
    </row>
    <row r="96" spans="3:13" x14ac:dyDescent="0.35">
      <c r="C96" s="314" t="s">
        <v>156</v>
      </c>
      <c r="D96" s="315">
        <v>2020</v>
      </c>
      <c r="E96" s="316">
        <v>2.08</v>
      </c>
      <c r="F96" s="316">
        <v>2.08</v>
      </c>
      <c r="G96" s="316">
        <v>2.08</v>
      </c>
      <c r="H96" s="317" t="s">
        <v>215</v>
      </c>
      <c r="I96" s="316">
        <v>1.94</v>
      </c>
      <c r="J96" s="317" t="s">
        <v>215</v>
      </c>
      <c r="K96" s="316">
        <v>0.62</v>
      </c>
      <c r="L96" s="317" t="s">
        <v>216</v>
      </c>
    </row>
    <row r="97" spans="3:12" x14ac:dyDescent="0.35">
      <c r="C97" s="314" t="s">
        <v>158</v>
      </c>
      <c r="D97" s="315">
        <v>2020</v>
      </c>
      <c r="E97" s="316">
        <v>1.82</v>
      </c>
      <c r="F97" s="316">
        <v>1.82</v>
      </c>
      <c r="G97" s="316">
        <v>1.82</v>
      </c>
      <c r="H97" s="316">
        <v>2.04</v>
      </c>
      <c r="I97" s="316">
        <v>1.33</v>
      </c>
      <c r="J97" s="317" t="s">
        <v>215</v>
      </c>
      <c r="K97" s="316">
        <v>0.54</v>
      </c>
      <c r="L97" s="317" t="s">
        <v>216</v>
      </c>
    </row>
    <row r="98" spans="3:12" x14ac:dyDescent="0.35">
      <c r="C98" s="314" t="s">
        <v>166</v>
      </c>
      <c r="D98" s="315">
        <v>2020</v>
      </c>
      <c r="E98" s="316">
        <v>1.95</v>
      </c>
      <c r="F98" s="316">
        <v>1.42</v>
      </c>
      <c r="G98" s="316">
        <v>1.33</v>
      </c>
      <c r="H98" s="316">
        <v>2.5</v>
      </c>
      <c r="I98" s="316">
        <v>1.95</v>
      </c>
      <c r="J98" s="317" t="s">
        <v>215</v>
      </c>
      <c r="K98" s="316">
        <v>0.98</v>
      </c>
      <c r="L98" s="317" t="s">
        <v>216</v>
      </c>
    </row>
    <row r="99" spans="3:12" x14ac:dyDescent="0.35">
      <c r="C99" s="314" t="s">
        <v>169</v>
      </c>
      <c r="D99" s="315">
        <v>2020</v>
      </c>
      <c r="E99" s="316">
        <v>1.98</v>
      </c>
      <c r="F99" s="316">
        <v>1.44</v>
      </c>
      <c r="G99" s="316">
        <v>1.33</v>
      </c>
      <c r="H99" s="316">
        <v>2.0099999999999998</v>
      </c>
      <c r="I99" s="316">
        <v>1.98</v>
      </c>
      <c r="J99" s="317" t="s">
        <v>215</v>
      </c>
      <c r="K99" s="316">
        <v>0.15</v>
      </c>
      <c r="L99" s="317" t="s">
        <v>216</v>
      </c>
    </row>
    <row r="100" spans="3:12" x14ac:dyDescent="0.35">
      <c r="C100" s="314" t="s">
        <v>171</v>
      </c>
      <c r="D100" s="315">
        <v>2020</v>
      </c>
      <c r="E100" s="316">
        <v>1.39</v>
      </c>
      <c r="F100" s="316">
        <v>1.39</v>
      </c>
      <c r="G100" s="316">
        <v>1.33</v>
      </c>
      <c r="H100" s="316">
        <v>2</v>
      </c>
      <c r="I100" s="316">
        <v>1.39</v>
      </c>
      <c r="J100" s="317" t="s">
        <v>215</v>
      </c>
      <c r="K100" s="316">
        <v>0.42</v>
      </c>
      <c r="L100" s="316">
        <v>0.95</v>
      </c>
    </row>
    <row r="101" spans="3:12" x14ac:dyDescent="0.35">
      <c r="C101" s="314" t="s">
        <v>176</v>
      </c>
      <c r="D101" s="315">
        <v>2020</v>
      </c>
      <c r="E101" s="316">
        <v>3.12</v>
      </c>
      <c r="F101" s="316">
        <v>3.12</v>
      </c>
      <c r="G101" s="316">
        <v>3.12</v>
      </c>
      <c r="H101" s="317" t="s">
        <v>215</v>
      </c>
      <c r="I101" s="316">
        <v>2.08</v>
      </c>
      <c r="J101" s="317" t="s">
        <v>215</v>
      </c>
      <c r="K101" s="316">
        <v>0.52</v>
      </c>
      <c r="L101" s="316">
        <v>1.33</v>
      </c>
    </row>
    <row r="102" spans="3:12" x14ac:dyDescent="0.35">
      <c r="C102" s="314" t="s">
        <v>178</v>
      </c>
      <c r="D102" s="315">
        <v>2020</v>
      </c>
      <c r="E102" s="316">
        <v>1.43</v>
      </c>
      <c r="F102" s="316">
        <v>1.43</v>
      </c>
      <c r="G102" s="316">
        <v>1.43</v>
      </c>
      <c r="H102" s="316">
        <v>2</v>
      </c>
      <c r="I102" s="316">
        <v>1.43</v>
      </c>
      <c r="J102" s="316">
        <v>2</v>
      </c>
      <c r="K102" s="316">
        <v>0.47</v>
      </c>
      <c r="L102" s="316" t="s">
        <v>438</v>
      </c>
    </row>
    <row r="103" spans="3:12" x14ac:dyDescent="0.35">
      <c r="C103" s="314" t="s">
        <v>181</v>
      </c>
      <c r="D103" s="315">
        <v>2020</v>
      </c>
      <c r="E103" s="316">
        <v>2.1</v>
      </c>
      <c r="F103" s="316">
        <v>2.1</v>
      </c>
      <c r="G103" s="316">
        <v>2.1</v>
      </c>
      <c r="H103" s="316">
        <v>3.12</v>
      </c>
      <c r="I103" s="316">
        <v>1.93</v>
      </c>
      <c r="J103" s="317" t="s">
        <v>215</v>
      </c>
      <c r="K103" s="316">
        <v>0.4</v>
      </c>
      <c r="L103" s="316">
        <v>1.33</v>
      </c>
    </row>
    <row r="104" spans="3:12" x14ac:dyDescent="0.35">
      <c r="C104" s="314" t="s">
        <v>183</v>
      </c>
      <c r="D104" s="315">
        <v>2020</v>
      </c>
      <c r="E104" s="316">
        <v>1.58</v>
      </c>
      <c r="F104" s="316">
        <v>1.41</v>
      </c>
      <c r="G104" s="316">
        <v>1.33</v>
      </c>
      <c r="H104" s="316">
        <v>3</v>
      </c>
      <c r="I104" s="316">
        <v>1.58</v>
      </c>
      <c r="J104" s="316" t="s">
        <v>215</v>
      </c>
      <c r="K104" s="316">
        <v>0.18</v>
      </c>
      <c r="L104" s="316">
        <v>1.33</v>
      </c>
    </row>
    <row r="105" spans="3:12" x14ac:dyDescent="0.35">
      <c r="C105" s="314" t="s">
        <v>185</v>
      </c>
      <c r="D105" s="315">
        <v>2020</v>
      </c>
      <c r="E105" s="316">
        <v>3.01</v>
      </c>
      <c r="F105" s="316">
        <v>1.86</v>
      </c>
      <c r="G105" s="316">
        <v>1.51</v>
      </c>
      <c r="H105" s="316">
        <v>3.01</v>
      </c>
      <c r="I105" s="316">
        <v>3.01</v>
      </c>
      <c r="J105" s="317" t="s">
        <v>215</v>
      </c>
      <c r="K105" s="316">
        <v>0.95</v>
      </c>
      <c r="L105" s="317" t="s">
        <v>216</v>
      </c>
    </row>
    <row r="106" spans="3:12" x14ac:dyDescent="0.35">
      <c r="C106" s="314" t="s">
        <v>189</v>
      </c>
      <c r="D106" s="315">
        <v>2020</v>
      </c>
      <c r="E106" s="316">
        <v>1.54</v>
      </c>
      <c r="F106" s="316">
        <v>1.54</v>
      </c>
      <c r="G106" s="316">
        <v>1.33</v>
      </c>
      <c r="H106" s="317">
        <v>2</v>
      </c>
      <c r="I106" s="316">
        <v>1.54</v>
      </c>
      <c r="J106" s="317" t="s">
        <v>215</v>
      </c>
      <c r="K106" s="316">
        <v>0.52</v>
      </c>
      <c r="L106" s="317" t="s">
        <v>216</v>
      </c>
    </row>
    <row r="107" spans="3:12" x14ac:dyDescent="0.35">
      <c r="C107" s="308" t="s">
        <v>31</v>
      </c>
      <c r="D107" s="309">
        <v>2021</v>
      </c>
      <c r="E107" s="310">
        <v>1.41</v>
      </c>
      <c r="F107" s="310">
        <v>1.41</v>
      </c>
      <c r="G107" s="310">
        <v>1.41</v>
      </c>
      <c r="H107" s="310">
        <v>3.12</v>
      </c>
      <c r="I107" s="310">
        <v>1.41</v>
      </c>
      <c r="J107" s="311" t="s">
        <v>215</v>
      </c>
      <c r="K107" s="310">
        <v>0.13</v>
      </c>
      <c r="L107" s="311" t="s">
        <v>216</v>
      </c>
    </row>
    <row r="108" spans="3:12" x14ac:dyDescent="0.35">
      <c r="C108" s="308" t="s">
        <v>37</v>
      </c>
      <c r="D108" s="309">
        <v>2021</v>
      </c>
      <c r="E108" s="310">
        <v>2.0299999999999998</v>
      </c>
      <c r="F108" s="310">
        <v>2.0299999999999998</v>
      </c>
      <c r="G108" s="310">
        <v>2.0299999999999998</v>
      </c>
      <c r="H108" s="311" t="s">
        <v>215</v>
      </c>
      <c r="I108" s="310">
        <v>2</v>
      </c>
      <c r="J108" s="311" t="s">
        <v>215</v>
      </c>
      <c r="K108" s="312">
        <v>1.31</v>
      </c>
      <c r="L108" s="310">
        <v>1.33</v>
      </c>
    </row>
    <row r="109" spans="3:12" x14ac:dyDescent="0.35">
      <c r="C109" s="308" t="s">
        <v>43</v>
      </c>
      <c r="D109" s="309">
        <v>2021</v>
      </c>
      <c r="E109" s="310">
        <v>1.47</v>
      </c>
      <c r="F109" s="310">
        <v>1.41</v>
      </c>
      <c r="G109" s="310">
        <v>1.33</v>
      </c>
      <c r="H109" s="310">
        <v>2</v>
      </c>
      <c r="I109" s="310">
        <v>1.56</v>
      </c>
      <c r="J109" s="311" t="s">
        <v>215</v>
      </c>
      <c r="K109" s="310">
        <v>1.06</v>
      </c>
      <c r="L109" s="310">
        <v>1.33</v>
      </c>
    </row>
    <row r="110" spans="3:12" x14ac:dyDescent="0.35">
      <c r="C110" s="308" t="s">
        <v>46</v>
      </c>
      <c r="D110" s="309">
        <v>2021</v>
      </c>
      <c r="E110" s="310">
        <v>1.42</v>
      </c>
      <c r="F110" s="310">
        <v>1.42</v>
      </c>
      <c r="G110" s="310">
        <v>1.42</v>
      </c>
      <c r="H110" s="310">
        <v>2.11</v>
      </c>
      <c r="I110" s="310">
        <v>2.09</v>
      </c>
      <c r="J110" s="311" t="s">
        <v>215</v>
      </c>
      <c r="K110" s="312">
        <v>0.14000000000000001</v>
      </c>
      <c r="L110" s="310">
        <v>1.33</v>
      </c>
    </row>
    <row r="111" spans="3:12" x14ac:dyDescent="0.35">
      <c r="C111" s="308" t="s">
        <v>48</v>
      </c>
      <c r="D111" s="309">
        <v>2021</v>
      </c>
      <c r="E111" s="310">
        <v>2.61</v>
      </c>
      <c r="F111" s="310">
        <v>2.61</v>
      </c>
      <c r="G111" s="310">
        <v>2.61</v>
      </c>
      <c r="H111" s="311" t="s">
        <v>215</v>
      </c>
      <c r="I111" s="310">
        <v>2.08</v>
      </c>
      <c r="J111" s="311" t="s">
        <v>215</v>
      </c>
      <c r="K111" s="310">
        <v>1.0900000000000001</v>
      </c>
      <c r="L111" s="310">
        <v>1.33</v>
      </c>
    </row>
    <row r="112" spans="3:12" x14ac:dyDescent="0.35">
      <c r="C112" s="308" t="s">
        <v>55</v>
      </c>
      <c r="D112" s="309">
        <v>2021</v>
      </c>
      <c r="E112" s="310">
        <v>1.42</v>
      </c>
      <c r="F112" s="310">
        <v>1.42</v>
      </c>
      <c r="G112" s="310">
        <v>1.42</v>
      </c>
      <c r="H112" s="310">
        <v>2.6</v>
      </c>
      <c r="I112" s="310">
        <v>1.95</v>
      </c>
      <c r="J112" s="310">
        <v>2.6</v>
      </c>
      <c r="K112" s="310">
        <v>0.68</v>
      </c>
      <c r="L112" s="310">
        <v>1.33</v>
      </c>
    </row>
    <row r="113" spans="3:12" x14ac:dyDescent="0.35">
      <c r="C113" s="308" t="s">
        <v>57</v>
      </c>
      <c r="D113" s="309">
        <v>2021</v>
      </c>
      <c r="E113" s="310">
        <v>1.96</v>
      </c>
      <c r="F113" s="310">
        <v>1.96</v>
      </c>
      <c r="G113" s="310">
        <v>1.96</v>
      </c>
      <c r="H113" s="310">
        <v>3.18</v>
      </c>
      <c r="I113" s="310">
        <v>2.58</v>
      </c>
      <c r="J113" s="311" t="s">
        <v>215</v>
      </c>
      <c r="K113" s="310">
        <v>1.55</v>
      </c>
      <c r="L113" s="310">
        <v>1.33</v>
      </c>
    </row>
    <row r="114" spans="3:12" x14ac:dyDescent="0.35">
      <c r="C114" s="308" t="s">
        <v>71</v>
      </c>
      <c r="D114" s="309">
        <v>2021</v>
      </c>
      <c r="E114" s="310">
        <v>2.12</v>
      </c>
      <c r="F114" s="310">
        <v>1.42</v>
      </c>
      <c r="G114" s="310">
        <v>1.33</v>
      </c>
      <c r="H114" s="312">
        <v>2.12</v>
      </c>
      <c r="I114" s="310">
        <v>2.12</v>
      </c>
      <c r="J114" s="311" t="s">
        <v>215</v>
      </c>
      <c r="K114" s="310">
        <v>0.87</v>
      </c>
      <c r="L114" s="310">
        <v>1.33</v>
      </c>
    </row>
    <row r="115" spans="3:12" x14ac:dyDescent="0.35">
      <c r="C115" s="308" t="s">
        <v>73</v>
      </c>
      <c r="D115" s="309">
        <v>2021</v>
      </c>
      <c r="E115" s="310">
        <v>3.19</v>
      </c>
      <c r="F115" s="310">
        <v>3.19</v>
      </c>
      <c r="G115" s="310">
        <v>3.19</v>
      </c>
      <c r="H115" s="311" t="s">
        <v>215</v>
      </c>
      <c r="I115" s="310">
        <v>3.19</v>
      </c>
      <c r="J115" s="311" t="s">
        <v>215</v>
      </c>
      <c r="K115" s="310">
        <v>2.16</v>
      </c>
      <c r="L115" s="310">
        <v>2.1</v>
      </c>
    </row>
    <row r="116" spans="3:12" x14ac:dyDescent="0.35">
      <c r="C116" s="308" t="s">
        <v>76</v>
      </c>
      <c r="D116" s="309">
        <v>2021</v>
      </c>
      <c r="E116" s="310">
        <v>2.06</v>
      </c>
      <c r="F116" s="310">
        <v>1.4</v>
      </c>
      <c r="G116" s="310">
        <v>1.33</v>
      </c>
      <c r="H116" s="312">
        <v>2.1</v>
      </c>
      <c r="I116" s="310">
        <v>1.91</v>
      </c>
      <c r="J116" s="311" t="s">
        <v>215</v>
      </c>
      <c r="K116" s="312">
        <v>0.27</v>
      </c>
      <c r="L116" s="311" t="s">
        <v>216</v>
      </c>
    </row>
    <row r="117" spans="3:12" x14ac:dyDescent="0.35">
      <c r="C117" s="308" t="s">
        <v>81</v>
      </c>
      <c r="D117" s="309">
        <v>2021</v>
      </c>
      <c r="E117" s="310">
        <v>2.0499999999999998</v>
      </c>
      <c r="F117" s="310">
        <v>1.49</v>
      </c>
      <c r="G117" s="310">
        <v>1.33</v>
      </c>
      <c r="H117" s="310">
        <v>2.4700000000000002</v>
      </c>
      <c r="I117" s="310">
        <v>2.2000000000000002</v>
      </c>
      <c r="J117" s="311" t="s">
        <v>215</v>
      </c>
      <c r="K117" s="312">
        <v>0.32</v>
      </c>
      <c r="L117" s="311" t="s">
        <v>216</v>
      </c>
    </row>
    <row r="118" spans="3:12" x14ac:dyDescent="0.35">
      <c r="C118" s="308" t="s">
        <v>83</v>
      </c>
      <c r="D118" s="309">
        <v>2021</v>
      </c>
      <c r="E118" s="310">
        <v>3.08</v>
      </c>
      <c r="F118" s="310">
        <v>3.08</v>
      </c>
      <c r="G118" s="310">
        <v>3.08</v>
      </c>
      <c r="H118" s="311" t="s">
        <v>215</v>
      </c>
      <c r="I118" s="310">
        <v>1.91</v>
      </c>
      <c r="J118" s="311" t="s">
        <v>215</v>
      </c>
      <c r="K118" s="310">
        <v>1.05</v>
      </c>
      <c r="L118" s="310">
        <v>1.33</v>
      </c>
    </row>
    <row r="119" spans="3:12" x14ac:dyDescent="0.35">
      <c r="C119" s="308" t="s">
        <v>85</v>
      </c>
      <c r="D119" s="309">
        <v>2021</v>
      </c>
      <c r="E119" s="310">
        <v>1.42</v>
      </c>
      <c r="F119" s="310">
        <v>1.42</v>
      </c>
      <c r="G119" s="310">
        <v>1.33</v>
      </c>
      <c r="H119" s="310">
        <v>1.85</v>
      </c>
      <c r="I119" s="310">
        <v>1.33</v>
      </c>
      <c r="J119" s="311" t="s">
        <v>215</v>
      </c>
      <c r="K119" s="312">
        <v>0.22</v>
      </c>
      <c r="L119" s="310">
        <v>1.33</v>
      </c>
    </row>
    <row r="120" spans="3:12" x14ac:dyDescent="0.35">
      <c r="C120" s="308" t="s">
        <v>87</v>
      </c>
      <c r="D120" s="309">
        <v>2021</v>
      </c>
      <c r="E120" s="310">
        <v>3.13</v>
      </c>
      <c r="F120" s="310">
        <v>3.13</v>
      </c>
      <c r="G120" s="310">
        <v>3.13</v>
      </c>
      <c r="H120" s="311" t="s">
        <v>215</v>
      </c>
      <c r="I120" s="310">
        <v>2.08</v>
      </c>
      <c r="J120" s="311" t="s">
        <v>215</v>
      </c>
      <c r="K120" s="310">
        <v>1.33</v>
      </c>
      <c r="L120" s="310">
        <v>1.33</v>
      </c>
    </row>
    <row r="121" spans="3:12" x14ac:dyDescent="0.35">
      <c r="C121" s="308" t="s">
        <v>89</v>
      </c>
      <c r="D121" s="309">
        <v>2021</v>
      </c>
      <c r="E121" s="310">
        <v>2.08</v>
      </c>
      <c r="F121" s="310">
        <v>1.58</v>
      </c>
      <c r="G121" s="310">
        <v>1.58</v>
      </c>
      <c r="H121" s="310">
        <v>2.5</v>
      </c>
      <c r="I121" s="310">
        <v>2.08</v>
      </c>
      <c r="J121" s="311" t="s">
        <v>215</v>
      </c>
      <c r="K121" s="312">
        <v>0.16</v>
      </c>
      <c r="L121" s="310">
        <v>1.33</v>
      </c>
    </row>
    <row r="122" spans="3:12" x14ac:dyDescent="0.35">
      <c r="C122" s="308" t="s">
        <v>91</v>
      </c>
      <c r="D122" s="309">
        <v>2021</v>
      </c>
      <c r="E122" s="310">
        <v>3.75</v>
      </c>
      <c r="F122" s="310">
        <v>1.67</v>
      </c>
      <c r="G122" s="310">
        <v>1.67</v>
      </c>
      <c r="H122" s="312">
        <v>3.02</v>
      </c>
      <c r="I122" s="310">
        <v>3.75</v>
      </c>
      <c r="J122" s="311" t="s">
        <v>215</v>
      </c>
      <c r="K122" s="312">
        <v>0.47</v>
      </c>
      <c r="L122" s="310">
        <v>1.33</v>
      </c>
    </row>
    <row r="123" spans="3:12" x14ac:dyDescent="0.35">
      <c r="C123" s="308" t="s">
        <v>94</v>
      </c>
      <c r="D123" s="309">
        <v>2021</v>
      </c>
      <c r="E123" s="310">
        <v>1.66</v>
      </c>
      <c r="F123" s="310">
        <v>1.49</v>
      </c>
      <c r="G123" s="310">
        <v>1.33</v>
      </c>
      <c r="H123" s="310">
        <v>2.5</v>
      </c>
      <c r="I123" s="310">
        <v>1.66</v>
      </c>
      <c r="J123" s="311" t="s">
        <v>215</v>
      </c>
      <c r="K123" s="310">
        <v>0.33</v>
      </c>
      <c r="L123" s="311" t="s">
        <v>216</v>
      </c>
    </row>
    <row r="124" spans="3:12" x14ac:dyDescent="0.35">
      <c r="C124" s="308" t="s">
        <v>96</v>
      </c>
      <c r="D124" s="309">
        <v>2021</v>
      </c>
      <c r="E124" s="310">
        <v>1.95</v>
      </c>
      <c r="F124" s="310">
        <v>1.59</v>
      </c>
      <c r="G124" s="310">
        <v>1.59</v>
      </c>
      <c r="H124" s="310">
        <v>2.13</v>
      </c>
      <c r="I124" s="310">
        <v>1.95</v>
      </c>
      <c r="J124" s="310">
        <v>2.13</v>
      </c>
      <c r="K124" s="312">
        <v>0.21</v>
      </c>
      <c r="L124" s="310">
        <v>1.33</v>
      </c>
    </row>
    <row r="125" spans="3:12" x14ac:dyDescent="0.35">
      <c r="C125" s="308" t="s">
        <v>98</v>
      </c>
      <c r="D125" s="309">
        <v>2021</v>
      </c>
      <c r="E125" s="310">
        <v>2.12</v>
      </c>
      <c r="F125" s="310">
        <v>2.12</v>
      </c>
      <c r="G125" s="310">
        <v>2.12</v>
      </c>
      <c r="H125" s="310">
        <v>2.5</v>
      </c>
      <c r="I125" s="310">
        <v>1.33</v>
      </c>
      <c r="J125" s="311" t="s">
        <v>215</v>
      </c>
      <c r="K125" s="310">
        <v>0.19</v>
      </c>
      <c r="L125" s="310">
        <v>1.33</v>
      </c>
    </row>
    <row r="126" spans="3:12" x14ac:dyDescent="0.35">
      <c r="C126" s="308" t="s">
        <v>100</v>
      </c>
      <c r="D126" s="309">
        <v>2021</v>
      </c>
      <c r="E126" s="310">
        <v>1.91</v>
      </c>
      <c r="F126" s="310">
        <v>1.57</v>
      </c>
      <c r="G126" s="310">
        <v>1.57</v>
      </c>
      <c r="H126" s="310">
        <v>2.08</v>
      </c>
      <c r="I126" s="310">
        <v>2.09</v>
      </c>
      <c r="J126" s="311" t="s">
        <v>215</v>
      </c>
      <c r="K126" s="310">
        <v>1</v>
      </c>
      <c r="L126" s="310">
        <v>1.33</v>
      </c>
    </row>
    <row r="127" spans="3:12" x14ac:dyDescent="0.35">
      <c r="C127" s="308" t="s">
        <v>102</v>
      </c>
      <c r="D127" s="309">
        <v>2021</v>
      </c>
      <c r="E127" s="310">
        <v>3.17</v>
      </c>
      <c r="F127" s="310">
        <v>3.17</v>
      </c>
      <c r="G127" s="310">
        <v>3.17</v>
      </c>
      <c r="H127" s="311" t="s">
        <v>215</v>
      </c>
      <c r="I127" s="310">
        <v>2.59</v>
      </c>
      <c r="J127" s="311" t="s">
        <v>215</v>
      </c>
      <c r="K127" s="310">
        <v>1.23</v>
      </c>
      <c r="L127" s="310">
        <v>1.33</v>
      </c>
    </row>
    <row r="128" spans="3:12" x14ac:dyDescent="0.35">
      <c r="C128" s="308" t="s">
        <v>105</v>
      </c>
      <c r="D128" s="309">
        <v>2021</v>
      </c>
      <c r="E128" s="310">
        <v>2</v>
      </c>
      <c r="F128" s="310">
        <v>1.5</v>
      </c>
      <c r="G128" s="310">
        <v>1.5</v>
      </c>
      <c r="H128" s="310">
        <v>3</v>
      </c>
      <c r="I128" s="310">
        <v>2</v>
      </c>
      <c r="J128" s="311" t="s">
        <v>215</v>
      </c>
      <c r="K128" s="310">
        <v>1.33</v>
      </c>
      <c r="L128" s="310">
        <v>1.33</v>
      </c>
    </row>
    <row r="129" spans="3:12" x14ac:dyDescent="0.35">
      <c r="C129" s="308" t="s">
        <v>107</v>
      </c>
      <c r="D129" s="309">
        <v>2021</v>
      </c>
      <c r="E129" s="310">
        <v>2.12</v>
      </c>
      <c r="F129" s="310">
        <v>2.12</v>
      </c>
      <c r="G129" s="310">
        <v>2.12</v>
      </c>
      <c r="H129" s="311" t="s">
        <v>215</v>
      </c>
      <c r="I129" s="310">
        <v>1.95</v>
      </c>
      <c r="J129" s="311" t="s">
        <v>215</v>
      </c>
      <c r="K129" s="310">
        <v>0.54</v>
      </c>
      <c r="L129" s="310">
        <v>1.33</v>
      </c>
    </row>
    <row r="130" spans="3:12" x14ac:dyDescent="0.35">
      <c r="C130" s="313" t="s">
        <v>111</v>
      </c>
      <c r="D130" s="309">
        <v>2021</v>
      </c>
      <c r="E130" s="310">
        <v>2.83</v>
      </c>
      <c r="F130" s="310">
        <v>2.75</v>
      </c>
      <c r="G130" s="310">
        <v>2.75</v>
      </c>
      <c r="H130" s="311" t="s">
        <v>215</v>
      </c>
      <c r="I130" s="310">
        <v>2.78</v>
      </c>
      <c r="J130" s="311" t="s">
        <v>215</v>
      </c>
      <c r="K130" s="310">
        <v>1.33</v>
      </c>
      <c r="L130" s="310">
        <v>2</v>
      </c>
    </row>
    <row r="131" spans="3:12" x14ac:dyDescent="0.35">
      <c r="C131" s="313" t="s">
        <v>113</v>
      </c>
      <c r="D131" s="309">
        <v>2021</v>
      </c>
      <c r="E131" s="310">
        <v>1.94</v>
      </c>
      <c r="F131" s="310">
        <v>1.43</v>
      </c>
      <c r="G131" s="310">
        <v>1.33</v>
      </c>
      <c r="H131" s="310">
        <v>2.09</v>
      </c>
      <c r="I131" s="310">
        <v>1.94</v>
      </c>
      <c r="J131" s="311" t="s">
        <v>215</v>
      </c>
      <c r="K131" s="312">
        <v>0.21</v>
      </c>
      <c r="L131" s="311" t="s">
        <v>216</v>
      </c>
    </row>
    <row r="132" spans="3:12" x14ac:dyDescent="0.35">
      <c r="C132" s="313" t="s">
        <v>115</v>
      </c>
      <c r="D132" s="309">
        <v>2021</v>
      </c>
      <c r="E132" s="310">
        <v>1.96</v>
      </c>
      <c r="F132" s="310">
        <v>1.5</v>
      </c>
      <c r="G132" s="310">
        <v>1.5</v>
      </c>
      <c r="H132" s="310">
        <v>3</v>
      </c>
      <c r="I132" s="310">
        <v>1.96</v>
      </c>
      <c r="J132" s="310">
        <v>3</v>
      </c>
      <c r="K132" s="310">
        <v>0.16</v>
      </c>
      <c r="L132" s="310">
        <v>1.33</v>
      </c>
    </row>
    <row r="133" spans="3:12" x14ac:dyDescent="0.35">
      <c r="C133" s="313" t="s">
        <v>117</v>
      </c>
      <c r="D133" s="309">
        <v>2021</v>
      </c>
      <c r="E133" s="310">
        <v>1.43</v>
      </c>
      <c r="F133" s="310">
        <v>1.43</v>
      </c>
      <c r="G133" s="310">
        <v>1.43</v>
      </c>
      <c r="H133" s="310">
        <v>2.61</v>
      </c>
      <c r="I133" s="310">
        <v>1.57</v>
      </c>
      <c r="J133" s="311" t="s">
        <v>215</v>
      </c>
      <c r="K133" s="310">
        <v>0.24</v>
      </c>
      <c r="L133" s="310">
        <v>1.33</v>
      </c>
    </row>
    <row r="134" spans="3:12" x14ac:dyDescent="0.35">
      <c r="C134" s="313" t="s">
        <v>119</v>
      </c>
      <c r="D134" s="309">
        <v>2021</v>
      </c>
      <c r="E134" s="310">
        <v>2.13</v>
      </c>
      <c r="F134" s="310">
        <v>2.13</v>
      </c>
      <c r="G134" s="310">
        <v>2.13</v>
      </c>
      <c r="H134" s="311" t="s">
        <v>215</v>
      </c>
      <c r="I134" s="310">
        <v>1.94</v>
      </c>
      <c r="J134" s="311" t="s">
        <v>215</v>
      </c>
      <c r="K134" s="310">
        <v>0.57999999999999996</v>
      </c>
      <c r="L134" s="310">
        <v>1.33</v>
      </c>
    </row>
    <row r="135" spans="3:12" x14ac:dyDescent="0.35">
      <c r="C135" s="313" t="s">
        <v>121</v>
      </c>
      <c r="D135" s="309">
        <v>2021</v>
      </c>
      <c r="E135" s="310">
        <v>1.6</v>
      </c>
      <c r="F135" s="310">
        <v>1.6</v>
      </c>
      <c r="G135" s="310">
        <v>1.33</v>
      </c>
      <c r="H135" s="310">
        <v>2</v>
      </c>
      <c r="I135" s="310">
        <v>1.6</v>
      </c>
      <c r="J135" s="311" t="s">
        <v>215</v>
      </c>
      <c r="K135" s="312">
        <v>0.28000000000000003</v>
      </c>
      <c r="L135" s="310">
        <v>1.33</v>
      </c>
    </row>
    <row r="136" spans="3:12" x14ac:dyDescent="0.35">
      <c r="C136" s="313" t="s">
        <v>123</v>
      </c>
      <c r="D136" s="309">
        <v>2021</v>
      </c>
      <c r="E136" s="310">
        <v>3.18</v>
      </c>
      <c r="F136" s="310">
        <v>3.18</v>
      </c>
      <c r="G136" s="310">
        <v>3.18</v>
      </c>
      <c r="H136" s="311" t="s">
        <v>215</v>
      </c>
      <c r="I136" s="310">
        <v>1.96</v>
      </c>
      <c r="J136" s="311" t="s">
        <v>215</v>
      </c>
      <c r="K136" s="312">
        <v>0.59</v>
      </c>
      <c r="L136" s="310">
        <v>1.33</v>
      </c>
    </row>
    <row r="137" spans="3:12" x14ac:dyDescent="0.35">
      <c r="C137" s="313" t="s">
        <v>126</v>
      </c>
      <c r="D137" s="309">
        <v>2021</v>
      </c>
      <c r="E137" s="310">
        <v>1.94</v>
      </c>
      <c r="F137" s="310">
        <v>1.42</v>
      </c>
      <c r="G137" s="310">
        <v>1.42</v>
      </c>
      <c r="H137" s="310">
        <v>3.5</v>
      </c>
      <c r="I137" s="310">
        <v>1.94</v>
      </c>
      <c r="J137" s="310">
        <v>2</v>
      </c>
      <c r="K137" s="312">
        <v>0.28000000000000003</v>
      </c>
      <c r="L137" s="310">
        <v>1.33</v>
      </c>
    </row>
    <row r="138" spans="3:12" x14ac:dyDescent="0.35">
      <c r="C138" s="313" t="s">
        <v>131</v>
      </c>
      <c r="D138" s="309">
        <v>2021</v>
      </c>
      <c r="E138" s="310">
        <v>3</v>
      </c>
      <c r="F138" s="310">
        <v>3</v>
      </c>
      <c r="G138" s="310">
        <v>2.4</v>
      </c>
      <c r="H138" s="311" t="s">
        <v>215</v>
      </c>
      <c r="I138" s="310">
        <v>2.5</v>
      </c>
      <c r="J138" s="311" t="s">
        <v>215</v>
      </c>
      <c r="K138" s="312">
        <v>0.4</v>
      </c>
      <c r="L138" s="310">
        <v>1.33</v>
      </c>
    </row>
    <row r="139" spans="3:12" x14ac:dyDescent="0.35">
      <c r="C139" s="313" t="s">
        <v>133</v>
      </c>
      <c r="D139" s="309">
        <v>2021</v>
      </c>
      <c r="E139" s="310">
        <v>2.1800000000000002</v>
      </c>
      <c r="F139" s="310">
        <v>1.49</v>
      </c>
      <c r="G139" s="310">
        <v>1.49</v>
      </c>
      <c r="H139" s="310">
        <v>4</v>
      </c>
      <c r="I139" s="310">
        <v>2.1800000000000002</v>
      </c>
      <c r="J139" s="311" t="s">
        <v>215</v>
      </c>
      <c r="K139" s="310">
        <v>1.33</v>
      </c>
      <c r="L139" s="310">
        <v>2</v>
      </c>
    </row>
    <row r="140" spans="3:12" x14ac:dyDescent="0.35">
      <c r="C140" s="313" t="s">
        <v>136</v>
      </c>
      <c r="D140" s="309">
        <v>2021</v>
      </c>
      <c r="E140" s="310">
        <v>2.1</v>
      </c>
      <c r="F140" s="310">
        <v>2.1</v>
      </c>
      <c r="G140" s="310">
        <v>1.33</v>
      </c>
      <c r="H140" s="312">
        <v>2.11</v>
      </c>
      <c r="I140" s="310">
        <v>1.96</v>
      </c>
      <c r="J140" s="311" t="s">
        <v>215</v>
      </c>
      <c r="K140" s="312">
        <v>0.38</v>
      </c>
      <c r="L140" s="311" t="s">
        <v>216</v>
      </c>
    </row>
    <row r="141" spans="3:12" x14ac:dyDescent="0.35">
      <c r="C141" s="313" t="s">
        <v>138</v>
      </c>
      <c r="D141" s="309">
        <v>2021</v>
      </c>
      <c r="E141" s="310">
        <v>1.7</v>
      </c>
      <c r="F141" s="310">
        <v>1.7</v>
      </c>
      <c r="G141" s="310">
        <v>1.7</v>
      </c>
      <c r="H141" s="311" t="s">
        <v>215</v>
      </c>
      <c r="I141" s="310">
        <v>1.57</v>
      </c>
      <c r="J141" s="311" t="s">
        <v>215</v>
      </c>
      <c r="K141" s="312">
        <v>0.46</v>
      </c>
      <c r="L141" s="310">
        <v>1.33</v>
      </c>
    </row>
    <row r="142" spans="3:12" x14ac:dyDescent="0.35">
      <c r="C142" s="313" t="s">
        <v>140</v>
      </c>
      <c r="D142" s="309">
        <v>2021</v>
      </c>
      <c r="E142" s="310">
        <v>2.06</v>
      </c>
      <c r="F142" s="310">
        <v>2.06</v>
      </c>
      <c r="G142" s="310">
        <v>2.06</v>
      </c>
      <c r="H142" s="311" t="s">
        <v>215</v>
      </c>
      <c r="I142" s="310">
        <v>2</v>
      </c>
      <c r="J142" s="311" t="s">
        <v>215</v>
      </c>
      <c r="K142" s="310">
        <v>0.9</v>
      </c>
      <c r="L142" s="310">
        <v>1.33</v>
      </c>
    </row>
    <row r="143" spans="3:12" x14ac:dyDescent="0.35">
      <c r="C143" s="313" t="s">
        <v>143</v>
      </c>
      <c r="D143" s="309">
        <v>2021</v>
      </c>
      <c r="E143" s="310">
        <v>2.0499999999999998</v>
      </c>
      <c r="F143" s="310">
        <v>2.0499999999999998</v>
      </c>
      <c r="G143" s="310">
        <v>2.0499999999999998</v>
      </c>
      <c r="H143" s="311" t="s">
        <v>215</v>
      </c>
      <c r="I143" s="310">
        <v>1.33</v>
      </c>
      <c r="J143" s="311" t="s">
        <v>215</v>
      </c>
      <c r="K143" s="312">
        <v>0.36</v>
      </c>
      <c r="L143" s="310">
        <v>1.33</v>
      </c>
    </row>
    <row r="144" spans="3:12" x14ac:dyDescent="0.35">
      <c r="C144" s="313" t="s">
        <v>145</v>
      </c>
      <c r="D144" s="309">
        <v>2021</v>
      </c>
      <c r="E144" s="310">
        <v>1.85</v>
      </c>
      <c r="F144" s="310">
        <v>1.33</v>
      </c>
      <c r="G144" s="310">
        <v>1.33</v>
      </c>
      <c r="H144" s="310">
        <v>3</v>
      </c>
      <c r="I144" s="310">
        <v>1.85</v>
      </c>
      <c r="J144" s="311" t="s">
        <v>215</v>
      </c>
      <c r="K144" s="312">
        <v>0.35</v>
      </c>
      <c r="L144" s="310">
        <v>1.33</v>
      </c>
    </row>
    <row r="145" spans="3:12" x14ac:dyDescent="0.35">
      <c r="C145" s="313" t="s">
        <v>149</v>
      </c>
      <c r="D145" s="309">
        <v>2021</v>
      </c>
      <c r="E145" s="310">
        <v>2.15</v>
      </c>
      <c r="F145" s="310">
        <v>1.57</v>
      </c>
      <c r="G145" s="310">
        <v>1.33</v>
      </c>
      <c r="H145" s="310">
        <v>3.14</v>
      </c>
      <c r="I145" s="310">
        <v>2.15</v>
      </c>
      <c r="J145" s="311" t="s">
        <v>215</v>
      </c>
      <c r="K145" s="310">
        <v>0.33</v>
      </c>
      <c r="L145" s="310">
        <v>1.33</v>
      </c>
    </row>
    <row r="146" spans="3:12" x14ac:dyDescent="0.35">
      <c r="C146" s="313" t="s">
        <v>153</v>
      </c>
      <c r="D146" s="309">
        <v>2021</v>
      </c>
      <c r="E146" s="310">
        <v>2.61</v>
      </c>
      <c r="F146" s="310">
        <v>2.61</v>
      </c>
      <c r="G146" s="310">
        <v>2.61</v>
      </c>
      <c r="H146" s="311" t="s">
        <v>215</v>
      </c>
      <c r="I146" s="310">
        <v>1.9</v>
      </c>
      <c r="J146" s="310">
        <v>2.5299999999999998</v>
      </c>
      <c r="K146" s="310">
        <v>1.1599999999999999</v>
      </c>
      <c r="L146" s="310">
        <v>1.33</v>
      </c>
    </row>
    <row r="147" spans="3:12" x14ac:dyDescent="0.35">
      <c r="C147" s="313" t="s">
        <v>156</v>
      </c>
      <c r="D147" s="309">
        <v>2021</v>
      </c>
      <c r="E147" s="310">
        <v>2.08</v>
      </c>
      <c r="F147" s="310">
        <v>2.08</v>
      </c>
      <c r="G147" s="310">
        <v>2.08</v>
      </c>
      <c r="H147" s="311" t="s">
        <v>215</v>
      </c>
      <c r="I147" s="310">
        <v>1.94</v>
      </c>
      <c r="J147" s="311" t="s">
        <v>215</v>
      </c>
      <c r="K147" s="310">
        <v>0.95</v>
      </c>
      <c r="L147" s="311" t="s">
        <v>216</v>
      </c>
    </row>
    <row r="148" spans="3:12" x14ac:dyDescent="0.35">
      <c r="C148" s="313" t="s">
        <v>158</v>
      </c>
      <c r="D148" s="309">
        <v>2021</v>
      </c>
      <c r="E148" s="310">
        <v>1.82</v>
      </c>
      <c r="F148" s="310">
        <v>1.82</v>
      </c>
      <c r="G148" s="310">
        <v>1.82</v>
      </c>
      <c r="H148" s="310">
        <v>2.04</v>
      </c>
      <c r="I148" s="310">
        <v>1.33</v>
      </c>
      <c r="J148" s="311" t="s">
        <v>215</v>
      </c>
      <c r="K148" s="312">
        <v>0.5</v>
      </c>
      <c r="L148" s="311" t="s">
        <v>216</v>
      </c>
    </row>
    <row r="149" spans="3:12" x14ac:dyDescent="0.35">
      <c r="C149" s="313" t="s">
        <v>166</v>
      </c>
      <c r="D149" s="309">
        <v>2021</v>
      </c>
      <c r="E149" s="310">
        <v>1.95</v>
      </c>
      <c r="F149" s="310">
        <v>1.42</v>
      </c>
      <c r="G149" s="310">
        <v>1.33</v>
      </c>
      <c r="H149" s="310">
        <v>2.5</v>
      </c>
      <c r="I149" s="310">
        <v>1.95</v>
      </c>
      <c r="J149" s="311" t="s">
        <v>215</v>
      </c>
      <c r="K149" s="312">
        <v>0.96</v>
      </c>
      <c r="L149" s="311" t="s">
        <v>216</v>
      </c>
    </row>
    <row r="150" spans="3:12" x14ac:dyDescent="0.35">
      <c r="C150" s="313" t="s">
        <v>169</v>
      </c>
      <c r="D150" s="309">
        <v>2021</v>
      </c>
      <c r="E150" s="310">
        <v>1.98</v>
      </c>
      <c r="F150" s="310">
        <v>1.44</v>
      </c>
      <c r="G150" s="310">
        <v>1.33</v>
      </c>
      <c r="H150" s="310">
        <v>2.0099999999999998</v>
      </c>
      <c r="I150" s="310">
        <v>1.98</v>
      </c>
      <c r="J150" s="311" t="s">
        <v>215</v>
      </c>
      <c r="K150" s="312">
        <v>0.14000000000000001</v>
      </c>
      <c r="L150" s="311" t="s">
        <v>216</v>
      </c>
    </row>
    <row r="151" spans="3:12" x14ac:dyDescent="0.35">
      <c r="C151" s="313" t="s">
        <v>171</v>
      </c>
      <c r="D151" s="309">
        <v>2021</v>
      </c>
      <c r="E151" s="310">
        <v>1.39</v>
      </c>
      <c r="F151" s="310">
        <v>1.39</v>
      </c>
      <c r="G151" s="310">
        <v>1.33</v>
      </c>
      <c r="H151" s="310">
        <v>2</v>
      </c>
      <c r="I151" s="310">
        <v>1.39</v>
      </c>
      <c r="J151" s="311" t="s">
        <v>215</v>
      </c>
      <c r="K151" s="312">
        <v>0.39</v>
      </c>
      <c r="L151" s="310">
        <v>1.33</v>
      </c>
    </row>
    <row r="152" spans="3:12" x14ac:dyDescent="0.35">
      <c r="C152" s="313" t="s">
        <v>176</v>
      </c>
      <c r="D152" s="309">
        <v>2021</v>
      </c>
      <c r="E152" s="310">
        <v>3.12</v>
      </c>
      <c r="F152" s="310">
        <v>3.12</v>
      </c>
      <c r="G152" s="310">
        <v>3.12</v>
      </c>
      <c r="H152" s="311" t="s">
        <v>215</v>
      </c>
      <c r="I152" s="310">
        <v>2.08</v>
      </c>
      <c r="J152" s="311" t="s">
        <v>215</v>
      </c>
      <c r="K152" s="312">
        <v>0.46</v>
      </c>
      <c r="L152" s="310">
        <v>1.33</v>
      </c>
    </row>
    <row r="153" spans="3:12" x14ac:dyDescent="0.35">
      <c r="C153" s="313" t="s">
        <v>178</v>
      </c>
      <c r="D153" s="309">
        <v>2021</v>
      </c>
      <c r="E153" s="310">
        <v>1.43</v>
      </c>
      <c r="F153" s="310">
        <v>1.43</v>
      </c>
      <c r="G153" s="310">
        <v>1.43</v>
      </c>
      <c r="H153" s="310">
        <v>2</v>
      </c>
      <c r="I153" s="310">
        <v>1.43</v>
      </c>
      <c r="J153" s="310">
        <v>2</v>
      </c>
      <c r="K153" s="312">
        <v>0.49</v>
      </c>
      <c r="L153" s="310">
        <v>1.33</v>
      </c>
    </row>
    <row r="154" spans="3:12" x14ac:dyDescent="0.35">
      <c r="C154" s="313" t="s">
        <v>181</v>
      </c>
      <c r="D154" s="309">
        <v>2021</v>
      </c>
      <c r="E154" s="310">
        <v>2.1</v>
      </c>
      <c r="F154" s="310">
        <v>2.1</v>
      </c>
      <c r="G154" s="310">
        <v>2.1</v>
      </c>
      <c r="H154" s="310">
        <v>3.12</v>
      </c>
      <c r="I154" s="310">
        <v>1.93</v>
      </c>
      <c r="J154" s="311" t="s">
        <v>215</v>
      </c>
      <c r="K154" s="312">
        <v>0.35</v>
      </c>
      <c r="L154" s="310">
        <v>1.33</v>
      </c>
    </row>
    <row r="155" spans="3:12" x14ac:dyDescent="0.35">
      <c r="C155" s="313" t="s">
        <v>183</v>
      </c>
      <c r="D155" s="309">
        <v>2021</v>
      </c>
      <c r="E155" s="310">
        <v>1.58</v>
      </c>
      <c r="F155" s="310">
        <v>1.41</v>
      </c>
      <c r="G155" s="310">
        <v>1.33</v>
      </c>
      <c r="H155" s="310">
        <v>3</v>
      </c>
      <c r="I155" s="310">
        <v>1.85</v>
      </c>
      <c r="J155" s="310">
        <v>3</v>
      </c>
      <c r="K155" s="312">
        <v>0.17</v>
      </c>
      <c r="L155" s="310">
        <v>1.33</v>
      </c>
    </row>
    <row r="156" spans="3:12" x14ac:dyDescent="0.35">
      <c r="C156" s="313" t="s">
        <v>185</v>
      </c>
      <c r="D156" s="309">
        <v>2021</v>
      </c>
      <c r="E156" s="310">
        <v>3.01</v>
      </c>
      <c r="F156" s="310">
        <v>1.86</v>
      </c>
      <c r="G156" s="310">
        <v>1.51</v>
      </c>
      <c r="H156" s="312">
        <v>3.01</v>
      </c>
      <c r="I156" s="310">
        <v>3.01</v>
      </c>
      <c r="J156" s="311" t="s">
        <v>215</v>
      </c>
      <c r="K156" s="312">
        <v>0.95</v>
      </c>
      <c r="L156" s="311" t="s">
        <v>216</v>
      </c>
    </row>
    <row r="157" spans="3:12" x14ac:dyDescent="0.35">
      <c r="C157" s="313" t="s">
        <v>189</v>
      </c>
      <c r="D157" s="309">
        <v>2021</v>
      </c>
      <c r="E157" s="310">
        <v>2</v>
      </c>
      <c r="F157" s="310">
        <v>2</v>
      </c>
      <c r="G157" s="310">
        <v>2</v>
      </c>
      <c r="H157" s="311" t="s">
        <v>215</v>
      </c>
      <c r="I157" s="310">
        <v>1.54</v>
      </c>
      <c r="J157" s="311" t="s">
        <v>215</v>
      </c>
      <c r="K157" s="312">
        <v>0.48</v>
      </c>
      <c r="L157" s="311" t="s">
        <v>216</v>
      </c>
    </row>
    <row r="158" spans="3:12" x14ac:dyDescent="0.35">
      <c r="C158" s="314" t="s">
        <v>31</v>
      </c>
      <c r="D158" s="315">
        <v>2022</v>
      </c>
      <c r="E158" s="316">
        <v>1.41</v>
      </c>
      <c r="F158" s="316">
        <v>1.41</v>
      </c>
      <c r="G158" s="316">
        <v>1.41</v>
      </c>
      <c r="H158" s="316">
        <v>3.12</v>
      </c>
      <c r="I158" s="316">
        <v>1.41</v>
      </c>
      <c r="J158" s="317" t="s">
        <v>215</v>
      </c>
      <c r="K158" s="316">
        <v>0.13</v>
      </c>
      <c r="L158" s="317" t="s">
        <v>216</v>
      </c>
    </row>
    <row r="159" spans="3:12" x14ac:dyDescent="0.35">
      <c r="C159" s="318" t="s">
        <v>37</v>
      </c>
      <c r="D159" s="319">
        <v>2022</v>
      </c>
      <c r="E159" s="320">
        <v>2.0299999999999998</v>
      </c>
      <c r="F159" s="320">
        <v>2.0299999999999998</v>
      </c>
      <c r="G159" s="320">
        <v>2.0299999999999998</v>
      </c>
      <c r="H159" s="321" t="s">
        <v>215</v>
      </c>
      <c r="I159" s="320">
        <v>2</v>
      </c>
      <c r="J159" s="321" t="s">
        <v>215</v>
      </c>
      <c r="K159" s="320">
        <v>1.31</v>
      </c>
      <c r="L159" s="320">
        <v>1.33</v>
      </c>
    </row>
    <row r="160" spans="3:12" x14ac:dyDescent="0.35">
      <c r="C160" s="318" t="s">
        <v>43</v>
      </c>
      <c r="D160" s="319">
        <v>2022</v>
      </c>
      <c r="E160" s="320">
        <v>1.47</v>
      </c>
      <c r="F160" s="320">
        <v>1.41</v>
      </c>
      <c r="G160" s="320">
        <v>1.33</v>
      </c>
      <c r="H160" s="320">
        <v>2</v>
      </c>
      <c r="I160" s="320">
        <v>1.56</v>
      </c>
      <c r="J160" s="321" t="s">
        <v>215</v>
      </c>
      <c r="K160" s="320">
        <v>1.06</v>
      </c>
      <c r="L160" s="320">
        <v>1.33</v>
      </c>
    </row>
    <row r="161" spans="3:12" x14ac:dyDescent="0.35">
      <c r="C161" s="318" t="s">
        <v>46</v>
      </c>
      <c r="D161" s="319">
        <v>2022</v>
      </c>
      <c r="E161" s="320">
        <v>1.42</v>
      </c>
      <c r="F161" s="320">
        <v>1.42</v>
      </c>
      <c r="G161" s="320">
        <v>1.42</v>
      </c>
      <c r="H161" s="320">
        <v>2.11</v>
      </c>
      <c r="I161" s="320">
        <v>2.09</v>
      </c>
      <c r="J161" s="321" t="s">
        <v>215</v>
      </c>
      <c r="K161" s="320">
        <v>0.15</v>
      </c>
      <c r="L161" s="320">
        <v>1.33</v>
      </c>
    </row>
    <row r="162" spans="3:12" x14ac:dyDescent="0.35">
      <c r="C162" s="318" t="s">
        <v>48</v>
      </c>
      <c r="D162" s="319">
        <v>2022</v>
      </c>
      <c r="E162" s="320">
        <v>2.61</v>
      </c>
      <c r="F162" s="320">
        <v>2.61</v>
      </c>
      <c r="G162" s="320">
        <v>2.61</v>
      </c>
      <c r="H162" s="321" t="s">
        <v>215</v>
      </c>
      <c r="I162" s="320">
        <v>2.08</v>
      </c>
      <c r="J162" s="321" t="s">
        <v>215</v>
      </c>
      <c r="K162" s="320">
        <v>1.0900000000000001</v>
      </c>
      <c r="L162" s="320">
        <v>1.33</v>
      </c>
    </row>
    <row r="163" spans="3:12" x14ac:dyDescent="0.35">
      <c r="C163" s="318" t="s">
        <v>55</v>
      </c>
      <c r="D163" s="319">
        <v>2022</v>
      </c>
      <c r="E163" s="320">
        <v>1.42</v>
      </c>
      <c r="F163" s="320">
        <v>1.42</v>
      </c>
      <c r="G163" s="320">
        <v>1.42</v>
      </c>
      <c r="H163" s="320">
        <v>2.6</v>
      </c>
      <c r="I163" s="320">
        <v>1.95</v>
      </c>
      <c r="J163" s="320">
        <v>2.6</v>
      </c>
      <c r="K163" s="320">
        <v>0.68</v>
      </c>
      <c r="L163" s="320">
        <v>1.33</v>
      </c>
    </row>
    <row r="164" spans="3:12" x14ac:dyDescent="0.35">
      <c r="C164" s="318" t="s">
        <v>57</v>
      </c>
      <c r="D164" s="319">
        <v>2022</v>
      </c>
      <c r="E164" s="320">
        <v>1.96</v>
      </c>
      <c r="F164" s="320">
        <v>1.96</v>
      </c>
      <c r="G164" s="320">
        <v>1.96</v>
      </c>
      <c r="H164" s="320">
        <v>3.18</v>
      </c>
      <c r="I164" s="320">
        <v>2.58</v>
      </c>
      <c r="J164" s="321" t="s">
        <v>215</v>
      </c>
      <c r="K164" s="320">
        <v>1.55</v>
      </c>
      <c r="L164" s="320">
        <v>1.33</v>
      </c>
    </row>
    <row r="165" spans="3:12" x14ac:dyDescent="0.35">
      <c r="C165" s="318" t="s">
        <v>71</v>
      </c>
      <c r="D165" s="319">
        <v>2022</v>
      </c>
      <c r="E165" s="320">
        <v>2.12</v>
      </c>
      <c r="F165" s="320">
        <v>1.42</v>
      </c>
      <c r="G165" s="320">
        <v>1.33</v>
      </c>
      <c r="H165" s="320">
        <v>2.12</v>
      </c>
      <c r="I165" s="320">
        <v>2.12</v>
      </c>
      <c r="J165" s="321" t="s">
        <v>215</v>
      </c>
      <c r="K165" s="320">
        <v>0.87</v>
      </c>
      <c r="L165" s="320">
        <v>1.33</v>
      </c>
    </row>
    <row r="166" spans="3:12" x14ac:dyDescent="0.35">
      <c r="C166" s="318" t="s">
        <v>73</v>
      </c>
      <c r="D166" s="319">
        <v>2022</v>
      </c>
      <c r="E166" s="320">
        <v>3.19</v>
      </c>
      <c r="F166" s="320">
        <v>3.19</v>
      </c>
      <c r="G166" s="320">
        <v>3.19</v>
      </c>
      <c r="H166" s="321" t="s">
        <v>215</v>
      </c>
      <c r="I166" s="320">
        <v>3.19</v>
      </c>
      <c r="J166" s="321" t="s">
        <v>215</v>
      </c>
      <c r="K166" s="320">
        <v>2.16</v>
      </c>
      <c r="L166" s="320">
        <v>2.1</v>
      </c>
    </row>
    <row r="167" spans="3:12" x14ac:dyDescent="0.35">
      <c r="C167" s="318" t="s">
        <v>76</v>
      </c>
      <c r="D167" s="319">
        <v>2022</v>
      </c>
      <c r="E167" s="320">
        <v>2.06</v>
      </c>
      <c r="F167" s="320">
        <v>1.4</v>
      </c>
      <c r="G167" s="320">
        <v>1.33</v>
      </c>
      <c r="H167" s="320">
        <v>2.1</v>
      </c>
      <c r="I167" s="320">
        <v>1.91</v>
      </c>
      <c r="J167" s="321" t="s">
        <v>215</v>
      </c>
      <c r="K167" s="320">
        <v>0.27</v>
      </c>
      <c r="L167" s="321" t="s">
        <v>216</v>
      </c>
    </row>
    <row r="168" spans="3:12" x14ac:dyDescent="0.35">
      <c r="C168" s="318" t="s">
        <v>81</v>
      </c>
      <c r="D168" s="319">
        <v>2022</v>
      </c>
      <c r="E168" s="320">
        <v>2.0499999999999998</v>
      </c>
      <c r="F168" s="320">
        <v>1.49</v>
      </c>
      <c r="G168" s="320">
        <v>1.33</v>
      </c>
      <c r="H168" s="320">
        <v>2.4700000000000002</v>
      </c>
      <c r="I168" s="320">
        <v>2.2000000000000002</v>
      </c>
      <c r="J168" s="321" t="s">
        <v>215</v>
      </c>
      <c r="K168" s="320">
        <v>0.31</v>
      </c>
      <c r="L168" s="321" t="s">
        <v>216</v>
      </c>
    </row>
    <row r="169" spans="3:12" x14ac:dyDescent="0.35">
      <c r="C169" s="318" t="s">
        <v>83</v>
      </c>
      <c r="D169" s="319">
        <v>2022</v>
      </c>
      <c r="E169" s="320">
        <v>3.08</v>
      </c>
      <c r="F169" s="320">
        <v>3.08</v>
      </c>
      <c r="G169" s="320">
        <v>3.08</v>
      </c>
      <c r="H169" s="321" t="s">
        <v>215</v>
      </c>
      <c r="I169" s="320">
        <v>1.91</v>
      </c>
      <c r="J169" s="321" t="s">
        <v>215</v>
      </c>
      <c r="K169" s="320">
        <v>1.05</v>
      </c>
      <c r="L169" s="320">
        <v>1.33</v>
      </c>
    </row>
    <row r="170" spans="3:12" x14ac:dyDescent="0.35">
      <c r="C170" s="318" t="s">
        <v>85</v>
      </c>
      <c r="D170" s="319">
        <v>2022</v>
      </c>
      <c r="E170" s="320">
        <v>1.42</v>
      </c>
      <c r="F170" s="320">
        <v>1.42</v>
      </c>
      <c r="G170" s="320">
        <v>1.33</v>
      </c>
      <c r="H170" s="320">
        <v>1.85</v>
      </c>
      <c r="I170" s="320">
        <v>1.33</v>
      </c>
      <c r="J170" s="321" t="s">
        <v>215</v>
      </c>
      <c r="K170" s="320">
        <v>0.22</v>
      </c>
      <c r="L170" s="320">
        <v>1.33</v>
      </c>
    </row>
    <row r="171" spans="3:12" x14ac:dyDescent="0.35">
      <c r="C171" s="318" t="s">
        <v>87</v>
      </c>
      <c r="D171" s="319">
        <v>2022</v>
      </c>
      <c r="E171" s="320">
        <v>1.42</v>
      </c>
      <c r="F171" s="320">
        <v>1.42</v>
      </c>
      <c r="G171" s="320">
        <v>1.42</v>
      </c>
      <c r="H171" s="320">
        <v>3.13</v>
      </c>
      <c r="I171" s="320">
        <v>2.08</v>
      </c>
      <c r="J171" s="321" t="s">
        <v>215</v>
      </c>
      <c r="K171" s="320">
        <v>1.33</v>
      </c>
      <c r="L171" s="320">
        <v>1.33</v>
      </c>
    </row>
    <row r="172" spans="3:12" x14ac:dyDescent="0.35">
      <c r="C172" s="318" t="s">
        <v>89</v>
      </c>
      <c r="D172" s="319">
        <v>2022</v>
      </c>
      <c r="E172" s="320">
        <v>2.08</v>
      </c>
      <c r="F172" s="320">
        <v>1.58</v>
      </c>
      <c r="G172" s="320">
        <v>1.58</v>
      </c>
      <c r="H172" s="320">
        <v>2.5</v>
      </c>
      <c r="I172" s="320">
        <v>2.08</v>
      </c>
      <c r="J172" s="321" t="s">
        <v>215</v>
      </c>
      <c r="K172" s="320">
        <v>0.17</v>
      </c>
      <c r="L172" s="320">
        <v>1.33</v>
      </c>
    </row>
    <row r="173" spans="3:12" x14ac:dyDescent="0.35">
      <c r="C173" s="318" t="s">
        <v>91</v>
      </c>
      <c r="D173" s="319">
        <v>2022</v>
      </c>
      <c r="E173" s="320">
        <v>3.75</v>
      </c>
      <c r="F173" s="320">
        <v>1.67</v>
      </c>
      <c r="G173" s="320">
        <v>1.67</v>
      </c>
      <c r="H173" s="320">
        <v>3.02</v>
      </c>
      <c r="I173" s="320">
        <v>3.75</v>
      </c>
      <c r="J173" s="321" t="s">
        <v>215</v>
      </c>
      <c r="K173" s="320">
        <v>0.49</v>
      </c>
      <c r="L173" s="320">
        <v>1.33</v>
      </c>
    </row>
    <row r="174" spans="3:12" x14ac:dyDescent="0.35">
      <c r="C174" s="318" t="s">
        <v>94</v>
      </c>
      <c r="D174" s="319">
        <v>2022</v>
      </c>
      <c r="E174" s="320">
        <v>1.66</v>
      </c>
      <c r="F174" s="320">
        <v>1.49</v>
      </c>
      <c r="G174" s="320">
        <v>1.33</v>
      </c>
      <c r="H174" s="320">
        <v>2.25</v>
      </c>
      <c r="I174" s="320">
        <v>1.66</v>
      </c>
      <c r="J174" s="321" t="s">
        <v>215</v>
      </c>
      <c r="K174" s="320">
        <v>0.33</v>
      </c>
      <c r="L174" s="321" t="s">
        <v>216</v>
      </c>
    </row>
    <row r="175" spans="3:12" x14ac:dyDescent="0.35">
      <c r="C175" s="318" t="s">
        <v>96</v>
      </c>
      <c r="D175" s="319">
        <v>2022</v>
      </c>
      <c r="E175" s="320">
        <v>1.95</v>
      </c>
      <c r="F175" s="320">
        <v>1.59</v>
      </c>
      <c r="G175" s="320">
        <v>1.59</v>
      </c>
      <c r="H175" s="320">
        <v>2.13</v>
      </c>
      <c r="I175" s="320">
        <v>1.95</v>
      </c>
      <c r="J175" s="321" t="s">
        <v>215</v>
      </c>
      <c r="K175" s="320">
        <v>0.22</v>
      </c>
      <c r="L175" s="320">
        <v>1.33</v>
      </c>
    </row>
    <row r="176" spans="3:12" x14ac:dyDescent="0.35">
      <c r="C176" s="318" t="s">
        <v>98</v>
      </c>
      <c r="D176" s="319">
        <v>2022</v>
      </c>
      <c r="E176" s="320">
        <v>2.12</v>
      </c>
      <c r="F176" s="320">
        <v>2.12</v>
      </c>
      <c r="G176" s="320">
        <v>2.12</v>
      </c>
      <c r="H176" s="320">
        <v>2.5</v>
      </c>
      <c r="I176" s="320">
        <v>1.33</v>
      </c>
      <c r="J176" s="321" t="s">
        <v>215</v>
      </c>
      <c r="K176" s="320">
        <v>0.19</v>
      </c>
      <c r="L176" s="320">
        <v>1.33</v>
      </c>
    </row>
    <row r="177" spans="3:12" x14ac:dyDescent="0.35">
      <c r="C177" s="318" t="s">
        <v>100</v>
      </c>
      <c r="D177" s="319">
        <v>2022</v>
      </c>
      <c r="E177" s="320">
        <v>1.91</v>
      </c>
      <c r="F177" s="320">
        <v>1.57</v>
      </c>
      <c r="G177" s="320">
        <v>1.57</v>
      </c>
      <c r="H177" s="320">
        <v>2.08</v>
      </c>
      <c r="I177" s="320">
        <v>2.09</v>
      </c>
      <c r="J177" s="321" t="s">
        <v>215</v>
      </c>
      <c r="K177" s="320">
        <v>1</v>
      </c>
      <c r="L177" s="320">
        <v>1.33</v>
      </c>
    </row>
    <row r="178" spans="3:12" x14ac:dyDescent="0.35">
      <c r="C178" s="318" t="s">
        <v>102</v>
      </c>
      <c r="D178" s="319">
        <v>2022</v>
      </c>
      <c r="E178" s="320">
        <v>3.17</v>
      </c>
      <c r="F178" s="320">
        <v>3.17</v>
      </c>
      <c r="G178" s="320">
        <v>3.17</v>
      </c>
      <c r="H178" s="321" t="s">
        <v>215</v>
      </c>
      <c r="I178" s="320">
        <v>2.59</v>
      </c>
      <c r="J178" s="321" t="s">
        <v>215</v>
      </c>
      <c r="K178" s="320">
        <v>1.23</v>
      </c>
      <c r="L178" s="320">
        <v>1.33</v>
      </c>
    </row>
    <row r="179" spans="3:12" x14ac:dyDescent="0.35">
      <c r="C179" s="318" t="s">
        <v>105</v>
      </c>
      <c r="D179" s="319">
        <v>2022</v>
      </c>
      <c r="E179" s="320">
        <v>2</v>
      </c>
      <c r="F179" s="320">
        <v>1.5</v>
      </c>
      <c r="G179" s="320">
        <v>1.5</v>
      </c>
      <c r="H179" s="320">
        <v>3</v>
      </c>
      <c r="I179" s="320">
        <v>2</v>
      </c>
      <c r="J179" s="321" t="s">
        <v>215</v>
      </c>
      <c r="K179" s="320">
        <v>1.33</v>
      </c>
      <c r="L179" s="320">
        <v>1.33</v>
      </c>
    </row>
    <row r="180" spans="3:12" x14ac:dyDescent="0.35">
      <c r="C180" s="318" t="s">
        <v>107</v>
      </c>
      <c r="D180" s="319">
        <v>2022</v>
      </c>
      <c r="E180" s="320">
        <v>2.12</v>
      </c>
      <c r="F180" s="320">
        <v>2.12</v>
      </c>
      <c r="G180" s="320">
        <v>2.12</v>
      </c>
      <c r="H180" s="321" t="s">
        <v>215</v>
      </c>
      <c r="I180" s="320">
        <v>1.95</v>
      </c>
      <c r="J180" s="321" t="s">
        <v>215</v>
      </c>
      <c r="K180" s="320">
        <v>0.54</v>
      </c>
      <c r="L180" s="320">
        <v>1.33</v>
      </c>
    </row>
    <row r="181" spans="3:12" x14ac:dyDescent="0.35">
      <c r="C181" s="318" t="s">
        <v>111</v>
      </c>
      <c r="D181" s="319">
        <v>2022</v>
      </c>
      <c r="E181" s="320">
        <v>2.83</v>
      </c>
      <c r="F181" s="320">
        <v>2.75</v>
      </c>
      <c r="G181" s="320">
        <v>2.75</v>
      </c>
      <c r="H181" s="321" t="s">
        <v>215</v>
      </c>
      <c r="I181" s="320">
        <v>2.78</v>
      </c>
      <c r="J181" s="321" t="s">
        <v>215</v>
      </c>
      <c r="K181" s="320">
        <v>1.33</v>
      </c>
      <c r="L181" s="320">
        <v>2</v>
      </c>
    </row>
    <row r="182" spans="3:12" x14ac:dyDescent="0.35">
      <c r="C182" s="318" t="s">
        <v>113</v>
      </c>
      <c r="D182" s="319">
        <v>2022</v>
      </c>
      <c r="E182" s="320">
        <v>1.94</v>
      </c>
      <c r="F182" s="320">
        <v>1.43</v>
      </c>
      <c r="G182" s="320">
        <v>1.33</v>
      </c>
      <c r="H182" s="320">
        <v>2.09</v>
      </c>
      <c r="I182" s="320">
        <v>1.94</v>
      </c>
      <c r="J182" s="321" t="s">
        <v>215</v>
      </c>
      <c r="K182" s="320">
        <v>0.21</v>
      </c>
      <c r="L182" s="321" t="s">
        <v>216</v>
      </c>
    </row>
    <row r="183" spans="3:12" x14ac:dyDescent="0.35">
      <c r="C183" s="318" t="s">
        <v>115</v>
      </c>
      <c r="D183" s="319">
        <v>2022</v>
      </c>
      <c r="E183" s="320">
        <v>1.96</v>
      </c>
      <c r="F183" s="320">
        <v>1.5</v>
      </c>
      <c r="G183" s="320">
        <v>1.5</v>
      </c>
      <c r="H183" s="320">
        <v>3</v>
      </c>
      <c r="I183" s="320">
        <v>1.96</v>
      </c>
      <c r="J183" s="320">
        <v>3</v>
      </c>
      <c r="K183" s="320">
        <v>0.17</v>
      </c>
      <c r="L183" s="320">
        <v>1.33</v>
      </c>
    </row>
    <row r="184" spans="3:12" x14ac:dyDescent="0.35">
      <c r="C184" s="318" t="s">
        <v>117</v>
      </c>
      <c r="D184" s="319">
        <v>2022</v>
      </c>
      <c r="E184" s="320">
        <v>1.43</v>
      </c>
      <c r="F184" s="320">
        <v>1.43</v>
      </c>
      <c r="G184" s="320">
        <v>1.43</v>
      </c>
      <c r="H184" s="320">
        <v>2.61</v>
      </c>
      <c r="I184" s="320">
        <v>1.57</v>
      </c>
      <c r="J184" s="321" t="s">
        <v>215</v>
      </c>
      <c r="K184" s="320">
        <v>0.24</v>
      </c>
      <c r="L184" s="320">
        <v>1.33</v>
      </c>
    </row>
    <row r="185" spans="3:12" x14ac:dyDescent="0.35">
      <c r="C185" s="318" t="s">
        <v>119</v>
      </c>
      <c r="D185" s="319">
        <v>2022</v>
      </c>
      <c r="E185" s="320">
        <v>2.13</v>
      </c>
      <c r="F185" s="320">
        <v>2.13</v>
      </c>
      <c r="G185" s="320">
        <v>2.13</v>
      </c>
      <c r="H185" s="321" t="s">
        <v>215</v>
      </c>
      <c r="I185" s="320">
        <v>1.94</v>
      </c>
      <c r="J185" s="321" t="s">
        <v>215</v>
      </c>
      <c r="K185" s="320">
        <v>0.57999999999999996</v>
      </c>
      <c r="L185" s="320">
        <v>1.33</v>
      </c>
    </row>
    <row r="186" spans="3:12" x14ac:dyDescent="0.35">
      <c r="C186" s="318" t="s">
        <v>121</v>
      </c>
      <c r="D186" s="319">
        <v>2022</v>
      </c>
      <c r="E186" s="320">
        <v>1.6</v>
      </c>
      <c r="F186" s="320">
        <v>1.6</v>
      </c>
      <c r="G186" s="320">
        <v>1.33</v>
      </c>
      <c r="H186" s="320">
        <v>2</v>
      </c>
      <c r="I186" s="320">
        <v>1.6</v>
      </c>
      <c r="J186" s="321" t="s">
        <v>215</v>
      </c>
      <c r="K186" s="320">
        <v>0.3</v>
      </c>
      <c r="L186" s="320">
        <v>1.33</v>
      </c>
    </row>
    <row r="187" spans="3:12" x14ac:dyDescent="0.35">
      <c r="C187" s="318" t="s">
        <v>123</v>
      </c>
      <c r="D187" s="319">
        <v>2022</v>
      </c>
      <c r="E187" s="320">
        <v>3.18</v>
      </c>
      <c r="F187" s="320">
        <v>3.18</v>
      </c>
      <c r="G187" s="320">
        <v>3.18</v>
      </c>
      <c r="H187" s="321" t="s">
        <v>215</v>
      </c>
      <c r="I187" s="320">
        <v>1.96</v>
      </c>
      <c r="J187" s="321" t="s">
        <v>215</v>
      </c>
      <c r="K187" s="320">
        <v>0.62</v>
      </c>
      <c r="L187" s="320">
        <v>1.33</v>
      </c>
    </row>
    <row r="188" spans="3:12" x14ac:dyDescent="0.35">
      <c r="C188" s="318" t="s">
        <v>126</v>
      </c>
      <c r="D188" s="319">
        <v>2022</v>
      </c>
      <c r="E188" s="320">
        <v>1.94</v>
      </c>
      <c r="F188" s="320">
        <v>1.42</v>
      </c>
      <c r="G188" s="320">
        <v>1.42</v>
      </c>
      <c r="H188" s="320">
        <v>3.5</v>
      </c>
      <c r="I188" s="320">
        <v>1.94</v>
      </c>
      <c r="J188" s="320">
        <v>2</v>
      </c>
      <c r="K188" s="320">
        <v>0.28999999999999998</v>
      </c>
      <c r="L188" s="320">
        <v>1.33</v>
      </c>
    </row>
    <row r="189" spans="3:12" x14ac:dyDescent="0.35">
      <c r="C189" s="318" t="s">
        <v>131</v>
      </c>
      <c r="D189" s="319">
        <v>2022</v>
      </c>
      <c r="E189" s="320">
        <v>3</v>
      </c>
      <c r="F189" s="320">
        <v>3</v>
      </c>
      <c r="G189" s="320">
        <v>2.4</v>
      </c>
      <c r="H189" s="321" t="s">
        <v>215</v>
      </c>
      <c r="I189" s="320">
        <v>2.5</v>
      </c>
      <c r="J189" s="321" t="s">
        <v>215</v>
      </c>
      <c r="K189" s="320">
        <v>0.42</v>
      </c>
      <c r="L189" s="320">
        <v>1.33</v>
      </c>
    </row>
    <row r="190" spans="3:12" x14ac:dyDescent="0.35">
      <c r="C190" s="318" t="s">
        <v>133</v>
      </c>
      <c r="D190" s="319">
        <v>2022</v>
      </c>
      <c r="E190" s="320">
        <v>2.1800000000000002</v>
      </c>
      <c r="F190" s="320">
        <v>1.49</v>
      </c>
      <c r="G190" s="320">
        <v>1.49</v>
      </c>
      <c r="H190" s="320">
        <v>4</v>
      </c>
      <c r="I190" s="320">
        <v>2.1800000000000002</v>
      </c>
      <c r="J190" s="321" t="s">
        <v>215</v>
      </c>
      <c r="K190" s="320">
        <v>1.33</v>
      </c>
      <c r="L190" s="320">
        <v>2</v>
      </c>
    </row>
    <row r="191" spans="3:12" x14ac:dyDescent="0.35">
      <c r="C191" s="318" t="s">
        <v>136</v>
      </c>
      <c r="D191" s="319">
        <v>2022</v>
      </c>
      <c r="E191" s="320">
        <v>2.1</v>
      </c>
      <c r="F191" s="320">
        <v>2.1</v>
      </c>
      <c r="G191" s="320">
        <v>1.33</v>
      </c>
      <c r="H191" s="320">
        <v>2.11</v>
      </c>
      <c r="I191" s="320">
        <v>1.96</v>
      </c>
      <c r="J191" s="321" t="s">
        <v>215</v>
      </c>
      <c r="K191" s="320">
        <v>0.4</v>
      </c>
      <c r="L191" s="321"/>
    </row>
    <row r="192" spans="3:12" x14ac:dyDescent="0.35">
      <c r="C192" s="318" t="s">
        <v>138</v>
      </c>
      <c r="D192" s="319">
        <v>2022</v>
      </c>
      <c r="E192" s="320">
        <v>1.7</v>
      </c>
      <c r="F192" s="320">
        <v>1.7</v>
      </c>
      <c r="G192" s="320">
        <v>1.7</v>
      </c>
      <c r="H192" s="321" t="s">
        <v>215</v>
      </c>
      <c r="I192" s="320">
        <v>1.57</v>
      </c>
      <c r="J192" s="321" t="s">
        <v>215</v>
      </c>
      <c r="K192" s="320">
        <v>0.48</v>
      </c>
      <c r="L192" s="320">
        <v>1.33</v>
      </c>
    </row>
    <row r="193" spans="3:12" x14ac:dyDescent="0.35">
      <c r="C193" s="318" t="s">
        <v>140</v>
      </c>
      <c r="D193" s="319">
        <v>2022</v>
      </c>
      <c r="E193" s="320">
        <v>2.06</v>
      </c>
      <c r="F193" s="320">
        <v>2.06</v>
      </c>
      <c r="G193" s="320">
        <v>2.06</v>
      </c>
      <c r="H193" s="321" t="s">
        <v>215</v>
      </c>
      <c r="I193" s="320">
        <v>2</v>
      </c>
      <c r="J193" s="321" t="s">
        <v>215</v>
      </c>
      <c r="K193" s="320">
        <v>0.9</v>
      </c>
      <c r="L193" s="320">
        <v>1.33</v>
      </c>
    </row>
    <row r="194" spans="3:12" x14ac:dyDescent="0.35">
      <c r="C194" s="318" t="s">
        <v>143</v>
      </c>
      <c r="D194" s="319">
        <v>2022</v>
      </c>
      <c r="E194" s="320">
        <v>2.0499999999999998</v>
      </c>
      <c r="F194" s="320">
        <v>2.0499999999999998</v>
      </c>
      <c r="G194" s="320">
        <v>2.0499999999999998</v>
      </c>
      <c r="H194" s="321" t="s">
        <v>215</v>
      </c>
      <c r="I194" s="320">
        <v>1.33</v>
      </c>
      <c r="J194" s="321" t="s">
        <v>215</v>
      </c>
      <c r="K194" s="320">
        <v>0.38</v>
      </c>
      <c r="L194" s="320">
        <v>1.33</v>
      </c>
    </row>
    <row r="195" spans="3:12" x14ac:dyDescent="0.35">
      <c r="C195" s="318" t="s">
        <v>145</v>
      </c>
      <c r="D195" s="319">
        <v>2022</v>
      </c>
      <c r="E195" s="320">
        <v>1.85</v>
      </c>
      <c r="F195" s="320">
        <v>1.33</v>
      </c>
      <c r="G195" s="320">
        <v>1.33</v>
      </c>
      <c r="H195" s="320">
        <v>3</v>
      </c>
      <c r="I195" s="320">
        <v>1.85</v>
      </c>
      <c r="J195" s="321" t="s">
        <v>215</v>
      </c>
      <c r="K195" s="320">
        <v>0.37</v>
      </c>
      <c r="L195" s="320">
        <v>1.33</v>
      </c>
    </row>
    <row r="196" spans="3:12" x14ac:dyDescent="0.35">
      <c r="C196" s="318" t="s">
        <v>149</v>
      </c>
      <c r="D196" s="319">
        <v>2022</v>
      </c>
      <c r="E196" s="320">
        <v>2.15</v>
      </c>
      <c r="F196" s="320">
        <v>1.57</v>
      </c>
      <c r="G196" s="320">
        <v>1.33</v>
      </c>
      <c r="H196" s="320">
        <v>3.14</v>
      </c>
      <c r="I196" s="320">
        <v>2.15</v>
      </c>
      <c r="J196" s="321" t="s">
        <v>215</v>
      </c>
      <c r="K196" s="320">
        <v>0.33</v>
      </c>
      <c r="L196" s="320">
        <v>1.33</v>
      </c>
    </row>
    <row r="197" spans="3:12" x14ac:dyDescent="0.35">
      <c r="C197" s="318" t="s">
        <v>153</v>
      </c>
      <c r="D197" s="319">
        <v>2022</v>
      </c>
      <c r="E197" s="320">
        <v>2.61</v>
      </c>
      <c r="F197" s="320">
        <v>2.61</v>
      </c>
      <c r="G197" s="320">
        <v>2.61</v>
      </c>
      <c r="H197" s="321" t="s">
        <v>215</v>
      </c>
      <c r="I197" s="320">
        <v>1.9</v>
      </c>
      <c r="J197" s="320">
        <v>2.5299999999999998</v>
      </c>
      <c r="K197" s="320">
        <v>1.1599999999999999</v>
      </c>
      <c r="L197" s="320">
        <v>1.33</v>
      </c>
    </row>
    <row r="198" spans="3:12" x14ac:dyDescent="0.35">
      <c r="C198" s="318" t="s">
        <v>156</v>
      </c>
      <c r="D198" s="319">
        <v>2022</v>
      </c>
      <c r="E198" s="320">
        <v>2.08</v>
      </c>
      <c r="F198" s="320">
        <v>2.08</v>
      </c>
      <c r="G198" s="320">
        <v>2.08</v>
      </c>
      <c r="H198" s="321" t="s">
        <v>215</v>
      </c>
      <c r="I198" s="320">
        <v>1.94</v>
      </c>
      <c r="J198" s="321" t="s">
        <v>215</v>
      </c>
      <c r="K198" s="320">
        <v>0.95</v>
      </c>
      <c r="L198" s="321" t="s">
        <v>216</v>
      </c>
    </row>
    <row r="199" spans="3:12" x14ac:dyDescent="0.35">
      <c r="C199" s="318" t="s">
        <v>158</v>
      </c>
      <c r="D199" s="319">
        <v>2022</v>
      </c>
      <c r="E199" s="320">
        <v>1.82</v>
      </c>
      <c r="F199" s="320">
        <v>1.82</v>
      </c>
      <c r="G199" s="320">
        <v>1.82</v>
      </c>
      <c r="H199" s="320">
        <v>2.04</v>
      </c>
      <c r="I199" s="320">
        <v>1.33</v>
      </c>
      <c r="J199" s="321" t="s">
        <v>215</v>
      </c>
      <c r="K199" s="320">
        <v>0.52</v>
      </c>
      <c r="L199" s="321" t="s">
        <v>216</v>
      </c>
    </row>
    <row r="200" spans="3:12" x14ac:dyDescent="0.35">
      <c r="C200" s="318" t="s">
        <v>166</v>
      </c>
      <c r="D200" s="319">
        <v>2022</v>
      </c>
      <c r="E200" s="320">
        <v>1.95</v>
      </c>
      <c r="F200" s="320">
        <v>1.42</v>
      </c>
      <c r="G200" s="320">
        <v>1.33</v>
      </c>
      <c r="H200" s="320">
        <v>2.5</v>
      </c>
      <c r="I200" s="320">
        <v>1.95</v>
      </c>
      <c r="J200" s="321" t="s">
        <v>215</v>
      </c>
      <c r="K200" s="320">
        <v>0.95</v>
      </c>
      <c r="L200" s="321" t="s">
        <v>216</v>
      </c>
    </row>
    <row r="201" spans="3:12" x14ac:dyDescent="0.35">
      <c r="C201" s="318" t="s">
        <v>169</v>
      </c>
      <c r="D201" s="319">
        <v>2022</v>
      </c>
      <c r="E201" s="320">
        <v>1.98</v>
      </c>
      <c r="F201" s="320">
        <v>1.44</v>
      </c>
      <c r="G201" s="320">
        <v>1.33</v>
      </c>
      <c r="H201" s="320">
        <v>2.0099999999999998</v>
      </c>
      <c r="I201" s="320">
        <v>1.98</v>
      </c>
      <c r="J201" s="321" t="s">
        <v>215</v>
      </c>
      <c r="K201" s="320">
        <v>0.14000000000000001</v>
      </c>
      <c r="L201" s="321" t="s">
        <v>216</v>
      </c>
    </row>
    <row r="202" spans="3:12" x14ac:dyDescent="0.35">
      <c r="C202" s="318" t="s">
        <v>171</v>
      </c>
      <c r="D202" s="319">
        <v>2022</v>
      </c>
      <c r="E202" s="320">
        <v>1.39</v>
      </c>
      <c r="F202" s="320">
        <v>1.39</v>
      </c>
      <c r="G202" s="320">
        <v>1.33</v>
      </c>
      <c r="H202" s="320">
        <v>2</v>
      </c>
      <c r="I202" s="320">
        <v>1.39</v>
      </c>
      <c r="J202" s="321" t="s">
        <v>215</v>
      </c>
      <c r="K202" s="320">
        <v>0.41</v>
      </c>
      <c r="L202" s="320">
        <v>1.33</v>
      </c>
    </row>
    <row r="203" spans="3:12" x14ac:dyDescent="0.35">
      <c r="C203" s="318" t="s">
        <v>176</v>
      </c>
      <c r="D203" s="319">
        <v>2022</v>
      </c>
      <c r="E203" s="320">
        <v>3.12</v>
      </c>
      <c r="F203" s="320">
        <v>3.12</v>
      </c>
      <c r="G203" s="320">
        <v>3.12</v>
      </c>
      <c r="H203" s="321" t="s">
        <v>215</v>
      </c>
      <c r="I203" s="320">
        <v>2.08</v>
      </c>
      <c r="J203" s="321" t="s">
        <v>215</v>
      </c>
      <c r="K203" s="320">
        <v>0.49</v>
      </c>
      <c r="L203" s="320">
        <v>1.33</v>
      </c>
    </row>
    <row r="204" spans="3:12" x14ac:dyDescent="0.35">
      <c r="C204" s="318" t="s">
        <v>178</v>
      </c>
      <c r="D204" s="319">
        <v>2022</v>
      </c>
      <c r="E204" s="320">
        <v>1.43</v>
      </c>
      <c r="F204" s="320">
        <v>1.43</v>
      </c>
      <c r="G204" s="320">
        <v>1.43</v>
      </c>
      <c r="H204" s="320">
        <v>2</v>
      </c>
      <c r="I204" s="320">
        <v>1.43</v>
      </c>
      <c r="J204" s="320">
        <v>2</v>
      </c>
      <c r="K204" s="320">
        <v>0.49</v>
      </c>
      <c r="L204" s="320">
        <v>1.33</v>
      </c>
    </row>
    <row r="205" spans="3:12" x14ac:dyDescent="0.35">
      <c r="C205" s="318" t="s">
        <v>181</v>
      </c>
      <c r="D205" s="319">
        <v>2022</v>
      </c>
      <c r="E205" s="320">
        <v>2.1</v>
      </c>
      <c r="F205" s="320">
        <v>2.1</v>
      </c>
      <c r="G205" s="320">
        <v>2.1</v>
      </c>
      <c r="H205" s="320">
        <v>3.12</v>
      </c>
      <c r="I205" s="320">
        <v>1.93</v>
      </c>
      <c r="J205" s="321" t="s">
        <v>215</v>
      </c>
      <c r="K205" s="320">
        <v>0.37</v>
      </c>
      <c r="L205" s="320">
        <v>1.33</v>
      </c>
    </row>
    <row r="206" spans="3:12" x14ac:dyDescent="0.35">
      <c r="C206" s="318" t="s">
        <v>183</v>
      </c>
      <c r="D206" s="319">
        <v>2022</v>
      </c>
      <c r="E206" s="320">
        <v>1.58</v>
      </c>
      <c r="F206" s="320">
        <v>1.41</v>
      </c>
      <c r="G206" s="320">
        <v>1.33</v>
      </c>
      <c r="H206" s="320">
        <v>3</v>
      </c>
      <c r="I206" s="320">
        <v>1.85</v>
      </c>
      <c r="J206" s="320">
        <v>3</v>
      </c>
      <c r="K206" s="320">
        <v>0.18</v>
      </c>
      <c r="L206" s="320">
        <v>1.33</v>
      </c>
    </row>
    <row r="207" spans="3:12" x14ac:dyDescent="0.35">
      <c r="C207" s="318" t="s">
        <v>185</v>
      </c>
      <c r="D207" s="319">
        <v>2022</v>
      </c>
      <c r="E207" s="320">
        <v>3.01</v>
      </c>
      <c r="F207" s="320">
        <v>1.86</v>
      </c>
      <c r="G207" s="320">
        <v>1.51</v>
      </c>
      <c r="H207" s="320">
        <v>3.01</v>
      </c>
      <c r="I207" s="320">
        <v>3.01</v>
      </c>
      <c r="J207" s="321" t="s">
        <v>215</v>
      </c>
      <c r="K207" s="320">
        <v>0.95</v>
      </c>
      <c r="L207" s="321" t="s">
        <v>216</v>
      </c>
    </row>
    <row r="208" spans="3:12" x14ac:dyDescent="0.35">
      <c r="C208" s="318" t="s">
        <v>189</v>
      </c>
      <c r="D208" s="319">
        <v>2022</v>
      </c>
      <c r="E208" s="320">
        <v>2</v>
      </c>
      <c r="F208" s="320">
        <v>2</v>
      </c>
      <c r="G208" s="320">
        <v>2</v>
      </c>
      <c r="H208" s="321" t="s">
        <v>215</v>
      </c>
      <c r="I208" s="320">
        <v>1.54</v>
      </c>
      <c r="J208" s="321" t="s">
        <v>215</v>
      </c>
      <c r="K208" s="320">
        <v>0.51</v>
      </c>
      <c r="L208" s="321" t="s">
        <v>216</v>
      </c>
    </row>
    <row r="209" spans="3:12" x14ac:dyDescent="0.35">
      <c r="C209" s="322" t="s">
        <v>31</v>
      </c>
      <c r="D209" s="323">
        <v>2023</v>
      </c>
      <c r="E209" s="324">
        <v>1.41</v>
      </c>
      <c r="F209" s="324">
        <v>1.41</v>
      </c>
      <c r="G209" s="324">
        <v>1.41</v>
      </c>
      <c r="H209" s="324">
        <v>3.12</v>
      </c>
      <c r="I209" s="324">
        <v>1.41</v>
      </c>
      <c r="J209" s="325" t="s">
        <v>215</v>
      </c>
      <c r="K209" s="324">
        <v>0.13</v>
      </c>
      <c r="L209" s="325" t="s">
        <v>216</v>
      </c>
    </row>
    <row r="210" spans="3:12" x14ac:dyDescent="0.35">
      <c r="C210" s="322" t="s">
        <v>37</v>
      </c>
      <c r="D210" s="323">
        <v>2023</v>
      </c>
      <c r="E210" s="324">
        <v>2.0299999999999998</v>
      </c>
      <c r="F210" s="324">
        <v>2.0299999999999998</v>
      </c>
      <c r="G210" s="324">
        <v>2.0299999999999998</v>
      </c>
      <c r="H210" s="325" t="s">
        <v>215</v>
      </c>
      <c r="I210" s="324">
        <v>2</v>
      </c>
      <c r="J210" s="325" t="s">
        <v>215</v>
      </c>
      <c r="K210" s="326">
        <v>1.31</v>
      </c>
      <c r="L210" s="324">
        <v>1.33</v>
      </c>
    </row>
    <row r="211" spans="3:12" x14ac:dyDescent="0.35">
      <c r="C211" s="322" t="s">
        <v>43</v>
      </c>
      <c r="D211" s="323">
        <v>2023</v>
      </c>
      <c r="E211" s="324">
        <v>1.47</v>
      </c>
      <c r="F211" s="324">
        <v>1.41</v>
      </c>
      <c r="G211" s="324">
        <v>1.33</v>
      </c>
      <c r="H211" s="324">
        <v>2</v>
      </c>
      <c r="I211" s="324">
        <v>1.56</v>
      </c>
      <c r="J211" s="325" t="s">
        <v>215</v>
      </c>
      <c r="K211" s="324">
        <v>1.06</v>
      </c>
      <c r="L211" s="324">
        <v>1.33</v>
      </c>
    </row>
    <row r="212" spans="3:12" x14ac:dyDescent="0.35">
      <c r="C212" s="322" t="s">
        <v>46</v>
      </c>
      <c r="D212" s="323">
        <v>2023</v>
      </c>
      <c r="E212" s="324">
        <v>1.42</v>
      </c>
      <c r="F212" s="324">
        <v>1.42</v>
      </c>
      <c r="G212" s="324">
        <v>1.42</v>
      </c>
      <c r="H212" s="324">
        <v>2.11</v>
      </c>
      <c r="I212" s="324">
        <v>2.09</v>
      </c>
      <c r="J212" s="325" t="s">
        <v>215</v>
      </c>
      <c r="K212" s="326">
        <v>0.14000000000000001</v>
      </c>
      <c r="L212" s="324">
        <v>1.33</v>
      </c>
    </row>
    <row r="213" spans="3:12" x14ac:dyDescent="0.35">
      <c r="C213" s="322" t="s">
        <v>48</v>
      </c>
      <c r="D213" s="323">
        <v>2023</v>
      </c>
      <c r="E213" s="324">
        <v>2.61</v>
      </c>
      <c r="F213" s="324">
        <v>2.61</v>
      </c>
      <c r="G213" s="324">
        <v>2.61</v>
      </c>
      <c r="H213" s="325" t="s">
        <v>215</v>
      </c>
      <c r="I213" s="324">
        <v>2.08</v>
      </c>
      <c r="J213" s="325" t="s">
        <v>215</v>
      </c>
      <c r="K213" s="324">
        <v>1.0900000000000001</v>
      </c>
      <c r="L213" s="324">
        <v>1.33</v>
      </c>
    </row>
    <row r="214" spans="3:12" x14ac:dyDescent="0.35">
      <c r="C214" s="322" t="s">
        <v>55</v>
      </c>
      <c r="D214" s="323">
        <v>2023</v>
      </c>
      <c r="E214" s="324">
        <v>1.42</v>
      </c>
      <c r="F214" s="324">
        <v>1.42</v>
      </c>
      <c r="G214" s="324">
        <v>1.42</v>
      </c>
      <c r="H214" s="324">
        <v>2.6</v>
      </c>
      <c r="I214" s="324">
        <v>1.95</v>
      </c>
      <c r="J214" s="324">
        <v>2.6</v>
      </c>
      <c r="K214" s="324">
        <v>0.68</v>
      </c>
      <c r="L214" s="324">
        <v>1.33</v>
      </c>
    </row>
    <row r="215" spans="3:12" x14ac:dyDescent="0.35">
      <c r="C215" s="322" t="s">
        <v>57</v>
      </c>
      <c r="D215" s="323">
        <v>2023</v>
      </c>
      <c r="E215" s="324">
        <v>1.96</v>
      </c>
      <c r="F215" s="324">
        <v>1.96</v>
      </c>
      <c r="G215" s="324">
        <v>1.96</v>
      </c>
      <c r="H215" s="324">
        <v>3.18</v>
      </c>
      <c r="I215" s="324">
        <v>2.58</v>
      </c>
      <c r="J215" s="325" t="s">
        <v>215</v>
      </c>
      <c r="K215" s="324">
        <v>1.55</v>
      </c>
      <c r="L215" s="324">
        <v>1.33</v>
      </c>
    </row>
    <row r="216" spans="3:12" x14ac:dyDescent="0.35">
      <c r="C216" s="322" t="s">
        <v>71</v>
      </c>
      <c r="D216" s="323">
        <v>2023</v>
      </c>
      <c r="E216" s="324">
        <v>2.12</v>
      </c>
      <c r="F216" s="324">
        <v>1.42</v>
      </c>
      <c r="G216" s="324">
        <v>1.33</v>
      </c>
      <c r="H216" s="326">
        <v>2.12</v>
      </c>
      <c r="I216" s="324">
        <v>2.12</v>
      </c>
      <c r="J216" s="325" t="s">
        <v>215</v>
      </c>
      <c r="K216" s="324">
        <v>0.87</v>
      </c>
      <c r="L216" s="324">
        <v>1.33</v>
      </c>
    </row>
    <row r="217" spans="3:12" x14ac:dyDescent="0.35">
      <c r="C217" s="322" t="s">
        <v>73</v>
      </c>
      <c r="D217" s="323">
        <v>2023</v>
      </c>
      <c r="E217" s="324">
        <v>3.19</v>
      </c>
      <c r="F217" s="324">
        <v>3.19</v>
      </c>
      <c r="G217" s="324">
        <v>3.19</v>
      </c>
      <c r="H217" s="325" t="s">
        <v>215</v>
      </c>
      <c r="I217" s="324">
        <v>3.19</v>
      </c>
      <c r="J217" s="325" t="s">
        <v>215</v>
      </c>
      <c r="K217" s="324">
        <v>2.16</v>
      </c>
      <c r="L217" s="324">
        <v>2.1</v>
      </c>
    </row>
    <row r="218" spans="3:12" x14ac:dyDescent="0.35">
      <c r="C218" s="322" t="s">
        <v>76</v>
      </c>
      <c r="D218" s="323">
        <v>2023</v>
      </c>
      <c r="E218" s="324">
        <v>2.06</v>
      </c>
      <c r="F218" s="324">
        <v>1.4</v>
      </c>
      <c r="G218" s="324">
        <v>1.33</v>
      </c>
      <c r="H218" s="326">
        <v>2.1</v>
      </c>
      <c r="I218" s="324">
        <v>1.91</v>
      </c>
      <c r="J218" s="325" t="s">
        <v>215</v>
      </c>
      <c r="K218" s="326">
        <v>0.26</v>
      </c>
      <c r="L218" s="325" t="s">
        <v>216</v>
      </c>
    </row>
    <row r="219" spans="3:12" x14ac:dyDescent="0.35">
      <c r="C219" s="322" t="s">
        <v>81</v>
      </c>
      <c r="D219" s="323">
        <v>2023</v>
      </c>
      <c r="E219" s="324">
        <v>2.0499999999999998</v>
      </c>
      <c r="F219" s="324">
        <v>1.49</v>
      </c>
      <c r="G219" s="324">
        <v>1.33</v>
      </c>
      <c r="H219" s="324">
        <v>2.4700000000000002</v>
      </c>
      <c r="I219" s="324">
        <v>2.2000000000000002</v>
      </c>
      <c r="J219" s="325" t="s">
        <v>215</v>
      </c>
      <c r="K219" s="326">
        <v>0.3</v>
      </c>
      <c r="L219" s="325" t="s">
        <v>216</v>
      </c>
    </row>
    <row r="220" spans="3:12" x14ac:dyDescent="0.35">
      <c r="C220" s="322" t="s">
        <v>83</v>
      </c>
      <c r="D220" s="323">
        <v>2023</v>
      </c>
      <c r="E220" s="324">
        <v>3.08</v>
      </c>
      <c r="F220" s="324">
        <v>3.08</v>
      </c>
      <c r="G220" s="324">
        <v>3.08</v>
      </c>
      <c r="H220" s="325" t="s">
        <v>215</v>
      </c>
      <c r="I220" s="324">
        <v>1.91</v>
      </c>
      <c r="J220" s="325" t="s">
        <v>215</v>
      </c>
      <c r="K220" s="324">
        <v>1.05</v>
      </c>
      <c r="L220" s="324">
        <v>1.33</v>
      </c>
    </row>
    <row r="221" spans="3:12" x14ac:dyDescent="0.35">
      <c r="C221" s="322" t="s">
        <v>85</v>
      </c>
      <c r="D221" s="323">
        <v>2023</v>
      </c>
      <c r="E221" s="324">
        <v>1.42</v>
      </c>
      <c r="F221" s="324">
        <v>1.42</v>
      </c>
      <c r="G221" s="324">
        <v>1.33</v>
      </c>
      <c r="H221" s="324">
        <v>1.85</v>
      </c>
      <c r="I221" s="324">
        <v>1.33</v>
      </c>
      <c r="J221" s="325" t="s">
        <v>215</v>
      </c>
      <c r="K221" s="326">
        <v>0.22</v>
      </c>
      <c r="L221" s="324">
        <v>1.33</v>
      </c>
    </row>
    <row r="222" spans="3:12" x14ac:dyDescent="0.35">
      <c r="C222" s="322" t="s">
        <v>87</v>
      </c>
      <c r="D222" s="323">
        <v>2023</v>
      </c>
      <c r="E222" s="324">
        <v>3.13</v>
      </c>
      <c r="F222" s="324">
        <v>3.13</v>
      </c>
      <c r="G222" s="324">
        <v>3.13</v>
      </c>
      <c r="H222" s="325" t="s">
        <v>215</v>
      </c>
      <c r="I222" s="324">
        <v>2.08</v>
      </c>
      <c r="J222" s="325" t="s">
        <v>215</v>
      </c>
      <c r="K222" s="324">
        <v>1.33</v>
      </c>
      <c r="L222" s="324">
        <v>1.33</v>
      </c>
    </row>
    <row r="223" spans="3:12" x14ac:dyDescent="0.35">
      <c r="C223" s="322" t="s">
        <v>89</v>
      </c>
      <c r="D223" s="323">
        <v>2023</v>
      </c>
      <c r="E223" s="324">
        <v>2.08</v>
      </c>
      <c r="F223" s="324">
        <v>1.58</v>
      </c>
      <c r="G223" s="324">
        <v>1.58</v>
      </c>
      <c r="H223" s="324">
        <v>2.5</v>
      </c>
      <c r="I223" s="324">
        <v>2.08</v>
      </c>
      <c r="J223" s="325" t="s">
        <v>215</v>
      </c>
      <c r="K223" s="326">
        <v>0.16</v>
      </c>
      <c r="L223" s="324">
        <v>1.33</v>
      </c>
    </row>
    <row r="224" spans="3:12" x14ac:dyDescent="0.35">
      <c r="C224" s="322" t="s">
        <v>91</v>
      </c>
      <c r="D224" s="323">
        <v>2023</v>
      </c>
      <c r="E224" s="324">
        <v>3.75</v>
      </c>
      <c r="F224" s="324">
        <v>1.67</v>
      </c>
      <c r="G224" s="324">
        <v>1.67</v>
      </c>
      <c r="H224" s="326">
        <v>3.02</v>
      </c>
      <c r="I224" s="324">
        <v>3.75</v>
      </c>
      <c r="J224" s="325" t="s">
        <v>215</v>
      </c>
      <c r="K224" s="326">
        <v>0.47</v>
      </c>
      <c r="L224" s="324">
        <v>1.33</v>
      </c>
    </row>
    <row r="225" spans="3:12" x14ac:dyDescent="0.35">
      <c r="C225" s="322" t="s">
        <v>94</v>
      </c>
      <c r="D225" s="323">
        <v>2023</v>
      </c>
      <c r="E225" s="324">
        <v>1.66</v>
      </c>
      <c r="F225" s="324">
        <v>1.49</v>
      </c>
      <c r="G225" s="324">
        <v>1.33</v>
      </c>
      <c r="H225" s="324">
        <v>2.5</v>
      </c>
      <c r="I225" s="324">
        <v>1.66</v>
      </c>
      <c r="J225" s="325" t="s">
        <v>215</v>
      </c>
      <c r="K225" s="324">
        <v>0.33</v>
      </c>
      <c r="L225" s="325" t="s">
        <v>216</v>
      </c>
    </row>
    <row r="226" spans="3:12" x14ac:dyDescent="0.35">
      <c r="C226" s="322" t="s">
        <v>96</v>
      </c>
      <c r="D226" s="323">
        <v>2023</v>
      </c>
      <c r="E226" s="324">
        <v>1.95</v>
      </c>
      <c r="F226" s="324">
        <v>1.59</v>
      </c>
      <c r="G226" s="324">
        <v>1.59</v>
      </c>
      <c r="H226" s="324">
        <v>2.13</v>
      </c>
      <c r="I226" s="324">
        <v>1.95</v>
      </c>
      <c r="J226" s="324">
        <v>2.13</v>
      </c>
      <c r="K226" s="326">
        <v>0.21</v>
      </c>
      <c r="L226" s="324">
        <v>1.33</v>
      </c>
    </row>
    <row r="227" spans="3:12" x14ac:dyDescent="0.35">
      <c r="C227" s="322" t="s">
        <v>98</v>
      </c>
      <c r="D227" s="323">
        <v>2023</v>
      </c>
      <c r="E227" s="324">
        <v>2.12</v>
      </c>
      <c r="F227" s="324">
        <v>2.12</v>
      </c>
      <c r="G227" s="324">
        <v>2.12</v>
      </c>
      <c r="H227" s="324">
        <v>2.5</v>
      </c>
      <c r="I227" s="324">
        <v>1.33</v>
      </c>
      <c r="J227" s="325" t="s">
        <v>215</v>
      </c>
      <c r="K227" s="324">
        <v>0.19</v>
      </c>
      <c r="L227" s="324">
        <v>1.33</v>
      </c>
    </row>
    <row r="228" spans="3:12" x14ac:dyDescent="0.35">
      <c r="C228" s="322" t="s">
        <v>100</v>
      </c>
      <c r="D228" s="323">
        <v>2023</v>
      </c>
      <c r="E228" s="324">
        <v>1.91</v>
      </c>
      <c r="F228" s="324">
        <v>1.57</v>
      </c>
      <c r="G228" s="324">
        <v>1.57</v>
      </c>
      <c r="H228" s="324">
        <v>2.08</v>
      </c>
      <c r="I228" s="324">
        <v>2.09</v>
      </c>
      <c r="J228" s="325" t="s">
        <v>215</v>
      </c>
      <c r="K228" s="324">
        <v>1</v>
      </c>
      <c r="L228" s="324">
        <v>1.33</v>
      </c>
    </row>
    <row r="229" spans="3:12" x14ac:dyDescent="0.35">
      <c r="C229" s="322" t="s">
        <v>102</v>
      </c>
      <c r="D229" s="323">
        <v>2023</v>
      </c>
      <c r="E229" s="324">
        <v>3.17</v>
      </c>
      <c r="F229" s="324">
        <v>3.17</v>
      </c>
      <c r="G229" s="324">
        <v>3.17</v>
      </c>
      <c r="H229" s="325" t="s">
        <v>215</v>
      </c>
      <c r="I229" s="324">
        <v>2.59</v>
      </c>
      <c r="J229" s="325" t="s">
        <v>215</v>
      </c>
      <c r="K229" s="324">
        <v>1.23</v>
      </c>
      <c r="L229" s="324">
        <v>1.33</v>
      </c>
    </row>
    <row r="230" spans="3:12" x14ac:dyDescent="0.35">
      <c r="C230" s="322" t="s">
        <v>105</v>
      </c>
      <c r="D230" s="323">
        <v>2023</v>
      </c>
      <c r="E230" s="324">
        <v>2</v>
      </c>
      <c r="F230" s="324">
        <v>1.5</v>
      </c>
      <c r="G230" s="324">
        <v>1.5</v>
      </c>
      <c r="H230" s="324">
        <v>3</v>
      </c>
      <c r="I230" s="324">
        <v>2</v>
      </c>
      <c r="J230" s="325" t="s">
        <v>215</v>
      </c>
      <c r="K230" s="324">
        <v>1.33</v>
      </c>
      <c r="L230" s="324">
        <v>1.33</v>
      </c>
    </row>
    <row r="231" spans="3:12" x14ac:dyDescent="0.35">
      <c r="C231" s="322" t="s">
        <v>107</v>
      </c>
      <c r="D231" s="323">
        <v>2023</v>
      </c>
      <c r="E231" s="324">
        <v>2.12</v>
      </c>
      <c r="F231" s="324">
        <v>2.12</v>
      </c>
      <c r="G231" s="324">
        <v>2.12</v>
      </c>
      <c r="H231" s="325" t="s">
        <v>215</v>
      </c>
      <c r="I231" s="324">
        <v>1.95</v>
      </c>
      <c r="J231" s="325" t="s">
        <v>215</v>
      </c>
      <c r="K231" s="324">
        <v>0.54</v>
      </c>
      <c r="L231" s="324">
        <v>1.33</v>
      </c>
    </row>
    <row r="232" spans="3:12" x14ac:dyDescent="0.35">
      <c r="C232" s="327" t="s">
        <v>111</v>
      </c>
      <c r="D232" s="323">
        <v>2023</v>
      </c>
      <c r="E232" s="324">
        <v>2.83</v>
      </c>
      <c r="F232" s="324">
        <v>2.75</v>
      </c>
      <c r="G232" s="324">
        <v>2.75</v>
      </c>
      <c r="H232" s="325" t="s">
        <v>215</v>
      </c>
      <c r="I232" s="324">
        <v>2.78</v>
      </c>
      <c r="J232" s="325" t="s">
        <v>215</v>
      </c>
      <c r="K232" s="324">
        <v>1.33</v>
      </c>
      <c r="L232" s="324">
        <v>2</v>
      </c>
    </row>
    <row r="233" spans="3:12" x14ac:dyDescent="0.35">
      <c r="C233" s="327" t="s">
        <v>113</v>
      </c>
      <c r="D233" s="323">
        <v>2023</v>
      </c>
      <c r="E233" s="324">
        <v>1.94</v>
      </c>
      <c r="F233" s="324">
        <v>1.43</v>
      </c>
      <c r="G233" s="324">
        <v>1.33</v>
      </c>
      <c r="H233" s="324">
        <v>2.09</v>
      </c>
      <c r="I233" s="324">
        <v>1.94</v>
      </c>
      <c r="J233" s="325" t="s">
        <v>215</v>
      </c>
      <c r="K233" s="326">
        <v>0.2</v>
      </c>
      <c r="L233" s="325" t="s">
        <v>216</v>
      </c>
    </row>
    <row r="234" spans="3:12" x14ac:dyDescent="0.35">
      <c r="C234" s="327" t="s">
        <v>115</v>
      </c>
      <c r="D234" s="323">
        <v>2023</v>
      </c>
      <c r="E234" s="324">
        <v>1.96</v>
      </c>
      <c r="F234" s="324">
        <v>1.5</v>
      </c>
      <c r="G234" s="324">
        <v>1.5</v>
      </c>
      <c r="H234" s="324">
        <v>3</v>
      </c>
      <c r="I234" s="324">
        <v>1.96</v>
      </c>
      <c r="J234" s="324">
        <v>3</v>
      </c>
      <c r="K234" s="324">
        <v>0.16</v>
      </c>
      <c r="L234" s="324">
        <v>1.33</v>
      </c>
    </row>
    <row r="235" spans="3:12" x14ac:dyDescent="0.35">
      <c r="C235" s="327" t="s">
        <v>117</v>
      </c>
      <c r="D235" s="323">
        <v>2023</v>
      </c>
      <c r="E235" s="324">
        <v>1.43</v>
      </c>
      <c r="F235" s="324">
        <v>1.43</v>
      </c>
      <c r="G235" s="324">
        <v>1.43</v>
      </c>
      <c r="H235" s="324">
        <v>2.61</v>
      </c>
      <c r="I235" s="324">
        <v>1.57</v>
      </c>
      <c r="J235" s="325" t="s">
        <v>215</v>
      </c>
      <c r="K235" s="324">
        <v>0.24</v>
      </c>
      <c r="L235" s="324">
        <v>1.33</v>
      </c>
    </row>
    <row r="236" spans="3:12" x14ac:dyDescent="0.35">
      <c r="C236" s="327" t="s">
        <v>119</v>
      </c>
      <c r="D236" s="323">
        <v>2023</v>
      </c>
      <c r="E236" s="324">
        <v>2.13</v>
      </c>
      <c r="F236" s="324">
        <v>2.13</v>
      </c>
      <c r="G236" s="324">
        <v>2.13</v>
      </c>
      <c r="H236" s="325" t="s">
        <v>215</v>
      </c>
      <c r="I236" s="324">
        <v>1.94</v>
      </c>
      <c r="J236" s="325" t="s">
        <v>215</v>
      </c>
      <c r="K236" s="324">
        <v>0.57999999999999996</v>
      </c>
      <c r="L236" s="324">
        <v>1.33</v>
      </c>
    </row>
    <row r="237" spans="3:12" x14ac:dyDescent="0.35">
      <c r="C237" s="327" t="s">
        <v>121</v>
      </c>
      <c r="D237" s="323">
        <v>2023</v>
      </c>
      <c r="E237" s="324">
        <v>1.6</v>
      </c>
      <c r="F237" s="324">
        <v>1.6</v>
      </c>
      <c r="G237" s="324">
        <v>1.33</v>
      </c>
      <c r="H237" s="324">
        <v>2</v>
      </c>
      <c r="I237" s="324">
        <v>1.6</v>
      </c>
      <c r="J237" s="325" t="s">
        <v>215</v>
      </c>
      <c r="K237" s="326">
        <v>0.28000000000000003</v>
      </c>
      <c r="L237" s="324">
        <v>1.33</v>
      </c>
    </row>
    <row r="238" spans="3:12" x14ac:dyDescent="0.35">
      <c r="C238" s="327" t="s">
        <v>123</v>
      </c>
      <c r="D238" s="323">
        <v>2023</v>
      </c>
      <c r="E238" s="324">
        <v>3.18</v>
      </c>
      <c r="F238" s="324">
        <v>3.18</v>
      </c>
      <c r="G238" s="324">
        <v>3.18</v>
      </c>
      <c r="H238" s="325" t="s">
        <v>215</v>
      </c>
      <c r="I238" s="324">
        <v>1.96</v>
      </c>
      <c r="J238" s="325" t="s">
        <v>215</v>
      </c>
      <c r="K238" s="326">
        <v>0.59</v>
      </c>
      <c r="L238" s="324">
        <v>1.33</v>
      </c>
    </row>
    <row r="239" spans="3:12" x14ac:dyDescent="0.35">
      <c r="C239" s="327" t="s">
        <v>126</v>
      </c>
      <c r="D239" s="323">
        <v>2023</v>
      </c>
      <c r="E239" s="324">
        <v>1.94</v>
      </c>
      <c r="F239" s="324">
        <v>1.42</v>
      </c>
      <c r="G239" s="324">
        <v>1.42</v>
      </c>
      <c r="H239" s="324">
        <v>3.5</v>
      </c>
      <c r="I239" s="324">
        <v>1.94</v>
      </c>
      <c r="J239" s="324">
        <v>2</v>
      </c>
      <c r="K239" s="326">
        <v>0.28000000000000003</v>
      </c>
      <c r="L239" s="324">
        <v>1.33</v>
      </c>
    </row>
    <row r="240" spans="3:12" x14ac:dyDescent="0.35">
      <c r="C240" s="327" t="s">
        <v>131</v>
      </c>
      <c r="D240" s="323">
        <v>2023</v>
      </c>
      <c r="E240" s="324">
        <v>3</v>
      </c>
      <c r="F240" s="324">
        <v>3</v>
      </c>
      <c r="G240" s="324">
        <v>2.4</v>
      </c>
      <c r="H240" s="325" t="s">
        <v>215</v>
      </c>
      <c r="I240" s="324">
        <v>2.5</v>
      </c>
      <c r="J240" s="325" t="s">
        <v>215</v>
      </c>
      <c r="K240" s="326">
        <v>0.4</v>
      </c>
      <c r="L240" s="324">
        <v>1.33</v>
      </c>
    </row>
    <row r="241" spans="3:12" x14ac:dyDescent="0.35">
      <c r="C241" s="327" t="s">
        <v>133</v>
      </c>
      <c r="D241" s="323">
        <v>2023</v>
      </c>
      <c r="E241" s="324">
        <v>2.1800000000000002</v>
      </c>
      <c r="F241" s="324">
        <v>1.49</v>
      </c>
      <c r="G241" s="324">
        <v>1.49</v>
      </c>
      <c r="H241" s="324">
        <v>4</v>
      </c>
      <c r="I241" s="324">
        <v>2.1800000000000002</v>
      </c>
      <c r="J241" s="325" t="s">
        <v>215</v>
      </c>
      <c r="K241" s="324">
        <v>1.33</v>
      </c>
      <c r="L241" s="324">
        <v>2</v>
      </c>
    </row>
    <row r="242" spans="3:12" x14ac:dyDescent="0.35">
      <c r="C242" s="327" t="s">
        <v>136</v>
      </c>
      <c r="D242" s="323">
        <v>2023</v>
      </c>
      <c r="E242" s="324">
        <v>2.11</v>
      </c>
      <c r="F242" s="324">
        <v>2.11</v>
      </c>
      <c r="G242" s="324">
        <v>2.11</v>
      </c>
      <c r="H242" s="325" t="s">
        <v>215</v>
      </c>
      <c r="I242" s="324">
        <v>1.96</v>
      </c>
      <c r="J242" s="325" t="s">
        <v>215</v>
      </c>
      <c r="K242" s="326">
        <v>0.36</v>
      </c>
      <c r="L242" s="324">
        <v>1.33</v>
      </c>
    </row>
    <row r="243" spans="3:12" x14ac:dyDescent="0.35">
      <c r="C243" s="327" t="s">
        <v>138</v>
      </c>
      <c r="D243" s="323">
        <v>2023</v>
      </c>
      <c r="E243" s="324">
        <v>1.7</v>
      </c>
      <c r="F243" s="324">
        <v>1.7</v>
      </c>
      <c r="G243" s="324">
        <v>1.7</v>
      </c>
      <c r="H243" s="325" t="s">
        <v>215</v>
      </c>
      <c r="I243" s="324">
        <v>1.57</v>
      </c>
      <c r="J243" s="325" t="s">
        <v>215</v>
      </c>
      <c r="K243" s="326">
        <v>0.46</v>
      </c>
      <c r="L243" s="324">
        <v>1.33</v>
      </c>
    </row>
    <row r="244" spans="3:12" x14ac:dyDescent="0.35">
      <c r="C244" s="327" t="s">
        <v>140</v>
      </c>
      <c r="D244" s="323">
        <v>2023</v>
      </c>
      <c r="E244" s="324">
        <v>2.06</v>
      </c>
      <c r="F244" s="324">
        <v>2.06</v>
      </c>
      <c r="G244" s="324">
        <v>2.06</v>
      </c>
      <c r="H244" s="325" t="s">
        <v>215</v>
      </c>
      <c r="I244" s="324">
        <v>2</v>
      </c>
      <c r="J244" s="325" t="s">
        <v>215</v>
      </c>
      <c r="K244" s="324">
        <v>0.9</v>
      </c>
      <c r="L244" s="324">
        <v>1.33</v>
      </c>
    </row>
    <row r="245" spans="3:12" x14ac:dyDescent="0.35">
      <c r="C245" s="327" t="s">
        <v>143</v>
      </c>
      <c r="D245" s="323">
        <v>2023</v>
      </c>
      <c r="E245" s="324">
        <v>2.0499999999999998</v>
      </c>
      <c r="F245" s="324">
        <v>2.0499999999999998</v>
      </c>
      <c r="G245" s="324">
        <v>2.0499999999999998</v>
      </c>
      <c r="H245" s="325" t="s">
        <v>215</v>
      </c>
      <c r="I245" s="324">
        <v>1.33</v>
      </c>
      <c r="J245" s="325" t="s">
        <v>215</v>
      </c>
      <c r="K245" s="326">
        <v>0.36</v>
      </c>
      <c r="L245" s="324">
        <v>1.33</v>
      </c>
    </row>
    <row r="246" spans="3:12" x14ac:dyDescent="0.35">
      <c r="C246" s="327" t="s">
        <v>145</v>
      </c>
      <c r="D246" s="323">
        <v>2023</v>
      </c>
      <c r="E246" s="324">
        <v>1.85</v>
      </c>
      <c r="F246" s="324">
        <v>1.33</v>
      </c>
      <c r="G246" s="324">
        <v>1.33</v>
      </c>
      <c r="H246" s="324">
        <v>3</v>
      </c>
      <c r="I246" s="324">
        <v>1.85</v>
      </c>
      <c r="J246" s="325" t="s">
        <v>215</v>
      </c>
      <c r="K246" s="326">
        <v>0.35</v>
      </c>
      <c r="L246" s="324">
        <v>1.33</v>
      </c>
    </row>
    <row r="247" spans="3:12" x14ac:dyDescent="0.35">
      <c r="C247" s="327" t="s">
        <v>149</v>
      </c>
      <c r="D247" s="323">
        <v>2023</v>
      </c>
      <c r="E247" s="324">
        <v>2.15</v>
      </c>
      <c r="F247" s="324">
        <v>1.57</v>
      </c>
      <c r="G247" s="324">
        <v>1.33</v>
      </c>
      <c r="H247" s="324">
        <v>3.14</v>
      </c>
      <c r="I247" s="324">
        <v>2.15</v>
      </c>
      <c r="J247" s="325" t="s">
        <v>215</v>
      </c>
      <c r="K247" s="324">
        <v>0.33</v>
      </c>
      <c r="L247" s="324">
        <v>1.33</v>
      </c>
    </row>
    <row r="248" spans="3:12" x14ac:dyDescent="0.35">
      <c r="C248" s="327" t="s">
        <v>153</v>
      </c>
      <c r="D248" s="323">
        <v>2023</v>
      </c>
      <c r="E248" s="324">
        <v>2.61</v>
      </c>
      <c r="F248" s="324">
        <v>2.61</v>
      </c>
      <c r="G248" s="324">
        <v>2.61</v>
      </c>
      <c r="H248" s="325" t="s">
        <v>215</v>
      </c>
      <c r="I248" s="324">
        <v>1.9</v>
      </c>
      <c r="J248" s="324">
        <v>2.5299999999999998</v>
      </c>
      <c r="K248" s="324">
        <v>1.1599999999999999</v>
      </c>
      <c r="L248" s="324">
        <v>1.33</v>
      </c>
    </row>
    <row r="249" spans="3:12" x14ac:dyDescent="0.35">
      <c r="C249" s="327" t="s">
        <v>156</v>
      </c>
      <c r="D249" s="323">
        <v>2023</v>
      </c>
      <c r="E249" s="324">
        <v>2.08</v>
      </c>
      <c r="F249" s="324">
        <v>2.08</v>
      </c>
      <c r="G249" s="324">
        <v>2.08</v>
      </c>
      <c r="H249" s="325" t="s">
        <v>215</v>
      </c>
      <c r="I249" s="324">
        <v>1.94</v>
      </c>
      <c r="J249" s="325" t="s">
        <v>215</v>
      </c>
      <c r="K249" s="324">
        <v>0.95</v>
      </c>
      <c r="L249" s="325" t="s">
        <v>216</v>
      </c>
    </row>
    <row r="250" spans="3:12" x14ac:dyDescent="0.35">
      <c r="C250" s="327" t="s">
        <v>158</v>
      </c>
      <c r="D250" s="323">
        <v>2023</v>
      </c>
      <c r="E250" s="324">
        <v>1.82</v>
      </c>
      <c r="F250" s="324">
        <v>1.82</v>
      </c>
      <c r="G250" s="324">
        <v>1.82</v>
      </c>
      <c r="H250" s="324">
        <v>2.04</v>
      </c>
      <c r="I250" s="324">
        <v>1.33</v>
      </c>
      <c r="J250" s="325" t="s">
        <v>215</v>
      </c>
      <c r="K250" s="326">
        <v>0.5</v>
      </c>
      <c r="L250" s="325" t="s">
        <v>216</v>
      </c>
    </row>
    <row r="251" spans="3:12" x14ac:dyDescent="0.35">
      <c r="C251" s="327" t="s">
        <v>166</v>
      </c>
      <c r="D251" s="323">
        <v>2023</v>
      </c>
      <c r="E251" s="324">
        <v>1.95</v>
      </c>
      <c r="F251" s="324">
        <v>1.42</v>
      </c>
      <c r="G251" s="324">
        <v>1.33</v>
      </c>
      <c r="H251" s="324">
        <v>2.5</v>
      </c>
      <c r="I251" s="324">
        <v>1.95</v>
      </c>
      <c r="J251" s="325" t="s">
        <v>215</v>
      </c>
      <c r="K251" s="326">
        <v>0.9</v>
      </c>
      <c r="L251" s="325" t="s">
        <v>216</v>
      </c>
    </row>
    <row r="252" spans="3:12" x14ac:dyDescent="0.35">
      <c r="C252" s="327" t="s">
        <v>169</v>
      </c>
      <c r="D252" s="323">
        <v>2023</v>
      </c>
      <c r="E252" s="324">
        <v>1.98</v>
      </c>
      <c r="F252" s="324">
        <v>1.44</v>
      </c>
      <c r="G252" s="324">
        <v>1.33</v>
      </c>
      <c r="H252" s="324">
        <v>2.0099999999999998</v>
      </c>
      <c r="I252" s="324">
        <v>1.98</v>
      </c>
      <c r="J252" s="325" t="s">
        <v>215</v>
      </c>
      <c r="K252" s="326">
        <v>0.13</v>
      </c>
      <c r="L252" s="325" t="s">
        <v>216</v>
      </c>
    </row>
    <row r="253" spans="3:12" x14ac:dyDescent="0.35">
      <c r="C253" s="327" t="s">
        <v>171</v>
      </c>
      <c r="D253" s="323">
        <v>2023</v>
      </c>
      <c r="E253" s="324">
        <v>1.39</v>
      </c>
      <c r="F253" s="324">
        <v>1.39</v>
      </c>
      <c r="G253" s="324">
        <v>1.33</v>
      </c>
      <c r="H253" s="324">
        <v>2</v>
      </c>
      <c r="I253" s="324">
        <v>1.39</v>
      </c>
      <c r="J253" s="325" t="s">
        <v>215</v>
      </c>
      <c r="K253" s="326">
        <v>0.39</v>
      </c>
      <c r="L253" s="324">
        <v>1.33</v>
      </c>
    </row>
    <row r="254" spans="3:12" x14ac:dyDescent="0.35">
      <c r="C254" s="327" t="s">
        <v>176</v>
      </c>
      <c r="D254" s="323">
        <v>2023</v>
      </c>
      <c r="E254" s="324">
        <v>3.12</v>
      </c>
      <c r="F254" s="324">
        <v>3.12</v>
      </c>
      <c r="G254" s="324">
        <v>3.12</v>
      </c>
      <c r="H254" s="325" t="s">
        <v>215</v>
      </c>
      <c r="I254" s="324">
        <v>2.08</v>
      </c>
      <c r="J254" s="325" t="s">
        <v>215</v>
      </c>
      <c r="K254" s="326">
        <v>0.46</v>
      </c>
      <c r="L254" s="324">
        <v>1.33</v>
      </c>
    </row>
    <row r="255" spans="3:12" x14ac:dyDescent="0.35">
      <c r="C255" s="327" t="s">
        <v>178</v>
      </c>
      <c r="D255" s="323">
        <v>2023</v>
      </c>
      <c r="E255" s="324">
        <v>1.43</v>
      </c>
      <c r="F255" s="324">
        <v>1.43</v>
      </c>
      <c r="G255" s="324">
        <v>1.43</v>
      </c>
      <c r="H255" s="324">
        <v>2</v>
      </c>
      <c r="I255" s="324">
        <v>1.43</v>
      </c>
      <c r="J255" s="324">
        <v>2</v>
      </c>
      <c r="K255" s="326">
        <v>0.49</v>
      </c>
      <c r="L255" s="324">
        <v>1.33</v>
      </c>
    </row>
    <row r="256" spans="3:12" x14ac:dyDescent="0.35">
      <c r="C256" s="327" t="s">
        <v>181</v>
      </c>
      <c r="D256" s="323">
        <v>2023</v>
      </c>
      <c r="E256" s="324">
        <v>2.1</v>
      </c>
      <c r="F256" s="324">
        <v>2.1</v>
      </c>
      <c r="G256" s="324">
        <v>2.1</v>
      </c>
      <c r="H256" s="324">
        <v>3.12</v>
      </c>
      <c r="I256" s="324">
        <v>1.93</v>
      </c>
      <c r="J256" s="325" t="s">
        <v>215</v>
      </c>
      <c r="K256" s="326">
        <v>0.35</v>
      </c>
      <c r="L256" s="324">
        <v>1.33</v>
      </c>
    </row>
    <row r="257" spans="1:12" x14ac:dyDescent="0.35">
      <c r="C257" s="327" t="s">
        <v>183</v>
      </c>
      <c r="D257" s="323">
        <v>2023</v>
      </c>
      <c r="E257" s="324">
        <v>1.58</v>
      </c>
      <c r="F257" s="324">
        <v>1.41</v>
      </c>
      <c r="G257" s="324">
        <v>1.33</v>
      </c>
      <c r="H257" s="324">
        <v>3</v>
      </c>
      <c r="I257" s="324">
        <v>1.85</v>
      </c>
      <c r="J257" s="324">
        <v>3</v>
      </c>
      <c r="K257" s="326">
        <v>0.17</v>
      </c>
      <c r="L257" s="324">
        <v>1.33</v>
      </c>
    </row>
    <row r="258" spans="1:12" x14ac:dyDescent="0.35">
      <c r="C258" s="327" t="s">
        <v>185</v>
      </c>
      <c r="D258" s="323">
        <v>2023</v>
      </c>
      <c r="E258" s="324">
        <v>3.01</v>
      </c>
      <c r="F258" s="324">
        <v>1.86</v>
      </c>
      <c r="G258" s="324">
        <v>1.51</v>
      </c>
      <c r="H258" s="326">
        <v>3.01</v>
      </c>
      <c r="I258" s="324">
        <v>3.01</v>
      </c>
      <c r="J258" s="325" t="s">
        <v>215</v>
      </c>
      <c r="K258" s="326">
        <v>0.95</v>
      </c>
      <c r="L258" s="325" t="s">
        <v>216</v>
      </c>
    </row>
    <row r="259" spans="1:12" x14ac:dyDescent="0.35">
      <c r="C259" s="327" t="s">
        <v>189</v>
      </c>
      <c r="D259" s="323">
        <v>2023</v>
      </c>
      <c r="E259" s="324">
        <v>2</v>
      </c>
      <c r="F259" s="324">
        <v>2</v>
      </c>
      <c r="G259" s="324">
        <v>2</v>
      </c>
      <c r="H259" s="325" t="s">
        <v>215</v>
      </c>
      <c r="I259" s="324">
        <v>1.54</v>
      </c>
      <c r="J259" s="325" t="s">
        <v>215</v>
      </c>
      <c r="K259" s="326">
        <v>0.48</v>
      </c>
      <c r="L259" s="325" t="s">
        <v>216</v>
      </c>
    </row>
    <row r="260" spans="1:12" x14ac:dyDescent="0.35">
      <c r="A260" t="s">
        <v>31</v>
      </c>
      <c r="B260" t="str">
        <f>IF(A260=MedicaidIncomeEligibility[[#This Row],[State]],"","N")</f>
        <v/>
      </c>
      <c r="C260" s="322" t="s">
        <v>31</v>
      </c>
      <c r="D260" s="323">
        <v>2024</v>
      </c>
      <c r="E260" s="324">
        <v>1.41</v>
      </c>
      <c r="F260" s="324">
        <v>1.41</v>
      </c>
      <c r="G260" s="324">
        <v>1.41</v>
      </c>
      <c r="H260" s="324">
        <v>3.12</v>
      </c>
      <c r="I260" s="324">
        <v>1.41</v>
      </c>
      <c r="J260" s="325" t="s">
        <v>215</v>
      </c>
      <c r="K260" s="324">
        <v>0.13</v>
      </c>
      <c r="L260" s="325" t="s">
        <v>216</v>
      </c>
    </row>
    <row r="261" spans="1:12" x14ac:dyDescent="0.35">
      <c r="A261" t="s">
        <v>37</v>
      </c>
      <c r="B261" t="str">
        <f>IF(A261=MedicaidIncomeEligibility[[#This Row],[State]],"","N")</f>
        <v/>
      </c>
      <c r="C261" s="322" t="s">
        <v>37</v>
      </c>
      <c r="D261" s="323">
        <v>2024</v>
      </c>
      <c r="E261" s="324">
        <v>2.0299999999999998</v>
      </c>
      <c r="F261" s="324">
        <v>2.0299999999999998</v>
      </c>
      <c r="G261" s="324">
        <v>2.0299999999999998</v>
      </c>
      <c r="H261" s="325" t="s">
        <v>215</v>
      </c>
      <c r="I261" s="324">
        <v>2</v>
      </c>
      <c r="J261" s="325" t="s">
        <v>215</v>
      </c>
      <c r="K261" s="326">
        <v>1.3</v>
      </c>
      <c r="L261" s="324">
        <v>1.33</v>
      </c>
    </row>
    <row r="262" spans="1:12" x14ac:dyDescent="0.35">
      <c r="A262" t="s">
        <v>43</v>
      </c>
      <c r="B262" t="str">
        <f>IF(A262=MedicaidIncomeEligibility[[#This Row],[State]],"","N")</f>
        <v/>
      </c>
      <c r="C262" s="322" t="s">
        <v>43</v>
      </c>
      <c r="D262" s="323">
        <v>2024</v>
      </c>
      <c r="E262" s="324">
        <v>1.47</v>
      </c>
      <c r="F262" s="324">
        <v>1.41</v>
      </c>
      <c r="G262" s="324">
        <v>1.33</v>
      </c>
      <c r="H262" s="324">
        <v>2</v>
      </c>
      <c r="I262" s="324">
        <v>1.56</v>
      </c>
      <c r="J262" s="325" t="s">
        <v>215</v>
      </c>
      <c r="K262" s="324">
        <v>1.06</v>
      </c>
      <c r="L262" s="324">
        <v>1.33</v>
      </c>
    </row>
    <row r="263" spans="1:12" x14ac:dyDescent="0.35">
      <c r="A263" t="s">
        <v>46</v>
      </c>
      <c r="B263" t="str">
        <f>IF(A263=MedicaidIncomeEligibility[[#This Row],[State]],"","N")</f>
        <v/>
      </c>
      <c r="C263" s="322" t="s">
        <v>46</v>
      </c>
      <c r="D263" s="323">
        <v>2024</v>
      </c>
      <c r="E263" s="324">
        <v>1.42</v>
      </c>
      <c r="F263" s="324">
        <v>1.42</v>
      </c>
      <c r="G263" s="324">
        <v>1.42</v>
      </c>
      <c r="H263" s="324">
        <v>2.11</v>
      </c>
      <c r="I263" s="324">
        <v>2.09</v>
      </c>
      <c r="J263" s="325" t="s">
        <v>215</v>
      </c>
      <c r="K263" s="326">
        <v>0.13</v>
      </c>
      <c r="L263" s="324">
        <v>1.33</v>
      </c>
    </row>
    <row r="264" spans="1:12" x14ac:dyDescent="0.35">
      <c r="A264" t="s">
        <v>48</v>
      </c>
      <c r="B264" t="str">
        <f>IF(A264=MedicaidIncomeEligibility[[#This Row],[State]],"","N")</f>
        <v/>
      </c>
      <c r="C264" s="322" t="s">
        <v>48</v>
      </c>
      <c r="D264" s="323">
        <v>2024</v>
      </c>
      <c r="E264" s="324">
        <v>2.61</v>
      </c>
      <c r="F264" s="324">
        <v>2.61</v>
      </c>
      <c r="G264" s="324">
        <v>2.61</v>
      </c>
      <c r="H264" s="326">
        <v>3.17</v>
      </c>
      <c r="I264" s="324">
        <v>2.08</v>
      </c>
      <c r="J264" s="325" t="s">
        <v>215</v>
      </c>
      <c r="K264" s="324">
        <v>1.0900000000000001</v>
      </c>
      <c r="L264" s="324">
        <v>1.33</v>
      </c>
    </row>
    <row r="265" spans="1:12" x14ac:dyDescent="0.35">
      <c r="A265" t="s">
        <v>55</v>
      </c>
      <c r="B265" t="str">
        <f>IF(A265=MedicaidIncomeEligibility[[#This Row],[State]],"","N")</f>
        <v/>
      </c>
      <c r="C265" s="322" t="s">
        <v>55</v>
      </c>
      <c r="D265" s="323">
        <v>2024</v>
      </c>
      <c r="E265" s="324">
        <v>1.42</v>
      </c>
      <c r="F265" s="324">
        <v>1.42</v>
      </c>
      <c r="G265" s="324">
        <v>1.42</v>
      </c>
      <c r="H265" s="324">
        <v>2.6</v>
      </c>
      <c r="I265" s="324">
        <v>1.95</v>
      </c>
      <c r="J265" s="324">
        <v>2.6</v>
      </c>
      <c r="K265" s="324">
        <v>0.68</v>
      </c>
      <c r="L265" s="324">
        <v>1.33</v>
      </c>
    </row>
    <row r="266" spans="1:12" x14ac:dyDescent="0.35">
      <c r="A266" t="s">
        <v>57</v>
      </c>
      <c r="B266" t="str">
        <f>IF(A266=MedicaidIncomeEligibility[[#This Row],[State]],"","N")</f>
        <v/>
      </c>
      <c r="C266" s="322" t="s">
        <v>57</v>
      </c>
      <c r="D266" s="323">
        <v>2024</v>
      </c>
      <c r="E266" s="324">
        <v>1.96</v>
      </c>
      <c r="F266" s="324">
        <v>1.96</v>
      </c>
      <c r="G266" s="324">
        <v>1.96</v>
      </c>
      <c r="H266" s="324">
        <v>3.18</v>
      </c>
      <c r="I266" s="324">
        <v>2.58</v>
      </c>
      <c r="J266" s="325" t="s">
        <v>215</v>
      </c>
      <c r="K266" s="324">
        <v>1.55</v>
      </c>
      <c r="L266" s="324">
        <v>1.33</v>
      </c>
    </row>
    <row r="267" spans="1:12" x14ac:dyDescent="0.35">
      <c r="A267" t="s">
        <v>71</v>
      </c>
      <c r="B267" t="str">
        <f>IF(A267=MedicaidIncomeEligibility[[#This Row],[State]],"","N")</f>
        <v/>
      </c>
      <c r="C267" s="322" t="s">
        <v>71</v>
      </c>
      <c r="D267" s="323">
        <v>2024</v>
      </c>
      <c r="E267" s="324">
        <v>2.12</v>
      </c>
      <c r="F267" s="324">
        <v>1.42</v>
      </c>
      <c r="G267" s="324">
        <v>1.33</v>
      </c>
      <c r="H267" s="326">
        <v>2.12</v>
      </c>
      <c r="I267" s="324">
        <v>2.12</v>
      </c>
      <c r="J267" s="325" t="s">
        <v>215</v>
      </c>
      <c r="K267" s="324">
        <v>0.87</v>
      </c>
      <c r="L267" s="324">
        <v>1.33</v>
      </c>
    </row>
    <row r="268" spans="1:12" x14ac:dyDescent="0.35">
      <c r="A268" t="s">
        <v>73</v>
      </c>
      <c r="B268" t="str">
        <f>IF(A268=MedicaidIncomeEligibility[[#This Row],[State]],"","N")</f>
        <v/>
      </c>
      <c r="C268" s="322" t="s">
        <v>73</v>
      </c>
      <c r="D268" s="323">
        <v>2024</v>
      </c>
      <c r="E268" s="324">
        <v>3.19</v>
      </c>
      <c r="F268" s="324">
        <v>3.19</v>
      </c>
      <c r="G268" s="324">
        <v>3.19</v>
      </c>
      <c r="H268" s="325" t="s">
        <v>215</v>
      </c>
      <c r="I268" s="324">
        <v>3.19</v>
      </c>
      <c r="J268" s="325" t="s">
        <v>215</v>
      </c>
      <c r="K268" s="324">
        <v>2.16</v>
      </c>
      <c r="L268" s="324">
        <v>2.1</v>
      </c>
    </row>
    <row r="269" spans="1:12" x14ac:dyDescent="0.35">
      <c r="A269" t="s">
        <v>76</v>
      </c>
      <c r="B269" t="str">
        <f>IF(A269=MedicaidIncomeEligibility[[#This Row],[State]],"","N")</f>
        <v/>
      </c>
      <c r="C269" s="322" t="s">
        <v>76</v>
      </c>
      <c r="D269" s="323">
        <v>2024</v>
      </c>
      <c r="E269" s="324">
        <v>2.06</v>
      </c>
      <c r="F269" s="324">
        <v>1.4</v>
      </c>
      <c r="G269" s="324">
        <v>1.33</v>
      </c>
      <c r="H269" s="326">
        <v>2.1</v>
      </c>
      <c r="I269" s="324">
        <v>1.91</v>
      </c>
      <c r="J269" s="325" t="s">
        <v>215</v>
      </c>
      <c r="K269" s="326">
        <v>0.24</v>
      </c>
      <c r="L269" s="326">
        <v>0.24</v>
      </c>
    </row>
    <row r="270" spans="1:12" x14ac:dyDescent="0.35">
      <c r="A270" t="s">
        <v>81</v>
      </c>
      <c r="B270" t="str">
        <f>IF(A270=MedicaidIncomeEligibility[[#This Row],[State]],"","N")</f>
        <v/>
      </c>
      <c r="C270" s="322" t="s">
        <v>81</v>
      </c>
      <c r="D270" s="323">
        <v>2024</v>
      </c>
      <c r="E270" s="324">
        <v>2.0499999999999998</v>
      </c>
      <c r="F270" s="324">
        <v>1.49</v>
      </c>
      <c r="G270" s="324">
        <v>1.33</v>
      </c>
      <c r="H270" s="324">
        <v>2.4700000000000002</v>
      </c>
      <c r="I270" s="324">
        <v>2.2000000000000002</v>
      </c>
      <c r="J270" s="325" t="s">
        <v>215</v>
      </c>
      <c r="K270" s="326">
        <v>0.28000000000000003</v>
      </c>
      <c r="L270" s="325" t="s">
        <v>216</v>
      </c>
    </row>
    <row r="271" spans="1:12" x14ac:dyDescent="0.35">
      <c r="A271" t="s">
        <v>83</v>
      </c>
      <c r="B271" t="str">
        <f>IF(A271=MedicaidIncomeEligibility[[#This Row],[State]],"","N")</f>
        <v/>
      </c>
      <c r="C271" s="322" t="s">
        <v>83</v>
      </c>
      <c r="D271" s="323">
        <v>2024</v>
      </c>
      <c r="E271" s="324">
        <v>3.08</v>
      </c>
      <c r="F271" s="324">
        <v>3.08</v>
      </c>
      <c r="G271" s="324">
        <v>3.08</v>
      </c>
      <c r="H271" s="325" t="s">
        <v>215</v>
      </c>
      <c r="I271" s="324">
        <v>1.91</v>
      </c>
      <c r="J271" s="325" t="s">
        <v>215</v>
      </c>
      <c r="K271" s="324">
        <v>1.05</v>
      </c>
      <c r="L271" s="324">
        <v>1.33</v>
      </c>
    </row>
    <row r="272" spans="1:12" x14ac:dyDescent="0.35">
      <c r="A272" t="s">
        <v>85</v>
      </c>
      <c r="B272" t="str">
        <f>IF(A272=MedicaidIncomeEligibility[[#This Row],[State]],"","N")</f>
        <v/>
      </c>
      <c r="C272" s="322" t="s">
        <v>85</v>
      </c>
      <c r="D272" s="323">
        <v>2024</v>
      </c>
      <c r="E272" s="324">
        <v>1.42</v>
      </c>
      <c r="F272" s="324">
        <v>1.42</v>
      </c>
      <c r="G272" s="324">
        <v>1.33</v>
      </c>
      <c r="H272" s="324">
        <v>1.85</v>
      </c>
      <c r="I272" s="324">
        <v>1.33</v>
      </c>
      <c r="J272" s="325" t="s">
        <v>215</v>
      </c>
      <c r="K272" s="326">
        <v>0.19</v>
      </c>
      <c r="L272" s="324">
        <v>1.33</v>
      </c>
    </row>
    <row r="273" spans="1:12" x14ac:dyDescent="0.35">
      <c r="A273" t="s">
        <v>87</v>
      </c>
      <c r="B273" t="str">
        <f>IF(A273=MedicaidIncomeEligibility[[#This Row],[State]],"","N")</f>
        <v/>
      </c>
      <c r="C273" s="322" t="s">
        <v>87</v>
      </c>
      <c r="D273" s="323">
        <v>2024</v>
      </c>
      <c r="E273" s="324">
        <v>3.13</v>
      </c>
      <c r="F273" s="324">
        <v>3.13</v>
      </c>
      <c r="G273" s="324">
        <v>3.13</v>
      </c>
      <c r="H273" s="325" t="s">
        <v>215</v>
      </c>
      <c r="I273" s="324">
        <v>2.08</v>
      </c>
      <c r="J273" s="325" t="s">
        <v>215</v>
      </c>
      <c r="K273" s="324">
        <v>1.33</v>
      </c>
      <c r="L273" s="324">
        <v>1.33</v>
      </c>
    </row>
    <row r="274" spans="1:12" x14ac:dyDescent="0.35">
      <c r="A274" t="s">
        <v>89</v>
      </c>
      <c r="B274" t="str">
        <f>IF(A274=MedicaidIncomeEligibility[[#This Row],[State]],"","N")</f>
        <v/>
      </c>
      <c r="C274" s="322" t="s">
        <v>89</v>
      </c>
      <c r="D274" s="323">
        <v>2024</v>
      </c>
      <c r="E274" s="324">
        <v>2.08</v>
      </c>
      <c r="F274" s="324">
        <v>1.58</v>
      </c>
      <c r="G274" s="324">
        <v>1.58</v>
      </c>
      <c r="H274" s="324">
        <v>2.5</v>
      </c>
      <c r="I274" s="324">
        <v>2.08</v>
      </c>
      <c r="J274" s="325" t="s">
        <v>215</v>
      </c>
      <c r="K274" s="326">
        <v>0.15</v>
      </c>
      <c r="L274" s="324">
        <v>1.33</v>
      </c>
    </row>
    <row r="275" spans="1:12" x14ac:dyDescent="0.35">
      <c r="A275" t="s">
        <v>91</v>
      </c>
      <c r="B275" t="str">
        <f>IF(A275=MedicaidIncomeEligibility[[#This Row],[State]],"","N")</f>
        <v/>
      </c>
      <c r="C275" s="322" t="s">
        <v>91</v>
      </c>
      <c r="D275" s="323">
        <v>2024</v>
      </c>
      <c r="E275" s="324">
        <v>3.75</v>
      </c>
      <c r="F275" s="324">
        <v>1.67</v>
      </c>
      <c r="G275" s="324">
        <v>1.67</v>
      </c>
      <c r="H275" s="326">
        <v>3.02</v>
      </c>
      <c r="I275" s="324">
        <v>3.75</v>
      </c>
      <c r="J275" s="325" t="s">
        <v>215</v>
      </c>
      <c r="K275" s="326">
        <v>0.44</v>
      </c>
      <c r="L275" s="324">
        <v>1.33</v>
      </c>
    </row>
    <row r="276" spans="1:12" x14ac:dyDescent="0.35">
      <c r="A276" t="s">
        <v>94</v>
      </c>
      <c r="B276" t="str">
        <f>IF(A276=MedicaidIncomeEligibility[[#This Row],[State]],"","N")</f>
        <v/>
      </c>
      <c r="C276" s="322" t="s">
        <v>94</v>
      </c>
      <c r="D276" s="323">
        <v>2024</v>
      </c>
      <c r="E276" s="324">
        <v>1.66</v>
      </c>
      <c r="F276" s="324">
        <v>1.49</v>
      </c>
      <c r="G276" s="324">
        <v>1.33</v>
      </c>
      <c r="H276" s="324">
        <v>2.5</v>
      </c>
      <c r="I276" s="324">
        <v>1.66</v>
      </c>
      <c r="J276" s="325" t="s">
        <v>215</v>
      </c>
      <c r="K276" s="324">
        <v>0.33</v>
      </c>
      <c r="L276" s="325" t="s">
        <v>216</v>
      </c>
    </row>
    <row r="277" spans="1:12" x14ac:dyDescent="0.35">
      <c r="A277" t="s">
        <v>96</v>
      </c>
      <c r="B277" t="str">
        <f>IF(A277=MedicaidIncomeEligibility[[#This Row],[State]],"","N")</f>
        <v/>
      </c>
      <c r="C277" s="322" t="s">
        <v>96</v>
      </c>
      <c r="D277" s="323">
        <v>2024</v>
      </c>
      <c r="E277" s="324">
        <v>2.13</v>
      </c>
      <c r="F277" s="324">
        <v>2.13</v>
      </c>
      <c r="G277" s="324">
        <v>2.13</v>
      </c>
      <c r="H277" s="324" t="s">
        <v>215</v>
      </c>
      <c r="I277" s="324">
        <v>1.95</v>
      </c>
      <c r="J277" s="324">
        <v>2.13</v>
      </c>
      <c r="K277" s="326">
        <v>0.19</v>
      </c>
      <c r="L277" s="324">
        <v>1.33</v>
      </c>
    </row>
    <row r="278" spans="1:12" x14ac:dyDescent="0.35">
      <c r="A278" t="s">
        <v>98</v>
      </c>
      <c r="B278" t="str">
        <f>IF(A278=MedicaidIncomeEligibility[[#This Row],[State]],"","N")</f>
        <v/>
      </c>
      <c r="C278" s="322" t="s">
        <v>98</v>
      </c>
      <c r="D278" s="323">
        <v>2024</v>
      </c>
      <c r="E278" s="324">
        <v>2.12</v>
      </c>
      <c r="F278" s="324">
        <v>2.12</v>
      </c>
      <c r="G278" s="324">
        <v>2.12</v>
      </c>
      <c r="H278" s="324">
        <v>2.5</v>
      </c>
      <c r="I278" s="324">
        <v>1.33</v>
      </c>
      <c r="J278" s="325" t="s">
        <v>215</v>
      </c>
      <c r="K278" s="324">
        <v>0.19</v>
      </c>
      <c r="L278" s="324">
        <v>1.33</v>
      </c>
    </row>
    <row r="279" spans="1:12" x14ac:dyDescent="0.35">
      <c r="A279" t="s">
        <v>100</v>
      </c>
      <c r="B279" t="str">
        <f>IF(A279=MedicaidIncomeEligibility[[#This Row],[State]],"","N")</f>
        <v/>
      </c>
      <c r="C279" s="322" t="s">
        <v>100</v>
      </c>
      <c r="D279" s="323">
        <v>2024</v>
      </c>
      <c r="E279" s="324">
        <v>3</v>
      </c>
      <c r="F279" s="324">
        <v>3</v>
      </c>
      <c r="G279" s="324">
        <v>3</v>
      </c>
      <c r="H279" s="324" t="s">
        <v>215</v>
      </c>
      <c r="I279" s="324">
        <v>2.09</v>
      </c>
      <c r="J279" s="325" t="s">
        <v>215</v>
      </c>
      <c r="K279" s="324">
        <v>1</v>
      </c>
      <c r="L279" s="324">
        <v>1.33</v>
      </c>
    </row>
    <row r="280" spans="1:12" x14ac:dyDescent="0.35">
      <c r="A280" t="s">
        <v>102</v>
      </c>
      <c r="B280" t="str">
        <f>IF(A280=MedicaidIncomeEligibility[[#This Row],[State]],"","N")</f>
        <v/>
      </c>
      <c r="C280" s="322" t="s">
        <v>102</v>
      </c>
      <c r="D280" s="323">
        <v>2024</v>
      </c>
      <c r="E280" s="324">
        <v>3.17</v>
      </c>
      <c r="F280" s="324">
        <v>3.17</v>
      </c>
      <c r="G280" s="324">
        <v>3.17</v>
      </c>
      <c r="H280" s="325" t="s">
        <v>215</v>
      </c>
      <c r="I280" s="324">
        <v>2.59</v>
      </c>
      <c r="J280" s="325" t="s">
        <v>215</v>
      </c>
      <c r="K280" s="324">
        <v>1.23</v>
      </c>
      <c r="L280" s="324">
        <v>1.33</v>
      </c>
    </row>
    <row r="281" spans="1:12" x14ac:dyDescent="0.35">
      <c r="A281" t="s">
        <v>105</v>
      </c>
      <c r="B281" t="str">
        <f>IF(A281=MedicaidIncomeEligibility[[#This Row],[State]],"","N")</f>
        <v/>
      </c>
      <c r="C281" s="322" t="s">
        <v>105</v>
      </c>
      <c r="D281" s="323">
        <v>2024</v>
      </c>
      <c r="E281" s="324">
        <v>2</v>
      </c>
      <c r="F281" s="324">
        <v>1.5</v>
      </c>
      <c r="G281" s="324">
        <v>1.5</v>
      </c>
      <c r="H281" s="324">
        <v>3</v>
      </c>
      <c r="I281" s="324">
        <v>2</v>
      </c>
      <c r="J281" s="325" t="s">
        <v>215</v>
      </c>
      <c r="K281" s="324">
        <v>1.33</v>
      </c>
      <c r="L281" s="324">
        <v>1.33</v>
      </c>
    </row>
    <row r="282" spans="1:12" x14ac:dyDescent="0.35">
      <c r="A282" t="s">
        <v>107</v>
      </c>
      <c r="B282" t="str">
        <f>IF(A282=MedicaidIncomeEligibility[[#This Row],[State]],"","N")</f>
        <v/>
      </c>
      <c r="C282" s="322" t="s">
        <v>107</v>
      </c>
      <c r="D282" s="323">
        <v>2024</v>
      </c>
      <c r="E282" s="324">
        <v>2.12</v>
      </c>
      <c r="F282" s="324">
        <v>2.12</v>
      </c>
      <c r="G282" s="324">
        <v>2.12</v>
      </c>
      <c r="H282" s="325" t="s">
        <v>215</v>
      </c>
      <c r="I282" s="324">
        <v>1.95</v>
      </c>
      <c r="J282" s="325" t="s">
        <v>215</v>
      </c>
      <c r="K282" s="324">
        <v>0.54</v>
      </c>
      <c r="L282" s="324">
        <v>1.33</v>
      </c>
    </row>
    <row r="283" spans="1:12" x14ac:dyDescent="0.35">
      <c r="A283" t="s">
        <v>111</v>
      </c>
      <c r="B283" t="str">
        <f>IF(A283=MedicaidIncomeEligibility[[#This Row],[State]],"","N")</f>
        <v/>
      </c>
      <c r="C283" s="327" t="s">
        <v>111</v>
      </c>
      <c r="D283" s="323">
        <v>2024</v>
      </c>
      <c r="E283" s="324">
        <v>2.83</v>
      </c>
      <c r="F283" s="324">
        <v>2.75</v>
      </c>
      <c r="G283" s="324">
        <v>2.75</v>
      </c>
      <c r="H283" s="325" t="s">
        <v>215</v>
      </c>
      <c r="I283" s="324">
        <v>2.78</v>
      </c>
      <c r="J283" s="325" t="s">
        <v>215</v>
      </c>
      <c r="K283" s="324">
        <v>1.33</v>
      </c>
      <c r="L283" s="324">
        <v>2</v>
      </c>
    </row>
    <row r="284" spans="1:12" x14ac:dyDescent="0.35">
      <c r="A284" t="s">
        <v>113</v>
      </c>
      <c r="B284" t="str">
        <f>IF(A284=MedicaidIncomeEligibility[[#This Row],[State]],"","N")</f>
        <v/>
      </c>
      <c r="C284" s="327" t="s">
        <v>113</v>
      </c>
      <c r="D284" s="323">
        <v>2024</v>
      </c>
      <c r="E284" s="324">
        <v>1.94</v>
      </c>
      <c r="F284" s="324">
        <v>1.43</v>
      </c>
      <c r="G284" s="324">
        <v>1.33</v>
      </c>
      <c r="H284" s="324">
        <v>2.09</v>
      </c>
      <c r="I284" s="324">
        <v>1.94</v>
      </c>
      <c r="J284" s="325" t="s">
        <v>215</v>
      </c>
      <c r="K284" s="326">
        <v>0.19</v>
      </c>
      <c r="L284" s="325" t="s">
        <v>216</v>
      </c>
    </row>
    <row r="285" spans="1:12" x14ac:dyDescent="0.35">
      <c r="A285" t="s">
        <v>115</v>
      </c>
      <c r="B285" t="str">
        <f>IF(A285=MedicaidIncomeEligibility[[#This Row],[State]],"","N")</f>
        <v/>
      </c>
      <c r="C285" s="327" t="s">
        <v>115</v>
      </c>
      <c r="D285" s="323">
        <v>2024</v>
      </c>
      <c r="E285" s="324">
        <v>1.96</v>
      </c>
      <c r="F285" s="324">
        <v>1.5</v>
      </c>
      <c r="G285" s="324">
        <v>1.5</v>
      </c>
      <c r="H285" s="324">
        <v>3</v>
      </c>
      <c r="I285" s="324">
        <v>1.96</v>
      </c>
      <c r="J285" s="324">
        <v>3</v>
      </c>
      <c r="K285" s="324">
        <v>0.15</v>
      </c>
      <c r="L285" s="324">
        <v>1.33</v>
      </c>
    </row>
    <row r="286" spans="1:12" x14ac:dyDescent="0.35">
      <c r="A286" t="s">
        <v>117</v>
      </c>
      <c r="B286" t="str">
        <f>IF(A286=MedicaidIncomeEligibility[[#This Row],[State]],"","N")</f>
        <v/>
      </c>
      <c r="C286" s="327" t="s">
        <v>117</v>
      </c>
      <c r="D286" s="323">
        <v>2024</v>
      </c>
      <c r="E286" s="324">
        <v>1.43</v>
      </c>
      <c r="F286" s="324">
        <v>1.43</v>
      </c>
      <c r="G286" s="324">
        <v>1.43</v>
      </c>
      <c r="H286" s="324">
        <v>2.61</v>
      </c>
      <c r="I286" s="324">
        <v>1.57</v>
      </c>
      <c r="J286" s="325" t="s">
        <v>215</v>
      </c>
      <c r="K286" s="324">
        <v>0.24</v>
      </c>
      <c r="L286" s="324">
        <v>1.33</v>
      </c>
    </row>
    <row r="287" spans="1:12" x14ac:dyDescent="0.35">
      <c r="A287" t="s">
        <v>119</v>
      </c>
      <c r="B287" t="str">
        <f>IF(A287=MedicaidIncomeEligibility[[#This Row],[State]],"","N")</f>
        <v/>
      </c>
      <c r="C287" s="327" t="s">
        <v>119</v>
      </c>
      <c r="D287" s="323">
        <v>2024</v>
      </c>
      <c r="E287" s="324">
        <v>2.13</v>
      </c>
      <c r="F287" s="324">
        <v>2.13</v>
      </c>
      <c r="G287" s="324">
        <v>2.13</v>
      </c>
      <c r="H287" s="325" t="s">
        <v>215</v>
      </c>
      <c r="I287" s="324">
        <v>1.94</v>
      </c>
      <c r="J287" s="325" t="s">
        <v>215</v>
      </c>
      <c r="K287" s="324">
        <v>0.57999999999999996</v>
      </c>
      <c r="L287" s="324">
        <v>1.33</v>
      </c>
    </row>
    <row r="288" spans="1:12" x14ac:dyDescent="0.35">
      <c r="A288" t="s">
        <v>121</v>
      </c>
      <c r="B288" t="str">
        <f>IF(A288=MedicaidIncomeEligibility[[#This Row],[State]],"","N")</f>
        <v/>
      </c>
      <c r="C288" s="327" t="s">
        <v>121</v>
      </c>
      <c r="D288" s="323">
        <v>2024</v>
      </c>
      <c r="E288" s="324">
        <v>1.6</v>
      </c>
      <c r="F288" s="324">
        <v>1.6</v>
      </c>
      <c r="G288" s="324">
        <v>1.33</v>
      </c>
      <c r="H288" s="324">
        <v>2</v>
      </c>
      <c r="I288" s="324">
        <v>1.6</v>
      </c>
      <c r="J288" s="325" t="s">
        <v>215</v>
      </c>
      <c r="K288" s="326">
        <v>0.26</v>
      </c>
      <c r="L288" s="324">
        <v>1.33</v>
      </c>
    </row>
    <row r="289" spans="1:24" x14ac:dyDescent="0.35">
      <c r="A289" t="s">
        <v>123</v>
      </c>
      <c r="B289" t="str">
        <f>IF(A289=MedicaidIncomeEligibility[[#This Row],[State]],"","N")</f>
        <v/>
      </c>
      <c r="C289" s="327" t="s">
        <v>123</v>
      </c>
      <c r="D289" s="323">
        <v>2024</v>
      </c>
      <c r="E289" s="324">
        <v>3.18</v>
      </c>
      <c r="F289" s="324">
        <v>3.18</v>
      </c>
      <c r="G289" s="324">
        <v>3.18</v>
      </c>
      <c r="H289" s="325" t="s">
        <v>215</v>
      </c>
      <c r="I289" s="324">
        <v>1.96</v>
      </c>
      <c r="J289" s="325" t="s">
        <v>215</v>
      </c>
      <c r="K289" s="326">
        <v>0.55000000000000004</v>
      </c>
      <c r="L289" s="324">
        <v>1.33</v>
      </c>
    </row>
    <row r="290" spans="1:24" x14ac:dyDescent="0.35">
      <c r="A290" t="s">
        <v>126</v>
      </c>
      <c r="B290" t="str">
        <f>IF(A290=MedicaidIncomeEligibility[[#This Row],[State]],"","N")</f>
        <v/>
      </c>
      <c r="C290" s="327" t="s">
        <v>126</v>
      </c>
      <c r="D290" s="323">
        <v>2024</v>
      </c>
      <c r="E290" s="324">
        <v>1.94</v>
      </c>
      <c r="F290" s="324">
        <v>1.42</v>
      </c>
      <c r="G290" s="324">
        <v>1.42</v>
      </c>
      <c r="H290" s="324">
        <v>3.5</v>
      </c>
      <c r="I290" s="324">
        <v>1.94</v>
      </c>
      <c r="J290" s="324">
        <v>2</v>
      </c>
      <c r="K290" s="326">
        <v>0.26</v>
      </c>
      <c r="L290" s="324">
        <v>1.33</v>
      </c>
    </row>
    <row r="291" spans="1:24" x14ac:dyDescent="0.35">
      <c r="A291" t="s">
        <v>131</v>
      </c>
      <c r="B291" t="str">
        <f>IF(A291=MedicaidIncomeEligibility[[#This Row],[State]],"","N")</f>
        <v/>
      </c>
      <c r="C291" s="327" t="s">
        <v>131</v>
      </c>
      <c r="D291" s="323">
        <v>2024</v>
      </c>
      <c r="E291" s="324">
        <v>3</v>
      </c>
      <c r="F291" s="324">
        <v>3</v>
      </c>
      <c r="G291" s="324">
        <v>2.4</v>
      </c>
      <c r="H291" s="325" t="s">
        <v>215</v>
      </c>
      <c r="I291" s="324">
        <v>2.5</v>
      </c>
      <c r="J291" s="325" t="s">
        <v>215</v>
      </c>
      <c r="K291" s="326">
        <v>0.37</v>
      </c>
      <c r="L291" s="324">
        <v>1.33</v>
      </c>
    </row>
    <row r="292" spans="1:24" x14ac:dyDescent="0.35">
      <c r="A292" t="s">
        <v>133</v>
      </c>
      <c r="B292" t="str">
        <f>IF(A292=MedicaidIncomeEligibility[[#This Row],[State]],"","N")</f>
        <v/>
      </c>
      <c r="C292" s="327" t="s">
        <v>133</v>
      </c>
      <c r="D292" s="323">
        <v>2024</v>
      </c>
      <c r="E292" s="324">
        <v>2.1800000000000002</v>
      </c>
      <c r="F292" s="324">
        <v>1.49</v>
      </c>
      <c r="G292" s="324">
        <v>1.49</v>
      </c>
      <c r="H292" s="324">
        <v>4</v>
      </c>
      <c r="I292" s="324">
        <v>2.1800000000000002</v>
      </c>
      <c r="J292" s="325" t="s">
        <v>215</v>
      </c>
      <c r="K292" s="324">
        <v>1.33</v>
      </c>
      <c r="L292" s="324">
        <v>2</v>
      </c>
    </row>
    <row r="293" spans="1:24" x14ac:dyDescent="0.35">
      <c r="A293" t="s">
        <v>136</v>
      </c>
      <c r="B293" t="str">
        <f>IF(A293=MedicaidIncomeEligibility[[#This Row],[State]],"","N")</f>
        <v/>
      </c>
      <c r="C293" s="327" t="s">
        <v>136</v>
      </c>
      <c r="D293" s="323">
        <v>2024</v>
      </c>
      <c r="E293" s="324">
        <v>2.11</v>
      </c>
      <c r="F293" s="324">
        <v>2.11</v>
      </c>
      <c r="G293" s="324">
        <v>2.11</v>
      </c>
      <c r="H293" s="325" t="s">
        <v>215</v>
      </c>
      <c r="I293" s="324">
        <v>1.96</v>
      </c>
      <c r="J293" s="325" t="s">
        <v>215</v>
      </c>
      <c r="K293" s="326">
        <v>0.36</v>
      </c>
      <c r="L293" s="324">
        <v>1.33</v>
      </c>
      <c r="O293" s="328"/>
      <c r="P293" s="329"/>
      <c r="Q293" s="330"/>
      <c r="R293" s="330"/>
      <c r="S293" s="330"/>
      <c r="T293" s="331"/>
      <c r="U293" s="330"/>
      <c r="V293" s="332"/>
      <c r="W293" s="331"/>
      <c r="X293" s="333"/>
    </row>
    <row r="294" spans="1:24" x14ac:dyDescent="0.35">
      <c r="A294" t="s">
        <v>138</v>
      </c>
      <c r="B294" t="str">
        <f>IF(A294=MedicaidIncomeEligibility[[#This Row],[State]],"","N")</f>
        <v/>
      </c>
      <c r="C294" s="327" t="s">
        <v>138</v>
      </c>
      <c r="D294" s="323">
        <v>2024</v>
      </c>
      <c r="E294" s="324">
        <v>1.7</v>
      </c>
      <c r="F294" s="324">
        <v>1.7</v>
      </c>
      <c r="G294" s="324">
        <v>1.7</v>
      </c>
      <c r="H294" s="325" t="s">
        <v>215</v>
      </c>
      <c r="I294" s="324">
        <v>1.7</v>
      </c>
      <c r="J294" s="325" t="s">
        <v>215</v>
      </c>
      <c r="K294" s="326">
        <v>0.43</v>
      </c>
      <c r="L294" s="324">
        <v>1.33</v>
      </c>
    </row>
    <row r="295" spans="1:24" x14ac:dyDescent="0.35">
      <c r="A295" t="s">
        <v>140</v>
      </c>
      <c r="B295" t="str">
        <f>IF(A295=MedicaidIncomeEligibility[[#This Row],[State]],"","N")</f>
        <v/>
      </c>
      <c r="C295" s="327" t="s">
        <v>140</v>
      </c>
      <c r="D295" s="323">
        <v>2024</v>
      </c>
      <c r="E295" s="324">
        <v>2.06</v>
      </c>
      <c r="F295" s="324">
        <v>2.06</v>
      </c>
      <c r="G295" s="324">
        <v>2.06</v>
      </c>
      <c r="H295" s="325" t="s">
        <v>215</v>
      </c>
      <c r="I295" s="324">
        <v>2</v>
      </c>
      <c r="J295" s="325" t="s">
        <v>215</v>
      </c>
      <c r="K295" s="324">
        <v>0.9</v>
      </c>
      <c r="L295" s="324">
        <v>1.33</v>
      </c>
    </row>
    <row r="296" spans="1:24" x14ac:dyDescent="0.35">
      <c r="A296" t="s">
        <v>143</v>
      </c>
      <c r="B296" t="str">
        <f>IF(A296=MedicaidIncomeEligibility[[#This Row],[State]],"","N")</f>
        <v/>
      </c>
      <c r="C296" s="327" t="s">
        <v>143</v>
      </c>
      <c r="D296" s="323">
        <v>2024</v>
      </c>
      <c r="E296" s="324">
        <v>2.0499999999999998</v>
      </c>
      <c r="F296" s="324">
        <v>2.0499999999999998</v>
      </c>
      <c r="G296" s="324">
        <v>2.0499999999999998</v>
      </c>
      <c r="H296" s="325" t="s">
        <v>215</v>
      </c>
      <c r="I296" s="324">
        <v>2.0499999999999998</v>
      </c>
      <c r="J296" s="325" t="s">
        <v>215</v>
      </c>
      <c r="K296" s="326">
        <v>0.33</v>
      </c>
      <c r="L296" s="324">
        <v>1.33</v>
      </c>
    </row>
    <row r="297" spans="1:24" x14ac:dyDescent="0.35">
      <c r="A297" t="s">
        <v>145</v>
      </c>
      <c r="B297" t="str">
        <f>IF(A297=MedicaidIncomeEligibility[[#This Row],[State]],"","N")</f>
        <v/>
      </c>
      <c r="C297" s="327" t="s">
        <v>145</v>
      </c>
      <c r="D297" s="323">
        <v>2024</v>
      </c>
      <c r="E297" s="324">
        <v>1.85</v>
      </c>
      <c r="F297" s="324">
        <v>1.33</v>
      </c>
      <c r="G297" s="324">
        <v>1.33</v>
      </c>
      <c r="H297" s="324">
        <v>3</v>
      </c>
      <c r="I297" s="324">
        <v>1.85</v>
      </c>
      <c r="J297" s="325" t="s">
        <v>215</v>
      </c>
      <c r="K297" s="326">
        <v>0.33</v>
      </c>
      <c r="L297" s="324">
        <v>1.33</v>
      </c>
    </row>
    <row r="298" spans="1:24" x14ac:dyDescent="0.35">
      <c r="A298" t="s">
        <v>149</v>
      </c>
      <c r="B298" t="str">
        <f>IF(A298=MedicaidIncomeEligibility[[#This Row],[State]],"","N")</f>
        <v/>
      </c>
      <c r="C298" s="327" t="s">
        <v>149</v>
      </c>
      <c r="D298" s="323">
        <v>2024</v>
      </c>
      <c r="E298" s="324">
        <v>2.15</v>
      </c>
      <c r="F298" s="324">
        <v>1.57</v>
      </c>
      <c r="G298" s="324">
        <v>1.33</v>
      </c>
      <c r="H298" s="324">
        <v>3.14</v>
      </c>
      <c r="I298" s="324">
        <v>2.15</v>
      </c>
      <c r="J298" s="325" t="s">
        <v>215</v>
      </c>
      <c r="K298" s="324">
        <v>0.33</v>
      </c>
      <c r="L298" s="324">
        <v>1.33</v>
      </c>
    </row>
    <row r="299" spans="1:24" x14ac:dyDescent="0.35">
      <c r="A299" t="s">
        <v>153</v>
      </c>
      <c r="B299" t="str">
        <f>IF(A299=MedicaidIncomeEligibility[[#This Row],[State]],"","N")</f>
        <v/>
      </c>
      <c r="C299" s="327" t="s">
        <v>153</v>
      </c>
      <c r="D299" s="323">
        <v>2024</v>
      </c>
      <c r="E299" s="324">
        <v>2.61</v>
      </c>
      <c r="F299" s="324">
        <v>2.61</v>
      </c>
      <c r="G299" s="324">
        <v>2.61</v>
      </c>
      <c r="H299" s="325" t="s">
        <v>215</v>
      </c>
      <c r="I299" s="324">
        <v>1.9</v>
      </c>
      <c r="J299" s="324">
        <v>2.5299999999999998</v>
      </c>
      <c r="K299" s="324">
        <v>1.1599999999999999</v>
      </c>
      <c r="L299" s="324">
        <v>1.33</v>
      </c>
    </row>
    <row r="300" spans="1:24" x14ac:dyDescent="0.35">
      <c r="A300" t="s">
        <v>156</v>
      </c>
      <c r="B300" t="str">
        <f>IF(A300=MedicaidIncomeEligibility[[#This Row],[State]],"","N")</f>
        <v/>
      </c>
      <c r="C300" s="327" t="s">
        <v>156</v>
      </c>
      <c r="D300" s="323">
        <v>2024</v>
      </c>
      <c r="E300" s="324">
        <v>2.08</v>
      </c>
      <c r="F300" s="324">
        <v>2.08</v>
      </c>
      <c r="G300" s="324">
        <v>2.08</v>
      </c>
      <c r="H300" s="325" t="s">
        <v>215</v>
      </c>
      <c r="I300" s="324">
        <v>1.94</v>
      </c>
      <c r="J300" s="325" t="s">
        <v>215</v>
      </c>
      <c r="K300" s="324">
        <v>0.95</v>
      </c>
      <c r="L300" s="324">
        <v>1.33</v>
      </c>
    </row>
    <row r="301" spans="1:24" x14ac:dyDescent="0.35">
      <c r="A301" t="s">
        <v>158</v>
      </c>
      <c r="B301" t="str">
        <f>IF(A301=MedicaidIncomeEligibility[[#This Row],[State]],"","N")</f>
        <v/>
      </c>
      <c r="C301" s="327" t="s">
        <v>158</v>
      </c>
      <c r="D301" s="323">
        <v>2024</v>
      </c>
      <c r="E301" s="324">
        <v>1.82</v>
      </c>
      <c r="F301" s="324">
        <v>1.82</v>
      </c>
      <c r="G301" s="324">
        <v>1.82</v>
      </c>
      <c r="H301" s="324">
        <v>2.04</v>
      </c>
      <c r="I301" s="324">
        <v>1.33</v>
      </c>
      <c r="J301" s="325" t="s">
        <v>215</v>
      </c>
      <c r="K301" s="326">
        <v>0.46</v>
      </c>
      <c r="L301" s="324">
        <v>1.33</v>
      </c>
    </row>
    <row r="302" spans="1:24" x14ac:dyDescent="0.35">
      <c r="A302" t="s">
        <v>166</v>
      </c>
      <c r="B302" t="str">
        <f>IF(A302=MedicaidIncomeEligibility[[#This Row],[State]],"","N")</f>
        <v/>
      </c>
      <c r="C302" s="327" t="s">
        <v>166</v>
      </c>
      <c r="D302" s="323">
        <v>2024</v>
      </c>
      <c r="E302" s="324">
        <v>1.95</v>
      </c>
      <c r="F302" s="324">
        <v>1.42</v>
      </c>
      <c r="G302" s="324">
        <v>1.33</v>
      </c>
      <c r="H302" s="324">
        <v>2.5</v>
      </c>
      <c r="I302" s="324">
        <v>1.95</v>
      </c>
      <c r="J302" s="325" t="s">
        <v>215</v>
      </c>
      <c r="K302" s="326">
        <v>0.84</v>
      </c>
      <c r="L302" s="325" t="s">
        <v>216</v>
      </c>
    </row>
    <row r="303" spans="1:24" x14ac:dyDescent="0.35">
      <c r="A303" t="s">
        <v>169</v>
      </c>
      <c r="B303" t="str">
        <f>IF(A303=MedicaidIncomeEligibility[[#This Row],[State]],"","N")</f>
        <v/>
      </c>
      <c r="C303" s="327" t="s">
        <v>169</v>
      </c>
      <c r="D303" s="323">
        <v>2024</v>
      </c>
      <c r="E303" s="324">
        <v>1.98</v>
      </c>
      <c r="F303" s="324">
        <v>1.44</v>
      </c>
      <c r="G303" s="324">
        <v>1.33</v>
      </c>
      <c r="H303" s="324">
        <v>2.0099999999999998</v>
      </c>
      <c r="I303" s="324">
        <v>1.98</v>
      </c>
      <c r="J303" s="325" t="s">
        <v>215</v>
      </c>
      <c r="K303" s="326">
        <v>0.12</v>
      </c>
      <c r="L303" s="325" t="s">
        <v>216</v>
      </c>
    </row>
    <row r="304" spans="1:24" x14ac:dyDescent="0.35">
      <c r="A304" t="s">
        <v>171</v>
      </c>
      <c r="B304" t="str">
        <f>IF(A304=MedicaidIncomeEligibility[[#This Row],[State]],"","N")</f>
        <v/>
      </c>
      <c r="C304" s="327" t="s">
        <v>171</v>
      </c>
      <c r="D304" s="323">
        <v>2024</v>
      </c>
      <c r="E304" s="324">
        <v>1.39</v>
      </c>
      <c r="F304" s="324">
        <v>1.39</v>
      </c>
      <c r="G304" s="324">
        <v>1.33</v>
      </c>
      <c r="H304" s="324">
        <v>2</v>
      </c>
      <c r="I304" s="324">
        <v>1.39</v>
      </c>
      <c r="J304" s="325" t="s">
        <v>215</v>
      </c>
      <c r="K304" s="326">
        <v>0.36</v>
      </c>
      <c r="L304" s="324">
        <v>1.33</v>
      </c>
    </row>
    <row r="305" spans="1:31" x14ac:dyDescent="0.35">
      <c r="A305" t="s">
        <v>176</v>
      </c>
      <c r="B305" t="str">
        <f>IF(A305=MedicaidIncomeEligibility[[#This Row],[State]],"","N")</f>
        <v/>
      </c>
      <c r="C305" s="327" t="s">
        <v>176</v>
      </c>
      <c r="D305" s="323">
        <v>2024</v>
      </c>
      <c r="E305" s="324">
        <v>3.12</v>
      </c>
      <c r="F305" s="324">
        <v>3.12</v>
      </c>
      <c r="G305" s="324">
        <v>3.12</v>
      </c>
      <c r="H305" s="325" t="s">
        <v>215</v>
      </c>
      <c r="I305" s="324">
        <v>2.08</v>
      </c>
      <c r="J305" s="325" t="s">
        <v>215</v>
      </c>
      <c r="K305" s="326">
        <v>0.43</v>
      </c>
      <c r="L305" s="324">
        <v>1.33</v>
      </c>
    </row>
    <row r="306" spans="1:31" x14ac:dyDescent="0.35">
      <c r="A306" t="s">
        <v>178</v>
      </c>
      <c r="B306" t="str">
        <f>IF(A306=MedicaidIncomeEligibility[[#This Row],[State]],"","N")</f>
        <v/>
      </c>
      <c r="C306" s="327" t="s">
        <v>178</v>
      </c>
      <c r="D306" s="323">
        <v>2024</v>
      </c>
      <c r="E306" s="324">
        <v>1.43</v>
      </c>
      <c r="F306" s="324">
        <v>1.43</v>
      </c>
      <c r="G306" s="324">
        <v>1.43</v>
      </c>
      <c r="H306" s="324">
        <v>2</v>
      </c>
      <c r="I306" s="324">
        <v>1.43</v>
      </c>
      <c r="J306" s="324">
        <v>2</v>
      </c>
      <c r="K306" s="326">
        <v>0.49</v>
      </c>
      <c r="L306" s="324">
        <v>1.33</v>
      </c>
    </row>
    <row r="307" spans="1:31" x14ac:dyDescent="0.35">
      <c r="A307" t="s">
        <v>181</v>
      </c>
      <c r="B307" t="str">
        <f>IF(A307=MedicaidIncomeEligibility[[#This Row],[State]],"","N")</f>
        <v/>
      </c>
      <c r="C307" s="327" t="s">
        <v>181</v>
      </c>
      <c r="D307" s="323">
        <v>2024</v>
      </c>
      <c r="E307" s="324">
        <v>2.1</v>
      </c>
      <c r="F307" s="324">
        <v>2.1</v>
      </c>
      <c r="G307" s="324">
        <v>2.1</v>
      </c>
      <c r="H307" s="324">
        <v>3.12</v>
      </c>
      <c r="I307" s="324">
        <v>1.93</v>
      </c>
      <c r="J307" s="325" t="s">
        <v>215</v>
      </c>
      <c r="K307" s="326">
        <v>0.33</v>
      </c>
      <c r="L307" s="324">
        <v>1.33</v>
      </c>
    </row>
    <row r="308" spans="1:31" x14ac:dyDescent="0.35">
      <c r="A308" t="s">
        <v>183</v>
      </c>
      <c r="B308" t="str">
        <f>IF(A308=MedicaidIncomeEligibility[[#This Row],[State]],"","N")</f>
        <v/>
      </c>
      <c r="C308" s="327" t="s">
        <v>183</v>
      </c>
      <c r="D308" s="323">
        <v>2024</v>
      </c>
      <c r="E308" s="324">
        <v>1.58</v>
      </c>
      <c r="F308" s="324">
        <v>1.41</v>
      </c>
      <c r="G308" s="324">
        <v>1.33</v>
      </c>
      <c r="H308" s="324">
        <v>3</v>
      </c>
      <c r="I308" s="324">
        <v>1.85</v>
      </c>
      <c r="J308" s="324">
        <v>3</v>
      </c>
      <c r="K308" s="326">
        <v>0.16</v>
      </c>
      <c r="L308" s="324">
        <v>1.33</v>
      </c>
    </row>
    <row r="309" spans="1:31" x14ac:dyDescent="0.35">
      <c r="A309" t="s">
        <v>185</v>
      </c>
      <c r="B309" t="str">
        <f>IF(A309=MedicaidIncomeEligibility[[#This Row],[State]],"","N")</f>
        <v/>
      </c>
      <c r="C309" s="327" t="s">
        <v>185</v>
      </c>
      <c r="D309" s="323">
        <v>2024</v>
      </c>
      <c r="E309" s="324">
        <v>3.01</v>
      </c>
      <c r="F309" s="324">
        <v>1.86</v>
      </c>
      <c r="G309" s="324">
        <v>1.51</v>
      </c>
      <c r="H309" s="326">
        <v>3.01</v>
      </c>
      <c r="I309" s="324">
        <v>3.01</v>
      </c>
      <c r="J309" s="325" t="s">
        <v>215</v>
      </c>
      <c r="K309" s="326">
        <v>0.95</v>
      </c>
      <c r="L309" s="324">
        <v>0.95</v>
      </c>
    </row>
    <row r="310" spans="1:31" x14ac:dyDescent="0.35">
      <c r="A310" t="s">
        <v>189</v>
      </c>
      <c r="B310" t="str">
        <f>IF(A310=MedicaidIncomeEligibility[[#This Row],[State]],"","N")</f>
        <v/>
      </c>
      <c r="C310" s="327" t="s">
        <v>189</v>
      </c>
      <c r="D310" s="323">
        <v>2024</v>
      </c>
      <c r="E310" s="324">
        <v>2</v>
      </c>
      <c r="F310" s="324">
        <v>2</v>
      </c>
      <c r="G310" s="324">
        <v>2</v>
      </c>
      <c r="H310" s="325" t="s">
        <v>215</v>
      </c>
      <c r="I310" s="324">
        <v>1.54</v>
      </c>
      <c r="J310" s="325" t="s">
        <v>215</v>
      </c>
      <c r="K310" s="326">
        <v>0.45</v>
      </c>
      <c r="L310" s="325" t="s">
        <v>216</v>
      </c>
    </row>
    <row r="311" spans="1:31" x14ac:dyDescent="0.35">
      <c r="C311" s="209"/>
      <c r="D311" s="12"/>
      <c r="F311" s="306"/>
      <c r="G311" s="207"/>
      <c r="H311" s="334"/>
      <c r="I311" s="207"/>
      <c r="J311" s="334"/>
      <c r="K311" s="306"/>
      <c r="L311" s="334"/>
      <c r="M311" s="306"/>
    </row>
    <row r="312" spans="1:31" x14ac:dyDescent="0.35">
      <c r="B312" s="301" t="s">
        <v>578</v>
      </c>
    </row>
    <row r="313" spans="1:31" x14ac:dyDescent="0.35">
      <c r="B313" s="301"/>
      <c r="C313" t="s">
        <v>579</v>
      </c>
    </row>
    <row r="314" spans="1:31" x14ac:dyDescent="0.35">
      <c r="C314" t="s">
        <v>580</v>
      </c>
      <c r="D314" t="s">
        <v>581</v>
      </c>
      <c r="E314" s="12" t="s">
        <v>582</v>
      </c>
      <c r="F314" s="12" t="s">
        <v>583</v>
      </c>
      <c r="G314" s="12" t="s">
        <v>584</v>
      </c>
      <c r="H314" s="12" t="s">
        <v>585</v>
      </c>
      <c r="I314" s="12" t="s">
        <v>586</v>
      </c>
      <c r="J314" s="12" t="s">
        <v>587</v>
      </c>
      <c r="K314" s="12" t="s">
        <v>588</v>
      </c>
      <c r="L314" s="12" t="s">
        <v>589</v>
      </c>
      <c r="M314" s="12" t="s">
        <v>590</v>
      </c>
      <c r="N314" s="12" t="s">
        <v>591</v>
      </c>
      <c r="O314" s="12" t="s">
        <v>592</v>
      </c>
      <c r="P314" s="12" t="s">
        <v>593</v>
      </c>
      <c r="Q314" s="12" t="s">
        <v>594</v>
      </c>
      <c r="R314" s="12" t="s">
        <v>595</v>
      </c>
      <c r="S314" s="12" t="s">
        <v>596</v>
      </c>
      <c r="T314" s="12" t="s">
        <v>561</v>
      </c>
      <c r="U314" s="12" t="s">
        <v>560</v>
      </c>
      <c r="V314" s="12" t="s">
        <v>559</v>
      </c>
      <c r="W314" s="12" t="s">
        <v>558</v>
      </c>
      <c r="X314" s="12" t="s">
        <v>557</v>
      </c>
      <c r="Y314" s="12" t="s">
        <v>556</v>
      </c>
      <c r="Z314" s="12" t="s">
        <v>555</v>
      </c>
      <c r="AA314" s="12" t="s">
        <v>597</v>
      </c>
      <c r="AB314" s="12" t="s">
        <v>598</v>
      </c>
      <c r="AC314" s="12" t="s">
        <v>599</v>
      </c>
    </row>
    <row r="315" spans="1:31" x14ac:dyDescent="0.35">
      <c r="C315" t="s">
        <v>600</v>
      </c>
      <c r="D315" t="s">
        <v>601</v>
      </c>
      <c r="E315" t="s">
        <v>602</v>
      </c>
      <c r="F315" t="s">
        <v>602</v>
      </c>
      <c r="G315" t="s">
        <v>602</v>
      </c>
      <c r="H315" t="s">
        <v>602</v>
      </c>
      <c r="I315" t="s">
        <v>602</v>
      </c>
      <c r="J315" t="s">
        <v>602</v>
      </c>
      <c r="K315" t="s">
        <v>602</v>
      </c>
      <c r="L315" t="s">
        <v>602</v>
      </c>
      <c r="M315" t="s">
        <v>603</v>
      </c>
      <c r="N315" t="s">
        <v>602</v>
      </c>
      <c r="O315" t="s">
        <v>602</v>
      </c>
      <c r="P315" t="s">
        <v>602</v>
      </c>
      <c r="Q315" t="s">
        <v>602</v>
      </c>
      <c r="R315" t="s">
        <v>602</v>
      </c>
      <c r="S315" t="s">
        <v>602</v>
      </c>
      <c r="T315" t="s">
        <v>604</v>
      </c>
      <c r="U315" t="s">
        <v>604</v>
      </c>
      <c r="V315" t="s">
        <v>604</v>
      </c>
      <c r="W315" t="s">
        <v>604</v>
      </c>
      <c r="X315" t="s">
        <v>604</v>
      </c>
      <c r="Y315" t="s">
        <v>604</v>
      </c>
      <c r="Z315" t="s">
        <v>604</v>
      </c>
      <c r="AA315" t="s">
        <v>604</v>
      </c>
      <c r="AB315" t="s">
        <v>604</v>
      </c>
      <c r="AC315" t="s">
        <v>604</v>
      </c>
    </row>
    <row r="316" spans="1:31" x14ac:dyDescent="0.35">
      <c r="C316" s="335" t="s">
        <v>605</v>
      </c>
      <c r="D316" s="101">
        <v>15235</v>
      </c>
      <c r="E316" s="101">
        <v>15220</v>
      </c>
      <c r="F316" s="101">
        <v>14708</v>
      </c>
      <c r="G316" s="101">
        <v>14365</v>
      </c>
      <c r="H316" s="101">
        <v>14700</v>
      </c>
      <c r="I316" s="101">
        <v>14769</v>
      </c>
      <c r="J316" s="101">
        <v>15595</v>
      </c>
      <c r="K316" s="101">
        <v>15991</v>
      </c>
      <c r="L316" s="101">
        <v>16623</v>
      </c>
      <c r="M316" s="101">
        <v>24370</v>
      </c>
      <c r="N316" s="101">
        <v>25336</v>
      </c>
      <c r="O316" s="101">
        <v>25334</v>
      </c>
      <c r="P316" s="101">
        <v>26073</v>
      </c>
      <c r="Q316" s="101">
        <v>28036.370893794967</v>
      </c>
      <c r="R316" s="101">
        <v>30147.589187835449</v>
      </c>
      <c r="S316" s="101">
        <v>32417.788210943032</v>
      </c>
      <c r="T316" s="336">
        <v>1307.8333333333333</v>
      </c>
      <c r="U316" s="336">
        <v>1345.75</v>
      </c>
      <c r="V316" s="336">
        <v>1546.6458333333333</v>
      </c>
      <c r="W316" s="336">
        <v>2050.9583333333335</v>
      </c>
      <c r="X316" s="336">
        <v>2111.2916666666665</v>
      </c>
      <c r="Y316" s="336">
        <v>2126.5625</v>
      </c>
      <c r="Z316" s="336">
        <v>2213.6535602873951</v>
      </c>
      <c r="AA316" s="336">
        <v>2380.3479556087573</v>
      </c>
      <c r="AB316" s="336">
        <v>2559.5949119676957</v>
      </c>
      <c r="AC316" s="336">
        <v>2053.3582909617171</v>
      </c>
    </row>
    <row r="317" spans="1:31" x14ac:dyDescent="0.35">
      <c r="C317" s="335" t="s">
        <v>606</v>
      </c>
      <c r="D317" s="101">
        <v>17824</v>
      </c>
      <c r="E317" s="101">
        <v>18614</v>
      </c>
      <c r="F317" s="101">
        <v>18499</v>
      </c>
      <c r="G317" s="101">
        <v>19152</v>
      </c>
      <c r="H317" s="101">
        <v>19754</v>
      </c>
      <c r="I317" s="101">
        <v>20048</v>
      </c>
      <c r="J317" s="101">
        <v>21209</v>
      </c>
      <c r="K317" s="101">
        <v>21853</v>
      </c>
      <c r="L317" s="101">
        <v>22878</v>
      </c>
      <c r="M317" s="101">
        <v>26898</v>
      </c>
      <c r="N317" s="101">
        <v>27964</v>
      </c>
      <c r="O317" s="101">
        <v>27962</v>
      </c>
      <c r="P317" s="101">
        <v>28777</v>
      </c>
      <c r="Q317" s="101">
        <v>30943.989767603951</v>
      </c>
      <c r="R317" s="101">
        <v>33274.160014510824</v>
      </c>
      <c r="S317" s="101">
        <v>35779.798693909703</v>
      </c>
      <c r="T317" s="336">
        <v>1780.8333333333333</v>
      </c>
      <c r="U317" s="336">
        <v>1842.4375</v>
      </c>
      <c r="V317" s="336">
        <v>1990.25</v>
      </c>
      <c r="W317" s="336">
        <v>2263.7083333333335</v>
      </c>
      <c r="X317" s="336">
        <v>2330.2916666666665</v>
      </c>
      <c r="Y317" s="336">
        <v>2347.1458333333335</v>
      </c>
      <c r="Z317" s="336">
        <v>2443.2289534917491</v>
      </c>
      <c r="AA317" s="336">
        <v>2627.2110274442225</v>
      </c>
      <c r="AB317" s="336">
        <v>2825.0474736967117</v>
      </c>
      <c r="AC317" s="336">
        <v>2273.3381128138008</v>
      </c>
      <c r="AE317">
        <f>MedicaidNationalPMPMs[[#This Row],[2020]]*12</f>
        <v>23883</v>
      </c>
    </row>
    <row r="318" spans="1:31" x14ac:dyDescent="0.35">
      <c r="C318" s="335" t="s">
        <v>274</v>
      </c>
      <c r="D318" s="101">
        <v>2762</v>
      </c>
      <c r="E318" s="101">
        <v>2924</v>
      </c>
      <c r="F318" s="101">
        <v>3109</v>
      </c>
      <c r="G318" s="101">
        <v>3339</v>
      </c>
      <c r="H318" s="101">
        <v>3555</v>
      </c>
      <c r="I318" s="101">
        <v>3592</v>
      </c>
      <c r="J318" s="101">
        <v>3822</v>
      </c>
      <c r="K318" s="101">
        <v>3952</v>
      </c>
      <c r="L318" s="101">
        <v>4139</v>
      </c>
      <c r="M318" s="101">
        <v>3609</v>
      </c>
      <c r="N318" s="101">
        <v>3752</v>
      </c>
      <c r="O318" s="101">
        <v>3752</v>
      </c>
      <c r="P318" s="101">
        <v>3861</v>
      </c>
      <c r="Q318" s="101">
        <v>4151.7442573137869</v>
      </c>
      <c r="R318" s="101">
        <v>4464.3823823201265</v>
      </c>
      <c r="S318" s="101">
        <v>4800.5630453899066</v>
      </c>
      <c r="T318" s="336">
        <v>321.20833333333331</v>
      </c>
      <c r="U318" s="336">
        <v>333.22916666666669</v>
      </c>
      <c r="V318" s="336">
        <v>333.875</v>
      </c>
      <c r="W318" s="336">
        <v>303.72916666666669</v>
      </c>
      <c r="X318" s="336">
        <v>312.66666666666669</v>
      </c>
      <c r="Y318" s="336">
        <v>314.9375</v>
      </c>
      <c r="Z318" s="336">
        <v>327.80717202737054</v>
      </c>
      <c r="AA318" s="336">
        <v>352.49198238044761</v>
      </c>
      <c r="AB318" s="336">
        <v>379.03562900729759</v>
      </c>
      <c r="AC318" s="336">
        <v>306.72703061464694</v>
      </c>
      <c r="AE318">
        <f>MedicaidNationalPMPMs[[#This Row],[2020]]*12</f>
        <v>4006.5</v>
      </c>
    </row>
    <row r="319" spans="1:31" x14ac:dyDescent="0.35">
      <c r="C319" s="335" t="s">
        <v>273</v>
      </c>
      <c r="D319" s="101">
        <v>4192</v>
      </c>
      <c r="E319" s="101">
        <v>4385</v>
      </c>
      <c r="F319" s="101">
        <v>4799</v>
      </c>
      <c r="G319" s="101">
        <v>5103</v>
      </c>
      <c r="H319" s="101">
        <v>5159</v>
      </c>
      <c r="I319" s="101">
        <v>5288</v>
      </c>
      <c r="J319" s="101">
        <v>5645</v>
      </c>
      <c r="K319" s="101">
        <v>5855</v>
      </c>
      <c r="L319" s="101">
        <v>6152</v>
      </c>
      <c r="M319" s="101">
        <v>6421</v>
      </c>
      <c r="N319" s="101">
        <v>6675</v>
      </c>
      <c r="O319" s="101">
        <v>6674</v>
      </c>
      <c r="P319" s="101">
        <v>6869</v>
      </c>
      <c r="Q319" s="101">
        <v>7386.2551938586903</v>
      </c>
      <c r="R319" s="101">
        <v>7942.4611717578218</v>
      </c>
      <c r="S319" s="101">
        <v>8540.5510382759057</v>
      </c>
      <c r="T319" s="336">
        <v>474.79166666666669</v>
      </c>
      <c r="U319" s="336">
        <v>494.10416666666669</v>
      </c>
      <c r="V319" s="336">
        <v>518.27083333333337</v>
      </c>
      <c r="W319" s="336">
        <v>540.375</v>
      </c>
      <c r="X319" s="336">
        <v>556.22916666666663</v>
      </c>
      <c r="Y319" s="336">
        <v>560.22916666666663</v>
      </c>
      <c r="Z319" s="336">
        <v>583.1928165387227</v>
      </c>
      <c r="AA319" s="336">
        <v>627.10889069445614</v>
      </c>
      <c r="AB319" s="336">
        <v>674.33196986561188</v>
      </c>
      <c r="AC319" s="336">
        <v>543.67593294779965</v>
      </c>
      <c r="AE319">
        <f>MedicaidNationalPMPMs[[#This Row],[2020]]*12</f>
        <v>6219.25</v>
      </c>
    </row>
    <row r="320" spans="1:31" x14ac:dyDescent="0.35">
      <c r="C320" s="337" t="s">
        <v>607</v>
      </c>
      <c r="D320" s="338" t="s">
        <v>608</v>
      </c>
      <c r="E320" s="338" t="s">
        <v>608</v>
      </c>
      <c r="F320" s="339">
        <v>5511</v>
      </c>
      <c r="G320" s="340">
        <v>6365</v>
      </c>
      <c r="H320" s="341">
        <v>5965</v>
      </c>
      <c r="I320" s="340">
        <v>5813</v>
      </c>
      <c r="J320" s="340">
        <v>6036</v>
      </c>
      <c r="K320" s="340">
        <v>6355</v>
      </c>
      <c r="L320" s="340">
        <v>6682</v>
      </c>
      <c r="M320" s="340">
        <v>7546</v>
      </c>
      <c r="N320" s="101">
        <v>7845</v>
      </c>
      <c r="O320" s="101">
        <v>7845</v>
      </c>
      <c r="P320" s="101">
        <v>8073</v>
      </c>
      <c r="Q320" s="101">
        <v>8680.9198107470093</v>
      </c>
      <c r="R320" s="101">
        <v>9334.617708487538</v>
      </c>
      <c r="S320" s="101">
        <v>10037.540913087987</v>
      </c>
      <c r="T320" s="336">
        <v>509.64583333333331</v>
      </c>
      <c r="U320" s="336">
        <v>536.39583333333337</v>
      </c>
      <c r="V320" s="336">
        <v>574.83333333333337</v>
      </c>
      <c r="W320" s="336">
        <v>635.0625</v>
      </c>
      <c r="X320" s="336">
        <v>653.75</v>
      </c>
      <c r="Y320" s="336">
        <v>658.5</v>
      </c>
      <c r="Z320" s="336">
        <v>685.41499605722936</v>
      </c>
      <c r="AA320" s="336">
        <v>737.02869043184512</v>
      </c>
      <c r="AB320" s="336">
        <v>792.52904246980415</v>
      </c>
      <c r="AC320" s="336">
        <v>637.96392859577702</v>
      </c>
      <c r="AE320">
        <f>MedicaidNationalPMPMs[[#This Row],[2020]]*12</f>
        <v>6898</v>
      </c>
    </row>
    <row r="321" spans="2:29" x14ac:dyDescent="0.35">
      <c r="C321" s="337" t="s">
        <v>609</v>
      </c>
      <c r="D321" s="101">
        <v>6874</v>
      </c>
      <c r="E321" s="101">
        <v>7188</v>
      </c>
      <c r="F321" s="101">
        <v>7202</v>
      </c>
      <c r="G321" s="101">
        <v>7451</v>
      </c>
      <c r="H321" s="101">
        <v>7590</v>
      </c>
      <c r="I321" s="101">
        <v>7648</v>
      </c>
      <c r="J321" s="101">
        <v>8093</v>
      </c>
      <c r="K321" s="101">
        <v>8371</v>
      </c>
      <c r="L321" s="101">
        <v>8770</v>
      </c>
      <c r="M321" s="101">
        <v>9222</v>
      </c>
      <c r="N321" s="101">
        <v>9587</v>
      </c>
      <c r="O321" s="101">
        <v>9586</v>
      </c>
      <c r="P321" s="101">
        <v>9866</v>
      </c>
      <c r="Q321" s="101">
        <v>10608.937799186175</v>
      </c>
      <c r="R321" s="101">
        <v>11407.820923069248</v>
      </c>
      <c r="S321" s="101">
        <v>12266.86221336877</v>
      </c>
      <c r="T321" s="336">
        <v>680.20833333333337</v>
      </c>
      <c r="U321" s="336">
        <v>705.89583333333337</v>
      </c>
      <c r="V321" s="336">
        <v>740.25</v>
      </c>
      <c r="W321" s="336">
        <v>776.10416666666663</v>
      </c>
      <c r="X321" s="336">
        <v>798.89583333333337</v>
      </c>
      <c r="Y321" s="336">
        <v>804.66666666666663</v>
      </c>
      <c r="Z321" s="336">
        <v>837.64453748304538</v>
      </c>
      <c r="AA321" s="336">
        <v>900.72154834641185</v>
      </c>
      <c r="AB321" s="336">
        <v>968.54843713701075</v>
      </c>
      <c r="AC321" s="336">
        <v>780.84989527999267</v>
      </c>
    </row>
    <row r="323" spans="2:29" x14ac:dyDescent="0.35">
      <c r="B323" s="301" t="s">
        <v>610</v>
      </c>
      <c r="F323" s="12"/>
      <c r="G323" s="12"/>
      <c r="H323" s="12"/>
      <c r="I323" t="s">
        <v>611</v>
      </c>
      <c r="J323" t="s">
        <v>612</v>
      </c>
      <c r="N323" s="15" t="s">
        <v>613</v>
      </c>
    </row>
    <row r="324" spans="2:29" x14ac:dyDescent="0.35">
      <c r="C324" t="s">
        <v>197</v>
      </c>
      <c r="D324" t="s">
        <v>580</v>
      </c>
      <c r="E324" t="s">
        <v>614</v>
      </c>
      <c r="F324" s="12" t="s">
        <v>561</v>
      </c>
      <c r="G324" s="11" t="s">
        <v>560</v>
      </c>
      <c r="H324" s="11" t="s">
        <v>559</v>
      </c>
      <c r="I324" s="11" t="s">
        <v>558</v>
      </c>
      <c r="J324" s="11" t="s">
        <v>557</v>
      </c>
      <c r="K324" s="11" t="s">
        <v>556</v>
      </c>
      <c r="L324" s="11" t="s">
        <v>555</v>
      </c>
      <c r="M324" s="342"/>
    </row>
    <row r="325" spans="2:29" x14ac:dyDescent="0.35">
      <c r="C325" t="s">
        <v>31</v>
      </c>
      <c r="D325" t="s">
        <v>615</v>
      </c>
      <c r="E325" t="s">
        <v>616</v>
      </c>
      <c r="G325" s="343">
        <v>444.05</v>
      </c>
      <c r="H325" s="344">
        <v>425.74</v>
      </c>
      <c r="I325" s="344">
        <v>421.5</v>
      </c>
      <c r="J325" s="344">
        <v>438.17</v>
      </c>
      <c r="K325" s="344">
        <v>438.17</v>
      </c>
      <c r="L325" s="344">
        <v>450.92</v>
      </c>
      <c r="M325" s="342"/>
    </row>
    <row r="326" spans="2:29" x14ac:dyDescent="0.35">
      <c r="C326" t="s">
        <v>31</v>
      </c>
      <c r="D326" t="s">
        <v>615</v>
      </c>
      <c r="E326" t="s">
        <v>606</v>
      </c>
      <c r="G326" s="343">
        <v>1540.14</v>
      </c>
      <c r="H326" s="344">
        <v>1476.63</v>
      </c>
      <c r="I326" s="344">
        <v>1461.92</v>
      </c>
      <c r="J326" s="344">
        <v>1519.83</v>
      </c>
      <c r="K326" s="344">
        <v>1519.75</v>
      </c>
      <c r="L326" s="344">
        <v>1564</v>
      </c>
      <c r="M326" s="342"/>
    </row>
    <row r="327" spans="2:29" x14ac:dyDescent="0.35">
      <c r="C327" t="s">
        <v>31</v>
      </c>
      <c r="D327" t="s">
        <v>615</v>
      </c>
      <c r="E327" t="s">
        <v>617</v>
      </c>
      <c r="G327" s="11" t="s">
        <v>215</v>
      </c>
      <c r="H327" s="344" t="s">
        <v>215</v>
      </c>
      <c r="I327" s="344" t="s">
        <v>215</v>
      </c>
      <c r="J327" s="344" t="s">
        <v>215</v>
      </c>
      <c r="K327" s="344" t="s">
        <v>215</v>
      </c>
      <c r="L327" s="344" t="s">
        <v>215</v>
      </c>
      <c r="M327" s="342"/>
    </row>
    <row r="328" spans="2:29" x14ac:dyDescent="0.35">
      <c r="C328" t="s">
        <v>31</v>
      </c>
      <c r="D328" t="s">
        <v>342</v>
      </c>
      <c r="E328" t="s">
        <v>616</v>
      </c>
      <c r="G328" s="343">
        <v>233.01</v>
      </c>
      <c r="H328" s="344">
        <v>223.4</v>
      </c>
      <c r="I328" s="344">
        <v>221.17</v>
      </c>
      <c r="J328" s="344">
        <v>230</v>
      </c>
      <c r="K328" s="344">
        <v>229.92</v>
      </c>
      <c r="L328" s="344">
        <v>236.67</v>
      </c>
      <c r="M328" s="342"/>
    </row>
    <row r="329" spans="2:29" x14ac:dyDescent="0.35">
      <c r="C329" t="s">
        <v>31</v>
      </c>
      <c r="D329" t="s">
        <v>342</v>
      </c>
      <c r="E329" t="s">
        <v>606</v>
      </c>
      <c r="G329" s="343">
        <v>1540.14</v>
      </c>
      <c r="H329" s="344">
        <v>1476.63</v>
      </c>
      <c r="I329" s="344">
        <v>1461.92</v>
      </c>
      <c r="J329" s="344">
        <v>1519.83</v>
      </c>
      <c r="K329" s="344">
        <v>1519.75</v>
      </c>
      <c r="L329" s="344">
        <v>1564</v>
      </c>
      <c r="M329" s="342"/>
      <c r="N329">
        <v>2019</v>
      </c>
      <c r="O329">
        <v>2020</v>
      </c>
      <c r="P329">
        <v>2021</v>
      </c>
      <c r="Q329">
        <v>2022</v>
      </c>
      <c r="R329">
        <v>2023</v>
      </c>
      <c r="S329">
        <v>2024</v>
      </c>
      <c r="T329">
        <v>2025</v>
      </c>
      <c r="U329">
        <v>2026</v>
      </c>
      <c r="V329">
        <v>2027</v>
      </c>
    </row>
    <row r="330" spans="2:29" x14ac:dyDescent="0.35">
      <c r="C330" t="s">
        <v>46</v>
      </c>
      <c r="D330" t="s">
        <v>615</v>
      </c>
      <c r="E330" t="s">
        <v>616</v>
      </c>
      <c r="G330" s="343">
        <v>525.61</v>
      </c>
      <c r="H330" s="344">
        <v>503.94</v>
      </c>
      <c r="I330" s="344">
        <v>498.92</v>
      </c>
      <c r="J330" s="344">
        <v>518.75</v>
      </c>
      <c r="K330" s="344">
        <v>518.66999999999996</v>
      </c>
      <c r="L330" s="344">
        <v>533.83000000000004</v>
      </c>
      <c r="M330" s="342"/>
      <c r="N330" s="336">
        <v>672.84</v>
      </c>
      <c r="O330" s="336">
        <v>672.84</v>
      </c>
      <c r="P330" s="336">
        <v>721.96</v>
      </c>
      <c r="Q330" s="336">
        <v>753</v>
      </c>
      <c r="R330" s="336">
        <v>727</v>
      </c>
      <c r="S330">
        <f>ROUND(MedicaidStatePMPMs[[#This Row],[2024]]*S331,2)</f>
        <v>382.05</v>
      </c>
      <c r="T330" t="e">
        <f>ROUND(#REF!*T331,2)</f>
        <v>#REF!</v>
      </c>
      <c r="U330" t="e">
        <f>ROUND(#REF!*U331,2)</f>
        <v>#REF!</v>
      </c>
      <c r="V330" t="e">
        <f>ROUND(#REF!*V331,2)</f>
        <v>#REF!</v>
      </c>
    </row>
    <row r="331" spans="2:29" x14ac:dyDescent="0.35">
      <c r="C331" t="s">
        <v>46</v>
      </c>
      <c r="D331" t="s">
        <v>615</v>
      </c>
      <c r="E331" t="s">
        <v>606</v>
      </c>
      <c r="G331" s="343">
        <v>1651.02</v>
      </c>
      <c r="H331" s="344">
        <v>1582.94</v>
      </c>
      <c r="I331" s="344">
        <v>1567.17</v>
      </c>
      <c r="J331" s="344">
        <v>1629.25</v>
      </c>
      <c r="K331" s="344">
        <v>1629.17</v>
      </c>
      <c r="L331" s="344">
        <v>1676.67</v>
      </c>
      <c r="N331">
        <v>0.77315561425053625</v>
      </c>
      <c r="O331" s="342">
        <v>0.77315561425053625</v>
      </c>
      <c r="P331">
        <v>0.77315561425053625</v>
      </c>
      <c r="Q331">
        <f>Q330/J330</f>
        <v>1.451566265060241</v>
      </c>
      <c r="R331">
        <f>R330/K330</f>
        <v>1.4016619430466386</v>
      </c>
      <c r="S331">
        <v>0.71568520619998743</v>
      </c>
      <c r="T331">
        <v>0.71568520619998743</v>
      </c>
      <c r="U331">
        <v>0.71568520619998743</v>
      </c>
      <c r="V331">
        <v>0.71568520619998743</v>
      </c>
    </row>
    <row r="332" spans="2:29" x14ac:dyDescent="0.35">
      <c r="C332" t="s">
        <v>46</v>
      </c>
      <c r="D332" t="s">
        <v>615</v>
      </c>
      <c r="E332" t="s">
        <v>617</v>
      </c>
      <c r="G332" s="11">
        <v>634.47</v>
      </c>
      <c r="H332" s="344">
        <v>608.30999999999995</v>
      </c>
      <c r="I332" s="344">
        <v>602.25</v>
      </c>
      <c r="J332" s="344">
        <v>626.08000000000004</v>
      </c>
      <c r="K332" s="344">
        <v>626</v>
      </c>
      <c r="L332" s="344">
        <v>644.25</v>
      </c>
      <c r="O332" s="342"/>
    </row>
    <row r="333" spans="2:29" x14ac:dyDescent="0.35">
      <c r="C333" t="s">
        <v>46</v>
      </c>
      <c r="D333" t="s">
        <v>342</v>
      </c>
      <c r="E333" t="s">
        <v>616</v>
      </c>
      <c r="G333" s="343">
        <v>358.37</v>
      </c>
      <c r="H333" s="344">
        <v>343.59</v>
      </c>
      <c r="I333" s="344">
        <v>340.17</v>
      </c>
      <c r="J333" s="344">
        <v>353.58</v>
      </c>
      <c r="K333" s="344">
        <v>353.58</v>
      </c>
      <c r="L333" s="344">
        <v>363.92</v>
      </c>
      <c r="N333" s="336">
        <v>197.41132669847082</v>
      </c>
      <c r="O333" s="336">
        <v>197.41132669847082</v>
      </c>
      <c r="P333" s="336">
        <v>211.82235354745922</v>
      </c>
      <c r="Q333" s="336">
        <v>220.93071474999988</v>
      </c>
      <c r="R333" s="336">
        <v>288.80973548424981</v>
      </c>
    </row>
    <row r="334" spans="2:29" x14ac:dyDescent="0.35">
      <c r="C334" t="s">
        <v>46</v>
      </c>
      <c r="D334" t="s">
        <v>342</v>
      </c>
      <c r="E334" t="s">
        <v>606</v>
      </c>
      <c r="G334" s="343">
        <v>1651.02</v>
      </c>
      <c r="H334" s="344">
        <v>1582.94</v>
      </c>
      <c r="I334" s="344">
        <v>1567.17</v>
      </c>
      <c r="J334" s="344">
        <v>1629.25</v>
      </c>
      <c r="K334" s="344">
        <v>1629.17</v>
      </c>
      <c r="L334" s="344">
        <v>1676.67</v>
      </c>
      <c r="N334" s="336">
        <f>ROUND(N336*N331,2)</f>
        <v>1348.96</v>
      </c>
      <c r="O334" s="336">
        <f>ROUND(O336*O331,2)</f>
        <v>1348.96</v>
      </c>
      <c r="P334" s="336">
        <f>ROUND(P336*P331,2)</f>
        <v>1447.44</v>
      </c>
      <c r="Q334" s="336">
        <f>ROUND(Q336*P331,2)</f>
        <v>1509.68</v>
      </c>
      <c r="R334" s="336">
        <f>ROUND(R336*P331,2)</f>
        <v>1574.59</v>
      </c>
      <c r="S334" s="336">
        <f>ROUND(S336*S331,2)</f>
        <v>1520.22</v>
      </c>
      <c r="T334" s="336">
        <f>ROUND(T336*T331,2)</f>
        <v>1585.59</v>
      </c>
      <c r="U334" s="336">
        <f>ROUND(U336*U331,2)</f>
        <v>1653.78</v>
      </c>
      <c r="V334" s="336">
        <f>ROUND(V336*V331,2)</f>
        <v>1724.89</v>
      </c>
    </row>
    <row r="335" spans="2:29" x14ac:dyDescent="0.35">
      <c r="C335" t="s">
        <v>76</v>
      </c>
      <c r="D335" t="s">
        <v>615</v>
      </c>
      <c r="E335" t="s">
        <v>616</v>
      </c>
      <c r="G335" s="343">
        <v>336.51</v>
      </c>
      <c r="H335" s="344">
        <v>322.63</v>
      </c>
      <c r="I335" s="344">
        <v>319.42</v>
      </c>
      <c r="J335" s="344">
        <v>332.08</v>
      </c>
      <c r="K335" s="344">
        <v>332.08</v>
      </c>
      <c r="L335" s="344">
        <v>341.75</v>
      </c>
      <c r="N335">
        <v>1348.96</v>
      </c>
      <c r="O335">
        <v>1348.96</v>
      </c>
      <c r="P335">
        <v>1447.44</v>
      </c>
      <c r="Q335">
        <v>1509.68</v>
      </c>
      <c r="R335">
        <v>1574.59</v>
      </c>
      <c r="S335">
        <v>1520.22</v>
      </c>
      <c r="T335">
        <v>1585.59</v>
      </c>
      <c r="U335">
        <v>1653.78</v>
      </c>
      <c r="V335">
        <v>1724.89</v>
      </c>
    </row>
    <row r="336" spans="2:29" x14ac:dyDescent="0.35">
      <c r="C336" t="s">
        <v>76</v>
      </c>
      <c r="D336" t="s">
        <v>615</v>
      </c>
      <c r="E336" t="s">
        <v>606</v>
      </c>
      <c r="G336" s="343">
        <v>1593.51</v>
      </c>
      <c r="H336" s="344">
        <v>1527.8</v>
      </c>
      <c r="I336" s="344">
        <v>1512.58</v>
      </c>
      <c r="J336" s="344">
        <v>1572.5</v>
      </c>
      <c r="K336" s="344">
        <v>1572.42</v>
      </c>
      <c r="L336" s="344">
        <v>1618.25</v>
      </c>
      <c r="N336">
        <v>1744.75</v>
      </c>
      <c r="O336">
        <v>1744.75</v>
      </c>
      <c r="P336">
        <v>1872.1167499999999</v>
      </c>
      <c r="Q336">
        <v>1952.6177702499997</v>
      </c>
      <c r="R336">
        <v>2036.5803343707496</v>
      </c>
      <c r="S336">
        <v>2124.15</v>
      </c>
      <c r="T336">
        <v>2215.4899999999998</v>
      </c>
      <c r="U336">
        <v>2310.7600000000002</v>
      </c>
      <c r="V336">
        <v>2410.12</v>
      </c>
    </row>
    <row r="337" spans="3:12" x14ac:dyDescent="0.35">
      <c r="C337" t="s">
        <v>76</v>
      </c>
      <c r="D337" t="s">
        <v>615</v>
      </c>
      <c r="E337" t="s">
        <v>617</v>
      </c>
      <c r="G337" s="11" t="s">
        <v>215</v>
      </c>
      <c r="H337" s="344" t="s">
        <v>215</v>
      </c>
      <c r="I337" s="344" t="s">
        <v>215</v>
      </c>
      <c r="J337" s="344" t="s">
        <v>215</v>
      </c>
      <c r="K337" s="344" t="s">
        <v>215</v>
      </c>
      <c r="L337" s="344" t="s">
        <v>215</v>
      </c>
    </row>
    <row r="338" spans="3:12" x14ac:dyDescent="0.35">
      <c r="C338" t="s">
        <v>76</v>
      </c>
      <c r="D338" t="s">
        <v>342</v>
      </c>
      <c r="E338" t="s">
        <v>616</v>
      </c>
      <c r="G338" s="343">
        <v>221.32</v>
      </c>
      <c r="H338" s="344">
        <v>212.19</v>
      </c>
      <c r="I338" s="344">
        <v>210.08</v>
      </c>
      <c r="J338" s="344">
        <v>218.42</v>
      </c>
      <c r="K338" s="344">
        <v>218.33</v>
      </c>
      <c r="L338" s="344">
        <v>224.75</v>
      </c>
    </row>
    <row r="339" spans="3:12" x14ac:dyDescent="0.35">
      <c r="C339" t="s">
        <v>76</v>
      </c>
      <c r="D339" t="s">
        <v>342</v>
      </c>
      <c r="E339" t="s">
        <v>606</v>
      </c>
      <c r="G339" s="343">
        <v>1593.51</v>
      </c>
      <c r="H339" s="344">
        <v>1527.8</v>
      </c>
      <c r="I339" s="344">
        <v>1512.58</v>
      </c>
      <c r="J339" s="344">
        <v>1572.5</v>
      </c>
      <c r="K339" s="344">
        <v>1572.42</v>
      </c>
      <c r="L339" s="344">
        <v>1618.25</v>
      </c>
    </row>
    <row r="340" spans="3:12" x14ac:dyDescent="0.35">
      <c r="C340" t="s">
        <v>81</v>
      </c>
      <c r="D340" t="s">
        <v>615</v>
      </c>
      <c r="E340" t="s">
        <v>616</v>
      </c>
      <c r="G340" s="343">
        <v>431.86</v>
      </c>
      <c r="H340" s="345">
        <v>414.05</v>
      </c>
      <c r="I340" s="344">
        <v>409.92</v>
      </c>
      <c r="J340" s="344">
        <v>426.17</v>
      </c>
      <c r="K340" s="344">
        <v>426.08</v>
      </c>
      <c r="L340" s="344">
        <v>438.58</v>
      </c>
    </row>
    <row r="341" spans="3:12" x14ac:dyDescent="0.35">
      <c r="C341" t="s">
        <v>81</v>
      </c>
      <c r="D341" t="s">
        <v>615</v>
      </c>
      <c r="E341" t="s">
        <v>606</v>
      </c>
      <c r="G341" s="343">
        <v>1450.85</v>
      </c>
      <c r="H341" s="346">
        <v>1391.03</v>
      </c>
      <c r="I341" s="344">
        <v>1377.17</v>
      </c>
      <c r="J341" s="344">
        <v>1431.67</v>
      </c>
      <c r="K341" s="344">
        <v>1431.58</v>
      </c>
      <c r="L341" s="344">
        <v>1473.33</v>
      </c>
    </row>
    <row r="342" spans="3:12" x14ac:dyDescent="0.35">
      <c r="C342" t="s">
        <v>81</v>
      </c>
      <c r="D342" t="s">
        <v>615</v>
      </c>
      <c r="E342" t="s">
        <v>617</v>
      </c>
      <c r="G342" s="11" t="s">
        <v>215</v>
      </c>
      <c r="H342" s="346" t="s">
        <v>215</v>
      </c>
      <c r="I342" s="344" t="s">
        <v>215</v>
      </c>
      <c r="J342" s="344" t="s">
        <v>215</v>
      </c>
      <c r="K342" s="344" t="s">
        <v>215</v>
      </c>
      <c r="L342" s="344" t="s">
        <v>215</v>
      </c>
    </row>
    <row r="343" spans="3:12" x14ac:dyDescent="0.35">
      <c r="C343" t="s">
        <v>81</v>
      </c>
      <c r="D343" t="s">
        <v>342</v>
      </c>
      <c r="E343" t="s">
        <v>616</v>
      </c>
      <c r="G343" s="343">
        <v>217.99</v>
      </c>
      <c r="H343" s="345">
        <v>209</v>
      </c>
      <c r="I343" s="344">
        <v>206.92</v>
      </c>
      <c r="J343" s="344">
        <v>215.08</v>
      </c>
      <c r="K343" s="344">
        <v>215.08</v>
      </c>
      <c r="L343" s="344">
        <v>221.33</v>
      </c>
    </row>
    <row r="344" spans="3:12" x14ac:dyDescent="0.35">
      <c r="C344" t="s">
        <v>81</v>
      </c>
      <c r="D344" t="s">
        <v>342</v>
      </c>
      <c r="E344" t="s">
        <v>606</v>
      </c>
      <c r="G344" s="343">
        <v>1450.85</v>
      </c>
      <c r="H344" s="346">
        <v>1391.03</v>
      </c>
      <c r="I344" s="344">
        <v>1377.17</v>
      </c>
      <c r="J344" s="344">
        <v>1431.67</v>
      </c>
      <c r="K344" s="344">
        <v>1431.58</v>
      </c>
      <c r="L344" s="344">
        <v>1473.33</v>
      </c>
    </row>
    <row r="345" spans="3:12" x14ac:dyDescent="0.35">
      <c r="C345" t="s">
        <v>98</v>
      </c>
      <c r="D345" t="s">
        <v>615</v>
      </c>
      <c r="E345" t="s">
        <v>616</v>
      </c>
      <c r="G345" s="343">
        <v>592.16</v>
      </c>
      <c r="H345" s="344">
        <v>567.74</v>
      </c>
      <c r="I345" s="344">
        <v>562.08000000000004</v>
      </c>
      <c r="J345" s="344">
        <v>584.33000000000004</v>
      </c>
      <c r="K345" s="344">
        <v>584.33000000000004</v>
      </c>
      <c r="L345" s="344">
        <v>601.33000000000004</v>
      </c>
    </row>
    <row r="346" spans="3:12" x14ac:dyDescent="0.35">
      <c r="C346" t="s">
        <v>98</v>
      </c>
      <c r="D346" t="s">
        <v>615</v>
      </c>
      <c r="E346" t="s">
        <v>606</v>
      </c>
      <c r="G346" s="343">
        <v>1691.23</v>
      </c>
      <c r="H346" s="344">
        <v>1621.49</v>
      </c>
      <c r="I346" s="344">
        <v>1605.33</v>
      </c>
      <c r="J346" s="344">
        <v>1668.92</v>
      </c>
      <c r="K346" s="344">
        <v>1668.75</v>
      </c>
      <c r="L346" s="344">
        <v>1717.42</v>
      </c>
    </row>
    <row r="347" spans="3:12" x14ac:dyDescent="0.35">
      <c r="C347" t="s">
        <v>98</v>
      </c>
      <c r="D347" t="s">
        <v>615</v>
      </c>
      <c r="E347" t="s">
        <v>617</v>
      </c>
      <c r="G347" s="11">
        <v>628.5</v>
      </c>
      <c r="H347" s="344">
        <v>602.58000000000004</v>
      </c>
      <c r="I347" s="344">
        <v>596.58000000000004</v>
      </c>
      <c r="J347" s="344">
        <v>620.25</v>
      </c>
      <c r="K347" s="344">
        <v>620.16999999999996</v>
      </c>
      <c r="L347" s="344">
        <v>638.25</v>
      </c>
    </row>
    <row r="348" spans="3:12" x14ac:dyDescent="0.35">
      <c r="C348" t="s">
        <v>98</v>
      </c>
      <c r="D348" t="s">
        <v>342</v>
      </c>
      <c r="E348" t="s">
        <v>616</v>
      </c>
      <c r="G348" s="343">
        <v>283.22000000000003</v>
      </c>
      <c r="H348" s="344">
        <v>271.54000000000002</v>
      </c>
      <c r="I348" s="344">
        <v>268.83</v>
      </c>
      <c r="J348" s="344">
        <v>279.5</v>
      </c>
      <c r="K348" s="344">
        <v>279.5</v>
      </c>
      <c r="L348" s="344">
        <v>287.67</v>
      </c>
    </row>
    <row r="349" spans="3:12" x14ac:dyDescent="0.35">
      <c r="C349" t="s">
        <v>98</v>
      </c>
      <c r="D349" t="s">
        <v>342</v>
      </c>
      <c r="E349" t="s">
        <v>606</v>
      </c>
      <c r="G349" s="343">
        <v>1691.23</v>
      </c>
      <c r="H349" s="344">
        <v>1621.49</v>
      </c>
      <c r="I349" s="344">
        <v>1605.33</v>
      </c>
      <c r="J349" s="344">
        <v>1668.92</v>
      </c>
      <c r="K349" s="344">
        <v>1668.75</v>
      </c>
      <c r="L349" s="344">
        <v>1717.42</v>
      </c>
    </row>
    <row r="350" spans="3:12" x14ac:dyDescent="0.35">
      <c r="C350" t="s">
        <v>113</v>
      </c>
      <c r="D350" t="s">
        <v>615</v>
      </c>
      <c r="E350" t="s">
        <v>616</v>
      </c>
      <c r="G350" s="343">
        <v>578.55999999999995</v>
      </c>
      <c r="H350" s="344">
        <v>554.70000000000005</v>
      </c>
      <c r="I350" s="344">
        <v>549.16999999999996</v>
      </c>
      <c r="J350" s="344">
        <v>570.91999999999996</v>
      </c>
      <c r="K350" s="344">
        <v>570.91999999999996</v>
      </c>
      <c r="L350" s="344">
        <v>587.58000000000004</v>
      </c>
    </row>
    <row r="351" spans="3:12" x14ac:dyDescent="0.35">
      <c r="C351" t="s">
        <v>113</v>
      </c>
      <c r="D351" t="s">
        <v>615</v>
      </c>
      <c r="E351" t="s">
        <v>606</v>
      </c>
      <c r="G351" s="343">
        <v>1671.83</v>
      </c>
      <c r="H351" s="344">
        <v>1602.89</v>
      </c>
      <c r="I351" s="344">
        <v>1586.92</v>
      </c>
      <c r="J351" s="344">
        <v>1649.83</v>
      </c>
      <c r="K351" s="344">
        <v>1649.75</v>
      </c>
      <c r="L351" s="344">
        <v>1697.83</v>
      </c>
    </row>
    <row r="352" spans="3:12" x14ac:dyDescent="0.35">
      <c r="C352" t="s">
        <v>113</v>
      </c>
      <c r="D352" t="s">
        <v>615</v>
      </c>
      <c r="E352" t="s">
        <v>617</v>
      </c>
      <c r="G352" s="11" t="s">
        <v>215</v>
      </c>
      <c r="H352" s="344" t="s">
        <v>215</v>
      </c>
      <c r="I352" s="344" t="s">
        <v>215</v>
      </c>
      <c r="J352" s="344" t="s">
        <v>215</v>
      </c>
      <c r="K352" s="344" t="s">
        <v>215</v>
      </c>
      <c r="L352" s="344" t="s">
        <v>215</v>
      </c>
    </row>
    <row r="353" spans="3:14" x14ac:dyDescent="0.35">
      <c r="C353" t="s">
        <v>113</v>
      </c>
      <c r="D353" t="s">
        <v>342</v>
      </c>
      <c r="E353" t="s">
        <v>616</v>
      </c>
      <c r="G353" s="343">
        <v>294.72000000000003</v>
      </c>
      <c r="H353" s="344">
        <v>282.57</v>
      </c>
      <c r="I353" s="344">
        <v>279.75</v>
      </c>
      <c r="J353" s="344">
        <v>290.83</v>
      </c>
      <c r="K353" s="344">
        <v>290.83</v>
      </c>
      <c r="L353" s="344">
        <v>299.33</v>
      </c>
    </row>
    <row r="354" spans="3:14" x14ac:dyDescent="0.35">
      <c r="C354" t="s">
        <v>113</v>
      </c>
      <c r="D354" t="s">
        <v>342</v>
      </c>
      <c r="E354" t="s">
        <v>606</v>
      </c>
      <c r="G354" s="343">
        <v>1671.83</v>
      </c>
      <c r="H354" s="344">
        <v>1602.89</v>
      </c>
      <c r="I354" s="344">
        <v>1586.92</v>
      </c>
      <c r="J354" s="344">
        <v>1649.83</v>
      </c>
      <c r="K354" s="344">
        <v>1649.75</v>
      </c>
      <c r="L354" s="344">
        <v>1697.83</v>
      </c>
    </row>
    <row r="355" spans="3:14" x14ac:dyDescent="0.35">
      <c r="C355" t="s">
        <v>115</v>
      </c>
      <c r="D355" t="s">
        <v>615</v>
      </c>
      <c r="E355" t="s">
        <v>616</v>
      </c>
      <c r="G355" s="343">
        <v>547.29999999999995</v>
      </c>
      <c r="H355" s="344">
        <v>524.73</v>
      </c>
      <c r="I355" s="344">
        <v>519.5</v>
      </c>
      <c r="J355" s="344">
        <v>540.08000000000004</v>
      </c>
      <c r="K355" s="344">
        <v>540</v>
      </c>
      <c r="L355" s="344">
        <v>555.75</v>
      </c>
    </row>
    <row r="356" spans="3:14" x14ac:dyDescent="0.35">
      <c r="C356" t="s">
        <v>115</v>
      </c>
      <c r="D356" t="s">
        <v>615</v>
      </c>
      <c r="E356" t="s">
        <v>606</v>
      </c>
      <c r="G356" s="343">
        <v>2465.2800000000002</v>
      </c>
      <c r="H356" s="344">
        <v>2363.63</v>
      </c>
      <c r="I356" s="344">
        <v>2340.08</v>
      </c>
      <c r="J356" s="344">
        <v>2432.83</v>
      </c>
      <c r="K356" s="344">
        <v>2432.67</v>
      </c>
      <c r="L356" s="344">
        <v>2503.58</v>
      </c>
    </row>
    <row r="357" spans="3:14" x14ac:dyDescent="0.35">
      <c r="C357" t="s">
        <v>115</v>
      </c>
      <c r="D357" t="s">
        <v>615</v>
      </c>
      <c r="E357" t="s">
        <v>617</v>
      </c>
      <c r="G357" s="11">
        <v>532.47</v>
      </c>
      <c r="H357" s="344">
        <v>510.51</v>
      </c>
      <c r="I357" s="344">
        <v>505.42</v>
      </c>
      <c r="J357" s="344">
        <v>525.41999999999996</v>
      </c>
      <c r="K357" s="344">
        <v>525.41999999999996</v>
      </c>
      <c r="L357" s="344">
        <v>540.66999999999996</v>
      </c>
    </row>
    <row r="358" spans="3:14" x14ac:dyDescent="0.35">
      <c r="C358" t="s">
        <v>115</v>
      </c>
      <c r="D358" t="s">
        <v>342</v>
      </c>
      <c r="E358" t="s">
        <v>616</v>
      </c>
      <c r="G358" s="343">
        <v>380.23</v>
      </c>
      <c r="H358" s="344">
        <v>364.55</v>
      </c>
      <c r="I358" s="344">
        <v>360.92</v>
      </c>
      <c r="J358" s="344">
        <v>375.25</v>
      </c>
      <c r="K358" s="344">
        <v>375.17</v>
      </c>
      <c r="L358" s="344">
        <v>386.08</v>
      </c>
    </row>
    <row r="359" spans="3:14" x14ac:dyDescent="0.35">
      <c r="C359" t="s">
        <v>115</v>
      </c>
      <c r="D359" t="s">
        <v>342</v>
      </c>
      <c r="E359" t="s">
        <v>606</v>
      </c>
      <c r="G359" s="343">
        <v>2465.2800000000002</v>
      </c>
      <c r="H359" s="344">
        <v>2363.63</v>
      </c>
      <c r="I359" s="344">
        <v>2340.08</v>
      </c>
      <c r="J359" s="344">
        <v>2432.83</v>
      </c>
      <c r="K359" s="344">
        <v>2432.67</v>
      </c>
      <c r="L359" s="344">
        <v>2503.58</v>
      </c>
    </row>
    <row r="360" spans="3:14" x14ac:dyDescent="0.35">
      <c r="C360" t="s">
        <v>136</v>
      </c>
      <c r="D360" t="s">
        <v>615</v>
      </c>
      <c r="E360" t="s">
        <v>616</v>
      </c>
      <c r="G360" s="343">
        <v>577.14</v>
      </c>
      <c r="H360" s="344">
        <v>553.34</v>
      </c>
      <c r="I360" s="344">
        <v>547.83000000000004</v>
      </c>
      <c r="J360" s="344">
        <v>569.58000000000004</v>
      </c>
      <c r="K360" s="344">
        <v>569.5</v>
      </c>
      <c r="L360" s="344">
        <v>586.16999999999996</v>
      </c>
    </row>
    <row r="361" spans="3:14" x14ac:dyDescent="0.35">
      <c r="C361" t="s">
        <v>136</v>
      </c>
      <c r="D361" t="s">
        <v>615</v>
      </c>
      <c r="E361" t="s">
        <v>606</v>
      </c>
      <c r="G361" s="343">
        <v>1996.47</v>
      </c>
      <c r="H361" s="344">
        <v>1914.15</v>
      </c>
      <c r="I361" s="344">
        <v>1895.08</v>
      </c>
      <c r="J361" s="344">
        <v>1970.17</v>
      </c>
      <c r="K361" s="344">
        <v>1970.08</v>
      </c>
      <c r="L361" s="344">
        <v>2027.5</v>
      </c>
      <c r="N361">
        <v>539.14</v>
      </c>
    </row>
    <row r="362" spans="3:14" x14ac:dyDescent="0.35">
      <c r="C362" t="s">
        <v>136</v>
      </c>
      <c r="D362" t="s">
        <v>615</v>
      </c>
      <c r="E362" t="s">
        <v>617</v>
      </c>
      <c r="G362" s="11" t="s">
        <v>215</v>
      </c>
      <c r="H362" s="344" t="s">
        <v>215</v>
      </c>
      <c r="I362" s="344" t="s">
        <v>215</v>
      </c>
      <c r="J362" s="344" t="s">
        <v>215</v>
      </c>
      <c r="K362" s="344" t="s">
        <v>215</v>
      </c>
      <c r="L362" s="344" t="s">
        <v>215</v>
      </c>
    </row>
    <row r="363" spans="3:14" x14ac:dyDescent="0.35">
      <c r="C363" t="s">
        <v>136</v>
      </c>
      <c r="D363" t="s">
        <v>342</v>
      </c>
      <c r="E363" t="s">
        <v>616</v>
      </c>
      <c r="G363" s="343">
        <v>304.45999999999998</v>
      </c>
      <c r="H363" s="344">
        <v>291.91000000000003</v>
      </c>
      <c r="I363" s="344">
        <v>289</v>
      </c>
      <c r="J363" s="344">
        <v>300.42</v>
      </c>
      <c r="K363" s="344">
        <v>300.42</v>
      </c>
      <c r="L363" s="344">
        <v>309.17</v>
      </c>
    </row>
    <row r="364" spans="3:14" x14ac:dyDescent="0.35">
      <c r="C364" t="s">
        <v>136</v>
      </c>
      <c r="D364" t="s">
        <v>342</v>
      </c>
      <c r="E364" t="s">
        <v>606</v>
      </c>
      <c r="G364" s="343">
        <v>1996.47</v>
      </c>
      <c r="H364" s="344">
        <v>1914.15</v>
      </c>
      <c r="I364" s="344">
        <v>1895.08</v>
      </c>
      <c r="J364" s="344">
        <v>1970.17</v>
      </c>
      <c r="K364" s="344">
        <v>1970.08</v>
      </c>
      <c r="L364" s="344">
        <v>2027.5</v>
      </c>
    </row>
    <row r="365" spans="3:14" x14ac:dyDescent="0.35">
      <c r="C365" t="s">
        <v>156</v>
      </c>
      <c r="D365" t="s">
        <v>615</v>
      </c>
      <c r="E365" t="s">
        <v>616</v>
      </c>
      <c r="G365" s="343">
        <v>411.93</v>
      </c>
      <c r="H365" s="344">
        <v>394.94</v>
      </c>
      <c r="I365" s="344">
        <v>391</v>
      </c>
      <c r="J365" s="344">
        <v>406.5</v>
      </c>
      <c r="K365" s="344">
        <v>406.42</v>
      </c>
      <c r="L365" s="344">
        <v>418.33</v>
      </c>
    </row>
    <row r="366" spans="3:14" x14ac:dyDescent="0.35">
      <c r="C366" t="s">
        <v>156</v>
      </c>
      <c r="D366" t="s">
        <v>615</v>
      </c>
      <c r="E366" t="s">
        <v>606</v>
      </c>
      <c r="G366" s="343">
        <v>1495.37</v>
      </c>
      <c r="H366" s="344">
        <v>1433.71</v>
      </c>
      <c r="I366" s="344">
        <v>1419.42</v>
      </c>
      <c r="J366" s="344">
        <v>1475.67</v>
      </c>
      <c r="K366" s="344">
        <v>1475.58</v>
      </c>
      <c r="L366" s="344">
        <v>1518.58</v>
      </c>
    </row>
    <row r="367" spans="3:14" x14ac:dyDescent="0.35">
      <c r="C367" t="s">
        <v>156</v>
      </c>
      <c r="D367" t="s">
        <v>615</v>
      </c>
      <c r="E367" t="s">
        <v>617</v>
      </c>
      <c r="G367" s="11" t="s">
        <v>215</v>
      </c>
      <c r="H367" s="344" t="s">
        <v>215</v>
      </c>
      <c r="I367" s="344" t="s">
        <v>215</v>
      </c>
      <c r="J367" s="344" t="s">
        <v>215</v>
      </c>
      <c r="K367" s="344" t="s">
        <v>215</v>
      </c>
      <c r="L367" s="344" t="s">
        <v>215</v>
      </c>
    </row>
    <row r="368" spans="3:14" x14ac:dyDescent="0.35">
      <c r="C368" t="s">
        <v>156</v>
      </c>
      <c r="D368" t="s">
        <v>342</v>
      </c>
      <c r="E368" t="s">
        <v>616</v>
      </c>
      <c r="G368" s="343">
        <v>226.95</v>
      </c>
      <c r="H368" s="344">
        <v>217.59</v>
      </c>
      <c r="I368" s="344">
        <v>215.42</v>
      </c>
      <c r="J368" s="344">
        <v>224</v>
      </c>
      <c r="K368" s="344">
        <v>223.92</v>
      </c>
      <c r="L368" s="344">
        <v>230.5</v>
      </c>
    </row>
    <row r="369" spans="3:12" x14ac:dyDescent="0.35">
      <c r="C369" t="s">
        <v>156</v>
      </c>
      <c r="D369" t="s">
        <v>342</v>
      </c>
      <c r="E369" t="s">
        <v>606</v>
      </c>
      <c r="G369" s="343">
        <v>1495.37</v>
      </c>
      <c r="H369" s="344">
        <v>1433.71</v>
      </c>
      <c r="I369" s="344">
        <v>1419.42</v>
      </c>
      <c r="J369" s="344">
        <v>1475.67</v>
      </c>
      <c r="K369" s="344">
        <v>1475.58</v>
      </c>
      <c r="L369" s="344">
        <v>1518.58</v>
      </c>
    </row>
    <row r="370" spans="3:12" x14ac:dyDescent="0.35">
      <c r="C370" t="s">
        <v>166</v>
      </c>
      <c r="D370" t="s">
        <v>615</v>
      </c>
      <c r="E370" t="s">
        <v>616</v>
      </c>
      <c r="G370" s="343">
        <v>454.58</v>
      </c>
      <c r="H370" s="344">
        <v>435.84</v>
      </c>
      <c r="I370" s="344">
        <v>431.5</v>
      </c>
      <c r="J370" s="344">
        <v>448.58</v>
      </c>
      <c r="K370" s="344">
        <v>448.58</v>
      </c>
      <c r="L370" s="344">
        <v>461.67</v>
      </c>
    </row>
    <row r="371" spans="3:12" x14ac:dyDescent="0.35">
      <c r="C371" t="s">
        <v>166</v>
      </c>
      <c r="D371" t="s">
        <v>615</v>
      </c>
      <c r="E371" t="s">
        <v>606</v>
      </c>
      <c r="G371" s="343">
        <v>1482.62</v>
      </c>
      <c r="H371" s="344">
        <v>1421.49</v>
      </c>
      <c r="I371" s="344">
        <v>1407.33</v>
      </c>
      <c r="J371" s="344">
        <v>1463.08</v>
      </c>
      <c r="K371" s="344">
        <v>1462.92</v>
      </c>
      <c r="L371" s="344">
        <v>1505.58</v>
      </c>
    </row>
    <row r="372" spans="3:12" x14ac:dyDescent="0.35">
      <c r="C372" t="s">
        <v>166</v>
      </c>
      <c r="D372" t="s">
        <v>615</v>
      </c>
      <c r="E372" t="s">
        <v>617</v>
      </c>
      <c r="G372" s="11" t="s">
        <v>215</v>
      </c>
      <c r="H372" s="344" t="s">
        <v>215</v>
      </c>
      <c r="I372" s="344" t="s">
        <v>215</v>
      </c>
      <c r="J372" s="344" t="s">
        <v>215</v>
      </c>
      <c r="K372" s="344" t="s">
        <v>215</v>
      </c>
      <c r="L372" s="344" t="s">
        <v>215</v>
      </c>
    </row>
    <row r="373" spans="3:12" x14ac:dyDescent="0.35">
      <c r="C373" t="s">
        <v>166</v>
      </c>
      <c r="D373" t="s">
        <v>342</v>
      </c>
      <c r="E373" t="s">
        <v>616</v>
      </c>
      <c r="G373" s="343">
        <v>323.77</v>
      </c>
      <c r="H373" s="344">
        <v>310.42</v>
      </c>
      <c r="I373" s="344">
        <v>307.33</v>
      </c>
      <c r="J373" s="344">
        <v>319.5</v>
      </c>
      <c r="K373" s="344">
        <v>319.5</v>
      </c>
      <c r="L373" s="344">
        <v>328.75</v>
      </c>
    </row>
    <row r="374" spans="3:12" x14ac:dyDescent="0.35">
      <c r="C374" t="s">
        <v>166</v>
      </c>
      <c r="D374" t="s">
        <v>342</v>
      </c>
      <c r="E374" t="s">
        <v>606</v>
      </c>
      <c r="G374" s="343">
        <v>1482.62</v>
      </c>
      <c r="H374" s="344">
        <v>1421.49</v>
      </c>
      <c r="I374" s="344">
        <v>1407.33</v>
      </c>
      <c r="J374" s="344">
        <v>1463.08</v>
      </c>
      <c r="K374" s="344">
        <v>1462.92</v>
      </c>
      <c r="L374" s="344">
        <v>1505.58</v>
      </c>
    </row>
    <row r="375" spans="3:12" x14ac:dyDescent="0.35">
      <c r="C375" t="s">
        <v>169</v>
      </c>
      <c r="D375" t="s">
        <v>615</v>
      </c>
      <c r="E375" t="s">
        <v>616</v>
      </c>
      <c r="G375" s="343">
        <v>739.56</v>
      </c>
      <c r="H375" s="344">
        <v>709.07</v>
      </c>
      <c r="I375" s="344">
        <v>702</v>
      </c>
      <c r="J375" s="344">
        <v>729.75</v>
      </c>
      <c r="K375" s="344">
        <v>729.75</v>
      </c>
      <c r="L375" s="344">
        <v>751</v>
      </c>
    </row>
    <row r="376" spans="3:12" x14ac:dyDescent="0.35">
      <c r="C376" t="s">
        <v>169</v>
      </c>
      <c r="D376" t="s">
        <v>615</v>
      </c>
      <c r="E376" t="s">
        <v>606</v>
      </c>
      <c r="G376" s="343">
        <v>2331.06</v>
      </c>
      <c r="H376" s="344">
        <v>2234.94</v>
      </c>
      <c r="I376" s="344">
        <v>2212.67</v>
      </c>
      <c r="J376" s="344">
        <v>2300.25</v>
      </c>
      <c r="K376" s="344">
        <v>2300.17</v>
      </c>
      <c r="L376" s="344">
        <v>2367.17</v>
      </c>
    </row>
    <row r="377" spans="3:12" x14ac:dyDescent="0.35">
      <c r="C377" t="s">
        <v>169</v>
      </c>
      <c r="D377" t="s">
        <v>615</v>
      </c>
      <c r="E377" t="s">
        <v>617</v>
      </c>
      <c r="G377" s="11">
        <v>248.54</v>
      </c>
      <c r="H377" s="344">
        <v>238.29</v>
      </c>
      <c r="I377" s="344">
        <v>235.92</v>
      </c>
      <c r="J377" s="344">
        <v>245.33</v>
      </c>
      <c r="K377" s="344">
        <v>245.25</v>
      </c>
      <c r="L377" s="344">
        <v>252.42</v>
      </c>
    </row>
    <row r="378" spans="3:12" x14ac:dyDescent="0.35">
      <c r="C378" t="s">
        <v>169</v>
      </c>
      <c r="D378" t="s">
        <v>342</v>
      </c>
      <c r="E378" t="s">
        <v>616</v>
      </c>
      <c r="G378" s="343">
        <v>326.5</v>
      </c>
      <c r="H378" s="344">
        <v>313.04000000000002</v>
      </c>
      <c r="I378" s="344">
        <v>309.92</v>
      </c>
      <c r="J378" s="344">
        <v>322.17</v>
      </c>
      <c r="K378" s="344">
        <v>322.17</v>
      </c>
      <c r="L378" s="344">
        <v>331.58</v>
      </c>
    </row>
    <row r="379" spans="3:12" x14ac:dyDescent="0.35">
      <c r="C379" t="s">
        <v>169</v>
      </c>
      <c r="D379" t="s">
        <v>342</v>
      </c>
      <c r="E379" t="s">
        <v>606</v>
      </c>
      <c r="G379" s="343">
        <v>2331.06</v>
      </c>
      <c r="H379" s="344">
        <v>2234.94</v>
      </c>
      <c r="I379" s="344">
        <v>2212.67</v>
      </c>
      <c r="J379" s="344">
        <v>2300.25</v>
      </c>
      <c r="K379" s="344">
        <v>2300.17</v>
      </c>
      <c r="L379" s="344">
        <v>2367.17</v>
      </c>
    </row>
    <row r="380" spans="3:12" x14ac:dyDescent="0.35">
      <c r="C380" t="s">
        <v>171</v>
      </c>
      <c r="D380" t="s">
        <v>615</v>
      </c>
      <c r="E380" t="s">
        <v>616</v>
      </c>
      <c r="G380" s="343">
        <v>668.71</v>
      </c>
      <c r="H380" s="344">
        <v>641.14</v>
      </c>
      <c r="I380" s="344">
        <v>634.75</v>
      </c>
      <c r="J380" s="344">
        <v>659.83</v>
      </c>
      <c r="K380" s="344">
        <v>659.83</v>
      </c>
      <c r="L380" s="344">
        <v>679.08</v>
      </c>
    </row>
    <row r="381" spans="3:12" x14ac:dyDescent="0.35">
      <c r="C381" t="s">
        <v>171</v>
      </c>
      <c r="D381" t="s">
        <v>615</v>
      </c>
      <c r="E381" t="s">
        <v>606</v>
      </c>
      <c r="G381" s="343">
        <v>2532.71</v>
      </c>
      <c r="H381" s="344">
        <v>2428.2800000000002</v>
      </c>
      <c r="I381" s="344">
        <v>2404.08</v>
      </c>
      <c r="J381" s="344">
        <v>2499.33</v>
      </c>
      <c r="K381" s="344">
        <v>2499.17</v>
      </c>
      <c r="L381" s="344">
        <v>2572</v>
      </c>
    </row>
    <row r="382" spans="3:12" x14ac:dyDescent="0.35">
      <c r="C382" t="s">
        <v>171</v>
      </c>
      <c r="D382" t="s">
        <v>615</v>
      </c>
      <c r="E382" t="s">
        <v>617</v>
      </c>
      <c r="G382" s="11">
        <v>736.13</v>
      </c>
      <c r="H382" s="344">
        <v>705.78</v>
      </c>
      <c r="I382" s="344">
        <v>698.75</v>
      </c>
      <c r="J382" s="344">
        <v>726.5</v>
      </c>
      <c r="K382" s="344">
        <v>726.42</v>
      </c>
      <c r="L382" s="344">
        <v>747.58</v>
      </c>
    </row>
    <row r="383" spans="3:12" x14ac:dyDescent="0.35">
      <c r="C383" t="s">
        <v>171</v>
      </c>
      <c r="D383" t="s">
        <v>342</v>
      </c>
      <c r="E383" t="s">
        <v>616</v>
      </c>
      <c r="G383" s="343">
        <v>323.25</v>
      </c>
      <c r="H383" s="344">
        <v>309.92</v>
      </c>
      <c r="I383" s="344">
        <v>306.83</v>
      </c>
      <c r="J383" s="344">
        <v>318.92</v>
      </c>
      <c r="K383" s="344">
        <v>318.92</v>
      </c>
      <c r="L383" s="344">
        <v>328.25</v>
      </c>
    </row>
    <row r="384" spans="3:12" x14ac:dyDescent="0.35">
      <c r="C384" t="s">
        <v>171</v>
      </c>
      <c r="D384" t="s">
        <v>342</v>
      </c>
      <c r="E384" t="s">
        <v>606</v>
      </c>
      <c r="G384" s="343">
        <v>2532.71</v>
      </c>
      <c r="H384" s="344">
        <v>2428.2800000000002</v>
      </c>
      <c r="I384" s="344">
        <v>2404.08</v>
      </c>
      <c r="J384" s="344">
        <v>2499.33</v>
      </c>
      <c r="K384" s="344">
        <v>2499.17</v>
      </c>
      <c r="L384" s="344">
        <v>2572</v>
      </c>
    </row>
    <row r="385" spans="3:15" x14ac:dyDescent="0.35">
      <c r="C385" t="s">
        <v>183</v>
      </c>
      <c r="D385" t="s">
        <v>615</v>
      </c>
      <c r="E385" t="s">
        <v>616</v>
      </c>
      <c r="G385" s="343">
        <v>606.21</v>
      </c>
      <c r="H385" s="344">
        <v>581.21</v>
      </c>
      <c r="I385" s="344">
        <v>575.41999999999996</v>
      </c>
      <c r="J385" s="344">
        <v>598.25</v>
      </c>
      <c r="K385" s="344">
        <v>598.16999999999996</v>
      </c>
      <c r="L385" s="344">
        <v>615.58000000000004</v>
      </c>
    </row>
    <row r="386" spans="3:15" x14ac:dyDescent="0.35">
      <c r="C386" t="s">
        <v>183</v>
      </c>
      <c r="D386" t="s">
        <v>615</v>
      </c>
      <c r="E386" t="s">
        <v>606</v>
      </c>
      <c r="G386" s="343">
        <v>1517.66</v>
      </c>
      <c r="H386" s="344">
        <v>1455.08</v>
      </c>
      <c r="I386" s="344">
        <v>1440.58</v>
      </c>
      <c r="J386" s="344">
        <v>1497.58</v>
      </c>
      <c r="K386" s="344">
        <v>1497.5</v>
      </c>
      <c r="L386" s="344">
        <v>1541.17</v>
      </c>
    </row>
    <row r="387" spans="3:15" x14ac:dyDescent="0.35">
      <c r="C387" t="s">
        <v>183</v>
      </c>
      <c r="D387" t="s">
        <v>615</v>
      </c>
      <c r="E387" t="s">
        <v>617</v>
      </c>
      <c r="G387" s="11">
        <v>570.47</v>
      </c>
      <c r="H387" s="344">
        <v>546.95000000000005</v>
      </c>
      <c r="I387" s="344">
        <v>541.5</v>
      </c>
      <c r="J387" s="344">
        <v>562.91999999999996</v>
      </c>
      <c r="K387" s="344">
        <v>562.91999999999996</v>
      </c>
      <c r="L387" s="344">
        <v>579.33000000000004</v>
      </c>
    </row>
    <row r="388" spans="3:15" x14ac:dyDescent="0.35">
      <c r="C388" t="s">
        <v>183</v>
      </c>
      <c r="D388" t="s">
        <v>342</v>
      </c>
      <c r="E388" t="s">
        <v>616</v>
      </c>
      <c r="G388" s="343">
        <v>308.94</v>
      </c>
      <c r="H388" s="344">
        <v>296.2</v>
      </c>
      <c r="I388" s="344">
        <v>293.25</v>
      </c>
      <c r="J388" s="344">
        <v>304.83</v>
      </c>
      <c r="K388" s="344">
        <v>304.83</v>
      </c>
      <c r="L388" s="344">
        <v>313.75</v>
      </c>
    </row>
    <row r="389" spans="3:15" x14ac:dyDescent="0.35">
      <c r="C389" t="s">
        <v>183</v>
      </c>
      <c r="D389" t="s">
        <v>342</v>
      </c>
      <c r="E389" t="s">
        <v>606</v>
      </c>
      <c r="G389" s="343">
        <v>1517.66</v>
      </c>
      <c r="H389" s="344">
        <v>1455.08</v>
      </c>
      <c r="I389" s="344">
        <v>1440.58</v>
      </c>
      <c r="J389" s="344">
        <v>1497.58</v>
      </c>
      <c r="K389" s="344">
        <v>1497.5</v>
      </c>
      <c r="L389" s="344">
        <v>1541.17</v>
      </c>
    </row>
    <row r="390" spans="3:15" x14ac:dyDescent="0.35">
      <c r="H390" s="336"/>
      <c r="I390" s="336"/>
      <c r="J390" s="336"/>
      <c r="K390" s="336"/>
      <c r="L390" s="336"/>
      <c r="M390" s="336"/>
      <c r="N390" s="336"/>
      <c r="O390" s="336"/>
    </row>
  </sheetData>
  <hyperlinks>
    <hyperlink ref="C261" r:id="rId1" location="footnote5" display="https://www.medicaid.gov/medicaid/national-medicaid-chip-program-information/medicaid-childrens-health-insurance-program-basic-health-program-eligibility-levels/index.html#footnote5" xr:uid="{4D16E568-E46F-4265-874C-0FFF57658469}"/>
    <hyperlink ref="C271" r:id="rId2" location="footnote5" display="https://www.medicaid.gov/medicaid/national-medicaid-chip-program-information/medicaid-childrens-health-insurance-program-basic-health-program-eligibility-levels/index.html#footnote5" xr:uid="{972015FE-48AD-4848-B609-E2A87504B450}"/>
    <hyperlink ref="C108" r:id="rId3" location="footnote5" display="https://www.medicaid.gov/medicaid/national-medicaid-chip-program-information/medicaid-childrens-health-insurance-program-basic-health-program-eligibility-levels/index.html#footnote5" xr:uid="{1E849FCA-CAC7-4682-8BA1-8399D93381DD}"/>
    <hyperlink ref="C118" r:id="rId4" location="footnote5" display="https://www.medicaid.gov/medicaid/national-medicaid-chip-program-information/medicaid-childrens-health-insurance-program-basic-health-program-eligibility-levels/index.html#footnote5" xr:uid="{44EF29A4-5441-465A-A712-9885AC17EA52}"/>
    <hyperlink ref="L140" r:id="rId5" location="footnote8" display="https://www.medicaid.gov/medicaid/national-medicaid-chip-program-information/medicaid-childrens-health-insurance-program-basic-health-program-eligibility-levels/index.html#footnote8" xr:uid="{59A30432-BC96-46E0-9CB2-5EC933D9DED7}"/>
    <hyperlink ref="L147" r:id="rId6" location="footnote9" display="https://www.medicaid.gov/medicaid/national-medicaid-chip-program-information/medicaid-childrens-health-insurance-program-basic-health-program-eligibility-levels/index.html#footnote9" xr:uid="{F6F6A554-5801-4FA2-916C-6DA28A119C0B}"/>
    <hyperlink ref="L156" r:id="rId7" location="footnote9" display="https://www.medicaid.gov/medicaid/national-medicaid-chip-program-information/medicaid-childrens-health-insurance-program-basic-health-program-eligibility-levels/index.html#footnote9" xr:uid="{D1D5B40B-A0C3-4026-B13F-9C26197539EA}"/>
    <hyperlink ref="C6" r:id="rId8" location="footnote5" display="https://www.medicaid.gov/medicaid/national-medicaid-chip-program-information/medicaid-childrens-health-insurance-program-basic-health-program-eligibility-levels/index.html#footnote5" xr:uid="{7642F6FE-92C1-404F-8B22-D800117A32AB}"/>
    <hyperlink ref="C16" r:id="rId9" location="footnote5" display="https://www.medicaid.gov/medicaid/national-medicaid-chip-program-information/medicaid-childrens-health-insurance-program-basic-health-program-eligibility-levels/index.html#footnote5" xr:uid="{6037F34C-7CA0-4F34-8C5E-DD0728369416}"/>
    <hyperlink ref="L38" r:id="rId10" location="footnote8" display="https://www.medicaid.gov/medicaid/national-medicaid-chip-program-information/medicaid-childrens-health-insurance-program-basic-health-program-eligibility-levels/index.html#footnote8" xr:uid="{B1F5F248-9413-408C-9B6C-09BCDCA62805}"/>
    <hyperlink ref="L45" r:id="rId11" location="footnote9" display="https://www.medicaid.gov/medicaid/national-medicaid-chip-program-information/medicaid-childrens-health-insurance-program-basic-health-program-eligibility-levels/index.html#footnote9" xr:uid="{FA56940E-BFF4-4AD3-A2F1-397B514BCEC6}"/>
    <hyperlink ref="L54" r:id="rId12" location="footnote9" display="https://www.medicaid.gov/medicaid/national-medicaid-chip-program-information/medicaid-childrens-health-insurance-program-basic-health-program-eligibility-levels/index.html#footnote9" xr:uid="{BEBA0A4D-2486-456F-861C-A51C33F7943C}"/>
    <hyperlink ref="C210" r:id="rId13" location="footnote5" display="https://www.medicaid.gov/medicaid/national-medicaid-chip-program-information/medicaid-childrens-health-insurance-program-basic-health-program-eligibility-levels/index.html#footnote5" xr:uid="{177D8441-7107-4C0C-85CC-CFEB45350ABB}"/>
    <hyperlink ref="C220" r:id="rId14" location="footnote5" display="https://www.medicaid.gov/medicaid/national-medicaid-chip-program-information/medicaid-childrens-health-insurance-program-basic-health-program-eligibility-levels/index.html#footnote5" xr:uid="{70A58F72-8EB1-42F6-A3E5-C8B52CEDE00A}"/>
    <hyperlink ref="L249" r:id="rId15" location="footnote9" display="https://www.medicaid.gov/medicaid/national-medicaid-chip-program-information/medicaid-childrens-health-insurance-program-basic-health-program-eligibility-levels/index.html#footnote9" xr:uid="{04A8D5FB-1B14-4B11-A7EC-D30DC8808DB3}"/>
    <hyperlink ref="L258" r:id="rId16" location="footnote9" display="https://www.medicaid.gov/medicaid/national-medicaid-chip-program-information/medicaid-childrens-health-insurance-program-basic-health-program-eligibility-levels/index.html#footnote9" xr:uid="{8154D79F-4C35-4252-8809-5BC99C277489}"/>
  </hyperlinks>
  <pageMargins left="0.7" right="0.7" top="0.75" bottom="0.75" header="0.3" footer="0.3"/>
  <pageSetup orientation="portrait" r:id="rId17"/>
  <legacyDrawing r:id="rId18"/>
  <tableParts count="3">
    <tablePart r:id="rId19"/>
    <tablePart r:id="rId20"/>
    <tablePart r:id="rId2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E1E07-2D2A-4146-AB1B-F7B77B98E723}">
  <sheetPr codeName="Sheet26"/>
  <dimension ref="A1:AH162"/>
  <sheetViews>
    <sheetView zoomScale="60" zoomScaleNormal="60" workbookViewId="0">
      <selection activeCell="AC26" sqref="AC26"/>
    </sheetView>
  </sheetViews>
  <sheetFormatPr defaultRowHeight="14.5" x14ac:dyDescent="0.35"/>
  <cols>
    <col min="3" max="3" width="14.453125" customWidth="1"/>
    <col min="4" max="4" width="16.81640625" customWidth="1"/>
    <col min="5" max="5" width="20.54296875" customWidth="1"/>
    <col min="6" max="6" width="24.81640625" customWidth="1"/>
    <col min="7" max="7" width="30.453125" bestFit="1" customWidth="1"/>
    <col min="8" max="8" width="18" bestFit="1" customWidth="1"/>
    <col min="9" max="9" width="11.81640625" customWidth="1"/>
    <col min="10" max="10" width="9.54296875" customWidth="1"/>
    <col min="11" max="11" width="12" style="11" customWidth="1"/>
    <col min="13" max="13" width="12" customWidth="1"/>
    <col min="15" max="15" width="12" customWidth="1"/>
    <col min="17" max="17" width="9.54296875" bestFit="1" customWidth="1"/>
    <col min="18" max="18" width="11.26953125" customWidth="1"/>
    <col min="20" max="20" width="11" customWidth="1"/>
    <col min="21" max="21" width="9.81640625" bestFit="1" customWidth="1"/>
    <col min="22" max="22" width="8.7265625" customWidth="1"/>
    <col min="26" max="26" width="12" customWidth="1"/>
  </cols>
  <sheetData>
    <row r="1" spans="1:34" x14ac:dyDescent="0.35">
      <c r="A1" s="26" t="s">
        <v>386</v>
      </c>
      <c r="B1" s="26" t="s">
        <v>618</v>
      </c>
      <c r="F1" s="301" t="s">
        <v>746</v>
      </c>
    </row>
    <row r="3" spans="1:34" x14ac:dyDescent="0.35">
      <c r="B3" s="301" t="s">
        <v>619</v>
      </c>
    </row>
    <row r="4" spans="1:34" x14ac:dyDescent="0.35">
      <c r="C4" t="s">
        <v>197</v>
      </c>
      <c r="D4" t="s">
        <v>620</v>
      </c>
      <c r="E4" s="12" t="s">
        <v>621</v>
      </c>
      <c r="F4" t="s">
        <v>580</v>
      </c>
      <c r="G4" t="s">
        <v>622</v>
      </c>
      <c r="H4" t="s">
        <v>247</v>
      </c>
      <c r="I4" t="s">
        <v>623</v>
      </c>
      <c r="J4" t="s">
        <v>624</v>
      </c>
      <c r="K4" s="11" t="s">
        <v>561</v>
      </c>
      <c r="L4" t="s">
        <v>625</v>
      </c>
      <c r="M4" t="s">
        <v>560</v>
      </c>
      <c r="N4" t="s">
        <v>626</v>
      </c>
      <c r="O4" t="s">
        <v>559</v>
      </c>
      <c r="P4" t="s">
        <v>627</v>
      </c>
      <c r="Q4" t="s">
        <v>558</v>
      </c>
      <c r="R4" t="s">
        <v>628</v>
      </c>
      <c r="S4" s="12" t="s">
        <v>557</v>
      </c>
      <c r="T4" t="s">
        <v>629</v>
      </c>
      <c r="U4" t="s">
        <v>556</v>
      </c>
      <c r="V4" t="s">
        <v>630</v>
      </c>
      <c r="W4" t="s">
        <v>555</v>
      </c>
      <c r="X4" t="s">
        <v>631</v>
      </c>
      <c r="AA4" s="347"/>
    </row>
    <row r="5" spans="1:34" x14ac:dyDescent="0.35">
      <c r="C5" t="s">
        <v>31</v>
      </c>
      <c r="D5" t="s">
        <v>632</v>
      </c>
      <c r="E5" s="12"/>
      <c r="F5" t="s">
        <v>633</v>
      </c>
      <c r="G5" t="s">
        <v>634</v>
      </c>
      <c r="H5" t="s">
        <v>635</v>
      </c>
      <c r="K5" s="348">
        <v>1.51</v>
      </c>
      <c r="L5" s="11"/>
      <c r="M5" s="348">
        <v>1.51</v>
      </c>
      <c r="N5" s="11"/>
      <c r="O5" s="348">
        <v>1.51</v>
      </c>
      <c r="P5" s="11" t="s">
        <v>636</v>
      </c>
      <c r="Q5" s="348">
        <v>1.56</v>
      </c>
      <c r="R5" s="349">
        <v>44105</v>
      </c>
      <c r="S5" s="348">
        <v>1.51</v>
      </c>
      <c r="T5" s="349"/>
      <c r="U5" s="350">
        <v>1.51</v>
      </c>
      <c r="V5" s="351"/>
      <c r="W5" s="350">
        <v>1.51</v>
      </c>
      <c r="X5" s="1"/>
      <c r="Z5" s="122">
        <f>(FPIG!P8*(CHIP_Factors[[#This Row],[2023]]+0.05))/12</f>
        <v>3607.5</v>
      </c>
      <c r="AA5" s="347" t="s">
        <v>635</v>
      </c>
      <c r="AC5" s="285">
        <f>ROUND(1958/(FPIG!R5/12),2)</f>
        <v>1.56</v>
      </c>
      <c r="AD5">
        <f>W6/2</f>
        <v>1.56</v>
      </c>
    </row>
    <row r="6" spans="1:34" x14ac:dyDescent="0.35">
      <c r="C6" t="s">
        <v>31</v>
      </c>
      <c r="D6" t="s">
        <v>632</v>
      </c>
      <c r="E6" s="12"/>
      <c r="F6" t="s">
        <v>637</v>
      </c>
      <c r="G6" t="s">
        <v>638</v>
      </c>
      <c r="H6" t="s">
        <v>635</v>
      </c>
      <c r="K6" s="348">
        <v>3.12</v>
      </c>
      <c r="L6" s="12"/>
      <c r="M6" s="348">
        <v>3.12</v>
      </c>
      <c r="N6" s="12"/>
      <c r="O6" s="348">
        <v>3.12</v>
      </c>
      <c r="P6" t="s">
        <v>636</v>
      </c>
      <c r="Q6" s="348">
        <v>3.12</v>
      </c>
      <c r="R6" s="1">
        <v>44105</v>
      </c>
      <c r="S6" s="348">
        <v>3.12</v>
      </c>
      <c r="T6" s="1"/>
      <c r="U6" s="350">
        <v>3.12</v>
      </c>
      <c r="V6" s="1"/>
      <c r="W6" s="350">
        <v>3.12</v>
      </c>
      <c r="X6" s="1"/>
      <c r="Z6" s="122">
        <f>(FPIG!R5*((CHIP_Factors[[#This Row],[2023]]+0.05))/12)</f>
        <v>3978.35</v>
      </c>
      <c r="AA6" s="352" t="s">
        <v>639</v>
      </c>
      <c r="AC6" s="285">
        <f>ROUND(1958/(FPIG!R6/12),2)</f>
        <v>1.1499999999999999</v>
      </c>
    </row>
    <row r="7" spans="1:34" x14ac:dyDescent="0.35">
      <c r="C7" t="s">
        <v>31</v>
      </c>
      <c r="D7" t="s">
        <v>632</v>
      </c>
      <c r="E7" s="12"/>
      <c r="F7" t="s">
        <v>633</v>
      </c>
      <c r="G7" t="s">
        <v>640</v>
      </c>
      <c r="H7" t="s">
        <v>641</v>
      </c>
      <c r="K7" s="344">
        <v>52</v>
      </c>
      <c r="L7" s="12"/>
      <c r="M7" s="344">
        <v>52</v>
      </c>
      <c r="N7" s="12"/>
      <c r="O7" s="344">
        <v>52</v>
      </c>
      <c r="Q7" s="344">
        <v>52</v>
      </c>
      <c r="S7" s="344">
        <v>52</v>
      </c>
      <c r="U7" s="353">
        <v>52</v>
      </c>
      <c r="W7" s="353">
        <v>52</v>
      </c>
      <c r="AA7" s="347" t="s">
        <v>641</v>
      </c>
      <c r="AC7" s="285">
        <f>ROUND(1958/(FPIG!R7/12),2)</f>
        <v>0.91</v>
      </c>
    </row>
    <row r="8" spans="1:34" x14ac:dyDescent="0.35">
      <c r="C8" t="s">
        <v>31</v>
      </c>
      <c r="D8" t="s">
        <v>632</v>
      </c>
      <c r="E8" s="12"/>
      <c r="F8" t="s">
        <v>637</v>
      </c>
      <c r="G8" t="s">
        <v>642</v>
      </c>
      <c r="H8" t="s">
        <v>641</v>
      </c>
      <c r="K8" s="344">
        <v>104</v>
      </c>
      <c r="L8" s="12"/>
      <c r="M8" s="344">
        <v>104</v>
      </c>
      <c r="N8" s="12"/>
      <c r="O8" s="344">
        <v>104</v>
      </c>
      <c r="Q8" s="344">
        <v>104</v>
      </c>
      <c r="S8" s="344">
        <v>104</v>
      </c>
      <c r="U8" s="353">
        <v>104</v>
      </c>
      <c r="W8" s="353">
        <v>104</v>
      </c>
      <c r="AA8" s="352" t="s">
        <v>643</v>
      </c>
      <c r="AC8" s="285">
        <f>ROUND(1958/(FPIG!R8/12),2)</f>
        <v>0.75</v>
      </c>
      <c r="AG8" s="26" t="s">
        <v>781</v>
      </c>
    </row>
    <row r="9" spans="1:34" x14ac:dyDescent="0.35">
      <c r="C9" t="s">
        <v>31</v>
      </c>
      <c r="D9" t="s">
        <v>632</v>
      </c>
      <c r="E9" s="12"/>
      <c r="F9" t="s">
        <v>633</v>
      </c>
      <c r="G9" t="s">
        <v>640</v>
      </c>
      <c r="H9" t="s">
        <v>644</v>
      </c>
      <c r="K9" s="344">
        <v>156</v>
      </c>
      <c r="L9" s="12"/>
      <c r="M9" s="344">
        <v>156</v>
      </c>
      <c r="N9" s="12"/>
      <c r="O9" s="344">
        <v>156</v>
      </c>
      <c r="Q9" s="344">
        <v>156</v>
      </c>
      <c r="S9" s="344">
        <v>156</v>
      </c>
      <c r="U9" s="353">
        <v>156</v>
      </c>
      <c r="W9" s="353">
        <v>156</v>
      </c>
      <c r="AA9" s="347" t="s">
        <v>644</v>
      </c>
      <c r="AC9" s="285">
        <f>ROUND(1958/(FPIG!R9/12),2)</f>
        <v>0.64</v>
      </c>
      <c r="AG9" t="s">
        <v>31</v>
      </c>
      <c r="AH9" t="s">
        <v>776</v>
      </c>
    </row>
    <row r="10" spans="1:34" x14ac:dyDescent="0.35">
      <c r="C10" t="s">
        <v>31</v>
      </c>
      <c r="D10" t="s">
        <v>632</v>
      </c>
      <c r="E10" s="12"/>
      <c r="F10" t="s">
        <v>637</v>
      </c>
      <c r="G10" t="s">
        <v>642</v>
      </c>
      <c r="H10" t="s">
        <v>644</v>
      </c>
      <c r="K10" s="344">
        <v>312</v>
      </c>
      <c r="L10" s="12"/>
      <c r="M10" s="344">
        <v>312</v>
      </c>
      <c r="N10" s="12"/>
      <c r="O10" s="344">
        <v>312</v>
      </c>
      <c r="Q10" s="344">
        <v>312</v>
      </c>
      <c r="S10" s="344">
        <v>312</v>
      </c>
      <c r="U10" s="353">
        <v>312</v>
      </c>
      <c r="W10" s="353">
        <v>312</v>
      </c>
      <c r="Z10" t="str">
        <f>C9</f>
        <v>Alabama</v>
      </c>
      <c r="AC10" s="285">
        <f>ROUND(1958/(FPIG!R10/12),2)</f>
        <v>0.56000000000000005</v>
      </c>
      <c r="AG10" t="s">
        <v>76</v>
      </c>
      <c r="AH10" t="s">
        <v>776</v>
      </c>
    </row>
    <row r="11" spans="1:34" x14ac:dyDescent="0.35">
      <c r="C11" t="s">
        <v>46</v>
      </c>
      <c r="D11" t="s">
        <v>645</v>
      </c>
      <c r="E11" s="12"/>
      <c r="F11" t="s">
        <v>633</v>
      </c>
      <c r="G11" t="s">
        <v>646</v>
      </c>
      <c r="H11" t="s">
        <v>635</v>
      </c>
      <c r="K11" s="348">
        <v>1.37</v>
      </c>
      <c r="L11" s="12"/>
      <c r="M11" s="348">
        <v>1.37</v>
      </c>
      <c r="N11" s="12"/>
      <c r="O11" s="348">
        <v>1.37</v>
      </c>
      <c r="Q11" s="348">
        <v>1.37</v>
      </c>
      <c r="S11" s="348">
        <v>1.37</v>
      </c>
      <c r="U11" s="350">
        <v>1.37</v>
      </c>
      <c r="W11" s="350">
        <v>1.37</v>
      </c>
      <c r="Y11" s="350"/>
      <c r="AC11" s="285">
        <f>ROUND(1958/(FPIG!R11/12),2)</f>
        <v>0.5</v>
      </c>
      <c r="AG11" t="s">
        <v>81</v>
      </c>
      <c r="AH11" t="s">
        <v>777</v>
      </c>
    </row>
    <row r="12" spans="1:34" x14ac:dyDescent="0.35">
      <c r="C12" t="s">
        <v>46</v>
      </c>
      <c r="D12" t="s">
        <v>645</v>
      </c>
      <c r="E12" s="12"/>
      <c r="F12" t="s">
        <v>637</v>
      </c>
      <c r="G12" t="s">
        <v>647</v>
      </c>
      <c r="H12" t="s">
        <v>635</v>
      </c>
      <c r="K12" s="348">
        <v>2.06</v>
      </c>
      <c r="L12" s="12"/>
      <c r="M12" s="348">
        <v>2.06</v>
      </c>
      <c r="N12" s="12"/>
      <c r="O12" s="348">
        <v>2.06</v>
      </c>
      <c r="Q12" s="348">
        <v>2.06</v>
      </c>
      <c r="S12" s="348">
        <v>2.06</v>
      </c>
      <c r="U12" s="350">
        <v>2.06</v>
      </c>
      <c r="W12" s="350">
        <v>2.06</v>
      </c>
      <c r="Y12" s="350"/>
      <c r="AC12" s="285">
        <f>ROUND(1958/(FPIG!R12/12),2)</f>
        <v>0.45</v>
      </c>
      <c r="AG12" t="s">
        <v>98</v>
      </c>
      <c r="AH12" t="s">
        <v>777</v>
      </c>
    </row>
    <row r="13" spans="1:34" x14ac:dyDescent="0.35">
      <c r="C13" t="s">
        <v>76</v>
      </c>
      <c r="D13" t="s">
        <v>648</v>
      </c>
      <c r="E13" s="12"/>
      <c r="F13" t="s">
        <v>633</v>
      </c>
      <c r="H13" t="s">
        <v>635</v>
      </c>
      <c r="K13" s="348">
        <v>1.53</v>
      </c>
      <c r="M13" s="348">
        <v>1.53</v>
      </c>
      <c r="O13" s="348">
        <v>1.53</v>
      </c>
      <c r="Q13" s="348">
        <v>1.53</v>
      </c>
      <c r="S13" s="348">
        <v>1.53</v>
      </c>
      <c r="U13" s="350">
        <v>1.53</v>
      </c>
      <c r="W13" s="350">
        <v>1.53</v>
      </c>
      <c r="AG13" t="s">
        <v>115</v>
      </c>
      <c r="AH13" t="s">
        <v>778</v>
      </c>
    </row>
    <row r="14" spans="1:34" x14ac:dyDescent="0.35">
      <c r="C14" t="s">
        <v>76</v>
      </c>
      <c r="D14" t="s">
        <v>648</v>
      </c>
      <c r="E14" s="12"/>
      <c r="F14" t="s">
        <v>637</v>
      </c>
      <c r="H14" t="s">
        <v>635</v>
      </c>
      <c r="K14" s="348">
        <v>1.95</v>
      </c>
      <c r="M14" s="348">
        <v>1.95</v>
      </c>
      <c r="O14" s="348">
        <v>1.95</v>
      </c>
      <c r="Q14" s="348">
        <v>1.95</v>
      </c>
      <c r="S14" s="348">
        <v>1.95</v>
      </c>
      <c r="U14" s="350">
        <v>1.95</v>
      </c>
      <c r="W14" s="350">
        <v>1.95</v>
      </c>
      <c r="AG14" t="s">
        <v>136</v>
      </c>
      <c r="AH14" t="s">
        <v>777</v>
      </c>
    </row>
    <row r="15" spans="1:34" x14ac:dyDescent="0.35">
      <c r="C15" t="s">
        <v>76</v>
      </c>
      <c r="D15" t="s">
        <v>648</v>
      </c>
      <c r="E15" s="12"/>
      <c r="F15" t="s">
        <v>633</v>
      </c>
      <c r="H15" t="s">
        <v>641</v>
      </c>
      <c r="J15" t="s">
        <v>649</v>
      </c>
      <c r="K15" s="344">
        <v>180</v>
      </c>
      <c r="M15" s="344">
        <v>180</v>
      </c>
      <c r="O15" s="344">
        <v>180</v>
      </c>
      <c r="Q15" s="344">
        <v>180</v>
      </c>
      <c r="S15" s="344">
        <v>180</v>
      </c>
      <c r="U15" s="353">
        <f>15*12</f>
        <v>180</v>
      </c>
      <c r="W15" s="353">
        <f>15*12</f>
        <v>180</v>
      </c>
      <c r="Y15" t="str">
        <f>C13</f>
        <v>Florida</v>
      </c>
      <c r="AG15" t="s">
        <v>779</v>
      </c>
      <c r="AH15" t="s">
        <v>777</v>
      </c>
    </row>
    <row r="16" spans="1:34" x14ac:dyDescent="0.35">
      <c r="C16" t="s">
        <v>76</v>
      </c>
      <c r="D16" t="s">
        <v>648</v>
      </c>
      <c r="E16" s="12"/>
      <c r="F16" t="s">
        <v>637</v>
      </c>
      <c r="H16" t="s">
        <v>641</v>
      </c>
      <c r="J16" t="s">
        <v>649</v>
      </c>
      <c r="K16" s="344">
        <v>240</v>
      </c>
      <c r="M16" s="344">
        <v>240</v>
      </c>
      <c r="O16" s="344">
        <v>240</v>
      </c>
      <c r="Q16" s="344">
        <v>240</v>
      </c>
      <c r="S16" s="344">
        <v>240</v>
      </c>
      <c r="U16" s="353">
        <f>20*12</f>
        <v>240</v>
      </c>
      <c r="W16" s="353">
        <f>20*12</f>
        <v>240</v>
      </c>
      <c r="AG16" t="s">
        <v>171</v>
      </c>
      <c r="AH16" t="s">
        <v>777</v>
      </c>
    </row>
    <row r="17" spans="3:34" x14ac:dyDescent="0.35">
      <c r="C17" t="s">
        <v>81</v>
      </c>
      <c r="D17" t="s">
        <v>650</v>
      </c>
      <c r="E17" s="12"/>
      <c r="F17" t="s">
        <v>633</v>
      </c>
      <c r="H17" t="s">
        <v>635</v>
      </c>
      <c r="J17" t="s">
        <v>651</v>
      </c>
      <c r="K17" s="348">
        <v>1.53</v>
      </c>
      <c r="M17" s="348">
        <v>1.58</v>
      </c>
      <c r="O17" s="348">
        <v>1.58</v>
      </c>
      <c r="Q17" s="348">
        <v>1.58</v>
      </c>
      <c r="S17" s="348">
        <v>1.58</v>
      </c>
      <c r="U17" s="350">
        <v>1.58</v>
      </c>
      <c r="W17" s="350">
        <v>1.58</v>
      </c>
      <c r="AG17" t="s">
        <v>183</v>
      </c>
      <c r="AH17" t="s">
        <v>777</v>
      </c>
    </row>
    <row r="18" spans="3:34" x14ac:dyDescent="0.35">
      <c r="C18" t="s">
        <v>81</v>
      </c>
      <c r="D18" t="s">
        <v>650</v>
      </c>
      <c r="E18" s="12"/>
      <c r="F18" t="s">
        <v>637</v>
      </c>
      <c r="H18" t="s">
        <v>635</v>
      </c>
      <c r="J18" t="s">
        <v>651</v>
      </c>
      <c r="K18" s="348">
        <v>1.65</v>
      </c>
      <c r="M18" s="348">
        <v>1.7</v>
      </c>
      <c r="O18" s="348">
        <v>1.7</v>
      </c>
      <c r="Q18" s="348">
        <v>1.7</v>
      </c>
      <c r="S18" s="348">
        <v>1.7</v>
      </c>
      <c r="U18" s="350">
        <v>1.7</v>
      </c>
      <c r="W18" s="350">
        <v>1.7</v>
      </c>
    </row>
    <row r="19" spans="3:34" x14ac:dyDescent="0.35">
      <c r="C19" t="s">
        <v>81</v>
      </c>
      <c r="D19" t="s">
        <v>650</v>
      </c>
      <c r="E19" s="12"/>
      <c r="F19" t="s">
        <v>652</v>
      </c>
      <c r="H19" t="s">
        <v>635</v>
      </c>
      <c r="J19" t="s">
        <v>651</v>
      </c>
      <c r="K19" s="348">
        <v>1.8499999999999999</v>
      </c>
      <c r="M19" s="348">
        <v>1.9</v>
      </c>
      <c r="O19" s="348">
        <v>1.9</v>
      </c>
      <c r="Q19" s="348">
        <v>1.9</v>
      </c>
      <c r="S19" s="348">
        <v>1.9</v>
      </c>
      <c r="U19" s="350">
        <v>1.9</v>
      </c>
      <c r="W19" s="350">
        <v>1.9</v>
      </c>
    </row>
    <row r="20" spans="3:34" x14ac:dyDescent="0.35">
      <c r="C20" t="s">
        <v>81</v>
      </c>
      <c r="D20" t="s">
        <v>650</v>
      </c>
      <c r="E20" s="12"/>
      <c r="F20" t="s">
        <v>653</v>
      </c>
      <c r="H20" t="s">
        <v>635</v>
      </c>
      <c r="J20" t="s">
        <v>651</v>
      </c>
      <c r="K20" s="348">
        <v>2.0500000000000003</v>
      </c>
      <c r="M20" s="348">
        <v>2.1</v>
      </c>
      <c r="O20" s="348">
        <v>2.1</v>
      </c>
      <c r="Q20" s="348">
        <v>2.1</v>
      </c>
      <c r="S20" s="348">
        <v>2.1</v>
      </c>
      <c r="U20" s="350">
        <v>2.1</v>
      </c>
      <c r="W20" s="350">
        <v>2.1</v>
      </c>
      <c r="AG20" t="s">
        <v>780</v>
      </c>
    </row>
    <row r="21" spans="3:34" x14ac:dyDescent="0.35">
      <c r="C21" t="s">
        <v>81</v>
      </c>
      <c r="D21" t="s">
        <v>650</v>
      </c>
      <c r="E21" s="12"/>
      <c r="F21" t="s">
        <v>654</v>
      </c>
      <c r="H21" t="s">
        <v>635</v>
      </c>
      <c r="J21" t="s">
        <v>651</v>
      </c>
      <c r="K21" s="348">
        <v>2.2600000000000002</v>
      </c>
      <c r="M21" s="348">
        <v>2.31</v>
      </c>
      <c r="O21" s="348">
        <v>2.31</v>
      </c>
      <c r="Q21" s="348">
        <v>2.31</v>
      </c>
      <c r="S21" s="348">
        <v>2.31</v>
      </c>
      <c r="U21" s="350">
        <v>2.31</v>
      </c>
      <c r="W21" s="350">
        <v>2.31</v>
      </c>
      <c r="AG21" t="s">
        <v>46</v>
      </c>
    </row>
    <row r="22" spans="3:34" x14ac:dyDescent="0.35">
      <c r="C22" t="s">
        <v>81</v>
      </c>
      <c r="D22" t="s">
        <v>650</v>
      </c>
      <c r="E22" s="12"/>
      <c r="F22" t="s">
        <v>655</v>
      </c>
      <c r="H22" t="s">
        <v>635</v>
      </c>
      <c r="J22" t="s">
        <v>651</v>
      </c>
      <c r="K22" s="348">
        <v>2.4200000000000004</v>
      </c>
      <c r="M22" s="348">
        <v>2.4700000000000002</v>
      </c>
      <c r="O22" s="348">
        <v>2.4700000000000002</v>
      </c>
      <c r="Q22" s="348">
        <v>2.4700000000000002</v>
      </c>
      <c r="S22" s="348">
        <v>2.4700000000000002</v>
      </c>
      <c r="U22" s="350">
        <v>2.4700000000000002</v>
      </c>
      <c r="W22" s="350">
        <v>2.4700000000000002</v>
      </c>
      <c r="AG22" t="s">
        <v>113</v>
      </c>
    </row>
    <row r="23" spans="3:34" x14ac:dyDescent="0.35">
      <c r="C23" t="s">
        <v>81</v>
      </c>
      <c r="D23" t="s">
        <v>650</v>
      </c>
      <c r="E23" s="12"/>
      <c r="F23" t="s">
        <v>633</v>
      </c>
      <c r="H23" t="s">
        <v>641</v>
      </c>
      <c r="J23" t="s">
        <v>649</v>
      </c>
      <c r="K23" s="344">
        <v>132</v>
      </c>
      <c r="M23" s="344">
        <v>132</v>
      </c>
      <c r="O23" s="344">
        <v>132</v>
      </c>
      <c r="Q23" s="344">
        <v>132</v>
      </c>
      <c r="S23" s="344">
        <v>132</v>
      </c>
      <c r="U23" s="353">
        <f>11*12</f>
        <v>132</v>
      </c>
      <c r="W23" s="353">
        <f>11*12</f>
        <v>132</v>
      </c>
      <c r="AG23" t="s">
        <v>156</v>
      </c>
    </row>
    <row r="24" spans="3:34" x14ac:dyDescent="0.35">
      <c r="C24" t="s">
        <v>81</v>
      </c>
      <c r="D24" t="s">
        <v>650</v>
      </c>
      <c r="E24" s="12"/>
      <c r="F24" t="s">
        <v>637</v>
      </c>
      <c r="H24" t="s">
        <v>641</v>
      </c>
      <c r="J24" t="s">
        <v>649</v>
      </c>
      <c r="K24" s="344">
        <v>264</v>
      </c>
      <c r="M24" s="344">
        <v>264</v>
      </c>
      <c r="O24" s="344">
        <v>264</v>
      </c>
      <c r="Q24" s="344">
        <v>264</v>
      </c>
      <c r="S24" s="344">
        <v>264</v>
      </c>
      <c r="U24" s="353">
        <f>22*12</f>
        <v>264</v>
      </c>
      <c r="W24" s="353">
        <f>22*12</f>
        <v>264</v>
      </c>
      <c r="AG24" t="s">
        <v>166</v>
      </c>
    </row>
    <row r="25" spans="3:34" x14ac:dyDescent="0.35">
      <c r="C25" t="s">
        <v>81</v>
      </c>
      <c r="D25" t="s">
        <v>650</v>
      </c>
      <c r="E25" s="12"/>
      <c r="F25" t="s">
        <v>652</v>
      </c>
      <c r="H25" t="s">
        <v>641</v>
      </c>
      <c r="J25" t="s">
        <v>649</v>
      </c>
      <c r="K25" s="344">
        <v>288</v>
      </c>
      <c r="M25" s="344">
        <v>288</v>
      </c>
      <c r="O25" s="344">
        <v>288</v>
      </c>
      <c r="Q25" s="344">
        <v>288</v>
      </c>
      <c r="S25" s="344">
        <v>288</v>
      </c>
      <c r="U25" s="353">
        <f>24*12</f>
        <v>288</v>
      </c>
      <c r="W25" s="353">
        <f>24*12</f>
        <v>288</v>
      </c>
    </row>
    <row r="26" spans="3:34" x14ac:dyDescent="0.35">
      <c r="C26" t="s">
        <v>81</v>
      </c>
      <c r="D26" t="s">
        <v>650</v>
      </c>
      <c r="E26" s="12"/>
      <c r="F26" t="s">
        <v>653</v>
      </c>
      <c r="H26" t="s">
        <v>641</v>
      </c>
      <c r="J26" t="s">
        <v>649</v>
      </c>
      <c r="K26" s="344">
        <v>348</v>
      </c>
      <c r="M26" s="344">
        <v>348</v>
      </c>
      <c r="O26" s="344">
        <v>348</v>
      </c>
      <c r="Q26" s="344">
        <v>348</v>
      </c>
      <c r="S26" s="344">
        <v>348</v>
      </c>
      <c r="U26" s="353">
        <f>29*12</f>
        <v>348</v>
      </c>
      <c r="W26" s="353">
        <f>29*12</f>
        <v>348</v>
      </c>
      <c r="Z26" t="s">
        <v>738</v>
      </c>
    </row>
    <row r="27" spans="3:34" x14ac:dyDescent="0.35">
      <c r="C27" t="s">
        <v>81</v>
      </c>
      <c r="D27" t="s">
        <v>650</v>
      </c>
      <c r="E27" s="12"/>
      <c r="F27" t="s">
        <v>654</v>
      </c>
      <c r="H27" t="s">
        <v>641</v>
      </c>
      <c r="J27" t="s">
        <v>649</v>
      </c>
      <c r="K27" s="344">
        <v>384</v>
      </c>
      <c r="M27" s="344">
        <v>384</v>
      </c>
      <c r="O27" s="344">
        <v>384</v>
      </c>
      <c r="Q27" s="344">
        <v>384</v>
      </c>
      <c r="S27" s="344">
        <v>384</v>
      </c>
      <c r="U27" s="353">
        <f>32*12</f>
        <v>384</v>
      </c>
      <c r="W27" s="353">
        <f>32*12</f>
        <v>384</v>
      </c>
    </row>
    <row r="28" spans="3:34" x14ac:dyDescent="0.35">
      <c r="C28" t="s">
        <v>81</v>
      </c>
      <c r="D28" t="s">
        <v>650</v>
      </c>
      <c r="E28" s="12"/>
      <c r="F28" t="s">
        <v>655</v>
      </c>
      <c r="H28" t="s">
        <v>641</v>
      </c>
      <c r="J28" t="s">
        <v>649</v>
      </c>
      <c r="K28" s="344">
        <v>432</v>
      </c>
      <c r="M28" s="344">
        <v>432</v>
      </c>
      <c r="O28" s="344">
        <v>432</v>
      </c>
      <c r="Q28" s="344">
        <v>432</v>
      </c>
      <c r="S28" s="344">
        <v>432</v>
      </c>
      <c r="U28" s="353">
        <f>36*12</f>
        <v>432</v>
      </c>
      <c r="W28" s="353">
        <f>36*12</f>
        <v>432</v>
      </c>
    </row>
    <row r="29" spans="3:34" x14ac:dyDescent="0.35">
      <c r="C29" t="s">
        <v>81</v>
      </c>
      <c r="D29" t="s">
        <v>650</v>
      </c>
      <c r="E29" s="12"/>
      <c r="F29" t="s">
        <v>633</v>
      </c>
      <c r="H29" t="s">
        <v>644</v>
      </c>
      <c r="J29" t="s">
        <v>656</v>
      </c>
      <c r="K29" s="344">
        <v>192</v>
      </c>
      <c r="M29" s="344">
        <v>192</v>
      </c>
      <c r="O29" s="344">
        <v>192</v>
      </c>
      <c r="Q29" s="344">
        <v>192</v>
      </c>
      <c r="S29" s="344">
        <v>192</v>
      </c>
      <c r="U29" s="353">
        <f>16*12</f>
        <v>192</v>
      </c>
      <c r="W29" s="353">
        <f>16*12</f>
        <v>192</v>
      </c>
      <c r="Z29" t="str">
        <f>C28</f>
        <v>Georgia</v>
      </c>
    </row>
    <row r="30" spans="3:34" x14ac:dyDescent="0.35">
      <c r="C30" t="s">
        <v>81</v>
      </c>
      <c r="D30" t="s">
        <v>650</v>
      </c>
      <c r="E30" s="12"/>
      <c r="F30" t="s">
        <v>637</v>
      </c>
      <c r="H30" t="s">
        <v>644</v>
      </c>
      <c r="J30" t="s">
        <v>656</v>
      </c>
      <c r="K30" s="344">
        <v>528</v>
      </c>
      <c r="M30" s="344">
        <v>528</v>
      </c>
      <c r="O30" s="344">
        <v>528</v>
      </c>
      <c r="Q30" s="344">
        <v>528</v>
      </c>
      <c r="S30" s="344">
        <v>528</v>
      </c>
      <c r="U30" s="353">
        <f>44*12</f>
        <v>528</v>
      </c>
      <c r="W30" s="353">
        <f>44*12</f>
        <v>528</v>
      </c>
    </row>
    <row r="31" spans="3:34" x14ac:dyDescent="0.35">
      <c r="C31" t="s">
        <v>81</v>
      </c>
      <c r="D31" t="s">
        <v>650</v>
      </c>
      <c r="E31" s="12"/>
      <c r="F31" t="s">
        <v>652</v>
      </c>
      <c r="H31" t="s">
        <v>644</v>
      </c>
      <c r="J31" t="s">
        <v>656</v>
      </c>
      <c r="K31" s="344">
        <v>588</v>
      </c>
      <c r="M31" s="344">
        <v>588</v>
      </c>
      <c r="O31" s="344">
        <v>588</v>
      </c>
      <c r="Q31" s="344">
        <v>588</v>
      </c>
      <c r="S31" s="344">
        <v>588</v>
      </c>
      <c r="U31" s="353">
        <f>49*12</f>
        <v>588</v>
      </c>
      <c r="W31" s="353">
        <f>49*12</f>
        <v>588</v>
      </c>
    </row>
    <row r="32" spans="3:34" x14ac:dyDescent="0.35">
      <c r="C32" t="s">
        <v>81</v>
      </c>
      <c r="D32" t="s">
        <v>650</v>
      </c>
      <c r="E32" s="12"/>
      <c r="F32" t="s">
        <v>653</v>
      </c>
      <c r="H32" t="s">
        <v>644</v>
      </c>
      <c r="J32" t="s">
        <v>656</v>
      </c>
      <c r="K32" s="344">
        <v>696</v>
      </c>
      <c r="M32" s="344">
        <v>696</v>
      </c>
      <c r="O32" s="344">
        <v>696</v>
      </c>
      <c r="Q32" s="344">
        <v>696</v>
      </c>
      <c r="S32" s="344">
        <v>696</v>
      </c>
      <c r="U32" s="353">
        <f>58*12</f>
        <v>696</v>
      </c>
      <c r="W32" s="353">
        <f>58*12</f>
        <v>696</v>
      </c>
    </row>
    <row r="33" spans="3:34" x14ac:dyDescent="0.35">
      <c r="C33" t="s">
        <v>81</v>
      </c>
      <c r="D33" t="s">
        <v>650</v>
      </c>
      <c r="E33" s="12"/>
      <c r="F33" t="s">
        <v>654</v>
      </c>
      <c r="H33" t="s">
        <v>644</v>
      </c>
      <c r="J33" t="s">
        <v>656</v>
      </c>
      <c r="K33" s="344">
        <v>768</v>
      </c>
      <c r="M33" s="344">
        <v>768</v>
      </c>
      <c r="O33" s="344">
        <v>768</v>
      </c>
      <c r="Q33" s="344">
        <v>768</v>
      </c>
      <c r="S33" s="344">
        <v>768</v>
      </c>
      <c r="U33" s="353">
        <f>64*12</f>
        <v>768</v>
      </c>
      <c r="W33" s="353">
        <f>64*12</f>
        <v>768</v>
      </c>
    </row>
    <row r="34" spans="3:34" x14ac:dyDescent="0.35">
      <c r="C34" t="s">
        <v>81</v>
      </c>
      <c r="D34" t="s">
        <v>650</v>
      </c>
      <c r="E34" s="12"/>
      <c r="F34" t="s">
        <v>655</v>
      </c>
      <c r="H34" t="s">
        <v>644</v>
      </c>
      <c r="J34" t="s">
        <v>656</v>
      </c>
      <c r="K34" s="344">
        <v>864</v>
      </c>
      <c r="M34" s="344">
        <v>864</v>
      </c>
      <c r="O34" s="344">
        <v>864</v>
      </c>
      <c r="Q34" s="344">
        <v>864</v>
      </c>
      <c r="S34" s="344">
        <v>864</v>
      </c>
      <c r="U34" s="353">
        <f>72*12</f>
        <v>864</v>
      </c>
      <c r="W34" s="353">
        <f>72*12</f>
        <v>864</v>
      </c>
    </row>
    <row r="35" spans="3:34" x14ac:dyDescent="0.35">
      <c r="C35" t="s">
        <v>98</v>
      </c>
      <c r="D35" t="s">
        <v>657</v>
      </c>
      <c r="E35" s="12"/>
      <c r="F35" t="s">
        <v>633</v>
      </c>
      <c r="H35" t="s">
        <v>635</v>
      </c>
      <c r="J35" t="s">
        <v>651</v>
      </c>
      <c r="K35" s="348">
        <v>2.12</v>
      </c>
      <c r="M35" s="348">
        <v>2.12</v>
      </c>
      <c r="O35" s="348">
        <v>2.12</v>
      </c>
      <c r="Q35" s="348">
        <v>2.12</v>
      </c>
      <c r="S35" s="348">
        <v>2.12</v>
      </c>
      <c r="U35" s="350">
        <v>2.12</v>
      </c>
      <c r="W35" s="350">
        <v>2.12</v>
      </c>
      <c r="Z35" s="298">
        <f>([1]FPIG!R5*(CHIP_Factors[[#This Row],[2023]]+0.05))/12</f>
        <v>2723.35</v>
      </c>
    </row>
    <row r="36" spans="3:34" x14ac:dyDescent="0.35">
      <c r="C36" t="s">
        <v>98</v>
      </c>
      <c r="D36" t="s">
        <v>657</v>
      </c>
      <c r="E36" s="12"/>
      <c r="F36" t="s">
        <v>637</v>
      </c>
      <c r="H36" t="s">
        <v>635</v>
      </c>
      <c r="J36" t="s">
        <v>651</v>
      </c>
      <c r="K36" s="348">
        <v>2.0499999999999998</v>
      </c>
      <c r="M36" s="348">
        <v>2.0499999999999998</v>
      </c>
      <c r="O36" s="348">
        <v>2.5</v>
      </c>
      <c r="Q36" s="348">
        <v>2.5</v>
      </c>
      <c r="S36" s="348">
        <v>2.5</v>
      </c>
      <c r="U36" s="350">
        <v>2.5</v>
      </c>
      <c r="W36" s="350">
        <v>2.5</v>
      </c>
      <c r="Z36">
        <f>([1]FPIG!R5*((CHIP_Factors[[#This Row],[2023]]+0.05))/12)</f>
        <v>3200.25</v>
      </c>
    </row>
    <row r="37" spans="3:34" x14ac:dyDescent="0.35">
      <c r="C37" t="s">
        <v>98</v>
      </c>
      <c r="D37" t="s">
        <v>657</v>
      </c>
      <c r="E37" s="12"/>
      <c r="F37" t="s">
        <v>637</v>
      </c>
      <c r="G37" t="s">
        <v>658</v>
      </c>
      <c r="H37" t="s">
        <v>641</v>
      </c>
      <c r="J37" t="s">
        <v>656</v>
      </c>
      <c r="K37" s="344">
        <v>600</v>
      </c>
      <c r="M37" s="344">
        <v>600</v>
      </c>
      <c r="O37" s="344">
        <v>600</v>
      </c>
      <c r="Q37" s="344">
        <v>600</v>
      </c>
      <c r="S37" s="344">
        <v>600</v>
      </c>
      <c r="U37" s="353">
        <f>50*12</f>
        <v>600</v>
      </c>
      <c r="W37" s="353">
        <f>50*12</f>
        <v>600</v>
      </c>
      <c r="Y37" t="str">
        <f>C35</f>
        <v>Louisiana</v>
      </c>
    </row>
    <row r="38" spans="3:34" x14ac:dyDescent="0.35">
      <c r="C38" t="s">
        <v>113</v>
      </c>
      <c r="D38" t="s">
        <v>386</v>
      </c>
      <c r="E38" s="12"/>
      <c r="F38" t="s">
        <v>633</v>
      </c>
      <c r="H38" t="s">
        <v>635</v>
      </c>
      <c r="J38" t="s">
        <v>651</v>
      </c>
      <c r="K38" s="348">
        <v>2.09</v>
      </c>
      <c r="M38" s="348">
        <v>2.09</v>
      </c>
      <c r="O38" s="348">
        <v>2.09</v>
      </c>
      <c r="Q38" s="348">
        <v>2.09</v>
      </c>
      <c r="S38" s="348">
        <v>2.09</v>
      </c>
      <c r="U38" s="350">
        <v>2.09</v>
      </c>
      <c r="W38" s="350">
        <v>2.09</v>
      </c>
      <c r="Z38">
        <f>(FPIG!R5*(CHIP_Factors[[#This Row],[2023]]+0.05))/12</f>
        <v>2685.6999999999994</v>
      </c>
    </row>
    <row r="39" spans="3:34" x14ac:dyDescent="0.35">
      <c r="C39" t="s">
        <v>115</v>
      </c>
      <c r="D39" t="s">
        <v>386</v>
      </c>
      <c r="E39" s="12">
        <v>1</v>
      </c>
      <c r="F39" t="s">
        <v>633</v>
      </c>
      <c r="G39" s="350">
        <v>1.5</v>
      </c>
      <c r="H39" t="s">
        <v>635</v>
      </c>
      <c r="K39" s="354">
        <v>1872</v>
      </c>
      <c r="M39" s="354">
        <v>1926</v>
      </c>
      <c r="O39" s="354">
        <v>1968</v>
      </c>
      <c r="Q39" s="354">
        <v>1986</v>
      </c>
      <c r="S39" s="354">
        <v>2096</v>
      </c>
      <c r="U39" s="355">
        <v>2139</v>
      </c>
      <c r="W39" s="355">
        <v>2322</v>
      </c>
      <c r="Z39">
        <f>FPIG!R5*CHIP_Factors[[#This Row],[Group Name]]</f>
        <v>22590</v>
      </c>
      <c r="AA39">
        <f>ROUND((Z39*1.05)/12,0)</f>
        <v>1977</v>
      </c>
      <c r="AC39" s="356" t="s">
        <v>659</v>
      </c>
      <c r="AD39" s="356">
        <f>TRUNC(AC39,1)</f>
        <v>2322</v>
      </c>
      <c r="AE39">
        <v>180</v>
      </c>
      <c r="AH39">
        <f>CHIP_Factors[[#This Row],[2023]]/CHIP_Factors[[#This Row],[2020]]</f>
        <v>1.086890243902439</v>
      </c>
    </row>
    <row r="40" spans="3:34" x14ac:dyDescent="0.35">
      <c r="C40" t="s">
        <v>115</v>
      </c>
      <c r="D40" t="s">
        <v>386</v>
      </c>
      <c r="E40" s="12">
        <v>1</v>
      </c>
      <c r="F40" t="s">
        <v>637</v>
      </c>
      <c r="G40" s="350">
        <v>1.85</v>
      </c>
      <c r="H40" t="s">
        <v>635</v>
      </c>
      <c r="K40" s="354">
        <v>2277</v>
      </c>
      <c r="M40" s="354">
        <v>2342</v>
      </c>
      <c r="O40" s="354">
        <v>2393</v>
      </c>
      <c r="Q40" s="354">
        <v>2415</v>
      </c>
      <c r="S40" s="354">
        <v>2549</v>
      </c>
      <c r="U40" s="355">
        <v>2601</v>
      </c>
      <c r="W40" s="355">
        <v>2824</v>
      </c>
      <c r="Z40">
        <f>FPIG!R6*CHIP_Factors[[#This Row],[Group Name]]</f>
        <v>37814</v>
      </c>
      <c r="AA40">
        <f t="shared" ref="AA40:AA68" si="0">ROUND((Z40*1.05)/12,0)</f>
        <v>3309</v>
      </c>
      <c r="AC40" s="356" t="s">
        <v>660</v>
      </c>
      <c r="AD40" s="356">
        <f t="shared" ref="AD40:AD68" si="1">TRUNC(AC40,1)</f>
        <v>2824</v>
      </c>
      <c r="AE40">
        <v>576</v>
      </c>
      <c r="AH40">
        <f>CHIP_Factors[[#This Row],[2023]]/CHIP_Factors[[#This Row],[2020]]</f>
        <v>1.0869201838696196</v>
      </c>
    </row>
    <row r="41" spans="3:34" x14ac:dyDescent="0.35">
      <c r="C41" t="s">
        <v>115</v>
      </c>
      <c r="D41" t="s">
        <v>386</v>
      </c>
      <c r="E41" s="12">
        <v>1</v>
      </c>
      <c r="F41" t="s">
        <v>652</v>
      </c>
      <c r="G41" s="350">
        <v>2.25</v>
      </c>
      <c r="H41" t="s">
        <v>635</v>
      </c>
      <c r="K41" s="354">
        <v>2058</v>
      </c>
      <c r="M41" s="354">
        <v>2114</v>
      </c>
      <c r="O41" s="354">
        <v>2155</v>
      </c>
      <c r="Q41" s="354">
        <v>2178</v>
      </c>
      <c r="S41" s="354">
        <v>2289</v>
      </c>
      <c r="U41" s="355">
        <v>2336</v>
      </c>
      <c r="W41" s="355">
        <v>3765</v>
      </c>
      <c r="Z41">
        <f>FPIG!R7*CHIP_Factors[[#This Row],[Group Name]]</f>
        <v>58095</v>
      </c>
      <c r="AA41">
        <f t="shared" si="0"/>
        <v>5083</v>
      </c>
      <c r="AC41" s="356" t="s">
        <v>661</v>
      </c>
      <c r="AD41" s="356">
        <f t="shared" si="1"/>
        <v>3765</v>
      </c>
      <c r="AE41">
        <v>1404</v>
      </c>
    </row>
    <row r="42" spans="3:34" x14ac:dyDescent="0.35">
      <c r="C42" t="s">
        <v>115</v>
      </c>
      <c r="D42" t="s">
        <v>386</v>
      </c>
      <c r="E42" s="12">
        <v>2</v>
      </c>
      <c r="F42" t="s">
        <v>633</v>
      </c>
      <c r="G42" s="350">
        <v>1.5</v>
      </c>
      <c r="H42" t="s">
        <v>635</v>
      </c>
      <c r="K42" s="354">
        <v>2538</v>
      </c>
      <c r="M42" s="354">
        <v>2607</v>
      </c>
      <c r="O42" s="354">
        <v>2658</v>
      </c>
      <c r="Q42" s="354">
        <v>2686</v>
      </c>
      <c r="S42" s="354">
        <v>2823</v>
      </c>
      <c r="U42" s="355">
        <v>2891</v>
      </c>
      <c r="W42" s="355">
        <v>3152</v>
      </c>
      <c r="Z42">
        <f>FPIG!R8*CHIP_Factors[[#This Row],[Group Name]]</f>
        <v>46800</v>
      </c>
      <c r="AA42">
        <f t="shared" si="0"/>
        <v>4095</v>
      </c>
      <c r="AC42" s="356" t="s">
        <v>662</v>
      </c>
      <c r="AD42" s="356">
        <f t="shared" si="1"/>
        <v>3152</v>
      </c>
      <c r="AE42">
        <v>240</v>
      </c>
    </row>
    <row r="43" spans="3:34" x14ac:dyDescent="0.35">
      <c r="C43" t="s">
        <v>115</v>
      </c>
      <c r="D43" t="s">
        <v>386</v>
      </c>
      <c r="E43" s="12">
        <v>2</v>
      </c>
      <c r="F43" t="s">
        <v>637</v>
      </c>
      <c r="G43" s="350">
        <v>1.85</v>
      </c>
      <c r="H43" t="s">
        <v>635</v>
      </c>
      <c r="K43" s="354">
        <v>3087</v>
      </c>
      <c r="M43" s="354">
        <v>3171</v>
      </c>
      <c r="O43" s="354">
        <v>3233</v>
      </c>
      <c r="Q43" s="354">
        <v>3267</v>
      </c>
      <c r="S43" s="354">
        <v>3434</v>
      </c>
      <c r="U43" s="355">
        <v>3517</v>
      </c>
      <c r="W43" s="355">
        <v>3833</v>
      </c>
      <c r="Z43">
        <f>FPIG!R9*CHIP_Factors[[#This Row],[Group Name]]</f>
        <v>67673</v>
      </c>
      <c r="AA43">
        <f t="shared" si="0"/>
        <v>5921</v>
      </c>
      <c r="AC43" s="356" t="s">
        <v>663</v>
      </c>
      <c r="AD43" s="356">
        <f t="shared" si="1"/>
        <v>3833</v>
      </c>
      <c r="AE43">
        <v>780</v>
      </c>
    </row>
    <row r="44" spans="3:34" x14ac:dyDescent="0.35">
      <c r="C44" t="s">
        <v>115</v>
      </c>
      <c r="D44" t="s">
        <v>386</v>
      </c>
      <c r="E44" s="12">
        <v>2</v>
      </c>
      <c r="F44" t="s">
        <v>652</v>
      </c>
      <c r="G44" s="350">
        <v>2.25</v>
      </c>
      <c r="H44" t="s">
        <v>635</v>
      </c>
      <c r="K44" s="354">
        <v>2598</v>
      </c>
      <c r="M44" s="354">
        <v>2667</v>
      </c>
      <c r="O44" s="354">
        <v>2715</v>
      </c>
      <c r="Q44" s="354">
        <v>2745</v>
      </c>
      <c r="S44" s="354">
        <v>2879</v>
      </c>
      <c r="U44" s="355">
        <v>2949</v>
      </c>
      <c r="W44" s="355">
        <v>5110</v>
      </c>
      <c r="Z44">
        <f>FPIG!R10*CHIP_Factors[[#This Row],[Group Name]]</f>
        <v>94410</v>
      </c>
      <c r="AA44">
        <f t="shared" si="0"/>
        <v>8261</v>
      </c>
      <c r="AC44" s="356" t="s">
        <v>664</v>
      </c>
      <c r="AD44" s="356">
        <f t="shared" si="1"/>
        <v>5110</v>
      </c>
      <c r="AE44">
        <v>1908</v>
      </c>
    </row>
    <row r="45" spans="3:34" x14ac:dyDescent="0.35">
      <c r="C45" t="s">
        <v>115</v>
      </c>
      <c r="D45" t="s">
        <v>386</v>
      </c>
      <c r="E45" s="12">
        <v>3</v>
      </c>
      <c r="F45" t="s">
        <v>633</v>
      </c>
      <c r="G45" s="350">
        <v>1.5</v>
      </c>
      <c r="H45" t="s">
        <v>635</v>
      </c>
      <c r="K45" s="354">
        <v>3204</v>
      </c>
      <c r="M45" s="354">
        <v>3289</v>
      </c>
      <c r="O45" s="354">
        <v>3349</v>
      </c>
      <c r="Q45" s="354">
        <v>3386</v>
      </c>
      <c r="S45" s="354">
        <v>3551</v>
      </c>
      <c r="U45" s="355">
        <v>3646</v>
      </c>
      <c r="W45" s="355">
        <v>3981</v>
      </c>
      <c r="Z45">
        <f>FPIG!R11*CHIP_Factors[[#This Row],[Group Name]]</f>
        <v>71010</v>
      </c>
      <c r="AA45">
        <f t="shared" si="0"/>
        <v>6213</v>
      </c>
      <c r="AC45" s="356" t="s">
        <v>665</v>
      </c>
      <c r="AD45" s="356">
        <f t="shared" si="1"/>
        <v>3981</v>
      </c>
      <c r="AE45">
        <v>300</v>
      </c>
    </row>
    <row r="46" spans="3:34" x14ac:dyDescent="0.35">
      <c r="C46" t="s">
        <v>115</v>
      </c>
      <c r="D46" t="s">
        <v>386</v>
      </c>
      <c r="E46" s="12">
        <v>3</v>
      </c>
      <c r="F46" t="s">
        <v>637</v>
      </c>
      <c r="G46" s="350">
        <v>1.85</v>
      </c>
      <c r="H46" t="s">
        <v>635</v>
      </c>
      <c r="K46" s="354">
        <v>3897</v>
      </c>
      <c r="M46" s="354">
        <v>4000</v>
      </c>
      <c r="O46" s="354">
        <v>4073</v>
      </c>
      <c r="Q46" s="354">
        <v>4118</v>
      </c>
      <c r="S46" s="354">
        <v>4319</v>
      </c>
      <c r="U46" s="355">
        <v>4434</v>
      </c>
      <c r="W46" s="355">
        <v>4842</v>
      </c>
      <c r="Z46">
        <f>FPIG!R12*CHIP_Factors[[#This Row],[Group Name]]</f>
        <v>97532</v>
      </c>
      <c r="AA46">
        <f t="shared" si="0"/>
        <v>8534</v>
      </c>
      <c r="AC46" s="356" t="s">
        <v>666</v>
      </c>
      <c r="AD46" s="356">
        <f t="shared" si="1"/>
        <v>4842</v>
      </c>
      <c r="AE46">
        <v>984</v>
      </c>
    </row>
    <row r="47" spans="3:34" x14ac:dyDescent="0.35">
      <c r="C47" t="s">
        <v>115</v>
      </c>
      <c r="D47" t="s">
        <v>386</v>
      </c>
      <c r="E47" s="12">
        <v>3</v>
      </c>
      <c r="F47" t="s">
        <v>652</v>
      </c>
      <c r="G47" s="350">
        <v>2.25</v>
      </c>
      <c r="H47" t="s">
        <v>635</v>
      </c>
      <c r="K47" s="354">
        <v>3138</v>
      </c>
      <c r="M47" s="354">
        <v>3219</v>
      </c>
      <c r="O47" s="354">
        <v>3275</v>
      </c>
      <c r="Q47" s="354">
        <v>3313</v>
      </c>
      <c r="S47" s="354">
        <v>3469</v>
      </c>
      <c r="U47" s="355">
        <v>3561</v>
      </c>
      <c r="W47" s="355">
        <v>6455</v>
      </c>
      <c r="Z47">
        <f>FPIG!R13*CHIP_Factors[[#This Row],[Group Name]]</f>
        <v>130725</v>
      </c>
      <c r="AA47">
        <f t="shared" si="0"/>
        <v>11438</v>
      </c>
      <c r="AC47" s="356" t="s">
        <v>667</v>
      </c>
      <c r="AD47" s="356">
        <f t="shared" si="1"/>
        <v>6455</v>
      </c>
      <c r="AE47">
        <v>2400</v>
      </c>
    </row>
    <row r="48" spans="3:34" x14ac:dyDescent="0.35">
      <c r="C48" t="s">
        <v>115</v>
      </c>
      <c r="D48" t="s">
        <v>386</v>
      </c>
      <c r="E48" s="12">
        <v>4</v>
      </c>
      <c r="F48" t="s">
        <v>633</v>
      </c>
      <c r="G48" s="350">
        <v>1.5</v>
      </c>
      <c r="H48" t="s">
        <v>635</v>
      </c>
      <c r="K48" s="354">
        <v>3870</v>
      </c>
      <c r="M48" s="354">
        <v>3970</v>
      </c>
      <c r="O48" s="354">
        <v>4040</v>
      </c>
      <c r="Q48" s="354">
        <v>4086</v>
      </c>
      <c r="S48" s="354">
        <v>4279</v>
      </c>
      <c r="U48" s="355">
        <v>4399</v>
      </c>
      <c r="W48" s="355">
        <v>4810</v>
      </c>
      <c r="Z48">
        <f>FPIG!R14*CHIP_Factors[[#This Row],[Group Name]]</f>
        <v>95220</v>
      </c>
      <c r="AA48">
        <f t="shared" si="0"/>
        <v>8332</v>
      </c>
      <c r="AC48" s="356" t="s">
        <v>668</v>
      </c>
      <c r="AD48" s="356">
        <f t="shared" si="1"/>
        <v>4810</v>
      </c>
      <c r="AE48">
        <v>360</v>
      </c>
    </row>
    <row r="49" spans="3:31" x14ac:dyDescent="0.35">
      <c r="C49" t="s">
        <v>115</v>
      </c>
      <c r="D49" t="s">
        <v>386</v>
      </c>
      <c r="E49" s="12">
        <v>4</v>
      </c>
      <c r="F49" t="s">
        <v>637</v>
      </c>
      <c r="G49" s="350">
        <v>1.85</v>
      </c>
      <c r="H49" t="s">
        <v>635</v>
      </c>
      <c r="K49" s="354">
        <v>4707</v>
      </c>
      <c r="M49" s="354">
        <v>4829</v>
      </c>
      <c r="O49" s="354">
        <v>4913</v>
      </c>
      <c r="Q49" s="354">
        <v>4969</v>
      </c>
      <c r="S49" s="354">
        <v>5204</v>
      </c>
      <c r="U49" s="355">
        <v>5350</v>
      </c>
      <c r="W49" s="355">
        <v>5850</v>
      </c>
      <c r="Z49">
        <f>FPIG!R15*CHIP_Factors[[#This Row],[Group Name]]</f>
        <v>9953</v>
      </c>
      <c r="AA49">
        <f t="shared" si="0"/>
        <v>871</v>
      </c>
      <c r="AC49" s="356" t="s">
        <v>669</v>
      </c>
      <c r="AD49" s="356">
        <f t="shared" si="1"/>
        <v>5850</v>
      </c>
      <c r="AE49">
        <v>1188</v>
      </c>
    </row>
    <row r="50" spans="3:31" x14ac:dyDescent="0.35">
      <c r="C50" t="s">
        <v>115</v>
      </c>
      <c r="D50" t="s">
        <v>386</v>
      </c>
      <c r="E50" s="12">
        <v>4</v>
      </c>
      <c r="F50" t="s">
        <v>652</v>
      </c>
      <c r="G50" s="350">
        <v>2.25</v>
      </c>
      <c r="H50" t="s">
        <v>635</v>
      </c>
      <c r="K50" s="354">
        <v>3678</v>
      </c>
      <c r="M50" s="354">
        <v>3772</v>
      </c>
      <c r="O50" s="354">
        <v>3835</v>
      </c>
      <c r="Q50" s="354">
        <v>3880</v>
      </c>
      <c r="S50" s="354">
        <v>4059</v>
      </c>
      <c r="U50" s="355">
        <v>4173</v>
      </c>
      <c r="W50" s="355">
        <v>7800</v>
      </c>
      <c r="Z50">
        <f>FPIG!R16*CHIP_Factors[[#This Row],[Group Name]]</f>
        <v>42322.5</v>
      </c>
      <c r="AA50">
        <f t="shared" si="0"/>
        <v>3703</v>
      </c>
      <c r="AC50" s="356" t="s">
        <v>670</v>
      </c>
      <c r="AD50" s="356">
        <f t="shared" si="1"/>
        <v>7800</v>
      </c>
      <c r="AE50">
        <v>2892</v>
      </c>
    </row>
    <row r="51" spans="3:31" x14ac:dyDescent="0.35">
      <c r="C51" t="s">
        <v>115</v>
      </c>
      <c r="D51" t="s">
        <v>386</v>
      </c>
      <c r="E51" s="12">
        <v>5</v>
      </c>
      <c r="F51" t="s">
        <v>633</v>
      </c>
      <c r="G51" s="350">
        <v>1.5</v>
      </c>
      <c r="H51" t="s">
        <v>635</v>
      </c>
      <c r="K51" s="354">
        <v>4536</v>
      </c>
      <c r="M51" s="354">
        <v>4652</v>
      </c>
      <c r="O51" s="354">
        <v>4730</v>
      </c>
      <c r="Q51" s="354">
        <v>4786</v>
      </c>
      <c r="S51" s="354">
        <v>5006</v>
      </c>
      <c r="U51" s="355">
        <v>5152</v>
      </c>
      <c r="W51" s="355">
        <v>5640</v>
      </c>
      <c r="Z51">
        <f>FPIG!R17*CHIP_Factors[[#This Row],[Group Name]]</f>
        <v>38310</v>
      </c>
      <c r="AA51">
        <f t="shared" si="0"/>
        <v>3352</v>
      </c>
      <c r="AC51" s="356" t="s">
        <v>671</v>
      </c>
      <c r="AD51" s="356">
        <f t="shared" si="1"/>
        <v>5640</v>
      </c>
      <c r="AE51">
        <v>420</v>
      </c>
    </row>
    <row r="52" spans="3:31" x14ac:dyDescent="0.35">
      <c r="C52" t="s">
        <v>115</v>
      </c>
      <c r="D52" t="s">
        <v>386</v>
      </c>
      <c r="E52" s="12">
        <v>5</v>
      </c>
      <c r="F52" t="s">
        <v>637</v>
      </c>
      <c r="G52" s="350">
        <v>1.85</v>
      </c>
      <c r="H52" t="s">
        <v>635</v>
      </c>
      <c r="K52" s="354">
        <v>5517</v>
      </c>
      <c r="M52" s="354">
        <v>5657</v>
      </c>
      <c r="O52" s="354">
        <v>5753</v>
      </c>
      <c r="Q52" s="354">
        <v>5820</v>
      </c>
      <c r="S52" s="354">
        <v>6089</v>
      </c>
      <c r="U52" s="355">
        <v>6267</v>
      </c>
      <c r="W52" s="355">
        <v>6859</v>
      </c>
      <c r="Z52">
        <f>FPIG!R18*CHIP_Factors[[#This Row],[Group Name]]</f>
        <v>59699.5</v>
      </c>
      <c r="AA52">
        <f t="shared" si="0"/>
        <v>5224</v>
      </c>
      <c r="AC52" s="356" t="s">
        <v>672</v>
      </c>
      <c r="AD52" s="356">
        <f t="shared" si="1"/>
        <v>6859</v>
      </c>
      <c r="AE52">
        <v>1380</v>
      </c>
    </row>
    <row r="53" spans="3:31" x14ac:dyDescent="0.35">
      <c r="C53" t="s">
        <v>115</v>
      </c>
      <c r="D53" t="s">
        <v>386</v>
      </c>
      <c r="E53" s="12">
        <v>5</v>
      </c>
      <c r="F53" t="s">
        <v>652</v>
      </c>
      <c r="G53" s="350">
        <v>2.25</v>
      </c>
      <c r="H53" t="s">
        <v>635</v>
      </c>
      <c r="K53" s="354">
        <v>4218</v>
      </c>
      <c r="M53" s="354">
        <v>4324</v>
      </c>
      <c r="O53" s="354">
        <v>4395</v>
      </c>
      <c r="Q53" s="354">
        <v>4448</v>
      </c>
      <c r="S53" s="354">
        <v>4649</v>
      </c>
      <c r="U53" s="355">
        <v>4785</v>
      </c>
      <c r="W53" s="355">
        <v>9145</v>
      </c>
      <c r="Z53">
        <f>FPIG!R19*CHIP_Factors[[#This Row],[Group Name]]</f>
        <v>87750</v>
      </c>
      <c r="AA53">
        <f t="shared" si="0"/>
        <v>7678</v>
      </c>
      <c r="AC53" s="356" t="s">
        <v>673</v>
      </c>
      <c r="AD53" s="356">
        <f t="shared" si="1"/>
        <v>9145</v>
      </c>
      <c r="AE53">
        <v>3396</v>
      </c>
    </row>
    <row r="54" spans="3:31" x14ac:dyDescent="0.35">
      <c r="C54" t="s">
        <v>115</v>
      </c>
      <c r="D54" t="s">
        <v>386</v>
      </c>
      <c r="E54" s="12">
        <v>6</v>
      </c>
      <c r="F54" t="s">
        <v>633</v>
      </c>
      <c r="G54" s="350">
        <v>1.5</v>
      </c>
      <c r="H54" t="s">
        <v>635</v>
      </c>
      <c r="K54" s="354">
        <v>5202</v>
      </c>
      <c r="M54" s="354">
        <v>5333</v>
      </c>
      <c r="O54" s="354">
        <v>5421</v>
      </c>
      <c r="Q54" s="354">
        <v>5486</v>
      </c>
      <c r="S54" s="354">
        <v>5734</v>
      </c>
      <c r="U54" s="355">
        <v>5907</v>
      </c>
      <c r="W54" s="355">
        <v>6469</v>
      </c>
      <c r="Z54">
        <f>FPIG!R20*CHIP_Factors[[#This Row],[Group Name]]</f>
        <v>68595</v>
      </c>
      <c r="AA54">
        <f t="shared" si="0"/>
        <v>6002</v>
      </c>
      <c r="AC54" s="356" t="s">
        <v>674</v>
      </c>
      <c r="AD54" s="356">
        <f t="shared" si="1"/>
        <v>6469</v>
      </c>
      <c r="AE54">
        <v>480</v>
      </c>
    </row>
    <row r="55" spans="3:31" x14ac:dyDescent="0.35">
      <c r="C55" t="s">
        <v>115</v>
      </c>
      <c r="D55" t="s">
        <v>386</v>
      </c>
      <c r="E55" s="12">
        <v>6</v>
      </c>
      <c r="F55" t="s">
        <v>637</v>
      </c>
      <c r="G55" s="350">
        <v>1.85</v>
      </c>
      <c r="H55" t="s">
        <v>635</v>
      </c>
      <c r="K55" s="354">
        <v>6327</v>
      </c>
      <c r="M55" s="354">
        <v>6486</v>
      </c>
      <c r="O55" s="354">
        <v>6593</v>
      </c>
      <c r="Q55" s="354">
        <v>6672</v>
      </c>
      <c r="S55" s="354">
        <v>6974</v>
      </c>
      <c r="U55" s="355">
        <v>7184</v>
      </c>
      <c r="W55" s="355">
        <v>7868</v>
      </c>
      <c r="Z55">
        <f>FPIG!R21*CHIP_Factors[[#This Row],[Group Name]]</f>
        <v>97051</v>
      </c>
      <c r="AA55">
        <f t="shared" si="0"/>
        <v>8492</v>
      </c>
      <c r="AC55" s="356" t="s">
        <v>675</v>
      </c>
      <c r="AD55" s="356">
        <f t="shared" si="1"/>
        <v>7868</v>
      </c>
      <c r="AE55">
        <v>1584</v>
      </c>
    </row>
    <row r="56" spans="3:31" x14ac:dyDescent="0.35">
      <c r="C56" t="s">
        <v>115</v>
      </c>
      <c r="D56" t="s">
        <v>386</v>
      </c>
      <c r="E56" s="12">
        <v>6</v>
      </c>
      <c r="F56" t="s">
        <v>652</v>
      </c>
      <c r="G56" s="350">
        <v>2.25</v>
      </c>
      <c r="H56" t="s">
        <v>635</v>
      </c>
      <c r="K56" s="354">
        <v>4758</v>
      </c>
      <c r="M56" s="354">
        <v>4877</v>
      </c>
      <c r="O56" s="354">
        <v>4955</v>
      </c>
      <c r="Q56" s="354">
        <v>5015</v>
      </c>
      <c r="S56" s="354">
        <v>5239</v>
      </c>
      <c r="U56" s="355">
        <v>5397</v>
      </c>
      <c r="W56" s="355">
        <v>10490</v>
      </c>
      <c r="Z56">
        <f>FPIG!R22*CHIP_Factors[[#This Row],[Group Name]]</f>
        <v>133177.5</v>
      </c>
      <c r="AA56">
        <f t="shared" si="0"/>
        <v>11653</v>
      </c>
      <c r="AC56" s="356" t="s">
        <v>676</v>
      </c>
      <c r="AD56" s="356">
        <f t="shared" si="1"/>
        <v>10490</v>
      </c>
      <c r="AE56">
        <v>3888</v>
      </c>
    </row>
    <row r="57" spans="3:31" x14ac:dyDescent="0.35">
      <c r="C57" t="s">
        <v>115</v>
      </c>
      <c r="D57" t="s">
        <v>386</v>
      </c>
      <c r="E57" s="12">
        <v>7</v>
      </c>
      <c r="F57" t="s">
        <v>633</v>
      </c>
      <c r="G57" s="350">
        <v>1.5</v>
      </c>
      <c r="H57" t="s">
        <v>635</v>
      </c>
      <c r="K57" s="354">
        <v>5868</v>
      </c>
      <c r="M57" s="354">
        <v>6015</v>
      </c>
      <c r="O57" s="354">
        <v>6112</v>
      </c>
      <c r="Q57" s="354">
        <v>6186</v>
      </c>
      <c r="S57" s="354">
        <v>6462</v>
      </c>
      <c r="U57" s="355">
        <v>6660</v>
      </c>
      <c r="W57" s="355">
        <v>7299</v>
      </c>
      <c r="Z57">
        <f>FPIG!R23*CHIP_Factors[[#This Row],[Group Name]]</f>
        <v>98880</v>
      </c>
      <c r="AA57">
        <f t="shared" si="0"/>
        <v>8652</v>
      </c>
      <c r="AC57" s="356" t="s">
        <v>677</v>
      </c>
      <c r="AD57" s="356">
        <f t="shared" si="1"/>
        <v>7299</v>
      </c>
      <c r="AE57">
        <v>552</v>
      </c>
    </row>
    <row r="58" spans="3:31" x14ac:dyDescent="0.35">
      <c r="C58" t="s">
        <v>115</v>
      </c>
      <c r="D58" t="s">
        <v>386</v>
      </c>
      <c r="E58" s="12">
        <v>7</v>
      </c>
      <c r="F58" t="s">
        <v>637</v>
      </c>
      <c r="G58" s="350">
        <v>1.85</v>
      </c>
      <c r="H58" t="s">
        <v>635</v>
      </c>
      <c r="K58" s="354">
        <v>7137</v>
      </c>
      <c r="M58" s="354">
        <v>7315</v>
      </c>
      <c r="O58" s="354">
        <v>7433</v>
      </c>
      <c r="Q58" s="354">
        <v>7523</v>
      </c>
      <c r="S58" s="354">
        <v>7859</v>
      </c>
      <c r="U58" s="355">
        <v>8100</v>
      </c>
      <c r="W58" s="355">
        <v>8877</v>
      </c>
      <c r="Z58">
        <f>FPIG!R24*CHIP_Factors[[#This Row],[Group Name]]</f>
        <v>134402.5</v>
      </c>
      <c r="AA58">
        <f t="shared" si="0"/>
        <v>11760</v>
      </c>
      <c r="AC58" s="356" t="s">
        <v>678</v>
      </c>
      <c r="AD58" s="356">
        <f t="shared" si="1"/>
        <v>8877</v>
      </c>
      <c r="AE58">
        <v>1800</v>
      </c>
    </row>
    <row r="59" spans="3:31" x14ac:dyDescent="0.35">
      <c r="C59" t="s">
        <v>115</v>
      </c>
      <c r="D59" t="s">
        <v>386</v>
      </c>
      <c r="E59" s="12">
        <v>7</v>
      </c>
      <c r="F59" t="s">
        <v>652</v>
      </c>
      <c r="G59" s="350">
        <v>2.25</v>
      </c>
      <c r="H59" t="s">
        <v>635</v>
      </c>
      <c r="K59" s="354">
        <v>5298</v>
      </c>
      <c r="M59" s="354">
        <v>5429</v>
      </c>
      <c r="O59" s="354">
        <v>5515</v>
      </c>
      <c r="Q59" s="354">
        <v>5583</v>
      </c>
      <c r="S59" s="354">
        <v>5829</v>
      </c>
      <c r="U59" s="355">
        <v>6008</v>
      </c>
      <c r="W59" s="355">
        <v>11835</v>
      </c>
      <c r="Z59">
        <f>FPIG!R25*CHIP_Factors[[#This Row],[Group Name]]</f>
        <v>178605</v>
      </c>
      <c r="AA59">
        <f t="shared" si="0"/>
        <v>15628</v>
      </c>
      <c r="AC59" s="356" t="s">
        <v>679</v>
      </c>
      <c r="AD59" s="356">
        <f t="shared" si="1"/>
        <v>11835</v>
      </c>
      <c r="AE59">
        <v>4392</v>
      </c>
    </row>
    <row r="60" spans="3:31" x14ac:dyDescent="0.35">
      <c r="C60" t="s">
        <v>115</v>
      </c>
      <c r="D60" t="s">
        <v>386</v>
      </c>
      <c r="E60" s="12">
        <v>8</v>
      </c>
      <c r="F60" t="s">
        <v>633</v>
      </c>
      <c r="G60" s="350">
        <v>1.5</v>
      </c>
      <c r="H60" t="s">
        <v>635</v>
      </c>
      <c r="K60" s="354">
        <v>6534</v>
      </c>
      <c r="M60" s="354">
        <v>6696</v>
      </c>
      <c r="O60" s="354">
        <v>6802</v>
      </c>
      <c r="Q60" s="354">
        <v>6886</v>
      </c>
      <c r="S60" s="354">
        <v>7189</v>
      </c>
      <c r="U60" s="355">
        <v>7413</v>
      </c>
      <c r="W60" s="355">
        <v>8128</v>
      </c>
      <c r="Z60">
        <f>FPIG!R26*CHIP_Factors[[#This Row],[Group Name]]</f>
        <v>10095</v>
      </c>
      <c r="AA60">
        <f t="shared" si="0"/>
        <v>883</v>
      </c>
      <c r="AC60" s="356" t="s">
        <v>680</v>
      </c>
      <c r="AD60" s="356">
        <f t="shared" si="1"/>
        <v>8128</v>
      </c>
      <c r="AE60">
        <v>612</v>
      </c>
    </row>
    <row r="61" spans="3:31" x14ac:dyDescent="0.35">
      <c r="C61" t="s">
        <v>115</v>
      </c>
      <c r="D61" t="s">
        <v>386</v>
      </c>
      <c r="E61" s="12">
        <v>8</v>
      </c>
      <c r="F61" t="s">
        <v>637</v>
      </c>
      <c r="G61" s="350">
        <v>1.85</v>
      </c>
      <c r="H61" t="s">
        <v>635</v>
      </c>
      <c r="K61" s="354">
        <v>7947</v>
      </c>
      <c r="M61" s="354">
        <v>8144</v>
      </c>
      <c r="O61" s="354">
        <v>8273</v>
      </c>
      <c r="Q61" s="354">
        <v>8374</v>
      </c>
      <c r="S61" s="354">
        <v>8744</v>
      </c>
      <c r="U61" s="355">
        <v>9017</v>
      </c>
      <c r="W61" s="355">
        <v>9885</v>
      </c>
      <c r="Z61">
        <f>FPIG!R27*CHIP_Factors[[#This Row],[Group Name]]</f>
        <v>32023.5</v>
      </c>
      <c r="AA61">
        <f t="shared" si="0"/>
        <v>2802</v>
      </c>
      <c r="AC61" s="356" t="s">
        <v>681</v>
      </c>
      <c r="AD61" s="356">
        <f t="shared" si="1"/>
        <v>9885</v>
      </c>
      <c r="AE61">
        <v>2004</v>
      </c>
    </row>
    <row r="62" spans="3:31" x14ac:dyDescent="0.35">
      <c r="C62" t="s">
        <v>115</v>
      </c>
      <c r="D62" t="s">
        <v>386</v>
      </c>
      <c r="E62" s="12">
        <v>8</v>
      </c>
      <c r="F62" t="s">
        <v>652</v>
      </c>
      <c r="G62" s="350">
        <v>2.25</v>
      </c>
      <c r="H62" t="s">
        <v>635</v>
      </c>
      <c r="K62" s="354">
        <v>5838</v>
      </c>
      <c r="M62" s="354">
        <v>5982</v>
      </c>
      <c r="O62" s="354">
        <v>6075</v>
      </c>
      <c r="Q62" s="354">
        <v>6150</v>
      </c>
      <c r="S62" s="354">
        <v>6419</v>
      </c>
      <c r="U62" s="355">
        <v>6619</v>
      </c>
      <c r="W62" s="355">
        <v>13180</v>
      </c>
      <c r="Z62">
        <f>FPIG!R28*CHIP_Factors[[#This Row],[Group Name]]</f>
        <v>52875</v>
      </c>
      <c r="AA62">
        <f t="shared" si="0"/>
        <v>4627</v>
      </c>
      <c r="AC62" s="356" t="s">
        <v>682</v>
      </c>
      <c r="AD62" s="356">
        <f t="shared" si="1"/>
        <v>13180</v>
      </c>
      <c r="AE62">
        <v>4884</v>
      </c>
    </row>
    <row r="63" spans="3:31" x14ac:dyDescent="0.35">
      <c r="C63" t="s">
        <v>115</v>
      </c>
      <c r="D63" t="s">
        <v>386</v>
      </c>
      <c r="E63" s="12">
        <v>9</v>
      </c>
      <c r="F63" t="s">
        <v>633</v>
      </c>
      <c r="G63" s="350">
        <v>1.5</v>
      </c>
      <c r="H63" t="s">
        <v>635</v>
      </c>
      <c r="K63" s="354">
        <v>7200</v>
      </c>
      <c r="M63" s="354">
        <v>7377</v>
      </c>
      <c r="O63" s="354">
        <v>7493</v>
      </c>
      <c r="Q63" s="354">
        <v>7585</v>
      </c>
      <c r="S63" s="354">
        <v>7917</v>
      </c>
      <c r="U63" s="355">
        <v>8151</v>
      </c>
      <c r="W63" s="355">
        <v>8958</v>
      </c>
      <c r="Z63">
        <f>FPIG!R29*CHIP_Factors[[#This Row],[Group Name]]</f>
        <v>44535</v>
      </c>
      <c r="AA63">
        <f t="shared" si="0"/>
        <v>3897</v>
      </c>
      <c r="AC63" s="356" t="s">
        <v>683</v>
      </c>
      <c r="AD63" s="356">
        <f t="shared" si="1"/>
        <v>8958</v>
      </c>
      <c r="AE63">
        <v>672</v>
      </c>
    </row>
    <row r="64" spans="3:31" x14ac:dyDescent="0.35">
      <c r="C64" t="s">
        <v>115</v>
      </c>
      <c r="D64" t="s">
        <v>386</v>
      </c>
      <c r="E64" s="12">
        <v>9</v>
      </c>
      <c r="F64" t="s">
        <v>637</v>
      </c>
      <c r="G64" s="350">
        <v>1.85</v>
      </c>
      <c r="H64" t="s">
        <v>635</v>
      </c>
      <c r="K64" s="354">
        <v>8757</v>
      </c>
      <c r="M64" s="354">
        <v>8972</v>
      </c>
      <c r="O64" s="354">
        <v>9113</v>
      </c>
      <c r="Q64" s="354">
        <v>9225</v>
      </c>
      <c r="S64" s="354">
        <v>9629</v>
      </c>
      <c r="U64" s="355">
        <v>9913</v>
      </c>
      <c r="W64" s="355">
        <v>10894</v>
      </c>
      <c r="Z64">
        <f>FPIG!R30*CHIP_Factors[[#This Row],[Group Name]]</f>
        <v>66378</v>
      </c>
      <c r="AA64">
        <f t="shared" si="0"/>
        <v>5808</v>
      </c>
      <c r="AC64" s="356" t="s">
        <v>684</v>
      </c>
      <c r="AD64" s="356">
        <f t="shared" si="1"/>
        <v>10894</v>
      </c>
      <c r="AE64">
        <v>2208</v>
      </c>
    </row>
    <row r="65" spans="3:31" x14ac:dyDescent="0.35">
      <c r="C65" t="s">
        <v>115</v>
      </c>
      <c r="D65" t="s">
        <v>386</v>
      </c>
      <c r="E65" s="12">
        <v>9</v>
      </c>
      <c r="F65" t="s">
        <v>652</v>
      </c>
      <c r="G65" s="350">
        <v>2.25</v>
      </c>
      <c r="H65" t="s">
        <v>635</v>
      </c>
      <c r="K65" s="354">
        <v>6378</v>
      </c>
      <c r="M65" s="354">
        <v>6534</v>
      </c>
      <c r="O65" s="354">
        <v>6635</v>
      </c>
      <c r="Q65" s="354">
        <v>6718</v>
      </c>
      <c r="S65" s="354">
        <v>7009</v>
      </c>
      <c r="U65" s="355">
        <v>7216</v>
      </c>
      <c r="W65" s="355">
        <v>14525</v>
      </c>
      <c r="Z65">
        <f>FPIG!R31*CHIP_Factors[[#This Row],[Group Name]]</f>
        <v>94657.5</v>
      </c>
      <c r="AA65">
        <f t="shared" si="0"/>
        <v>8283</v>
      </c>
      <c r="AC65" s="356" t="s">
        <v>685</v>
      </c>
      <c r="AD65" s="356">
        <f t="shared" si="1"/>
        <v>14525</v>
      </c>
      <c r="AE65">
        <v>5388</v>
      </c>
    </row>
    <row r="66" spans="3:31" x14ac:dyDescent="0.35">
      <c r="C66" t="s">
        <v>115</v>
      </c>
      <c r="D66" t="s">
        <v>386</v>
      </c>
      <c r="E66" s="12">
        <v>10</v>
      </c>
      <c r="F66" t="s">
        <v>633</v>
      </c>
      <c r="G66" s="350">
        <v>1.5</v>
      </c>
      <c r="H66" t="s">
        <v>635</v>
      </c>
      <c r="K66" s="354">
        <v>7866</v>
      </c>
      <c r="M66" s="354">
        <v>8059</v>
      </c>
      <c r="O66" s="354">
        <v>8184</v>
      </c>
      <c r="Q66" s="354">
        <v>8285</v>
      </c>
      <c r="S66" s="354">
        <v>8645</v>
      </c>
      <c r="U66" s="355">
        <v>8888</v>
      </c>
      <c r="W66" s="355">
        <v>9787</v>
      </c>
      <c r="Z66">
        <f>FPIG!R32*CHIP_Factors[[#This Row],[Group Name]]</f>
        <v>72390</v>
      </c>
      <c r="AA66">
        <f t="shared" si="0"/>
        <v>6334</v>
      </c>
      <c r="AC66" s="356" t="s">
        <v>686</v>
      </c>
      <c r="AD66" s="356">
        <f t="shared" si="1"/>
        <v>9787</v>
      </c>
      <c r="AE66">
        <v>732</v>
      </c>
    </row>
    <row r="67" spans="3:31" x14ac:dyDescent="0.35">
      <c r="C67" t="s">
        <v>115</v>
      </c>
      <c r="D67" t="s">
        <v>386</v>
      </c>
      <c r="E67" s="12">
        <v>10</v>
      </c>
      <c r="F67" t="s">
        <v>637</v>
      </c>
      <c r="G67" s="350">
        <v>1.85</v>
      </c>
      <c r="H67" t="s">
        <v>635</v>
      </c>
      <c r="K67" s="354">
        <v>9567</v>
      </c>
      <c r="M67" s="354">
        <v>9801</v>
      </c>
      <c r="O67" s="354">
        <v>9953</v>
      </c>
      <c r="Q67" s="354">
        <v>10077</v>
      </c>
      <c r="S67" s="354">
        <v>10514</v>
      </c>
      <c r="U67" s="355">
        <v>10809</v>
      </c>
      <c r="W67" s="355">
        <v>11903</v>
      </c>
      <c r="Z67">
        <f>FPIG!R33*CHIP_Factors[[#This Row],[Group Name]]</f>
        <v>100732.5</v>
      </c>
      <c r="AA67">
        <f t="shared" si="0"/>
        <v>8814</v>
      </c>
      <c r="AC67" s="356" t="s">
        <v>687</v>
      </c>
      <c r="AD67" s="356">
        <f t="shared" si="1"/>
        <v>11903</v>
      </c>
      <c r="AE67">
        <v>2400</v>
      </c>
    </row>
    <row r="68" spans="3:31" x14ac:dyDescent="0.35">
      <c r="C68" t="s">
        <v>115</v>
      </c>
      <c r="D68" t="s">
        <v>386</v>
      </c>
      <c r="E68" s="12">
        <v>10</v>
      </c>
      <c r="F68" t="s">
        <v>652</v>
      </c>
      <c r="G68" s="350">
        <v>2.25</v>
      </c>
      <c r="H68" t="s">
        <v>635</v>
      </c>
      <c r="K68" s="354">
        <v>12756</v>
      </c>
      <c r="M68" s="354">
        <v>13068</v>
      </c>
      <c r="O68" s="354">
        <v>13271</v>
      </c>
      <c r="Q68" s="354">
        <v>13436</v>
      </c>
      <c r="S68" s="354">
        <v>14018</v>
      </c>
      <c r="U68" s="355">
        <v>14411</v>
      </c>
      <c r="W68" s="355">
        <v>15870</v>
      </c>
      <c r="Z68">
        <f>FPIG!R34*CHIP_Factors[[#This Row],[Group Name]]</f>
        <v>136440</v>
      </c>
      <c r="AA68">
        <f t="shared" si="0"/>
        <v>11939</v>
      </c>
      <c r="AC68" s="356" t="s">
        <v>688</v>
      </c>
      <c r="AD68" s="356">
        <f t="shared" si="1"/>
        <v>15870</v>
      </c>
      <c r="AE68">
        <v>5880</v>
      </c>
    </row>
    <row r="69" spans="3:31" x14ac:dyDescent="0.35">
      <c r="C69" t="s">
        <v>115</v>
      </c>
      <c r="D69" t="s">
        <v>386</v>
      </c>
      <c r="E69" s="12">
        <v>1</v>
      </c>
      <c r="F69" t="s">
        <v>633</v>
      </c>
      <c r="G69" s="350">
        <v>1.5</v>
      </c>
      <c r="H69" t="s">
        <v>641</v>
      </c>
      <c r="J69" t="s">
        <v>689</v>
      </c>
      <c r="K69" s="354">
        <v>180</v>
      </c>
      <c r="L69" s="342"/>
      <c r="M69" s="354">
        <v>180</v>
      </c>
      <c r="N69" s="342"/>
      <c r="O69" s="354">
        <v>180</v>
      </c>
      <c r="P69" s="342"/>
      <c r="Q69" s="354">
        <v>180</v>
      </c>
      <c r="R69" s="342"/>
      <c r="S69" s="354">
        <v>180</v>
      </c>
      <c r="U69" s="355">
        <v>180</v>
      </c>
      <c r="W69" s="355">
        <v>180</v>
      </c>
      <c r="AC69" t="s">
        <v>690</v>
      </c>
      <c r="AE69">
        <v>792</v>
      </c>
    </row>
    <row r="70" spans="3:31" x14ac:dyDescent="0.35">
      <c r="C70" t="s">
        <v>115</v>
      </c>
      <c r="D70" t="s">
        <v>386</v>
      </c>
      <c r="E70" s="12">
        <v>1</v>
      </c>
      <c r="F70" t="s">
        <v>637</v>
      </c>
      <c r="G70" s="350">
        <v>1.85</v>
      </c>
      <c r="H70" t="s">
        <v>641</v>
      </c>
      <c r="J70" t="s">
        <v>691</v>
      </c>
      <c r="K70" s="354">
        <v>576</v>
      </c>
      <c r="L70" s="342"/>
      <c r="M70" s="354">
        <v>576</v>
      </c>
      <c r="N70" s="342"/>
      <c r="O70" s="354">
        <v>576</v>
      </c>
      <c r="P70" s="342"/>
      <c r="Q70" s="354">
        <v>576</v>
      </c>
      <c r="R70" s="342"/>
      <c r="S70" s="354">
        <v>576</v>
      </c>
      <c r="U70" s="355">
        <v>576</v>
      </c>
      <c r="W70" s="355">
        <v>576</v>
      </c>
      <c r="AC70" t="s">
        <v>692</v>
      </c>
      <c r="AE70">
        <v>2604</v>
      </c>
    </row>
    <row r="71" spans="3:31" x14ac:dyDescent="0.35">
      <c r="C71" t="s">
        <v>115</v>
      </c>
      <c r="D71" t="s">
        <v>386</v>
      </c>
      <c r="E71" s="12">
        <v>1</v>
      </c>
      <c r="F71" t="s">
        <v>652</v>
      </c>
      <c r="G71" s="350">
        <v>2.25</v>
      </c>
      <c r="H71" t="s">
        <v>641</v>
      </c>
      <c r="J71" t="s">
        <v>693</v>
      </c>
      <c r="K71" s="354">
        <v>1404</v>
      </c>
      <c r="L71" s="342"/>
      <c r="M71" s="354">
        <v>1404</v>
      </c>
      <c r="N71" s="342"/>
      <c r="O71" s="354">
        <v>1404</v>
      </c>
      <c r="P71" s="342"/>
      <c r="Q71" s="354">
        <v>1404</v>
      </c>
      <c r="R71" s="342"/>
      <c r="S71" s="354">
        <v>1404</v>
      </c>
      <c r="U71" s="355">
        <v>1404</v>
      </c>
      <c r="W71" s="355">
        <v>1404</v>
      </c>
      <c r="AC71" t="s">
        <v>694</v>
      </c>
      <c r="AE71">
        <v>6384</v>
      </c>
    </row>
    <row r="72" spans="3:31" x14ac:dyDescent="0.35">
      <c r="C72" t="s">
        <v>115</v>
      </c>
      <c r="D72" t="s">
        <v>386</v>
      </c>
      <c r="E72" s="12">
        <v>2</v>
      </c>
      <c r="F72" t="s">
        <v>633</v>
      </c>
      <c r="G72" s="350">
        <v>1.5</v>
      </c>
      <c r="H72" t="s">
        <v>641</v>
      </c>
      <c r="J72" t="s">
        <v>695</v>
      </c>
      <c r="K72" s="354">
        <v>240</v>
      </c>
      <c r="L72" s="342"/>
      <c r="M72" s="354">
        <v>240</v>
      </c>
      <c r="N72" s="342"/>
      <c r="O72" s="354">
        <v>240</v>
      </c>
      <c r="P72" s="342"/>
      <c r="Q72" s="354">
        <v>240</v>
      </c>
      <c r="R72" s="342"/>
      <c r="S72" s="354">
        <v>240</v>
      </c>
      <c r="U72" s="355">
        <v>240</v>
      </c>
      <c r="W72" s="355">
        <v>240</v>
      </c>
      <c r="AC72" t="s">
        <v>696</v>
      </c>
      <c r="AE72">
        <v>852</v>
      </c>
    </row>
    <row r="73" spans="3:31" x14ac:dyDescent="0.35">
      <c r="C73" t="s">
        <v>115</v>
      </c>
      <c r="D73" t="s">
        <v>386</v>
      </c>
      <c r="E73" s="12">
        <v>2</v>
      </c>
      <c r="F73" t="s">
        <v>637</v>
      </c>
      <c r="G73" s="350">
        <v>1.85</v>
      </c>
      <c r="H73" t="s">
        <v>641</v>
      </c>
      <c r="J73" t="s">
        <v>697</v>
      </c>
      <c r="K73" s="354">
        <v>780</v>
      </c>
      <c r="L73" s="342"/>
      <c r="M73" s="354">
        <v>780</v>
      </c>
      <c r="N73" s="342"/>
      <c r="O73" s="354">
        <v>780</v>
      </c>
      <c r="P73" s="342"/>
      <c r="Q73" s="354">
        <v>780</v>
      </c>
      <c r="R73" s="342"/>
      <c r="S73" s="354">
        <v>780</v>
      </c>
      <c r="U73" s="355">
        <v>780</v>
      </c>
      <c r="W73" s="355">
        <v>780</v>
      </c>
      <c r="AC73" t="s">
        <v>698</v>
      </c>
      <c r="AE73">
        <v>2820</v>
      </c>
    </row>
    <row r="74" spans="3:31" x14ac:dyDescent="0.35">
      <c r="C74" t="s">
        <v>115</v>
      </c>
      <c r="D74" t="s">
        <v>386</v>
      </c>
      <c r="E74" s="12">
        <v>2</v>
      </c>
      <c r="F74" t="s">
        <v>652</v>
      </c>
      <c r="G74" s="350">
        <v>2.25</v>
      </c>
      <c r="H74" t="s">
        <v>641</v>
      </c>
      <c r="J74" t="s">
        <v>699</v>
      </c>
      <c r="K74" s="354">
        <v>1908</v>
      </c>
      <c r="L74" s="342"/>
      <c r="M74" s="354">
        <v>1908</v>
      </c>
      <c r="N74" s="342"/>
      <c r="O74" s="354">
        <v>1908</v>
      </c>
      <c r="P74" s="342"/>
      <c r="Q74" s="354">
        <v>1908</v>
      </c>
      <c r="R74" s="342"/>
      <c r="S74" s="354">
        <v>1908</v>
      </c>
      <c r="U74" s="355">
        <v>1908</v>
      </c>
      <c r="W74" s="355">
        <v>1908</v>
      </c>
      <c r="AC74" t="s">
        <v>700</v>
      </c>
      <c r="AE74">
        <v>6876</v>
      </c>
    </row>
    <row r="75" spans="3:31" x14ac:dyDescent="0.35">
      <c r="C75" t="s">
        <v>115</v>
      </c>
      <c r="D75" t="s">
        <v>386</v>
      </c>
      <c r="E75" s="12">
        <v>3</v>
      </c>
      <c r="F75" t="s">
        <v>633</v>
      </c>
      <c r="G75" s="350">
        <v>1.5</v>
      </c>
      <c r="H75" t="s">
        <v>641</v>
      </c>
      <c r="J75" t="s">
        <v>701</v>
      </c>
      <c r="K75" s="354">
        <v>300</v>
      </c>
      <c r="L75" s="342"/>
      <c r="M75" s="354">
        <v>300</v>
      </c>
      <c r="N75" s="342"/>
      <c r="O75" s="354">
        <v>300</v>
      </c>
      <c r="P75" s="342"/>
      <c r="Q75" s="354">
        <v>300</v>
      </c>
      <c r="R75" s="342"/>
      <c r="S75" s="354">
        <v>300</v>
      </c>
      <c r="U75" s="355">
        <v>300</v>
      </c>
      <c r="W75" s="355">
        <v>300</v>
      </c>
    </row>
    <row r="76" spans="3:31" x14ac:dyDescent="0.35">
      <c r="C76" t="s">
        <v>115</v>
      </c>
      <c r="D76" t="s">
        <v>386</v>
      </c>
      <c r="E76" s="12">
        <v>3</v>
      </c>
      <c r="F76" t="s">
        <v>637</v>
      </c>
      <c r="G76" s="350">
        <v>1.85</v>
      </c>
      <c r="H76" t="s">
        <v>641</v>
      </c>
      <c r="J76" t="s">
        <v>702</v>
      </c>
      <c r="K76" s="354">
        <v>984</v>
      </c>
      <c r="L76" s="342"/>
      <c r="M76" s="354">
        <v>984</v>
      </c>
      <c r="N76" s="342"/>
      <c r="O76" s="354">
        <v>984</v>
      </c>
      <c r="P76" s="342"/>
      <c r="Q76" s="354">
        <v>984</v>
      </c>
      <c r="R76" s="342"/>
      <c r="S76" s="354">
        <v>984</v>
      </c>
      <c r="U76" s="355">
        <v>984</v>
      </c>
      <c r="W76" s="355">
        <v>984</v>
      </c>
    </row>
    <row r="77" spans="3:31" x14ac:dyDescent="0.35">
      <c r="C77" t="s">
        <v>115</v>
      </c>
      <c r="D77" t="s">
        <v>386</v>
      </c>
      <c r="E77" s="12">
        <v>3</v>
      </c>
      <c r="F77" t="s">
        <v>652</v>
      </c>
      <c r="G77" s="350">
        <v>2.25</v>
      </c>
      <c r="H77" t="s">
        <v>641</v>
      </c>
      <c r="J77" t="s">
        <v>703</v>
      </c>
      <c r="K77" s="354">
        <v>2400</v>
      </c>
      <c r="L77" s="342"/>
      <c r="M77" s="354">
        <v>2400</v>
      </c>
      <c r="N77" s="342"/>
      <c r="O77" s="354">
        <v>2400</v>
      </c>
      <c r="P77" s="342"/>
      <c r="Q77" s="354">
        <v>2400</v>
      </c>
      <c r="R77" s="342"/>
      <c r="S77" s="354">
        <v>2400</v>
      </c>
      <c r="U77" s="355">
        <v>2400</v>
      </c>
      <c r="W77" s="355">
        <v>2400</v>
      </c>
    </row>
    <row r="78" spans="3:31" x14ac:dyDescent="0.35">
      <c r="C78" t="s">
        <v>115</v>
      </c>
      <c r="D78" t="s">
        <v>386</v>
      </c>
      <c r="E78" s="12">
        <v>4</v>
      </c>
      <c r="F78" t="s">
        <v>633</v>
      </c>
      <c r="G78" s="350">
        <v>1.5</v>
      </c>
      <c r="H78" t="s">
        <v>641</v>
      </c>
      <c r="J78" t="s">
        <v>704</v>
      </c>
      <c r="K78" s="354">
        <v>360</v>
      </c>
      <c r="L78" s="342"/>
      <c r="M78" s="354">
        <v>360</v>
      </c>
      <c r="N78" s="342"/>
      <c r="O78" s="354">
        <v>360</v>
      </c>
      <c r="P78" s="342"/>
      <c r="Q78" s="354">
        <v>360</v>
      </c>
      <c r="R78" s="342"/>
      <c r="S78" s="354">
        <v>360</v>
      </c>
      <c r="U78" s="355">
        <v>360</v>
      </c>
      <c r="W78" s="355">
        <v>360</v>
      </c>
    </row>
    <row r="79" spans="3:31" x14ac:dyDescent="0.35">
      <c r="C79" t="s">
        <v>115</v>
      </c>
      <c r="D79" t="s">
        <v>386</v>
      </c>
      <c r="E79" s="12">
        <v>4</v>
      </c>
      <c r="F79" t="s">
        <v>637</v>
      </c>
      <c r="G79" s="350">
        <v>1.85</v>
      </c>
      <c r="H79" t="s">
        <v>641</v>
      </c>
      <c r="J79" t="s">
        <v>705</v>
      </c>
      <c r="K79" s="354">
        <v>1188</v>
      </c>
      <c r="L79" s="342"/>
      <c r="M79" s="354">
        <v>1188</v>
      </c>
      <c r="N79" s="342"/>
      <c r="O79" s="354">
        <v>1188</v>
      </c>
      <c r="P79" s="342"/>
      <c r="Q79" s="354">
        <v>1188</v>
      </c>
      <c r="R79" s="342"/>
      <c r="S79" s="354">
        <v>1188</v>
      </c>
      <c r="U79" s="355">
        <v>1188</v>
      </c>
      <c r="W79" s="355">
        <v>1188</v>
      </c>
    </row>
    <row r="80" spans="3:31" x14ac:dyDescent="0.35">
      <c r="C80" t="s">
        <v>115</v>
      </c>
      <c r="D80" t="s">
        <v>386</v>
      </c>
      <c r="E80" s="12">
        <v>4</v>
      </c>
      <c r="F80" t="s">
        <v>652</v>
      </c>
      <c r="G80" s="350">
        <v>2.25</v>
      </c>
      <c r="H80" t="s">
        <v>641</v>
      </c>
      <c r="J80" t="s">
        <v>706</v>
      </c>
      <c r="K80" s="354">
        <v>2892</v>
      </c>
      <c r="L80" s="342"/>
      <c r="M80" s="354">
        <v>2892</v>
      </c>
      <c r="N80" s="342"/>
      <c r="O80" s="354">
        <v>2892</v>
      </c>
      <c r="P80" s="342"/>
      <c r="Q80" s="354">
        <v>2892</v>
      </c>
      <c r="R80" s="342"/>
      <c r="S80" s="354">
        <v>2892</v>
      </c>
      <c r="U80" s="355">
        <v>2892</v>
      </c>
      <c r="W80" s="355">
        <v>2892</v>
      </c>
    </row>
    <row r="81" spans="3:23" x14ac:dyDescent="0.35">
      <c r="C81" t="s">
        <v>115</v>
      </c>
      <c r="D81" t="s">
        <v>386</v>
      </c>
      <c r="E81" s="12">
        <v>5</v>
      </c>
      <c r="F81" t="s">
        <v>633</v>
      </c>
      <c r="G81" s="350">
        <v>1.5</v>
      </c>
      <c r="H81" t="s">
        <v>641</v>
      </c>
      <c r="J81" t="s">
        <v>707</v>
      </c>
      <c r="K81" s="354">
        <v>420</v>
      </c>
      <c r="L81" s="342"/>
      <c r="M81" s="354">
        <v>420</v>
      </c>
      <c r="N81" s="342"/>
      <c r="O81" s="354">
        <v>420</v>
      </c>
      <c r="P81" s="342"/>
      <c r="Q81" s="354">
        <v>420</v>
      </c>
      <c r="R81" s="342"/>
      <c r="S81" s="354">
        <v>420</v>
      </c>
      <c r="U81" s="355">
        <v>420</v>
      </c>
      <c r="W81" s="355">
        <v>420</v>
      </c>
    </row>
    <row r="82" spans="3:23" x14ac:dyDescent="0.35">
      <c r="C82" t="s">
        <v>115</v>
      </c>
      <c r="D82" t="s">
        <v>386</v>
      </c>
      <c r="E82" s="12">
        <v>5</v>
      </c>
      <c r="F82" t="s">
        <v>637</v>
      </c>
      <c r="G82" s="350">
        <v>1.85</v>
      </c>
      <c r="H82" t="s">
        <v>641</v>
      </c>
      <c r="J82" t="s">
        <v>708</v>
      </c>
      <c r="K82" s="354">
        <v>1380</v>
      </c>
      <c r="L82" s="342"/>
      <c r="M82" s="354">
        <v>1380</v>
      </c>
      <c r="N82" s="342"/>
      <c r="O82" s="354">
        <v>1380</v>
      </c>
      <c r="P82" s="342"/>
      <c r="Q82" s="354">
        <v>1380</v>
      </c>
      <c r="R82" s="342"/>
      <c r="S82" s="354">
        <v>1380</v>
      </c>
      <c r="U82" s="355">
        <v>1380</v>
      </c>
      <c r="W82" s="355">
        <v>1380</v>
      </c>
    </row>
    <row r="83" spans="3:23" x14ac:dyDescent="0.35">
      <c r="C83" t="s">
        <v>115</v>
      </c>
      <c r="D83" t="s">
        <v>386</v>
      </c>
      <c r="E83" s="12">
        <v>5</v>
      </c>
      <c r="F83" t="s">
        <v>652</v>
      </c>
      <c r="G83" s="350">
        <v>2.25</v>
      </c>
      <c r="H83" t="s">
        <v>641</v>
      </c>
      <c r="J83" t="s">
        <v>709</v>
      </c>
      <c r="K83" s="354">
        <v>3396</v>
      </c>
      <c r="L83" s="342"/>
      <c r="M83" s="354">
        <v>3396</v>
      </c>
      <c r="N83" s="342"/>
      <c r="O83" s="354">
        <v>3396</v>
      </c>
      <c r="P83" s="342"/>
      <c r="Q83" s="354">
        <v>3396</v>
      </c>
      <c r="R83" s="342"/>
      <c r="S83" s="354">
        <v>3396</v>
      </c>
      <c r="U83" s="355">
        <v>3396</v>
      </c>
      <c r="W83" s="355">
        <v>3396</v>
      </c>
    </row>
    <row r="84" spans="3:23" x14ac:dyDescent="0.35">
      <c r="C84" t="s">
        <v>115</v>
      </c>
      <c r="D84" t="s">
        <v>386</v>
      </c>
      <c r="E84" s="12">
        <v>6</v>
      </c>
      <c r="F84" t="s">
        <v>633</v>
      </c>
      <c r="G84" s="350">
        <v>1.5</v>
      </c>
      <c r="H84" t="s">
        <v>641</v>
      </c>
      <c r="J84" t="s">
        <v>710</v>
      </c>
      <c r="K84" s="354">
        <v>480</v>
      </c>
      <c r="L84" s="342"/>
      <c r="M84" s="354">
        <v>480</v>
      </c>
      <c r="N84" s="342"/>
      <c r="O84" s="354">
        <v>480</v>
      </c>
      <c r="P84" s="342"/>
      <c r="Q84" s="354">
        <v>480</v>
      </c>
      <c r="R84" s="342"/>
      <c r="S84" s="354">
        <v>480</v>
      </c>
      <c r="U84" s="355">
        <v>480</v>
      </c>
      <c r="W84" s="355">
        <v>480</v>
      </c>
    </row>
    <row r="85" spans="3:23" x14ac:dyDescent="0.35">
      <c r="C85" t="s">
        <v>115</v>
      </c>
      <c r="D85" t="s">
        <v>386</v>
      </c>
      <c r="E85" s="12">
        <v>6</v>
      </c>
      <c r="F85" t="s">
        <v>637</v>
      </c>
      <c r="G85" s="350">
        <v>1.85</v>
      </c>
      <c r="H85" t="s">
        <v>641</v>
      </c>
      <c r="J85" t="s">
        <v>711</v>
      </c>
      <c r="K85" s="354">
        <v>1584</v>
      </c>
      <c r="L85" s="342"/>
      <c r="M85" s="354">
        <v>1584</v>
      </c>
      <c r="N85" s="342"/>
      <c r="O85" s="354">
        <v>1584</v>
      </c>
      <c r="P85" s="342"/>
      <c r="Q85" s="354">
        <v>1584</v>
      </c>
      <c r="R85" s="342"/>
      <c r="S85" s="354">
        <v>1584</v>
      </c>
      <c r="U85" s="355">
        <v>1584</v>
      </c>
      <c r="W85" s="355">
        <v>1584</v>
      </c>
    </row>
    <row r="86" spans="3:23" x14ac:dyDescent="0.35">
      <c r="C86" t="s">
        <v>115</v>
      </c>
      <c r="D86" t="s">
        <v>386</v>
      </c>
      <c r="E86" s="12">
        <v>6</v>
      </c>
      <c r="F86" t="s">
        <v>652</v>
      </c>
      <c r="G86" s="350">
        <v>2.25</v>
      </c>
      <c r="H86" t="s">
        <v>641</v>
      </c>
      <c r="J86" t="s">
        <v>712</v>
      </c>
      <c r="K86" s="354">
        <v>3888</v>
      </c>
      <c r="L86" s="342"/>
      <c r="M86" s="354">
        <v>3888</v>
      </c>
      <c r="N86" s="342"/>
      <c r="O86" s="354">
        <v>3888</v>
      </c>
      <c r="P86" s="342"/>
      <c r="Q86" s="354">
        <v>3888</v>
      </c>
      <c r="R86" s="342"/>
      <c r="S86" s="354">
        <v>3888</v>
      </c>
      <c r="U86" s="355">
        <v>3888</v>
      </c>
      <c r="W86" s="355">
        <v>3888</v>
      </c>
    </row>
    <row r="87" spans="3:23" x14ac:dyDescent="0.35">
      <c r="C87" t="s">
        <v>115</v>
      </c>
      <c r="D87" t="s">
        <v>386</v>
      </c>
      <c r="E87" s="12">
        <v>7</v>
      </c>
      <c r="F87" t="s">
        <v>633</v>
      </c>
      <c r="G87" s="350">
        <v>1.5</v>
      </c>
      <c r="H87" t="s">
        <v>641</v>
      </c>
      <c r="J87" t="s">
        <v>713</v>
      </c>
      <c r="K87" s="354">
        <v>552</v>
      </c>
      <c r="L87" s="342"/>
      <c r="M87" s="354">
        <v>552</v>
      </c>
      <c r="N87" s="342"/>
      <c r="O87" s="354">
        <v>552</v>
      </c>
      <c r="P87" s="342"/>
      <c r="Q87" s="354">
        <v>552</v>
      </c>
      <c r="R87" s="342"/>
      <c r="S87" s="354">
        <v>552</v>
      </c>
      <c r="U87" s="355">
        <v>552</v>
      </c>
      <c r="W87" s="355">
        <v>552</v>
      </c>
    </row>
    <row r="88" spans="3:23" x14ac:dyDescent="0.35">
      <c r="C88" t="s">
        <v>115</v>
      </c>
      <c r="D88" t="s">
        <v>386</v>
      </c>
      <c r="E88" s="12">
        <v>7</v>
      </c>
      <c r="F88" t="s">
        <v>637</v>
      </c>
      <c r="G88" s="350">
        <v>1.85</v>
      </c>
      <c r="H88" t="s">
        <v>641</v>
      </c>
      <c r="J88" t="s">
        <v>714</v>
      </c>
      <c r="K88" s="354">
        <v>1800</v>
      </c>
      <c r="L88" s="342"/>
      <c r="M88" s="354">
        <v>1800</v>
      </c>
      <c r="N88" s="342"/>
      <c r="O88" s="354">
        <v>1800</v>
      </c>
      <c r="P88" s="342"/>
      <c r="Q88" s="354">
        <v>1800</v>
      </c>
      <c r="R88" s="342"/>
      <c r="S88" s="354">
        <v>1800</v>
      </c>
      <c r="U88" s="355">
        <v>1800</v>
      </c>
      <c r="W88" s="355">
        <v>1800</v>
      </c>
    </row>
    <row r="89" spans="3:23" x14ac:dyDescent="0.35">
      <c r="C89" t="s">
        <v>115</v>
      </c>
      <c r="D89" t="s">
        <v>386</v>
      </c>
      <c r="E89" s="12">
        <v>7</v>
      </c>
      <c r="F89" t="s">
        <v>652</v>
      </c>
      <c r="G89" s="350">
        <v>2.25</v>
      </c>
      <c r="H89" t="s">
        <v>641</v>
      </c>
      <c r="J89" t="s">
        <v>715</v>
      </c>
      <c r="K89" s="354">
        <v>4392</v>
      </c>
      <c r="L89" s="342"/>
      <c r="M89" s="354">
        <v>4392</v>
      </c>
      <c r="N89" s="342"/>
      <c r="O89" s="354">
        <v>4392</v>
      </c>
      <c r="P89" s="342"/>
      <c r="Q89" s="354">
        <v>4392</v>
      </c>
      <c r="R89" s="342"/>
      <c r="S89" s="354">
        <v>4392</v>
      </c>
      <c r="U89" s="355">
        <v>4392</v>
      </c>
      <c r="W89" s="355">
        <v>4392</v>
      </c>
    </row>
    <row r="90" spans="3:23" x14ac:dyDescent="0.35">
      <c r="C90" t="s">
        <v>115</v>
      </c>
      <c r="D90" t="s">
        <v>386</v>
      </c>
      <c r="E90" s="12">
        <v>8</v>
      </c>
      <c r="F90" t="s">
        <v>633</v>
      </c>
      <c r="G90" s="350">
        <v>1.5</v>
      </c>
      <c r="H90" t="s">
        <v>641</v>
      </c>
      <c r="J90" t="s">
        <v>716</v>
      </c>
      <c r="K90" s="354">
        <v>612</v>
      </c>
      <c r="L90" s="342"/>
      <c r="M90" s="354">
        <v>612</v>
      </c>
      <c r="N90" s="342"/>
      <c r="O90" s="354">
        <v>612</v>
      </c>
      <c r="P90" s="342"/>
      <c r="Q90" s="354">
        <v>612</v>
      </c>
      <c r="R90" s="342"/>
      <c r="S90" s="354">
        <v>612</v>
      </c>
      <c r="U90" s="355">
        <v>612</v>
      </c>
      <c r="W90" s="355">
        <v>612</v>
      </c>
    </row>
    <row r="91" spans="3:23" x14ac:dyDescent="0.35">
      <c r="C91" t="s">
        <v>115</v>
      </c>
      <c r="D91" t="s">
        <v>386</v>
      </c>
      <c r="E91" s="12">
        <v>8</v>
      </c>
      <c r="F91" t="s">
        <v>637</v>
      </c>
      <c r="G91" s="350">
        <v>1.85</v>
      </c>
      <c r="H91" t="s">
        <v>641</v>
      </c>
      <c r="J91" t="s">
        <v>717</v>
      </c>
      <c r="K91" s="354">
        <v>2004</v>
      </c>
      <c r="L91" s="342"/>
      <c r="M91" s="354">
        <v>2004</v>
      </c>
      <c r="N91" s="342"/>
      <c r="O91" s="354">
        <v>2004</v>
      </c>
      <c r="P91" s="342"/>
      <c r="Q91" s="354">
        <v>2004</v>
      </c>
      <c r="R91" s="342"/>
      <c r="S91" s="354">
        <v>2004</v>
      </c>
      <c r="U91" s="355">
        <v>2004</v>
      </c>
      <c r="W91" s="355">
        <v>2004</v>
      </c>
    </row>
    <row r="92" spans="3:23" x14ac:dyDescent="0.35">
      <c r="C92" t="s">
        <v>115</v>
      </c>
      <c r="D92" t="s">
        <v>386</v>
      </c>
      <c r="E92" s="12">
        <v>8</v>
      </c>
      <c r="F92" t="s">
        <v>652</v>
      </c>
      <c r="G92" s="350">
        <v>2.25</v>
      </c>
      <c r="H92" t="s">
        <v>641</v>
      </c>
      <c r="J92" t="s">
        <v>718</v>
      </c>
      <c r="K92" s="354">
        <v>4884</v>
      </c>
      <c r="L92" s="342"/>
      <c r="M92" s="354">
        <v>4884</v>
      </c>
      <c r="N92" s="342"/>
      <c r="O92" s="354">
        <v>4884</v>
      </c>
      <c r="P92" s="342"/>
      <c r="Q92" s="354">
        <v>4884</v>
      </c>
      <c r="R92" s="342"/>
      <c r="S92" s="354">
        <v>4884</v>
      </c>
      <c r="U92" s="355">
        <v>4884</v>
      </c>
      <c r="W92" s="355">
        <v>4884</v>
      </c>
    </row>
    <row r="93" spans="3:23" x14ac:dyDescent="0.35">
      <c r="C93" t="s">
        <v>115</v>
      </c>
      <c r="D93" t="s">
        <v>386</v>
      </c>
      <c r="E93" s="12">
        <v>9</v>
      </c>
      <c r="F93" t="s">
        <v>633</v>
      </c>
      <c r="G93" s="350">
        <v>1.5</v>
      </c>
      <c r="H93" t="s">
        <v>641</v>
      </c>
      <c r="J93" t="s">
        <v>719</v>
      </c>
      <c r="K93" s="354">
        <v>672</v>
      </c>
      <c r="L93" s="342"/>
      <c r="M93" s="354">
        <v>672</v>
      </c>
      <c r="N93" s="342"/>
      <c r="O93" s="354">
        <v>672</v>
      </c>
      <c r="P93" s="342"/>
      <c r="Q93" s="354">
        <v>672</v>
      </c>
      <c r="R93" s="342"/>
      <c r="S93" s="354">
        <v>672</v>
      </c>
      <c r="U93" s="355">
        <v>672</v>
      </c>
      <c r="W93" s="355">
        <v>672</v>
      </c>
    </row>
    <row r="94" spans="3:23" x14ac:dyDescent="0.35">
      <c r="C94" t="s">
        <v>115</v>
      </c>
      <c r="D94" t="s">
        <v>386</v>
      </c>
      <c r="E94" s="12">
        <v>9</v>
      </c>
      <c r="F94" t="s">
        <v>637</v>
      </c>
      <c r="G94" s="350">
        <v>1.85</v>
      </c>
      <c r="H94" t="s">
        <v>641</v>
      </c>
      <c r="J94" t="s">
        <v>720</v>
      </c>
      <c r="K94" s="354">
        <v>2208</v>
      </c>
      <c r="L94" s="342"/>
      <c r="M94" s="354">
        <v>2208</v>
      </c>
      <c r="N94" s="342"/>
      <c r="O94" s="354">
        <v>2208</v>
      </c>
      <c r="P94" s="342"/>
      <c r="Q94" s="354">
        <v>2208</v>
      </c>
      <c r="R94" s="342"/>
      <c r="S94" s="354">
        <v>2208</v>
      </c>
      <c r="U94" s="355">
        <v>2208</v>
      </c>
      <c r="W94" s="355">
        <v>2208</v>
      </c>
    </row>
    <row r="95" spans="3:23" x14ac:dyDescent="0.35">
      <c r="C95" t="s">
        <v>115</v>
      </c>
      <c r="D95" t="s">
        <v>386</v>
      </c>
      <c r="E95" s="12">
        <v>9</v>
      </c>
      <c r="F95" t="s">
        <v>652</v>
      </c>
      <c r="G95" s="350">
        <v>2.25</v>
      </c>
      <c r="H95" t="s">
        <v>641</v>
      </c>
      <c r="J95" t="s">
        <v>721</v>
      </c>
      <c r="K95" s="354">
        <v>5388</v>
      </c>
      <c r="L95" s="342"/>
      <c r="M95" s="354">
        <v>5388</v>
      </c>
      <c r="N95" s="342"/>
      <c r="O95" s="354">
        <v>5388</v>
      </c>
      <c r="P95" s="342"/>
      <c r="Q95" s="354">
        <v>5388</v>
      </c>
      <c r="R95" s="342"/>
      <c r="S95" s="354">
        <v>5388</v>
      </c>
      <c r="U95" s="355">
        <v>5388</v>
      </c>
      <c r="W95" s="355">
        <v>5388</v>
      </c>
    </row>
    <row r="96" spans="3:23" x14ac:dyDescent="0.35">
      <c r="C96" t="s">
        <v>115</v>
      </c>
      <c r="D96" t="s">
        <v>386</v>
      </c>
      <c r="E96" s="12">
        <v>10</v>
      </c>
      <c r="F96" t="s">
        <v>633</v>
      </c>
      <c r="G96" s="350">
        <v>1.5</v>
      </c>
      <c r="H96" t="s">
        <v>641</v>
      </c>
      <c r="J96" t="s">
        <v>722</v>
      </c>
      <c r="K96" s="354">
        <v>732</v>
      </c>
      <c r="L96" s="342"/>
      <c r="M96" s="354">
        <v>732</v>
      </c>
      <c r="N96" s="342"/>
      <c r="O96" s="354">
        <v>732</v>
      </c>
      <c r="P96" s="342"/>
      <c r="Q96" s="354">
        <v>732</v>
      </c>
      <c r="R96" s="342"/>
      <c r="S96" s="354">
        <v>732</v>
      </c>
      <c r="U96" s="355">
        <v>732</v>
      </c>
      <c r="W96" s="355">
        <v>732</v>
      </c>
    </row>
    <row r="97" spans="3:23" x14ac:dyDescent="0.35">
      <c r="C97" t="s">
        <v>115</v>
      </c>
      <c r="D97" t="s">
        <v>386</v>
      </c>
      <c r="E97" s="12">
        <v>10</v>
      </c>
      <c r="F97" t="s">
        <v>637</v>
      </c>
      <c r="G97" s="350">
        <v>1.85</v>
      </c>
      <c r="H97" t="s">
        <v>641</v>
      </c>
      <c r="J97" t="s">
        <v>723</v>
      </c>
      <c r="K97" s="354">
        <v>2400</v>
      </c>
      <c r="L97" s="342"/>
      <c r="M97" s="354">
        <v>2400</v>
      </c>
      <c r="N97" s="342"/>
      <c r="O97" s="354">
        <v>2400</v>
      </c>
      <c r="P97" s="342"/>
      <c r="Q97" s="354">
        <v>2400</v>
      </c>
      <c r="R97" s="342"/>
      <c r="S97" s="354">
        <v>2400</v>
      </c>
      <c r="U97" s="355">
        <v>2400</v>
      </c>
      <c r="W97" s="355">
        <v>2400</v>
      </c>
    </row>
    <row r="98" spans="3:23" x14ac:dyDescent="0.35">
      <c r="C98" t="s">
        <v>115</v>
      </c>
      <c r="D98" t="s">
        <v>386</v>
      </c>
      <c r="E98" s="12">
        <v>10</v>
      </c>
      <c r="F98" t="s">
        <v>652</v>
      </c>
      <c r="G98" s="350">
        <v>2.25</v>
      </c>
      <c r="H98" t="s">
        <v>641</v>
      </c>
      <c r="J98" t="s">
        <v>724</v>
      </c>
      <c r="K98" s="354">
        <v>5880</v>
      </c>
      <c r="L98" s="342"/>
      <c r="M98" s="354">
        <v>5880</v>
      </c>
      <c r="N98" s="342"/>
      <c r="O98" s="354">
        <v>5880</v>
      </c>
      <c r="P98" s="342"/>
      <c r="Q98" s="354">
        <v>5880</v>
      </c>
      <c r="R98" s="342"/>
      <c r="S98" s="354">
        <v>5880</v>
      </c>
      <c r="U98" s="355">
        <v>5880</v>
      </c>
      <c r="W98" s="355">
        <v>5880</v>
      </c>
    </row>
    <row r="99" spans="3:23" x14ac:dyDescent="0.35">
      <c r="C99" t="s">
        <v>115</v>
      </c>
      <c r="D99" t="s">
        <v>386</v>
      </c>
      <c r="E99" s="12">
        <v>1</v>
      </c>
      <c r="F99" t="s">
        <v>633</v>
      </c>
      <c r="G99" s="350">
        <v>1.5</v>
      </c>
      <c r="H99" t="s">
        <v>644</v>
      </c>
      <c r="K99" s="354">
        <v>180</v>
      </c>
      <c r="L99" s="354"/>
      <c r="M99" s="354">
        <v>180</v>
      </c>
      <c r="N99" s="354"/>
      <c r="O99" s="354">
        <v>180</v>
      </c>
      <c r="P99" s="354"/>
      <c r="Q99" s="354">
        <v>180</v>
      </c>
      <c r="R99" s="356"/>
      <c r="S99" s="354">
        <v>180</v>
      </c>
      <c r="U99" s="355">
        <v>180</v>
      </c>
      <c r="W99" s="355">
        <v>180</v>
      </c>
    </row>
    <row r="100" spans="3:23" x14ac:dyDescent="0.35">
      <c r="C100" t="s">
        <v>115</v>
      </c>
      <c r="D100" t="s">
        <v>386</v>
      </c>
      <c r="E100" s="12">
        <v>1</v>
      </c>
      <c r="F100" t="s">
        <v>637</v>
      </c>
      <c r="G100" s="350">
        <v>1.85</v>
      </c>
      <c r="H100" t="s">
        <v>644</v>
      </c>
      <c r="K100" s="354">
        <v>576</v>
      </c>
      <c r="M100" s="354">
        <v>576</v>
      </c>
      <c r="O100" s="354">
        <v>576</v>
      </c>
      <c r="Q100" s="354">
        <v>576</v>
      </c>
      <c r="S100" s="354">
        <v>576</v>
      </c>
      <c r="U100" s="355">
        <v>576</v>
      </c>
      <c r="W100" s="355">
        <v>576</v>
      </c>
    </row>
    <row r="101" spans="3:23" x14ac:dyDescent="0.35">
      <c r="C101" t="s">
        <v>115</v>
      </c>
      <c r="D101" t="s">
        <v>386</v>
      </c>
      <c r="E101" s="12">
        <v>1</v>
      </c>
      <c r="F101" t="s">
        <v>652</v>
      </c>
      <c r="G101" s="350">
        <v>2.25</v>
      </c>
      <c r="H101" t="s">
        <v>644</v>
      </c>
      <c r="K101" s="354">
        <v>1404</v>
      </c>
      <c r="M101" s="354">
        <v>1404</v>
      </c>
      <c r="O101" s="354">
        <v>1404</v>
      </c>
      <c r="Q101" s="354">
        <v>1404</v>
      </c>
      <c r="S101" s="354">
        <v>1404</v>
      </c>
      <c r="U101" s="355">
        <v>1404</v>
      </c>
      <c r="W101" s="355">
        <v>1404</v>
      </c>
    </row>
    <row r="102" spans="3:23" x14ac:dyDescent="0.35">
      <c r="C102" t="s">
        <v>115</v>
      </c>
      <c r="D102" t="s">
        <v>386</v>
      </c>
      <c r="E102" s="12">
        <v>2</v>
      </c>
      <c r="F102" t="s">
        <v>633</v>
      </c>
      <c r="G102" s="350">
        <v>1.5</v>
      </c>
      <c r="H102" t="s">
        <v>644</v>
      </c>
      <c r="K102" s="354">
        <v>240</v>
      </c>
      <c r="M102" s="354">
        <v>240</v>
      </c>
      <c r="O102" s="354">
        <v>240</v>
      </c>
      <c r="Q102" s="354">
        <v>240</v>
      </c>
      <c r="S102" s="354">
        <v>240</v>
      </c>
      <c r="U102" s="355">
        <v>240</v>
      </c>
      <c r="W102" s="355">
        <v>240</v>
      </c>
    </row>
    <row r="103" spans="3:23" x14ac:dyDescent="0.35">
      <c r="C103" t="s">
        <v>115</v>
      </c>
      <c r="D103" t="s">
        <v>386</v>
      </c>
      <c r="E103" s="12">
        <v>2</v>
      </c>
      <c r="F103" t="s">
        <v>637</v>
      </c>
      <c r="G103" s="350">
        <v>1.85</v>
      </c>
      <c r="H103" t="s">
        <v>644</v>
      </c>
      <c r="K103" s="354">
        <v>780</v>
      </c>
      <c r="M103" s="354">
        <v>780</v>
      </c>
      <c r="O103" s="354">
        <v>780</v>
      </c>
      <c r="Q103" s="354">
        <v>780</v>
      </c>
      <c r="S103" s="354">
        <v>780</v>
      </c>
      <c r="U103" s="355">
        <v>780</v>
      </c>
      <c r="W103" s="355">
        <v>780</v>
      </c>
    </row>
    <row r="104" spans="3:23" x14ac:dyDescent="0.35">
      <c r="C104" t="s">
        <v>115</v>
      </c>
      <c r="D104" t="s">
        <v>386</v>
      </c>
      <c r="E104" s="12">
        <v>2</v>
      </c>
      <c r="F104" t="s">
        <v>652</v>
      </c>
      <c r="G104" s="350">
        <v>2.25</v>
      </c>
      <c r="H104" t="s">
        <v>644</v>
      </c>
      <c r="K104" s="354">
        <v>1908</v>
      </c>
      <c r="M104" s="354">
        <v>1908</v>
      </c>
      <c r="O104" s="354">
        <v>1908</v>
      </c>
      <c r="Q104" s="354">
        <v>1908</v>
      </c>
      <c r="S104" s="354">
        <v>1908</v>
      </c>
      <c r="U104" s="355">
        <v>1908</v>
      </c>
      <c r="W104" s="355">
        <v>1908</v>
      </c>
    </row>
    <row r="105" spans="3:23" x14ac:dyDescent="0.35">
      <c r="C105" t="s">
        <v>115</v>
      </c>
      <c r="D105" t="s">
        <v>386</v>
      </c>
      <c r="E105" s="12">
        <v>3</v>
      </c>
      <c r="F105" t="s">
        <v>633</v>
      </c>
      <c r="G105" s="350">
        <v>1.5</v>
      </c>
      <c r="H105" t="s">
        <v>644</v>
      </c>
      <c r="K105" s="354">
        <v>300</v>
      </c>
      <c r="M105" s="354">
        <v>300</v>
      </c>
      <c r="O105" s="354">
        <v>300</v>
      </c>
      <c r="Q105" s="354">
        <v>300</v>
      </c>
      <c r="S105" s="354">
        <v>300</v>
      </c>
      <c r="U105" s="355">
        <v>300</v>
      </c>
      <c r="W105" s="355">
        <v>300</v>
      </c>
    </row>
    <row r="106" spans="3:23" x14ac:dyDescent="0.35">
      <c r="C106" t="s">
        <v>115</v>
      </c>
      <c r="D106" t="s">
        <v>386</v>
      </c>
      <c r="E106" s="12">
        <v>3</v>
      </c>
      <c r="F106" t="s">
        <v>637</v>
      </c>
      <c r="G106" s="350">
        <v>1.85</v>
      </c>
      <c r="H106" t="s">
        <v>644</v>
      </c>
      <c r="K106" s="354">
        <v>984</v>
      </c>
      <c r="M106" s="354">
        <v>984</v>
      </c>
      <c r="O106" s="354">
        <v>984</v>
      </c>
      <c r="Q106" s="354">
        <v>984</v>
      </c>
      <c r="S106" s="354">
        <v>984</v>
      </c>
      <c r="U106" s="355">
        <v>984</v>
      </c>
      <c r="W106" s="355">
        <v>984</v>
      </c>
    </row>
    <row r="107" spans="3:23" x14ac:dyDescent="0.35">
      <c r="C107" t="s">
        <v>115</v>
      </c>
      <c r="D107" t="s">
        <v>386</v>
      </c>
      <c r="E107" s="12">
        <v>3</v>
      </c>
      <c r="F107" t="s">
        <v>652</v>
      </c>
      <c r="G107" s="350">
        <v>2.25</v>
      </c>
      <c r="H107" t="s">
        <v>644</v>
      </c>
      <c r="K107" s="354">
        <v>2400</v>
      </c>
      <c r="M107" s="354">
        <v>2400</v>
      </c>
      <c r="O107" s="354">
        <v>2400</v>
      </c>
      <c r="Q107" s="354">
        <v>2400</v>
      </c>
      <c r="S107" s="354">
        <v>2400</v>
      </c>
      <c r="U107" s="355">
        <v>2400</v>
      </c>
      <c r="W107" s="355">
        <v>2400</v>
      </c>
    </row>
    <row r="108" spans="3:23" x14ac:dyDescent="0.35">
      <c r="C108" t="s">
        <v>115</v>
      </c>
      <c r="D108" t="s">
        <v>386</v>
      </c>
      <c r="E108" s="12">
        <v>4</v>
      </c>
      <c r="F108" t="s">
        <v>633</v>
      </c>
      <c r="G108" s="350">
        <v>1.5</v>
      </c>
      <c r="H108" t="s">
        <v>644</v>
      </c>
      <c r="K108" s="354">
        <v>360</v>
      </c>
      <c r="M108" s="354">
        <v>360</v>
      </c>
      <c r="O108" s="354">
        <v>360</v>
      </c>
      <c r="Q108" s="354">
        <v>360</v>
      </c>
      <c r="S108" s="354">
        <v>360</v>
      </c>
      <c r="U108" s="355">
        <v>360</v>
      </c>
      <c r="W108" s="355">
        <v>360</v>
      </c>
    </row>
    <row r="109" spans="3:23" x14ac:dyDescent="0.35">
      <c r="C109" t="s">
        <v>115</v>
      </c>
      <c r="D109" t="s">
        <v>386</v>
      </c>
      <c r="E109" s="12">
        <v>4</v>
      </c>
      <c r="F109" t="s">
        <v>637</v>
      </c>
      <c r="G109" s="350">
        <v>1.85</v>
      </c>
      <c r="H109" t="s">
        <v>644</v>
      </c>
      <c r="K109" s="354">
        <v>1188</v>
      </c>
      <c r="M109" s="354">
        <v>1188</v>
      </c>
      <c r="O109" s="354">
        <v>1188</v>
      </c>
      <c r="Q109" s="354">
        <v>1188</v>
      </c>
      <c r="S109" s="354">
        <v>1188</v>
      </c>
      <c r="U109" s="355">
        <v>1188</v>
      </c>
      <c r="W109" s="355">
        <v>1188</v>
      </c>
    </row>
    <row r="110" spans="3:23" x14ac:dyDescent="0.35">
      <c r="C110" t="s">
        <v>115</v>
      </c>
      <c r="D110" t="s">
        <v>386</v>
      </c>
      <c r="E110" s="12">
        <v>4</v>
      </c>
      <c r="F110" t="s">
        <v>652</v>
      </c>
      <c r="G110" s="350">
        <v>2.25</v>
      </c>
      <c r="H110" t="s">
        <v>644</v>
      </c>
      <c r="K110" s="354">
        <v>2892</v>
      </c>
      <c r="M110" s="354">
        <v>2892</v>
      </c>
      <c r="O110" s="354">
        <v>2892</v>
      </c>
      <c r="Q110" s="354">
        <v>2892</v>
      </c>
      <c r="S110" s="354">
        <v>2892</v>
      </c>
      <c r="U110" s="355">
        <v>2892</v>
      </c>
      <c r="W110" s="355">
        <v>2892</v>
      </c>
    </row>
    <row r="111" spans="3:23" x14ac:dyDescent="0.35">
      <c r="C111" t="s">
        <v>115</v>
      </c>
      <c r="D111" t="s">
        <v>386</v>
      </c>
      <c r="E111" s="12">
        <v>5</v>
      </c>
      <c r="F111" t="s">
        <v>633</v>
      </c>
      <c r="G111" s="350">
        <v>1.5</v>
      </c>
      <c r="H111" t="s">
        <v>644</v>
      </c>
      <c r="K111" s="354">
        <v>420</v>
      </c>
      <c r="M111" s="354">
        <v>420</v>
      </c>
      <c r="O111" s="354">
        <v>420</v>
      </c>
      <c r="Q111" s="354">
        <v>420</v>
      </c>
      <c r="S111" s="354">
        <v>420</v>
      </c>
      <c r="U111" s="355">
        <v>420</v>
      </c>
      <c r="W111" s="355">
        <v>420</v>
      </c>
    </row>
    <row r="112" spans="3:23" x14ac:dyDescent="0.35">
      <c r="C112" t="s">
        <v>115</v>
      </c>
      <c r="D112" t="s">
        <v>386</v>
      </c>
      <c r="E112" s="12">
        <v>5</v>
      </c>
      <c r="F112" t="s">
        <v>637</v>
      </c>
      <c r="G112" s="350">
        <v>1.85</v>
      </c>
      <c r="H112" t="s">
        <v>644</v>
      </c>
      <c r="K112" s="354">
        <v>1380</v>
      </c>
      <c r="M112" s="354">
        <v>1380</v>
      </c>
      <c r="O112" s="354">
        <v>1380</v>
      </c>
      <c r="Q112" s="354">
        <v>1380</v>
      </c>
      <c r="S112" s="354">
        <v>1380</v>
      </c>
      <c r="U112" s="355">
        <v>1380</v>
      </c>
      <c r="W112" s="355">
        <v>1380</v>
      </c>
    </row>
    <row r="113" spans="3:23" x14ac:dyDescent="0.35">
      <c r="C113" t="s">
        <v>115</v>
      </c>
      <c r="D113" t="s">
        <v>386</v>
      </c>
      <c r="E113" s="12">
        <v>5</v>
      </c>
      <c r="F113" t="s">
        <v>652</v>
      </c>
      <c r="G113" s="350">
        <v>2.25</v>
      </c>
      <c r="H113" t="s">
        <v>644</v>
      </c>
      <c r="K113" s="354">
        <v>3396</v>
      </c>
      <c r="M113" s="354">
        <v>3396</v>
      </c>
      <c r="O113" s="354">
        <v>3396</v>
      </c>
      <c r="Q113" s="354">
        <v>3396</v>
      </c>
      <c r="S113" s="354">
        <v>3396</v>
      </c>
      <c r="U113" s="355">
        <v>3396</v>
      </c>
      <c r="W113" s="355">
        <v>3396</v>
      </c>
    </row>
    <row r="114" spans="3:23" x14ac:dyDescent="0.35">
      <c r="C114" t="s">
        <v>115</v>
      </c>
      <c r="D114" t="s">
        <v>386</v>
      </c>
      <c r="E114" s="12">
        <v>6</v>
      </c>
      <c r="F114" t="s">
        <v>633</v>
      </c>
      <c r="G114" s="350">
        <v>1.5</v>
      </c>
      <c r="H114" t="s">
        <v>644</v>
      </c>
      <c r="K114" s="354">
        <v>480</v>
      </c>
      <c r="M114" s="354">
        <v>480</v>
      </c>
      <c r="O114" s="354">
        <v>480</v>
      </c>
      <c r="Q114" s="354">
        <v>480</v>
      </c>
      <c r="S114" s="354">
        <v>480</v>
      </c>
      <c r="U114" s="355">
        <v>480</v>
      </c>
      <c r="W114" s="355">
        <v>480</v>
      </c>
    </row>
    <row r="115" spans="3:23" x14ac:dyDescent="0.35">
      <c r="C115" t="s">
        <v>115</v>
      </c>
      <c r="D115" t="s">
        <v>386</v>
      </c>
      <c r="E115" s="12">
        <v>6</v>
      </c>
      <c r="F115" t="s">
        <v>637</v>
      </c>
      <c r="G115" s="350">
        <v>1.85</v>
      </c>
      <c r="H115" t="s">
        <v>644</v>
      </c>
      <c r="K115" s="354">
        <v>1584</v>
      </c>
      <c r="M115" s="354">
        <v>1584</v>
      </c>
      <c r="O115" s="354">
        <v>1584</v>
      </c>
      <c r="Q115" s="354">
        <v>1584</v>
      </c>
      <c r="S115" s="354">
        <v>1584</v>
      </c>
      <c r="U115" s="355">
        <v>1584</v>
      </c>
      <c r="W115" s="355">
        <v>1584</v>
      </c>
    </row>
    <row r="116" spans="3:23" x14ac:dyDescent="0.35">
      <c r="C116" t="s">
        <v>115</v>
      </c>
      <c r="D116" t="s">
        <v>386</v>
      </c>
      <c r="E116" s="12">
        <v>6</v>
      </c>
      <c r="F116" t="s">
        <v>652</v>
      </c>
      <c r="G116" s="350">
        <v>2.25</v>
      </c>
      <c r="H116" t="s">
        <v>644</v>
      </c>
      <c r="K116" s="354">
        <v>3888</v>
      </c>
      <c r="M116" s="354">
        <v>3888</v>
      </c>
      <c r="O116" s="354">
        <v>3888</v>
      </c>
      <c r="Q116" s="354">
        <v>3888</v>
      </c>
      <c r="S116" s="354">
        <v>3888</v>
      </c>
      <c r="U116" s="355">
        <v>3888</v>
      </c>
      <c r="W116" s="355">
        <v>3888</v>
      </c>
    </row>
    <row r="117" spans="3:23" x14ac:dyDescent="0.35">
      <c r="C117" t="s">
        <v>115</v>
      </c>
      <c r="D117" t="s">
        <v>386</v>
      </c>
      <c r="E117" s="12">
        <v>7</v>
      </c>
      <c r="F117" t="s">
        <v>633</v>
      </c>
      <c r="G117" s="350">
        <v>1.5</v>
      </c>
      <c r="H117" t="s">
        <v>644</v>
      </c>
      <c r="K117" s="354">
        <v>552</v>
      </c>
      <c r="M117" s="354">
        <v>552</v>
      </c>
      <c r="O117" s="354">
        <v>552</v>
      </c>
      <c r="Q117" s="354">
        <v>552</v>
      </c>
      <c r="S117" s="354">
        <v>552</v>
      </c>
      <c r="U117" s="355">
        <v>552</v>
      </c>
      <c r="W117" s="355">
        <v>552</v>
      </c>
    </row>
    <row r="118" spans="3:23" x14ac:dyDescent="0.35">
      <c r="C118" t="s">
        <v>115</v>
      </c>
      <c r="D118" t="s">
        <v>386</v>
      </c>
      <c r="E118" s="12">
        <v>7</v>
      </c>
      <c r="F118" t="s">
        <v>637</v>
      </c>
      <c r="G118" s="350">
        <v>1.85</v>
      </c>
      <c r="H118" t="s">
        <v>644</v>
      </c>
      <c r="K118" s="354">
        <v>1800</v>
      </c>
      <c r="M118" s="354">
        <v>1800</v>
      </c>
      <c r="O118" s="354">
        <v>1800</v>
      </c>
      <c r="Q118" s="354">
        <v>1800</v>
      </c>
      <c r="S118" s="354">
        <v>1800</v>
      </c>
      <c r="U118" s="355">
        <v>1800</v>
      </c>
      <c r="W118" s="355">
        <v>1800</v>
      </c>
    </row>
    <row r="119" spans="3:23" x14ac:dyDescent="0.35">
      <c r="C119" t="s">
        <v>115</v>
      </c>
      <c r="D119" t="s">
        <v>386</v>
      </c>
      <c r="E119" s="12">
        <v>7</v>
      </c>
      <c r="F119" t="s">
        <v>652</v>
      </c>
      <c r="G119" s="350">
        <v>2.25</v>
      </c>
      <c r="H119" t="s">
        <v>644</v>
      </c>
      <c r="K119" s="354">
        <v>4392</v>
      </c>
      <c r="M119" s="354">
        <v>4392</v>
      </c>
      <c r="O119" s="354">
        <v>4392</v>
      </c>
      <c r="Q119" s="354">
        <v>4392</v>
      </c>
      <c r="S119" s="354">
        <v>4392</v>
      </c>
      <c r="U119" s="355">
        <v>4392</v>
      </c>
      <c r="W119" s="355">
        <v>4392</v>
      </c>
    </row>
    <row r="120" spans="3:23" x14ac:dyDescent="0.35">
      <c r="C120" t="s">
        <v>115</v>
      </c>
      <c r="D120" t="s">
        <v>386</v>
      </c>
      <c r="E120" s="12">
        <v>8</v>
      </c>
      <c r="F120" t="s">
        <v>633</v>
      </c>
      <c r="G120" s="350">
        <v>1.5</v>
      </c>
      <c r="H120" t="s">
        <v>644</v>
      </c>
      <c r="K120" s="354">
        <v>612</v>
      </c>
      <c r="M120" s="354">
        <v>612</v>
      </c>
      <c r="O120" s="354">
        <v>612</v>
      </c>
      <c r="Q120" s="354">
        <v>612</v>
      </c>
      <c r="S120" s="354">
        <v>612</v>
      </c>
      <c r="U120" s="355">
        <v>612</v>
      </c>
      <c r="W120" s="355">
        <v>612</v>
      </c>
    </row>
    <row r="121" spans="3:23" x14ac:dyDescent="0.35">
      <c r="C121" t="s">
        <v>115</v>
      </c>
      <c r="D121" t="s">
        <v>386</v>
      </c>
      <c r="E121" s="12">
        <v>8</v>
      </c>
      <c r="F121" t="s">
        <v>637</v>
      </c>
      <c r="G121" s="350">
        <v>1.85</v>
      </c>
      <c r="H121" t="s">
        <v>644</v>
      </c>
      <c r="K121" s="354">
        <v>2004</v>
      </c>
      <c r="M121" s="354">
        <v>2004</v>
      </c>
      <c r="O121" s="354">
        <v>2004</v>
      </c>
      <c r="Q121" s="354">
        <v>2004</v>
      </c>
      <c r="S121" s="354">
        <v>2004</v>
      </c>
      <c r="U121" s="355">
        <v>2004</v>
      </c>
      <c r="W121" s="355">
        <v>2004</v>
      </c>
    </row>
    <row r="122" spans="3:23" x14ac:dyDescent="0.35">
      <c r="C122" t="s">
        <v>115</v>
      </c>
      <c r="D122" t="s">
        <v>386</v>
      </c>
      <c r="E122" s="12">
        <v>8</v>
      </c>
      <c r="F122" t="s">
        <v>652</v>
      </c>
      <c r="G122" s="350">
        <v>2.25</v>
      </c>
      <c r="H122" t="s">
        <v>644</v>
      </c>
      <c r="K122" s="354">
        <v>4884</v>
      </c>
      <c r="M122" s="354">
        <v>4884</v>
      </c>
      <c r="O122" s="354">
        <v>4884</v>
      </c>
      <c r="Q122" s="354">
        <v>4884</v>
      </c>
      <c r="S122" s="354">
        <v>4884</v>
      </c>
      <c r="U122" s="355">
        <v>4884</v>
      </c>
      <c r="W122" s="355">
        <v>4884</v>
      </c>
    </row>
    <row r="123" spans="3:23" x14ac:dyDescent="0.35">
      <c r="C123" t="s">
        <v>115</v>
      </c>
      <c r="D123" t="s">
        <v>386</v>
      </c>
      <c r="E123" s="12">
        <v>9</v>
      </c>
      <c r="F123" t="s">
        <v>633</v>
      </c>
      <c r="G123" s="350">
        <v>1.5</v>
      </c>
      <c r="H123" t="s">
        <v>644</v>
      </c>
      <c r="K123" s="354">
        <v>672</v>
      </c>
      <c r="M123" s="354">
        <v>672</v>
      </c>
      <c r="O123" s="354">
        <v>672</v>
      </c>
      <c r="Q123" s="354">
        <v>672</v>
      </c>
      <c r="S123" s="354">
        <v>672</v>
      </c>
      <c r="U123" s="355">
        <v>672</v>
      </c>
      <c r="W123" s="355">
        <v>672</v>
      </c>
    </row>
    <row r="124" spans="3:23" x14ac:dyDescent="0.35">
      <c r="C124" t="s">
        <v>115</v>
      </c>
      <c r="D124" t="s">
        <v>386</v>
      </c>
      <c r="E124" s="12">
        <v>9</v>
      </c>
      <c r="F124" t="s">
        <v>637</v>
      </c>
      <c r="G124" s="350">
        <v>1.85</v>
      </c>
      <c r="H124" t="s">
        <v>644</v>
      </c>
      <c r="K124" s="354">
        <v>2208</v>
      </c>
      <c r="M124" s="354">
        <v>2208</v>
      </c>
      <c r="O124" s="354">
        <v>2208</v>
      </c>
      <c r="Q124" s="354">
        <v>2208</v>
      </c>
      <c r="S124" s="354">
        <v>2208</v>
      </c>
      <c r="U124" s="355">
        <v>2208</v>
      </c>
      <c r="W124" s="355">
        <v>2208</v>
      </c>
    </row>
    <row r="125" spans="3:23" x14ac:dyDescent="0.35">
      <c r="C125" t="s">
        <v>115</v>
      </c>
      <c r="D125" t="s">
        <v>386</v>
      </c>
      <c r="E125" s="12">
        <v>9</v>
      </c>
      <c r="F125" t="s">
        <v>652</v>
      </c>
      <c r="G125" s="350">
        <v>2.25</v>
      </c>
      <c r="H125" t="s">
        <v>644</v>
      </c>
      <c r="K125" s="354">
        <v>5388</v>
      </c>
      <c r="M125" s="354">
        <v>5388</v>
      </c>
      <c r="O125" s="354">
        <v>5388</v>
      </c>
      <c r="Q125" s="354">
        <v>5388</v>
      </c>
      <c r="S125" s="354">
        <v>5388</v>
      </c>
      <c r="U125" s="355">
        <v>5388</v>
      </c>
      <c r="W125" s="355">
        <v>5388</v>
      </c>
    </row>
    <row r="126" spans="3:23" x14ac:dyDescent="0.35">
      <c r="C126" t="s">
        <v>115</v>
      </c>
      <c r="D126" t="s">
        <v>386</v>
      </c>
      <c r="E126" s="12">
        <v>10</v>
      </c>
      <c r="F126" t="s">
        <v>633</v>
      </c>
      <c r="G126" s="350">
        <v>1.5</v>
      </c>
      <c r="H126" t="s">
        <v>644</v>
      </c>
      <c r="K126" s="354">
        <v>732</v>
      </c>
      <c r="M126" s="354">
        <v>732</v>
      </c>
      <c r="O126" s="354">
        <v>732</v>
      </c>
      <c r="Q126" s="354">
        <v>732</v>
      </c>
      <c r="S126" s="354">
        <v>732</v>
      </c>
      <c r="U126" s="355">
        <v>732</v>
      </c>
      <c r="W126" s="355">
        <v>732</v>
      </c>
    </row>
    <row r="127" spans="3:23" x14ac:dyDescent="0.35">
      <c r="C127" t="s">
        <v>115</v>
      </c>
      <c r="D127" t="s">
        <v>386</v>
      </c>
      <c r="E127" s="12">
        <v>10</v>
      </c>
      <c r="F127" t="s">
        <v>637</v>
      </c>
      <c r="G127" s="350">
        <v>1.85</v>
      </c>
      <c r="H127" t="s">
        <v>644</v>
      </c>
      <c r="K127" s="354">
        <v>2400</v>
      </c>
      <c r="M127" s="354">
        <v>2400</v>
      </c>
      <c r="O127" s="354">
        <v>2400</v>
      </c>
      <c r="Q127" s="354">
        <v>2400</v>
      </c>
      <c r="S127" s="354">
        <v>2400</v>
      </c>
      <c r="U127" s="355">
        <v>2400</v>
      </c>
      <c r="W127" s="355">
        <v>2400</v>
      </c>
    </row>
    <row r="128" spans="3:23" x14ac:dyDescent="0.35">
      <c r="C128" t="s">
        <v>115</v>
      </c>
      <c r="D128" t="s">
        <v>386</v>
      </c>
      <c r="E128" s="12">
        <v>10</v>
      </c>
      <c r="F128" t="s">
        <v>652</v>
      </c>
      <c r="G128" s="350">
        <v>2.25</v>
      </c>
      <c r="H128" t="s">
        <v>644</v>
      </c>
      <c r="K128" s="354">
        <v>5880</v>
      </c>
      <c r="M128" s="354">
        <v>5880</v>
      </c>
      <c r="O128" s="354">
        <v>5880</v>
      </c>
      <c r="Q128" s="354">
        <v>5880</v>
      </c>
      <c r="S128" s="354">
        <v>5880</v>
      </c>
      <c r="U128" s="355">
        <v>5880</v>
      </c>
      <c r="W128" s="355">
        <v>5880</v>
      </c>
    </row>
    <row r="129" spans="3:26" x14ac:dyDescent="0.35">
      <c r="C129" t="s">
        <v>136</v>
      </c>
      <c r="D129" t="s">
        <v>725</v>
      </c>
      <c r="E129" s="12"/>
      <c r="F129" t="s">
        <v>633</v>
      </c>
      <c r="H129" t="s">
        <v>635</v>
      </c>
      <c r="J129" t="s">
        <v>651</v>
      </c>
      <c r="K129" s="348">
        <v>1.55</v>
      </c>
      <c r="M129" s="348">
        <v>1.55</v>
      </c>
      <c r="O129" s="348">
        <v>1.55</v>
      </c>
      <c r="Q129" s="348">
        <v>1.28</v>
      </c>
      <c r="S129" s="348">
        <v>1.28</v>
      </c>
      <c r="U129" s="350">
        <v>1.28</v>
      </c>
      <c r="V129" s="12"/>
      <c r="W129" s="350">
        <v>1.28</v>
      </c>
      <c r="Z129">
        <f>([1]FPIG!R5*((CHIP_Factors[[#This Row],[2022]]+0.05))/12)</f>
        <v>1669.1499999999999</v>
      </c>
    </row>
    <row r="130" spans="3:26" x14ac:dyDescent="0.35">
      <c r="C130" t="s">
        <v>136</v>
      </c>
      <c r="D130" t="s">
        <v>725</v>
      </c>
      <c r="E130" s="12"/>
      <c r="F130" t="s">
        <v>637</v>
      </c>
      <c r="H130" t="s">
        <v>635</v>
      </c>
      <c r="J130" t="s">
        <v>651</v>
      </c>
      <c r="K130" s="348">
        <v>2.06</v>
      </c>
      <c r="M130" s="348">
        <v>2.06</v>
      </c>
      <c r="O130" s="348">
        <v>2.06</v>
      </c>
      <c r="Q130" s="348">
        <v>2.06</v>
      </c>
      <c r="S130" s="348">
        <v>2.06</v>
      </c>
      <c r="U130" s="350">
        <v>2.06</v>
      </c>
      <c r="V130" s="12"/>
      <c r="W130" s="350">
        <v>2.06</v>
      </c>
      <c r="Z130">
        <f>([1]FPIG!R5*((CHIP_Factors[[#This Row],[2022]]+0.05))/12)</f>
        <v>2648.0499999999997</v>
      </c>
    </row>
    <row r="131" spans="3:26" x14ac:dyDescent="0.35">
      <c r="C131" t="s">
        <v>136</v>
      </c>
      <c r="D131" t="s">
        <v>725</v>
      </c>
      <c r="E131" s="12"/>
      <c r="F131" t="s">
        <v>633</v>
      </c>
      <c r="H131" t="s">
        <v>641</v>
      </c>
      <c r="K131" s="344">
        <v>0</v>
      </c>
      <c r="M131" s="344">
        <v>0</v>
      </c>
      <c r="O131" s="344">
        <v>0</v>
      </c>
      <c r="Q131" s="344">
        <v>0</v>
      </c>
      <c r="S131" s="344">
        <v>0</v>
      </c>
      <c r="U131" s="353">
        <v>0</v>
      </c>
      <c r="V131" s="12"/>
      <c r="W131" s="353">
        <v>0</v>
      </c>
    </row>
    <row r="132" spans="3:26" x14ac:dyDescent="0.35">
      <c r="C132" t="s">
        <v>136</v>
      </c>
      <c r="D132" t="s">
        <v>725</v>
      </c>
      <c r="E132" s="12"/>
      <c r="F132" t="s">
        <v>637</v>
      </c>
      <c r="H132" t="s">
        <v>641</v>
      </c>
      <c r="K132" s="344">
        <v>50</v>
      </c>
      <c r="M132" s="344">
        <v>50</v>
      </c>
      <c r="O132" s="344">
        <v>50</v>
      </c>
      <c r="Q132" s="344">
        <v>50</v>
      </c>
      <c r="S132" s="344">
        <v>50</v>
      </c>
      <c r="U132" s="353">
        <v>50</v>
      </c>
      <c r="V132" s="12"/>
      <c r="W132" s="353">
        <v>50</v>
      </c>
    </row>
    <row r="133" spans="3:26" x14ac:dyDescent="0.35">
      <c r="C133" t="s">
        <v>136</v>
      </c>
      <c r="D133" t="s">
        <v>725</v>
      </c>
      <c r="E133" s="12"/>
      <c r="F133" t="s">
        <v>633</v>
      </c>
      <c r="H133" t="s">
        <v>644</v>
      </c>
      <c r="K133" s="344">
        <v>0</v>
      </c>
      <c r="M133" s="344">
        <v>0</v>
      </c>
      <c r="O133" s="344">
        <v>0</v>
      </c>
      <c r="Q133" s="344">
        <v>0</v>
      </c>
      <c r="S133" s="344">
        <v>0</v>
      </c>
      <c r="U133" s="353">
        <v>0</v>
      </c>
      <c r="V133" s="12"/>
      <c r="W133" s="353">
        <v>0</v>
      </c>
    </row>
    <row r="134" spans="3:26" x14ac:dyDescent="0.35">
      <c r="C134" t="s">
        <v>136</v>
      </c>
      <c r="D134" t="s">
        <v>725</v>
      </c>
      <c r="E134" s="12"/>
      <c r="F134" t="s">
        <v>637</v>
      </c>
      <c r="H134" t="s">
        <v>644</v>
      </c>
      <c r="K134" s="344">
        <v>100</v>
      </c>
      <c r="M134" s="344">
        <v>100</v>
      </c>
      <c r="O134" s="344">
        <v>100</v>
      </c>
      <c r="Q134" s="344">
        <v>100</v>
      </c>
      <c r="S134" s="344">
        <v>100</v>
      </c>
      <c r="U134" s="353">
        <v>100</v>
      </c>
      <c r="V134" s="12"/>
      <c r="W134" s="353">
        <v>100</v>
      </c>
      <c r="Z134" t="str">
        <f>C132</f>
        <v>North Carolina</v>
      </c>
    </row>
    <row r="135" spans="3:26" x14ac:dyDescent="0.35">
      <c r="C135" t="s">
        <v>156</v>
      </c>
      <c r="D135" t="s">
        <v>386</v>
      </c>
      <c r="E135" s="12"/>
      <c r="F135" t="s">
        <v>633</v>
      </c>
      <c r="H135" t="s">
        <v>635</v>
      </c>
      <c r="K135" s="348">
        <v>2.0299999999999998</v>
      </c>
      <c r="M135" s="348">
        <v>2.0299999999999998</v>
      </c>
      <c r="O135" s="348">
        <v>2.0299999999999998</v>
      </c>
      <c r="Q135" s="348">
        <v>2.0299999999999998</v>
      </c>
      <c r="S135" s="348">
        <v>2.0299999999999998</v>
      </c>
      <c r="U135" s="350">
        <v>2.0299999999999998</v>
      </c>
      <c r="V135" s="12"/>
      <c r="W135" s="350">
        <v>2.0299999999999998</v>
      </c>
      <c r="Z135">
        <f>([1]FPIG!R5*((CHIP_Factors[[#This Row],[2022]]+0.05))/12)</f>
        <v>2610.3999999999996</v>
      </c>
    </row>
    <row r="136" spans="3:26" x14ac:dyDescent="0.35">
      <c r="C136" t="s">
        <v>156</v>
      </c>
      <c r="D136" t="s">
        <v>386</v>
      </c>
      <c r="E136" s="12"/>
      <c r="F136" t="s">
        <v>637</v>
      </c>
      <c r="H136" t="s">
        <v>635</v>
      </c>
      <c r="K136" s="348">
        <v>2.0299999999999998</v>
      </c>
      <c r="M136" s="348">
        <v>2.0299999999999998</v>
      </c>
      <c r="O136" s="348">
        <v>2.0299999999999998</v>
      </c>
      <c r="Q136" s="348">
        <v>2.0299999999999998</v>
      </c>
      <c r="S136" s="348">
        <v>2.0299999999999998</v>
      </c>
      <c r="U136" s="350">
        <v>2.0299999999999998</v>
      </c>
      <c r="V136" s="12"/>
      <c r="W136" s="350">
        <v>2.0299999999999998</v>
      </c>
    </row>
    <row r="137" spans="3:26" x14ac:dyDescent="0.35">
      <c r="C137" t="s">
        <v>156</v>
      </c>
      <c r="D137" t="s">
        <v>386</v>
      </c>
      <c r="E137" s="12"/>
      <c r="F137" t="s">
        <v>652</v>
      </c>
      <c r="H137" t="s">
        <v>635</v>
      </c>
      <c r="K137" s="348">
        <v>2.0299999999999998</v>
      </c>
      <c r="M137" s="348">
        <v>2.0299999999999998</v>
      </c>
      <c r="O137" s="348">
        <v>2.0299999999999998</v>
      </c>
      <c r="Q137" s="348">
        <v>2.0299999999999998</v>
      </c>
      <c r="S137" s="348">
        <v>2.0299999999999998</v>
      </c>
      <c r="U137" s="350">
        <v>2.0299999999999998</v>
      </c>
      <c r="V137" s="12"/>
      <c r="W137" s="350">
        <v>2.0299999999999998</v>
      </c>
    </row>
    <row r="138" spans="3:26" x14ac:dyDescent="0.35">
      <c r="C138" t="s">
        <v>156</v>
      </c>
      <c r="D138" t="s">
        <v>386</v>
      </c>
      <c r="E138" s="12"/>
      <c r="F138" t="s">
        <v>653</v>
      </c>
      <c r="H138" t="s">
        <v>635</v>
      </c>
      <c r="K138" s="348">
        <v>2.0299999999999998</v>
      </c>
      <c r="M138" s="348">
        <v>2.0299999999999998</v>
      </c>
      <c r="O138" s="348">
        <v>2.0299999999999998</v>
      </c>
      <c r="Q138" s="348">
        <v>2.0299999999999998</v>
      </c>
      <c r="S138" s="348">
        <v>2.0299999999999998</v>
      </c>
      <c r="U138" s="350">
        <v>2.0299999999999998</v>
      </c>
      <c r="V138" s="12"/>
      <c r="W138" s="350">
        <v>2.0299999999999998</v>
      </c>
    </row>
    <row r="139" spans="3:26" x14ac:dyDescent="0.35">
      <c r="C139" t="s">
        <v>156</v>
      </c>
      <c r="D139" t="s">
        <v>386</v>
      </c>
      <c r="E139" s="12"/>
      <c r="F139" t="s">
        <v>654</v>
      </c>
      <c r="H139" t="s">
        <v>635</v>
      </c>
      <c r="K139" s="348">
        <v>2.0299999999999998</v>
      </c>
      <c r="M139" s="348">
        <v>2.0299999999999998</v>
      </c>
      <c r="O139" s="348">
        <v>2.0299999999999998</v>
      </c>
      <c r="Q139" s="348">
        <v>2.0299999999999998</v>
      </c>
      <c r="S139" s="348">
        <v>2.0299999999999998</v>
      </c>
      <c r="U139" s="350">
        <v>2.0299999999999998</v>
      </c>
      <c r="V139" s="12"/>
      <c r="W139" s="350">
        <v>2.0299999999999998</v>
      </c>
    </row>
    <row r="140" spans="3:26" x14ac:dyDescent="0.35">
      <c r="C140" t="s">
        <v>156</v>
      </c>
      <c r="D140" t="s">
        <v>386</v>
      </c>
      <c r="E140" s="12"/>
      <c r="F140" t="s">
        <v>655</v>
      </c>
      <c r="H140" t="s">
        <v>635</v>
      </c>
      <c r="K140" s="348">
        <v>2.0299999999999998</v>
      </c>
      <c r="M140" s="348">
        <v>2.0299999999999998</v>
      </c>
      <c r="O140" s="348">
        <v>2.0299999999999998</v>
      </c>
      <c r="Q140" s="348">
        <v>2.0299999999999998</v>
      </c>
      <c r="S140" s="348">
        <v>2.0299999999999998</v>
      </c>
      <c r="U140" s="350">
        <v>2.0299999999999998</v>
      </c>
      <c r="V140" s="12"/>
      <c r="W140" s="350">
        <v>2.0299999999999998</v>
      </c>
    </row>
    <row r="141" spans="3:26" x14ac:dyDescent="0.35">
      <c r="C141" t="s">
        <v>166</v>
      </c>
      <c r="D141" t="s">
        <v>726</v>
      </c>
      <c r="E141" s="12"/>
      <c r="F141" t="s">
        <v>633</v>
      </c>
      <c r="H141" t="s">
        <v>635</v>
      </c>
      <c r="K141" s="348">
        <v>2.4500000000000002</v>
      </c>
      <c r="M141" s="348">
        <v>2.4500000000000002</v>
      </c>
      <c r="O141" s="348">
        <v>2.4500000000000002</v>
      </c>
      <c r="Q141" s="348">
        <v>2.4500000000000002</v>
      </c>
      <c r="S141" s="348">
        <v>2.4500000000000002</v>
      </c>
      <c r="U141" s="350">
        <v>2.4500000000000002</v>
      </c>
      <c r="W141" s="350">
        <v>2.4500000000000002</v>
      </c>
    </row>
    <row r="142" spans="3:26" x14ac:dyDescent="0.35">
      <c r="C142" t="s">
        <v>169</v>
      </c>
      <c r="D142" t="s">
        <v>386</v>
      </c>
      <c r="E142" s="12"/>
      <c r="F142" t="s">
        <v>633</v>
      </c>
      <c r="H142" t="s">
        <v>635</v>
      </c>
      <c r="J142" t="s">
        <v>651</v>
      </c>
      <c r="K142" s="348">
        <v>1.46</v>
      </c>
      <c r="M142" s="348">
        <v>1.46</v>
      </c>
      <c r="O142" s="348">
        <v>1.46</v>
      </c>
      <c r="Q142" s="348">
        <v>1.46</v>
      </c>
      <c r="S142" s="348">
        <v>1.46</v>
      </c>
      <c r="U142" s="350">
        <v>1.46</v>
      </c>
      <c r="W142" s="350">
        <v>1.46</v>
      </c>
    </row>
    <row r="143" spans="3:26" x14ac:dyDescent="0.35">
      <c r="C143" t="s">
        <v>169</v>
      </c>
      <c r="D143" t="s">
        <v>386</v>
      </c>
      <c r="E143" s="12"/>
      <c r="F143" t="s">
        <v>637</v>
      </c>
      <c r="H143" t="s">
        <v>635</v>
      </c>
      <c r="J143" t="s">
        <v>651</v>
      </c>
      <c r="K143" s="348">
        <v>1.81</v>
      </c>
      <c r="M143" s="348">
        <v>1.81</v>
      </c>
      <c r="O143" s="348">
        <v>1.81</v>
      </c>
      <c r="Q143" s="348">
        <v>1.81</v>
      </c>
      <c r="S143" s="348">
        <v>1.81</v>
      </c>
      <c r="U143" s="350">
        <v>1.81</v>
      </c>
      <c r="W143" s="350">
        <v>1.81</v>
      </c>
    </row>
    <row r="144" spans="3:26" x14ac:dyDescent="0.35">
      <c r="C144" t="s">
        <v>169</v>
      </c>
      <c r="D144" t="s">
        <v>386</v>
      </c>
      <c r="E144" s="12"/>
      <c r="F144" t="s">
        <v>652</v>
      </c>
      <c r="H144" t="s">
        <v>635</v>
      </c>
      <c r="J144" t="s">
        <v>651</v>
      </c>
      <c r="K144" s="348">
        <v>1.96</v>
      </c>
      <c r="M144" s="348">
        <v>1.96</v>
      </c>
      <c r="O144" s="348">
        <v>1.96</v>
      </c>
      <c r="Q144" s="348">
        <v>1.96</v>
      </c>
      <c r="S144" s="348">
        <v>1.96</v>
      </c>
      <c r="U144" s="350">
        <v>1.96</v>
      </c>
      <c r="W144" s="350">
        <v>1.96</v>
      </c>
    </row>
    <row r="145" spans="2:26" x14ac:dyDescent="0.35">
      <c r="C145" t="s">
        <v>169</v>
      </c>
      <c r="D145" t="s">
        <v>386</v>
      </c>
      <c r="E145" s="12"/>
      <c r="F145" t="s">
        <v>633</v>
      </c>
      <c r="H145" t="s">
        <v>641</v>
      </c>
      <c r="K145" s="344">
        <v>0</v>
      </c>
      <c r="M145" s="344">
        <v>0</v>
      </c>
      <c r="O145" s="344">
        <v>0</v>
      </c>
      <c r="Q145" s="344">
        <v>0</v>
      </c>
      <c r="S145" s="344">
        <v>0</v>
      </c>
      <c r="U145" s="353">
        <v>0</v>
      </c>
      <c r="W145" s="353">
        <v>0</v>
      </c>
    </row>
    <row r="146" spans="2:26" x14ac:dyDescent="0.35">
      <c r="C146" t="s">
        <v>169</v>
      </c>
      <c r="D146" t="s">
        <v>386</v>
      </c>
      <c r="E146" s="12"/>
      <c r="F146" t="s">
        <v>637</v>
      </c>
      <c r="H146" t="s">
        <v>641</v>
      </c>
      <c r="K146" s="344">
        <v>35</v>
      </c>
      <c r="M146" s="344">
        <v>35</v>
      </c>
      <c r="O146" s="344">
        <v>35</v>
      </c>
      <c r="Q146" s="344">
        <v>35</v>
      </c>
      <c r="S146" s="344">
        <v>35</v>
      </c>
      <c r="U146" s="353">
        <v>35</v>
      </c>
      <c r="W146" s="353">
        <v>35</v>
      </c>
      <c r="Y146" t="str">
        <f>C143</f>
        <v>Texas</v>
      </c>
    </row>
    <row r="147" spans="2:26" x14ac:dyDescent="0.35">
      <c r="C147" t="s">
        <v>169</v>
      </c>
      <c r="D147" t="s">
        <v>386</v>
      </c>
      <c r="E147" s="12"/>
      <c r="F147" t="s">
        <v>652</v>
      </c>
      <c r="H147" t="s">
        <v>641</v>
      </c>
      <c r="K147" s="344">
        <v>50</v>
      </c>
      <c r="M147" s="344">
        <v>50</v>
      </c>
      <c r="O147" s="344">
        <v>50</v>
      </c>
      <c r="Q147" s="344">
        <v>50</v>
      </c>
      <c r="S147" s="344">
        <v>50</v>
      </c>
      <c r="U147" s="353">
        <v>50</v>
      </c>
      <c r="W147" s="353">
        <v>50</v>
      </c>
    </row>
    <row r="148" spans="2:26" x14ac:dyDescent="0.35">
      <c r="C148" t="s">
        <v>171</v>
      </c>
      <c r="D148" t="s">
        <v>386</v>
      </c>
      <c r="E148" s="12"/>
      <c r="F148" t="s">
        <v>633</v>
      </c>
      <c r="G148" t="s">
        <v>727</v>
      </c>
      <c r="H148" t="s">
        <v>635</v>
      </c>
      <c r="K148" s="348">
        <v>1.45</v>
      </c>
      <c r="M148" s="348">
        <v>1.45</v>
      </c>
      <c r="O148" s="348">
        <v>1.45</v>
      </c>
      <c r="Q148" s="348">
        <v>1.45</v>
      </c>
      <c r="S148" s="348">
        <v>1.45</v>
      </c>
      <c r="U148" s="350">
        <v>1.45</v>
      </c>
      <c r="W148" s="350">
        <v>1.45</v>
      </c>
      <c r="Z148">
        <f>(FPIG!R5*((CHIP_Factors[[#This Row],[2024]]+0.05))/12)</f>
        <v>1882.5</v>
      </c>
    </row>
    <row r="149" spans="2:26" x14ac:dyDescent="0.35">
      <c r="C149" t="s">
        <v>171</v>
      </c>
      <c r="D149" t="s">
        <v>386</v>
      </c>
      <c r="E149" s="12"/>
      <c r="F149" t="s">
        <v>637</v>
      </c>
      <c r="G149" t="s">
        <v>728</v>
      </c>
      <c r="H149" t="s">
        <v>635</v>
      </c>
      <c r="K149" s="348">
        <v>1.95</v>
      </c>
      <c r="M149" s="348">
        <v>1.95</v>
      </c>
      <c r="O149" s="348">
        <v>1.95</v>
      </c>
      <c r="Q149" s="348">
        <v>1.95</v>
      </c>
      <c r="S149" s="348">
        <v>1.95</v>
      </c>
      <c r="U149" s="350">
        <v>1.95</v>
      </c>
      <c r="W149" s="350">
        <v>1.95</v>
      </c>
      <c r="Z149">
        <f>(FPIG!R6*((CHIP_Factors[[#This Row],[2024]]+0.05))/12)</f>
        <v>3406.6666666666665</v>
      </c>
    </row>
    <row r="150" spans="2:26" x14ac:dyDescent="0.35">
      <c r="C150" t="s">
        <v>171</v>
      </c>
      <c r="D150" t="s">
        <v>386</v>
      </c>
      <c r="E150" s="12"/>
      <c r="F150" t="s">
        <v>633</v>
      </c>
      <c r="G150" t="s">
        <v>727</v>
      </c>
      <c r="H150" t="s">
        <v>641</v>
      </c>
      <c r="K150" s="343">
        <v>120</v>
      </c>
      <c r="M150" s="343">
        <v>120</v>
      </c>
      <c r="O150" s="343">
        <v>120</v>
      </c>
      <c r="Q150" s="343">
        <v>120</v>
      </c>
      <c r="S150" s="343">
        <v>120</v>
      </c>
      <c r="U150" s="357">
        <v>120</v>
      </c>
      <c r="V150" s="12"/>
      <c r="W150" s="357">
        <v>120</v>
      </c>
    </row>
    <row r="151" spans="2:26" x14ac:dyDescent="0.35">
      <c r="C151" t="s">
        <v>171</v>
      </c>
      <c r="D151" t="s">
        <v>386</v>
      </c>
      <c r="E151" s="12"/>
      <c r="F151" t="s">
        <v>637</v>
      </c>
      <c r="G151" t="s">
        <v>728</v>
      </c>
      <c r="H151" t="s">
        <v>641</v>
      </c>
      <c r="K151" s="343">
        <v>300</v>
      </c>
      <c r="M151" s="343">
        <v>300</v>
      </c>
      <c r="O151" s="343">
        <v>300</v>
      </c>
      <c r="Q151" s="343">
        <v>300</v>
      </c>
      <c r="S151" s="343">
        <v>300</v>
      </c>
      <c r="U151" s="357">
        <v>300</v>
      </c>
      <c r="W151" s="357">
        <v>300</v>
      </c>
    </row>
    <row r="152" spans="2:26" x14ac:dyDescent="0.35">
      <c r="C152" t="s">
        <v>183</v>
      </c>
      <c r="D152" t="s">
        <v>386</v>
      </c>
      <c r="E152" s="12"/>
      <c r="F152" t="s">
        <v>633</v>
      </c>
      <c r="G152" t="s">
        <v>729</v>
      </c>
      <c r="H152" t="s">
        <v>635</v>
      </c>
      <c r="K152" s="348">
        <v>1.45</v>
      </c>
      <c r="M152" s="348">
        <v>1.45</v>
      </c>
      <c r="O152" s="348">
        <v>1.45</v>
      </c>
      <c r="Q152" s="348">
        <v>1.45</v>
      </c>
      <c r="S152" s="348">
        <v>1.45</v>
      </c>
      <c r="U152" s="350">
        <v>1.45</v>
      </c>
      <c r="W152" s="350">
        <v>1.45</v>
      </c>
    </row>
    <row r="153" spans="2:26" x14ac:dyDescent="0.35">
      <c r="C153" t="s">
        <v>183</v>
      </c>
      <c r="D153" t="s">
        <v>386</v>
      </c>
      <c r="E153" s="12"/>
      <c r="F153" t="s">
        <v>637</v>
      </c>
      <c r="G153" t="s">
        <v>730</v>
      </c>
      <c r="H153" t="s">
        <v>635</v>
      </c>
      <c r="K153" s="348">
        <v>2.06</v>
      </c>
      <c r="M153" s="348">
        <v>2.06</v>
      </c>
      <c r="O153" s="348">
        <v>2.06</v>
      </c>
      <c r="Q153" s="348">
        <v>2.06</v>
      </c>
      <c r="S153" s="348">
        <v>2.06</v>
      </c>
      <c r="U153" s="350">
        <v>2.06</v>
      </c>
      <c r="W153" s="350">
        <v>2.06</v>
      </c>
    </row>
    <row r="154" spans="2:26" x14ac:dyDescent="0.35">
      <c r="C154" t="s">
        <v>183</v>
      </c>
      <c r="D154" t="s">
        <v>386</v>
      </c>
      <c r="E154" s="12"/>
      <c r="F154" t="s">
        <v>652</v>
      </c>
      <c r="G154" t="s">
        <v>731</v>
      </c>
      <c r="H154" t="s">
        <v>635</v>
      </c>
      <c r="K154" s="348">
        <v>2.95</v>
      </c>
      <c r="M154" s="348">
        <v>2.95</v>
      </c>
      <c r="O154" s="348">
        <v>2.95</v>
      </c>
      <c r="Q154" s="348">
        <v>2.95</v>
      </c>
      <c r="S154" s="348">
        <v>2.95</v>
      </c>
      <c r="U154" s="350">
        <v>2.95</v>
      </c>
      <c r="W154" s="350">
        <v>2.95</v>
      </c>
    </row>
    <row r="155" spans="2:26" x14ac:dyDescent="0.35">
      <c r="C155" t="s">
        <v>183</v>
      </c>
      <c r="D155" t="s">
        <v>386</v>
      </c>
      <c r="E155" s="12"/>
      <c r="F155" t="s">
        <v>633</v>
      </c>
      <c r="G155" t="s">
        <v>729</v>
      </c>
      <c r="H155" t="s">
        <v>641</v>
      </c>
      <c r="K155" s="343">
        <v>450</v>
      </c>
      <c r="M155" s="343">
        <v>450</v>
      </c>
      <c r="O155" s="343">
        <v>450</v>
      </c>
      <c r="Q155" s="343">
        <v>450</v>
      </c>
      <c r="S155" s="343">
        <v>450</v>
      </c>
      <c r="U155" s="357">
        <v>450</v>
      </c>
      <c r="W155" s="357">
        <v>450</v>
      </c>
    </row>
    <row r="156" spans="2:26" x14ac:dyDescent="0.35">
      <c r="C156" t="s">
        <v>183</v>
      </c>
      <c r="D156" t="s">
        <v>386</v>
      </c>
      <c r="E156" s="12"/>
      <c r="F156" t="s">
        <v>637</v>
      </c>
      <c r="G156" t="s">
        <v>730</v>
      </c>
      <c r="H156" t="s">
        <v>641</v>
      </c>
      <c r="K156" s="343">
        <v>450</v>
      </c>
      <c r="M156" s="343">
        <v>450</v>
      </c>
      <c r="O156" s="343">
        <v>450</v>
      </c>
      <c r="Q156" s="343">
        <v>450</v>
      </c>
      <c r="S156" s="343">
        <v>450</v>
      </c>
      <c r="U156" s="357">
        <v>450</v>
      </c>
      <c r="W156" s="357">
        <v>450</v>
      </c>
    </row>
    <row r="157" spans="2:26" x14ac:dyDescent="0.35">
      <c r="C157" t="s">
        <v>183</v>
      </c>
      <c r="D157" t="s">
        <v>386</v>
      </c>
      <c r="E157" s="12"/>
      <c r="F157" t="s">
        <v>652</v>
      </c>
      <c r="G157" t="s">
        <v>731</v>
      </c>
      <c r="H157" t="s">
        <v>641</v>
      </c>
      <c r="K157" s="343">
        <v>852</v>
      </c>
      <c r="M157" s="343">
        <v>852</v>
      </c>
      <c r="O157" s="343">
        <v>852</v>
      </c>
      <c r="Q157" s="343">
        <v>852</v>
      </c>
      <c r="S157" s="343">
        <v>852</v>
      </c>
      <c r="U157" s="357">
        <v>852</v>
      </c>
      <c r="W157" s="357">
        <v>852</v>
      </c>
    </row>
    <row r="158" spans="2:26" x14ac:dyDescent="0.35">
      <c r="J158" s="350"/>
      <c r="L158" s="350"/>
      <c r="N158" s="350"/>
      <c r="P158" s="350"/>
      <c r="R158" s="350"/>
    </row>
    <row r="159" spans="2:26" x14ac:dyDescent="0.35">
      <c r="B159" s="301" t="s">
        <v>732</v>
      </c>
    </row>
    <row r="160" spans="2:26" x14ac:dyDescent="0.35">
      <c r="C160" t="s">
        <v>197</v>
      </c>
      <c r="D160" t="s">
        <v>733</v>
      </c>
      <c r="E160" t="s">
        <v>623</v>
      </c>
      <c r="F160" s="12" t="s">
        <v>247</v>
      </c>
      <c r="G160" t="s">
        <v>734</v>
      </c>
      <c r="H160" s="12" t="s">
        <v>561</v>
      </c>
      <c r="I160" s="12" t="s">
        <v>560</v>
      </c>
      <c r="J160" s="12" t="s">
        <v>559</v>
      </c>
      <c r="K160" s="11" t="s">
        <v>558</v>
      </c>
      <c r="L160" s="12" t="s">
        <v>557</v>
      </c>
      <c r="M160" s="12" t="s">
        <v>556</v>
      </c>
      <c r="N160" s="12" t="s">
        <v>555</v>
      </c>
    </row>
    <row r="161" spans="3:14" x14ac:dyDescent="0.35">
      <c r="C161" t="s">
        <v>81</v>
      </c>
      <c r="D161" t="s">
        <v>735</v>
      </c>
      <c r="E161" t="s">
        <v>736</v>
      </c>
      <c r="F161" s="12">
        <v>6</v>
      </c>
      <c r="G161" t="s">
        <v>737</v>
      </c>
      <c r="H161" t="b">
        <v>1</v>
      </c>
      <c r="I161" t="b">
        <v>1</v>
      </c>
      <c r="J161" t="b">
        <v>1</v>
      </c>
      <c r="K161" s="11" t="b">
        <v>1</v>
      </c>
      <c r="L161" t="b">
        <v>1</v>
      </c>
      <c r="M161" t="b">
        <v>1</v>
      </c>
      <c r="N161" t="b">
        <v>1</v>
      </c>
    </row>
    <row r="162" spans="3:14" x14ac:dyDescent="0.35">
      <c r="C162" t="s">
        <v>390</v>
      </c>
      <c r="F162" s="12"/>
    </row>
  </sheetData>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Results (2)</vt:lpstr>
      <vt:lpstr>Sources</vt:lpstr>
      <vt:lpstr>Results</vt:lpstr>
      <vt:lpstr>Weighting</vt:lpstr>
      <vt:lpstr>Enrollment</vt:lpstr>
      <vt:lpstr>PMPA-KFF</vt:lpstr>
      <vt:lpstr>PMPA-MACPAC</vt:lpstr>
      <vt:lpstr>CliffWB PMPM</vt:lpstr>
      <vt:lpstr>Expenditures</vt:lpstr>
      <vt:lpstr>Eligibility 2024</vt:lpstr>
      <vt:lpstr>Eligibility 2023</vt:lpstr>
      <vt:lpstr>Eligibility 2022</vt:lpstr>
      <vt:lpstr>Eligibility 2021</vt:lpstr>
      <vt:lpstr>Eligibility 2020</vt:lpstr>
      <vt:lpstr>Eligibility 2019</vt:lpstr>
      <vt:lpstr>BLS Data</vt:lpstr>
      <vt:lpstr>KFF Premium Cost Sharing</vt:lpstr>
      <vt:lpstr>Cost Sharing Rules</vt:lpstr>
      <vt:lpstr>PremiumSharingTabulation</vt:lpstr>
      <vt:lpstr>PA</vt:lpstr>
      <vt:lpstr>FPIG</vt:lpstr>
      <vt:lpstr>Mcaid</vt:lpstr>
      <vt:lpstr>CHIP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Randolph</dc:creator>
  <cp:lastModifiedBy>Raymond Packer</cp:lastModifiedBy>
  <dcterms:created xsi:type="dcterms:W3CDTF">2024-07-31T17:41:32Z</dcterms:created>
  <dcterms:modified xsi:type="dcterms:W3CDTF">2024-09-18T21:58:55Z</dcterms:modified>
</cp:coreProperties>
</file>